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updateLinks="never" codeName="ThisWorkbook" autoCompressPictures="0"/>
  <mc:AlternateContent xmlns:mc="http://schemas.openxmlformats.org/markup-compatibility/2006">
    <mc:Choice Requires="x15">
      <x15ac:absPath xmlns:x15ac="http://schemas.microsoft.com/office/spreadsheetml/2010/11/ac" url="/Users/apple/Documents/result wb all till Dec 22/"/>
    </mc:Choice>
  </mc:AlternateContent>
  <xr:revisionPtr revIDLastSave="0" documentId="13_ncr:1_{8F467BCD-B48A-BB4D-B22D-5CF7AB794C32}" xr6:coauthVersionLast="47" xr6:coauthVersionMax="47" xr10:uidLastSave="{00000000-0000-0000-0000-000000000000}"/>
  <workbookProtection workbookPassword="B68B" lockStructure="1"/>
  <bookViews>
    <workbookView xWindow="0" yWindow="0" windowWidth="28800" windowHeight="18000" tabRatio="896" xr2:uid="{00000000-000D-0000-FFFF-FFFF00000000}"/>
  </bookViews>
  <sheets>
    <sheet name="from the developer's desk" sheetId="4" r:id="rId1"/>
    <sheet name="details" sheetId="3" r:id="rId2"/>
    <sheet name="DOB" sheetId="23" state="hidden" r:id="rId3"/>
    <sheet name="statement of marks" sheetId="1" r:id="rId4"/>
    <sheet name="full report" sheetId="35" r:id="rId5"/>
    <sheet name="result aggregate" sheetId="11" r:id="rId6"/>
    <sheet name="sessional makrs" sheetId="36" r:id="rId7"/>
  </sheets>
  <definedNames>
    <definedName name="_A100000" localSheetId="5">details!#REF!</definedName>
    <definedName name="_A100000">details!#REF!</definedName>
    <definedName name="_A200000" localSheetId="5">details!#REF!</definedName>
    <definedName name="_A200000">details!#REF!</definedName>
    <definedName name="_A200400" localSheetId="5">details!#REF!</definedName>
    <definedName name="_A200400">details!#REF!</definedName>
    <definedName name="_A200550" localSheetId="5">details!#REF!</definedName>
    <definedName name="_A200550">details!#REF!</definedName>
    <definedName name="_A210000" localSheetId="5">details!#REF!</definedName>
    <definedName name="_A210000">details!#REF!</definedName>
    <definedName name="_A280000" localSheetId="5">details!#REF!</definedName>
    <definedName name="_A280000">details!#REF!</definedName>
    <definedName name="_A300000" localSheetId="5">details!#REF!</definedName>
    <definedName name="_A300000">details!#REF!</definedName>
    <definedName name="_xlnm._FilterDatabase" localSheetId="1" hidden="1">details!$D$7:$D$106</definedName>
    <definedName name="_xlnm._FilterDatabase" localSheetId="4" hidden="1">'full report'!$B$1:$B$3200</definedName>
    <definedName name="_xlnm._FilterDatabase" localSheetId="5" hidden="1">'result aggregate'!$B$7:$B$110</definedName>
    <definedName name="_xlnm._FilterDatabase" localSheetId="3" hidden="1">'statement of marks'!$B$7:$B$112</definedName>
    <definedName name="CR" localSheetId="5">'statement of marks'!#REF!</definedName>
    <definedName name="CR">'statement of marks'!#REF!</definedName>
    <definedName name="IV" localSheetId="5">'result aggregate'!#REF!</definedName>
    <definedName name="IV">#REF!</definedName>
    <definedName name="_xlnm.Print_Titles" localSheetId="1">details!$1:$3</definedName>
    <definedName name="_xlnm.Print_Titles" localSheetId="5">'result aggregate'!$2:$3</definedName>
    <definedName name="_xlnm.Print_Titles" localSheetId="3">'statement of marks'!$1:$6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3179" i="35" l="1"/>
  <c r="N3180" i="35"/>
  <c r="N3181" i="35"/>
  <c r="N3183" i="35"/>
  <c r="S3179" i="35"/>
  <c r="S3180" i="35"/>
  <c r="S3181" i="35"/>
  <c r="S3183" i="35"/>
  <c r="S3147" i="35"/>
  <c r="S3148" i="35"/>
  <c r="S3149" i="35"/>
  <c r="S3151" i="35"/>
  <c r="N3147" i="35"/>
  <c r="N3148" i="35"/>
  <c r="N3149" i="35"/>
  <c r="N3151" i="35"/>
  <c r="S3115" i="35"/>
  <c r="S3116" i="35"/>
  <c r="S3117" i="35"/>
  <c r="S3119" i="35"/>
  <c r="N3115" i="35"/>
  <c r="N3116" i="35"/>
  <c r="N3117" i="35"/>
  <c r="N3119" i="35"/>
  <c r="S3083" i="35"/>
  <c r="S3084" i="35"/>
  <c r="S3085" i="35"/>
  <c r="S3087" i="35"/>
  <c r="N3083" i="35"/>
  <c r="N3084" i="35"/>
  <c r="N3085" i="35"/>
  <c r="N3087" i="35"/>
  <c r="S3051" i="35"/>
  <c r="S3052" i="35"/>
  <c r="S3053" i="35"/>
  <c r="S3055" i="35"/>
  <c r="N3051" i="35"/>
  <c r="N3052" i="35"/>
  <c r="N3053" i="35"/>
  <c r="N3055" i="35"/>
  <c r="S3019" i="35"/>
  <c r="S3020" i="35"/>
  <c r="S3021" i="35"/>
  <c r="S3023" i="35"/>
  <c r="N3019" i="35"/>
  <c r="N3020" i="35"/>
  <c r="N3021" i="35"/>
  <c r="N3023" i="35"/>
  <c r="N2987" i="35"/>
  <c r="N2988" i="35"/>
  <c r="N2989" i="35"/>
  <c r="N2991" i="35"/>
  <c r="S2987" i="35"/>
  <c r="S2988" i="35"/>
  <c r="S2989" i="35"/>
  <c r="S2991" i="35"/>
  <c r="S2955" i="35"/>
  <c r="S2956" i="35"/>
  <c r="S2957" i="35"/>
  <c r="S2959" i="35"/>
  <c r="N2955" i="35"/>
  <c r="N2956" i="35"/>
  <c r="N2957" i="35"/>
  <c r="N2959" i="35"/>
  <c r="S2923" i="35"/>
  <c r="S2924" i="35"/>
  <c r="S2925" i="35"/>
  <c r="S2927" i="35"/>
  <c r="N2923" i="35"/>
  <c r="N2924" i="35"/>
  <c r="N2925" i="35"/>
  <c r="N2927" i="35"/>
  <c r="S2891" i="35"/>
  <c r="S2892" i="35"/>
  <c r="S2893" i="35"/>
  <c r="S2895" i="35"/>
  <c r="N2891" i="35"/>
  <c r="N2892" i="35"/>
  <c r="N2893" i="35"/>
  <c r="N2895" i="35"/>
  <c r="S2859" i="35"/>
  <c r="S2860" i="35"/>
  <c r="S2861" i="35"/>
  <c r="S2863" i="35"/>
  <c r="N2859" i="35"/>
  <c r="N2860" i="35"/>
  <c r="N2861" i="35"/>
  <c r="N2863" i="35"/>
  <c r="S2827" i="35"/>
  <c r="S2828" i="35"/>
  <c r="S2829" i="35"/>
  <c r="S2831" i="35"/>
  <c r="N2827" i="35"/>
  <c r="N2828" i="35"/>
  <c r="N2829" i="35"/>
  <c r="N2831" i="35"/>
  <c r="S2795" i="35"/>
  <c r="S2796" i="35"/>
  <c r="S2797" i="35"/>
  <c r="S2799" i="35"/>
  <c r="N2795" i="35"/>
  <c r="N2796" i="35"/>
  <c r="N2797" i="35"/>
  <c r="N2799" i="35"/>
  <c r="N2763" i="35"/>
  <c r="N2764" i="35"/>
  <c r="N2765" i="35"/>
  <c r="N2767" i="35"/>
  <c r="S2763" i="35"/>
  <c r="S2764" i="35"/>
  <c r="S2765" i="35"/>
  <c r="S2767" i="35"/>
  <c r="S2731" i="35"/>
  <c r="S2732" i="35"/>
  <c r="S2733" i="35"/>
  <c r="S2735" i="35"/>
  <c r="N2731" i="35"/>
  <c r="N2732" i="35"/>
  <c r="N2733" i="35"/>
  <c r="N2735" i="35"/>
  <c r="N2699" i="35"/>
  <c r="N2700" i="35"/>
  <c r="N2701" i="35"/>
  <c r="N2703" i="35"/>
  <c r="S2699" i="35"/>
  <c r="S2700" i="35"/>
  <c r="S2701" i="35"/>
  <c r="S2703" i="35"/>
  <c r="S2667" i="35"/>
  <c r="S2668" i="35"/>
  <c r="S2669" i="35"/>
  <c r="S2671" i="35"/>
  <c r="N2667" i="35"/>
  <c r="N2668" i="35"/>
  <c r="N2669" i="35"/>
  <c r="N2671" i="35"/>
  <c r="S2635" i="35"/>
  <c r="S2636" i="35"/>
  <c r="S2637" i="35"/>
  <c r="S2639" i="35"/>
  <c r="N2635" i="35"/>
  <c r="N2636" i="35"/>
  <c r="N2637" i="35"/>
  <c r="N2639" i="35"/>
  <c r="N2603" i="35"/>
  <c r="N2604" i="35"/>
  <c r="N2605" i="35"/>
  <c r="N2607" i="35"/>
  <c r="S2603" i="35"/>
  <c r="S2604" i="35"/>
  <c r="S2605" i="35"/>
  <c r="S2607" i="35"/>
  <c r="S2571" i="35"/>
  <c r="S2572" i="35"/>
  <c r="S2573" i="35"/>
  <c r="S2575" i="35"/>
  <c r="N2571" i="35"/>
  <c r="N2572" i="35"/>
  <c r="N2573" i="35"/>
  <c r="N2575" i="35"/>
  <c r="N2539" i="35"/>
  <c r="N2540" i="35"/>
  <c r="N2541" i="35"/>
  <c r="N2543" i="35"/>
  <c r="S2539" i="35"/>
  <c r="S2540" i="35"/>
  <c r="S2541" i="35"/>
  <c r="S2543" i="35"/>
  <c r="S2507" i="35"/>
  <c r="S2508" i="35"/>
  <c r="S2509" i="35"/>
  <c r="S2511" i="35"/>
  <c r="N2507" i="35"/>
  <c r="N2508" i="35"/>
  <c r="N2509" i="35"/>
  <c r="N2511" i="35"/>
  <c r="N2479" i="35"/>
  <c r="N2477" i="35"/>
  <c r="N2476" i="35"/>
  <c r="N2475" i="35"/>
  <c r="S2479" i="35"/>
  <c r="S2477" i="35"/>
  <c r="S2476" i="35"/>
  <c r="S2475" i="35"/>
  <c r="S2447" i="35"/>
  <c r="S2445" i="35"/>
  <c r="S2444" i="35"/>
  <c r="S2443" i="35"/>
  <c r="N2447" i="35"/>
  <c r="N2445" i="35"/>
  <c r="N2444" i="35"/>
  <c r="N2443" i="35"/>
  <c r="M2444" i="35"/>
  <c r="M2445" i="35"/>
  <c r="M2446" i="35"/>
  <c r="M2447" i="35"/>
  <c r="M2448" i="35"/>
  <c r="M2449" i="35"/>
  <c r="N2411" i="35"/>
  <c r="N2412" i="35"/>
  <c r="N2413" i="35"/>
  <c r="N2415" i="35"/>
  <c r="S2411" i="35"/>
  <c r="S2412" i="35"/>
  <c r="S2413" i="35"/>
  <c r="S2415" i="35"/>
  <c r="S2379" i="35"/>
  <c r="S2380" i="35"/>
  <c r="S2381" i="35"/>
  <c r="S2383" i="35"/>
  <c r="N2379" i="35"/>
  <c r="N2380" i="35"/>
  <c r="N2381" i="35"/>
  <c r="N2383" i="35"/>
  <c r="N2347" i="35"/>
  <c r="N2348" i="35"/>
  <c r="N2349" i="35"/>
  <c r="N2351" i="35"/>
  <c r="S2347" i="35"/>
  <c r="S2348" i="35"/>
  <c r="S2349" i="35"/>
  <c r="S2351" i="35"/>
  <c r="S2315" i="35"/>
  <c r="S2316" i="35"/>
  <c r="S2317" i="35"/>
  <c r="S2319" i="35"/>
  <c r="N2315" i="35"/>
  <c r="N2316" i="35"/>
  <c r="N2317" i="35"/>
  <c r="N2319" i="35"/>
  <c r="N2283" i="35"/>
  <c r="N2284" i="35"/>
  <c r="N2285" i="35"/>
  <c r="N2287" i="35"/>
  <c r="S2283" i="35"/>
  <c r="S2284" i="35"/>
  <c r="S2285" i="35"/>
  <c r="S2287" i="35"/>
  <c r="S2251" i="35"/>
  <c r="S2252" i="35"/>
  <c r="S2253" i="35"/>
  <c r="S2255" i="35"/>
  <c r="N2251" i="35"/>
  <c r="N2252" i="35"/>
  <c r="N2253" i="35"/>
  <c r="N2255" i="35"/>
  <c r="N2219" i="35"/>
  <c r="N2220" i="35"/>
  <c r="N2221" i="35"/>
  <c r="N2223" i="35"/>
  <c r="S2219" i="35"/>
  <c r="S2220" i="35"/>
  <c r="S2221" i="35"/>
  <c r="S2223" i="35"/>
  <c r="S2187" i="35"/>
  <c r="S2188" i="35"/>
  <c r="S2189" i="35"/>
  <c r="S2191" i="35"/>
  <c r="N2187" i="35"/>
  <c r="N2188" i="35"/>
  <c r="N2189" i="35"/>
  <c r="N2191" i="35"/>
  <c r="N2155" i="35"/>
  <c r="N2156" i="35"/>
  <c r="N2157" i="35"/>
  <c r="N2159" i="35"/>
  <c r="S2155" i="35"/>
  <c r="S2156" i="35"/>
  <c r="S2157" i="35"/>
  <c r="S2159" i="35"/>
  <c r="S2123" i="35"/>
  <c r="S2124" i="35"/>
  <c r="S2125" i="35"/>
  <c r="S2127" i="35"/>
  <c r="N2123" i="35"/>
  <c r="N2124" i="35"/>
  <c r="N2125" i="35"/>
  <c r="N2127" i="35"/>
  <c r="N2091" i="35"/>
  <c r="N2092" i="35"/>
  <c r="N2093" i="35"/>
  <c r="N2095" i="35"/>
  <c r="S2091" i="35"/>
  <c r="S2092" i="35"/>
  <c r="S2093" i="35"/>
  <c r="S2095" i="35"/>
  <c r="S2059" i="35"/>
  <c r="S2060" i="35"/>
  <c r="S2061" i="35"/>
  <c r="S2063" i="35"/>
  <c r="N2059" i="35"/>
  <c r="N2060" i="35"/>
  <c r="N2061" i="35"/>
  <c r="N2063" i="35"/>
  <c r="N2027" i="35"/>
  <c r="N2028" i="35"/>
  <c r="N2029" i="35"/>
  <c r="N2031" i="35"/>
  <c r="S2027" i="35"/>
  <c r="S2028" i="35"/>
  <c r="S2029" i="35"/>
  <c r="S2031" i="35"/>
  <c r="S1995" i="35"/>
  <c r="S1996" i="35"/>
  <c r="S1997" i="35"/>
  <c r="S1999" i="35"/>
  <c r="N1995" i="35"/>
  <c r="N1996" i="35"/>
  <c r="N1997" i="35"/>
  <c r="N1999" i="35"/>
  <c r="S1963" i="35"/>
  <c r="S1964" i="35"/>
  <c r="S1965" i="35"/>
  <c r="S1967" i="35"/>
  <c r="N1963" i="35"/>
  <c r="N1964" i="35"/>
  <c r="N1965" i="35"/>
  <c r="N1967" i="35"/>
  <c r="S1931" i="35"/>
  <c r="S1932" i="35"/>
  <c r="S1933" i="35"/>
  <c r="S1935" i="35"/>
  <c r="N1931" i="35"/>
  <c r="N1932" i="35"/>
  <c r="N1933" i="35"/>
  <c r="N1935" i="35"/>
  <c r="N1899" i="35"/>
  <c r="N1900" i="35"/>
  <c r="N1901" i="35"/>
  <c r="N1903" i="35"/>
  <c r="S1899" i="35"/>
  <c r="S1900" i="35"/>
  <c r="S1901" i="35"/>
  <c r="S1903" i="35"/>
  <c r="S1867" i="35"/>
  <c r="S1868" i="35"/>
  <c r="S1869" i="35"/>
  <c r="S1871" i="35"/>
  <c r="N1867" i="35"/>
  <c r="N1868" i="35"/>
  <c r="N1869" i="35"/>
  <c r="N1871" i="35"/>
  <c r="N1835" i="35"/>
  <c r="N1836" i="35"/>
  <c r="N1837" i="35"/>
  <c r="N1839" i="35"/>
  <c r="S1835" i="35"/>
  <c r="S1836" i="35"/>
  <c r="S1837" i="35"/>
  <c r="S1839" i="35"/>
  <c r="S1803" i="35"/>
  <c r="S1804" i="35"/>
  <c r="S1805" i="35"/>
  <c r="S1807" i="35"/>
  <c r="N1803" i="35"/>
  <c r="N1804" i="35"/>
  <c r="N1805" i="35"/>
  <c r="N1807" i="35"/>
  <c r="S1771" i="35"/>
  <c r="S1772" i="35"/>
  <c r="S1773" i="35"/>
  <c r="S1775" i="35"/>
  <c r="N1771" i="35"/>
  <c r="N1772" i="35"/>
  <c r="N1773" i="35"/>
  <c r="N1775" i="35"/>
  <c r="N1739" i="35"/>
  <c r="N1740" i="35"/>
  <c r="N1741" i="35"/>
  <c r="N1743" i="35"/>
  <c r="S1739" i="35"/>
  <c r="S1740" i="35"/>
  <c r="S1741" i="35"/>
  <c r="S1743" i="35"/>
  <c r="S1707" i="35"/>
  <c r="S1708" i="35"/>
  <c r="S1709" i="35"/>
  <c r="S1711" i="35"/>
  <c r="N1707" i="35"/>
  <c r="N1708" i="35"/>
  <c r="N1709" i="35"/>
  <c r="N1711" i="35"/>
  <c r="N1675" i="35"/>
  <c r="N1676" i="35"/>
  <c r="N1677" i="35"/>
  <c r="N1679" i="35"/>
  <c r="S1675" i="35"/>
  <c r="S1676" i="35"/>
  <c r="S1677" i="35"/>
  <c r="S1679" i="35"/>
  <c r="S1643" i="35"/>
  <c r="S1644" i="35"/>
  <c r="S1645" i="35"/>
  <c r="S1647" i="35"/>
  <c r="N1643" i="35"/>
  <c r="N1644" i="35"/>
  <c r="N1645" i="35"/>
  <c r="N1647" i="35"/>
  <c r="N1611" i="35"/>
  <c r="N1612" i="35"/>
  <c r="N1613" i="35"/>
  <c r="N1615" i="35"/>
  <c r="S1611" i="35"/>
  <c r="S1612" i="35"/>
  <c r="S1613" i="35"/>
  <c r="S1615" i="35"/>
  <c r="S1579" i="35"/>
  <c r="S1580" i="35"/>
  <c r="S1581" i="35"/>
  <c r="S1583" i="35"/>
  <c r="N1579" i="35"/>
  <c r="N1580" i="35"/>
  <c r="N1581" i="35"/>
  <c r="N1583" i="35"/>
  <c r="N1547" i="35"/>
  <c r="N1548" i="35"/>
  <c r="N1549" i="35"/>
  <c r="N1551" i="35"/>
  <c r="S1551" i="35"/>
  <c r="S1549" i="35"/>
  <c r="S1548" i="35"/>
  <c r="S1547" i="35"/>
  <c r="S1519" i="35"/>
  <c r="S1517" i="35"/>
  <c r="S1516" i="35"/>
  <c r="S1515" i="35"/>
  <c r="N1519" i="35"/>
  <c r="N1517" i="35"/>
  <c r="N1516" i="35"/>
  <c r="N1515" i="35"/>
  <c r="N1487" i="35"/>
  <c r="N1485" i="35"/>
  <c r="N1484" i="35"/>
  <c r="N1483" i="35"/>
  <c r="S1487" i="35"/>
  <c r="S1485" i="35"/>
  <c r="S1484" i="35"/>
  <c r="S1483" i="35"/>
  <c r="S1455" i="35"/>
  <c r="S1453" i="35"/>
  <c r="S1452" i="35"/>
  <c r="S1451" i="35"/>
  <c r="N1455" i="35"/>
  <c r="N1453" i="35"/>
  <c r="N1452" i="35"/>
  <c r="N1451" i="35"/>
  <c r="N1423" i="35"/>
  <c r="N1421" i="35"/>
  <c r="N1420" i="35"/>
  <c r="N1419" i="35"/>
  <c r="S1423" i="35"/>
  <c r="S1421" i="35"/>
  <c r="S1420" i="35"/>
  <c r="S1419" i="35"/>
  <c r="S1391" i="35"/>
  <c r="S1389" i="35"/>
  <c r="S1388" i="35"/>
  <c r="S1387" i="35"/>
  <c r="N1391" i="35"/>
  <c r="N1389" i="35"/>
  <c r="N1388" i="35"/>
  <c r="N1387" i="35"/>
  <c r="N1359" i="35"/>
  <c r="N1357" i="35"/>
  <c r="N1356" i="35"/>
  <c r="N1355" i="35"/>
  <c r="S1359" i="35"/>
  <c r="S1357" i="35"/>
  <c r="S1356" i="35"/>
  <c r="S1355" i="35"/>
  <c r="S1327" i="35"/>
  <c r="S1325" i="35"/>
  <c r="S1324" i="35"/>
  <c r="S1323" i="35"/>
  <c r="N1327" i="35"/>
  <c r="N1325" i="35"/>
  <c r="N1324" i="35"/>
  <c r="N1323" i="35"/>
  <c r="N1295" i="35"/>
  <c r="N1293" i="35"/>
  <c r="N1292" i="35"/>
  <c r="N1291" i="35"/>
  <c r="S1295" i="35"/>
  <c r="S1293" i="35"/>
  <c r="S1292" i="35"/>
  <c r="S1291" i="35"/>
  <c r="S1263" i="35"/>
  <c r="S1261" i="35"/>
  <c r="S1260" i="35"/>
  <c r="S1259" i="35"/>
  <c r="N1263" i="35"/>
  <c r="N1261" i="35"/>
  <c r="N1260" i="35"/>
  <c r="N1259" i="35"/>
  <c r="S1229" i="35"/>
  <c r="S1227" i="35"/>
  <c r="N1227" i="35"/>
  <c r="N1195" i="35"/>
  <c r="S1195" i="35"/>
  <c r="S1167" i="35"/>
  <c r="S1165" i="35"/>
  <c r="S1163" i="35"/>
  <c r="N1163" i="35"/>
  <c r="N1133" i="35"/>
  <c r="N1131" i="35"/>
  <c r="S1131" i="35"/>
  <c r="S1101" i="35"/>
  <c r="S1099" i="35"/>
  <c r="N1103" i="35"/>
  <c r="N1099" i="35"/>
  <c r="N1067" i="35"/>
  <c r="S1067" i="35"/>
  <c r="S1037" i="35"/>
  <c r="S1035" i="35"/>
  <c r="N1035" i="35"/>
  <c r="N1005" i="35"/>
  <c r="N1003" i="35"/>
  <c r="S1007" i="35"/>
  <c r="S1003" i="35"/>
  <c r="S973" i="35"/>
  <c r="S971" i="35"/>
  <c r="N971" i="35"/>
  <c r="S943" i="35"/>
  <c r="S941" i="35"/>
  <c r="S939" i="35"/>
  <c r="N939" i="35"/>
  <c r="S909" i="35"/>
  <c r="S907" i="35"/>
  <c r="N907" i="35"/>
  <c r="N877" i="35"/>
  <c r="N875" i="35"/>
  <c r="S879" i="35"/>
  <c r="S875" i="35"/>
  <c r="S845" i="35"/>
  <c r="S843" i="35"/>
  <c r="N843" i="35"/>
  <c r="N815" i="35"/>
  <c r="N811" i="35"/>
  <c r="S811" i="35"/>
  <c r="S781" i="35"/>
  <c r="S779" i="35"/>
  <c r="N779" i="35"/>
  <c r="N749" i="35"/>
  <c r="N747" i="35"/>
  <c r="S747" i="35"/>
  <c r="S717" i="35"/>
  <c r="S715" i="35"/>
  <c r="N715" i="35"/>
  <c r="N683" i="35"/>
  <c r="S687" i="35"/>
  <c r="S683" i="35"/>
  <c r="S653" i="35"/>
  <c r="S651" i="35"/>
  <c r="N651" i="35"/>
  <c r="N623" i="35"/>
  <c r="N621" i="35"/>
  <c r="N619" i="35"/>
  <c r="S619" i="35"/>
  <c r="S589" i="35"/>
  <c r="S587" i="35"/>
  <c r="N587" i="35"/>
  <c r="N555" i="35"/>
  <c r="S555" i="35"/>
  <c r="S527" i="35"/>
  <c r="S525" i="35"/>
  <c r="S523" i="35"/>
  <c r="N523" i="35"/>
  <c r="N493" i="35"/>
  <c r="N491" i="35"/>
  <c r="S491" i="35"/>
  <c r="S461" i="35"/>
  <c r="S459" i="35"/>
  <c r="N463" i="35"/>
  <c r="N459" i="35"/>
  <c r="S427" i="35"/>
  <c r="N427" i="35"/>
  <c r="S399" i="35"/>
  <c r="S395" i="35"/>
  <c r="N395" i="35"/>
  <c r="S363" i="35"/>
  <c r="N363" i="35"/>
  <c r="N365" i="35"/>
  <c r="N367" i="35"/>
  <c r="S331" i="35"/>
  <c r="N331" i="35"/>
  <c r="S299" i="35"/>
  <c r="N303" i="35"/>
  <c r="N299" i="35"/>
  <c r="S267" i="35"/>
  <c r="N267" i="35"/>
  <c r="S203" i="35"/>
  <c r="N207" i="35"/>
  <c r="N203" i="35"/>
  <c r="S171" i="35"/>
  <c r="N171" i="35"/>
  <c r="S139" i="35"/>
  <c r="N139" i="35"/>
  <c r="S107" i="35"/>
  <c r="N107" i="35"/>
  <c r="S75" i="35"/>
  <c r="N77" i="35"/>
  <c r="N75" i="35"/>
  <c r="S43" i="35"/>
  <c r="N43" i="35"/>
  <c r="S12" i="35"/>
  <c r="S11" i="35"/>
  <c r="N13" i="35"/>
  <c r="N12" i="35"/>
  <c r="N11" i="35"/>
  <c r="CR6" i="1"/>
  <c r="CS6" i="1" s="1"/>
  <c r="CU106" i="1"/>
  <c r="CU105" i="1"/>
  <c r="CU104" i="1"/>
  <c r="CU103" i="1"/>
  <c r="CU102" i="1"/>
  <c r="CU101" i="1"/>
  <c r="CU100" i="1"/>
  <c r="CU99" i="1"/>
  <c r="CU98" i="1"/>
  <c r="CU97" i="1"/>
  <c r="CU96" i="1"/>
  <c r="CU95" i="1"/>
  <c r="CU94" i="1"/>
  <c r="CU93" i="1"/>
  <c r="CU92" i="1"/>
  <c r="CU91" i="1"/>
  <c r="CU90" i="1"/>
  <c r="CU89" i="1"/>
  <c r="CU88" i="1"/>
  <c r="CU87" i="1"/>
  <c r="CU86" i="1"/>
  <c r="CU85" i="1"/>
  <c r="CU84" i="1"/>
  <c r="CU83" i="1"/>
  <c r="CU82" i="1"/>
  <c r="CU81" i="1"/>
  <c r="CU80" i="1"/>
  <c r="CU79" i="1"/>
  <c r="CU78" i="1"/>
  <c r="CU77" i="1"/>
  <c r="CU76" i="1"/>
  <c r="CU75" i="1"/>
  <c r="CU74" i="1"/>
  <c r="CU73" i="1"/>
  <c r="CU72" i="1"/>
  <c r="CU71" i="1"/>
  <c r="CU70" i="1"/>
  <c r="CU69" i="1"/>
  <c r="CU68" i="1"/>
  <c r="CU67" i="1"/>
  <c r="CU66" i="1"/>
  <c r="CU65" i="1"/>
  <c r="CU64" i="1"/>
  <c r="CU63" i="1"/>
  <c r="CU62" i="1"/>
  <c r="CU61" i="1"/>
  <c r="CU60" i="1"/>
  <c r="CU59" i="1"/>
  <c r="CU58" i="1"/>
  <c r="CU57" i="1"/>
  <c r="CU56" i="1"/>
  <c r="CU55" i="1"/>
  <c r="CU54" i="1"/>
  <c r="CU53" i="1"/>
  <c r="CU52" i="1"/>
  <c r="CU51" i="1"/>
  <c r="CU50" i="1"/>
  <c r="CU49" i="1"/>
  <c r="CU48" i="1"/>
  <c r="CU47" i="1"/>
  <c r="CU46" i="1"/>
  <c r="CU45" i="1"/>
  <c r="S1231" i="35" s="1"/>
  <c r="CU44" i="1"/>
  <c r="S1199" i="35" s="1"/>
  <c r="CU43" i="1"/>
  <c r="CU42" i="1"/>
  <c r="S1135" i="35" s="1"/>
  <c r="CU41" i="1"/>
  <c r="S1103" i="35" s="1"/>
  <c r="CU40" i="1"/>
  <c r="S1071" i="35" s="1"/>
  <c r="CU39" i="1"/>
  <c r="S1039" i="35" s="1"/>
  <c r="CU38" i="1"/>
  <c r="CU37" i="1"/>
  <c r="S975" i="35" s="1"/>
  <c r="CU36" i="1"/>
  <c r="CU35" i="1"/>
  <c r="S911" i="35" s="1"/>
  <c r="CU34" i="1"/>
  <c r="CU33" i="1"/>
  <c r="S847" i="35" s="1"/>
  <c r="CU32" i="1"/>
  <c r="S815" i="35" s="1"/>
  <c r="CU31" i="1"/>
  <c r="S783" i="35" s="1"/>
  <c r="CU30" i="1"/>
  <c r="S751" i="35" s="1"/>
  <c r="CU29" i="1"/>
  <c r="S719" i="35" s="1"/>
  <c r="CU28" i="1"/>
  <c r="CU27" i="1"/>
  <c r="S655" i="35" s="1"/>
  <c r="CU26" i="1"/>
  <c r="S623" i="35" s="1"/>
  <c r="CU25" i="1"/>
  <c r="S591" i="35" s="1"/>
  <c r="CU24" i="1"/>
  <c r="S559" i="35" s="1"/>
  <c r="CU23" i="1"/>
  <c r="CU22" i="1"/>
  <c r="S495" i="35" s="1"/>
  <c r="CU21" i="1"/>
  <c r="S463" i="35" s="1"/>
  <c r="CU20" i="1"/>
  <c r="CU19" i="1"/>
  <c r="CU18" i="1"/>
  <c r="S367" i="35" s="1"/>
  <c r="CU17" i="1"/>
  <c r="S335" i="35" s="1"/>
  <c r="CU16" i="1"/>
  <c r="S303" i="35" s="1"/>
  <c r="CU15" i="1"/>
  <c r="S271" i="35" s="1"/>
  <c r="CU14" i="1"/>
  <c r="CU13" i="1"/>
  <c r="S207" i="35" s="1"/>
  <c r="CU12" i="1"/>
  <c r="S175" i="35" s="1"/>
  <c r="CU11" i="1"/>
  <c r="S143" i="35" s="1"/>
  <c r="CU10" i="1"/>
  <c r="S111" i="35" s="1"/>
  <c r="CU9" i="1"/>
  <c r="S79" i="35" s="1"/>
  <c r="CU8" i="1"/>
  <c r="S47" i="35" s="1"/>
  <c r="CU7" i="1"/>
  <c r="S15" i="35" s="1"/>
  <c r="CU6" i="1"/>
  <c r="CU5" i="1"/>
  <c r="CP106" i="1"/>
  <c r="CP105" i="1"/>
  <c r="CP104" i="1"/>
  <c r="CP103" i="1"/>
  <c r="CP102" i="1"/>
  <c r="CP101" i="1"/>
  <c r="CP100" i="1"/>
  <c r="CP99" i="1"/>
  <c r="CP98" i="1"/>
  <c r="CP97" i="1"/>
  <c r="CP96" i="1"/>
  <c r="CP95" i="1"/>
  <c r="CP94" i="1"/>
  <c r="CP93" i="1"/>
  <c r="CP92" i="1"/>
  <c r="CP91" i="1"/>
  <c r="CP90" i="1"/>
  <c r="CP89" i="1"/>
  <c r="CP88" i="1"/>
  <c r="CP87" i="1"/>
  <c r="CP86" i="1"/>
  <c r="CP85" i="1"/>
  <c r="CP84" i="1"/>
  <c r="CP83" i="1"/>
  <c r="CP82" i="1"/>
  <c r="CP81" i="1"/>
  <c r="CP80" i="1"/>
  <c r="CP79" i="1"/>
  <c r="CP78" i="1"/>
  <c r="CP77" i="1"/>
  <c r="CP76" i="1"/>
  <c r="CP75" i="1"/>
  <c r="CP74" i="1"/>
  <c r="CP73" i="1"/>
  <c r="CP72" i="1"/>
  <c r="CP71" i="1"/>
  <c r="CP70" i="1"/>
  <c r="CP69" i="1"/>
  <c r="CP68" i="1"/>
  <c r="CP67" i="1"/>
  <c r="CP66" i="1"/>
  <c r="CP65" i="1"/>
  <c r="CP64" i="1"/>
  <c r="CP63" i="1"/>
  <c r="CP62" i="1"/>
  <c r="CP61" i="1"/>
  <c r="CP60" i="1"/>
  <c r="CP59" i="1"/>
  <c r="CP58" i="1"/>
  <c r="CP57" i="1"/>
  <c r="CP56" i="1"/>
  <c r="CP55" i="1"/>
  <c r="CP54" i="1"/>
  <c r="CP53" i="1"/>
  <c r="CP52" i="1"/>
  <c r="CP51" i="1"/>
  <c r="CP50" i="1"/>
  <c r="CP49" i="1"/>
  <c r="CP48" i="1"/>
  <c r="CP47" i="1"/>
  <c r="CP46" i="1"/>
  <c r="CP45" i="1"/>
  <c r="N1231" i="35" s="1"/>
  <c r="CP44" i="1"/>
  <c r="N1199" i="35" s="1"/>
  <c r="CP43" i="1"/>
  <c r="N1167" i="35" s="1"/>
  <c r="CP42" i="1"/>
  <c r="N1135" i="35" s="1"/>
  <c r="CP41" i="1"/>
  <c r="CP40" i="1"/>
  <c r="N1071" i="35" s="1"/>
  <c r="CP39" i="1"/>
  <c r="N1039" i="35" s="1"/>
  <c r="CP38" i="1"/>
  <c r="N1007" i="35" s="1"/>
  <c r="CP37" i="1"/>
  <c r="N975" i="35" s="1"/>
  <c r="CP36" i="1"/>
  <c r="N943" i="35" s="1"/>
  <c r="CP35" i="1"/>
  <c r="N911" i="35" s="1"/>
  <c r="CP34" i="1"/>
  <c r="N879" i="35" s="1"/>
  <c r="CP33" i="1"/>
  <c r="N847" i="35" s="1"/>
  <c r="CP32" i="1"/>
  <c r="CP31" i="1"/>
  <c r="N783" i="35" s="1"/>
  <c r="CP30" i="1"/>
  <c r="N751" i="35" s="1"/>
  <c r="CP29" i="1"/>
  <c r="N719" i="35" s="1"/>
  <c r="CP28" i="1"/>
  <c r="N687" i="35" s="1"/>
  <c r="CP27" i="1"/>
  <c r="N655" i="35" s="1"/>
  <c r="CP26" i="1"/>
  <c r="CP25" i="1"/>
  <c r="N591" i="35" s="1"/>
  <c r="CP24" i="1"/>
  <c r="N559" i="35" s="1"/>
  <c r="CP23" i="1"/>
  <c r="N527" i="35" s="1"/>
  <c r="CP22" i="1"/>
  <c r="N495" i="35" s="1"/>
  <c r="CP21" i="1"/>
  <c r="CP20" i="1"/>
  <c r="N431" i="35" s="1"/>
  <c r="CP19" i="1"/>
  <c r="N399" i="35" s="1"/>
  <c r="CP18" i="1"/>
  <c r="CP17" i="1"/>
  <c r="N335" i="35" s="1"/>
  <c r="CP16" i="1"/>
  <c r="CP15" i="1"/>
  <c r="N271" i="35" s="1"/>
  <c r="CP14" i="1"/>
  <c r="CP13" i="1"/>
  <c r="CP12" i="1"/>
  <c r="N175" i="35" s="1"/>
  <c r="CP11" i="1"/>
  <c r="N143" i="35" s="1"/>
  <c r="CP10" i="1"/>
  <c r="N111" i="35" s="1"/>
  <c r="CP9" i="1"/>
  <c r="N79" i="35" s="1"/>
  <c r="CP8" i="1"/>
  <c r="N47" i="35" s="1"/>
  <c r="CP7" i="1"/>
  <c r="N15" i="35" s="1"/>
  <c r="CP6" i="1"/>
  <c r="CP5"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S1197" i="35" s="1"/>
  <c r="AZ43" i="1"/>
  <c r="AZ42" i="1"/>
  <c r="S1133" i="35" s="1"/>
  <c r="AZ41" i="1"/>
  <c r="AZ40" i="1"/>
  <c r="S1069" i="35" s="1"/>
  <c r="AZ39" i="1"/>
  <c r="AZ38" i="1"/>
  <c r="S1005" i="35" s="1"/>
  <c r="AZ37" i="1"/>
  <c r="AZ36" i="1"/>
  <c r="AZ35" i="1"/>
  <c r="AZ34" i="1"/>
  <c r="S877" i="35" s="1"/>
  <c r="AZ33" i="1"/>
  <c r="AZ32" i="1"/>
  <c r="S813" i="35" s="1"/>
  <c r="AZ31" i="1"/>
  <c r="AZ30" i="1"/>
  <c r="S749" i="35" s="1"/>
  <c r="AZ29" i="1"/>
  <c r="AZ28" i="1"/>
  <c r="S685" i="35" s="1"/>
  <c r="AZ27" i="1"/>
  <c r="AZ26" i="1"/>
  <c r="S621" i="35" s="1"/>
  <c r="AZ25" i="1"/>
  <c r="AZ24" i="1"/>
  <c r="S557" i="35" s="1"/>
  <c r="AZ23" i="1"/>
  <c r="AZ22" i="1"/>
  <c r="S493" i="35" s="1"/>
  <c r="AZ21" i="1"/>
  <c r="AZ20" i="1"/>
  <c r="S429" i="35" s="1"/>
  <c r="AZ19" i="1"/>
  <c r="S397" i="35" s="1"/>
  <c r="AZ18" i="1"/>
  <c r="S365" i="35" s="1"/>
  <c r="AZ17" i="1"/>
  <c r="S333" i="35" s="1"/>
  <c r="AZ16" i="1"/>
  <c r="S301" i="35" s="1"/>
  <c r="AZ15" i="1"/>
  <c r="S269" i="35" s="1"/>
  <c r="AZ14" i="1"/>
  <c r="AZ13" i="1"/>
  <c r="S205" i="35" s="1"/>
  <c r="AZ12" i="1"/>
  <c r="S173" i="35" s="1"/>
  <c r="AZ11" i="1"/>
  <c r="S141" i="35" s="1"/>
  <c r="AZ10" i="1"/>
  <c r="S109" i="35" s="1"/>
  <c r="AZ9" i="1"/>
  <c r="S77" i="35" s="1"/>
  <c r="AZ8" i="1"/>
  <c r="S45" i="35" s="1"/>
  <c r="AZ7" i="1"/>
  <c r="S13" i="35" s="1"/>
  <c r="AZ6" i="1"/>
  <c r="AZ5" i="1"/>
  <c r="AU106" i="1"/>
  <c r="AU105" i="1"/>
  <c r="AU104" i="1"/>
  <c r="AU103" i="1"/>
  <c r="AU102" i="1"/>
  <c r="AU101" i="1"/>
  <c r="AU100" i="1"/>
  <c r="AU99" i="1"/>
  <c r="AU98" i="1"/>
  <c r="AU97" i="1"/>
  <c r="AU96" i="1"/>
  <c r="AU95" i="1"/>
  <c r="AU94" i="1"/>
  <c r="AU93" i="1"/>
  <c r="AU92" i="1"/>
  <c r="AU91" i="1"/>
  <c r="AU90" i="1"/>
  <c r="AU89" i="1"/>
  <c r="AU88" i="1"/>
  <c r="AU87" i="1"/>
  <c r="AU86" i="1"/>
  <c r="AU85" i="1"/>
  <c r="AU84" i="1"/>
  <c r="AU83" i="1"/>
  <c r="AU82" i="1"/>
  <c r="AU81" i="1"/>
  <c r="AU80" i="1"/>
  <c r="AU79" i="1"/>
  <c r="AU78" i="1"/>
  <c r="AU77" i="1"/>
  <c r="AU76" i="1"/>
  <c r="AU75" i="1"/>
  <c r="AU74" i="1"/>
  <c r="AU73" i="1"/>
  <c r="AU72" i="1"/>
  <c r="AU71" i="1"/>
  <c r="AU70" i="1"/>
  <c r="AU69" i="1"/>
  <c r="AU68" i="1"/>
  <c r="AU67" i="1"/>
  <c r="AU66" i="1"/>
  <c r="AU65" i="1"/>
  <c r="AU64" i="1"/>
  <c r="AU63" i="1"/>
  <c r="AU62" i="1"/>
  <c r="AU61" i="1"/>
  <c r="AU60" i="1"/>
  <c r="AU59" i="1"/>
  <c r="AU58" i="1"/>
  <c r="AU57" i="1"/>
  <c r="AU56" i="1"/>
  <c r="AU55" i="1"/>
  <c r="AU54" i="1"/>
  <c r="AU53" i="1"/>
  <c r="AU52" i="1"/>
  <c r="AU51" i="1"/>
  <c r="AU50" i="1"/>
  <c r="AU49" i="1"/>
  <c r="AU48" i="1"/>
  <c r="AU47" i="1"/>
  <c r="AU46" i="1"/>
  <c r="AU45" i="1"/>
  <c r="N1229" i="35" s="1"/>
  <c r="AU44" i="1"/>
  <c r="N1197" i="35" s="1"/>
  <c r="AU43" i="1"/>
  <c r="N1165" i="35" s="1"/>
  <c r="AU42" i="1"/>
  <c r="AU41" i="1"/>
  <c r="N1101" i="35" s="1"/>
  <c r="AU40" i="1"/>
  <c r="N1069" i="35" s="1"/>
  <c r="AU39" i="1"/>
  <c r="N1037" i="35" s="1"/>
  <c r="AU38" i="1"/>
  <c r="AU37" i="1"/>
  <c r="N973" i="35" s="1"/>
  <c r="AU36" i="1"/>
  <c r="N941" i="35" s="1"/>
  <c r="AU35" i="1"/>
  <c r="N909" i="35" s="1"/>
  <c r="AU34" i="1"/>
  <c r="AU33" i="1"/>
  <c r="N845" i="35" s="1"/>
  <c r="AU32" i="1"/>
  <c r="N813" i="35" s="1"/>
  <c r="AU31" i="1"/>
  <c r="N781" i="35" s="1"/>
  <c r="AU30" i="1"/>
  <c r="AU29" i="1"/>
  <c r="N717" i="35" s="1"/>
  <c r="AU28" i="1"/>
  <c r="N685" i="35" s="1"/>
  <c r="AU27" i="1"/>
  <c r="N653" i="35" s="1"/>
  <c r="AU26" i="1"/>
  <c r="AU25" i="1"/>
  <c r="N589" i="35" s="1"/>
  <c r="AU24" i="1"/>
  <c r="N557" i="35" s="1"/>
  <c r="AU23" i="1"/>
  <c r="N525" i="35" s="1"/>
  <c r="AU22" i="1"/>
  <c r="AU21" i="1"/>
  <c r="N461" i="35" s="1"/>
  <c r="AU20" i="1"/>
  <c r="N429" i="35" s="1"/>
  <c r="AU19" i="1"/>
  <c r="N397" i="35" s="1"/>
  <c r="AU18" i="1"/>
  <c r="AU17" i="1"/>
  <c r="N333" i="35" s="1"/>
  <c r="AU16" i="1"/>
  <c r="N301" i="35" s="1"/>
  <c r="AU15" i="1"/>
  <c r="N269" i="35" s="1"/>
  <c r="AU14" i="1"/>
  <c r="AU13" i="1"/>
  <c r="N205" i="35" s="1"/>
  <c r="AU12" i="1"/>
  <c r="N173" i="35" s="1"/>
  <c r="AU11" i="1"/>
  <c r="N141" i="35" s="1"/>
  <c r="AU10" i="1"/>
  <c r="N109" i="35" s="1"/>
  <c r="AU9" i="1"/>
  <c r="AU8" i="1"/>
  <c r="N45" i="35" s="1"/>
  <c r="AU7" i="1"/>
  <c r="AU6" i="1"/>
  <c r="AU5" i="1"/>
  <c r="W6" i="1"/>
  <c r="AB6"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53" i="1"/>
  <c r="AB52" i="1"/>
  <c r="AB51" i="1"/>
  <c r="AB50" i="1"/>
  <c r="AB49" i="1"/>
  <c r="AB48" i="1"/>
  <c r="AB47" i="1"/>
  <c r="AB46" i="1"/>
  <c r="AB45" i="1"/>
  <c r="S1228" i="35" s="1"/>
  <c r="AB44" i="1"/>
  <c r="S1196" i="35" s="1"/>
  <c r="AB43" i="1"/>
  <c r="S1164" i="35" s="1"/>
  <c r="AB42" i="1"/>
  <c r="S1132" i="35" s="1"/>
  <c r="AB41" i="1"/>
  <c r="S1100" i="35" s="1"/>
  <c r="AB40" i="1"/>
  <c r="S1068" i="35" s="1"/>
  <c r="AB39" i="1"/>
  <c r="S1036" i="35" s="1"/>
  <c r="AB38" i="1"/>
  <c r="S1004" i="35" s="1"/>
  <c r="AB37" i="1"/>
  <c r="S972" i="35" s="1"/>
  <c r="AB36" i="1"/>
  <c r="S940" i="35" s="1"/>
  <c r="AB35" i="1"/>
  <c r="S908" i="35" s="1"/>
  <c r="AB34" i="1"/>
  <c r="S876" i="35" s="1"/>
  <c r="AB33" i="1"/>
  <c r="S844" i="35" s="1"/>
  <c r="AB32" i="1"/>
  <c r="S812" i="35" s="1"/>
  <c r="AB31" i="1"/>
  <c r="S780" i="35" s="1"/>
  <c r="AB30" i="1"/>
  <c r="S748" i="35" s="1"/>
  <c r="AB29" i="1"/>
  <c r="S716" i="35" s="1"/>
  <c r="AB28" i="1"/>
  <c r="S684" i="35" s="1"/>
  <c r="AB27" i="1"/>
  <c r="S652" i="35" s="1"/>
  <c r="AB26" i="1"/>
  <c r="S620" i="35" s="1"/>
  <c r="AB25" i="1"/>
  <c r="S588" i="35" s="1"/>
  <c r="AB24" i="1"/>
  <c r="S556" i="35" s="1"/>
  <c r="AB23" i="1"/>
  <c r="S524" i="35" s="1"/>
  <c r="AB22" i="1"/>
  <c r="S492" i="35" s="1"/>
  <c r="AB21" i="1"/>
  <c r="S460" i="35" s="1"/>
  <c r="AB20" i="1"/>
  <c r="S428" i="35" s="1"/>
  <c r="AB19" i="1"/>
  <c r="S396" i="35" s="1"/>
  <c r="AB18" i="1"/>
  <c r="S364" i="35" s="1"/>
  <c r="AB17" i="1"/>
  <c r="S332" i="35" s="1"/>
  <c r="AB16" i="1"/>
  <c r="S300" i="35" s="1"/>
  <c r="AB15" i="1"/>
  <c r="S268" i="35" s="1"/>
  <c r="AB14" i="1"/>
  <c r="AB13" i="1"/>
  <c r="S204" i="35" s="1"/>
  <c r="AB12" i="1"/>
  <c r="S172" i="35" s="1"/>
  <c r="AB11" i="1"/>
  <c r="S140" i="35" s="1"/>
  <c r="AB10" i="1"/>
  <c r="S108" i="35" s="1"/>
  <c r="AB9" i="1"/>
  <c r="S76" i="35" s="1"/>
  <c r="AB8" i="1"/>
  <c r="S44" i="35" s="1"/>
  <c r="AB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N1228" i="35" s="1"/>
  <c r="W44" i="1"/>
  <c r="N1196" i="35" s="1"/>
  <c r="W43" i="1"/>
  <c r="N1164" i="35" s="1"/>
  <c r="W42" i="1"/>
  <c r="N1132" i="35" s="1"/>
  <c r="W41" i="1"/>
  <c r="N1100" i="35" s="1"/>
  <c r="W40" i="1"/>
  <c r="N1068" i="35" s="1"/>
  <c r="W39" i="1"/>
  <c r="N1036" i="35" s="1"/>
  <c r="W38" i="1"/>
  <c r="N1004" i="35" s="1"/>
  <c r="W37" i="1"/>
  <c r="N972" i="35" s="1"/>
  <c r="W36" i="1"/>
  <c r="N940" i="35" s="1"/>
  <c r="W35" i="1"/>
  <c r="N908" i="35" s="1"/>
  <c r="W34" i="1"/>
  <c r="N876" i="35" s="1"/>
  <c r="W33" i="1"/>
  <c r="N844" i="35" s="1"/>
  <c r="W32" i="1"/>
  <c r="N812" i="35" s="1"/>
  <c r="W31" i="1"/>
  <c r="N780" i="35" s="1"/>
  <c r="W30" i="1"/>
  <c r="N748" i="35" s="1"/>
  <c r="W29" i="1"/>
  <c r="N716" i="35" s="1"/>
  <c r="W28" i="1"/>
  <c r="N684" i="35" s="1"/>
  <c r="W27" i="1"/>
  <c r="N652" i="35" s="1"/>
  <c r="W26" i="1"/>
  <c r="N620" i="35" s="1"/>
  <c r="W25" i="1"/>
  <c r="N588" i="35" s="1"/>
  <c r="W24" i="1"/>
  <c r="N556" i="35" s="1"/>
  <c r="W23" i="1"/>
  <c r="N524" i="35" s="1"/>
  <c r="W22" i="1"/>
  <c r="N492" i="35" s="1"/>
  <c r="W21" i="1"/>
  <c r="N460" i="35" s="1"/>
  <c r="W20" i="1"/>
  <c r="N428" i="35" s="1"/>
  <c r="W19" i="1"/>
  <c r="N396" i="35" s="1"/>
  <c r="W18" i="1"/>
  <c r="N364" i="35" s="1"/>
  <c r="W17" i="1"/>
  <c r="N332" i="35" s="1"/>
  <c r="W16" i="1"/>
  <c r="N300" i="35" s="1"/>
  <c r="W15" i="1"/>
  <c r="N268" i="35" s="1"/>
  <c r="W14" i="1"/>
  <c r="W13" i="1"/>
  <c r="N204" i="35" s="1"/>
  <c r="W12" i="1"/>
  <c r="N172" i="35" s="1"/>
  <c r="W11" i="1"/>
  <c r="N140" i="35" s="1"/>
  <c r="W10" i="1"/>
  <c r="N108" i="35" s="1"/>
  <c r="W9" i="1"/>
  <c r="N76" i="35" s="1"/>
  <c r="W8" i="1"/>
  <c r="N44" i="35" s="1"/>
  <c r="W7" i="1"/>
  <c r="AB5" i="1"/>
  <c r="W5" i="1"/>
  <c r="B8" i="23"/>
  <c r="I8" i="23" s="1"/>
  <c r="M8" i="23" s="1"/>
  <c r="DI106" i="1"/>
  <c r="DJ106" i="1"/>
  <c r="DY105" i="1"/>
  <c r="DZ105" i="1"/>
  <c r="EB105" i="1"/>
  <c r="EC105" i="1"/>
  <c r="EE105" i="1"/>
  <c r="EF105" i="1"/>
  <c r="EI105" i="1"/>
  <c r="EJ105" i="1"/>
  <c r="DI105" i="1"/>
  <c r="DJ105" i="1"/>
  <c r="DC105" i="1"/>
  <c r="DD105" i="1"/>
  <c r="DF105" i="1"/>
  <c r="DG105" i="1"/>
  <c r="DM105" i="1"/>
  <c r="DN105" i="1"/>
  <c r="CE105" i="1"/>
  <c r="CF105" i="1"/>
  <c r="CH105" i="1"/>
  <c r="CI105" i="1"/>
  <c r="CK105" i="1"/>
  <c r="CL105" i="1"/>
  <c r="CO105" i="1"/>
  <c r="CQ105" i="1"/>
  <c r="BI105" i="1"/>
  <c r="BJ105" i="1"/>
  <c r="BL105" i="1"/>
  <c r="BM105" i="1"/>
  <c r="BO105" i="1"/>
  <c r="BP105" i="1"/>
  <c r="BS105" i="1"/>
  <c r="BT105" i="1"/>
  <c r="AJ105" i="1"/>
  <c r="AK105" i="1"/>
  <c r="AM105" i="1"/>
  <c r="AN105" i="1"/>
  <c r="AP105" i="1"/>
  <c r="AQ105" i="1"/>
  <c r="AT105" i="1"/>
  <c r="AV105" i="1"/>
  <c r="L105" i="1"/>
  <c r="M105" i="1"/>
  <c r="O105" i="1"/>
  <c r="P105" i="1"/>
  <c r="R105" i="1"/>
  <c r="S105" i="1"/>
  <c r="V105" i="1"/>
  <c r="X105" i="1"/>
  <c r="DY104" i="1"/>
  <c r="DZ104" i="1"/>
  <c r="EB104" i="1"/>
  <c r="EC104" i="1"/>
  <c r="EE104" i="1"/>
  <c r="EF104" i="1"/>
  <c r="EI104" i="1"/>
  <c r="EJ104" i="1"/>
  <c r="DI104" i="1"/>
  <c r="DJ104" i="1"/>
  <c r="DC104" i="1"/>
  <c r="DD104" i="1"/>
  <c r="DF104" i="1"/>
  <c r="DG104" i="1"/>
  <c r="DM104" i="1"/>
  <c r="DN104" i="1"/>
  <c r="CE104" i="1"/>
  <c r="CF104" i="1"/>
  <c r="CH104" i="1"/>
  <c r="CI104" i="1"/>
  <c r="CK104" i="1"/>
  <c r="CL104" i="1"/>
  <c r="CO104" i="1"/>
  <c r="CQ104" i="1"/>
  <c r="BI104" i="1"/>
  <c r="BJ104" i="1"/>
  <c r="BL104" i="1"/>
  <c r="BM104" i="1"/>
  <c r="BO104" i="1"/>
  <c r="BP104" i="1"/>
  <c r="BS104" i="1"/>
  <c r="BT104" i="1"/>
  <c r="AJ104" i="1"/>
  <c r="AK104" i="1"/>
  <c r="AM104" i="1"/>
  <c r="AN104" i="1"/>
  <c r="AP104" i="1"/>
  <c r="AQ104" i="1"/>
  <c r="AT104" i="1"/>
  <c r="AV104" i="1"/>
  <c r="L104" i="1"/>
  <c r="M104" i="1"/>
  <c r="O104" i="1"/>
  <c r="P104" i="1"/>
  <c r="R104" i="1"/>
  <c r="S104" i="1"/>
  <c r="V104" i="1"/>
  <c r="X104" i="1"/>
  <c r="DY103" i="1"/>
  <c r="DZ103" i="1"/>
  <c r="EB103" i="1"/>
  <c r="EC103" i="1"/>
  <c r="EE103" i="1"/>
  <c r="EF103" i="1"/>
  <c r="EI103" i="1"/>
  <c r="EJ103" i="1"/>
  <c r="DI103" i="1"/>
  <c r="DJ103" i="1"/>
  <c r="DC103" i="1"/>
  <c r="DD103" i="1"/>
  <c r="DF103" i="1"/>
  <c r="DG103" i="1"/>
  <c r="DM103" i="1"/>
  <c r="DN103" i="1"/>
  <c r="CE103" i="1"/>
  <c r="CF103" i="1"/>
  <c r="CH103" i="1"/>
  <c r="CI103" i="1"/>
  <c r="CK103" i="1"/>
  <c r="CL103" i="1"/>
  <c r="CO103" i="1"/>
  <c r="CQ103" i="1"/>
  <c r="BI103" i="1"/>
  <c r="BJ103" i="1"/>
  <c r="BL103" i="1"/>
  <c r="BM103" i="1"/>
  <c r="BO103" i="1"/>
  <c r="BP103" i="1"/>
  <c r="BS103" i="1"/>
  <c r="BT103" i="1"/>
  <c r="AJ103" i="1"/>
  <c r="AK103" i="1"/>
  <c r="AM103" i="1"/>
  <c r="AN103" i="1"/>
  <c r="AP103" i="1"/>
  <c r="AQ103" i="1"/>
  <c r="AT103" i="1"/>
  <c r="AV103" i="1"/>
  <c r="L103" i="1"/>
  <c r="M103" i="1"/>
  <c r="O103" i="1"/>
  <c r="P103" i="1"/>
  <c r="R103" i="1"/>
  <c r="S103" i="1"/>
  <c r="V103" i="1"/>
  <c r="X103" i="1"/>
  <c r="DY102" i="1"/>
  <c r="DZ102" i="1"/>
  <c r="EB102" i="1"/>
  <c r="EC102" i="1"/>
  <c r="EE102" i="1"/>
  <c r="EF102" i="1"/>
  <c r="EI102" i="1"/>
  <c r="EJ102" i="1"/>
  <c r="DI102" i="1"/>
  <c r="DJ102" i="1"/>
  <c r="DC102" i="1"/>
  <c r="DD102" i="1"/>
  <c r="DF102" i="1"/>
  <c r="DG102" i="1"/>
  <c r="DM102" i="1"/>
  <c r="DN102" i="1"/>
  <c r="CE102" i="1"/>
  <c r="CF102" i="1"/>
  <c r="CH102" i="1"/>
  <c r="CI102" i="1"/>
  <c r="CK102" i="1"/>
  <c r="CL102" i="1"/>
  <c r="CO102" i="1"/>
  <c r="CQ102" i="1"/>
  <c r="BI102" i="1"/>
  <c r="BJ102" i="1"/>
  <c r="BL102" i="1"/>
  <c r="BM102" i="1"/>
  <c r="BO102" i="1"/>
  <c r="BP102" i="1"/>
  <c r="BS102" i="1"/>
  <c r="BT102" i="1"/>
  <c r="AJ102" i="1"/>
  <c r="AK102" i="1"/>
  <c r="AM102" i="1"/>
  <c r="AN102" i="1"/>
  <c r="AP102" i="1"/>
  <c r="AQ102" i="1"/>
  <c r="AT102" i="1"/>
  <c r="AV102" i="1"/>
  <c r="L102" i="1"/>
  <c r="M102" i="1"/>
  <c r="O102" i="1"/>
  <c r="P102" i="1"/>
  <c r="R102" i="1"/>
  <c r="S102" i="1"/>
  <c r="V102" i="1"/>
  <c r="X102" i="1"/>
  <c r="DY101" i="1"/>
  <c r="DZ101" i="1"/>
  <c r="EB101" i="1"/>
  <c r="EC101" i="1"/>
  <c r="EE101" i="1"/>
  <c r="EF101" i="1"/>
  <c r="EI101" i="1"/>
  <c r="EJ101" i="1"/>
  <c r="DI101" i="1"/>
  <c r="DJ101" i="1"/>
  <c r="DC101" i="1"/>
  <c r="DD101" i="1"/>
  <c r="DF101" i="1"/>
  <c r="DG101" i="1"/>
  <c r="DM101" i="1"/>
  <c r="DN101" i="1"/>
  <c r="CE101" i="1"/>
  <c r="CF101" i="1"/>
  <c r="CH101" i="1"/>
  <c r="CI101" i="1"/>
  <c r="CK101" i="1"/>
  <c r="CL101" i="1"/>
  <c r="CO101" i="1"/>
  <c r="CQ101" i="1"/>
  <c r="BI101" i="1"/>
  <c r="BJ101" i="1"/>
  <c r="BL101" i="1"/>
  <c r="BM101" i="1"/>
  <c r="BO101" i="1"/>
  <c r="BP101" i="1"/>
  <c r="BS101" i="1"/>
  <c r="BT101" i="1"/>
  <c r="AJ101" i="1"/>
  <c r="AK101" i="1"/>
  <c r="AM101" i="1"/>
  <c r="AN101" i="1"/>
  <c r="AP101" i="1"/>
  <c r="AQ101" i="1"/>
  <c r="AT101" i="1"/>
  <c r="AV101" i="1"/>
  <c r="L101" i="1"/>
  <c r="M101" i="1"/>
  <c r="O101" i="1"/>
  <c r="P101" i="1"/>
  <c r="R101" i="1"/>
  <c r="S101" i="1"/>
  <c r="V101" i="1"/>
  <c r="X101" i="1"/>
  <c r="DY100" i="1"/>
  <c r="DZ100" i="1"/>
  <c r="EB100" i="1"/>
  <c r="EC100" i="1"/>
  <c r="EE100" i="1"/>
  <c r="EF100" i="1"/>
  <c r="EI100" i="1"/>
  <c r="EJ100" i="1"/>
  <c r="DI100" i="1"/>
  <c r="DJ100" i="1"/>
  <c r="DC100" i="1"/>
  <c r="DD100" i="1"/>
  <c r="DF100" i="1"/>
  <c r="DG100" i="1"/>
  <c r="DM100" i="1"/>
  <c r="DN100" i="1"/>
  <c r="CE100" i="1"/>
  <c r="CF100" i="1"/>
  <c r="CH100" i="1"/>
  <c r="CI100" i="1"/>
  <c r="CK100" i="1"/>
  <c r="CL100" i="1"/>
  <c r="CO100" i="1"/>
  <c r="CQ100" i="1"/>
  <c r="BI100" i="1"/>
  <c r="BJ100" i="1"/>
  <c r="BL100" i="1"/>
  <c r="BM100" i="1"/>
  <c r="BO100" i="1"/>
  <c r="BP100" i="1"/>
  <c r="BS100" i="1"/>
  <c r="BT100" i="1"/>
  <c r="AJ100" i="1"/>
  <c r="AK100" i="1"/>
  <c r="AM100" i="1"/>
  <c r="AN100" i="1"/>
  <c r="AP100" i="1"/>
  <c r="AQ100" i="1"/>
  <c r="AT100" i="1"/>
  <c r="AV100" i="1"/>
  <c r="L100" i="1"/>
  <c r="M100" i="1"/>
  <c r="O100" i="1"/>
  <c r="P100" i="1"/>
  <c r="R100" i="1"/>
  <c r="S100" i="1"/>
  <c r="V100" i="1"/>
  <c r="X100" i="1"/>
  <c r="DY99" i="1"/>
  <c r="DZ99" i="1"/>
  <c r="EB99" i="1"/>
  <c r="EC99" i="1"/>
  <c r="EE99" i="1"/>
  <c r="EF99" i="1"/>
  <c r="EI99" i="1"/>
  <c r="EJ99" i="1"/>
  <c r="DI99" i="1"/>
  <c r="DJ99" i="1"/>
  <c r="DC99" i="1"/>
  <c r="DD99" i="1"/>
  <c r="DF99" i="1"/>
  <c r="DG99" i="1"/>
  <c r="DM99" i="1"/>
  <c r="DN99" i="1"/>
  <c r="CE99" i="1"/>
  <c r="CF99" i="1"/>
  <c r="CH99" i="1"/>
  <c r="CI99" i="1"/>
  <c r="CK99" i="1"/>
  <c r="CL99" i="1"/>
  <c r="CO99" i="1"/>
  <c r="CQ99" i="1"/>
  <c r="BI99" i="1"/>
  <c r="BJ99" i="1"/>
  <c r="BL99" i="1"/>
  <c r="BM99" i="1"/>
  <c r="BO99" i="1"/>
  <c r="BP99" i="1"/>
  <c r="BS99" i="1"/>
  <c r="BT99" i="1"/>
  <c r="AJ99" i="1"/>
  <c r="AK99" i="1"/>
  <c r="AM99" i="1"/>
  <c r="AN99" i="1"/>
  <c r="AP99" i="1"/>
  <c r="AQ99" i="1"/>
  <c r="AT99" i="1"/>
  <c r="AV99" i="1"/>
  <c r="L99" i="1"/>
  <c r="M99" i="1"/>
  <c r="O99" i="1"/>
  <c r="P99" i="1"/>
  <c r="R99" i="1"/>
  <c r="S99" i="1"/>
  <c r="V99" i="1"/>
  <c r="X99" i="1"/>
  <c r="DY98" i="1"/>
  <c r="DZ98" i="1"/>
  <c r="EB98" i="1"/>
  <c r="EC98" i="1"/>
  <c r="EE98" i="1"/>
  <c r="EF98" i="1"/>
  <c r="EI98" i="1"/>
  <c r="EJ98" i="1"/>
  <c r="DI98" i="1"/>
  <c r="DJ98" i="1"/>
  <c r="DC98" i="1"/>
  <c r="DD98" i="1"/>
  <c r="DF98" i="1"/>
  <c r="DG98" i="1"/>
  <c r="DM98" i="1"/>
  <c r="DN98" i="1"/>
  <c r="CE98" i="1"/>
  <c r="CF98" i="1"/>
  <c r="CH98" i="1"/>
  <c r="CI98" i="1"/>
  <c r="CK98" i="1"/>
  <c r="CL98" i="1"/>
  <c r="CO98" i="1"/>
  <c r="CQ98" i="1"/>
  <c r="BI98" i="1"/>
  <c r="BJ98" i="1"/>
  <c r="BL98" i="1"/>
  <c r="BM98" i="1"/>
  <c r="BO98" i="1"/>
  <c r="BP98" i="1"/>
  <c r="BS98" i="1"/>
  <c r="BT98" i="1"/>
  <c r="AJ98" i="1"/>
  <c r="AK98" i="1"/>
  <c r="AM98" i="1"/>
  <c r="AN98" i="1"/>
  <c r="AP98" i="1"/>
  <c r="AQ98" i="1"/>
  <c r="AT98" i="1"/>
  <c r="AV98" i="1"/>
  <c r="L98" i="1"/>
  <c r="M98" i="1"/>
  <c r="O98" i="1"/>
  <c r="P98" i="1"/>
  <c r="R98" i="1"/>
  <c r="S98" i="1"/>
  <c r="V98" i="1"/>
  <c r="X98" i="1"/>
  <c r="DY97" i="1"/>
  <c r="DZ97" i="1"/>
  <c r="EB97" i="1"/>
  <c r="EC97" i="1"/>
  <c r="EE97" i="1"/>
  <c r="EF97" i="1"/>
  <c r="EI97" i="1"/>
  <c r="EJ97" i="1"/>
  <c r="DI97" i="1"/>
  <c r="DJ97" i="1"/>
  <c r="DC97" i="1"/>
  <c r="DD97" i="1"/>
  <c r="DF97" i="1"/>
  <c r="DG97" i="1"/>
  <c r="DM97" i="1"/>
  <c r="DN97" i="1"/>
  <c r="CE97" i="1"/>
  <c r="CF97" i="1"/>
  <c r="CH97" i="1"/>
  <c r="CI97" i="1"/>
  <c r="CK97" i="1"/>
  <c r="CL97" i="1"/>
  <c r="CO97" i="1"/>
  <c r="CQ97" i="1"/>
  <c r="BI97" i="1"/>
  <c r="BJ97" i="1"/>
  <c r="BL97" i="1"/>
  <c r="BM97" i="1"/>
  <c r="BO97" i="1"/>
  <c r="BP97" i="1"/>
  <c r="BS97" i="1"/>
  <c r="BT97" i="1"/>
  <c r="AJ97" i="1"/>
  <c r="AK97" i="1"/>
  <c r="AM97" i="1"/>
  <c r="AN97" i="1"/>
  <c r="AP97" i="1"/>
  <c r="AQ97" i="1"/>
  <c r="AT97" i="1"/>
  <c r="AV97" i="1"/>
  <c r="L97" i="1"/>
  <c r="M97" i="1"/>
  <c r="O97" i="1"/>
  <c r="P97" i="1"/>
  <c r="R97" i="1"/>
  <c r="S97" i="1"/>
  <c r="V97" i="1"/>
  <c r="X97" i="1"/>
  <c r="DY96" i="1"/>
  <c r="DZ96" i="1"/>
  <c r="EB96" i="1"/>
  <c r="EC96" i="1"/>
  <c r="EE96" i="1"/>
  <c r="EF96" i="1"/>
  <c r="EI96" i="1"/>
  <c r="EJ96" i="1"/>
  <c r="DI96" i="1"/>
  <c r="DJ96" i="1"/>
  <c r="DC96" i="1"/>
  <c r="DD96" i="1"/>
  <c r="DF96" i="1"/>
  <c r="DG96" i="1"/>
  <c r="DM96" i="1"/>
  <c r="DN96" i="1"/>
  <c r="CE96" i="1"/>
  <c r="CF96" i="1"/>
  <c r="CH96" i="1"/>
  <c r="CI96" i="1"/>
  <c r="CK96" i="1"/>
  <c r="CL96" i="1"/>
  <c r="CO96" i="1"/>
  <c r="CQ96" i="1"/>
  <c r="BI96" i="1"/>
  <c r="BJ96" i="1"/>
  <c r="BL96" i="1"/>
  <c r="BM96" i="1"/>
  <c r="BO96" i="1"/>
  <c r="BP96" i="1"/>
  <c r="BS96" i="1"/>
  <c r="BT96" i="1"/>
  <c r="AJ96" i="1"/>
  <c r="AK96" i="1"/>
  <c r="AM96" i="1"/>
  <c r="AN96" i="1"/>
  <c r="AP96" i="1"/>
  <c r="AQ96" i="1"/>
  <c r="AT96" i="1"/>
  <c r="AV96" i="1"/>
  <c r="L96" i="1"/>
  <c r="M96" i="1"/>
  <c r="O96" i="1"/>
  <c r="P96" i="1"/>
  <c r="R96" i="1"/>
  <c r="S96" i="1"/>
  <c r="V96" i="1"/>
  <c r="X96" i="1"/>
  <c r="DY95" i="1"/>
  <c r="DZ95" i="1"/>
  <c r="EB95" i="1"/>
  <c r="EC95" i="1"/>
  <c r="EE95" i="1"/>
  <c r="EF95" i="1"/>
  <c r="EI95" i="1"/>
  <c r="EJ95" i="1"/>
  <c r="DI95" i="1"/>
  <c r="DJ95" i="1"/>
  <c r="DC95" i="1"/>
  <c r="DD95" i="1"/>
  <c r="DF95" i="1"/>
  <c r="DG95" i="1"/>
  <c r="DM95" i="1"/>
  <c r="DN95" i="1"/>
  <c r="CE95" i="1"/>
  <c r="CF95" i="1"/>
  <c r="CH95" i="1"/>
  <c r="CI95" i="1"/>
  <c r="CK95" i="1"/>
  <c r="CL95" i="1"/>
  <c r="CO95" i="1"/>
  <c r="CQ95" i="1"/>
  <c r="BI95" i="1"/>
  <c r="BJ95" i="1"/>
  <c r="BL95" i="1"/>
  <c r="BM95" i="1"/>
  <c r="BO95" i="1"/>
  <c r="BP95" i="1"/>
  <c r="BS95" i="1"/>
  <c r="BT95" i="1"/>
  <c r="AJ95" i="1"/>
  <c r="AK95" i="1"/>
  <c r="AM95" i="1"/>
  <c r="AN95" i="1"/>
  <c r="AP95" i="1"/>
  <c r="AQ95" i="1"/>
  <c r="AT95" i="1"/>
  <c r="AV95" i="1"/>
  <c r="L95" i="1"/>
  <c r="M95" i="1"/>
  <c r="O95" i="1"/>
  <c r="P95" i="1"/>
  <c r="R95" i="1"/>
  <c r="S95" i="1"/>
  <c r="V95" i="1"/>
  <c r="X95" i="1"/>
  <c r="DY94" i="1"/>
  <c r="DZ94" i="1"/>
  <c r="EB94" i="1"/>
  <c r="EC94" i="1"/>
  <c r="EE94" i="1"/>
  <c r="EF94" i="1"/>
  <c r="EI94" i="1"/>
  <c r="EJ94" i="1"/>
  <c r="DI94" i="1"/>
  <c r="DJ94" i="1"/>
  <c r="DC94" i="1"/>
  <c r="DD94" i="1"/>
  <c r="DF94" i="1"/>
  <c r="DG94" i="1"/>
  <c r="DM94" i="1"/>
  <c r="DN94" i="1"/>
  <c r="CE94" i="1"/>
  <c r="CF94" i="1"/>
  <c r="CH94" i="1"/>
  <c r="CI94" i="1"/>
  <c r="CK94" i="1"/>
  <c r="CL94" i="1"/>
  <c r="CO94" i="1"/>
  <c r="CQ94" i="1"/>
  <c r="BI94" i="1"/>
  <c r="BJ94" i="1"/>
  <c r="BL94" i="1"/>
  <c r="BM94" i="1"/>
  <c r="BO94" i="1"/>
  <c r="BP94" i="1"/>
  <c r="BS94" i="1"/>
  <c r="BT94" i="1"/>
  <c r="AJ94" i="1"/>
  <c r="AK94" i="1"/>
  <c r="AM94" i="1"/>
  <c r="AN94" i="1"/>
  <c r="AP94" i="1"/>
  <c r="AQ94" i="1"/>
  <c r="AT94" i="1"/>
  <c r="AV94" i="1"/>
  <c r="L94" i="1"/>
  <c r="M94" i="1"/>
  <c r="O94" i="1"/>
  <c r="P94" i="1"/>
  <c r="R94" i="1"/>
  <c r="S94" i="1"/>
  <c r="V94" i="1"/>
  <c r="X94" i="1"/>
  <c r="DY93" i="1"/>
  <c r="DZ93" i="1"/>
  <c r="EB93" i="1"/>
  <c r="EC93" i="1"/>
  <c r="EE93" i="1"/>
  <c r="EF93" i="1"/>
  <c r="EI93" i="1"/>
  <c r="EJ93" i="1"/>
  <c r="DI93" i="1"/>
  <c r="DJ93" i="1"/>
  <c r="DC93" i="1"/>
  <c r="DD93" i="1"/>
  <c r="DF93" i="1"/>
  <c r="DG93" i="1"/>
  <c r="DM93" i="1"/>
  <c r="DN93" i="1"/>
  <c r="CE93" i="1"/>
  <c r="CF93" i="1"/>
  <c r="CH93" i="1"/>
  <c r="CI93" i="1"/>
  <c r="CK93" i="1"/>
  <c r="CL93" i="1"/>
  <c r="CO93" i="1"/>
  <c r="CQ93" i="1"/>
  <c r="BI93" i="1"/>
  <c r="BJ93" i="1"/>
  <c r="BL93" i="1"/>
  <c r="BM93" i="1"/>
  <c r="BO93" i="1"/>
  <c r="BP93" i="1"/>
  <c r="BS93" i="1"/>
  <c r="BT93" i="1"/>
  <c r="AJ93" i="1"/>
  <c r="AK93" i="1"/>
  <c r="AM93" i="1"/>
  <c r="AN93" i="1"/>
  <c r="AP93" i="1"/>
  <c r="AQ93" i="1"/>
  <c r="AT93" i="1"/>
  <c r="AV93" i="1"/>
  <c r="L93" i="1"/>
  <c r="M93" i="1"/>
  <c r="O93" i="1"/>
  <c r="P93" i="1"/>
  <c r="R93" i="1"/>
  <c r="S93" i="1"/>
  <c r="V93" i="1"/>
  <c r="X93" i="1"/>
  <c r="DY92" i="1"/>
  <c r="DZ92" i="1"/>
  <c r="EB92" i="1"/>
  <c r="EC92" i="1"/>
  <c r="EE92" i="1"/>
  <c r="EF92" i="1"/>
  <c r="EI92" i="1"/>
  <c r="EJ92" i="1"/>
  <c r="DI92" i="1"/>
  <c r="DJ92" i="1"/>
  <c r="DC92" i="1"/>
  <c r="DD92" i="1"/>
  <c r="DF92" i="1"/>
  <c r="DG92" i="1"/>
  <c r="DM92" i="1"/>
  <c r="DN92" i="1"/>
  <c r="CE92" i="1"/>
  <c r="CF92" i="1"/>
  <c r="CH92" i="1"/>
  <c r="CI92" i="1"/>
  <c r="CK92" i="1"/>
  <c r="CL92" i="1"/>
  <c r="CO92" i="1"/>
  <c r="CQ92" i="1"/>
  <c r="O2735" i="35" s="1"/>
  <c r="BI92" i="1"/>
  <c r="BJ92" i="1"/>
  <c r="BL92" i="1"/>
  <c r="BM92" i="1"/>
  <c r="BO92" i="1"/>
  <c r="BP92" i="1"/>
  <c r="BS92" i="1"/>
  <c r="BT92" i="1"/>
  <c r="AJ92" i="1"/>
  <c r="AK92" i="1"/>
  <c r="AM92" i="1"/>
  <c r="AN92" i="1"/>
  <c r="AP92" i="1"/>
  <c r="AQ92" i="1"/>
  <c r="AT92" i="1"/>
  <c r="AV92" i="1"/>
  <c r="L92" i="1"/>
  <c r="M92" i="1"/>
  <c r="O92" i="1"/>
  <c r="P92" i="1"/>
  <c r="R92" i="1"/>
  <c r="S92" i="1"/>
  <c r="V92" i="1"/>
  <c r="X92" i="1"/>
  <c r="DY91" i="1"/>
  <c r="DZ91" i="1"/>
  <c r="EB91" i="1"/>
  <c r="EC91" i="1"/>
  <c r="EE91" i="1"/>
  <c r="EF91" i="1"/>
  <c r="EI91" i="1"/>
  <c r="EJ91" i="1"/>
  <c r="DI91" i="1"/>
  <c r="DJ91" i="1"/>
  <c r="DC91" i="1"/>
  <c r="DD91" i="1"/>
  <c r="DF91" i="1"/>
  <c r="DG91" i="1"/>
  <c r="DM91" i="1"/>
  <c r="DN91" i="1"/>
  <c r="CE91" i="1"/>
  <c r="CF91" i="1"/>
  <c r="CH91" i="1"/>
  <c r="CI91" i="1"/>
  <c r="CK91" i="1"/>
  <c r="CL91" i="1"/>
  <c r="CO91" i="1"/>
  <c r="CQ91" i="1"/>
  <c r="O2703" i="35" s="1"/>
  <c r="BI91" i="1"/>
  <c r="BJ91" i="1"/>
  <c r="BL91" i="1"/>
  <c r="BM91" i="1"/>
  <c r="BO91" i="1"/>
  <c r="BP91" i="1"/>
  <c r="BS91" i="1"/>
  <c r="BT91" i="1"/>
  <c r="AJ91" i="1"/>
  <c r="AK91" i="1"/>
  <c r="AM91" i="1"/>
  <c r="AN91" i="1"/>
  <c r="AP91" i="1"/>
  <c r="AQ91" i="1"/>
  <c r="AT91" i="1"/>
  <c r="AV91" i="1"/>
  <c r="L91" i="1"/>
  <c r="M91" i="1"/>
  <c r="O91" i="1"/>
  <c r="P91" i="1"/>
  <c r="R91" i="1"/>
  <c r="S91" i="1"/>
  <c r="V91" i="1"/>
  <c r="X91" i="1"/>
  <c r="DY90" i="1"/>
  <c r="DZ90" i="1"/>
  <c r="EB90" i="1"/>
  <c r="EC90" i="1"/>
  <c r="EE90" i="1"/>
  <c r="EF90" i="1"/>
  <c r="EI90" i="1"/>
  <c r="EJ90" i="1"/>
  <c r="DI90" i="1"/>
  <c r="DJ90" i="1"/>
  <c r="DC90" i="1"/>
  <c r="DD90" i="1"/>
  <c r="DF90" i="1"/>
  <c r="DG90" i="1"/>
  <c r="DM90" i="1"/>
  <c r="DN90" i="1"/>
  <c r="CE90" i="1"/>
  <c r="CF90" i="1"/>
  <c r="CH90" i="1"/>
  <c r="CI90" i="1"/>
  <c r="CK90" i="1"/>
  <c r="CL90" i="1"/>
  <c r="CO90" i="1"/>
  <c r="CQ90" i="1"/>
  <c r="O2671" i="35" s="1"/>
  <c r="BI90" i="1"/>
  <c r="BJ90" i="1"/>
  <c r="BL90" i="1"/>
  <c r="BM90" i="1"/>
  <c r="BO90" i="1"/>
  <c r="BP90" i="1"/>
  <c r="BS90" i="1"/>
  <c r="BT90" i="1"/>
  <c r="AJ90" i="1"/>
  <c r="AK90" i="1"/>
  <c r="AM90" i="1"/>
  <c r="AN90" i="1"/>
  <c r="AP90" i="1"/>
  <c r="AQ90" i="1"/>
  <c r="AT90" i="1"/>
  <c r="AV90" i="1"/>
  <c r="L90" i="1"/>
  <c r="M90" i="1"/>
  <c r="O90" i="1"/>
  <c r="P90" i="1"/>
  <c r="R90" i="1"/>
  <c r="S90" i="1"/>
  <c r="V90" i="1"/>
  <c r="X90" i="1"/>
  <c r="DY89" i="1"/>
  <c r="DZ89" i="1"/>
  <c r="EB89" i="1"/>
  <c r="EC89" i="1"/>
  <c r="EE89" i="1"/>
  <c r="EF89" i="1"/>
  <c r="EI89" i="1"/>
  <c r="EJ89" i="1"/>
  <c r="DI89" i="1"/>
  <c r="DJ89" i="1"/>
  <c r="DC89" i="1"/>
  <c r="DD89" i="1"/>
  <c r="DF89" i="1"/>
  <c r="DG89" i="1"/>
  <c r="DM89" i="1"/>
  <c r="DN89" i="1"/>
  <c r="CE89" i="1"/>
  <c r="CF89" i="1"/>
  <c r="CH89" i="1"/>
  <c r="CI89" i="1"/>
  <c r="CK89" i="1"/>
  <c r="CL89" i="1"/>
  <c r="CO89" i="1"/>
  <c r="CQ89" i="1"/>
  <c r="O2639" i="35" s="1"/>
  <c r="BI89" i="1"/>
  <c r="BJ89" i="1"/>
  <c r="BL89" i="1"/>
  <c r="BM89" i="1"/>
  <c r="BO89" i="1"/>
  <c r="BP89" i="1"/>
  <c r="BS89" i="1"/>
  <c r="BT89" i="1"/>
  <c r="AJ89" i="1"/>
  <c r="AK89" i="1"/>
  <c r="AM89" i="1"/>
  <c r="AN89" i="1"/>
  <c r="AP89" i="1"/>
  <c r="AQ89" i="1"/>
  <c r="AT89" i="1"/>
  <c r="AV89" i="1"/>
  <c r="L89" i="1"/>
  <c r="M89" i="1"/>
  <c r="O89" i="1"/>
  <c r="P89" i="1"/>
  <c r="R89" i="1"/>
  <c r="S89" i="1"/>
  <c r="V89" i="1"/>
  <c r="X89" i="1"/>
  <c r="DY88" i="1"/>
  <c r="DZ88" i="1"/>
  <c r="EB88" i="1"/>
  <c r="EC88" i="1"/>
  <c r="EE88" i="1"/>
  <c r="EF88" i="1"/>
  <c r="EI88" i="1"/>
  <c r="EJ88" i="1"/>
  <c r="DI88" i="1"/>
  <c r="DJ88" i="1"/>
  <c r="DC88" i="1"/>
  <c r="DD88" i="1"/>
  <c r="DF88" i="1"/>
  <c r="DG88" i="1"/>
  <c r="DM88" i="1"/>
  <c r="DN88" i="1"/>
  <c r="CE88" i="1"/>
  <c r="CF88" i="1"/>
  <c r="CH88" i="1"/>
  <c r="CI88" i="1"/>
  <c r="CK88" i="1"/>
  <c r="CL88" i="1"/>
  <c r="CO88" i="1"/>
  <c r="CQ88" i="1"/>
  <c r="O2607" i="35" s="1"/>
  <c r="BI88" i="1"/>
  <c r="BJ88" i="1"/>
  <c r="BL88" i="1"/>
  <c r="BM88" i="1"/>
  <c r="BO88" i="1"/>
  <c r="BP88" i="1"/>
  <c r="BS88" i="1"/>
  <c r="BT88" i="1"/>
  <c r="AJ88" i="1"/>
  <c r="AK88" i="1"/>
  <c r="AM88" i="1"/>
  <c r="AN88" i="1"/>
  <c r="AP88" i="1"/>
  <c r="AQ88" i="1"/>
  <c r="AT88" i="1"/>
  <c r="AV88" i="1"/>
  <c r="L88" i="1"/>
  <c r="M88" i="1"/>
  <c r="O88" i="1"/>
  <c r="P88" i="1"/>
  <c r="R88" i="1"/>
  <c r="S88" i="1"/>
  <c r="V88" i="1"/>
  <c r="X88" i="1"/>
  <c r="DY87" i="1"/>
  <c r="DZ87" i="1"/>
  <c r="EB87" i="1"/>
  <c r="EC87" i="1"/>
  <c r="EE87" i="1"/>
  <c r="EF87" i="1"/>
  <c r="EI87" i="1"/>
  <c r="EJ87" i="1"/>
  <c r="DI87" i="1"/>
  <c r="DJ87" i="1"/>
  <c r="DC87" i="1"/>
  <c r="DD87" i="1"/>
  <c r="DF87" i="1"/>
  <c r="DG87" i="1"/>
  <c r="DM87" i="1"/>
  <c r="DN87" i="1"/>
  <c r="CE87" i="1"/>
  <c r="CF87" i="1"/>
  <c r="CH87" i="1"/>
  <c r="CI87" i="1"/>
  <c r="CK87" i="1"/>
  <c r="CL87" i="1"/>
  <c r="CO87" i="1"/>
  <c r="CQ87" i="1"/>
  <c r="O2575" i="35" s="1"/>
  <c r="BI87" i="1"/>
  <c r="BJ87" i="1"/>
  <c r="BL87" i="1"/>
  <c r="BM87" i="1"/>
  <c r="BO87" i="1"/>
  <c r="BP87" i="1"/>
  <c r="BS87" i="1"/>
  <c r="BT87" i="1"/>
  <c r="AJ87" i="1"/>
  <c r="AK87" i="1"/>
  <c r="AM87" i="1"/>
  <c r="AN87" i="1"/>
  <c r="AP87" i="1"/>
  <c r="AQ87" i="1"/>
  <c r="AT87" i="1"/>
  <c r="AV87" i="1"/>
  <c r="L87" i="1"/>
  <c r="M87" i="1"/>
  <c r="O87" i="1"/>
  <c r="P87" i="1"/>
  <c r="R87" i="1"/>
  <c r="S87" i="1"/>
  <c r="V87" i="1"/>
  <c r="X87" i="1"/>
  <c r="DY86" i="1"/>
  <c r="DZ86" i="1"/>
  <c r="EB86" i="1"/>
  <c r="EC86" i="1"/>
  <c r="EE86" i="1"/>
  <c r="EF86" i="1"/>
  <c r="EI86" i="1"/>
  <c r="EJ86" i="1"/>
  <c r="DI86" i="1"/>
  <c r="DJ86" i="1"/>
  <c r="DC86" i="1"/>
  <c r="DD86" i="1"/>
  <c r="DF86" i="1"/>
  <c r="DG86" i="1"/>
  <c r="DM86" i="1"/>
  <c r="DN86" i="1"/>
  <c r="CE86" i="1"/>
  <c r="CF86" i="1"/>
  <c r="CH86" i="1"/>
  <c r="CI86" i="1"/>
  <c r="CK86" i="1"/>
  <c r="CL86" i="1"/>
  <c r="CO86" i="1"/>
  <c r="CQ86" i="1"/>
  <c r="BI86" i="1"/>
  <c r="BJ86" i="1"/>
  <c r="BL86" i="1"/>
  <c r="BM86" i="1"/>
  <c r="BO86" i="1"/>
  <c r="BP86" i="1"/>
  <c r="BS86" i="1"/>
  <c r="BT86" i="1"/>
  <c r="AJ86" i="1"/>
  <c r="AK86" i="1"/>
  <c r="AM86" i="1"/>
  <c r="AN86" i="1"/>
  <c r="AP86" i="1"/>
  <c r="AQ86" i="1"/>
  <c r="AT86" i="1"/>
  <c r="AV86" i="1"/>
  <c r="L86" i="1"/>
  <c r="M86" i="1"/>
  <c r="O86" i="1"/>
  <c r="P86" i="1"/>
  <c r="R86" i="1"/>
  <c r="S86" i="1"/>
  <c r="V86" i="1"/>
  <c r="X86" i="1"/>
  <c r="DY85" i="1"/>
  <c r="DZ85" i="1"/>
  <c r="EB85" i="1"/>
  <c r="EC85" i="1"/>
  <c r="EE85" i="1"/>
  <c r="EF85" i="1"/>
  <c r="EI85" i="1"/>
  <c r="EJ85" i="1"/>
  <c r="DI85" i="1"/>
  <c r="DJ85" i="1"/>
  <c r="DC85" i="1"/>
  <c r="DD85" i="1"/>
  <c r="DF85" i="1"/>
  <c r="DG85" i="1"/>
  <c r="DM85" i="1"/>
  <c r="DN85" i="1"/>
  <c r="CE85" i="1"/>
  <c r="CF85" i="1"/>
  <c r="CH85" i="1"/>
  <c r="CI85" i="1"/>
  <c r="CK85" i="1"/>
  <c r="CL85" i="1"/>
  <c r="CO85" i="1"/>
  <c r="CQ85" i="1"/>
  <c r="O2511" i="35" s="1"/>
  <c r="BI85" i="1"/>
  <c r="BJ85" i="1"/>
  <c r="BL85" i="1"/>
  <c r="BM85" i="1"/>
  <c r="BO85" i="1"/>
  <c r="BP85" i="1"/>
  <c r="BS85" i="1"/>
  <c r="BT85" i="1"/>
  <c r="AJ85" i="1"/>
  <c r="AK85" i="1"/>
  <c r="AM85" i="1"/>
  <c r="AN85" i="1"/>
  <c r="AP85" i="1"/>
  <c r="AQ85" i="1"/>
  <c r="AT85" i="1"/>
  <c r="AV85" i="1"/>
  <c r="L85" i="1"/>
  <c r="M85" i="1"/>
  <c r="O85" i="1"/>
  <c r="P85" i="1"/>
  <c r="R85" i="1"/>
  <c r="S85" i="1"/>
  <c r="V85" i="1"/>
  <c r="X85" i="1"/>
  <c r="DY84" i="1"/>
  <c r="DZ84" i="1"/>
  <c r="EB84" i="1"/>
  <c r="EC84" i="1"/>
  <c r="EE84" i="1"/>
  <c r="EF84" i="1"/>
  <c r="EI84" i="1"/>
  <c r="EJ84" i="1"/>
  <c r="DI84" i="1"/>
  <c r="DJ84" i="1"/>
  <c r="DC84" i="1"/>
  <c r="DD84" i="1"/>
  <c r="DF84" i="1"/>
  <c r="DG84" i="1"/>
  <c r="DM84" i="1"/>
  <c r="DN84" i="1"/>
  <c r="CE84" i="1"/>
  <c r="CF84" i="1"/>
  <c r="CH84" i="1"/>
  <c r="CI84" i="1"/>
  <c r="CK84" i="1"/>
  <c r="CL84" i="1"/>
  <c r="CO84" i="1"/>
  <c r="CQ84" i="1"/>
  <c r="O2479" i="35" s="1"/>
  <c r="BI84" i="1"/>
  <c r="BJ84" i="1"/>
  <c r="BL84" i="1"/>
  <c r="BM84" i="1"/>
  <c r="BO84" i="1"/>
  <c r="BP84" i="1"/>
  <c r="BS84" i="1"/>
  <c r="BT84" i="1"/>
  <c r="AJ84" i="1"/>
  <c r="AK84" i="1"/>
  <c r="AM84" i="1"/>
  <c r="AN84" i="1"/>
  <c r="AP84" i="1"/>
  <c r="AQ84" i="1"/>
  <c r="AT84" i="1"/>
  <c r="AV84" i="1"/>
  <c r="L84" i="1"/>
  <c r="M84" i="1"/>
  <c r="O84" i="1"/>
  <c r="P84" i="1"/>
  <c r="R84" i="1"/>
  <c r="S84" i="1"/>
  <c r="V84" i="1"/>
  <c r="X84" i="1"/>
  <c r="DY83" i="1"/>
  <c r="DZ83" i="1"/>
  <c r="EB83" i="1"/>
  <c r="EC83" i="1"/>
  <c r="EE83" i="1"/>
  <c r="EF83" i="1"/>
  <c r="EI83" i="1"/>
  <c r="EJ83" i="1"/>
  <c r="DI83" i="1"/>
  <c r="DJ83" i="1"/>
  <c r="DC83" i="1"/>
  <c r="DD83" i="1"/>
  <c r="DF83" i="1"/>
  <c r="DG83" i="1"/>
  <c r="DM83" i="1"/>
  <c r="DN83" i="1"/>
  <c r="CE83" i="1"/>
  <c r="CF83" i="1"/>
  <c r="CH83" i="1"/>
  <c r="CI83" i="1"/>
  <c r="CK83" i="1"/>
  <c r="CL83" i="1"/>
  <c r="CO83" i="1"/>
  <c r="CQ83" i="1"/>
  <c r="O2447" i="35" s="1"/>
  <c r="BI83" i="1"/>
  <c r="BJ83" i="1"/>
  <c r="BL83" i="1"/>
  <c r="BM83" i="1"/>
  <c r="BO83" i="1"/>
  <c r="BP83" i="1"/>
  <c r="BS83" i="1"/>
  <c r="BT83" i="1"/>
  <c r="AJ83" i="1"/>
  <c r="AK83" i="1"/>
  <c r="AM83" i="1"/>
  <c r="AN83" i="1"/>
  <c r="AO83" i="1"/>
  <c r="AP83" i="1"/>
  <c r="AQ83" i="1"/>
  <c r="AT83" i="1"/>
  <c r="AV83" i="1"/>
  <c r="L83" i="1"/>
  <c r="M83" i="1"/>
  <c r="O83" i="1"/>
  <c r="P83" i="1"/>
  <c r="R83" i="1"/>
  <c r="S83" i="1"/>
  <c r="V83" i="1"/>
  <c r="X83" i="1"/>
  <c r="DY82" i="1"/>
  <c r="DZ82" i="1"/>
  <c r="EB82" i="1"/>
  <c r="EC82" i="1"/>
  <c r="EE82" i="1"/>
  <c r="EF82" i="1"/>
  <c r="EI82" i="1"/>
  <c r="EJ82" i="1"/>
  <c r="DI82" i="1"/>
  <c r="DJ82" i="1"/>
  <c r="DC82" i="1"/>
  <c r="DD82" i="1"/>
  <c r="DF82" i="1"/>
  <c r="DG82" i="1"/>
  <c r="DM82" i="1"/>
  <c r="DN82" i="1"/>
  <c r="CE82" i="1"/>
  <c r="CF82" i="1"/>
  <c r="CH82" i="1"/>
  <c r="CI82" i="1"/>
  <c r="CK82" i="1"/>
  <c r="CL82" i="1"/>
  <c r="CO82" i="1"/>
  <c r="CQ82" i="1"/>
  <c r="BI82" i="1"/>
  <c r="BJ82" i="1"/>
  <c r="BL82" i="1"/>
  <c r="BM82" i="1"/>
  <c r="BO82" i="1"/>
  <c r="BP82" i="1"/>
  <c r="BS82" i="1"/>
  <c r="BT82" i="1"/>
  <c r="AJ82" i="1"/>
  <c r="AK82" i="1"/>
  <c r="AM82" i="1"/>
  <c r="AN82" i="1"/>
  <c r="AP82" i="1"/>
  <c r="AQ82" i="1"/>
  <c r="AT82" i="1"/>
  <c r="AV82" i="1"/>
  <c r="L82" i="1"/>
  <c r="M82" i="1"/>
  <c r="O82" i="1"/>
  <c r="P82" i="1"/>
  <c r="R82" i="1"/>
  <c r="S82" i="1"/>
  <c r="V82" i="1"/>
  <c r="X82" i="1"/>
  <c r="DY81" i="1"/>
  <c r="DZ81" i="1"/>
  <c r="EB81" i="1"/>
  <c r="EC81" i="1"/>
  <c r="EE81" i="1"/>
  <c r="EF81" i="1"/>
  <c r="EI81" i="1"/>
  <c r="EJ81" i="1"/>
  <c r="DI81" i="1"/>
  <c r="DJ81" i="1"/>
  <c r="DC81" i="1"/>
  <c r="DD81" i="1"/>
  <c r="DF81" i="1"/>
  <c r="DG81" i="1"/>
  <c r="DM81" i="1"/>
  <c r="DN81" i="1"/>
  <c r="CE81" i="1"/>
  <c r="CF81" i="1"/>
  <c r="CH81" i="1"/>
  <c r="CI81" i="1"/>
  <c r="CK81" i="1"/>
  <c r="CL81" i="1"/>
  <c r="CO81" i="1"/>
  <c r="M2383" i="35" s="1"/>
  <c r="CQ81" i="1"/>
  <c r="BI81" i="1"/>
  <c r="BJ81" i="1"/>
  <c r="BL81" i="1"/>
  <c r="BM81" i="1"/>
  <c r="BO81" i="1"/>
  <c r="BP81" i="1"/>
  <c r="BS81" i="1"/>
  <c r="BT81" i="1"/>
  <c r="AJ81" i="1"/>
  <c r="AK81" i="1"/>
  <c r="AM81" i="1"/>
  <c r="AN81" i="1"/>
  <c r="AP81" i="1"/>
  <c r="AQ81" i="1"/>
  <c r="AT81" i="1"/>
  <c r="AV81" i="1"/>
  <c r="L81" i="1"/>
  <c r="M81" i="1"/>
  <c r="O81" i="1"/>
  <c r="P81" i="1"/>
  <c r="R81" i="1"/>
  <c r="S81" i="1"/>
  <c r="V81" i="1"/>
  <c r="X81" i="1"/>
  <c r="DY80" i="1"/>
  <c r="DZ80" i="1"/>
  <c r="EB80" i="1"/>
  <c r="EC80" i="1"/>
  <c r="EE80" i="1"/>
  <c r="EF80" i="1"/>
  <c r="EI80" i="1"/>
  <c r="EJ80" i="1"/>
  <c r="DI80" i="1"/>
  <c r="DJ80" i="1"/>
  <c r="DC80" i="1"/>
  <c r="DD80" i="1"/>
  <c r="DF80" i="1"/>
  <c r="DG80" i="1"/>
  <c r="DM80" i="1"/>
  <c r="DN80" i="1"/>
  <c r="CE80" i="1"/>
  <c r="CF80" i="1"/>
  <c r="CH80" i="1"/>
  <c r="CI80" i="1"/>
  <c r="CK80" i="1"/>
  <c r="CL80" i="1"/>
  <c r="CO80" i="1"/>
  <c r="M2351" i="35" s="1"/>
  <c r="CQ80" i="1"/>
  <c r="BI80" i="1"/>
  <c r="BJ80" i="1"/>
  <c r="BL80" i="1"/>
  <c r="BM80" i="1"/>
  <c r="BO80" i="1"/>
  <c r="BP80" i="1"/>
  <c r="BS80" i="1"/>
  <c r="BT80" i="1"/>
  <c r="AJ80" i="1"/>
  <c r="AK80" i="1"/>
  <c r="AM80" i="1"/>
  <c r="AN80" i="1"/>
  <c r="AP80" i="1"/>
  <c r="AQ80" i="1"/>
  <c r="AT80" i="1"/>
  <c r="AV80" i="1"/>
  <c r="L80" i="1"/>
  <c r="M80" i="1"/>
  <c r="O80" i="1"/>
  <c r="P80" i="1"/>
  <c r="R80" i="1"/>
  <c r="S80" i="1"/>
  <c r="V80" i="1"/>
  <c r="X80" i="1"/>
  <c r="DY79" i="1"/>
  <c r="EA79" i="1" s="1"/>
  <c r="DZ79" i="1"/>
  <c r="EB79" i="1"/>
  <c r="EC79" i="1"/>
  <c r="EE79" i="1"/>
  <c r="EF79" i="1"/>
  <c r="EI79" i="1"/>
  <c r="EJ79" i="1"/>
  <c r="DI79" i="1"/>
  <c r="DJ79" i="1"/>
  <c r="DC79" i="1"/>
  <c r="DD79" i="1"/>
  <c r="DF79" i="1"/>
  <c r="DG79" i="1"/>
  <c r="DM79" i="1"/>
  <c r="DN79" i="1"/>
  <c r="CE79" i="1"/>
  <c r="CF79" i="1"/>
  <c r="CH79" i="1"/>
  <c r="CI79" i="1"/>
  <c r="CK79" i="1"/>
  <c r="CL79" i="1"/>
  <c r="CO79" i="1"/>
  <c r="M2319" i="35" s="1"/>
  <c r="CQ79" i="1"/>
  <c r="BI79" i="1"/>
  <c r="BJ79" i="1"/>
  <c r="BL79" i="1"/>
  <c r="BM79" i="1"/>
  <c r="BO79" i="1"/>
  <c r="BP79" i="1"/>
  <c r="BS79" i="1"/>
  <c r="BT79" i="1"/>
  <c r="AJ79" i="1"/>
  <c r="AK79" i="1"/>
  <c r="AM79" i="1"/>
  <c r="AN79" i="1"/>
  <c r="AP79" i="1"/>
  <c r="AQ79" i="1"/>
  <c r="AT79" i="1"/>
  <c r="AV79" i="1"/>
  <c r="L79" i="1"/>
  <c r="M79" i="1"/>
  <c r="O79" i="1"/>
  <c r="P79" i="1"/>
  <c r="R79" i="1"/>
  <c r="S79" i="1"/>
  <c r="V79" i="1"/>
  <c r="X79" i="1"/>
  <c r="DY78" i="1"/>
  <c r="DZ78" i="1"/>
  <c r="EB78" i="1"/>
  <c r="EC78" i="1"/>
  <c r="EE78" i="1"/>
  <c r="EF78" i="1"/>
  <c r="EI78" i="1"/>
  <c r="EJ78" i="1"/>
  <c r="DI78" i="1"/>
  <c r="DJ78" i="1"/>
  <c r="DC78" i="1"/>
  <c r="DD78" i="1"/>
  <c r="DF78" i="1"/>
  <c r="DG78" i="1"/>
  <c r="DM78" i="1"/>
  <c r="DN78" i="1"/>
  <c r="CE78" i="1"/>
  <c r="CF78" i="1"/>
  <c r="CH78" i="1"/>
  <c r="CI78" i="1"/>
  <c r="CK78" i="1"/>
  <c r="CL78" i="1"/>
  <c r="CO78" i="1"/>
  <c r="M2287" i="35" s="1"/>
  <c r="CQ78" i="1"/>
  <c r="BI78" i="1"/>
  <c r="BJ78" i="1"/>
  <c r="BL78" i="1"/>
  <c r="BM78" i="1"/>
  <c r="BO78" i="1"/>
  <c r="BP78" i="1"/>
  <c r="BS78" i="1"/>
  <c r="BT78" i="1"/>
  <c r="AJ78" i="1"/>
  <c r="AK78" i="1"/>
  <c r="AM78" i="1"/>
  <c r="AN78" i="1"/>
  <c r="AP78" i="1"/>
  <c r="AQ78" i="1"/>
  <c r="AT78" i="1"/>
  <c r="AV78" i="1"/>
  <c r="L78" i="1"/>
  <c r="M78" i="1"/>
  <c r="O78" i="1"/>
  <c r="P78" i="1"/>
  <c r="R78" i="1"/>
  <c r="S78" i="1"/>
  <c r="V78" i="1"/>
  <c r="X78" i="1"/>
  <c r="DY77" i="1"/>
  <c r="DZ77" i="1"/>
  <c r="EB77" i="1"/>
  <c r="EC77" i="1"/>
  <c r="EE77" i="1"/>
  <c r="EF77" i="1"/>
  <c r="EI77" i="1"/>
  <c r="EJ77" i="1"/>
  <c r="DI77" i="1"/>
  <c r="DJ77" i="1"/>
  <c r="DC77" i="1"/>
  <c r="DD77" i="1"/>
  <c r="DF77" i="1"/>
  <c r="DG77" i="1"/>
  <c r="DM77" i="1"/>
  <c r="DN77" i="1"/>
  <c r="CE77" i="1"/>
  <c r="CF77" i="1"/>
  <c r="CH77" i="1"/>
  <c r="CI77" i="1"/>
  <c r="CK77" i="1"/>
  <c r="CL77" i="1"/>
  <c r="CO77" i="1"/>
  <c r="M2255" i="35" s="1"/>
  <c r="CQ77" i="1"/>
  <c r="BI77" i="1"/>
  <c r="BJ77" i="1"/>
  <c r="BL77" i="1"/>
  <c r="BM77" i="1"/>
  <c r="BO77" i="1"/>
  <c r="BP77" i="1"/>
  <c r="BS77" i="1"/>
  <c r="BT77" i="1"/>
  <c r="AJ77" i="1"/>
  <c r="AK77" i="1"/>
  <c r="AM77" i="1"/>
  <c r="AN77" i="1"/>
  <c r="AP77" i="1"/>
  <c r="AQ77" i="1"/>
  <c r="AT77" i="1"/>
  <c r="AV77" i="1"/>
  <c r="L77" i="1"/>
  <c r="M77" i="1"/>
  <c r="O77" i="1"/>
  <c r="P77" i="1"/>
  <c r="R77" i="1"/>
  <c r="S77" i="1"/>
  <c r="V77" i="1"/>
  <c r="X77" i="1"/>
  <c r="DY76" i="1"/>
  <c r="DZ76" i="1"/>
  <c r="EB76" i="1"/>
  <c r="EC76" i="1"/>
  <c r="EE76" i="1"/>
  <c r="EF76" i="1"/>
  <c r="EI76" i="1"/>
  <c r="EJ76" i="1"/>
  <c r="DI76" i="1"/>
  <c r="DJ76" i="1"/>
  <c r="DC76" i="1"/>
  <c r="DD76" i="1"/>
  <c r="DF76" i="1"/>
  <c r="DG76" i="1"/>
  <c r="DM76" i="1"/>
  <c r="DN76" i="1"/>
  <c r="CE76" i="1"/>
  <c r="CF76" i="1"/>
  <c r="CH76" i="1"/>
  <c r="CI76" i="1"/>
  <c r="CK76" i="1"/>
  <c r="CL76" i="1"/>
  <c r="CO76" i="1"/>
  <c r="M2223" i="35" s="1"/>
  <c r="CQ76" i="1"/>
  <c r="BI76" i="1"/>
  <c r="BJ76" i="1"/>
  <c r="BL76" i="1"/>
  <c r="BM76" i="1"/>
  <c r="BO76" i="1"/>
  <c r="BP76" i="1"/>
  <c r="BS76" i="1"/>
  <c r="BT76" i="1"/>
  <c r="AJ76" i="1"/>
  <c r="AK76" i="1"/>
  <c r="AM76" i="1"/>
  <c r="AN76" i="1"/>
  <c r="AP76" i="1"/>
  <c r="AQ76" i="1"/>
  <c r="AT76" i="1"/>
  <c r="AV76" i="1"/>
  <c r="L76" i="1"/>
  <c r="M76" i="1"/>
  <c r="O76" i="1"/>
  <c r="P76" i="1"/>
  <c r="R76" i="1"/>
  <c r="S76" i="1"/>
  <c r="V76" i="1"/>
  <c r="X76" i="1"/>
  <c r="DY75" i="1"/>
  <c r="DZ75" i="1"/>
  <c r="EB75" i="1"/>
  <c r="EC75" i="1"/>
  <c r="EE75" i="1"/>
  <c r="EF75" i="1"/>
  <c r="EI75" i="1"/>
  <c r="EJ75" i="1"/>
  <c r="DI75" i="1"/>
  <c r="DJ75" i="1"/>
  <c r="DC75" i="1"/>
  <c r="DD75" i="1"/>
  <c r="DF75" i="1"/>
  <c r="DG75" i="1"/>
  <c r="DM75" i="1"/>
  <c r="DN75" i="1"/>
  <c r="CE75" i="1"/>
  <c r="CF75" i="1"/>
  <c r="CH75" i="1"/>
  <c r="CI75" i="1"/>
  <c r="CK75" i="1"/>
  <c r="CL75" i="1"/>
  <c r="CO75" i="1"/>
  <c r="CQ75" i="1"/>
  <c r="BI75" i="1"/>
  <c r="BJ75" i="1"/>
  <c r="BL75" i="1"/>
  <c r="BM75" i="1"/>
  <c r="BO75" i="1"/>
  <c r="BP75" i="1"/>
  <c r="BS75" i="1"/>
  <c r="BT75" i="1"/>
  <c r="AJ75" i="1"/>
  <c r="AK75" i="1"/>
  <c r="AM75" i="1"/>
  <c r="AN75" i="1"/>
  <c r="AP75" i="1"/>
  <c r="AQ75" i="1"/>
  <c r="AT75" i="1"/>
  <c r="AV75" i="1"/>
  <c r="L75" i="1"/>
  <c r="M75" i="1"/>
  <c r="O75" i="1"/>
  <c r="P75" i="1"/>
  <c r="R75" i="1"/>
  <c r="S75" i="1"/>
  <c r="V75" i="1"/>
  <c r="X75" i="1"/>
  <c r="DY74" i="1"/>
  <c r="DZ74" i="1"/>
  <c r="EB74" i="1"/>
  <c r="EC74" i="1"/>
  <c r="EE74" i="1"/>
  <c r="EF74" i="1"/>
  <c r="EI74" i="1"/>
  <c r="EJ74" i="1"/>
  <c r="DI74" i="1"/>
  <c r="DJ74" i="1"/>
  <c r="DC74" i="1"/>
  <c r="DD74" i="1"/>
  <c r="DF74" i="1"/>
  <c r="DG74" i="1"/>
  <c r="DM74" i="1"/>
  <c r="DN74" i="1"/>
  <c r="CE74" i="1"/>
  <c r="CF74" i="1"/>
  <c r="CH74" i="1"/>
  <c r="CI74" i="1"/>
  <c r="CK74" i="1"/>
  <c r="CL74" i="1"/>
  <c r="CO74" i="1"/>
  <c r="M2159" i="35" s="1"/>
  <c r="CQ74" i="1"/>
  <c r="BI74" i="1"/>
  <c r="BJ74" i="1"/>
  <c r="BL74" i="1"/>
  <c r="BM74" i="1"/>
  <c r="BO74" i="1"/>
  <c r="BP74" i="1"/>
  <c r="BS74" i="1"/>
  <c r="BT74" i="1"/>
  <c r="AJ74" i="1"/>
  <c r="AK74" i="1"/>
  <c r="AM74" i="1"/>
  <c r="AN74" i="1"/>
  <c r="AP74" i="1"/>
  <c r="AQ74" i="1"/>
  <c r="AT74" i="1"/>
  <c r="AV74" i="1"/>
  <c r="L74" i="1"/>
  <c r="M74" i="1"/>
  <c r="O74" i="1"/>
  <c r="P74" i="1"/>
  <c r="R74" i="1"/>
  <c r="S74" i="1"/>
  <c r="V74" i="1"/>
  <c r="X74" i="1"/>
  <c r="DY73" i="1"/>
  <c r="DZ73" i="1"/>
  <c r="EB73" i="1"/>
  <c r="EC73" i="1"/>
  <c r="EE73" i="1"/>
  <c r="EF73" i="1"/>
  <c r="EI73" i="1"/>
  <c r="EJ73" i="1"/>
  <c r="DI73" i="1"/>
  <c r="DJ73" i="1"/>
  <c r="DC73" i="1"/>
  <c r="DD73" i="1"/>
  <c r="DF73" i="1"/>
  <c r="DG73" i="1"/>
  <c r="DM73" i="1"/>
  <c r="DN73" i="1"/>
  <c r="CE73" i="1"/>
  <c r="CF73" i="1"/>
  <c r="CH73" i="1"/>
  <c r="CI73" i="1"/>
  <c r="CK73" i="1"/>
  <c r="CL73" i="1"/>
  <c r="CO73" i="1"/>
  <c r="CQ73" i="1"/>
  <c r="BI73" i="1"/>
  <c r="BJ73" i="1"/>
  <c r="BL73" i="1"/>
  <c r="BM73" i="1"/>
  <c r="BO73" i="1"/>
  <c r="BP73" i="1"/>
  <c r="BS73" i="1"/>
  <c r="BT73" i="1"/>
  <c r="AJ73" i="1"/>
  <c r="AK73" i="1"/>
  <c r="AM73" i="1"/>
  <c r="AN73" i="1"/>
  <c r="AP73" i="1"/>
  <c r="AQ73" i="1"/>
  <c r="AT73" i="1"/>
  <c r="AV73" i="1"/>
  <c r="L73" i="1"/>
  <c r="M73" i="1"/>
  <c r="O73" i="1"/>
  <c r="P73" i="1"/>
  <c r="R73" i="1"/>
  <c r="S73" i="1"/>
  <c r="V73" i="1"/>
  <c r="X73" i="1"/>
  <c r="DY72" i="1"/>
  <c r="DZ72" i="1"/>
  <c r="EB72" i="1"/>
  <c r="EC72" i="1"/>
  <c r="EE72" i="1"/>
  <c r="EF72" i="1"/>
  <c r="EI72" i="1"/>
  <c r="EJ72" i="1"/>
  <c r="DI72" i="1"/>
  <c r="DJ72" i="1"/>
  <c r="DC72" i="1"/>
  <c r="DD72" i="1"/>
  <c r="DF72" i="1"/>
  <c r="DG72" i="1"/>
  <c r="DM72" i="1"/>
  <c r="DN72" i="1"/>
  <c r="CE72" i="1"/>
  <c r="CF72" i="1"/>
  <c r="CH72" i="1"/>
  <c r="CI72" i="1"/>
  <c r="CK72" i="1"/>
  <c r="CL72" i="1"/>
  <c r="CO72" i="1"/>
  <c r="M2095" i="35" s="1"/>
  <c r="CQ72" i="1"/>
  <c r="BI72" i="1"/>
  <c r="BJ72" i="1"/>
  <c r="BL72" i="1"/>
  <c r="BM72" i="1"/>
  <c r="BO72" i="1"/>
  <c r="BP72" i="1"/>
  <c r="BS72" i="1"/>
  <c r="BT72" i="1"/>
  <c r="AJ72" i="1"/>
  <c r="AK72" i="1"/>
  <c r="AM72" i="1"/>
  <c r="AN72" i="1"/>
  <c r="AP72" i="1"/>
  <c r="AQ72" i="1"/>
  <c r="AT72" i="1"/>
  <c r="AV72" i="1"/>
  <c r="L72" i="1"/>
  <c r="M72" i="1"/>
  <c r="O72" i="1"/>
  <c r="P72" i="1"/>
  <c r="R72" i="1"/>
  <c r="S72" i="1"/>
  <c r="V72" i="1"/>
  <c r="X72" i="1"/>
  <c r="DY71" i="1"/>
  <c r="DZ71" i="1"/>
  <c r="EB71" i="1"/>
  <c r="EC71" i="1"/>
  <c r="EE71" i="1"/>
  <c r="EF71" i="1"/>
  <c r="EI71" i="1"/>
  <c r="EJ71" i="1"/>
  <c r="DI71" i="1"/>
  <c r="DJ71" i="1"/>
  <c r="DC71" i="1"/>
  <c r="DD71" i="1"/>
  <c r="DF71" i="1"/>
  <c r="DG71" i="1"/>
  <c r="DM71" i="1"/>
  <c r="DN71" i="1"/>
  <c r="CE71" i="1"/>
  <c r="CF71" i="1"/>
  <c r="CH71" i="1"/>
  <c r="CI71" i="1"/>
  <c r="H2063" i="35" s="1"/>
  <c r="CK71" i="1"/>
  <c r="CL71" i="1"/>
  <c r="CO71" i="1"/>
  <c r="M2063" i="35" s="1"/>
  <c r="CQ71" i="1"/>
  <c r="O2063" i="35" s="1"/>
  <c r="BI71" i="1"/>
  <c r="BJ71" i="1"/>
  <c r="BL71" i="1"/>
  <c r="BM71" i="1"/>
  <c r="H2062" i="35" s="1"/>
  <c r="BO71" i="1"/>
  <c r="BP71" i="1"/>
  <c r="BS71" i="1"/>
  <c r="BT71" i="1"/>
  <c r="O2062" i="35" s="1"/>
  <c r="AJ71" i="1"/>
  <c r="AK71" i="1"/>
  <c r="AM71" i="1"/>
  <c r="AN71" i="1"/>
  <c r="AP71" i="1"/>
  <c r="AQ71" i="1"/>
  <c r="AT71" i="1"/>
  <c r="AV71" i="1"/>
  <c r="L71" i="1"/>
  <c r="M71" i="1"/>
  <c r="O71" i="1"/>
  <c r="P71" i="1"/>
  <c r="H2060" i="35" s="1"/>
  <c r="R71" i="1"/>
  <c r="S71" i="1"/>
  <c r="V71" i="1"/>
  <c r="X71" i="1"/>
  <c r="O2060" i="35" s="1"/>
  <c r="DY70" i="1"/>
  <c r="DZ70" i="1"/>
  <c r="EB70" i="1"/>
  <c r="EC70" i="1"/>
  <c r="H2033" i="35" s="1"/>
  <c r="EE70" i="1"/>
  <c r="EF70" i="1"/>
  <c r="EI70" i="1"/>
  <c r="EJ70" i="1"/>
  <c r="O2033" i="35" s="1"/>
  <c r="DI70" i="1"/>
  <c r="DJ70" i="1"/>
  <c r="DC70" i="1"/>
  <c r="DD70" i="1"/>
  <c r="E2032" i="35" s="1"/>
  <c r="DF70" i="1"/>
  <c r="DG70" i="1"/>
  <c r="DM70" i="1"/>
  <c r="DN70" i="1"/>
  <c r="CE70" i="1"/>
  <c r="CF70" i="1"/>
  <c r="CH70" i="1"/>
  <c r="CI70" i="1"/>
  <c r="CK70" i="1"/>
  <c r="CL70" i="1"/>
  <c r="CO70" i="1"/>
  <c r="M2031" i="35" s="1"/>
  <c r="CQ70" i="1"/>
  <c r="O2031" i="35" s="1"/>
  <c r="BI70" i="1"/>
  <c r="BJ70" i="1"/>
  <c r="BL70" i="1"/>
  <c r="BM70" i="1"/>
  <c r="H2030" i="35" s="1"/>
  <c r="BO70" i="1"/>
  <c r="BP70" i="1"/>
  <c r="BS70" i="1"/>
  <c r="BT70" i="1"/>
  <c r="O2030" i="35" s="1"/>
  <c r="AJ70" i="1"/>
  <c r="AK70" i="1"/>
  <c r="AM70" i="1"/>
  <c r="AN70" i="1"/>
  <c r="H2029" i="35" s="1"/>
  <c r="AP70" i="1"/>
  <c r="AQ70" i="1"/>
  <c r="AT70" i="1"/>
  <c r="AV70" i="1"/>
  <c r="O2029" i="35" s="1"/>
  <c r="L70" i="1"/>
  <c r="M70" i="1"/>
  <c r="O70" i="1"/>
  <c r="P70" i="1"/>
  <c r="H2028" i="35" s="1"/>
  <c r="R70" i="1"/>
  <c r="S70" i="1"/>
  <c r="V70" i="1"/>
  <c r="X70" i="1"/>
  <c r="O2028" i="35" s="1"/>
  <c r="DY69" i="1"/>
  <c r="DZ69" i="1"/>
  <c r="EB69" i="1"/>
  <c r="EC69" i="1"/>
  <c r="EE69" i="1"/>
  <c r="EF69" i="1"/>
  <c r="EI69" i="1"/>
  <c r="EJ69" i="1"/>
  <c r="DI69" i="1"/>
  <c r="DJ69" i="1"/>
  <c r="DC69" i="1"/>
  <c r="DD69" i="1"/>
  <c r="DF69" i="1"/>
  <c r="DG69" i="1"/>
  <c r="DM69" i="1"/>
  <c r="DN69" i="1"/>
  <c r="O2000" i="35" s="1"/>
  <c r="CE69" i="1"/>
  <c r="CF69" i="1"/>
  <c r="CH69" i="1"/>
  <c r="CI69" i="1"/>
  <c r="H1999" i="35" s="1"/>
  <c r="CK69" i="1"/>
  <c r="CL69" i="1"/>
  <c r="CO69" i="1"/>
  <c r="M1999" i="35" s="1"/>
  <c r="CQ69" i="1"/>
  <c r="O1999" i="35" s="1"/>
  <c r="BI69" i="1"/>
  <c r="BJ69" i="1"/>
  <c r="BL69" i="1"/>
  <c r="BM69" i="1"/>
  <c r="H1998" i="35" s="1"/>
  <c r="BO69" i="1"/>
  <c r="BP69" i="1"/>
  <c r="BS69" i="1"/>
  <c r="BT69" i="1"/>
  <c r="O1998" i="35" s="1"/>
  <c r="AJ69" i="1"/>
  <c r="AK69" i="1"/>
  <c r="AM69" i="1"/>
  <c r="AN69" i="1"/>
  <c r="H1997" i="35" s="1"/>
  <c r="AP69" i="1"/>
  <c r="AQ69" i="1"/>
  <c r="AT69" i="1"/>
  <c r="AV69" i="1"/>
  <c r="O1997" i="35" s="1"/>
  <c r="L69" i="1"/>
  <c r="M69" i="1"/>
  <c r="O69" i="1"/>
  <c r="P69" i="1"/>
  <c r="R69" i="1"/>
  <c r="S69" i="1"/>
  <c r="V69" i="1"/>
  <c r="X69" i="1"/>
  <c r="DY68" i="1"/>
  <c r="DZ68" i="1"/>
  <c r="EB68" i="1"/>
  <c r="EC68" i="1"/>
  <c r="H1969" i="35" s="1"/>
  <c r="EE68" i="1"/>
  <c r="EF68" i="1"/>
  <c r="EI68" i="1"/>
  <c r="EJ68" i="1"/>
  <c r="O1969" i="35" s="1"/>
  <c r="DI68" i="1"/>
  <c r="DJ68" i="1"/>
  <c r="DC68" i="1"/>
  <c r="DD68" i="1"/>
  <c r="E1968" i="35" s="1"/>
  <c r="DF68" i="1"/>
  <c r="DG68" i="1"/>
  <c r="DM68" i="1"/>
  <c r="DN68" i="1"/>
  <c r="CE68" i="1"/>
  <c r="CF68" i="1"/>
  <c r="CH68" i="1"/>
  <c r="CI68" i="1"/>
  <c r="H1967" i="35" s="1"/>
  <c r="CK68" i="1"/>
  <c r="CL68" i="1"/>
  <c r="CO68" i="1"/>
  <c r="M1967" i="35" s="1"/>
  <c r="CQ68" i="1"/>
  <c r="O1967" i="35" s="1"/>
  <c r="BI68" i="1"/>
  <c r="BJ68" i="1"/>
  <c r="BL68" i="1"/>
  <c r="BM68" i="1"/>
  <c r="H1966" i="35" s="1"/>
  <c r="BO68" i="1"/>
  <c r="BP68" i="1"/>
  <c r="BS68" i="1"/>
  <c r="BT68" i="1"/>
  <c r="O1966" i="35" s="1"/>
  <c r="AJ68" i="1"/>
  <c r="AK68" i="1"/>
  <c r="AM68" i="1"/>
  <c r="AN68" i="1"/>
  <c r="H1965" i="35" s="1"/>
  <c r="AP68" i="1"/>
  <c r="AQ68" i="1"/>
  <c r="AT68" i="1"/>
  <c r="AV68" i="1"/>
  <c r="O1965" i="35" s="1"/>
  <c r="L68" i="1"/>
  <c r="M68" i="1"/>
  <c r="O68" i="1"/>
  <c r="P68" i="1"/>
  <c r="H1964" i="35" s="1"/>
  <c r="R68" i="1"/>
  <c r="S68" i="1"/>
  <c r="V68" i="1"/>
  <c r="X68" i="1"/>
  <c r="O1964" i="35" s="1"/>
  <c r="DY67" i="1"/>
  <c r="DZ67" i="1"/>
  <c r="EB67" i="1"/>
  <c r="EC67" i="1"/>
  <c r="EE67" i="1"/>
  <c r="EF67" i="1"/>
  <c r="EI67" i="1"/>
  <c r="EJ67" i="1"/>
  <c r="DI67" i="1"/>
  <c r="DJ67" i="1"/>
  <c r="DC67" i="1"/>
  <c r="DD67" i="1"/>
  <c r="DF67" i="1"/>
  <c r="DG67" i="1"/>
  <c r="DM67" i="1"/>
  <c r="DN67" i="1"/>
  <c r="O1936" i="35" s="1"/>
  <c r="CE67" i="1"/>
  <c r="CF67" i="1"/>
  <c r="CH67" i="1"/>
  <c r="CI67" i="1"/>
  <c r="H1935" i="35" s="1"/>
  <c r="CK67" i="1"/>
  <c r="CL67" i="1"/>
  <c r="CO67" i="1"/>
  <c r="M1935" i="35" s="1"/>
  <c r="CQ67" i="1"/>
  <c r="O1935" i="35" s="1"/>
  <c r="BI67" i="1"/>
  <c r="BJ67" i="1"/>
  <c r="BL67" i="1"/>
  <c r="BM67" i="1"/>
  <c r="BO67" i="1"/>
  <c r="BP67" i="1"/>
  <c r="BS67" i="1"/>
  <c r="BT67" i="1"/>
  <c r="AJ67" i="1"/>
  <c r="AK67" i="1"/>
  <c r="AM67" i="1"/>
  <c r="AN67" i="1"/>
  <c r="H1933" i="35" s="1"/>
  <c r="AP67" i="1"/>
  <c r="AQ67" i="1"/>
  <c r="AT67" i="1"/>
  <c r="AV67" i="1"/>
  <c r="O1933" i="35" s="1"/>
  <c r="L67" i="1"/>
  <c r="M67" i="1"/>
  <c r="O67" i="1"/>
  <c r="P67" i="1"/>
  <c r="H1932" i="35" s="1"/>
  <c r="R67" i="1"/>
  <c r="S67" i="1"/>
  <c r="V67" i="1"/>
  <c r="X67" i="1"/>
  <c r="O1932" i="35" s="1"/>
  <c r="DY66" i="1"/>
  <c r="DZ66" i="1"/>
  <c r="EB66" i="1"/>
  <c r="EC66" i="1"/>
  <c r="EE66" i="1"/>
  <c r="EF66" i="1"/>
  <c r="EI66" i="1"/>
  <c r="EJ66" i="1"/>
  <c r="DI66" i="1"/>
  <c r="DJ66" i="1"/>
  <c r="DC66" i="1"/>
  <c r="DD66" i="1"/>
  <c r="DF66" i="1"/>
  <c r="DG66" i="1"/>
  <c r="DM66" i="1"/>
  <c r="DN66" i="1"/>
  <c r="O1904" i="35" s="1"/>
  <c r="CE66" i="1"/>
  <c r="CF66" i="1"/>
  <c r="CH66" i="1"/>
  <c r="CI66" i="1"/>
  <c r="H1903" i="35" s="1"/>
  <c r="CK66" i="1"/>
  <c r="CL66" i="1"/>
  <c r="CO66" i="1"/>
  <c r="M1903" i="35" s="1"/>
  <c r="CQ66" i="1"/>
  <c r="O1903" i="35" s="1"/>
  <c r="BI66" i="1"/>
  <c r="BJ66" i="1"/>
  <c r="BL66" i="1"/>
  <c r="BM66" i="1"/>
  <c r="BO66" i="1"/>
  <c r="BP66" i="1"/>
  <c r="BS66" i="1"/>
  <c r="BT66" i="1"/>
  <c r="AJ66" i="1"/>
  <c r="AK66" i="1"/>
  <c r="AM66" i="1"/>
  <c r="AN66" i="1"/>
  <c r="AP66" i="1"/>
  <c r="AQ66" i="1"/>
  <c r="AT66" i="1"/>
  <c r="AV66" i="1"/>
  <c r="O1901" i="35" s="1"/>
  <c r="L66" i="1"/>
  <c r="M66" i="1"/>
  <c r="O66" i="1"/>
  <c r="P66" i="1"/>
  <c r="R66" i="1"/>
  <c r="S66" i="1"/>
  <c r="V66" i="1"/>
  <c r="X66" i="1"/>
  <c r="O1900" i="35" s="1"/>
  <c r="DY65" i="1"/>
  <c r="DZ65" i="1"/>
  <c r="EB65" i="1"/>
  <c r="EC65" i="1"/>
  <c r="EE65" i="1"/>
  <c r="EF65" i="1"/>
  <c r="EI65" i="1"/>
  <c r="EJ65" i="1"/>
  <c r="DI65" i="1"/>
  <c r="DJ65" i="1"/>
  <c r="DC65" i="1"/>
  <c r="DD65" i="1"/>
  <c r="DF65" i="1"/>
  <c r="DG65" i="1"/>
  <c r="DM65" i="1"/>
  <c r="DN65" i="1"/>
  <c r="CE65" i="1"/>
  <c r="CF65" i="1"/>
  <c r="CH65" i="1"/>
  <c r="CI65" i="1"/>
  <c r="H1871" i="35" s="1"/>
  <c r="CK65" i="1"/>
  <c r="CL65" i="1"/>
  <c r="CO65" i="1"/>
  <c r="M1871" i="35" s="1"/>
  <c r="CQ65" i="1"/>
  <c r="BI65" i="1"/>
  <c r="BJ65" i="1"/>
  <c r="BL65" i="1"/>
  <c r="BM65" i="1"/>
  <c r="BO65" i="1"/>
  <c r="BP65" i="1"/>
  <c r="BS65" i="1"/>
  <c r="BT65" i="1"/>
  <c r="AJ65" i="1"/>
  <c r="AK65" i="1"/>
  <c r="AM65" i="1"/>
  <c r="AN65" i="1"/>
  <c r="AP65" i="1"/>
  <c r="AQ65" i="1"/>
  <c r="AT65" i="1"/>
  <c r="AV65" i="1"/>
  <c r="L65" i="1"/>
  <c r="M65" i="1"/>
  <c r="O65" i="1"/>
  <c r="P65" i="1"/>
  <c r="R65" i="1"/>
  <c r="S65" i="1"/>
  <c r="V65" i="1"/>
  <c r="X65" i="1"/>
  <c r="DY64" i="1"/>
  <c r="DZ64" i="1"/>
  <c r="EB64" i="1"/>
  <c r="EC64" i="1"/>
  <c r="EE64" i="1"/>
  <c r="EF64" i="1"/>
  <c r="EI64" i="1"/>
  <c r="EJ64" i="1"/>
  <c r="DI64" i="1"/>
  <c r="DJ64" i="1"/>
  <c r="DC64" i="1"/>
  <c r="DD64" i="1"/>
  <c r="DF64" i="1"/>
  <c r="DG64" i="1"/>
  <c r="DM64" i="1"/>
  <c r="DN64" i="1"/>
  <c r="CE64" i="1"/>
  <c r="CF64" i="1"/>
  <c r="CH64" i="1"/>
  <c r="CI64" i="1"/>
  <c r="CK64" i="1"/>
  <c r="CL64" i="1"/>
  <c r="CO64" i="1"/>
  <c r="M1839" i="35" s="1"/>
  <c r="CQ64" i="1"/>
  <c r="BI64" i="1"/>
  <c r="BJ64" i="1"/>
  <c r="BL64" i="1"/>
  <c r="BM64" i="1"/>
  <c r="BO64" i="1"/>
  <c r="BP64" i="1"/>
  <c r="BS64" i="1"/>
  <c r="BT64" i="1"/>
  <c r="AJ64" i="1"/>
  <c r="AK64" i="1"/>
  <c r="AM64" i="1"/>
  <c r="AN64" i="1"/>
  <c r="AP64" i="1"/>
  <c r="AQ64" i="1"/>
  <c r="AT64" i="1"/>
  <c r="AV64" i="1"/>
  <c r="L64" i="1"/>
  <c r="M64" i="1"/>
  <c r="O64" i="1"/>
  <c r="P64" i="1"/>
  <c r="H1836" i="35" s="1"/>
  <c r="R64" i="1"/>
  <c r="S64" i="1"/>
  <c r="V64" i="1"/>
  <c r="X64" i="1"/>
  <c r="O1836" i="35" s="1"/>
  <c r="DY63" i="1"/>
  <c r="DZ63" i="1"/>
  <c r="EB63" i="1"/>
  <c r="EC63" i="1"/>
  <c r="EE63" i="1"/>
  <c r="EF63" i="1"/>
  <c r="EI63" i="1"/>
  <c r="EJ63" i="1"/>
  <c r="DI63" i="1"/>
  <c r="DJ63" i="1"/>
  <c r="DC63" i="1"/>
  <c r="DD63" i="1"/>
  <c r="DF63" i="1"/>
  <c r="DG63" i="1"/>
  <c r="DM63" i="1"/>
  <c r="DN63" i="1"/>
  <c r="O1808" i="35" s="1"/>
  <c r="CE63" i="1"/>
  <c r="CF63" i="1"/>
  <c r="CH63" i="1"/>
  <c r="CI63" i="1"/>
  <c r="CK63" i="1"/>
  <c r="CL63" i="1"/>
  <c r="CO63" i="1"/>
  <c r="CQ63" i="1"/>
  <c r="BI63" i="1"/>
  <c r="BJ63" i="1"/>
  <c r="BL63" i="1"/>
  <c r="BM63" i="1"/>
  <c r="BO63" i="1"/>
  <c r="BP63" i="1"/>
  <c r="BS63" i="1"/>
  <c r="BT63" i="1"/>
  <c r="AJ63" i="1"/>
  <c r="AK63" i="1"/>
  <c r="AM63" i="1"/>
  <c r="AN63" i="1"/>
  <c r="AP63" i="1"/>
  <c r="AQ63" i="1"/>
  <c r="AT63" i="1"/>
  <c r="AV63" i="1"/>
  <c r="L63" i="1"/>
  <c r="M63" i="1"/>
  <c r="O63" i="1"/>
  <c r="P63" i="1"/>
  <c r="R63" i="1"/>
  <c r="S63" i="1"/>
  <c r="V63" i="1"/>
  <c r="X63" i="1"/>
  <c r="DY62" i="1"/>
  <c r="DZ62" i="1"/>
  <c r="EB62" i="1"/>
  <c r="EC62" i="1"/>
  <c r="EE62" i="1"/>
  <c r="EF62" i="1"/>
  <c r="EI62" i="1"/>
  <c r="EJ62" i="1"/>
  <c r="DI62" i="1"/>
  <c r="DJ62" i="1"/>
  <c r="DC62" i="1"/>
  <c r="DD62" i="1"/>
  <c r="DF62" i="1"/>
  <c r="DG62" i="1"/>
  <c r="DM62" i="1"/>
  <c r="DN62" i="1"/>
  <c r="O1776" i="35" s="1"/>
  <c r="CE62" i="1"/>
  <c r="CF62" i="1"/>
  <c r="CH62" i="1"/>
  <c r="CI62" i="1"/>
  <c r="CK62" i="1"/>
  <c r="CL62" i="1"/>
  <c r="CO62" i="1"/>
  <c r="CQ62" i="1"/>
  <c r="BI62" i="1"/>
  <c r="BJ62" i="1"/>
  <c r="BL62" i="1"/>
  <c r="BM62" i="1"/>
  <c r="BO62" i="1"/>
  <c r="BP62" i="1"/>
  <c r="BS62" i="1"/>
  <c r="BT62" i="1"/>
  <c r="AJ62" i="1"/>
  <c r="AK62" i="1"/>
  <c r="AM62" i="1"/>
  <c r="AN62" i="1"/>
  <c r="AP62" i="1"/>
  <c r="AQ62" i="1"/>
  <c r="AT62" i="1"/>
  <c r="AV62" i="1"/>
  <c r="L62" i="1"/>
  <c r="M62" i="1"/>
  <c r="O62" i="1"/>
  <c r="P62" i="1"/>
  <c r="H1772" i="35" s="1"/>
  <c r="R62" i="1"/>
  <c r="S62" i="1"/>
  <c r="V62" i="1"/>
  <c r="X62" i="1"/>
  <c r="O1772" i="35" s="1"/>
  <c r="DY61" i="1"/>
  <c r="DZ61" i="1"/>
  <c r="EB61" i="1"/>
  <c r="EC61" i="1"/>
  <c r="EE61" i="1"/>
  <c r="EF61" i="1"/>
  <c r="EI61" i="1"/>
  <c r="EJ61" i="1"/>
  <c r="DI61" i="1"/>
  <c r="DJ61" i="1"/>
  <c r="DC61" i="1"/>
  <c r="DD61" i="1"/>
  <c r="DF61" i="1"/>
  <c r="DG61" i="1"/>
  <c r="DM61" i="1"/>
  <c r="DN61" i="1"/>
  <c r="O1744" i="35" s="1"/>
  <c r="CE61" i="1"/>
  <c r="CF61" i="1"/>
  <c r="CH61" i="1"/>
  <c r="CI61" i="1"/>
  <c r="H1743" i="35" s="1"/>
  <c r="CK61" i="1"/>
  <c r="CL61" i="1"/>
  <c r="CO61" i="1"/>
  <c r="M1743" i="35" s="1"/>
  <c r="CQ61" i="1"/>
  <c r="BI61" i="1"/>
  <c r="BJ61" i="1"/>
  <c r="BL61" i="1"/>
  <c r="BM61" i="1"/>
  <c r="BO61" i="1"/>
  <c r="BP61" i="1"/>
  <c r="BS61" i="1"/>
  <c r="BT61" i="1"/>
  <c r="AJ61" i="1"/>
  <c r="AK61" i="1"/>
  <c r="AM61" i="1"/>
  <c r="AN61" i="1"/>
  <c r="AP61" i="1"/>
  <c r="AQ61" i="1"/>
  <c r="AT61" i="1"/>
  <c r="AV61" i="1"/>
  <c r="L61" i="1"/>
  <c r="M61" i="1"/>
  <c r="O61" i="1"/>
  <c r="P61" i="1"/>
  <c r="H1740" i="35" s="1"/>
  <c r="R61" i="1"/>
  <c r="S61" i="1"/>
  <c r="V61" i="1"/>
  <c r="X61" i="1"/>
  <c r="O1740" i="35" s="1"/>
  <c r="DY60" i="1"/>
  <c r="DZ60" i="1"/>
  <c r="EB60" i="1"/>
  <c r="EC60" i="1"/>
  <c r="EE60" i="1"/>
  <c r="EF60" i="1"/>
  <c r="EI60" i="1"/>
  <c r="EJ60" i="1"/>
  <c r="DI60" i="1"/>
  <c r="DJ60" i="1"/>
  <c r="DC60" i="1"/>
  <c r="DD60" i="1"/>
  <c r="DF60" i="1"/>
  <c r="DG60" i="1"/>
  <c r="DM60" i="1"/>
  <c r="DN60" i="1"/>
  <c r="O1712" i="35" s="1"/>
  <c r="CE60" i="1"/>
  <c r="CF60" i="1"/>
  <c r="CH60" i="1"/>
  <c r="CI60" i="1"/>
  <c r="CK60" i="1"/>
  <c r="CL60" i="1"/>
  <c r="CO60" i="1"/>
  <c r="CQ60" i="1"/>
  <c r="BI60" i="1"/>
  <c r="BJ60" i="1"/>
  <c r="BL60" i="1"/>
  <c r="BM60" i="1"/>
  <c r="BO60" i="1"/>
  <c r="BP60" i="1"/>
  <c r="BS60" i="1"/>
  <c r="BT60" i="1"/>
  <c r="AJ60" i="1"/>
  <c r="AK60" i="1"/>
  <c r="AM60" i="1"/>
  <c r="AN60" i="1"/>
  <c r="AP60" i="1"/>
  <c r="AQ60" i="1"/>
  <c r="AT60" i="1"/>
  <c r="AV60" i="1"/>
  <c r="L60" i="1"/>
  <c r="M60" i="1"/>
  <c r="O60" i="1"/>
  <c r="P60" i="1"/>
  <c r="H1708" i="35" s="1"/>
  <c r="R60" i="1"/>
  <c r="S60" i="1"/>
  <c r="V60" i="1"/>
  <c r="X60" i="1"/>
  <c r="O1708" i="35" s="1"/>
  <c r="DY59" i="1"/>
  <c r="DZ59" i="1"/>
  <c r="EB59" i="1"/>
  <c r="EC59" i="1"/>
  <c r="H1681" i="35" s="1"/>
  <c r="EE59" i="1"/>
  <c r="EF59" i="1"/>
  <c r="EI59" i="1"/>
  <c r="EJ59" i="1"/>
  <c r="O1681" i="35" s="1"/>
  <c r="DI59" i="1"/>
  <c r="DJ59" i="1"/>
  <c r="DC59" i="1"/>
  <c r="DD59" i="1"/>
  <c r="E1680" i="35" s="1"/>
  <c r="DF59" i="1"/>
  <c r="DG59" i="1"/>
  <c r="DM59" i="1"/>
  <c r="DN59" i="1"/>
  <c r="CE59" i="1"/>
  <c r="CF59" i="1"/>
  <c r="CH59" i="1"/>
  <c r="CI59" i="1"/>
  <c r="CK59" i="1"/>
  <c r="CL59" i="1"/>
  <c r="CO59" i="1"/>
  <c r="M1679" i="35" s="1"/>
  <c r="CQ59" i="1"/>
  <c r="O1679" i="35" s="1"/>
  <c r="BI59" i="1"/>
  <c r="BJ59" i="1"/>
  <c r="BL59" i="1"/>
  <c r="BM59" i="1"/>
  <c r="BO59" i="1"/>
  <c r="BP59" i="1"/>
  <c r="BS59" i="1"/>
  <c r="BT59" i="1"/>
  <c r="AJ59" i="1"/>
  <c r="AK59" i="1"/>
  <c r="AM59" i="1"/>
  <c r="AN59" i="1"/>
  <c r="AP59" i="1"/>
  <c r="AQ59" i="1"/>
  <c r="AT59" i="1"/>
  <c r="AV59" i="1"/>
  <c r="L59" i="1"/>
  <c r="M59" i="1"/>
  <c r="O59" i="1"/>
  <c r="P59" i="1"/>
  <c r="R59" i="1"/>
  <c r="S59" i="1"/>
  <c r="V59" i="1"/>
  <c r="X59" i="1"/>
  <c r="DY58" i="1"/>
  <c r="DZ58" i="1"/>
  <c r="EB58" i="1"/>
  <c r="EC58" i="1"/>
  <c r="EE58" i="1"/>
  <c r="EF58" i="1"/>
  <c r="EI58" i="1"/>
  <c r="EJ58" i="1"/>
  <c r="DI58" i="1"/>
  <c r="DJ58" i="1"/>
  <c r="DC58" i="1"/>
  <c r="DD58" i="1"/>
  <c r="DF58" i="1"/>
  <c r="DG58" i="1"/>
  <c r="DM58" i="1"/>
  <c r="DN58" i="1"/>
  <c r="CE58" i="1"/>
  <c r="CF58" i="1"/>
  <c r="CH58" i="1"/>
  <c r="CI58" i="1"/>
  <c r="CK58" i="1"/>
  <c r="CL58" i="1"/>
  <c r="CO58" i="1"/>
  <c r="M1647" i="35" s="1"/>
  <c r="CQ58" i="1"/>
  <c r="O1647" i="35" s="1"/>
  <c r="BI58" i="1"/>
  <c r="BJ58" i="1"/>
  <c r="BL58" i="1"/>
  <c r="BM58" i="1"/>
  <c r="BO58" i="1"/>
  <c r="BP58" i="1"/>
  <c r="BS58" i="1"/>
  <c r="BT58" i="1"/>
  <c r="AJ58" i="1"/>
  <c r="AK58" i="1"/>
  <c r="AM58" i="1"/>
  <c r="AN58" i="1"/>
  <c r="AP58" i="1"/>
  <c r="AQ58" i="1"/>
  <c r="AT58" i="1"/>
  <c r="AV58" i="1"/>
  <c r="L58" i="1"/>
  <c r="M58" i="1"/>
  <c r="O58" i="1"/>
  <c r="P58" i="1"/>
  <c r="R58" i="1"/>
  <c r="S58" i="1"/>
  <c r="V58" i="1"/>
  <c r="X58" i="1"/>
  <c r="DY57" i="1"/>
  <c r="DZ57" i="1"/>
  <c r="EB57" i="1"/>
  <c r="EC57" i="1"/>
  <c r="H1617" i="35" s="1"/>
  <c r="EE57" i="1"/>
  <c r="EF57" i="1"/>
  <c r="EI57" i="1"/>
  <c r="EJ57" i="1"/>
  <c r="O1617" i="35" s="1"/>
  <c r="DI57" i="1"/>
  <c r="DJ57" i="1"/>
  <c r="DC57" i="1"/>
  <c r="DD57" i="1"/>
  <c r="E1616" i="35" s="1"/>
  <c r="DF57" i="1"/>
  <c r="DG57" i="1"/>
  <c r="DM57" i="1"/>
  <c r="DN57" i="1"/>
  <c r="CE57" i="1"/>
  <c r="CF57" i="1"/>
  <c r="CH57" i="1"/>
  <c r="CI57" i="1"/>
  <c r="CK57" i="1"/>
  <c r="CL57" i="1"/>
  <c r="CO57" i="1"/>
  <c r="M1615" i="35" s="1"/>
  <c r="CQ57" i="1"/>
  <c r="BI57" i="1"/>
  <c r="BJ57" i="1"/>
  <c r="BL57" i="1"/>
  <c r="BM57" i="1"/>
  <c r="H1614" i="35" s="1"/>
  <c r="BO57" i="1"/>
  <c r="BP57" i="1"/>
  <c r="BS57" i="1"/>
  <c r="BT57" i="1"/>
  <c r="O1614" i="35" s="1"/>
  <c r="AJ57" i="1"/>
  <c r="AK57" i="1"/>
  <c r="AM57" i="1"/>
  <c r="AN57" i="1"/>
  <c r="AP57" i="1"/>
  <c r="AQ57" i="1"/>
  <c r="AT57" i="1"/>
  <c r="AV57" i="1"/>
  <c r="L57" i="1"/>
  <c r="M57" i="1"/>
  <c r="O57" i="1"/>
  <c r="P57" i="1"/>
  <c r="R57" i="1"/>
  <c r="S57" i="1"/>
  <c r="V57" i="1"/>
  <c r="X57" i="1"/>
  <c r="DY56" i="1"/>
  <c r="DZ56" i="1"/>
  <c r="EB56" i="1"/>
  <c r="EC56" i="1"/>
  <c r="EE56" i="1"/>
  <c r="EF56" i="1"/>
  <c r="EI56" i="1"/>
  <c r="EJ56" i="1"/>
  <c r="DI56" i="1"/>
  <c r="DJ56" i="1"/>
  <c r="DC56" i="1"/>
  <c r="DD56" i="1"/>
  <c r="DF56" i="1"/>
  <c r="DG56" i="1"/>
  <c r="DM56" i="1"/>
  <c r="DN56" i="1"/>
  <c r="CE56" i="1"/>
  <c r="CF56" i="1"/>
  <c r="CH56" i="1"/>
  <c r="CI56" i="1"/>
  <c r="CK56" i="1"/>
  <c r="CL56" i="1"/>
  <c r="CO56" i="1"/>
  <c r="M1583" i="35" s="1"/>
  <c r="CQ56" i="1"/>
  <c r="BI56" i="1"/>
  <c r="BJ56" i="1"/>
  <c r="BL56" i="1"/>
  <c r="BM56" i="1"/>
  <c r="BO56" i="1"/>
  <c r="BP56" i="1"/>
  <c r="BS56" i="1"/>
  <c r="BT56" i="1"/>
  <c r="AJ56" i="1"/>
  <c r="AK56" i="1"/>
  <c r="AM56" i="1"/>
  <c r="AN56" i="1"/>
  <c r="AP56" i="1"/>
  <c r="AQ56" i="1"/>
  <c r="AT56" i="1"/>
  <c r="AV56" i="1"/>
  <c r="L56" i="1"/>
  <c r="M56" i="1"/>
  <c r="O56" i="1"/>
  <c r="P56" i="1"/>
  <c r="R56" i="1"/>
  <c r="S56" i="1"/>
  <c r="V56" i="1"/>
  <c r="X56" i="1"/>
  <c r="DY55" i="1"/>
  <c r="DZ55" i="1"/>
  <c r="EB55" i="1"/>
  <c r="EC55" i="1"/>
  <c r="EE55" i="1"/>
  <c r="EF55" i="1"/>
  <c r="EI55" i="1"/>
  <c r="EJ55" i="1"/>
  <c r="DI55" i="1"/>
  <c r="DJ55" i="1"/>
  <c r="DC55" i="1"/>
  <c r="DD55" i="1"/>
  <c r="DF55" i="1"/>
  <c r="DG55" i="1"/>
  <c r="DM55" i="1"/>
  <c r="DN55" i="1"/>
  <c r="CE55" i="1"/>
  <c r="CF55" i="1"/>
  <c r="CH55" i="1"/>
  <c r="CI55" i="1"/>
  <c r="CK55" i="1"/>
  <c r="CL55" i="1"/>
  <c r="CO55" i="1"/>
  <c r="M1551" i="35" s="1"/>
  <c r="CQ55" i="1"/>
  <c r="BI55" i="1"/>
  <c r="BJ55" i="1"/>
  <c r="BL55" i="1"/>
  <c r="BM55" i="1"/>
  <c r="BO55" i="1"/>
  <c r="BP55" i="1"/>
  <c r="BS55" i="1"/>
  <c r="BT55" i="1"/>
  <c r="AJ55" i="1"/>
  <c r="AK55" i="1"/>
  <c r="AM55" i="1"/>
  <c r="AN55" i="1"/>
  <c r="AP55" i="1"/>
  <c r="AQ55" i="1"/>
  <c r="AT55" i="1"/>
  <c r="AV55" i="1"/>
  <c r="L55" i="1"/>
  <c r="M55" i="1"/>
  <c r="O55" i="1"/>
  <c r="P55" i="1"/>
  <c r="R55" i="1"/>
  <c r="S55" i="1"/>
  <c r="V55" i="1"/>
  <c r="X55" i="1"/>
  <c r="DY54" i="1"/>
  <c r="DZ54" i="1"/>
  <c r="EB54" i="1"/>
  <c r="EC54" i="1"/>
  <c r="EE54" i="1"/>
  <c r="EF54" i="1"/>
  <c r="EI54" i="1"/>
  <c r="EJ54" i="1"/>
  <c r="DI54" i="1"/>
  <c r="DJ54" i="1"/>
  <c r="DC54" i="1"/>
  <c r="DD54" i="1"/>
  <c r="DF54" i="1"/>
  <c r="DG54" i="1"/>
  <c r="DM54" i="1"/>
  <c r="DN54" i="1"/>
  <c r="CE54" i="1"/>
  <c r="CF54" i="1"/>
  <c r="CH54" i="1"/>
  <c r="CI54" i="1"/>
  <c r="CK54" i="1"/>
  <c r="CL54" i="1"/>
  <c r="CO54" i="1"/>
  <c r="M1519" i="35" s="1"/>
  <c r="CQ54" i="1"/>
  <c r="BI54" i="1"/>
  <c r="BJ54" i="1"/>
  <c r="BL54" i="1"/>
  <c r="BM54" i="1"/>
  <c r="BO54" i="1"/>
  <c r="BP54" i="1"/>
  <c r="BS54" i="1"/>
  <c r="BT54" i="1"/>
  <c r="AJ54" i="1"/>
  <c r="AK54" i="1"/>
  <c r="AM54" i="1"/>
  <c r="AN54" i="1"/>
  <c r="AP54" i="1"/>
  <c r="AQ54" i="1"/>
  <c r="AT54" i="1"/>
  <c r="AV54" i="1"/>
  <c r="L54" i="1"/>
  <c r="M54" i="1"/>
  <c r="O54" i="1"/>
  <c r="P54" i="1"/>
  <c r="R54" i="1"/>
  <c r="S54" i="1"/>
  <c r="V54" i="1"/>
  <c r="X54" i="1"/>
  <c r="DY53" i="1"/>
  <c r="DZ53" i="1"/>
  <c r="EB53" i="1"/>
  <c r="EC53" i="1"/>
  <c r="EE53" i="1"/>
  <c r="EF53" i="1"/>
  <c r="EI53" i="1"/>
  <c r="EJ53" i="1"/>
  <c r="DI53" i="1"/>
  <c r="DJ53" i="1"/>
  <c r="DC53" i="1"/>
  <c r="DD53" i="1"/>
  <c r="DF53" i="1"/>
  <c r="DG53" i="1"/>
  <c r="DM53" i="1"/>
  <c r="DN53" i="1"/>
  <c r="CE53" i="1"/>
  <c r="CF53" i="1"/>
  <c r="CH53" i="1"/>
  <c r="CI53" i="1"/>
  <c r="CK53" i="1"/>
  <c r="CL53" i="1"/>
  <c r="CO53" i="1"/>
  <c r="M1487" i="35" s="1"/>
  <c r="CQ53" i="1"/>
  <c r="BI53" i="1"/>
  <c r="BJ53" i="1"/>
  <c r="BL53" i="1"/>
  <c r="BM53" i="1"/>
  <c r="BO53" i="1"/>
  <c r="BP53" i="1"/>
  <c r="BS53" i="1"/>
  <c r="BT53" i="1"/>
  <c r="AJ53" i="1"/>
  <c r="AK53" i="1"/>
  <c r="AM53" i="1"/>
  <c r="AN53" i="1"/>
  <c r="AP53" i="1"/>
  <c r="AQ53" i="1"/>
  <c r="AT53" i="1"/>
  <c r="AV53" i="1"/>
  <c r="L53" i="1"/>
  <c r="M53" i="1"/>
  <c r="O53" i="1"/>
  <c r="P53" i="1"/>
  <c r="R53" i="1"/>
  <c r="S53" i="1"/>
  <c r="V53" i="1"/>
  <c r="X53" i="1"/>
  <c r="DY52" i="1"/>
  <c r="DZ52" i="1"/>
  <c r="EB52" i="1"/>
  <c r="EC52" i="1"/>
  <c r="EE52" i="1"/>
  <c r="EF52" i="1"/>
  <c r="EI52" i="1"/>
  <c r="EJ52" i="1"/>
  <c r="DI52" i="1"/>
  <c r="DJ52" i="1"/>
  <c r="DC52" i="1"/>
  <c r="DD52" i="1"/>
  <c r="DF52" i="1"/>
  <c r="DG52" i="1"/>
  <c r="DM52" i="1"/>
  <c r="DN52" i="1"/>
  <c r="CE52" i="1"/>
  <c r="CF52" i="1"/>
  <c r="CH52" i="1"/>
  <c r="CI52" i="1"/>
  <c r="CK52" i="1"/>
  <c r="CL52" i="1"/>
  <c r="CO52" i="1"/>
  <c r="CQ52" i="1"/>
  <c r="BI52" i="1"/>
  <c r="BJ52" i="1"/>
  <c r="BL52" i="1"/>
  <c r="BM52" i="1"/>
  <c r="BO52" i="1"/>
  <c r="BP52" i="1"/>
  <c r="BS52" i="1"/>
  <c r="BT52" i="1"/>
  <c r="AJ52" i="1"/>
  <c r="AK52" i="1"/>
  <c r="AM52" i="1"/>
  <c r="AN52" i="1"/>
  <c r="AP52" i="1"/>
  <c r="AQ52" i="1"/>
  <c r="AT52" i="1"/>
  <c r="AV52" i="1"/>
  <c r="L52" i="1"/>
  <c r="M52" i="1"/>
  <c r="O52" i="1"/>
  <c r="P52" i="1"/>
  <c r="R52" i="1"/>
  <c r="S52" i="1"/>
  <c r="V52" i="1"/>
  <c r="X52" i="1"/>
  <c r="DY51" i="1"/>
  <c r="DZ51" i="1"/>
  <c r="EB51" i="1"/>
  <c r="EC51" i="1"/>
  <c r="EE51" i="1"/>
  <c r="EF51" i="1"/>
  <c r="EI51" i="1"/>
  <c r="EJ51" i="1"/>
  <c r="DI51" i="1"/>
  <c r="DJ51" i="1"/>
  <c r="DC51" i="1"/>
  <c r="DD51" i="1"/>
  <c r="DF51" i="1"/>
  <c r="DG51" i="1"/>
  <c r="DM51" i="1"/>
  <c r="DN51" i="1"/>
  <c r="CE51" i="1"/>
  <c r="CF51" i="1"/>
  <c r="CH51" i="1"/>
  <c r="CI51" i="1"/>
  <c r="CK51" i="1"/>
  <c r="CL51" i="1"/>
  <c r="CO51" i="1"/>
  <c r="M1423" i="35" s="1"/>
  <c r="CQ51" i="1"/>
  <c r="BI51" i="1"/>
  <c r="BJ51" i="1"/>
  <c r="BL51" i="1"/>
  <c r="BM51" i="1"/>
  <c r="BO51" i="1"/>
  <c r="BP51" i="1"/>
  <c r="BS51" i="1"/>
  <c r="BT51" i="1"/>
  <c r="AJ51" i="1"/>
  <c r="AK51" i="1"/>
  <c r="AM51" i="1"/>
  <c r="AN51" i="1"/>
  <c r="AP51" i="1"/>
  <c r="AQ51" i="1"/>
  <c r="AT51" i="1"/>
  <c r="AV51" i="1"/>
  <c r="L51" i="1"/>
  <c r="M51" i="1"/>
  <c r="O51" i="1"/>
  <c r="P51" i="1"/>
  <c r="R51" i="1"/>
  <c r="S51" i="1"/>
  <c r="V51" i="1"/>
  <c r="X51" i="1"/>
  <c r="DY50" i="1"/>
  <c r="DZ50" i="1"/>
  <c r="EB50" i="1"/>
  <c r="EC50" i="1"/>
  <c r="EE50" i="1"/>
  <c r="EF50" i="1"/>
  <c r="EI50" i="1"/>
  <c r="EJ50" i="1"/>
  <c r="DI50" i="1"/>
  <c r="DJ50" i="1"/>
  <c r="DC50" i="1"/>
  <c r="DD50" i="1"/>
  <c r="DF50" i="1"/>
  <c r="DG50" i="1"/>
  <c r="DM50" i="1"/>
  <c r="DN50" i="1"/>
  <c r="CE50" i="1"/>
  <c r="CF50" i="1"/>
  <c r="CH50" i="1"/>
  <c r="CI50" i="1"/>
  <c r="CK50" i="1"/>
  <c r="CL50" i="1"/>
  <c r="CO50" i="1"/>
  <c r="M1391" i="35" s="1"/>
  <c r="CQ50" i="1"/>
  <c r="BI50" i="1"/>
  <c r="BJ50" i="1"/>
  <c r="BL50" i="1"/>
  <c r="BM50" i="1"/>
  <c r="BO50" i="1"/>
  <c r="BP50" i="1"/>
  <c r="BS50" i="1"/>
  <c r="BT50" i="1"/>
  <c r="AJ50" i="1"/>
  <c r="AK50" i="1"/>
  <c r="AM50" i="1"/>
  <c r="AN50" i="1"/>
  <c r="AP50" i="1"/>
  <c r="AQ50" i="1"/>
  <c r="AT50" i="1"/>
  <c r="AV50" i="1"/>
  <c r="L50" i="1"/>
  <c r="M50" i="1"/>
  <c r="O50" i="1"/>
  <c r="P50" i="1"/>
  <c r="R50" i="1"/>
  <c r="S50" i="1"/>
  <c r="V50" i="1"/>
  <c r="X50" i="1"/>
  <c r="DY49" i="1"/>
  <c r="DZ49" i="1"/>
  <c r="EB49" i="1"/>
  <c r="EC49" i="1"/>
  <c r="EE49" i="1"/>
  <c r="EF49" i="1"/>
  <c r="EI49" i="1"/>
  <c r="EJ49" i="1"/>
  <c r="DI49" i="1"/>
  <c r="DJ49" i="1"/>
  <c r="DC49" i="1"/>
  <c r="DD49" i="1"/>
  <c r="DF49" i="1"/>
  <c r="DG49" i="1"/>
  <c r="DM49" i="1"/>
  <c r="DN49" i="1"/>
  <c r="CE49" i="1"/>
  <c r="CF49" i="1"/>
  <c r="CH49" i="1"/>
  <c r="CI49" i="1"/>
  <c r="CK49" i="1"/>
  <c r="CL49" i="1"/>
  <c r="CO49" i="1"/>
  <c r="M1359" i="35" s="1"/>
  <c r="CQ49" i="1"/>
  <c r="BI49" i="1"/>
  <c r="BJ49" i="1"/>
  <c r="BL49" i="1"/>
  <c r="BM49" i="1"/>
  <c r="BO49" i="1"/>
  <c r="BP49" i="1"/>
  <c r="BS49" i="1"/>
  <c r="BT49" i="1"/>
  <c r="AJ49" i="1"/>
  <c r="AK49" i="1"/>
  <c r="AM49" i="1"/>
  <c r="AN49" i="1"/>
  <c r="AP49" i="1"/>
  <c r="AQ49" i="1"/>
  <c r="AT49" i="1"/>
  <c r="AV49" i="1"/>
  <c r="L49" i="1"/>
  <c r="M49" i="1"/>
  <c r="O49" i="1"/>
  <c r="P49" i="1"/>
  <c r="R49" i="1"/>
  <c r="S49" i="1"/>
  <c r="V49" i="1"/>
  <c r="X49" i="1"/>
  <c r="DY48" i="1"/>
  <c r="DZ48" i="1"/>
  <c r="EB48" i="1"/>
  <c r="EC48" i="1"/>
  <c r="EE48" i="1"/>
  <c r="EF48" i="1"/>
  <c r="EI48" i="1"/>
  <c r="EJ48" i="1"/>
  <c r="DI48" i="1"/>
  <c r="DJ48" i="1"/>
  <c r="DC48" i="1"/>
  <c r="DD48" i="1"/>
  <c r="DF48" i="1"/>
  <c r="DG48" i="1"/>
  <c r="DM48" i="1"/>
  <c r="DN48" i="1"/>
  <c r="CE48" i="1"/>
  <c r="CF48" i="1"/>
  <c r="CH48" i="1"/>
  <c r="CI48" i="1"/>
  <c r="CK48" i="1"/>
  <c r="CL48" i="1"/>
  <c r="CO48" i="1"/>
  <c r="M1327" i="35" s="1"/>
  <c r="CQ48" i="1"/>
  <c r="BI48" i="1"/>
  <c r="BJ48" i="1"/>
  <c r="BL48" i="1"/>
  <c r="BM48" i="1"/>
  <c r="BO48" i="1"/>
  <c r="BP48" i="1"/>
  <c r="BS48" i="1"/>
  <c r="BT48" i="1"/>
  <c r="AJ48" i="1"/>
  <c r="AK48" i="1"/>
  <c r="AM48" i="1"/>
  <c r="AN48" i="1"/>
  <c r="AP48" i="1"/>
  <c r="AQ48" i="1"/>
  <c r="AT48" i="1"/>
  <c r="AV48" i="1"/>
  <c r="L48" i="1"/>
  <c r="M48" i="1"/>
  <c r="O48" i="1"/>
  <c r="P48" i="1"/>
  <c r="R48" i="1"/>
  <c r="S48" i="1"/>
  <c r="V48" i="1"/>
  <c r="X48" i="1"/>
  <c r="DY47" i="1"/>
  <c r="DZ47" i="1"/>
  <c r="EB47" i="1"/>
  <c r="EC47" i="1"/>
  <c r="EE47" i="1"/>
  <c r="EF47" i="1"/>
  <c r="EI47" i="1"/>
  <c r="EJ47" i="1"/>
  <c r="DI47" i="1"/>
  <c r="DJ47" i="1"/>
  <c r="DC47" i="1"/>
  <c r="DD47" i="1"/>
  <c r="DF47" i="1"/>
  <c r="DG47" i="1"/>
  <c r="DM47" i="1"/>
  <c r="DN47" i="1"/>
  <c r="CE47" i="1"/>
  <c r="CF47" i="1"/>
  <c r="CH47" i="1"/>
  <c r="CI47" i="1"/>
  <c r="CK47" i="1"/>
  <c r="CL47" i="1"/>
  <c r="CO47" i="1"/>
  <c r="M1295" i="35" s="1"/>
  <c r="CQ47" i="1"/>
  <c r="BI47" i="1"/>
  <c r="BJ47" i="1"/>
  <c r="BL47" i="1"/>
  <c r="BM47" i="1"/>
  <c r="BO47" i="1"/>
  <c r="BP47" i="1"/>
  <c r="BS47" i="1"/>
  <c r="BT47" i="1"/>
  <c r="AJ47" i="1"/>
  <c r="AK47" i="1"/>
  <c r="AM47" i="1"/>
  <c r="AN47" i="1"/>
  <c r="AP47" i="1"/>
  <c r="AQ47" i="1"/>
  <c r="AT47" i="1"/>
  <c r="AV47" i="1"/>
  <c r="L47" i="1"/>
  <c r="M47" i="1"/>
  <c r="O47" i="1"/>
  <c r="P47" i="1"/>
  <c r="R47" i="1"/>
  <c r="S47" i="1"/>
  <c r="V47" i="1"/>
  <c r="X47" i="1"/>
  <c r="DY46" i="1"/>
  <c r="DZ46" i="1"/>
  <c r="EB46" i="1"/>
  <c r="EC46" i="1"/>
  <c r="EE46" i="1"/>
  <c r="EF46" i="1"/>
  <c r="EI46" i="1"/>
  <c r="EJ46" i="1"/>
  <c r="DI46" i="1"/>
  <c r="DJ46" i="1"/>
  <c r="DC46" i="1"/>
  <c r="DD46" i="1"/>
  <c r="DF46" i="1"/>
  <c r="DG46" i="1"/>
  <c r="DM46" i="1"/>
  <c r="DN46" i="1"/>
  <c r="CE46" i="1"/>
  <c r="CF46" i="1"/>
  <c r="CH46" i="1"/>
  <c r="CI46" i="1"/>
  <c r="CK46" i="1"/>
  <c r="CL46" i="1"/>
  <c r="CO46" i="1"/>
  <c r="M1263" i="35" s="1"/>
  <c r="CQ46" i="1"/>
  <c r="BI46" i="1"/>
  <c r="BJ46" i="1"/>
  <c r="BL46" i="1"/>
  <c r="BM46" i="1"/>
  <c r="BO46" i="1"/>
  <c r="BP46" i="1"/>
  <c r="BS46" i="1"/>
  <c r="BT46" i="1"/>
  <c r="AJ46" i="1"/>
  <c r="AK46" i="1"/>
  <c r="AM46" i="1"/>
  <c r="AN46" i="1"/>
  <c r="AP46" i="1"/>
  <c r="AQ46" i="1"/>
  <c r="AT46" i="1"/>
  <c r="AV46" i="1"/>
  <c r="L46" i="1"/>
  <c r="M46" i="1"/>
  <c r="O46" i="1"/>
  <c r="P46" i="1"/>
  <c r="R46" i="1"/>
  <c r="S46" i="1"/>
  <c r="V46" i="1"/>
  <c r="X46" i="1"/>
  <c r="DY45" i="1"/>
  <c r="DZ45" i="1"/>
  <c r="EB45" i="1"/>
  <c r="EC45" i="1"/>
  <c r="EE45" i="1"/>
  <c r="EF45" i="1"/>
  <c r="EI45" i="1"/>
  <c r="EJ45" i="1"/>
  <c r="DI45" i="1"/>
  <c r="DJ45" i="1"/>
  <c r="DC45" i="1"/>
  <c r="DD45" i="1"/>
  <c r="DF45" i="1"/>
  <c r="DG45" i="1"/>
  <c r="DM45" i="1"/>
  <c r="DN45" i="1"/>
  <c r="CE45" i="1"/>
  <c r="CF45" i="1"/>
  <c r="CH45" i="1"/>
  <c r="CI45" i="1"/>
  <c r="CK45" i="1"/>
  <c r="CL45" i="1"/>
  <c r="CO45" i="1"/>
  <c r="M1231" i="35" s="1"/>
  <c r="CQ45" i="1"/>
  <c r="BI45" i="1"/>
  <c r="BJ45" i="1"/>
  <c r="BL45" i="1"/>
  <c r="BM45" i="1"/>
  <c r="BO45" i="1"/>
  <c r="BP45" i="1"/>
  <c r="BS45" i="1"/>
  <c r="BT45" i="1"/>
  <c r="AJ45" i="1"/>
  <c r="AK45" i="1"/>
  <c r="AM45" i="1"/>
  <c r="AN45" i="1"/>
  <c r="AP45" i="1"/>
  <c r="AQ45" i="1"/>
  <c r="AT45" i="1"/>
  <c r="AV45" i="1"/>
  <c r="L45" i="1"/>
  <c r="M45" i="1"/>
  <c r="O45" i="1"/>
  <c r="P45" i="1"/>
  <c r="R45" i="1"/>
  <c r="S45" i="1"/>
  <c r="V45" i="1"/>
  <c r="X45" i="1"/>
  <c r="DY44" i="1"/>
  <c r="DZ44" i="1"/>
  <c r="EB44" i="1"/>
  <c r="EC44" i="1"/>
  <c r="EE44" i="1"/>
  <c r="EF44" i="1"/>
  <c r="EI44" i="1"/>
  <c r="EJ44" i="1"/>
  <c r="DI44" i="1"/>
  <c r="DJ44" i="1"/>
  <c r="DC44" i="1"/>
  <c r="DD44" i="1"/>
  <c r="DF44" i="1"/>
  <c r="DG44" i="1"/>
  <c r="DM44" i="1"/>
  <c r="DN44" i="1"/>
  <c r="CE44" i="1"/>
  <c r="CF44" i="1"/>
  <c r="CH44" i="1"/>
  <c r="CI44" i="1"/>
  <c r="CK44" i="1"/>
  <c r="CL44" i="1"/>
  <c r="CO44" i="1"/>
  <c r="M1199" i="35" s="1"/>
  <c r="CQ44" i="1"/>
  <c r="BI44" i="1"/>
  <c r="BJ44" i="1"/>
  <c r="BL44" i="1"/>
  <c r="BM44" i="1"/>
  <c r="BO44" i="1"/>
  <c r="BP44" i="1"/>
  <c r="BS44" i="1"/>
  <c r="BT44" i="1"/>
  <c r="AJ44" i="1"/>
  <c r="AK44" i="1"/>
  <c r="AM44" i="1"/>
  <c r="AN44" i="1"/>
  <c r="AP44" i="1"/>
  <c r="AQ44" i="1"/>
  <c r="AT44" i="1"/>
  <c r="AV44" i="1"/>
  <c r="L44" i="1"/>
  <c r="M44" i="1"/>
  <c r="O44" i="1"/>
  <c r="P44" i="1"/>
  <c r="R44" i="1"/>
  <c r="S44" i="1"/>
  <c r="V44" i="1"/>
  <c r="X44" i="1"/>
  <c r="DY43" i="1"/>
  <c r="DZ43" i="1"/>
  <c r="EB43" i="1"/>
  <c r="EC43" i="1"/>
  <c r="EE43" i="1"/>
  <c r="EF43" i="1"/>
  <c r="EI43" i="1"/>
  <c r="EJ43" i="1"/>
  <c r="DI43" i="1"/>
  <c r="DJ43" i="1"/>
  <c r="DC43" i="1"/>
  <c r="DD43" i="1"/>
  <c r="DF43" i="1"/>
  <c r="DG43" i="1"/>
  <c r="DM43" i="1"/>
  <c r="DN43" i="1"/>
  <c r="CE43" i="1"/>
  <c r="CF43" i="1"/>
  <c r="CH43" i="1"/>
  <c r="CI43" i="1"/>
  <c r="CK43" i="1"/>
  <c r="CL43" i="1"/>
  <c r="CO43" i="1"/>
  <c r="M1167" i="35" s="1"/>
  <c r="CQ43" i="1"/>
  <c r="BI43" i="1"/>
  <c r="BJ43" i="1"/>
  <c r="BL43" i="1"/>
  <c r="BM43" i="1"/>
  <c r="BO43" i="1"/>
  <c r="BP43" i="1"/>
  <c r="BS43" i="1"/>
  <c r="BT43" i="1"/>
  <c r="AJ43" i="1"/>
  <c r="AK43" i="1"/>
  <c r="AM43" i="1"/>
  <c r="AN43" i="1"/>
  <c r="AP43" i="1"/>
  <c r="AQ43" i="1"/>
  <c r="AT43" i="1"/>
  <c r="AV43" i="1"/>
  <c r="L43" i="1"/>
  <c r="M43" i="1"/>
  <c r="O43" i="1"/>
  <c r="P43" i="1"/>
  <c r="R43" i="1"/>
  <c r="S43" i="1"/>
  <c r="V43" i="1"/>
  <c r="X43" i="1"/>
  <c r="DY42" i="1"/>
  <c r="DZ42" i="1"/>
  <c r="EB42" i="1"/>
  <c r="EC42" i="1"/>
  <c r="EE42" i="1"/>
  <c r="EF42" i="1"/>
  <c r="EI42" i="1"/>
  <c r="EJ42" i="1"/>
  <c r="DI42" i="1"/>
  <c r="DJ42" i="1"/>
  <c r="DC42" i="1"/>
  <c r="DD42" i="1"/>
  <c r="DF42" i="1"/>
  <c r="DG42" i="1"/>
  <c r="DM42" i="1"/>
  <c r="DN42" i="1"/>
  <c r="CE42" i="1"/>
  <c r="CF42" i="1"/>
  <c r="CH42" i="1"/>
  <c r="CI42" i="1"/>
  <c r="CK42" i="1"/>
  <c r="CL42" i="1"/>
  <c r="CO42" i="1"/>
  <c r="CQ42" i="1"/>
  <c r="BI42" i="1"/>
  <c r="BJ42" i="1"/>
  <c r="BL42" i="1"/>
  <c r="BM42" i="1"/>
  <c r="BO42" i="1"/>
  <c r="BP42" i="1"/>
  <c r="BS42" i="1"/>
  <c r="BT42" i="1"/>
  <c r="AJ42" i="1"/>
  <c r="AK42" i="1"/>
  <c r="AM42" i="1"/>
  <c r="AN42" i="1"/>
  <c r="AP42" i="1"/>
  <c r="AQ42" i="1"/>
  <c r="AT42" i="1"/>
  <c r="AV42" i="1"/>
  <c r="L42" i="1"/>
  <c r="M42" i="1"/>
  <c r="O42" i="1"/>
  <c r="P42" i="1"/>
  <c r="R42" i="1"/>
  <c r="S42" i="1"/>
  <c r="V42" i="1"/>
  <c r="X42" i="1"/>
  <c r="DY41" i="1"/>
  <c r="DZ41" i="1"/>
  <c r="EB41" i="1"/>
  <c r="EC41" i="1"/>
  <c r="EE41" i="1"/>
  <c r="EF41" i="1"/>
  <c r="EI41" i="1"/>
  <c r="EJ41" i="1"/>
  <c r="DI41" i="1"/>
  <c r="DJ41" i="1"/>
  <c r="DC41" i="1"/>
  <c r="DD41" i="1"/>
  <c r="DF41" i="1"/>
  <c r="DG41" i="1"/>
  <c r="DM41" i="1"/>
  <c r="DN41" i="1"/>
  <c r="CE41" i="1"/>
  <c r="CF41" i="1"/>
  <c r="CH41" i="1"/>
  <c r="CI41" i="1"/>
  <c r="CK41" i="1"/>
  <c r="CL41" i="1"/>
  <c r="CO41" i="1"/>
  <c r="M1103" i="35" s="1"/>
  <c r="CQ41" i="1"/>
  <c r="BI41" i="1"/>
  <c r="BJ41" i="1"/>
  <c r="BL41" i="1"/>
  <c r="BM41" i="1"/>
  <c r="BO41" i="1"/>
  <c r="BP41" i="1"/>
  <c r="BS41" i="1"/>
  <c r="BT41" i="1"/>
  <c r="AJ41" i="1"/>
  <c r="AK41" i="1"/>
  <c r="AM41" i="1"/>
  <c r="AN41" i="1"/>
  <c r="AP41" i="1"/>
  <c r="AQ41" i="1"/>
  <c r="AT41" i="1"/>
  <c r="AV41" i="1"/>
  <c r="L41" i="1"/>
  <c r="M41" i="1"/>
  <c r="O41" i="1"/>
  <c r="P41" i="1"/>
  <c r="R41" i="1"/>
  <c r="S41" i="1"/>
  <c r="V41" i="1"/>
  <c r="X41" i="1"/>
  <c r="DY40" i="1"/>
  <c r="DZ40" i="1"/>
  <c r="EB40" i="1"/>
  <c r="EC40" i="1"/>
  <c r="EE40" i="1"/>
  <c r="EF40" i="1"/>
  <c r="EI40" i="1"/>
  <c r="EJ40" i="1"/>
  <c r="DI40" i="1"/>
  <c r="DJ40" i="1"/>
  <c r="DC40" i="1"/>
  <c r="DD40" i="1"/>
  <c r="DF40" i="1"/>
  <c r="DG40" i="1"/>
  <c r="DM40" i="1"/>
  <c r="DN40" i="1"/>
  <c r="CE40" i="1"/>
  <c r="CF40" i="1"/>
  <c r="CH40" i="1"/>
  <c r="CI40" i="1"/>
  <c r="CK40" i="1"/>
  <c r="CL40" i="1"/>
  <c r="CO40" i="1"/>
  <c r="CQ40" i="1"/>
  <c r="BI40" i="1"/>
  <c r="BJ40" i="1"/>
  <c r="BL40" i="1"/>
  <c r="BM40" i="1"/>
  <c r="BO40" i="1"/>
  <c r="BP40" i="1"/>
  <c r="BS40" i="1"/>
  <c r="BT40" i="1"/>
  <c r="AJ40" i="1"/>
  <c r="AK40" i="1"/>
  <c r="AM40" i="1"/>
  <c r="AN40" i="1"/>
  <c r="AP40" i="1"/>
  <c r="AQ40" i="1"/>
  <c r="AT40" i="1"/>
  <c r="AV40" i="1"/>
  <c r="L40" i="1"/>
  <c r="M40" i="1"/>
  <c r="O40" i="1"/>
  <c r="P40" i="1"/>
  <c r="R40" i="1"/>
  <c r="S40" i="1"/>
  <c r="V40" i="1"/>
  <c r="X40" i="1"/>
  <c r="DY39" i="1"/>
  <c r="DZ39" i="1"/>
  <c r="EB39" i="1"/>
  <c r="EC39" i="1"/>
  <c r="EE39" i="1"/>
  <c r="EF39" i="1"/>
  <c r="EI39" i="1"/>
  <c r="EJ39" i="1"/>
  <c r="DI39" i="1"/>
  <c r="DJ39" i="1"/>
  <c r="DC39" i="1"/>
  <c r="DD39" i="1"/>
  <c r="DF39" i="1"/>
  <c r="DG39" i="1"/>
  <c r="DM39" i="1"/>
  <c r="DN39" i="1"/>
  <c r="CE39" i="1"/>
  <c r="CF39" i="1"/>
  <c r="CH39" i="1"/>
  <c r="CI39" i="1"/>
  <c r="CK39" i="1"/>
  <c r="CL39" i="1"/>
  <c r="CO39" i="1"/>
  <c r="CQ39" i="1"/>
  <c r="BI39" i="1"/>
  <c r="BJ39" i="1"/>
  <c r="BL39" i="1"/>
  <c r="BM39" i="1"/>
  <c r="BO39" i="1"/>
  <c r="BP39" i="1"/>
  <c r="BS39" i="1"/>
  <c r="BT39" i="1"/>
  <c r="AJ39" i="1"/>
  <c r="AK39" i="1"/>
  <c r="AM39" i="1"/>
  <c r="AN39" i="1"/>
  <c r="AP39" i="1"/>
  <c r="AQ39" i="1"/>
  <c r="AT39" i="1"/>
  <c r="AV39" i="1"/>
  <c r="L39" i="1"/>
  <c r="M39" i="1"/>
  <c r="O39" i="1"/>
  <c r="P39" i="1"/>
  <c r="R39" i="1"/>
  <c r="S39" i="1"/>
  <c r="V39" i="1"/>
  <c r="X39" i="1"/>
  <c r="DY38" i="1"/>
  <c r="DZ38" i="1"/>
  <c r="EB38" i="1"/>
  <c r="EC38" i="1"/>
  <c r="EE38" i="1"/>
  <c r="EF38" i="1"/>
  <c r="EI38" i="1"/>
  <c r="EJ38" i="1"/>
  <c r="DI38" i="1"/>
  <c r="DJ38" i="1"/>
  <c r="DC38" i="1"/>
  <c r="DD38" i="1"/>
  <c r="DF38" i="1"/>
  <c r="DG38" i="1"/>
  <c r="DM38" i="1"/>
  <c r="DN38" i="1"/>
  <c r="CE38" i="1"/>
  <c r="CF38" i="1"/>
  <c r="CH38" i="1"/>
  <c r="CI38" i="1"/>
  <c r="CK38" i="1"/>
  <c r="CL38" i="1"/>
  <c r="CO38" i="1"/>
  <c r="M1007" i="35" s="1"/>
  <c r="CQ38" i="1"/>
  <c r="BI38" i="1"/>
  <c r="BJ38" i="1"/>
  <c r="BL38" i="1"/>
  <c r="BM38" i="1"/>
  <c r="BO38" i="1"/>
  <c r="BP38" i="1"/>
  <c r="BS38" i="1"/>
  <c r="BT38" i="1"/>
  <c r="AJ38" i="1"/>
  <c r="AK38" i="1"/>
  <c r="AM38" i="1"/>
  <c r="AN38" i="1"/>
  <c r="AP38" i="1"/>
  <c r="AQ38" i="1"/>
  <c r="AT38" i="1"/>
  <c r="AV38" i="1"/>
  <c r="L38" i="1"/>
  <c r="M38" i="1"/>
  <c r="O38" i="1"/>
  <c r="P38" i="1"/>
  <c r="R38" i="1"/>
  <c r="S38" i="1"/>
  <c r="V38" i="1"/>
  <c r="X38" i="1"/>
  <c r="DY37" i="1"/>
  <c r="DZ37" i="1"/>
  <c r="EB37" i="1"/>
  <c r="EC37" i="1"/>
  <c r="EE37" i="1"/>
  <c r="EF37" i="1"/>
  <c r="EI37" i="1"/>
  <c r="EJ37" i="1"/>
  <c r="DI37" i="1"/>
  <c r="DJ37" i="1"/>
  <c r="DC37" i="1"/>
  <c r="DD37" i="1"/>
  <c r="DF37" i="1"/>
  <c r="DG37" i="1"/>
  <c r="DM37" i="1"/>
  <c r="DN37" i="1"/>
  <c r="CE37" i="1"/>
  <c r="CF37" i="1"/>
  <c r="CH37" i="1"/>
  <c r="CI37" i="1"/>
  <c r="CK37" i="1"/>
  <c r="CL37" i="1"/>
  <c r="CO37" i="1"/>
  <c r="CQ37" i="1"/>
  <c r="BI37" i="1"/>
  <c r="BJ37" i="1"/>
  <c r="BL37" i="1"/>
  <c r="BM37" i="1"/>
  <c r="BO37" i="1"/>
  <c r="BP37" i="1"/>
  <c r="BS37" i="1"/>
  <c r="BT37" i="1"/>
  <c r="AJ37" i="1"/>
  <c r="AK37" i="1"/>
  <c r="AM37" i="1"/>
  <c r="AN37" i="1"/>
  <c r="AP37" i="1"/>
  <c r="AQ37" i="1"/>
  <c r="AT37" i="1"/>
  <c r="AV37" i="1"/>
  <c r="L37" i="1"/>
  <c r="M37" i="1"/>
  <c r="O37" i="1"/>
  <c r="P37" i="1"/>
  <c r="R37" i="1"/>
  <c r="S37" i="1"/>
  <c r="V37" i="1"/>
  <c r="X37" i="1"/>
  <c r="DY36" i="1"/>
  <c r="DZ36" i="1"/>
  <c r="EB36" i="1"/>
  <c r="EC36" i="1"/>
  <c r="EE36" i="1"/>
  <c r="EF36" i="1"/>
  <c r="EI36" i="1"/>
  <c r="EJ36" i="1"/>
  <c r="DI36" i="1"/>
  <c r="DJ36" i="1"/>
  <c r="DC36" i="1"/>
  <c r="DD36" i="1"/>
  <c r="DF36" i="1"/>
  <c r="DG36" i="1"/>
  <c r="DM36" i="1"/>
  <c r="DN36" i="1"/>
  <c r="CE36" i="1"/>
  <c r="CF36" i="1"/>
  <c r="CH36" i="1"/>
  <c r="CI36" i="1"/>
  <c r="CK36" i="1"/>
  <c r="CL36" i="1"/>
  <c r="CO36" i="1"/>
  <c r="M943" i="35" s="1"/>
  <c r="CQ36" i="1"/>
  <c r="BI36" i="1"/>
  <c r="BJ36" i="1"/>
  <c r="BL36" i="1"/>
  <c r="BM36" i="1"/>
  <c r="BO36" i="1"/>
  <c r="BP36" i="1"/>
  <c r="BS36" i="1"/>
  <c r="BT36" i="1"/>
  <c r="AJ36" i="1"/>
  <c r="AK36" i="1"/>
  <c r="AM36" i="1"/>
  <c r="AN36" i="1"/>
  <c r="AP36" i="1"/>
  <c r="AQ36" i="1"/>
  <c r="AT36" i="1"/>
  <c r="AV36" i="1"/>
  <c r="L36" i="1"/>
  <c r="M36" i="1"/>
  <c r="O36" i="1"/>
  <c r="P36" i="1"/>
  <c r="R36" i="1"/>
  <c r="S36" i="1"/>
  <c r="V36" i="1"/>
  <c r="X36" i="1"/>
  <c r="DY35" i="1"/>
  <c r="DZ35" i="1"/>
  <c r="EB35" i="1"/>
  <c r="EC35" i="1"/>
  <c r="EE35" i="1"/>
  <c r="EF35" i="1"/>
  <c r="EI35" i="1"/>
  <c r="EJ35" i="1"/>
  <c r="DI35" i="1"/>
  <c r="DJ35" i="1"/>
  <c r="DC35" i="1"/>
  <c r="DD35" i="1"/>
  <c r="DF35" i="1"/>
  <c r="DG35" i="1"/>
  <c r="DM35" i="1"/>
  <c r="DN35" i="1"/>
  <c r="CE35" i="1"/>
  <c r="CF35" i="1"/>
  <c r="CH35" i="1"/>
  <c r="CI35" i="1"/>
  <c r="CK35" i="1"/>
  <c r="CL35" i="1"/>
  <c r="CO35" i="1"/>
  <c r="M911" i="35" s="1"/>
  <c r="CQ35" i="1"/>
  <c r="BI35" i="1"/>
  <c r="BJ35" i="1"/>
  <c r="BL35" i="1"/>
  <c r="BM35" i="1"/>
  <c r="BO35" i="1"/>
  <c r="BP35" i="1"/>
  <c r="BS35" i="1"/>
  <c r="BT35" i="1"/>
  <c r="AJ35" i="1"/>
  <c r="AK35" i="1"/>
  <c r="AM35" i="1"/>
  <c r="AN35" i="1"/>
  <c r="AP35" i="1"/>
  <c r="AQ35" i="1"/>
  <c r="AT35" i="1"/>
  <c r="AV35" i="1"/>
  <c r="L35" i="1"/>
  <c r="M35" i="1"/>
  <c r="O35" i="1"/>
  <c r="P35" i="1"/>
  <c r="R35" i="1"/>
  <c r="S35" i="1"/>
  <c r="V35" i="1"/>
  <c r="X35" i="1"/>
  <c r="DY34" i="1"/>
  <c r="DZ34" i="1"/>
  <c r="EB34" i="1"/>
  <c r="EC34" i="1"/>
  <c r="EE34" i="1"/>
  <c r="EF34" i="1"/>
  <c r="EI34" i="1"/>
  <c r="EJ34" i="1"/>
  <c r="DI34" i="1"/>
  <c r="DJ34" i="1"/>
  <c r="DC34" i="1"/>
  <c r="DD34" i="1"/>
  <c r="DF34" i="1"/>
  <c r="DG34" i="1"/>
  <c r="DM34" i="1"/>
  <c r="DN34" i="1"/>
  <c r="CE34" i="1"/>
  <c r="CF34" i="1"/>
  <c r="CH34" i="1"/>
  <c r="CI34" i="1"/>
  <c r="CK34" i="1"/>
  <c r="CL34" i="1"/>
  <c r="CO34" i="1"/>
  <c r="CQ34" i="1"/>
  <c r="BI34" i="1"/>
  <c r="BJ34" i="1"/>
  <c r="BL34" i="1"/>
  <c r="BM34" i="1"/>
  <c r="BO34" i="1"/>
  <c r="BP34" i="1"/>
  <c r="BS34" i="1"/>
  <c r="BT34" i="1"/>
  <c r="AJ34" i="1"/>
  <c r="AK34" i="1"/>
  <c r="AM34" i="1"/>
  <c r="AN34" i="1"/>
  <c r="AP34" i="1"/>
  <c r="AQ34" i="1"/>
  <c r="AT34" i="1"/>
  <c r="AV34" i="1"/>
  <c r="L34" i="1"/>
  <c r="M34" i="1"/>
  <c r="O34" i="1"/>
  <c r="P34" i="1"/>
  <c r="R34" i="1"/>
  <c r="S34" i="1"/>
  <c r="V34" i="1"/>
  <c r="X34" i="1"/>
  <c r="DY33" i="1"/>
  <c r="DZ33" i="1"/>
  <c r="EB33" i="1"/>
  <c r="EC33" i="1"/>
  <c r="EE33" i="1"/>
  <c r="EF33" i="1"/>
  <c r="EI33" i="1"/>
  <c r="EJ33" i="1"/>
  <c r="DI33" i="1"/>
  <c r="DJ33" i="1"/>
  <c r="DC33" i="1"/>
  <c r="DD33" i="1"/>
  <c r="DF33" i="1"/>
  <c r="DG33" i="1"/>
  <c r="DM33" i="1"/>
  <c r="DN33" i="1"/>
  <c r="CE33" i="1"/>
  <c r="CF33" i="1"/>
  <c r="CH33" i="1"/>
  <c r="CI33" i="1"/>
  <c r="CK33" i="1"/>
  <c r="CL33" i="1"/>
  <c r="CO33" i="1"/>
  <c r="CQ33" i="1"/>
  <c r="BI33" i="1"/>
  <c r="BJ33" i="1"/>
  <c r="BL33" i="1"/>
  <c r="BM33" i="1"/>
  <c r="BO33" i="1"/>
  <c r="BP33" i="1"/>
  <c r="BS33" i="1"/>
  <c r="BT33" i="1"/>
  <c r="AJ33" i="1"/>
  <c r="AK33" i="1"/>
  <c r="AM33" i="1"/>
  <c r="AN33" i="1"/>
  <c r="AP33" i="1"/>
  <c r="AQ33" i="1"/>
  <c r="AT33" i="1"/>
  <c r="AV33" i="1"/>
  <c r="L33" i="1"/>
  <c r="M33" i="1"/>
  <c r="O33" i="1"/>
  <c r="P33" i="1"/>
  <c r="R33" i="1"/>
  <c r="S33" i="1"/>
  <c r="V33" i="1"/>
  <c r="X33" i="1"/>
  <c r="DY32" i="1"/>
  <c r="DZ32" i="1"/>
  <c r="EB32" i="1"/>
  <c r="EC32" i="1"/>
  <c r="EE32" i="1"/>
  <c r="EF32" i="1"/>
  <c r="EI32" i="1"/>
  <c r="EJ32" i="1"/>
  <c r="DI32" i="1"/>
  <c r="DJ32" i="1"/>
  <c r="DC32" i="1"/>
  <c r="DD32" i="1"/>
  <c r="DF32" i="1"/>
  <c r="DG32" i="1"/>
  <c r="DM32" i="1"/>
  <c r="DN32" i="1"/>
  <c r="CE32" i="1"/>
  <c r="CF32" i="1"/>
  <c r="CH32" i="1"/>
  <c r="CI32" i="1"/>
  <c r="CK32" i="1"/>
  <c r="CL32" i="1"/>
  <c r="CO32" i="1"/>
  <c r="CQ32" i="1"/>
  <c r="BI32" i="1"/>
  <c r="BJ32" i="1"/>
  <c r="BL32" i="1"/>
  <c r="BM32" i="1"/>
  <c r="BO32" i="1"/>
  <c r="BP32" i="1"/>
  <c r="BS32" i="1"/>
  <c r="BT32" i="1"/>
  <c r="AJ32" i="1"/>
  <c r="AK32" i="1"/>
  <c r="AM32" i="1"/>
  <c r="AN32" i="1"/>
  <c r="AP32" i="1"/>
  <c r="AQ32" i="1"/>
  <c r="AT32" i="1"/>
  <c r="AV32" i="1"/>
  <c r="L32" i="1"/>
  <c r="M32" i="1"/>
  <c r="O32" i="1"/>
  <c r="P32" i="1"/>
  <c r="R32" i="1"/>
  <c r="S32" i="1"/>
  <c r="V32" i="1"/>
  <c r="X32" i="1"/>
  <c r="DY31" i="1"/>
  <c r="DZ31" i="1"/>
  <c r="EB31" i="1"/>
  <c r="EC31" i="1"/>
  <c r="EE31" i="1"/>
  <c r="EF31" i="1"/>
  <c r="EI31" i="1"/>
  <c r="EJ31" i="1"/>
  <c r="DI31" i="1"/>
  <c r="DJ31" i="1"/>
  <c r="DC31" i="1"/>
  <c r="DD31" i="1"/>
  <c r="DF31" i="1"/>
  <c r="DG31" i="1"/>
  <c r="DM31" i="1"/>
  <c r="DN31" i="1"/>
  <c r="CE31" i="1"/>
  <c r="CF31" i="1"/>
  <c r="CH31" i="1"/>
  <c r="CI31" i="1"/>
  <c r="CK31" i="1"/>
  <c r="CL31" i="1"/>
  <c r="CO31" i="1"/>
  <c r="CQ31" i="1"/>
  <c r="BI31" i="1"/>
  <c r="BJ31" i="1"/>
  <c r="BL31" i="1"/>
  <c r="BM31" i="1"/>
  <c r="BO31" i="1"/>
  <c r="BP31" i="1"/>
  <c r="BS31" i="1"/>
  <c r="BT31" i="1"/>
  <c r="AJ31" i="1"/>
  <c r="AK31" i="1"/>
  <c r="AM31" i="1"/>
  <c r="AN31" i="1"/>
  <c r="AP31" i="1"/>
  <c r="AQ31" i="1"/>
  <c r="AT31" i="1"/>
  <c r="AV31" i="1"/>
  <c r="L31" i="1"/>
  <c r="M31" i="1"/>
  <c r="O31" i="1"/>
  <c r="P31" i="1"/>
  <c r="R31" i="1"/>
  <c r="S31" i="1"/>
  <c r="V31" i="1"/>
  <c r="X31" i="1"/>
  <c r="DY30" i="1"/>
  <c r="DZ30" i="1"/>
  <c r="EB30" i="1"/>
  <c r="EC30" i="1"/>
  <c r="EE30" i="1"/>
  <c r="EF30" i="1"/>
  <c r="EI30" i="1"/>
  <c r="EJ30" i="1"/>
  <c r="DI30" i="1"/>
  <c r="DJ30" i="1"/>
  <c r="DC30" i="1"/>
  <c r="DD30" i="1"/>
  <c r="DF30" i="1"/>
  <c r="DG30" i="1"/>
  <c r="DM30" i="1"/>
  <c r="DN30" i="1"/>
  <c r="CE30" i="1"/>
  <c r="CF30" i="1"/>
  <c r="CH30" i="1"/>
  <c r="CI30" i="1"/>
  <c r="CK30" i="1"/>
  <c r="CL30" i="1"/>
  <c r="CO30" i="1"/>
  <c r="CQ30" i="1"/>
  <c r="BI30" i="1"/>
  <c r="BJ30" i="1"/>
  <c r="BL30" i="1"/>
  <c r="BM30" i="1"/>
  <c r="BO30" i="1"/>
  <c r="BP30" i="1"/>
  <c r="BS30" i="1"/>
  <c r="BT30" i="1"/>
  <c r="AJ30" i="1"/>
  <c r="AK30" i="1"/>
  <c r="AM30" i="1"/>
  <c r="AN30" i="1"/>
  <c r="AP30" i="1"/>
  <c r="AQ30" i="1"/>
  <c r="AT30" i="1"/>
  <c r="AV30" i="1"/>
  <c r="L30" i="1"/>
  <c r="M30" i="1"/>
  <c r="O30" i="1"/>
  <c r="P30" i="1"/>
  <c r="R30" i="1"/>
  <c r="S30" i="1"/>
  <c r="V30" i="1"/>
  <c r="X30" i="1"/>
  <c r="DY29" i="1"/>
  <c r="DZ29" i="1"/>
  <c r="EB29" i="1"/>
  <c r="EC29" i="1"/>
  <c r="EE29" i="1"/>
  <c r="EF29" i="1"/>
  <c r="EI29" i="1"/>
  <c r="EJ29" i="1"/>
  <c r="DI29" i="1"/>
  <c r="DJ29" i="1"/>
  <c r="DC29" i="1"/>
  <c r="DD29" i="1"/>
  <c r="DF29" i="1"/>
  <c r="DG29" i="1"/>
  <c r="DM29" i="1"/>
  <c r="DN29" i="1"/>
  <c r="CE29" i="1"/>
  <c r="CF29" i="1"/>
  <c r="CH29" i="1"/>
  <c r="CI29" i="1"/>
  <c r="CK29" i="1"/>
  <c r="CL29" i="1"/>
  <c r="CO29" i="1"/>
  <c r="CQ29" i="1"/>
  <c r="BI29" i="1"/>
  <c r="BJ29" i="1"/>
  <c r="BL29" i="1"/>
  <c r="BM29" i="1"/>
  <c r="BO29" i="1"/>
  <c r="BP29" i="1"/>
  <c r="BS29" i="1"/>
  <c r="BT29" i="1"/>
  <c r="AJ29" i="1"/>
  <c r="AK29" i="1"/>
  <c r="AM29" i="1"/>
  <c r="AN29" i="1"/>
  <c r="AP29" i="1"/>
  <c r="AQ29" i="1"/>
  <c r="AT29" i="1"/>
  <c r="AV29" i="1"/>
  <c r="L29" i="1"/>
  <c r="M29" i="1"/>
  <c r="O29" i="1"/>
  <c r="P29" i="1"/>
  <c r="R29" i="1"/>
  <c r="S29" i="1"/>
  <c r="V29" i="1"/>
  <c r="X29" i="1"/>
  <c r="DY28" i="1"/>
  <c r="DZ28" i="1"/>
  <c r="EB28" i="1"/>
  <c r="EC28" i="1"/>
  <c r="H689" i="35" s="1"/>
  <c r="EE28" i="1"/>
  <c r="EF28" i="1"/>
  <c r="EI28" i="1"/>
  <c r="EJ28" i="1"/>
  <c r="O689" i="35" s="1"/>
  <c r="DI28" i="1"/>
  <c r="DJ28" i="1"/>
  <c r="DC28" i="1"/>
  <c r="DD28" i="1"/>
  <c r="E688" i="35" s="1"/>
  <c r="DF28" i="1"/>
  <c r="DG28" i="1"/>
  <c r="DM28" i="1"/>
  <c r="DN28" i="1"/>
  <c r="O688" i="35" s="1"/>
  <c r="CE28" i="1"/>
  <c r="CF28" i="1"/>
  <c r="CH28" i="1"/>
  <c r="CI28" i="1"/>
  <c r="H687" i="35" s="1"/>
  <c r="CK28" i="1"/>
  <c r="CL28" i="1"/>
  <c r="CO28" i="1"/>
  <c r="CQ28" i="1"/>
  <c r="O687" i="35" s="1"/>
  <c r="BI28" i="1"/>
  <c r="BJ28" i="1"/>
  <c r="BL28" i="1"/>
  <c r="BM28" i="1"/>
  <c r="H686" i="35" s="1"/>
  <c r="BO28" i="1"/>
  <c r="BP28" i="1"/>
  <c r="BS28" i="1"/>
  <c r="BT28" i="1"/>
  <c r="O686" i="35" s="1"/>
  <c r="AJ28" i="1"/>
  <c r="AK28" i="1"/>
  <c r="AM28" i="1"/>
  <c r="AN28" i="1"/>
  <c r="H685" i="35" s="1"/>
  <c r="AP28" i="1"/>
  <c r="AQ28" i="1"/>
  <c r="AT28" i="1"/>
  <c r="AV28" i="1"/>
  <c r="O685" i="35" s="1"/>
  <c r="L28" i="1"/>
  <c r="M28" i="1"/>
  <c r="O28" i="1"/>
  <c r="P28" i="1"/>
  <c r="H684" i="35" s="1"/>
  <c r="R28" i="1"/>
  <c r="S28" i="1"/>
  <c r="V28" i="1"/>
  <c r="X28" i="1"/>
  <c r="O684" i="35" s="1"/>
  <c r="DY27" i="1"/>
  <c r="DZ27" i="1"/>
  <c r="EB27" i="1"/>
  <c r="EC27" i="1"/>
  <c r="H657" i="35" s="1"/>
  <c r="EE27" i="1"/>
  <c r="EF27" i="1"/>
  <c r="EI27" i="1"/>
  <c r="EJ27" i="1"/>
  <c r="O657" i="35" s="1"/>
  <c r="DI27" i="1"/>
  <c r="DJ27" i="1"/>
  <c r="DC27" i="1"/>
  <c r="DD27" i="1"/>
  <c r="E656" i="35" s="1"/>
  <c r="DF27" i="1"/>
  <c r="DG27" i="1"/>
  <c r="DM27" i="1"/>
  <c r="DN27" i="1"/>
  <c r="CE27" i="1"/>
  <c r="CF27" i="1"/>
  <c r="CH27" i="1"/>
  <c r="CI27" i="1"/>
  <c r="H655" i="35" s="1"/>
  <c r="CK27" i="1"/>
  <c r="CL27" i="1"/>
  <c r="CO27" i="1"/>
  <c r="CQ27" i="1"/>
  <c r="O655" i="35" s="1"/>
  <c r="BI27" i="1"/>
  <c r="BJ27" i="1"/>
  <c r="BL27" i="1"/>
  <c r="BM27" i="1"/>
  <c r="H654" i="35" s="1"/>
  <c r="BO27" i="1"/>
  <c r="BP27" i="1"/>
  <c r="BS27" i="1"/>
  <c r="BT27" i="1"/>
  <c r="O654" i="35" s="1"/>
  <c r="AJ27" i="1"/>
  <c r="AK27" i="1"/>
  <c r="AM27" i="1"/>
  <c r="AN27" i="1"/>
  <c r="H653" i="35" s="1"/>
  <c r="AP27" i="1"/>
  <c r="AQ27" i="1"/>
  <c r="AT27" i="1"/>
  <c r="AV27" i="1"/>
  <c r="O653" i="35" s="1"/>
  <c r="L27" i="1"/>
  <c r="M27" i="1"/>
  <c r="O27" i="1"/>
  <c r="P27" i="1"/>
  <c r="R27" i="1"/>
  <c r="S27" i="1"/>
  <c r="V27" i="1"/>
  <c r="X27" i="1"/>
  <c r="DY26" i="1"/>
  <c r="DZ26" i="1"/>
  <c r="EB26" i="1"/>
  <c r="EC26" i="1"/>
  <c r="EE26" i="1"/>
  <c r="EF26" i="1"/>
  <c r="EI26" i="1"/>
  <c r="EJ26" i="1"/>
  <c r="DI26" i="1"/>
  <c r="DJ26" i="1"/>
  <c r="DC26" i="1"/>
  <c r="DD26" i="1"/>
  <c r="DF26" i="1"/>
  <c r="DG26" i="1"/>
  <c r="DM26" i="1"/>
  <c r="DN26" i="1"/>
  <c r="O624" i="35" s="1"/>
  <c r="CE26" i="1"/>
  <c r="CF26" i="1"/>
  <c r="CH26" i="1"/>
  <c r="CI26" i="1"/>
  <c r="CJ26" i="1" s="1"/>
  <c r="I623" i="35" s="1"/>
  <c r="CK26" i="1"/>
  <c r="CL26" i="1"/>
  <c r="CO26" i="1"/>
  <c r="CQ26" i="1"/>
  <c r="O623" i="35" s="1"/>
  <c r="BI26" i="1"/>
  <c r="BJ26" i="1"/>
  <c r="BL26" i="1"/>
  <c r="BM26" i="1"/>
  <c r="H622" i="35" s="1"/>
  <c r="BO26" i="1"/>
  <c r="BP26" i="1"/>
  <c r="BS26" i="1"/>
  <c r="BT26" i="1"/>
  <c r="O622" i="35" s="1"/>
  <c r="AJ26" i="1"/>
  <c r="AK26" i="1"/>
  <c r="AM26" i="1"/>
  <c r="AN26" i="1"/>
  <c r="AP26" i="1"/>
  <c r="AQ26" i="1"/>
  <c r="AT26" i="1"/>
  <c r="AV26" i="1"/>
  <c r="L26" i="1"/>
  <c r="M26" i="1"/>
  <c r="O26" i="1"/>
  <c r="P26" i="1"/>
  <c r="H620" i="35" s="1"/>
  <c r="R26" i="1"/>
  <c r="S26" i="1"/>
  <c r="V26" i="1"/>
  <c r="X26" i="1"/>
  <c r="O620" i="35" s="1"/>
  <c r="DY25" i="1"/>
  <c r="DZ25" i="1"/>
  <c r="EB25" i="1"/>
  <c r="EC25" i="1"/>
  <c r="H593" i="35" s="1"/>
  <c r="EE25" i="1"/>
  <c r="EF25" i="1"/>
  <c r="EI25" i="1"/>
  <c r="EJ25" i="1"/>
  <c r="O593" i="35" s="1"/>
  <c r="DI25" i="1"/>
  <c r="DJ25" i="1"/>
  <c r="DC25" i="1"/>
  <c r="DD25" i="1"/>
  <c r="E592" i="35" s="1"/>
  <c r="DF25" i="1"/>
  <c r="DG25" i="1"/>
  <c r="DM25" i="1"/>
  <c r="DN25" i="1"/>
  <c r="O592" i="35" s="1"/>
  <c r="CE25" i="1"/>
  <c r="CF25" i="1"/>
  <c r="CH25" i="1"/>
  <c r="CI25" i="1"/>
  <c r="CK25" i="1"/>
  <c r="CL25" i="1"/>
  <c r="CO25" i="1"/>
  <c r="CQ25" i="1"/>
  <c r="BI25" i="1"/>
  <c r="BJ25" i="1"/>
  <c r="BL25" i="1"/>
  <c r="BM25" i="1"/>
  <c r="H590" i="35" s="1"/>
  <c r="BO25" i="1"/>
  <c r="BP25" i="1"/>
  <c r="BS25" i="1"/>
  <c r="BT25" i="1"/>
  <c r="O590" i="35" s="1"/>
  <c r="AJ25" i="1"/>
  <c r="AK25" i="1"/>
  <c r="AM25" i="1"/>
  <c r="AN25" i="1"/>
  <c r="H589" i="35" s="1"/>
  <c r="AP25" i="1"/>
  <c r="AQ25" i="1"/>
  <c r="AT25" i="1"/>
  <c r="AV25" i="1"/>
  <c r="L25" i="1"/>
  <c r="M25" i="1"/>
  <c r="O25" i="1"/>
  <c r="P25" i="1"/>
  <c r="H588" i="35" s="1"/>
  <c r="R25" i="1"/>
  <c r="S25" i="1"/>
  <c r="V25" i="1"/>
  <c r="X25" i="1"/>
  <c r="O588" i="35" s="1"/>
  <c r="DY24" i="1"/>
  <c r="DZ24" i="1"/>
  <c r="EB24" i="1"/>
  <c r="EC24" i="1"/>
  <c r="H561" i="35" s="1"/>
  <c r="EE24" i="1"/>
  <c r="EF24" i="1"/>
  <c r="EI24" i="1"/>
  <c r="EJ24" i="1"/>
  <c r="O561" i="35" s="1"/>
  <c r="DI24" i="1"/>
  <c r="DJ24" i="1"/>
  <c r="DC24" i="1"/>
  <c r="DD24" i="1"/>
  <c r="E560" i="35" s="1"/>
  <c r="DF24" i="1"/>
  <c r="DG24" i="1"/>
  <c r="DM24" i="1"/>
  <c r="DN24" i="1"/>
  <c r="O560" i="35" s="1"/>
  <c r="CE24" i="1"/>
  <c r="CF24" i="1"/>
  <c r="CH24" i="1"/>
  <c r="CI24" i="1"/>
  <c r="H559" i="35" s="1"/>
  <c r="CK24" i="1"/>
  <c r="CL24" i="1"/>
  <c r="CO24" i="1"/>
  <c r="CQ24" i="1"/>
  <c r="O559" i="35" s="1"/>
  <c r="BI24" i="1"/>
  <c r="BJ24" i="1"/>
  <c r="BL24" i="1"/>
  <c r="BM24" i="1"/>
  <c r="H558" i="35" s="1"/>
  <c r="BO24" i="1"/>
  <c r="BP24" i="1"/>
  <c r="BS24" i="1"/>
  <c r="BT24" i="1"/>
  <c r="O558" i="35" s="1"/>
  <c r="AJ24" i="1"/>
  <c r="AK24" i="1"/>
  <c r="AM24" i="1"/>
  <c r="AN24" i="1"/>
  <c r="H557" i="35" s="1"/>
  <c r="AP24" i="1"/>
  <c r="AQ24" i="1"/>
  <c r="AT24" i="1"/>
  <c r="AV24" i="1"/>
  <c r="O557" i="35" s="1"/>
  <c r="L24" i="1"/>
  <c r="M24" i="1"/>
  <c r="O24" i="1"/>
  <c r="P24" i="1"/>
  <c r="H556" i="35" s="1"/>
  <c r="R24" i="1"/>
  <c r="S24" i="1"/>
  <c r="V24" i="1"/>
  <c r="X24" i="1"/>
  <c r="O556" i="35" s="1"/>
  <c r="DY23" i="1"/>
  <c r="DZ23" i="1"/>
  <c r="EB23" i="1"/>
  <c r="EC23" i="1"/>
  <c r="H529" i="35" s="1"/>
  <c r="EE23" i="1"/>
  <c r="EF23" i="1"/>
  <c r="EI23" i="1"/>
  <c r="EJ23" i="1"/>
  <c r="O529" i="35" s="1"/>
  <c r="DI23" i="1"/>
  <c r="DJ23" i="1"/>
  <c r="DC23" i="1"/>
  <c r="DD23" i="1"/>
  <c r="E528" i="35" s="1"/>
  <c r="DF23" i="1"/>
  <c r="DG23" i="1"/>
  <c r="DM23" i="1"/>
  <c r="DN23" i="1"/>
  <c r="O528" i="35" s="1"/>
  <c r="CE23" i="1"/>
  <c r="CF23" i="1"/>
  <c r="CH23" i="1"/>
  <c r="CI23" i="1"/>
  <c r="H527" i="35" s="1"/>
  <c r="CK23" i="1"/>
  <c r="CL23" i="1"/>
  <c r="CO23" i="1"/>
  <c r="CQ23" i="1"/>
  <c r="O527" i="35" s="1"/>
  <c r="BI23" i="1"/>
  <c r="BJ23" i="1"/>
  <c r="BL23" i="1"/>
  <c r="BM23" i="1"/>
  <c r="BO23" i="1"/>
  <c r="BP23" i="1"/>
  <c r="BS23" i="1"/>
  <c r="BT23" i="1"/>
  <c r="AJ23" i="1"/>
  <c r="AK23" i="1"/>
  <c r="AM23" i="1"/>
  <c r="AN23" i="1"/>
  <c r="H525" i="35" s="1"/>
  <c r="AP23" i="1"/>
  <c r="AQ23" i="1"/>
  <c r="AT23" i="1"/>
  <c r="AV23" i="1"/>
  <c r="O525" i="35" s="1"/>
  <c r="L23" i="1"/>
  <c r="M23" i="1"/>
  <c r="O23" i="1"/>
  <c r="P23" i="1"/>
  <c r="H524" i="35" s="1"/>
  <c r="R23" i="1"/>
  <c r="S23" i="1"/>
  <c r="V23" i="1"/>
  <c r="X23" i="1"/>
  <c r="O524" i="35" s="1"/>
  <c r="DY22" i="1"/>
  <c r="DZ22" i="1"/>
  <c r="EB22" i="1"/>
  <c r="EC22" i="1"/>
  <c r="H497" i="35" s="1"/>
  <c r="EE22" i="1"/>
  <c r="EF22" i="1"/>
  <c r="EI22" i="1"/>
  <c r="EJ22" i="1"/>
  <c r="O497" i="35" s="1"/>
  <c r="DI22" i="1"/>
  <c r="DJ22" i="1"/>
  <c r="DC22" i="1"/>
  <c r="DD22" i="1"/>
  <c r="E496" i="35" s="1"/>
  <c r="DF22" i="1"/>
  <c r="DG22" i="1"/>
  <c r="DM22" i="1"/>
  <c r="DN22" i="1"/>
  <c r="O496" i="35" s="1"/>
  <c r="CE22" i="1"/>
  <c r="CF22" i="1"/>
  <c r="CH22" i="1"/>
  <c r="CI22" i="1"/>
  <c r="CK22" i="1"/>
  <c r="CL22" i="1"/>
  <c r="CO22" i="1"/>
  <c r="CQ22" i="1"/>
  <c r="BI22" i="1"/>
  <c r="BJ22" i="1"/>
  <c r="BL22" i="1"/>
  <c r="BM22" i="1"/>
  <c r="H494" i="35" s="1"/>
  <c r="BO22" i="1"/>
  <c r="BP22" i="1"/>
  <c r="BS22" i="1"/>
  <c r="BT22" i="1"/>
  <c r="O494" i="35" s="1"/>
  <c r="AJ22" i="1"/>
  <c r="AK22" i="1"/>
  <c r="AM22" i="1"/>
  <c r="AN22" i="1"/>
  <c r="AP22" i="1"/>
  <c r="AQ22" i="1"/>
  <c r="AT22" i="1"/>
  <c r="AV22" i="1"/>
  <c r="L22" i="1"/>
  <c r="M22" i="1"/>
  <c r="O22" i="1"/>
  <c r="P22" i="1"/>
  <c r="H492" i="35" s="1"/>
  <c r="R22" i="1"/>
  <c r="S22" i="1"/>
  <c r="V22" i="1"/>
  <c r="X22" i="1"/>
  <c r="O492" i="35" s="1"/>
  <c r="DY21" i="1"/>
  <c r="DZ21" i="1"/>
  <c r="EB21" i="1"/>
  <c r="EC21" i="1"/>
  <c r="H465" i="35" s="1"/>
  <c r="EE21" i="1"/>
  <c r="EF21" i="1"/>
  <c r="EI21" i="1"/>
  <c r="EJ21" i="1"/>
  <c r="O465" i="35" s="1"/>
  <c r="DI21" i="1"/>
  <c r="DJ21" i="1"/>
  <c r="DC21" i="1"/>
  <c r="DD21" i="1"/>
  <c r="E464" i="35" s="1"/>
  <c r="DF21" i="1"/>
  <c r="DG21" i="1"/>
  <c r="DM21" i="1"/>
  <c r="DN21" i="1"/>
  <c r="O464" i="35" s="1"/>
  <c r="CE21" i="1"/>
  <c r="CF21" i="1"/>
  <c r="CH21" i="1"/>
  <c r="CI21" i="1"/>
  <c r="H463" i="35" s="1"/>
  <c r="CK21" i="1"/>
  <c r="CL21" i="1"/>
  <c r="CO21" i="1"/>
  <c r="CQ21" i="1"/>
  <c r="O463" i="35" s="1"/>
  <c r="BI21" i="1"/>
  <c r="BJ21" i="1"/>
  <c r="BL21" i="1"/>
  <c r="BM21" i="1"/>
  <c r="H462" i="35" s="1"/>
  <c r="BO21" i="1"/>
  <c r="BP21" i="1"/>
  <c r="BS21" i="1"/>
  <c r="BT21" i="1"/>
  <c r="O462" i="35" s="1"/>
  <c r="AJ21" i="1"/>
  <c r="AK21" i="1"/>
  <c r="AM21" i="1"/>
  <c r="AN21" i="1"/>
  <c r="H461" i="35" s="1"/>
  <c r="AP21" i="1"/>
  <c r="AQ21" i="1"/>
  <c r="AT21" i="1"/>
  <c r="AV21" i="1"/>
  <c r="O461" i="35" s="1"/>
  <c r="L21" i="1"/>
  <c r="M21" i="1"/>
  <c r="O21" i="1"/>
  <c r="P21" i="1"/>
  <c r="R21" i="1"/>
  <c r="S21" i="1"/>
  <c r="V21" i="1"/>
  <c r="X21" i="1"/>
  <c r="DY20" i="1"/>
  <c r="DZ20" i="1"/>
  <c r="EB20" i="1"/>
  <c r="EC20" i="1"/>
  <c r="H433" i="35" s="1"/>
  <c r="EE20" i="1"/>
  <c r="EF20" i="1"/>
  <c r="EI20" i="1"/>
  <c r="EJ20" i="1"/>
  <c r="O433" i="35" s="1"/>
  <c r="DI20" i="1"/>
  <c r="DJ20" i="1"/>
  <c r="DC20" i="1"/>
  <c r="DD20" i="1"/>
  <c r="E432" i="35" s="1"/>
  <c r="DF20" i="1"/>
  <c r="DG20" i="1"/>
  <c r="DM20" i="1"/>
  <c r="DN20" i="1"/>
  <c r="O432" i="35" s="1"/>
  <c r="CE20" i="1"/>
  <c r="CF20" i="1"/>
  <c r="CH20" i="1"/>
  <c r="CI20" i="1"/>
  <c r="H431" i="35" s="1"/>
  <c r="CK20" i="1"/>
  <c r="CL20" i="1"/>
  <c r="CO20" i="1"/>
  <c r="CQ20" i="1"/>
  <c r="O431" i="35" s="1"/>
  <c r="BI20" i="1"/>
  <c r="BJ20" i="1"/>
  <c r="BL20" i="1"/>
  <c r="BM20" i="1"/>
  <c r="H430" i="35" s="1"/>
  <c r="BO20" i="1"/>
  <c r="BP20" i="1"/>
  <c r="BS20" i="1"/>
  <c r="BT20" i="1"/>
  <c r="O430" i="35" s="1"/>
  <c r="AJ20" i="1"/>
  <c r="AK20" i="1"/>
  <c r="AM20" i="1"/>
  <c r="AN20" i="1"/>
  <c r="H429" i="35" s="1"/>
  <c r="AP20" i="1"/>
  <c r="AQ20" i="1"/>
  <c r="AT20" i="1"/>
  <c r="AV20" i="1"/>
  <c r="O429" i="35" s="1"/>
  <c r="L20" i="1"/>
  <c r="M20" i="1"/>
  <c r="O20" i="1"/>
  <c r="P20" i="1"/>
  <c r="H428" i="35" s="1"/>
  <c r="R20" i="1"/>
  <c r="S20" i="1"/>
  <c r="V20" i="1"/>
  <c r="X20" i="1"/>
  <c r="O428" i="35" s="1"/>
  <c r="DY19" i="1"/>
  <c r="DZ19" i="1"/>
  <c r="EB19" i="1"/>
  <c r="EC19" i="1"/>
  <c r="EE19" i="1"/>
  <c r="EF19" i="1"/>
  <c r="EI19" i="1"/>
  <c r="EJ19" i="1"/>
  <c r="DI19" i="1"/>
  <c r="DJ19" i="1"/>
  <c r="DC19" i="1"/>
  <c r="DD19" i="1"/>
  <c r="DF19" i="1"/>
  <c r="DG19" i="1"/>
  <c r="DM19" i="1"/>
  <c r="DN19" i="1"/>
  <c r="O400" i="35" s="1"/>
  <c r="CE19" i="1"/>
  <c r="CF19" i="1"/>
  <c r="CH19" i="1"/>
  <c r="CI19" i="1"/>
  <c r="CK19" i="1"/>
  <c r="CL19" i="1"/>
  <c r="CO19" i="1"/>
  <c r="CQ19" i="1"/>
  <c r="BI19" i="1"/>
  <c r="BJ19" i="1"/>
  <c r="BL19" i="1"/>
  <c r="BM19" i="1"/>
  <c r="H398" i="35" s="1"/>
  <c r="BO19" i="1"/>
  <c r="BP19" i="1"/>
  <c r="BS19" i="1"/>
  <c r="BT19" i="1"/>
  <c r="O398" i="35" s="1"/>
  <c r="AJ19" i="1"/>
  <c r="AK19" i="1"/>
  <c r="AM19" i="1"/>
  <c r="AN19" i="1"/>
  <c r="H397" i="35" s="1"/>
  <c r="AP19" i="1"/>
  <c r="AQ19" i="1"/>
  <c r="AT19" i="1"/>
  <c r="AV19" i="1"/>
  <c r="O397" i="35" s="1"/>
  <c r="L19" i="1"/>
  <c r="M19" i="1"/>
  <c r="O19" i="1"/>
  <c r="P19" i="1"/>
  <c r="H396" i="35" s="1"/>
  <c r="R19" i="1"/>
  <c r="S19" i="1"/>
  <c r="V19" i="1"/>
  <c r="X19" i="1"/>
  <c r="O396" i="35" s="1"/>
  <c r="DY18" i="1"/>
  <c r="DZ18" i="1"/>
  <c r="EB18" i="1"/>
  <c r="EC18" i="1"/>
  <c r="H369" i="35" s="1"/>
  <c r="EE18" i="1"/>
  <c r="EF18" i="1"/>
  <c r="EI18" i="1"/>
  <c r="EJ18" i="1"/>
  <c r="O369" i="35" s="1"/>
  <c r="DI18" i="1"/>
  <c r="DJ18" i="1"/>
  <c r="DC18" i="1"/>
  <c r="DD18" i="1"/>
  <c r="E368" i="35" s="1"/>
  <c r="DF18" i="1"/>
  <c r="DG18" i="1"/>
  <c r="DM18" i="1"/>
  <c r="DN18" i="1"/>
  <c r="CE18" i="1"/>
  <c r="CF18" i="1"/>
  <c r="CH18" i="1"/>
  <c r="CI18" i="1"/>
  <c r="H367" i="35" s="1"/>
  <c r="CK18" i="1"/>
  <c r="CL18" i="1"/>
  <c r="CO18" i="1"/>
  <c r="CQ18" i="1"/>
  <c r="O367" i="35" s="1"/>
  <c r="BI18" i="1"/>
  <c r="BJ18" i="1"/>
  <c r="BL18" i="1"/>
  <c r="BM18" i="1"/>
  <c r="BO18" i="1"/>
  <c r="BP18" i="1"/>
  <c r="BS18" i="1"/>
  <c r="BT18" i="1"/>
  <c r="AJ18" i="1"/>
  <c r="AK18" i="1"/>
  <c r="AM18" i="1"/>
  <c r="AN18" i="1"/>
  <c r="H365" i="35" s="1"/>
  <c r="AP18" i="1"/>
  <c r="AQ18" i="1"/>
  <c r="AT18" i="1"/>
  <c r="AV18" i="1"/>
  <c r="O365" i="35" s="1"/>
  <c r="L18" i="1"/>
  <c r="M18" i="1"/>
  <c r="O18" i="1"/>
  <c r="P18" i="1"/>
  <c r="H364" i="35" s="1"/>
  <c r="R18" i="1"/>
  <c r="S18" i="1"/>
  <c r="V18" i="1"/>
  <c r="X18" i="1"/>
  <c r="O364" i="35" s="1"/>
  <c r="DY17" i="1"/>
  <c r="DZ17" i="1"/>
  <c r="EB17" i="1"/>
  <c r="EC17" i="1"/>
  <c r="H337" i="35" s="1"/>
  <c r="EE17" i="1"/>
  <c r="EF17" i="1"/>
  <c r="EI17" i="1"/>
  <c r="EJ17" i="1"/>
  <c r="O337" i="35" s="1"/>
  <c r="DI17" i="1"/>
  <c r="DJ17" i="1"/>
  <c r="DC17" i="1"/>
  <c r="DD17" i="1"/>
  <c r="E336" i="35" s="1"/>
  <c r="DF17" i="1"/>
  <c r="DG17" i="1"/>
  <c r="DM17" i="1"/>
  <c r="DN17" i="1"/>
  <c r="CE17" i="1"/>
  <c r="CF17" i="1"/>
  <c r="CH17" i="1"/>
  <c r="CI17" i="1"/>
  <c r="H335" i="35" s="1"/>
  <c r="CK17" i="1"/>
  <c r="CL17" i="1"/>
  <c r="CO17" i="1"/>
  <c r="CQ17" i="1"/>
  <c r="O335" i="35" s="1"/>
  <c r="BI17" i="1"/>
  <c r="BJ17" i="1"/>
  <c r="BL17" i="1"/>
  <c r="BM17" i="1"/>
  <c r="H334" i="35" s="1"/>
  <c r="BO17" i="1"/>
  <c r="BP17" i="1"/>
  <c r="BS17" i="1"/>
  <c r="BT17" i="1"/>
  <c r="O334" i="35" s="1"/>
  <c r="AJ17" i="1"/>
  <c r="AK17" i="1"/>
  <c r="AM17" i="1"/>
  <c r="AN17" i="1"/>
  <c r="H333" i="35" s="1"/>
  <c r="AP17" i="1"/>
  <c r="AQ17" i="1"/>
  <c r="AT17" i="1"/>
  <c r="AV17" i="1"/>
  <c r="O333" i="35" s="1"/>
  <c r="L17" i="1"/>
  <c r="M17" i="1"/>
  <c r="O17" i="1"/>
  <c r="P17" i="1"/>
  <c r="H332" i="35" s="1"/>
  <c r="R17" i="1"/>
  <c r="S17" i="1"/>
  <c r="V17" i="1"/>
  <c r="X17" i="1"/>
  <c r="O332" i="35" s="1"/>
  <c r="DY16" i="1"/>
  <c r="DZ16" i="1"/>
  <c r="EB16" i="1"/>
  <c r="EC16" i="1"/>
  <c r="EE16" i="1"/>
  <c r="EF16" i="1"/>
  <c r="EI16" i="1"/>
  <c r="EJ16" i="1"/>
  <c r="DI16" i="1"/>
  <c r="DJ16" i="1"/>
  <c r="DC16" i="1"/>
  <c r="DD16" i="1"/>
  <c r="DF16" i="1"/>
  <c r="DG16" i="1"/>
  <c r="DM16" i="1"/>
  <c r="DN16" i="1"/>
  <c r="O304" i="35" s="1"/>
  <c r="CE16" i="1"/>
  <c r="CF16" i="1"/>
  <c r="CH16" i="1"/>
  <c r="CI16" i="1"/>
  <c r="H303" i="35" s="1"/>
  <c r="CK16" i="1"/>
  <c r="CL16" i="1"/>
  <c r="CO16" i="1"/>
  <c r="CQ16" i="1"/>
  <c r="O303" i="35" s="1"/>
  <c r="BI16" i="1"/>
  <c r="BJ16" i="1"/>
  <c r="BL16" i="1"/>
  <c r="BM16" i="1"/>
  <c r="H302" i="35" s="1"/>
  <c r="BO16" i="1"/>
  <c r="BP16" i="1"/>
  <c r="BS16" i="1"/>
  <c r="BT16" i="1"/>
  <c r="O302" i="35" s="1"/>
  <c r="AJ16" i="1"/>
  <c r="AK16" i="1"/>
  <c r="AM16" i="1"/>
  <c r="AN16" i="1"/>
  <c r="H301" i="35" s="1"/>
  <c r="AP16" i="1"/>
  <c r="AQ16" i="1"/>
  <c r="AT16" i="1"/>
  <c r="AV16" i="1"/>
  <c r="O301" i="35" s="1"/>
  <c r="L16" i="1"/>
  <c r="M16" i="1"/>
  <c r="O16" i="1"/>
  <c r="P16" i="1"/>
  <c r="H300" i="35" s="1"/>
  <c r="R16" i="1"/>
  <c r="S16" i="1"/>
  <c r="V16" i="1"/>
  <c r="X16" i="1"/>
  <c r="O300" i="35" s="1"/>
  <c r="DY15" i="1"/>
  <c r="DZ15" i="1"/>
  <c r="EB15" i="1"/>
  <c r="EC15" i="1"/>
  <c r="H273" i="35" s="1"/>
  <c r="EE15" i="1"/>
  <c r="EF15" i="1"/>
  <c r="EI15" i="1"/>
  <c r="EJ15" i="1"/>
  <c r="O273" i="35" s="1"/>
  <c r="DI15" i="1"/>
  <c r="DJ15" i="1"/>
  <c r="DC15" i="1"/>
  <c r="DD15" i="1"/>
  <c r="E272" i="35" s="1"/>
  <c r="DF15" i="1"/>
  <c r="DG15" i="1"/>
  <c r="DM15" i="1"/>
  <c r="DN15" i="1"/>
  <c r="O272" i="35" s="1"/>
  <c r="CE15" i="1"/>
  <c r="CF15" i="1"/>
  <c r="CH15" i="1"/>
  <c r="CI15" i="1"/>
  <c r="H271" i="35" s="1"/>
  <c r="CK15" i="1"/>
  <c r="CL15" i="1"/>
  <c r="CO15" i="1"/>
  <c r="CQ15" i="1"/>
  <c r="O271" i="35" s="1"/>
  <c r="BI15" i="1"/>
  <c r="BJ15" i="1"/>
  <c r="BL15" i="1"/>
  <c r="BM15" i="1"/>
  <c r="H270" i="35" s="1"/>
  <c r="BO15" i="1"/>
  <c r="BP15" i="1"/>
  <c r="BS15" i="1"/>
  <c r="BT15" i="1"/>
  <c r="O270" i="35" s="1"/>
  <c r="AJ15" i="1"/>
  <c r="AK15" i="1"/>
  <c r="AM15" i="1"/>
  <c r="AN15" i="1"/>
  <c r="H269" i="35" s="1"/>
  <c r="AP15" i="1"/>
  <c r="AQ15" i="1"/>
  <c r="AT15" i="1"/>
  <c r="AV15" i="1"/>
  <c r="O269" i="35" s="1"/>
  <c r="L15" i="1"/>
  <c r="M15" i="1"/>
  <c r="O15" i="1"/>
  <c r="P15" i="1"/>
  <c r="R15" i="1"/>
  <c r="S15" i="1"/>
  <c r="V15" i="1"/>
  <c r="X15" i="1"/>
  <c r="DY14" i="1"/>
  <c r="DZ14" i="1"/>
  <c r="EB14" i="1"/>
  <c r="EC14" i="1"/>
  <c r="H241" i="35" s="1"/>
  <c r="EE14" i="1"/>
  <c r="EF14" i="1"/>
  <c r="EI14" i="1"/>
  <c r="EJ14" i="1"/>
  <c r="O241" i="35" s="1"/>
  <c r="DI14" i="1"/>
  <c r="DJ14" i="1"/>
  <c r="DC14" i="1"/>
  <c r="DD14" i="1"/>
  <c r="E240" i="35" s="1"/>
  <c r="DF14" i="1"/>
  <c r="DG14" i="1"/>
  <c r="DM14" i="1"/>
  <c r="DN14" i="1"/>
  <c r="O240" i="35" s="1"/>
  <c r="CE14" i="1"/>
  <c r="CF14" i="1"/>
  <c r="CH14" i="1"/>
  <c r="CI14" i="1"/>
  <c r="H239" i="35" s="1"/>
  <c r="CK14" i="1"/>
  <c r="CL14" i="1"/>
  <c r="CO14" i="1"/>
  <c r="CQ14" i="1"/>
  <c r="O239" i="35" s="1"/>
  <c r="BI14" i="1"/>
  <c r="BJ14" i="1"/>
  <c r="BL14" i="1"/>
  <c r="BM14" i="1"/>
  <c r="BO14" i="1"/>
  <c r="BP14" i="1"/>
  <c r="BS14" i="1"/>
  <c r="BT14" i="1"/>
  <c r="AJ14" i="1"/>
  <c r="AK14" i="1"/>
  <c r="AM14" i="1"/>
  <c r="AN14" i="1"/>
  <c r="H237" i="35" s="1"/>
  <c r="AP14" i="1"/>
  <c r="AQ14" i="1"/>
  <c r="AT14" i="1"/>
  <c r="AV14" i="1"/>
  <c r="O237" i="35" s="1"/>
  <c r="L14" i="1"/>
  <c r="M14" i="1"/>
  <c r="O14" i="1"/>
  <c r="P14" i="1"/>
  <c r="H236" i="35" s="1"/>
  <c r="R14" i="1"/>
  <c r="S14" i="1"/>
  <c r="V14" i="1"/>
  <c r="X14" i="1"/>
  <c r="O236" i="35" s="1"/>
  <c r="DY13" i="1"/>
  <c r="DZ13" i="1"/>
  <c r="EB13" i="1"/>
  <c r="EC13" i="1"/>
  <c r="EE13" i="1"/>
  <c r="EF13" i="1"/>
  <c r="EI13" i="1"/>
  <c r="EJ13" i="1"/>
  <c r="DI13" i="1"/>
  <c r="DJ13" i="1"/>
  <c r="DC13" i="1"/>
  <c r="DD13" i="1"/>
  <c r="DF13" i="1"/>
  <c r="DG13" i="1"/>
  <c r="DM13" i="1"/>
  <c r="DN13" i="1"/>
  <c r="O208" i="35" s="1"/>
  <c r="CE13" i="1"/>
  <c r="CF13" i="1"/>
  <c r="CH13" i="1"/>
  <c r="CI13" i="1"/>
  <c r="CK13" i="1"/>
  <c r="CL13" i="1"/>
  <c r="CO13" i="1"/>
  <c r="CQ13" i="1"/>
  <c r="BI13" i="1"/>
  <c r="BJ13" i="1"/>
  <c r="BL13" i="1"/>
  <c r="BM13" i="1"/>
  <c r="H206" i="35" s="1"/>
  <c r="BO13" i="1"/>
  <c r="BP13" i="1"/>
  <c r="BS13" i="1"/>
  <c r="BT13" i="1"/>
  <c r="O206" i="35" s="1"/>
  <c r="AJ13" i="1"/>
  <c r="AK13" i="1"/>
  <c r="AM13" i="1"/>
  <c r="AN13" i="1"/>
  <c r="AP13" i="1"/>
  <c r="AQ13" i="1"/>
  <c r="AT13" i="1"/>
  <c r="AV13" i="1"/>
  <c r="L13" i="1"/>
  <c r="M13" i="1"/>
  <c r="O13" i="1"/>
  <c r="P13" i="1"/>
  <c r="H204" i="35" s="1"/>
  <c r="R13" i="1"/>
  <c r="S13" i="1"/>
  <c r="V13" i="1"/>
  <c r="X13" i="1"/>
  <c r="O204" i="35" s="1"/>
  <c r="DY12" i="1"/>
  <c r="DZ12" i="1"/>
  <c r="EB12" i="1"/>
  <c r="EC12" i="1"/>
  <c r="H177" i="35" s="1"/>
  <c r="EE12" i="1"/>
  <c r="EF12" i="1"/>
  <c r="EI12" i="1"/>
  <c r="EJ12" i="1"/>
  <c r="O177" i="35" s="1"/>
  <c r="DI12" i="1"/>
  <c r="DJ12" i="1"/>
  <c r="DC12" i="1"/>
  <c r="DD12" i="1"/>
  <c r="E176" i="35" s="1"/>
  <c r="DF12" i="1"/>
  <c r="DG12" i="1"/>
  <c r="DM12" i="1"/>
  <c r="DN12" i="1"/>
  <c r="CE12" i="1"/>
  <c r="CF12" i="1"/>
  <c r="CH12" i="1"/>
  <c r="CI12" i="1"/>
  <c r="H175" i="35" s="1"/>
  <c r="CK12" i="1"/>
  <c r="CL12" i="1"/>
  <c r="CO12" i="1"/>
  <c r="CQ12" i="1"/>
  <c r="O175" i="35" s="1"/>
  <c r="BI12" i="1"/>
  <c r="BJ12" i="1"/>
  <c r="BL12" i="1"/>
  <c r="BM12" i="1"/>
  <c r="H174" i="35" s="1"/>
  <c r="BO12" i="1"/>
  <c r="BP12" i="1"/>
  <c r="BS12" i="1"/>
  <c r="BT12" i="1"/>
  <c r="O174" i="35" s="1"/>
  <c r="AJ12" i="1"/>
  <c r="AK12" i="1"/>
  <c r="AM12" i="1"/>
  <c r="AN12" i="1"/>
  <c r="H173" i="35" s="1"/>
  <c r="AP12" i="1"/>
  <c r="AQ12" i="1"/>
  <c r="AT12" i="1"/>
  <c r="AV12" i="1"/>
  <c r="O173" i="35" s="1"/>
  <c r="L12" i="1"/>
  <c r="M12" i="1"/>
  <c r="O12" i="1"/>
  <c r="P12" i="1"/>
  <c r="H172" i="35" s="1"/>
  <c r="R12" i="1"/>
  <c r="S12" i="1"/>
  <c r="V12" i="1"/>
  <c r="X12" i="1"/>
  <c r="O172" i="35" s="1"/>
  <c r="DY11" i="1"/>
  <c r="DZ11" i="1"/>
  <c r="EB11" i="1"/>
  <c r="EC11" i="1"/>
  <c r="H145" i="35" s="1"/>
  <c r="EE11" i="1"/>
  <c r="EF11" i="1"/>
  <c r="EI11" i="1"/>
  <c r="EJ11" i="1"/>
  <c r="O145" i="35" s="1"/>
  <c r="DI11" i="1"/>
  <c r="DJ11" i="1"/>
  <c r="DC11" i="1"/>
  <c r="DD11" i="1"/>
  <c r="E144" i="35" s="1"/>
  <c r="DF11" i="1"/>
  <c r="DG11" i="1"/>
  <c r="DM11" i="1"/>
  <c r="DN11" i="1"/>
  <c r="O144" i="35" s="1"/>
  <c r="CE11" i="1"/>
  <c r="CF11" i="1"/>
  <c r="CH11" i="1"/>
  <c r="CI11" i="1"/>
  <c r="H143" i="35" s="1"/>
  <c r="CK11" i="1"/>
  <c r="CL11" i="1"/>
  <c r="CO11" i="1"/>
  <c r="CQ11" i="1"/>
  <c r="O143" i="35" s="1"/>
  <c r="BI11" i="1"/>
  <c r="BJ11" i="1"/>
  <c r="BL11" i="1"/>
  <c r="BM11" i="1"/>
  <c r="H142" i="35" s="1"/>
  <c r="BO11" i="1"/>
  <c r="BP11" i="1"/>
  <c r="BS11" i="1"/>
  <c r="BT11" i="1"/>
  <c r="O142" i="35" s="1"/>
  <c r="AJ11" i="1"/>
  <c r="AK11" i="1"/>
  <c r="AM11" i="1"/>
  <c r="AN11" i="1"/>
  <c r="H141" i="35" s="1"/>
  <c r="AP11" i="1"/>
  <c r="AQ11" i="1"/>
  <c r="AT11" i="1"/>
  <c r="AV11" i="1"/>
  <c r="O141" i="35" s="1"/>
  <c r="L11" i="1"/>
  <c r="M11" i="1"/>
  <c r="O11" i="1"/>
  <c r="P11" i="1"/>
  <c r="H140" i="35" s="1"/>
  <c r="R11" i="1"/>
  <c r="S11" i="1"/>
  <c r="V11" i="1"/>
  <c r="X11" i="1"/>
  <c r="O140" i="35" s="1"/>
  <c r="DY10" i="1"/>
  <c r="DZ10" i="1"/>
  <c r="EB10" i="1"/>
  <c r="EC10" i="1"/>
  <c r="EE10" i="1"/>
  <c r="EF10" i="1"/>
  <c r="EI10" i="1"/>
  <c r="EJ10" i="1"/>
  <c r="DI10" i="1"/>
  <c r="DJ10" i="1"/>
  <c r="DC10" i="1"/>
  <c r="DD10" i="1"/>
  <c r="DF10" i="1"/>
  <c r="DG10" i="1"/>
  <c r="DM10" i="1"/>
  <c r="DN10" i="1"/>
  <c r="O112" i="35" s="1"/>
  <c r="CE10" i="1"/>
  <c r="CF10" i="1"/>
  <c r="CH10" i="1"/>
  <c r="CI10" i="1"/>
  <c r="H111" i="35" s="1"/>
  <c r="CK10" i="1"/>
  <c r="CL10" i="1"/>
  <c r="CO10" i="1"/>
  <c r="CQ10" i="1"/>
  <c r="O111" i="35" s="1"/>
  <c r="BI10" i="1"/>
  <c r="BJ10" i="1"/>
  <c r="BL10" i="1"/>
  <c r="BM10" i="1"/>
  <c r="H110" i="35" s="1"/>
  <c r="BO10" i="1"/>
  <c r="BP10" i="1"/>
  <c r="BS10" i="1"/>
  <c r="BT10" i="1"/>
  <c r="O110" i="35" s="1"/>
  <c r="AJ10" i="1"/>
  <c r="AK10" i="1"/>
  <c r="AM10" i="1"/>
  <c r="AN10" i="1"/>
  <c r="H109" i="35" s="1"/>
  <c r="AP10" i="1"/>
  <c r="AQ10" i="1"/>
  <c r="AT10" i="1"/>
  <c r="AV10" i="1"/>
  <c r="O109" i="35" s="1"/>
  <c r="L10" i="1"/>
  <c r="M10" i="1"/>
  <c r="O10" i="1"/>
  <c r="P10" i="1"/>
  <c r="H108" i="35" s="1"/>
  <c r="R10" i="1"/>
  <c r="S10" i="1"/>
  <c r="V10" i="1"/>
  <c r="X10" i="1"/>
  <c r="O108" i="35" s="1"/>
  <c r="DY9" i="1"/>
  <c r="D81" i="35" s="1"/>
  <c r="DZ9" i="1"/>
  <c r="EB9" i="1"/>
  <c r="EC9" i="1"/>
  <c r="H81" i="35" s="1"/>
  <c r="EE9" i="1"/>
  <c r="J81" i="35" s="1"/>
  <c r="EF9" i="1"/>
  <c r="EI9" i="1"/>
  <c r="EJ9" i="1"/>
  <c r="DI9" i="1"/>
  <c r="DJ9" i="1"/>
  <c r="DC9" i="1"/>
  <c r="DD9" i="1"/>
  <c r="E80" i="35" s="1"/>
  <c r="DF9" i="1"/>
  <c r="G80" i="35" s="1"/>
  <c r="DG9" i="1"/>
  <c r="DM9" i="1"/>
  <c r="DN9" i="1"/>
  <c r="CE9" i="1"/>
  <c r="CF9" i="1"/>
  <c r="CH9" i="1"/>
  <c r="CI9" i="1"/>
  <c r="H79" i="35" s="1"/>
  <c r="CK9" i="1"/>
  <c r="CL9" i="1"/>
  <c r="CO9" i="1"/>
  <c r="CQ9" i="1"/>
  <c r="O79" i="35" s="1"/>
  <c r="BI9" i="1"/>
  <c r="BJ9" i="1"/>
  <c r="BL9" i="1"/>
  <c r="BM9" i="1"/>
  <c r="H78" i="35" s="1"/>
  <c r="BO9" i="1"/>
  <c r="BP9" i="1"/>
  <c r="BS9" i="1"/>
  <c r="BT9" i="1"/>
  <c r="O78" i="35" s="1"/>
  <c r="AJ9" i="1"/>
  <c r="AK9" i="1"/>
  <c r="AM9" i="1"/>
  <c r="AN9" i="1"/>
  <c r="AP9" i="1"/>
  <c r="AQ9" i="1"/>
  <c r="AT9" i="1"/>
  <c r="AV9" i="1"/>
  <c r="L9" i="1"/>
  <c r="M9" i="1"/>
  <c r="O9" i="1"/>
  <c r="P9" i="1"/>
  <c r="H76" i="35" s="1"/>
  <c r="R9" i="1"/>
  <c r="S9" i="1"/>
  <c r="V9" i="1"/>
  <c r="X9" i="1"/>
  <c r="O76" i="35" s="1"/>
  <c r="DY8" i="1"/>
  <c r="D49" i="35" s="1"/>
  <c r="DZ8" i="1"/>
  <c r="EB8" i="1"/>
  <c r="EC8" i="1"/>
  <c r="EE8" i="1"/>
  <c r="J49" i="35" s="1"/>
  <c r="EF8" i="1"/>
  <c r="EI8" i="1"/>
  <c r="EJ8" i="1"/>
  <c r="DI8" i="1"/>
  <c r="J48" i="35" s="1"/>
  <c r="DJ8" i="1"/>
  <c r="DC8" i="1"/>
  <c r="DD8" i="1"/>
  <c r="DF8" i="1"/>
  <c r="DG8" i="1"/>
  <c r="DM8" i="1"/>
  <c r="DN8" i="1"/>
  <c r="O48" i="35" s="1"/>
  <c r="CE8" i="1"/>
  <c r="CF8" i="1"/>
  <c r="CH8" i="1"/>
  <c r="CI8" i="1"/>
  <c r="H47" i="35" s="1"/>
  <c r="CK8" i="1"/>
  <c r="J47" i="35" s="1"/>
  <c r="CL8" i="1"/>
  <c r="CO8" i="1"/>
  <c r="CQ8" i="1"/>
  <c r="O47" i="35" s="1"/>
  <c r="BI8" i="1"/>
  <c r="BJ8" i="1"/>
  <c r="BL8" i="1"/>
  <c r="BM8" i="1"/>
  <c r="H46" i="35" s="1"/>
  <c r="BO8" i="1"/>
  <c r="BP8" i="1"/>
  <c r="BS8" i="1"/>
  <c r="BT8" i="1"/>
  <c r="O46" i="35" s="1"/>
  <c r="AJ8" i="1"/>
  <c r="AK8" i="1"/>
  <c r="AM8" i="1"/>
  <c r="AN8" i="1"/>
  <c r="H45" i="35" s="1"/>
  <c r="AP8" i="1"/>
  <c r="AQ8" i="1"/>
  <c r="AT8" i="1"/>
  <c r="AV8" i="1"/>
  <c r="O45" i="35" s="1"/>
  <c r="L8" i="1"/>
  <c r="M8" i="1"/>
  <c r="O8" i="1"/>
  <c r="P8" i="1"/>
  <c r="R8" i="1"/>
  <c r="S8" i="1"/>
  <c r="V8" i="1"/>
  <c r="X8" i="1"/>
  <c r="O44" i="35" s="1"/>
  <c r="DI7" i="1"/>
  <c r="DJ7" i="1"/>
  <c r="L7" i="1"/>
  <c r="DI6" i="1"/>
  <c r="DJ6" i="1"/>
  <c r="CU30" i="3"/>
  <c r="CU26" i="3"/>
  <c r="Q24" i="35"/>
  <c r="EQ7" i="3"/>
  <c r="EQ8" i="3"/>
  <c r="HQ8" i="1" s="1"/>
  <c r="Q56" i="35"/>
  <c r="DA38" i="3"/>
  <c r="CY38" i="3"/>
  <c r="CW38" i="3"/>
  <c r="CU38" i="3"/>
  <c r="DA37" i="3"/>
  <c r="CY37" i="3"/>
  <c r="CW37" i="3"/>
  <c r="CU37" i="3"/>
  <c r="DA36" i="3"/>
  <c r="CY36" i="3"/>
  <c r="CW36" i="3"/>
  <c r="CU36" i="3"/>
  <c r="DA35" i="3"/>
  <c r="CY35" i="3"/>
  <c r="CW35" i="3"/>
  <c r="CU35" i="3"/>
  <c r="DA34" i="3"/>
  <c r="CY34" i="3"/>
  <c r="CW34" i="3"/>
  <c r="CU34" i="3"/>
  <c r="DA33" i="3"/>
  <c r="CY33" i="3"/>
  <c r="CW33" i="3"/>
  <c r="CU33" i="3"/>
  <c r="DA32" i="3"/>
  <c r="CY32" i="3"/>
  <c r="CW32" i="3"/>
  <c r="CU32" i="3"/>
  <c r="DA31" i="3"/>
  <c r="CY31" i="3"/>
  <c r="CW31" i="3"/>
  <c r="CU31" i="3"/>
  <c r="DA30" i="3"/>
  <c r="CY30" i="3"/>
  <c r="CW30" i="3"/>
  <c r="DA29" i="3"/>
  <c r="CY29" i="3"/>
  <c r="CW29" i="3"/>
  <c r="CU29" i="3"/>
  <c r="DA28" i="3"/>
  <c r="CY28" i="3"/>
  <c r="CW28" i="3"/>
  <c r="CU28" i="3"/>
  <c r="DA27" i="3"/>
  <c r="CY27" i="3"/>
  <c r="CW27" i="3"/>
  <c r="CU27" i="3"/>
  <c r="DA26" i="3"/>
  <c r="CY26" i="3"/>
  <c r="CW26" i="3"/>
  <c r="DA25" i="3"/>
  <c r="CY25" i="3"/>
  <c r="CW25" i="3"/>
  <c r="CU25" i="3"/>
  <c r="DA24" i="3"/>
  <c r="CY24" i="3"/>
  <c r="CW24" i="3"/>
  <c r="CU24" i="3"/>
  <c r="DA23" i="3"/>
  <c r="CY23" i="3"/>
  <c r="CW23" i="3"/>
  <c r="CU23" i="3"/>
  <c r="DA22" i="3"/>
  <c r="CY22" i="3"/>
  <c r="CW22" i="3"/>
  <c r="CU22" i="3"/>
  <c r="DA21" i="3"/>
  <c r="CY21" i="3"/>
  <c r="CW21" i="3"/>
  <c r="CU21" i="3"/>
  <c r="DA20" i="3"/>
  <c r="CY20" i="3"/>
  <c r="CW20" i="3"/>
  <c r="CU20" i="3"/>
  <c r="DA19" i="3"/>
  <c r="CY19" i="3"/>
  <c r="CW19" i="3"/>
  <c r="CU19" i="3"/>
  <c r="DA18" i="3"/>
  <c r="CY18" i="3"/>
  <c r="CW18" i="3"/>
  <c r="CU18" i="3"/>
  <c r="DA17" i="3"/>
  <c r="CY17" i="3"/>
  <c r="CW17" i="3"/>
  <c r="CU17" i="3"/>
  <c r="DA16" i="3"/>
  <c r="CY16" i="3"/>
  <c r="CW16" i="3"/>
  <c r="DA15" i="3"/>
  <c r="CY15" i="3"/>
  <c r="CW15" i="3"/>
  <c r="CU15" i="3"/>
  <c r="DA14" i="3"/>
  <c r="CY14" i="3"/>
  <c r="CW14" i="3"/>
  <c r="DA13" i="3"/>
  <c r="CY13" i="3"/>
  <c r="CW13" i="3"/>
  <c r="CU13" i="3"/>
  <c r="DA12" i="3"/>
  <c r="CY12" i="3"/>
  <c r="CW12" i="3"/>
  <c r="CU12" i="3"/>
  <c r="DA11" i="3"/>
  <c r="CY11" i="3"/>
  <c r="CW11" i="3"/>
  <c r="CU11" i="3"/>
  <c r="DA10" i="3"/>
  <c r="CY10" i="3"/>
  <c r="CW10" i="3"/>
  <c r="DA9" i="3"/>
  <c r="CY9" i="3"/>
  <c r="CW9" i="3"/>
  <c r="DA8" i="3"/>
  <c r="CY8" i="3"/>
  <c r="CW8" i="3"/>
  <c r="CU8" i="3"/>
  <c r="DA7" i="3"/>
  <c r="CY7" i="3"/>
  <c r="CW7" i="3"/>
  <c r="CU7" i="3"/>
  <c r="H108" i="36"/>
  <c r="AC108" i="36"/>
  <c r="AF108" i="36"/>
  <c r="Z108" i="36"/>
  <c r="W108" i="36"/>
  <c r="U108" i="36"/>
  <c r="S108" i="36"/>
  <c r="K106" i="1"/>
  <c r="K106" i="36" s="1"/>
  <c r="K105" i="1"/>
  <c r="K105" i="36" s="1"/>
  <c r="K104" i="1"/>
  <c r="K104" i="36" s="1"/>
  <c r="K103" i="1"/>
  <c r="G103" i="11" s="1"/>
  <c r="K102" i="1"/>
  <c r="K102" i="36" s="1"/>
  <c r="K101" i="1"/>
  <c r="K101" i="36" s="1"/>
  <c r="K100" i="1"/>
  <c r="K100" i="36" s="1"/>
  <c r="K99" i="1"/>
  <c r="K98" i="1"/>
  <c r="K98" i="36" s="1"/>
  <c r="K97" i="1"/>
  <c r="K97" i="36" s="1"/>
  <c r="K96" i="1"/>
  <c r="K96" i="36" s="1"/>
  <c r="K95" i="1"/>
  <c r="K94" i="1"/>
  <c r="K94" i="36" s="1"/>
  <c r="K93" i="1"/>
  <c r="K93" i="36" s="1"/>
  <c r="K92" i="1"/>
  <c r="K92" i="36" s="1"/>
  <c r="K91" i="1"/>
  <c r="K90" i="1"/>
  <c r="K90" i="36" s="1"/>
  <c r="K89" i="1"/>
  <c r="K89" i="36" s="1"/>
  <c r="K88" i="1"/>
  <c r="K88" i="36" s="1"/>
  <c r="K87" i="1"/>
  <c r="K86" i="1"/>
  <c r="K86" i="36" s="1"/>
  <c r="K85" i="1"/>
  <c r="K85" i="36" s="1"/>
  <c r="K84" i="1"/>
  <c r="K84" i="36" s="1"/>
  <c r="K83" i="1"/>
  <c r="K82" i="1"/>
  <c r="K82" i="36" s="1"/>
  <c r="K81" i="1"/>
  <c r="K81" i="36" s="1"/>
  <c r="K80" i="1"/>
  <c r="K80" i="36" s="1"/>
  <c r="K79" i="1"/>
  <c r="K78" i="1"/>
  <c r="K78" i="36" s="1"/>
  <c r="K77" i="1"/>
  <c r="K77" i="36" s="1"/>
  <c r="K76" i="1"/>
  <c r="K76" i="36" s="1"/>
  <c r="K75" i="1"/>
  <c r="K75" i="36" s="1"/>
  <c r="K74" i="1"/>
  <c r="K74" i="36" s="1"/>
  <c r="K73" i="1"/>
  <c r="K73" i="36" s="1"/>
  <c r="K72" i="1"/>
  <c r="K72" i="36" s="1"/>
  <c r="K71" i="1"/>
  <c r="K70" i="1"/>
  <c r="K70" i="36" s="1"/>
  <c r="K69" i="1"/>
  <c r="K69" i="36" s="1"/>
  <c r="K68" i="1"/>
  <c r="K68" i="36" s="1"/>
  <c r="K67" i="1"/>
  <c r="K66" i="1"/>
  <c r="K66" i="36" s="1"/>
  <c r="K65" i="1"/>
  <c r="K65" i="36" s="1"/>
  <c r="K64" i="1"/>
  <c r="K64" i="36" s="1"/>
  <c r="K63" i="1"/>
  <c r="G63" i="11" s="1"/>
  <c r="K62" i="1"/>
  <c r="K62" i="36" s="1"/>
  <c r="K61" i="1"/>
  <c r="K61" i="36" s="1"/>
  <c r="K60" i="1"/>
  <c r="K60" i="36" s="1"/>
  <c r="K59" i="1"/>
  <c r="K58" i="1"/>
  <c r="K58" i="36" s="1"/>
  <c r="K57" i="1"/>
  <c r="K57" i="36" s="1"/>
  <c r="K56" i="1"/>
  <c r="K56" i="36" s="1"/>
  <c r="K55" i="1"/>
  <c r="K55" i="36" s="1"/>
  <c r="K54" i="1"/>
  <c r="K54" i="36" s="1"/>
  <c r="K53" i="1"/>
  <c r="K53" i="36" s="1"/>
  <c r="K52" i="1"/>
  <c r="K52" i="36" s="1"/>
  <c r="K51" i="1"/>
  <c r="K50" i="1"/>
  <c r="K50" i="36" s="1"/>
  <c r="K49" i="1"/>
  <c r="K49" i="36" s="1"/>
  <c r="K48" i="1"/>
  <c r="K48" i="36" s="1"/>
  <c r="K47" i="1"/>
  <c r="K46" i="1"/>
  <c r="K46" i="36" s="1"/>
  <c r="K45" i="1"/>
  <c r="K45" i="36" s="1"/>
  <c r="K44" i="1"/>
  <c r="K44" i="36" s="1"/>
  <c r="K43" i="1"/>
  <c r="K43" i="36" s="1"/>
  <c r="K42" i="1"/>
  <c r="K42" i="36" s="1"/>
  <c r="K41" i="1"/>
  <c r="K41" i="36" s="1"/>
  <c r="K40" i="1"/>
  <c r="K40" i="36" s="1"/>
  <c r="K39" i="1"/>
  <c r="K39" i="36" s="1"/>
  <c r="K38" i="1"/>
  <c r="K38" i="36" s="1"/>
  <c r="K37" i="1"/>
  <c r="K37" i="36" s="1"/>
  <c r="K36" i="1"/>
  <c r="K36" i="36" s="1"/>
  <c r="K35" i="1"/>
  <c r="K35" i="36" s="1"/>
  <c r="K34" i="1"/>
  <c r="K34" i="36" s="1"/>
  <c r="K33" i="1"/>
  <c r="K33" i="36" s="1"/>
  <c r="K32" i="1"/>
  <c r="K32" i="36" s="1"/>
  <c r="K31" i="1"/>
  <c r="K31" i="36" s="1"/>
  <c r="K30" i="1"/>
  <c r="K30" i="36" s="1"/>
  <c r="K29" i="1"/>
  <c r="K29" i="36" s="1"/>
  <c r="K28" i="1"/>
  <c r="K28" i="36" s="1"/>
  <c r="K27" i="1"/>
  <c r="K27" i="36" s="1"/>
  <c r="K26" i="1"/>
  <c r="K26" i="36" s="1"/>
  <c r="K25" i="1"/>
  <c r="K25" i="36" s="1"/>
  <c r="K24" i="1"/>
  <c r="K24" i="36" s="1"/>
  <c r="K23" i="1"/>
  <c r="K23" i="36" s="1"/>
  <c r="K22" i="1"/>
  <c r="K22" i="36" s="1"/>
  <c r="K21" i="1"/>
  <c r="K21" i="36" s="1"/>
  <c r="K20" i="1"/>
  <c r="K20" i="36" s="1"/>
  <c r="K19" i="1"/>
  <c r="K19" i="36" s="1"/>
  <c r="K18" i="1"/>
  <c r="K18" i="36" s="1"/>
  <c r="K17" i="1"/>
  <c r="K17" i="36" s="1"/>
  <c r="K16" i="1"/>
  <c r="K16" i="36" s="1"/>
  <c r="K15" i="1"/>
  <c r="K15" i="36" s="1"/>
  <c r="K14" i="1"/>
  <c r="K14" i="36" s="1"/>
  <c r="K13" i="1"/>
  <c r="K13" i="36" s="1"/>
  <c r="K12" i="1"/>
  <c r="K12" i="36" s="1"/>
  <c r="K11" i="1"/>
  <c r="K11" i="36" s="1"/>
  <c r="K10" i="1"/>
  <c r="K10" i="36" s="1"/>
  <c r="K9" i="1"/>
  <c r="K9" i="36" s="1"/>
  <c r="K8" i="1"/>
  <c r="K8" i="36" s="1"/>
  <c r="K7" i="1"/>
  <c r="K7" i="36" s="1"/>
  <c r="K6" i="36"/>
  <c r="K5" i="36"/>
  <c r="K4" i="1"/>
  <c r="K4" i="36" s="1"/>
  <c r="CE3" i="1"/>
  <c r="B3023" i="35" s="1"/>
  <c r="BH3" i="1"/>
  <c r="Q3" i="36" s="1"/>
  <c r="P107" i="36" s="1"/>
  <c r="FO3" i="1"/>
  <c r="AF3" i="36" s="1"/>
  <c r="AF107" i="36" s="1"/>
  <c r="FE3" i="1"/>
  <c r="AC3" i="36" s="1"/>
  <c r="AC107" i="36" s="1"/>
  <c r="EU3" i="1"/>
  <c r="B3028" i="35" s="1"/>
  <c r="DY3" i="1"/>
  <c r="W3" i="36" s="1"/>
  <c r="W107" i="36" s="1"/>
  <c r="DC3" i="1"/>
  <c r="U3" i="36" s="1"/>
  <c r="U107" i="36" s="1"/>
  <c r="AJ3" i="1"/>
  <c r="N3" i="36" s="1"/>
  <c r="N107" i="36" s="1"/>
  <c r="L3" i="1"/>
  <c r="B140" i="35" s="1"/>
  <c r="D68" i="1"/>
  <c r="D69" i="1"/>
  <c r="BH69" i="1" s="1"/>
  <c r="P69" i="36" s="1"/>
  <c r="D70" i="1"/>
  <c r="BH70" i="1" s="1"/>
  <c r="P70" i="36" s="1"/>
  <c r="D71" i="1"/>
  <c r="J2055" i="35" s="1"/>
  <c r="D72" i="1"/>
  <c r="BH72" i="1" s="1"/>
  <c r="D73" i="1"/>
  <c r="D74" i="1"/>
  <c r="BH74" i="1" s="1"/>
  <c r="P74" i="36" s="1"/>
  <c r="D75" i="1"/>
  <c r="D76" i="1"/>
  <c r="D77" i="1"/>
  <c r="BH77" i="1" s="1"/>
  <c r="P77" i="36" s="1"/>
  <c r="D78" i="1"/>
  <c r="BH78" i="1" s="1"/>
  <c r="D79" i="1"/>
  <c r="D80" i="1"/>
  <c r="BH80" i="1" s="1"/>
  <c r="P80" i="36" s="1"/>
  <c r="D81" i="1"/>
  <c r="BH81" i="1" s="1"/>
  <c r="P81" i="36" s="1"/>
  <c r="D82" i="1"/>
  <c r="BH82" i="1" s="1"/>
  <c r="D83" i="1"/>
  <c r="D84" i="1"/>
  <c r="BH84" i="1" s="1"/>
  <c r="D85" i="1"/>
  <c r="BH85" i="1" s="1"/>
  <c r="P85" i="36" s="1"/>
  <c r="D86" i="1"/>
  <c r="D87" i="1"/>
  <c r="D88" i="1"/>
  <c r="BH88" i="1" s="1"/>
  <c r="P88" i="36" s="1"/>
  <c r="D89" i="1"/>
  <c r="BH89" i="1" s="1"/>
  <c r="P89" i="36" s="1"/>
  <c r="D90" i="1"/>
  <c r="D91" i="1"/>
  <c r="D92" i="1"/>
  <c r="D93" i="1"/>
  <c r="BH93" i="1" s="1"/>
  <c r="P93" i="36" s="1"/>
  <c r="D94" i="1"/>
  <c r="BH94" i="1" s="1"/>
  <c r="D95" i="1"/>
  <c r="D96" i="1"/>
  <c r="BH96" i="1" s="1"/>
  <c r="P96" i="36" s="1"/>
  <c r="D97" i="1"/>
  <c r="BH97" i="1" s="1"/>
  <c r="P97" i="36" s="1"/>
  <c r="D98" i="1"/>
  <c r="D98" i="36" s="1"/>
  <c r="D99" i="1"/>
  <c r="D100" i="1"/>
  <c r="D101" i="1"/>
  <c r="BH101" i="1" s="1"/>
  <c r="P101" i="36" s="1"/>
  <c r="D102" i="1"/>
  <c r="BH102" i="1" s="1"/>
  <c r="D103" i="1"/>
  <c r="B103" i="11" s="1"/>
  <c r="D104" i="1"/>
  <c r="BH104" i="1" s="1"/>
  <c r="P104" i="36" s="1"/>
  <c r="D105" i="1"/>
  <c r="BH105" i="1" s="1"/>
  <c r="P105" i="36" s="1"/>
  <c r="D106" i="1"/>
  <c r="BH106" i="1" s="1"/>
  <c r="P106" i="36" s="1"/>
  <c r="D8" i="1"/>
  <c r="BH8" i="1" s="1"/>
  <c r="D9" i="1"/>
  <c r="D10" i="1"/>
  <c r="D11" i="1"/>
  <c r="D11" i="36" s="1"/>
  <c r="D12" i="1"/>
  <c r="J167" i="35" s="1"/>
  <c r="D13" i="1"/>
  <c r="FC13" i="1" s="1"/>
  <c r="D14" i="1"/>
  <c r="BH14" i="1" s="1"/>
  <c r="P14" i="36" s="1"/>
  <c r="D15" i="1"/>
  <c r="BH15" i="1" s="1"/>
  <c r="D16" i="1"/>
  <c r="D17" i="1"/>
  <c r="BH17" i="1" s="1"/>
  <c r="D18" i="1"/>
  <c r="BH18" i="1" s="1"/>
  <c r="P18" i="36" s="1"/>
  <c r="D19" i="1"/>
  <c r="BH19" i="1" s="1"/>
  <c r="P19" i="36" s="1"/>
  <c r="D20" i="1"/>
  <c r="J423" i="35" s="1"/>
  <c r="D21" i="1"/>
  <c r="BH21" i="1" s="1"/>
  <c r="P21" i="36" s="1"/>
  <c r="D22" i="1"/>
  <c r="D22" i="36" s="1"/>
  <c r="D23" i="1"/>
  <c r="BH23" i="1" s="1"/>
  <c r="P23" i="36" s="1"/>
  <c r="D24" i="1"/>
  <c r="D25" i="1"/>
  <c r="FM25" i="1" s="1"/>
  <c r="D26" i="1"/>
  <c r="D27" i="1"/>
  <c r="BH27" i="1" s="1"/>
  <c r="P27" i="36" s="1"/>
  <c r="D28" i="1"/>
  <c r="D29" i="1"/>
  <c r="BH29" i="1" s="1"/>
  <c r="P29" i="36" s="1"/>
  <c r="D30" i="1"/>
  <c r="FC30" i="1" s="1"/>
  <c r="EZ30" i="1" s="1"/>
  <c r="D31" i="1"/>
  <c r="BH31" i="1" s="1"/>
  <c r="P31" i="36" s="1"/>
  <c r="D32" i="1"/>
  <c r="D33" i="1"/>
  <c r="BH33" i="1" s="1"/>
  <c r="P33" i="36" s="1"/>
  <c r="D34" i="1"/>
  <c r="BH34" i="1" s="1"/>
  <c r="P34" i="36" s="1"/>
  <c r="D35" i="1"/>
  <c r="BH35" i="1" s="1"/>
  <c r="P35" i="36" s="1"/>
  <c r="D36" i="1"/>
  <c r="D37" i="1"/>
  <c r="BH37" i="1" s="1"/>
  <c r="D38" i="1"/>
  <c r="FC38" i="1" s="1"/>
  <c r="EZ38" i="1" s="1"/>
  <c r="Z38" i="36" s="1"/>
  <c r="D39" i="1"/>
  <c r="D40" i="1"/>
  <c r="J1063" i="35" s="1"/>
  <c r="D41" i="1"/>
  <c r="BH41" i="1" s="1"/>
  <c r="P41" i="36" s="1"/>
  <c r="D42" i="1"/>
  <c r="D43" i="1"/>
  <c r="D44" i="1"/>
  <c r="D45" i="1"/>
  <c r="FM45" i="1" s="1"/>
  <c r="FJ45" i="1" s="1"/>
  <c r="D46" i="1"/>
  <c r="BH46" i="1" s="1"/>
  <c r="P46" i="36" s="1"/>
  <c r="D47" i="1"/>
  <c r="BH47" i="1" s="1"/>
  <c r="P47" i="36" s="1"/>
  <c r="D48" i="1"/>
  <c r="D49" i="1"/>
  <c r="BH49" i="1" s="1"/>
  <c r="D50" i="1"/>
  <c r="D51" i="1"/>
  <c r="BH51" i="1" s="1"/>
  <c r="P51" i="36" s="1"/>
  <c r="D52" i="1"/>
  <c r="D53" i="1"/>
  <c r="BH53" i="1" s="1"/>
  <c r="P53" i="36" s="1"/>
  <c r="D54" i="1"/>
  <c r="D54" i="36" s="1"/>
  <c r="D55" i="1"/>
  <c r="BH55" i="1" s="1"/>
  <c r="B1550" i="35" s="1"/>
  <c r="D56" i="1"/>
  <c r="D57" i="1"/>
  <c r="BH57" i="1" s="1"/>
  <c r="P57" i="36" s="1"/>
  <c r="D58" i="1"/>
  <c r="D59" i="1"/>
  <c r="D60" i="1"/>
  <c r="BH60" i="1" s="1"/>
  <c r="P60" i="36" s="1"/>
  <c r="D61" i="1"/>
  <c r="D62" i="1"/>
  <c r="D63" i="1"/>
  <c r="D64" i="1"/>
  <c r="BH64" i="1" s="1"/>
  <c r="P64" i="36" s="1"/>
  <c r="D65" i="1"/>
  <c r="D66" i="1"/>
  <c r="D67" i="1"/>
  <c r="D7" i="1"/>
  <c r="BH7" i="1" s="1"/>
  <c r="P7" i="36" s="1"/>
  <c r="BH4" i="1"/>
  <c r="P3" i="36" s="1"/>
  <c r="N108" i="36"/>
  <c r="L108" i="36"/>
  <c r="A8" i="1"/>
  <c r="A8" i="36" s="1"/>
  <c r="B8" i="1"/>
  <c r="B8" i="36" s="1"/>
  <c r="C8" i="1"/>
  <c r="C8" i="36" s="1"/>
  <c r="E8" i="1"/>
  <c r="E8" i="36" s="1"/>
  <c r="F8" i="1"/>
  <c r="F8" i="36" s="1"/>
  <c r="G8" i="1"/>
  <c r="G8" i="36" s="1"/>
  <c r="I8" i="1"/>
  <c r="I8" i="36" s="1"/>
  <c r="J8" i="1"/>
  <c r="EU6" i="1"/>
  <c r="EV6" i="1"/>
  <c r="EW6" i="1"/>
  <c r="EX6" i="1"/>
  <c r="J3059" i="35" s="1"/>
  <c r="EY6" i="1"/>
  <c r="EU8" i="1"/>
  <c r="EV8" i="1"/>
  <c r="EW8" i="1"/>
  <c r="M52" i="35" s="1"/>
  <c r="EX8" i="1"/>
  <c r="J52" i="35" s="1"/>
  <c r="EY8" i="1"/>
  <c r="FE6" i="1"/>
  <c r="FF6" i="1"/>
  <c r="FN6" i="1" s="1"/>
  <c r="FG6" i="1"/>
  <c r="FH6" i="1"/>
  <c r="FI6" i="1"/>
  <c r="FE8" i="1"/>
  <c r="D53" i="35" s="1"/>
  <c r="FF8" i="1"/>
  <c r="G53" i="35" s="1"/>
  <c r="FG8" i="1"/>
  <c r="FH8" i="1"/>
  <c r="FI8" i="1"/>
  <c r="Q53" i="35" s="1"/>
  <c r="FO6" i="1"/>
  <c r="FP6" i="1"/>
  <c r="FQ6" i="1"/>
  <c r="FR6" i="1"/>
  <c r="FX6" i="1" s="1"/>
  <c r="FS6" i="1"/>
  <c r="FO8" i="1"/>
  <c r="FP8" i="1"/>
  <c r="FQ8" i="1"/>
  <c r="FR8" i="1"/>
  <c r="J54" i="35" s="1"/>
  <c r="FS8" i="1"/>
  <c r="A9" i="1"/>
  <c r="A9" i="36" s="1"/>
  <c r="B9" i="1"/>
  <c r="C9" i="1"/>
  <c r="C9" i="36" s="1"/>
  <c r="E9" i="1"/>
  <c r="E9" i="36" s="1"/>
  <c r="F9" i="1"/>
  <c r="F9" i="36" s="1"/>
  <c r="G9" i="1"/>
  <c r="B9" i="23"/>
  <c r="H9" i="23" s="1"/>
  <c r="I9" i="1"/>
  <c r="I9" i="36" s="1"/>
  <c r="J9" i="1"/>
  <c r="J9" i="36" s="1"/>
  <c r="EU9" i="1"/>
  <c r="D84" i="35" s="1"/>
  <c r="EV9" i="1"/>
  <c r="G84" i="35" s="1"/>
  <c r="EW9" i="1"/>
  <c r="EX9" i="1"/>
  <c r="EY9" i="1"/>
  <c r="Q84" i="35" s="1"/>
  <c r="FE9" i="1"/>
  <c r="D85" i="35" s="1"/>
  <c r="FF9" i="1"/>
  <c r="FG9" i="1"/>
  <c r="FH9" i="1"/>
  <c r="J85" i="35" s="1"/>
  <c r="FI9" i="1"/>
  <c r="Q85" i="35" s="1"/>
  <c r="FO9" i="1"/>
  <c r="FP9" i="1"/>
  <c r="FQ9" i="1"/>
  <c r="M86" i="35" s="1"/>
  <c r="FR9" i="1"/>
  <c r="FS9" i="1"/>
  <c r="A10" i="1"/>
  <c r="A10" i="36" s="1"/>
  <c r="B10" i="1"/>
  <c r="B10" i="36" s="1"/>
  <c r="C10" i="1"/>
  <c r="C10" i="36" s="1"/>
  <c r="E10" i="1"/>
  <c r="E10" i="36" s="1"/>
  <c r="F10" i="1"/>
  <c r="F10" i="36" s="1"/>
  <c r="G10" i="1"/>
  <c r="B10" i="23"/>
  <c r="H10" i="23" s="1"/>
  <c r="L10" i="23" s="1"/>
  <c r="I10" i="1"/>
  <c r="I10" i="36" s="1"/>
  <c r="J10" i="1"/>
  <c r="J10" i="36" s="1"/>
  <c r="EU10" i="1"/>
  <c r="D116" i="35" s="1"/>
  <c r="EV10" i="1"/>
  <c r="EW10" i="1"/>
  <c r="EX10" i="1"/>
  <c r="FC10" i="1"/>
  <c r="EY10" i="1"/>
  <c r="FE10" i="1"/>
  <c r="FF10" i="1"/>
  <c r="FG10" i="1"/>
  <c r="M117" i="35" s="1"/>
  <c r="FH10" i="1"/>
  <c r="FI10" i="1"/>
  <c r="FO10" i="1"/>
  <c r="FP10" i="1"/>
  <c r="G118" i="35" s="1"/>
  <c r="FQ10" i="1"/>
  <c r="FR10" i="1"/>
  <c r="FW10" i="1"/>
  <c r="FT10" i="1" s="1"/>
  <c r="AF10" i="36" s="1"/>
  <c r="FS10" i="1"/>
  <c r="Q118" i="35" s="1"/>
  <c r="A11" i="1"/>
  <c r="A11" i="36" s="1"/>
  <c r="B11" i="1"/>
  <c r="B11" i="36" s="1"/>
  <c r="C11" i="1"/>
  <c r="C11" i="36" s="1"/>
  <c r="E11" i="1"/>
  <c r="E11" i="36" s="1"/>
  <c r="F11" i="1"/>
  <c r="F11" i="36" s="1"/>
  <c r="G11" i="1"/>
  <c r="G11" i="36" s="1"/>
  <c r="B11" i="23"/>
  <c r="I11" i="1"/>
  <c r="D132" i="35" s="1"/>
  <c r="J11" i="1"/>
  <c r="J11" i="36" s="1"/>
  <c r="EU11" i="1"/>
  <c r="EV11" i="1"/>
  <c r="EW11" i="1"/>
  <c r="M148" i="35" s="1"/>
  <c r="EX11" i="1"/>
  <c r="EY11" i="1"/>
  <c r="FE11" i="1"/>
  <c r="FF11" i="1"/>
  <c r="G149" i="35" s="1"/>
  <c r="FG11" i="1"/>
  <c r="FH11" i="1"/>
  <c r="FM11" i="1"/>
  <c r="FI11" i="1"/>
  <c r="Q149" i="35" s="1"/>
  <c r="FO11" i="1"/>
  <c r="FP11" i="1"/>
  <c r="FQ11" i="1"/>
  <c r="FR11" i="1"/>
  <c r="J150" i="35" s="1"/>
  <c r="FS11" i="1"/>
  <c r="A12" i="1"/>
  <c r="A12" i="36" s="1"/>
  <c r="B12" i="1"/>
  <c r="B12" i="36" s="1"/>
  <c r="C12" i="1"/>
  <c r="E12" i="1"/>
  <c r="E12" i="36" s="1"/>
  <c r="F12" i="1"/>
  <c r="F12" i="36" s="1"/>
  <c r="G12" i="1"/>
  <c r="G12" i="36" s="1"/>
  <c r="B12" i="23"/>
  <c r="I12" i="1"/>
  <c r="I12" i="36" s="1"/>
  <c r="J12" i="1"/>
  <c r="J12" i="36" s="1"/>
  <c r="EU12" i="1"/>
  <c r="EV12" i="1"/>
  <c r="G180" i="35" s="1"/>
  <c r="EW12" i="1"/>
  <c r="EX12" i="1"/>
  <c r="EY12" i="1"/>
  <c r="FE12" i="1"/>
  <c r="D181" i="35" s="1"/>
  <c r="FF12" i="1"/>
  <c r="FG12" i="1"/>
  <c r="FH12" i="1"/>
  <c r="FI12" i="1"/>
  <c r="Q181" i="35" s="1"/>
  <c r="FO12" i="1"/>
  <c r="FP12" i="1"/>
  <c r="FQ12" i="1"/>
  <c r="FR12" i="1"/>
  <c r="J182" i="35" s="1"/>
  <c r="FS12" i="1"/>
  <c r="A13" i="1"/>
  <c r="A13" i="36" s="1"/>
  <c r="B13" i="1"/>
  <c r="B13" i="36" s="1"/>
  <c r="C13" i="1"/>
  <c r="E13" i="1"/>
  <c r="E13" i="36" s="1"/>
  <c r="F13" i="1"/>
  <c r="F13" i="36" s="1"/>
  <c r="G13" i="1"/>
  <c r="G13" i="36" s="1"/>
  <c r="B13" i="23"/>
  <c r="T13" i="23" s="1"/>
  <c r="C13" i="23" s="1"/>
  <c r="U13" i="23" s="1"/>
  <c r="D13" i="23" s="1"/>
  <c r="CQ13" i="3" s="1"/>
  <c r="H13" i="23"/>
  <c r="I13" i="1"/>
  <c r="I13" i="36" s="1"/>
  <c r="J13" i="1"/>
  <c r="J13" i="36" s="1"/>
  <c r="EU13" i="1"/>
  <c r="D212" i="35" s="1"/>
  <c r="EV13" i="1"/>
  <c r="EW13" i="1"/>
  <c r="EX13" i="1"/>
  <c r="EY13" i="1"/>
  <c r="Q212" i="35" s="1"/>
  <c r="FE13" i="1"/>
  <c r="FF13" i="1"/>
  <c r="FG13" i="1"/>
  <c r="FH13" i="1"/>
  <c r="J213" i="35" s="1"/>
  <c r="FI13" i="1"/>
  <c r="FO13" i="1"/>
  <c r="FP13" i="1"/>
  <c r="FQ13" i="1"/>
  <c r="FR13" i="1"/>
  <c r="FS13" i="1"/>
  <c r="A14" i="1"/>
  <c r="A14" i="36" s="1"/>
  <c r="B14" i="1"/>
  <c r="C14" i="1"/>
  <c r="C14" i="36" s="1"/>
  <c r="E14" i="1"/>
  <c r="E14" i="36" s="1"/>
  <c r="F14" i="1"/>
  <c r="F14" i="36" s="1"/>
  <c r="G14" i="1"/>
  <c r="B14" i="23"/>
  <c r="O14" i="23" s="1"/>
  <c r="H14" i="23"/>
  <c r="I14" i="1"/>
  <c r="I14" i="36" s="1"/>
  <c r="J14" i="1"/>
  <c r="F14" i="11" s="1"/>
  <c r="EU14" i="1"/>
  <c r="EV14" i="1"/>
  <c r="EW14" i="1"/>
  <c r="EX14" i="1"/>
  <c r="J244" i="35" s="1"/>
  <c r="EY14" i="1"/>
  <c r="FE14" i="1"/>
  <c r="FF14" i="1"/>
  <c r="FG14" i="1"/>
  <c r="FH14" i="1"/>
  <c r="FI14" i="1"/>
  <c r="FO14" i="1"/>
  <c r="FP14" i="1"/>
  <c r="FQ14" i="1"/>
  <c r="FR14" i="1"/>
  <c r="FS14" i="1"/>
  <c r="A15" i="1"/>
  <c r="A15" i="36" s="1"/>
  <c r="B15" i="1"/>
  <c r="B15" i="36" s="1"/>
  <c r="C15" i="1"/>
  <c r="C15" i="36" s="1"/>
  <c r="D15" i="36"/>
  <c r="E15" i="1"/>
  <c r="E15" i="36" s="1"/>
  <c r="F15" i="1"/>
  <c r="F15" i="36" s="1"/>
  <c r="G15" i="1"/>
  <c r="G15" i="36" s="1"/>
  <c r="B15" i="23"/>
  <c r="O15" i="23" s="1"/>
  <c r="I15" i="1"/>
  <c r="I15" i="36" s="1"/>
  <c r="J15" i="1"/>
  <c r="J15" i="36" s="1"/>
  <c r="EU15" i="1"/>
  <c r="EV15" i="1"/>
  <c r="EW15" i="1"/>
  <c r="EX15" i="1"/>
  <c r="FC15" i="1"/>
  <c r="EZ15" i="1" s="1"/>
  <c r="EY15" i="1"/>
  <c r="FE15" i="1"/>
  <c r="FF15" i="1"/>
  <c r="FG15" i="1"/>
  <c r="FH15" i="1"/>
  <c r="FI15" i="1"/>
  <c r="Q277" i="35" s="1"/>
  <c r="FO15" i="1"/>
  <c r="FP15" i="1"/>
  <c r="FQ15" i="1"/>
  <c r="FR15" i="1"/>
  <c r="J278" i="35" s="1"/>
  <c r="FW15" i="1"/>
  <c r="FT15" i="1" s="1"/>
  <c r="HC15" i="1" s="1"/>
  <c r="FS15" i="1"/>
  <c r="A16" i="1"/>
  <c r="A16" i="36" s="1"/>
  <c r="B16" i="1"/>
  <c r="C16" i="1"/>
  <c r="C16" i="36" s="1"/>
  <c r="E16" i="1"/>
  <c r="E16" i="36" s="1"/>
  <c r="F16" i="1"/>
  <c r="F16" i="36" s="1"/>
  <c r="G16" i="1"/>
  <c r="B16" i="23"/>
  <c r="I16" i="1"/>
  <c r="I16" i="36" s="1"/>
  <c r="J16" i="1"/>
  <c r="J16" i="36" s="1"/>
  <c r="EU16" i="1"/>
  <c r="D308" i="35" s="1"/>
  <c r="EV16" i="1"/>
  <c r="EW16" i="1"/>
  <c r="EX16" i="1"/>
  <c r="EY16" i="1"/>
  <c r="Q308" i="35" s="1"/>
  <c r="FE16" i="1"/>
  <c r="FF16" i="1"/>
  <c r="FG16" i="1"/>
  <c r="FH16" i="1"/>
  <c r="J309" i="35" s="1"/>
  <c r="FI16" i="1"/>
  <c r="FO16" i="1"/>
  <c r="FP16" i="1"/>
  <c r="FQ16" i="1"/>
  <c r="M310" i="35" s="1"/>
  <c r="FR16" i="1"/>
  <c r="FS16" i="1"/>
  <c r="A17" i="1"/>
  <c r="A17" i="36" s="1"/>
  <c r="B17" i="1"/>
  <c r="C17" i="1"/>
  <c r="C17" i="36" s="1"/>
  <c r="E17" i="1"/>
  <c r="E17" i="36" s="1"/>
  <c r="F17" i="1"/>
  <c r="F17" i="36" s="1"/>
  <c r="G17" i="1"/>
  <c r="B17" i="23"/>
  <c r="H17" i="23" s="1"/>
  <c r="I17" i="1"/>
  <c r="I17" i="36" s="1"/>
  <c r="J17" i="1"/>
  <c r="J17" i="36" s="1"/>
  <c r="EU17" i="1"/>
  <c r="D340" i="35" s="1"/>
  <c r="EV17" i="1"/>
  <c r="EW17" i="1"/>
  <c r="EX17" i="1"/>
  <c r="FC17" i="1"/>
  <c r="EY17" i="1"/>
  <c r="FE17" i="1"/>
  <c r="FF17" i="1"/>
  <c r="FG17" i="1"/>
  <c r="M341" i="35" s="1"/>
  <c r="FH17" i="1"/>
  <c r="FI17" i="1"/>
  <c r="FO17" i="1"/>
  <c r="FP17" i="1"/>
  <c r="G342" i="35" s="1"/>
  <c r="FQ17" i="1"/>
  <c r="FR17" i="1"/>
  <c r="FW17" i="1"/>
  <c r="FT17" i="1" s="1"/>
  <c r="FS17" i="1"/>
  <c r="A18" i="1"/>
  <c r="A18" i="36" s="1"/>
  <c r="B18" i="1"/>
  <c r="B18" i="36" s="1"/>
  <c r="C18" i="1"/>
  <c r="C18" i="36" s="1"/>
  <c r="D18" i="36"/>
  <c r="E18" i="1"/>
  <c r="E18" i="36" s="1"/>
  <c r="F18" i="1"/>
  <c r="F18" i="36" s="1"/>
  <c r="G18" i="1"/>
  <c r="G18" i="36" s="1"/>
  <c r="B18" i="23"/>
  <c r="H18" i="23" s="1"/>
  <c r="I18" i="1"/>
  <c r="I18" i="36" s="1"/>
  <c r="J18" i="1"/>
  <c r="J18" i="36" s="1"/>
  <c r="EU18" i="1"/>
  <c r="EV18" i="1"/>
  <c r="G372" i="35" s="1"/>
  <c r="EW18" i="1"/>
  <c r="EX18" i="1"/>
  <c r="EY18" i="1"/>
  <c r="FE18" i="1"/>
  <c r="D373" i="35" s="1"/>
  <c r="FF18" i="1"/>
  <c r="FG18" i="1"/>
  <c r="FH18" i="1"/>
  <c r="FM18" i="1"/>
  <c r="FI18" i="1"/>
  <c r="FO18" i="1"/>
  <c r="FP18" i="1"/>
  <c r="FQ18" i="1"/>
  <c r="M374" i="35" s="1"/>
  <c r="FR18" i="1"/>
  <c r="FS18" i="1"/>
  <c r="A19" i="1"/>
  <c r="A19" i="36" s="1"/>
  <c r="B19" i="1"/>
  <c r="C19" i="1"/>
  <c r="C19" i="36" s="1"/>
  <c r="E19" i="1"/>
  <c r="E19" i="36" s="1"/>
  <c r="F19" i="1"/>
  <c r="F19" i="36" s="1"/>
  <c r="G19" i="1"/>
  <c r="B19" i="23"/>
  <c r="H19" i="23" s="1"/>
  <c r="I19" i="1"/>
  <c r="I19" i="36" s="1"/>
  <c r="J19" i="1"/>
  <c r="J19" i="36" s="1"/>
  <c r="EU19" i="1"/>
  <c r="D404" i="35" s="1"/>
  <c r="EV19" i="1"/>
  <c r="EW19" i="1"/>
  <c r="EX19" i="1"/>
  <c r="FC19" i="1"/>
  <c r="EY19" i="1"/>
  <c r="FE19" i="1"/>
  <c r="FF19" i="1"/>
  <c r="FG19" i="1"/>
  <c r="M405" i="35" s="1"/>
  <c r="FH19" i="1"/>
  <c r="FM19" i="1"/>
  <c r="FJ19" i="1" s="1"/>
  <c r="FK19" i="1" s="1"/>
  <c r="FI19" i="1"/>
  <c r="FO19" i="1"/>
  <c r="D406" i="35" s="1"/>
  <c r="FP19" i="1"/>
  <c r="FQ19" i="1"/>
  <c r="FR19" i="1"/>
  <c r="FW19" i="1"/>
  <c r="FS19" i="1"/>
  <c r="A20" i="1"/>
  <c r="A20" i="36" s="1"/>
  <c r="B20" i="1"/>
  <c r="B20" i="36" s="1"/>
  <c r="C20" i="1"/>
  <c r="E20" i="1"/>
  <c r="E20" i="36" s="1"/>
  <c r="F20" i="1"/>
  <c r="F20" i="36" s="1"/>
  <c r="G20" i="1"/>
  <c r="G20" i="36" s="1"/>
  <c r="B20" i="23"/>
  <c r="T20" i="23" s="1"/>
  <c r="C20" i="23" s="1"/>
  <c r="U20" i="23" s="1"/>
  <c r="D20" i="23" s="1"/>
  <c r="CQ20" i="3" s="1"/>
  <c r="I20" i="1"/>
  <c r="I20" i="36" s="1"/>
  <c r="J20" i="1"/>
  <c r="J20" i="36" s="1"/>
  <c r="EU20" i="1"/>
  <c r="EV20" i="1"/>
  <c r="G436" i="35" s="1"/>
  <c r="EW20" i="1"/>
  <c r="EX20" i="1"/>
  <c r="EY20" i="1"/>
  <c r="FE20" i="1"/>
  <c r="D437" i="35" s="1"/>
  <c r="FF20" i="1"/>
  <c r="FG20" i="1"/>
  <c r="FH20" i="1"/>
  <c r="FI20" i="1"/>
  <c r="Q437" i="35" s="1"/>
  <c r="FO20" i="1"/>
  <c r="FP20" i="1"/>
  <c r="FQ20" i="1"/>
  <c r="FR20" i="1"/>
  <c r="J438" i="35" s="1"/>
  <c r="FS20" i="1"/>
  <c r="A21" i="1"/>
  <c r="A21" i="36" s="1"/>
  <c r="B21" i="1"/>
  <c r="B21" i="36" s="1"/>
  <c r="C21" i="1"/>
  <c r="E21" i="1"/>
  <c r="E21" i="36" s="1"/>
  <c r="F21" i="1"/>
  <c r="F21" i="36" s="1"/>
  <c r="G21" i="1"/>
  <c r="G21" i="36" s="1"/>
  <c r="B21" i="23"/>
  <c r="I21" i="1"/>
  <c r="I21" i="36" s="1"/>
  <c r="J21" i="1"/>
  <c r="J21" i="36" s="1"/>
  <c r="EU21" i="1"/>
  <c r="EV21" i="1"/>
  <c r="G468" i="35" s="1"/>
  <c r="EW21" i="1"/>
  <c r="EX21" i="1"/>
  <c r="EY21" i="1"/>
  <c r="FE21" i="1"/>
  <c r="D469" i="35" s="1"/>
  <c r="FF21" i="1"/>
  <c r="FG21" i="1"/>
  <c r="FH21" i="1"/>
  <c r="FI21" i="1"/>
  <c r="Q469" i="35" s="1"/>
  <c r="FO21" i="1"/>
  <c r="FP21" i="1"/>
  <c r="FQ21" i="1"/>
  <c r="FR21" i="1"/>
  <c r="J470" i="35" s="1"/>
  <c r="FS21" i="1"/>
  <c r="A22" i="1"/>
  <c r="A22" i="36" s="1"/>
  <c r="B22" i="1"/>
  <c r="B22" i="36" s="1"/>
  <c r="C22" i="1"/>
  <c r="E22" i="1"/>
  <c r="E22" i="36" s="1"/>
  <c r="F22" i="1"/>
  <c r="F22" i="36" s="1"/>
  <c r="G22" i="1"/>
  <c r="G22" i="36" s="1"/>
  <c r="B22" i="23"/>
  <c r="I22" i="1"/>
  <c r="I22" i="36" s="1"/>
  <c r="J22" i="1"/>
  <c r="J22" i="36" s="1"/>
  <c r="EU22" i="1"/>
  <c r="EV22" i="1"/>
  <c r="EW22" i="1"/>
  <c r="EX22" i="1"/>
  <c r="FC22" i="1"/>
  <c r="EZ22" i="1" s="1"/>
  <c r="Z22" i="36" s="1"/>
  <c r="EY22" i="1"/>
  <c r="FE22" i="1"/>
  <c r="FF22" i="1"/>
  <c r="FG22" i="1"/>
  <c r="FH22" i="1"/>
  <c r="FI22" i="1"/>
  <c r="FO22" i="1"/>
  <c r="FP22" i="1"/>
  <c r="FQ22" i="1"/>
  <c r="FR22" i="1"/>
  <c r="FS22" i="1"/>
  <c r="A23" i="1"/>
  <c r="A23" i="36" s="1"/>
  <c r="B23" i="1"/>
  <c r="B23" i="36" s="1"/>
  <c r="C23" i="1"/>
  <c r="C23" i="36" s="1"/>
  <c r="E23" i="1"/>
  <c r="E23" i="36" s="1"/>
  <c r="F23" i="1"/>
  <c r="F23" i="36" s="1"/>
  <c r="G23" i="1"/>
  <c r="G23" i="36" s="1"/>
  <c r="B23" i="23"/>
  <c r="T23" i="23" s="1"/>
  <c r="C23" i="23" s="1"/>
  <c r="U23" i="23" s="1"/>
  <c r="D23" i="23" s="1"/>
  <c r="CQ23" i="3" s="1"/>
  <c r="I23" i="1"/>
  <c r="I23" i="36" s="1"/>
  <c r="J23" i="1"/>
  <c r="J23" i="36" s="1"/>
  <c r="EU23" i="1"/>
  <c r="EV23" i="1"/>
  <c r="EW23" i="1"/>
  <c r="EX23" i="1"/>
  <c r="EY23" i="1"/>
  <c r="FE23" i="1"/>
  <c r="FF23" i="1"/>
  <c r="FG23" i="1"/>
  <c r="FH23" i="1"/>
  <c r="FI23" i="1"/>
  <c r="FO23" i="1"/>
  <c r="FP23" i="1"/>
  <c r="FQ23" i="1"/>
  <c r="FR23" i="1"/>
  <c r="FS23" i="1"/>
  <c r="A24" i="1"/>
  <c r="A24" i="36" s="1"/>
  <c r="B24" i="1"/>
  <c r="B24" i="36" s="1"/>
  <c r="C24" i="1"/>
  <c r="C24" i="36" s="1"/>
  <c r="E24" i="1"/>
  <c r="E24" i="36" s="1"/>
  <c r="F24" i="1"/>
  <c r="F24" i="36" s="1"/>
  <c r="G24" i="1"/>
  <c r="G24" i="36" s="1"/>
  <c r="B24" i="23"/>
  <c r="T24" i="23" s="1"/>
  <c r="C24" i="23" s="1"/>
  <c r="U24" i="23" s="1"/>
  <c r="D24" i="23" s="1"/>
  <c r="CQ24" i="3" s="1"/>
  <c r="I24" i="1"/>
  <c r="I24" i="36" s="1"/>
  <c r="J24" i="1"/>
  <c r="J24" i="36" s="1"/>
  <c r="EU24" i="1"/>
  <c r="EV24" i="1"/>
  <c r="EW24" i="1"/>
  <c r="EX24" i="1"/>
  <c r="EY24" i="1"/>
  <c r="FE24" i="1"/>
  <c r="FF24" i="1"/>
  <c r="FG24" i="1"/>
  <c r="FH24" i="1"/>
  <c r="FI24" i="1"/>
  <c r="FO24" i="1"/>
  <c r="FP24" i="1"/>
  <c r="FQ24" i="1"/>
  <c r="FR24" i="1"/>
  <c r="FS24" i="1"/>
  <c r="A25" i="1"/>
  <c r="A25" i="36" s="1"/>
  <c r="B25" i="1"/>
  <c r="B25" i="36" s="1"/>
  <c r="C25" i="1"/>
  <c r="C25" i="36" s="1"/>
  <c r="E25" i="1"/>
  <c r="E25" i="36" s="1"/>
  <c r="F25" i="1"/>
  <c r="F25" i="36" s="1"/>
  <c r="G25" i="1"/>
  <c r="G25" i="36" s="1"/>
  <c r="B25" i="23"/>
  <c r="I25" i="1"/>
  <c r="I25" i="36" s="1"/>
  <c r="J25" i="1"/>
  <c r="J25" i="36" s="1"/>
  <c r="EU25" i="1"/>
  <c r="EV25" i="1"/>
  <c r="EW25" i="1"/>
  <c r="EX25" i="1"/>
  <c r="EY25" i="1"/>
  <c r="FE25" i="1"/>
  <c r="FF25" i="1"/>
  <c r="FG25" i="1"/>
  <c r="FH25" i="1"/>
  <c r="FI25" i="1"/>
  <c r="FO25" i="1"/>
  <c r="FP25" i="1"/>
  <c r="FQ25" i="1"/>
  <c r="FR25" i="1"/>
  <c r="FS25" i="1"/>
  <c r="A26" i="1"/>
  <c r="A26" i="36" s="1"/>
  <c r="B26" i="1"/>
  <c r="B26" i="36" s="1"/>
  <c r="C26" i="1"/>
  <c r="C26" i="36" s="1"/>
  <c r="D26" i="36"/>
  <c r="E26" i="1"/>
  <c r="E26" i="36" s="1"/>
  <c r="F26" i="1"/>
  <c r="F26" i="36" s="1"/>
  <c r="G26" i="1"/>
  <c r="G26" i="36" s="1"/>
  <c r="B26" i="23"/>
  <c r="T26" i="23" s="1"/>
  <c r="C26" i="23" s="1"/>
  <c r="U26" i="23" s="1"/>
  <c r="D26" i="23" s="1"/>
  <c r="CQ26" i="3" s="1"/>
  <c r="I26" i="1"/>
  <c r="I26" i="36" s="1"/>
  <c r="J26" i="1"/>
  <c r="J26" i="36" s="1"/>
  <c r="EU26" i="1"/>
  <c r="EV26" i="1"/>
  <c r="EW26" i="1"/>
  <c r="EX26" i="1"/>
  <c r="FC26" i="1"/>
  <c r="EZ26" i="1" s="1"/>
  <c r="EY26" i="1"/>
  <c r="FE26" i="1"/>
  <c r="FF26" i="1"/>
  <c r="FG26" i="1"/>
  <c r="FH26" i="1"/>
  <c r="FI26" i="1"/>
  <c r="FO26" i="1"/>
  <c r="FP26" i="1"/>
  <c r="FQ26" i="1"/>
  <c r="FR26" i="1"/>
  <c r="FS26" i="1"/>
  <c r="A27" i="1"/>
  <c r="A27" i="36" s="1"/>
  <c r="B27" i="1"/>
  <c r="B27" i="36" s="1"/>
  <c r="C27" i="1"/>
  <c r="C27" i="36" s="1"/>
  <c r="D27" i="36"/>
  <c r="E27" i="1"/>
  <c r="E27" i="36" s="1"/>
  <c r="F27" i="1"/>
  <c r="F27" i="36" s="1"/>
  <c r="G27" i="1"/>
  <c r="G27" i="36" s="1"/>
  <c r="B27" i="23"/>
  <c r="I27" i="1"/>
  <c r="I27" i="36" s="1"/>
  <c r="J27" i="1"/>
  <c r="J27" i="36" s="1"/>
  <c r="EU27" i="1"/>
  <c r="EV27" i="1"/>
  <c r="EW27" i="1"/>
  <c r="EX27" i="1"/>
  <c r="EY27" i="1"/>
  <c r="FE27" i="1"/>
  <c r="FF27" i="1"/>
  <c r="FG27" i="1"/>
  <c r="FH27" i="1"/>
  <c r="FM27" i="1"/>
  <c r="FJ27" i="1" s="1"/>
  <c r="FK27" i="1" s="1"/>
  <c r="AD27" i="36" s="1"/>
  <c r="FI27" i="1"/>
  <c r="FO27" i="1"/>
  <c r="FP27" i="1"/>
  <c r="FQ27" i="1"/>
  <c r="FR27" i="1"/>
  <c r="FS27" i="1"/>
  <c r="A28" i="1"/>
  <c r="A28" i="36" s="1"/>
  <c r="B28" i="1"/>
  <c r="B28" i="36" s="1"/>
  <c r="C28" i="1"/>
  <c r="C28" i="36" s="1"/>
  <c r="E28" i="1"/>
  <c r="E28" i="36" s="1"/>
  <c r="F28" i="1"/>
  <c r="F28" i="36" s="1"/>
  <c r="G28" i="1"/>
  <c r="G28" i="36" s="1"/>
  <c r="B28" i="23"/>
  <c r="I28" i="1"/>
  <c r="I28" i="36" s="1"/>
  <c r="J28" i="1"/>
  <c r="J28" i="36" s="1"/>
  <c r="EU28" i="1"/>
  <c r="EV28" i="1"/>
  <c r="EW28" i="1"/>
  <c r="EX28" i="1"/>
  <c r="EY28" i="1"/>
  <c r="FE28" i="1"/>
  <c r="FF28" i="1"/>
  <c r="FG28" i="1"/>
  <c r="FH28" i="1"/>
  <c r="FI28" i="1"/>
  <c r="FO28" i="1"/>
  <c r="FP28" i="1"/>
  <c r="FQ28" i="1"/>
  <c r="FR28" i="1"/>
  <c r="FS28" i="1"/>
  <c r="A29" i="1"/>
  <c r="A29" i="36" s="1"/>
  <c r="B29" i="1"/>
  <c r="B29" i="36" s="1"/>
  <c r="C29" i="1"/>
  <c r="C29" i="36" s="1"/>
  <c r="D29" i="36"/>
  <c r="E29" i="1"/>
  <c r="E29" i="36" s="1"/>
  <c r="F29" i="1"/>
  <c r="F29" i="36" s="1"/>
  <c r="G29" i="1"/>
  <c r="G29" i="36" s="1"/>
  <c r="B29" i="23"/>
  <c r="H29" i="23" s="1"/>
  <c r="I29" i="1"/>
  <c r="I29" i="36" s="1"/>
  <c r="J29" i="1"/>
  <c r="J29" i="36" s="1"/>
  <c r="EU29" i="1"/>
  <c r="EV29" i="1"/>
  <c r="EW29" i="1"/>
  <c r="EX29" i="1"/>
  <c r="FC29" i="1"/>
  <c r="EZ29" i="1" s="1"/>
  <c r="GW29" i="1" s="1"/>
  <c r="EY29" i="1"/>
  <c r="FE29" i="1"/>
  <c r="FF29" i="1"/>
  <c r="FG29" i="1"/>
  <c r="FH29" i="1"/>
  <c r="FM29" i="1"/>
  <c r="FJ29" i="1" s="1"/>
  <c r="FK29" i="1" s="1"/>
  <c r="FI29" i="1"/>
  <c r="FO29" i="1"/>
  <c r="FP29" i="1"/>
  <c r="FQ29" i="1"/>
  <c r="FR29" i="1"/>
  <c r="FW29" i="1"/>
  <c r="FT29" i="1" s="1"/>
  <c r="FS29" i="1"/>
  <c r="A30" i="1"/>
  <c r="A30" i="36" s="1"/>
  <c r="B30" i="1"/>
  <c r="B30" i="36" s="1"/>
  <c r="C30" i="1"/>
  <c r="C30" i="36" s="1"/>
  <c r="D30" i="36"/>
  <c r="E30" i="1"/>
  <c r="E30" i="36" s="1"/>
  <c r="F30" i="1"/>
  <c r="F30" i="36" s="1"/>
  <c r="G30" i="1"/>
  <c r="G30" i="36" s="1"/>
  <c r="B30" i="23"/>
  <c r="I30" i="1"/>
  <c r="I30" i="36" s="1"/>
  <c r="J30" i="1"/>
  <c r="J30" i="36" s="1"/>
  <c r="EU30" i="1"/>
  <c r="EV30" i="1"/>
  <c r="EW30" i="1"/>
  <c r="EX30" i="1"/>
  <c r="EY30" i="1"/>
  <c r="FE30" i="1"/>
  <c r="FF30" i="1"/>
  <c r="FG30" i="1"/>
  <c r="FH30" i="1"/>
  <c r="FM30" i="1"/>
  <c r="FJ30" i="1" s="1"/>
  <c r="FK30" i="1" s="1"/>
  <c r="FI30" i="1"/>
  <c r="FO30" i="1"/>
  <c r="FP30" i="1"/>
  <c r="FQ30" i="1"/>
  <c r="FR30" i="1"/>
  <c r="FS30" i="1"/>
  <c r="A31" i="1"/>
  <c r="A31" i="36" s="1"/>
  <c r="B31" i="1"/>
  <c r="B31" i="36" s="1"/>
  <c r="C31" i="1"/>
  <c r="C31" i="36" s="1"/>
  <c r="E31" i="1"/>
  <c r="E31" i="36" s="1"/>
  <c r="F31" i="1"/>
  <c r="F31" i="36" s="1"/>
  <c r="G31" i="1"/>
  <c r="G31" i="36" s="1"/>
  <c r="B31" i="23"/>
  <c r="O31" i="23" s="1"/>
  <c r="H31" i="23"/>
  <c r="I31" i="1"/>
  <c r="I31" i="36" s="1"/>
  <c r="J31" i="1"/>
  <c r="J31" i="36" s="1"/>
  <c r="EU31" i="1"/>
  <c r="EV31" i="1"/>
  <c r="EW31" i="1"/>
  <c r="EX31" i="1"/>
  <c r="EY31" i="1"/>
  <c r="FE31" i="1"/>
  <c r="FF31" i="1"/>
  <c r="FG31" i="1"/>
  <c r="FH31" i="1"/>
  <c r="FM31" i="1"/>
  <c r="FJ31" i="1" s="1"/>
  <c r="FK31" i="1" s="1"/>
  <c r="AD31" i="36" s="1"/>
  <c r="FI31" i="1"/>
  <c r="FO31" i="1"/>
  <c r="FP31" i="1"/>
  <c r="FQ31" i="1"/>
  <c r="FR31" i="1"/>
  <c r="FS31" i="1"/>
  <c r="A32" i="1"/>
  <c r="A32" i="36" s="1"/>
  <c r="B32" i="1"/>
  <c r="B32" i="36" s="1"/>
  <c r="C32" i="1"/>
  <c r="C32" i="36" s="1"/>
  <c r="E32" i="1"/>
  <c r="E32" i="36" s="1"/>
  <c r="F32" i="1"/>
  <c r="F32" i="36" s="1"/>
  <c r="G32" i="1"/>
  <c r="G32" i="36" s="1"/>
  <c r="B32" i="23"/>
  <c r="H32" i="23" s="1"/>
  <c r="I32" i="1"/>
  <c r="I32" i="36" s="1"/>
  <c r="J32" i="1"/>
  <c r="J32" i="36" s="1"/>
  <c r="EU32" i="1"/>
  <c r="EV32" i="1"/>
  <c r="EW32" i="1"/>
  <c r="EX32" i="1"/>
  <c r="EY32" i="1"/>
  <c r="FE32" i="1"/>
  <c r="FF32" i="1"/>
  <c r="FG32" i="1"/>
  <c r="FH32" i="1"/>
  <c r="FI32" i="1"/>
  <c r="FO32" i="1"/>
  <c r="FP32" i="1"/>
  <c r="FQ32" i="1"/>
  <c r="FR32" i="1"/>
  <c r="FS32" i="1"/>
  <c r="A33" i="1"/>
  <c r="A33" i="36" s="1"/>
  <c r="B33" i="1"/>
  <c r="B33" i="36" s="1"/>
  <c r="C33" i="1"/>
  <c r="C33" i="36" s="1"/>
  <c r="D33" i="36"/>
  <c r="E33" i="1"/>
  <c r="E33" i="36" s="1"/>
  <c r="F33" i="1"/>
  <c r="F33" i="36" s="1"/>
  <c r="G33" i="1"/>
  <c r="G33" i="36" s="1"/>
  <c r="B33" i="23"/>
  <c r="H33" i="23" s="1"/>
  <c r="K33" i="23" s="1"/>
  <c r="I33" i="1"/>
  <c r="I33" i="36" s="1"/>
  <c r="J33" i="1"/>
  <c r="J33" i="36" s="1"/>
  <c r="EU33" i="1"/>
  <c r="EV33" i="1"/>
  <c r="EW33" i="1"/>
  <c r="EX33" i="1"/>
  <c r="FC33" i="1"/>
  <c r="EZ33" i="1" s="1"/>
  <c r="EY33" i="1"/>
  <c r="FE33" i="1"/>
  <c r="FF33" i="1"/>
  <c r="FG33" i="1"/>
  <c r="FH33" i="1"/>
  <c r="FM33" i="1"/>
  <c r="FI33" i="1"/>
  <c r="FO33" i="1"/>
  <c r="FP33" i="1"/>
  <c r="FQ33" i="1"/>
  <c r="FR33" i="1"/>
  <c r="FW33" i="1"/>
  <c r="FT33" i="1" s="1"/>
  <c r="FS33" i="1"/>
  <c r="A34" i="1"/>
  <c r="A34" i="36" s="1"/>
  <c r="B34" i="1"/>
  <c r="B34" i="36" s="1"/>
  <c r="C34" i="1"/>
  <c r="C34" i="36" s="1"/>
  <c r="D34" i="36"/>
  <c r="E34" i="1"/>
  <c r="E34" i="36" s="1"/>
  <c r="F34" i="1"/>
  <c r="F34" i="36" s="1"/>
  <c r="G34" i="1"/>
  <c r="G34" i="36" s="1"/>
  <c r="B34" i="23"/>
  <c r="I34" i="23" s="1"/>
  <c r="M34" i="23" s="1"/>
  <c r="I34" i="1"/>
  <c r="I34" i="36" s="1"/>
  <c r="J34" i="1"/>
  <c r="J34" i="36" s="1"/>
  <c r="EU34" i="1"/>
  <c r="EV34" i="1"/>
  <c r="EW34" i="1"/>
  <c r="EX34" i="1"/>
  <c r="EY34" i="1"/>
  <c r="FE34" i="1"/>
  <c r="FF34" i="1"/>
  <c r="FG34" i="1"/>
  <c r="FH34" i="1"/>
  <c r="FM34" i="1"/>
  <c r="FJ34" i="1" s="1"/>
  <c r="FK34" i="1" s="1"/>
  <c r="AD34" i="36" s="1"/>
  <c r="FI34" i="1"/>
  <c r="FO34" i="1"/>
  <c r="FP34" i="1"/>
  <c r="FQ34" i="1"/>
  <c r="FR34" i="1"/>
  <c r="FS34" i="1"/>
  <c r="A35" i="1"/>
  <c r="A35" i="36" s="1"/>
  <c r="B35" i="1"/>
  <c r="B35" i="36" s="1"/>
  <c r="C35" i="1"/>
  <c r="C35" i="36" s="1"/>
  <c r="D35" i="36"/>
  <c r="E35" i="1"/>
  <c r="E35" i="36" s="1"/>
  <c r="F35" i="1"/>
  <c r="F35" i="36" s="1"/>
  <c r="G35" i="1"/>
  <c r="G35" i="36" s="1"/>
  <c r="B35" i="23"/>
  <c r="I35" i="1"/>
  <c r="I35" i="36" s="1"/>
  <c r="J35" i="1"/>
  <c r="J35" i="36" s="1"/>
  <c r="EU35" i="1"/>
  <c r="EV35" i="1"/>
  <c r="EW35" i="1"/>
  <c r="EX35" i="1"/>
  <c r="EY35" i="1"/>
  <c r="FE35" i="1"/>
  <c r="FF35" i="1"/>
  <c r="FG35" i="1"/>
  <c r="FH35" i="1"/>
  <c r="FM35" i="1"/>
  <c r="FJ35" i="1" s="1"/>
  <c r="FK35" i="1" s="1"/>
  <c r="FL35" i="1" s="1"/>
  <c r="AE35" i="36" s="1"/>
  <c r="FI35" i="1"/>
  <c r="FO35" i="1"/>
  <c r="FP35" i="1"/>
  <c r="FQ35" i="1"/>
  <c r="FR35" i="1"/>
  <c r="FS35" i="1"/>
  <c r="A36" i="1"/>
  <c r="A36" i="36" s="1"/>
  <c r="B36" i="1"/>
  <c r="B36" i="36" s="1"/>
  <c r="C36" i="1"/>
  <c r="C36" i="36" s="1"/>
  <c r="E36" i="1"/>
  <c r="E36" i="36" s="1"/>
  <c r="F36" i="1"/>
  <c r="F36" i="36" s="1"/>
  <c r="G36" i="1"/>
  <c r="G36" i="36" s="1"/>
  <c r="B36" i="23"/>
  <c r="H36" i="23" s="1"/>
  <c r="I36" i="1"/>
  <c r="I36" i="36" s="1"/>
  <c r="J36" i="1"/>
  <c r="J36" i="36" s="1"/>
  <c r="EU36" i="1"/>
  <c r="EV36" i="1"/>
  <c r="EW36" i="1"/>
  <c r="EX36" i="1"/>
  <c r="EY36" i="1"/>
  <c r="FE36" i="1"/>
  <c r="FF36" i="1"/>
  <c r="FG36" i="1"/>
  <c r="FH36" i="1"/>
  <c r="FI36" i="1"/>
  <c r="FO36" i="1"/>
  <c r="FP36" i="1"/>
  <c r="FQ36" i="1"/>
  <c r="FR36" i="1"/>
  <c r="FS36" i="1"/>
  <c r="A37" i="1"/>
  <c r="A37" i="36" s="1"/>
  <c r="B37" i="1"/>
  <c r="B37" i="36" s="1"/>
  <c r="C37" i="1"/>
  <c r="C37" i="36" s="1"/>
  <c r="D37" i="36"/>
  <c r="E37" i="1"/>
  <c r="E37" i="36" s="1"/>
  <c r="F37" i="1"/>
  <c r="F37" i="36" s="1"/>
  <c r="G37" i="1"/>
  <c r="G37" i="36" s="1"/>
  <c r="B37" i="23"/>
  <c r="O37" i="23" s="1"/>
  <c r="P37" i="23" s="1"/>
  <c r="I37" i="1"/>
  <c r="I37" i="36" s="1"/>
  <c r="J37" i="1"/>
  <c r="J37" i="36" s="1"/>
  <c r="EU37" i="1"/>
  <c r="EV37" i="1"/>
  <c r="EW37" i="1"/>
  <c r="EX37" i="1"/>
  <c r="FC37" i="1"/>
  <c r="EZ37" i="1" s="1"/>
  <c r="EY37" i="1"/>
  <c r="FE37" i="1"/>
  <c r="FF37" i="1"/>
  <c r="FG37" i="1"/>
  <c r="FH37" i="1"/>
  <c r="FM37" i="1"/>
  <c r="FJ37" i="1" s="1"/>
  <c r="GZ37" i="1" s="1"/>
  <c r="FI37" i="1"/>
  <c r="FO37" i="1"/>
  <c r="FP37" i="1"/>
  <c r="FQ37" i="1"/>
  <c r="FR37" i="1"/>
  <c r="FW37" i="1"/>
  <c r="FT37" i="1" s="1"/>
  <c r="FS37" i="1"/>
  <c r="A38" i="1"/>
  <c r="A38" i="36" s="1"/>
  <c r="B38" i="1"/>
  <c r="B38" i="36" s="1"/>
  <c r="C38" i="1"/>
  <c r="C38" i="36" s="1"/>
  <c r="D38" i="36"/>
  <c r="E38" i="1"/>
  <c r="E38" i="36" s="1"/>
  <c r="F38" i="1"/>
  <c r="F38" i="36" s="1"/>
  <c r="G38" i="1"/>
  <c r="G38" i="36" s="1"/>
  <c r="B38" i="23"/>
  <c r="I38" i="1"/>
  <c r="I38" i="36" s="1"/>
  <c r="J38" i="1"/>
  <c r="J38" i="36" s="1"/>
  <c r="EU38" i="1"/>
  <c r="EV38" i="1"/>
  <c r="EW38" i="1"/>
  <c r="EX38" i="1"/>
  <c r="EY38" i="1"/>
  <c r="FE38" i="1"/>
  <c r="FF38" i="1"/>
  <c r="FG38" i="1"/>
  <c r="FH38" i="1"/>
  <c r="FI38" i="1"/>
  <c r="FO38" i="1"/>
  <c r="FP38" i="1"/>
  <c r="FQ38" i="1"/>
  <c r="FR38" i="1"/>
  <c r="FW38" i="1"/>
  <c r="FS38" i="1"/>
  <c r="A39" i="1"/>
  <c r="A39" i="36" s="1"/>
  <c r="B39" i="1"/>
  <c r="B39" i="36" s="1"/>
  <c r="C39" i="1"/>
  <c r="C39" i="36" s="1"/>
  <c r="E39" i="1"/>
  <c r="E39" i="36" s="1"/>
  <c r="F39" i="1"/>
  <c r="F39" i="36" s="1"/>
  <c r="G39" i="1"/>
  <c r="G39" i="36" s="1"/>
  <c r="B39" i="23"/>
  <c r="T39" i="23" s="1"/>
  <c r="C39" i="23" s="1"/>
  <c r="U39" i="23" s="1"/>
  <c r="D39" i="23" s="1"/>
  <c r="CQ39" i="3" s="1"/>
  <c r="I39" i="1"/>
  <c r="I39" i="36" s="1"/>
  <c r="J39" i="1"/>
  <c r="J39" i="36" s="1"/>
  <c r="FC39" i="1"/>
  <c r="EZ39" i="1" s="1"/>
  <c r="FW39" i="1"/>
  <c r="A40" i="1"/>
  <c r="A40" i="36" s="1"/>
  <c r="B40" i="1"/>
  <c r="B40" i="36" s="1"/>
  <c r="C40" i="1"/>
  <c r="C40" i="36" s="1"/>
  <c r="E40" i="1"/>
  <c r="E40" i="36" s="1"/>
  <c r="F40" i="1"/>
  <c r="F40" i="36" s="1"/>
  <c r="G40" i="1"/>
  <c r="G40" i="36" s="1"/>
  <c r="B40" i="23"/>
  <c r="T40" i="23" s="1"/>
  <c r="C40" i="23" s="1"/>
  <c r="U40" i="23" s="1"/>
  <c r="D40" i="23" s="1"/>
  <c r="CQ40" i="3" s="1"/>
  <c r="I40" i="1"/>
  <c r="I40" i="36" s="1"/>
  <c r="J40" i="1"/>
  <c r="J40" i="36" s="1"/>
  <c r="A41" i="1"/>
  <c r="A41" i="36" s="1"/>
  <c r="B41" i="1"/>
  <c r="B41" i="36" s="1"/>
  <c r="C41" i="1"/>
  <c r="D41" i="36"/>
  <c r="E41" i="1"/>
  <c r="E41" i="36" s="1"/>
  <c r="F41" i="1"/>
  <c r="F41" i="36" s="1"/>
  <c r="G41" i="1"/>
  <c r="G41" i="36" s="1"/>
  <c r="B41" i="23"/>
  <c r="T41" i="23" s="1"/>
  <c r="C41" i="23" s="1"/>
  <c r="U41" i="23" s="1"/>
  <c r="D41" i="23" s="1"/>
  <c r="CQ41" i="3" s="1"/>
  <c r="I41" i="1"/>
  <c r="I41" i="36" s="1"/>
  <c r="J41" i="1"/>
  <c r="J41" i="36" s="1"/>
  <c r="FC41" i="1"/>
  <c r="FM41" i="1"/>
  <c r="FJ41" i="1" s="1"/>
  <c r="GZ41" i="1" s="1"/>
  <c r="FW41" i="1"/>
  <c r="FT41" i="1" s="1"/>
  <c r="A42" i="1"/>
  <c r="A42" i="36" s="1"/>
  <c r="B42" i="1"/>
  <c r="B42" i="36" s="1"/>
  <c r="C42" i="1"/>
  <c r="C42" i="36" s="1"/>
  <c r="E42" i="1"/>
  <c r="E42" i="36" s="1"/>
  <c r="F42" i="1"/>
  <c r="F42" i="36" s="1"/>
  <c r="G42" i="1"/>
  <c r="G42" i="36" s="1"/>
  <c r="B42" i="23"/>
  <c r="T42" i="23" s="1"/>
  <c r="C42" i="23" s="1"/>
  <c r="U42" i="23" s="1"/>
  <c r="D42" i="23" s="1"/>
  <c r="CQ42" i="3" s="1"/>
  <c r="I42" i="1"/>
  <c r="I42" i="36" s="1"/>
  <c r="J42" i="1"/>
  <c r="J42" i="36" s="1"/>
  <c r="FW42" i="1"/>
  <c r="A43" i="1"/>
  <c r="A43" i="36" s="1"/>
  <c r="B43" i="1"/>
  <c r="B43" i="36" s="1"/>
  <c r="C43" i="1"/>
  <c r="C43" i="36" s="1"/>
  <c r="E43" i="1"/>
  <c r="E43" i="36" s="1"/>
  <c r="F43" i="1"/>
  <c r="F43" i="36" s="1"/>
  <c r="G43" i="1"/>
  <c r="G43" i="36" s="1"/>
  <c r="B43" i="23"/>
  <c r="T43" i="23" s="1"/>
  <c r="C43" i="23" s="1"/>
  <c r="U43" i="23" s="1"/>
  <c r="D43" i="23" s="1"/>
  <c r="CQ43" i="3" s="1"/>
  <c r="I43" i="1"/>
  <c r="I43" i="36" s="1"/>
  <c r="J43" i="1"/>
  <c r="J43" i="36" s="1"/>
  <c r="FC43" i="1"/>
  <c r="EZ43" i="1" s="1"/>
  <c r="GW43" i="1" s="1"/>
  <c r="FW43" i="1"/>
  <c r="FT43" i="1" s="1"/>
  <c r="A44" i="1"/>
  <c r="A44" i="36" s="1"/>
  <c r="B44" i="1"/>
  <c r="B44" i="36" s="1"/>
  <c r="C44" i="1"/>
  <c r="C44" i="36" s="1"/>
  <c r="E44" i="1"/>
  <c r="E44" i="36" s="1"/>
  <c r="F44" i="1"/>
  <c r="F44" i="36" s="1"/>
  <c r="G44" i="1"/>
  <c r="G44" i="36" s="1"/>
  <c r="B44" i="23"/>
  <c r="T44" i="23" s="1"/>
  <c r="C44" i="23" s="1"/>
  <c r="U44" i="23" s="1"/>
  <c r="D44" i="23" s="1"/>
  <c r="CQ44" i="3" s="1"/>
  <c r="I44" i="1"/>
  <c r="I44" i="36" s="1"/>
  <c r="J44" i="1"/>
  <c r="J44" i="36" s="1"/>
  <c r="A45" i="1"/>
  <c r="A45" i="36" s="1"/>
  <c r="B45" i="1"/>
  <c r="B45" i="36" s="1"/>
  <c r="C45" i="1"/>
  <c r="C45" i="36" s="1"/>
  <c r="D45" i="36"/>
  <c r="E45" i="1"/>
  <c r="E45" i="36" s="1"/>
  <c r="F45" i="1"/>
  <c r="F45" i="36" s="1"/>
  <c r="G45" i="1"/>
  <c r="G45" i="36" s="1"/>
  <c r="B45" i="23"/>
  <c r="T45" i="23" s="1"/>
  <c r="C45" i="23" s="1"/>
  <c r="U45" i="23" s="1"/>
  <c r="D45" i="23" s="1"/>
  <c r="CQ45" i="3" s="1"/>
  <c r="I45" i="1"/>
  <c r="I45" i="36" s="1"/>
  <c r="J45" i="1"/>
  <c r="J45" i="36" s="1"/>
  <c r="FC45" i="1"/>
  <c r="EZ45" i="1" s="1"/>
  <c r="Z45" i="36" s="1"/>
  <c r="FW45" i="1"/>
  <c r="FT45" i="1" s="1"/>
  <c r="HC45" i="1" s="1"/>
  <c r="A46" i="1"/>
  <c r="A46" i="36" s="1"/>
  <c r="B46" i="1"/>
  <c r="B46" i="36" s="1"/>
  <c r="C46" i="1"/>
  <c r="C46" i="36" s="1"/>
  <c r="D46" i="36"/>
  <c r="E46" i="1"/>
  <c r="E46" i="36" s="1"/>
  <c r="F46" i="1"/>
  <c r="F46" i="36" s="1"/>
  <c r="G46" i="1"/>
  <c r="G46" i="36" s="1"/>
  <c r="B46" i="23"/>
  <c r="T46" i="23" s="1"/>
  <c r="C46" i="23" s="1"/>
  <c r="U46" i="23" s="1"/>
  <c r="D46" i="23" s="1"/>
  <c r="CQ46" i="3" s="1"/>
  <c r="I46" i="1"/>
  <c r="I46" i="36" s="1"/>
  <c r="J46" i="1"/>
  <c r="J46" i="36" s="1"/>
  <c r="FC46" i="1"/>
  <c r="EZ46" i="1" s="1"/>
  <c r="FA46" i="1" s="1"/>
  <c r="FM46" i="1"/>
  <c r="A47" i="1"/>
  <c r="A47" i="36" s="1"/>
  <c r="B47" i="1"/>
  <c r="B47" i="36" s="1"/>
  <c r="C47" i="1"/>
  <c r="C47" i="36" s="1"/>
  <c r="E47" i="1"/>
  <c r="E47" i="36" s="1"/>
  <c r="F47" i="1"/>
  <c r="F47" i="36" s="1"/>
  <c r="G47" i="1"/>
  <c r="G47" i="36" s="1"/>
  <c r="B47" i="23"/>
  <c r="T47" i="23" s="1"/>
  <c r="C47" i="23" s="1"/>
  <c r="U47" i="23" s="1"/>
  <c r="D47" i="23" s="1"/>
  <c r="CQ47" i="3" s="1"/>
  <c r="I47" i="1"/>
  <c r="I47" i="36" s="1"/>
  <c r="J47" i="1"/>
  <c r="J47" i="36" s="1"/>
  <c r="FC47" i="1"/>
  <c r="EZ47" i="1" s="1"/>
  <c r="GW47" i="1" s="1"/>
  <c r="FW47" i="1"/>
  <c r="A48" i="1"/>
  <c r="A48" i="36" s="1"/>
  <c r="B48" i="1"/>
  <c r="B48" i="36" s="1"/>
  <c r="C48" i="1"/>
  <c r="C48" i="36" s="1"/>
  <c r="E48" i="1"/>
  <c r="E48" i="36" s="1"/>
  <c r="F48" i="1"/>
  <c r="F48" i="36" s="1"/>
  <c r="G48" i="1"/>
  <c r="G48" i="36" s="1"/>
  <c r="B48" i="23"/>
  <c r="T48" i="23" s="1"/>
  <c r="C48" i="23" s="1"/>
  <c r="U48" i="23" s="1"/>
  <c r="D48" i="23" s="1"/>
  <c r="CQ48" i="3" s="1"/>
  <c r="I48" i="1"/>
  <c r="I48" i="36" s="1"/>
  <c r="J48" i="1"/>
  <c r="J48" i="36" s="1"/>
  <c r="A49" i="1"/>
  <c r="A49" i="36" s="1"/>
  <c r="B49" i="1"/>
  <c r="B49" i="36" s="1"/>
  <c r="C49" i="1"/>
  <c r="C49" i="36" s="1"/>
  <c r="D49" i="36"/>
  <c r="E49" i="1"/>
  <c r="E49" i="36" s="1"/>
  <c r="F49" i="1"/>
  <c r="F49" i="36" s="1"/>
  <c r="G49" i="1"/>
  <c r="G49" i="36" s="1"/>
  <c r="B49" i="23"/>
  <c r="T49" i="23" s="1"/>
  <c r="C49" i="23" s="1"/>
  <c r="U49" i="23" s="1"/>
  <c r="D49" i="23" s="1"/>
  <c r="CQ49" i="3" s="1"/>
  <c r="I49" i="1"/>
  <c r="I49" i="36" s="1"/>
  <c r="J49" i="1"/>
  <c r="J49" i="36" s="1"/>
  <c r="FC49" i="1"/>
  <c r="EZ49" i="1" s="1"/>
  <c r="Z49" i="36" s="1"/>
  <c r="FM49" i="1"/>
  <c r="FW49" i="1"/>
  <c r="FT49" i="1" s="1"/>
  <c r="FU49" i="1" s="1"/>
  <c r="A50" i="1"/>
  <c r="A50" i="36" s="1"/>
  <c r="B50" i="1"/>
  <c r="B50" i="36" s="1"/>
  <c r="C50" i="1"/>
  <c r="C50" i="36" s="1"/>
  <c r="D50" i="36"/>
  <c r="E50" i="1"/>
  <c r="E50" i="36" s="1"/>
  <c r="F50" i="1"/>
  <c r="F50" i="36" s="1"/>
  <c r="G50" i="1"/>
  <c r="G50" i="36" s="1"/>
  <c r="B50" i="23"/>
  <c r="T50" i="23" s="1"/>
  <c r="C50" i="23" s="1"/>
  <c r="U50" i="23" s="1"/>
  <c r="D50" i="23" s="1"/>
  <c r="CQ50" i="3" s="1"/>
  <c r="I50" i="1"/>
  <c r="I50" i="36" s="1"/>
  <c r="J50" i="1"/>
  <c r="J50" i="36" s="1"/>
  <c r="FC50" i="1"/>
  <c r="FM50" i="1"/>
  <c r="FJ50" i="1" s="1"/>
  <c r="A51" i="1"/>
  <c r="A51" i="36" s="1"/>
  <c r="B51" i="1"/>
  <c r="B51" i="36" s="1"/>
  <c r="C51" i="1"/>
  <c r="D51" i="36"/>
  <c r="E51" i="1"/>
  <c r="E51" i="36" s="1"/>
  <c r="F51" i="1"/>
  <c r="F51" i="36" s="1"/>
  <c r="G51" i="1"/>
  <c r="G51" i="36" s="1"/>
  <c r="B51" i="23"/>
  <c r="T51" i="23" s="1"/>
  <c r="C51" i="23" s="1"/>
  <c r="U51" i="23" s="1"/>
  <c r="D51" i="23" s="1"/>
  <c r="CQ51" i="3" s="1"/>
  <c r="I51" i="1"/>
  <c r="I51" i="36" s="1"/>
  <c r="J51" i="1"/>
  <c r="J51" i="36" s="1"/>
  <c r="FC51" i="1"/>
  <c r="FM51" i="1"/>
  <c r="FJ51" i="1" s="1"/>
  <c r="FK51" i="1" s="1"/>
  <c r="AD51" i="36" s="1"/>
  <c r="A52" i="1"/>
  <c r="A52" i="36" s="1"/>
  <c r="B52" i="1"/>
  <c r="B52" i="36" s="1"/>
  <c r="C52" i="1"/>
  <c r="C52" i="36" s="1"/>
  <c r="E52" i="1"/>
  <c r="E52" i="36" s="1"/>
  <c r="F52" i="1"/>
  <c r="F52" i="36" s="1"/>
  <c r="G52" i="1"/>
  <c r="G52" i="36" s="1"/>
  <c r="B52" i="23"/>
  <c r="T52" i="23" s="1"/>
  <c r="C52" i="23" s="1"/>
  <c r="U52" i="23" s="1"/>
  <c r="D52" i="23" s="1"/>
  <c r="CQ52" i="3" s="1"/>
  <c r="I52" i="1"/>
  <c r="I52" i="36" s="1"/>
  <c r="J52" i="1"/>
  <c r="J52" i="36" s="1"/>
  <c r="A53" i="1"/>
  <c r="A53" i="36" s="1"/>
  <c r="B53" i="1"/>
  <c r="B53" i="36" s="1"/>
  <c r="C53" i="1"/>
  <c r="C53" i="36" s="1"/>
  <c r="E53" i="1"/>
  <c r="E53" i="36" s="1"/>
  <c r="F53" i="1"/>
  <c r="F53" i="36" s="1"/>
  <c r="G53" i="1"/>
  <c r="G53" i="36" s="1"/>
  <c r="B53" i="23"/>
  <c r="T53" i="23" s="1"/>
  <c r="C53" i="23" s="1"/>
  <c r="U53" i="23" s="1"/>
  <c r="D53" i="23" s="1"/>
  <c r="CQ53" i="3" s="1"/>
  <c r="I53" i="1"/>
  <c r="I53" i="36" s="1"/>
  <c r="J53" i="1"/>
  <c r="J53" i="36" s="1"/>
  <c r="FC53" i="1"/>
  <c r="FM53" i="1"/>
  <c r="FJ53" i="1" s="1"/>
  <c r="GZ53" i="1" s="1"/>
  <c r="A54" i="1"/>
  <c r="A54" i="36" s="1"/>
  <c r="B54" i="1"/>
  <c r="B54" i="36" s="1"/>
  <c r="C54" i="1"/>
  <c r="C54" i="36" s="1"/>
  <c r="E54" i="1"/>
  <c r="E54" i="36" s="1"/>
  <c r="F54" i="1"/>
  <c r="F54" i="36" s="1"/>
  <c r="G54" i="1"/>
  <c r="G54" i="36" s="1"/>
  <c r="B54" i="23"/>
  <c r="T54" i="23" s="1"/>
  <c r="C54" i="23" s="1"/>
  <c r="U54" i="23" s="1"/>
  <c r="D54" i="23" s="1"/>
  <c r="CQ54" i="3" s="1"/>
  <c r="I54" i="1"/>
  <c r="I54" i="36" s="1"/>
  <c r="J54" i="1"/>
  <c r="J54" i="36" s="1"/>
  <c r="FM54" i="1"/>
  <c r="FJ54" i="1" s="1"/>
  <c r="A55" i="1"/>
  <c r="A55" i="36" s="1"/>
  <c r="B55" i="1"/>
  <c r="B55" i="36" s="1"/>
  <c r="C55" i="1"/>
  <c r="C55" i="36" s="1"/>
  <c r="E55" i="1"/>
  <c r="E55" i="36" s="1"/>
  <c r="F55" i="1"/>
  <c r="F55" i="36" s="1"/>
  <c r="G55" i="1"/>
  <c r="G55" i="36" s="1"/>
  <c r="B55" i="23"/>
  <c r="T55" i="23" s="1"/>
  <c r="C55" i="23" s="1"/>
  <c r="U55" i="23" s="1"/>
  <c r="D55" i="23" s="1"/>
  <c r="CQ55" i="3" s="1"/>
  <c r="I55" i="1"/>
  <c r="I55" i="36" s="1"/>
  <c r="J55" i="1"/>
  <c r="J55" i="36" s="1"/>
  <c r="FC55" i="1"/>
  <c r="EZ55" i="1" s="1"/>
  <c r="Z55" i="36" s="1"/>
  <c r="FW55" i="1"/>
  <c r="FT55" i="1" s="1"/>
  <c r="HC55" i="1" s="1"/>
  <c r="A56" i="1"/>
  <c r="A56" i="36" s="1"/>
  <c r="B56" i="1"/>
  <c r="B56" i="36" s="1"/>
  <c r="C56" i="1"/>
  <c r="C56" i="36" s="1"/>
  <c r="D56" i="36"/>
  <c r="E56" i="1"/>
  <c r="E56" i="36" s="1"/>
  <c r="F56" i="1"/>
  <c r="F56" i="36" s="1"/>
  <c r="G56" i="1"/>
  <c r="G56" i="36" s="1"/>
  <c r="B56" i="23"/>
  <c r="T56" i="23" s="1"/>
  <c r="C56" i="23" s="1"/>
  <c r="U56" i="23" s="1"/>
  <c r="D56" i="23" s="1"/>
  <c r="CQ56" i="3" s="1"/>
  <c r="I56" i="1"/>
  <c r="I56" i="36" s="1"/>
  <c r="J56" i="1"/>
  <c r="J56" i="36" s="1"/>
  <c r="FC56" i="1"/>
  <c r="FW56" i="1"/>
  <c r="FT56" i="1" s="1"/>
  <c r="AF56" i="36" s="1"/>
  <c r="A57" i="1"/>
  <c r="A57" i="36" s="1"/>
  <c r="B57" i="1"/>
  <c r="C57" i="1"/>
  <c r="C57" i="36" s="1"/>
  <c r="D57" i="36"/>
  <c r="E57" i="1"/>
  <c r="E57" i="36" s="1"/>
  <c r="F57" i="1"/>
  <c r="F57" i="36" s="1"/>
  <c r="G57" i="1"/>
  <c r="G57" i="36" s="1"/>
  <c r="B57" i="23"/>
  <c r="T57" i="23" s="1"/>
  <c r="C57" i="23" s="1"/>
  <c r="U57" i="23" s="1"/>
  <c r="D57" i="23" s="1"/>
  <c r="CQ57" i="3" s="1"/>
  <c r="I57" i="1"/>
  <c r="I57" i="36" s="1"/>
  <c r="J57" i="1"/>
  <c r="J57" i="36" s="1"/>
  <c r="FM57" i="1"/>
  <c r="FJ57" i="1" s="1"/>
  <c r="FK57" i="1" s="1"/>
  <c r="FW57" i="1"/>
  <c r="FT57" i="1" s="1"/>
  <c r="AF57" i="36" s="1"/>
  <c r="A58" i="1"/>
  <c r="A58" i="36" s="1"/>
  <c r="B58" i="1"/>
  <c r="B58" i="36" s="1"/>
  <c r="C58" i="1"/>
  <c r="C58" i="36" s="1"/>
  <c r="D58" i="36"/>
  <c r="E58" i="1"/>
  <c r="E58" i="36" s="1"/>
  <c r="F58" i="1"/>
  <c r="F58" i="36" s="1"/>
  <c r="G58" i="1"/>
  <c r="G58" i="36" s="1"/>
  <c r="B58" i="23"/>
  <c r="T58" i="23" s="1"/>
  <c r="C58" i="23" s="1"/>
  <c r="U58" i="23" s="1"/>
  <c r="D58" i="23" s="1"/>
  <c r="CQ58" i="3" s="1"/>
  <c r="I58" i="1"/>
  <c r="I58" i="36" s="1"/>
  <c r="J58" i="1"/>
  <c r="J58" i="36" s="1"/>
  <c r="FC58" i="1"/>
  <c r="EZ58" i="1" s="1"/>
  <c r="Z58" i="36" s="1"/>
  <c r="A59" i="1"/>
  <c r="A59" i="36" s="1"/>
  <c r="B59" i="1"/>
  <c r="B59" i="36" s="1"/>
  <c r="C59" i="1"/>
  <c r="C59" i="36" s="1"/>
  <c r="E59" i="1"/>
  <c r="E59" i="36" s="1"/>
  <c r="F59" i="1"/>
  <c r="F59" i="36" s="1"/>
  <c r="G59" i="1"/>
  <c r="G59" i="36" s="1"/>
  <c r="B59" i="23"/>
  <c r="T59" i="23" s="1"/>
  <c r="C59" i="23" s="1"/>
  <c r="U59" i="23" s="1"/>
  <c r="D59" i="23" s="1"/>
  <c r="CQ59" i="3" s="1"/>
  <c r="I59" i="1"/>
  <c r="I59" i="36" s="1"/>
  <c r="J59" i="1"/>
  <c r="J59" i="36" s="1"/>
  <c r="A60" i="1"/>
  <c r="A60" i="36" s="1"/>
  <c r="B60" i="1"/>
  <c r="B60" i="36" s="1"/>
  <c r="C60" i="1"/>
  <c r="C60" i="36" s="1"/>
  <c r="D60" i="36"/>
  <c r="E60" i="1"/>
  <c r="E60" i="36" s="1"/>
  <c r="F60" i="1"/>
  <c r="F60" i="36" s="1"/>
  <c r="G60" i="1"/>
  <c r="G60" i="36" s="1"/>
  <c r="B60" i="23"/>
  <c r="T60" i="23" s="1"/>
  <c r="C60" i="23" s="1"/>
  <c r="U60" i="23" s="1"/>
  <c r="D60" i="23" s="1"/>
  <c r="CQ60" i="3" s="1"/>
  <c r="I60" i="1"/>
  <c r="I60" i="36" s="1"/>
  <c r="J60" i="1"/>
  <c r="J60" i="36" s="1"/>
  <c r="FC60" i="1"/>
  <c r="EZ60" i="1" s="1"/>
  <c r="Z60" i="36" s="1"/>
  <c r="FM60" i="1"/>
  <c r="FJ60" i="1" s="1"/>
  <c r="GZ60" i="1" s="1"/>
  <c r="FW60" i="1"/>
  <c r="FT60" i="1" s="1"/>
  <c r="A61" i="1"/>
  <c r="A61" i="36" s="1"/>
  <c r="B61" i="1"/>
  <c r="B61" i="36" s="1"/>
  <c r="C61" i="1"/>
  <c r="C61" i="36" s="1"/>
  <c r="E61" i="1"/>
  <c r="E61" i="36" s="1"/>
  <c r="F61" i="1"/>
  <c r="F61" i="36" s="1"/>
  <c r="G61" i="1"/>
  <c r="G61" i="36" s="1"/>
  <c r="B61" i="23"/>
  <c r="T61" i="23" s="1"/>
  <c r="C61" i="23" s="1"/>
  <c r="U61" i="23" s="1"/>
  <c r="D61" i="23" s="1"/>
  <c r="CQ61" i="3" s="1"/>
  <c r="I61" i="1"/>
  <c r="I61" i="36" s="1"/>
  <c r="J61" i="1"/>
  <c r="J61" i="36" s="1"/>
  <c r="FC61" i="1"/>
  <c r="EZ61" i="1" s="1"/>
  <c r="GW61" i="1" s="1"/>
  <c r="A62" i="1"/>
  <c r="A62" i="36" s="1"/>
  <c r="B62" i="1"/>
  <c r="B62" i="36" s="1"/>
  <c r="C62" i="1"/>
  <c r="C62" i="36" s="1"/>
  <c r="E62" i="1"/>
  <c r="E62" i="36" s="1"/>
  <c r="F62" i="1"/>
  <c r="F62" i="36" s="1"/>
  <c r="G62" i="1"/>
  <c r="G62" i="36" s="1"/>
  <c r="B62" i="23"/>
  <c r="T62" i="23" s="1"/>
  <c r="C62" i="23" s="1"/>
  <c r="U62" i="23" s="1"/>
  <c r="D62" i="23" s="1"/>
  <c r="CQ62" i="3" s="1"/>
  <c r="I62" i="1"/>
  <c r="I62" i="36" s="1"/>
  <c r="J62" i="1"/>
  <c r="J62" i="36" s="1"/>
  <c r="FC62" i="1"/>
  <c r="FW62" i="1"/>
  <c r="FT62" i="1" s="1"/>
  <c r="A63" i="1"/>
  <c r="A63" i="36" s="1"/>
  <c r="B63" i="1"/>
  <c r="B63" i="36" s="1"/>
  <c r="C63" i="1"/>
  <c r="C63" i="36" s="1"/>
  <c r="E63" i="1"/>
  <c r="E63" i="36" s="1"/>
  <c r="F63" i="1"/>
  <c r="F63" i="36" s="1"/>
  <c r="G63" i="1"/>
  <c r="G63" i="36" s="1"/>
  <c r="B63" i="23"/>
  <c r="T63" i="23" s="1"/>
  <c r="C63" i="23" s="1"/>
  <c r="U63" i="23" s="1"/>
  <c r="D63" i="23" s="1"/>
  <c r="CQ63" i="3" s="1"/>
  <c r="I63" i="1"/>
  <c r="I63" i="36" s="1"/>
  <c r="J63" i="1"/>
  <c r="J63" i="36" s="1"/>
  <c r="A64" i="1"/>
  <c r="A64" i="36" s="1"/>
  <c r="B64" i="1"/>
  <c r="B64" i="36" s="1"/>
  <c r="C64" i="1"/>
  <c r="C64" i="36" s="1"/>
  <c r="D64" i="36"/>
  <c r="E64" i="1"/>
  <c r="E64" i="36" s="1"/>
  <c r="F64" i="1"/>
  <c r="F64" i="36" s="1"/>
  <c r="G64" i="1"/>
  <c r="G64" i="36" s="1"/>
  <c r="B64" i="23"/>
  <c r="T64" i="23" s="1"/>
  <c r="C64" i="23" s="1"/>
  <c r="U64" i="23" s="1"/>
  <c r="D64" i="23" s="1"/>
  <c r="CQ64" i="3" s="1"/>
  <c r="I64" i="1"/>
  <c r="I64" i="36" s="1"/>
  <c r="J64" i="1"/>
  <c r="J64" i="36" s="1"/>
  <c r="FC64" i="1"/>
  <c r="EZ64" i="1" s="1"/>
  <c r="FA64" i="1" s="1"/>
  <c r="FM64" i="1"/>
  <c r="FJ64" i="1" s="1"/>
  <c r="AC64" i="36" s="1"/>
  <c r="FW64" i="1"/>
  <c r="FT64" i="1" s="1"/>
  <c r="AF64" i="36" s="1"/>
  <c r="A65" i="1"/>
  <c r="A65" i="36" s="1"/>
  <c r="B65" i="1"/>
  <c r="B65" i="36" s="1"/>
  <c r="C65" i="1"/>
  <c r="C65" i="36" s="1"/>
  <c r="D65" i="36"/>
  <c r="E65" i="1"/>
  <c r="E65" i="36" s="1"/>
  <c r="F65" i="1"/>
  <c r="F65" i="36" s="1"/>
  <c r="G65" i="1"/>
  <c r="G65" i="36" s="1"/>
  <c r="B65" i="23"/>
  <c r="T65" i="23" s="1"/>
  <c r="C65" i="23" s="1"/>
  <c r="U65" i="23" s="1"/>
  <c r="D65" i="23" s="1"/>
  <c r="CQ65" i="3" s="1"/>
  <c r="I65" i="1"/>
  <c r="I65" i="36" s="1"/>
  <c r="J65" i="1"/>
  <c r="J65" i="36" s="1"/>
  <c r="FC65" i="1"/>
  <c r="EZ65" i="1" s="1"/>
  <c r="GW65" i="1" s="1"/>
  <c r="FM65" i="1"/>
  <c r="FJ65" i="1" s="1"/>
  <c r="FK65" i="1" s="1"/>
  <c r="FL65" i="1" s="1"/>
  <c r="A66" i="1"/>
  <c r="A66" i="36" s="1"/>
  <c r="B66" i="1"/>
  <c r="B66" i="36" s="1"/>
  <c r="C66" i="1"/>
  <c r="C66" i="36" s="1"/>
  <c r="E66" i="1"/>
  <c r="E66" i="36" s="1"/>
  <c r="F66" i="1"/>
  <c r="F66" i="36" s="1"/>
  <c r="G66" i="1"/>
  <c r="G66" i="36" s="1"/>
  <c r="B66" i="23"/>
  <c r="T66" i="23" s="1"/>
  <c r="C66" i="23" s="1"/>
  <c r="U66" i="23" s="1"/>
  <c r="D66" i="23" s="1"/>
  <c r="CQ66" i="3" s="1"/>
  <c r="I66" i="1"/>
  <c r="I66" i="36" s="1"/>
  <c r="J66" i="1"/>
  <c r="J66" i="36" s="1"/>
  <c r="FC66" i="1"/>
  <c r="EZ66" i="1" s="1"/>
  <c r="Z66" i="36" s="1"/>
  <c r="FW66" i="1"/>
  <c r="FT66" i="1" s="1"/>
  <c r="HC66" i="1" s="1"/>
  <c r="A67" i="1"/>
  <c r="A67" i="36" s="1"/>
  <c r="B67" i="1"/>
  <c r="C67" i="1"/>
  <c r="C67" i="36" s="1"/>
  <c r="E67" i="1"/>
  <c r="E67" i="36" s="1"/>
  <c r="F67" i="1"/>
  <c r="F67" i="36" s="1"/>
  <c r="G67" i="1"/>
  <c r="G67" i="36" s="1"/>
  <c r="B67" i="23"/>
  <c r="T67" i="23" s="1"/>
  <c r="C67" i="23" s="1"/>
  <c r="U67" i="23" s="1"/>
  <c r="D67" i="23" s="1"/>
  <c r="CQ67" i="3" s="1"/>
  <c r="I67" i="1"/>
  <c r="I67" i="36" s="1"/>
  <c r="J67" i="1"/>
  <c r="J67" i="36" s="1"/>
  <c r="A68" i="1"/>
  <c r="A68" i="36" s="1"/>
  <c r="B68" i="1"/>
  <c r="B68" i="36" s="1"/>
  <c r="C68" i="1"/>
  <c r="C68" i="36" s="1"/>
  <c r="E68" i="1"/>
  <c r="E68" i="36" s="1"/>
  <c r="F68" i="1"/>
  <c r="F68" i="36" s="1"/>
  <c r="G68" i="1"/>
  <c r="G68" i="36" s="1"/>
  <c r="B68" i="23"/>
  <c r="T68" i="23" s="1"/>
  <c r="C68" i="23" s="1"/>
  <c r="U68" i="23" s="1"/>
  <c r="D68" i="23" s="1"/>
  <c r="CQ68" i="3" s="1"/>
  <c r="I68" i="1"/>
  <c r="I68" i="36" s="1"/>
  <c r="J68" i="1"/>
  <c r="J68" i="36" s="1"/>
  <c r="FM68" i="1"/>
  <c r="FJ68" i="1" s="1"/>
  <c r="AC68" i="36" s="1"/>
  <c r="FW68" i="1"/>
  <c r="FT68" i="1" s="1"/>
  <c r="AF68" i="36" s="1"/>
  <c r="A69" i="1"/>
  <c r="A69" i="36" s="1"/>
  <c r="B69" i="1"/>
  <c r="C69" i="1"/>
  <c r="C69" i="36" s="1"/>
  <c r="D69" i="36"/>
  <c r="E69" i="1"/>
  <c r="E69" i="36" s="1"/>
  <c r="F69" i="1"/>
  <c r="F69" i="36" s="1"/>
  <c r="G69" i="1"/>
  <c r="G69" i="36" s="1"/>
  <c r="B69" i="23"/>
  <c r="T69" i="23" s="1"/>
  <c r="C69" i="23" s="1"/>
  <c r="U69" i="23" s="1"/>
  <c r="D69" i="23" s="1"/>
  <c r="CQ69" i="3" s="1"/>
  <c r="I69" i="1"/>
  <c r="I69" i="36" s="1"/>
  <c r="J69" i="1"/>
  <c r="J69" i="36" s="1"/>
  <c r="FC69" i="1"/>
  <c r="EZ69" i="1" s="1"/>
  <c r="GW69" i="1" s="1"/>
  <c r="FM69" i="1"/>
  <c r="FJ69" i="1" s="1"/>
  <c r="FK69" i="1" s="1"/>
  <c r="AD69" i="36" s="1"/>
  <c r="FW69" i="1"/>
  <c r="FT69" i="1" s="1"/>
  <c r="A70" i="1"/>
  <c r="A70" i="36" s="1"/>
  <c r="B70" i="1"/>
  <c r="B70" i="36" s="1"/>
  <c r="C70" i="1"/>
  <c r="C70" i="36" s="1"/>
  <c r="E70" i="1"/>
  <c r="E70" i="36" s="1"/>
  <c r="F70" i="1"/>
  <c r="F70" i="36" s="1"/>
  <c r="G70" i="1"/>
  <c r="G70" i="36" s="1"/>
  <c r="B70" i="23"/>
  <c r="T70" i="23" s="1"/>
  <c r="C70" i="23" s="1"/>
  <c r="U70" i="23" s="1"/>
  <c r="D70" i="23" s="1"/>
  <c r="CQ70" i="3" s="1"/>
  <c r="I70" i="1"/>
  <c r="I70" i="36" s="1"/>
  <c r="J70" i="1"/>
  <c r="J70" i="36" s="1"/>
  <c r="FM70" i="1"/>
  <c r="FJ70" i="1" s="1"/>
  <c r="GZ70" i="1" s="1"/>
  <c r="A71" i="1"/>
  <c r="A71" i="36" s="1"/>
  <c r="B71" i="1"/>
  <c r="B71" i="36" s="1"/>
  <c r="C71" i="1"/>
  <c r="C71" i="36" s="1"/>
  <c r="E71" i="1"/>
  <c r="E71" i="36" s="1"/>
  <c r="F71" i="1"/>
  <c r="F71" i="36" s="1"/>
  <c r="G71" i="1"/>
  <c r="G71" i="36" s="1"/>
  <c r="B71" i="23"/>
  <c r="T71" i="23" s="1"/>
  <c r="C71" i="23" s="1"/>
  <c r="U71" i="23" s="1"/>
  <c r="D71" i="23" s="1"/>
  <c r="CQ71" i="3" s="1"/>
  <c r="I71" i="1"/>
  <c r="I71" i="36" s="1"/>
  <c r="J71" i="1"/>
  <c r="J71" i="36" s="1"/>
  <c r="A72" i="1"/>
  <c r="A72" i="36" s="1"/>
  <c r="B72" i="1"/>
  <c r="B72" i="36" s="1"/>
  <c r="C72" i="1"/>
  <c r="C72" i="36" s="1"/>
  <c r="D72" i="36"/>
  <c r="E72" i="1"/>
  <c r="E72" i="36" s="1"/>
  <c r="F72" i="1"/>
  <c r="F72" i="36" s="1"/>
  <c r="G72" i="1"/>
  <c r="G72" i="36" s="1"/>
  <c r="B72" i="23"/>
  <c r="T72" i="23" s="1"/>
  <c r="C72" i="23" s="1"/>
  <c r="U72" i="23" s="1"/>
  <c r="D72" i="23" s="1"/>
  <c r="CQ72" i="3" s="1"/>
  <c r="I72" i="1"/>
  <c r="I72" i="36" s="1"/>
  <c r="J72" i="1"/>
  <c r="J72" i="36" s="1"/>
  <c r="FC72" i="1"/>
  <c r="EZ72" i="1" s="1"/>
  <c r="FM72" i="1"/>
  <c r="FJ72" i="1" s="1"/>
  <c r="AC72" i="36" s="1"/>
  <c r="FW72" i="1"/>
  <c r="A73" i="1"/>
  <c r="A73" i="36" s="1"/>
  <c r="B73" i="1"/>
  <c r="B73" i="36" s="1"/>
  <c r="C73" i="1"/>
  <c r="C73" i="36" s="1"/>
  <c r="D73" i="36"/>
  <c r="E73" i="1"/>
  <c r="E73" i="36" s="1"/>
  <c r="F73" i="1"/>
  <c r="F73" i="36" s="1"/>
  <c r="G73" i="1"/>
  <c r="G73" i="36" s="1"/>
  <c r="B73" i="23"/>
  <c r="T73" i="23" s="1"/>
  <c r="C73" i="23" s="1"/>
  <c r="U73" i="23" s="1"/>
  <c r="D73" i="23" s="1"/>
  <c r="CQ73" i="3" s="1"/>
  <c r="I73" i="1"/>
  <c r="I73" i="36" s="1"/>
  <c r="J73" i="1"/>
  <c r="J73" i="36" s="1"/>
  <c r="FC73" i="1"/>
  <c r="EZ73" i="1" s="1"/>
  <c r="GW73" i="1" s="1"/>
  <c r="FM73" i="1"/>
  <c r="A74" i="1"/>
  <c r="A74" i="36" s="1"/>
  <c r="B74" i="1"/>
  <c r="B74" i="36" s="1"/>
  <c r="C74" i="1"/>
  <c r="C74" i="36" s="1"/>
  <c r="E74" i="1"/>
  <c r="E74" i="36" s="1"/>
  <c r="F74" i="1"/>
  <c r="F74" i="36" s="1"/>
  <c r="G74" i="1"/>
  <c r="G74" i="36" s="1"/>
  <c r="B74" i="23"/>
  <c r="T74" i="23" s="1"/>
  <c r="C74" i="23" s="1"/>
  <c r="U74" i="23" s="1"/>
  <c r="D74" i="23" s="1"/>
  <c r="CQ74" i="3" s="1"/>
  <c r="I74" i="1"/>
  <c r="I74" i="36" s="1"/>
  <c r="J74" i="1"/>
  <c r="J74" i="36" s="1"/>
  <c r="FW74" i="1"/>
  <c r="FT74" i="1" s="1"/>
  <c r="AF74" i="36" s="1"/>
  <c r="A75" i="1"/>
  <c r="A75" i="36" s="1"/>
  <c r="B75" i="1"/>
  <c r="B75" i="36" s="1"/>
  <c r="C75" i="1"/>
  <c r="C75" i="36" s="1"/>
  <c r="E75" i="1"/>
  <c r="E75" i="36" s="1"/>
  <c r="F75" i="1"/>
  <c r="F75" i="36" s="1"/>
  <c r="G75" i="1"/>
  <c r="G75" i="36" s="1"/>
  <c r="B75" i="23"/>
  <c r="T75" i="23" s="1"/>
  <c r="C75" i="23" s="1"/>
  <c r="U75" i="23" s="1"/>
  <c r="D75" i="23" s="1"/>
  <c r="CQ75" i="3" s="1"/>
  <c r="I75" i="1"/>
  <c r="I75" i="36" s="1"/>
  <c r="J75" i="1"/>
  <c r="J75" i="36" s="1"/>
  <c r="A76" i="1"/>
  <c r="A76" i="36" s="1"/>
  <c r="B76" i="1"/>
  <c r="B76" i="36" s="1"/>
  <c r="C76" i="1"/>
  <c r="C76" i="36" s="1"/>
  <c r="D76" i="36"/>
  <c r="E76" i="1"/>
  <c r="E76" i="36" s="1"/>
  <c r="F76" i="1"/>
  <c r="F76" i="36" s="1"/>
  <c r="G76" i="1"/>
  <c r="G76" i="36" s="1"/>
  <c r="B76" i="23"/>
  <c r="T76" i="23" s="1"/>
  <c r="C76" i="23" s="1"/>
  <c r="U76" i="23" s="1"/>
  <c r="D76" i="23" s="1"/>
  <c r="CQ76" i="3" s="1"/>
  <c r="I76" i="1"/>
  <c r="I76" i="36" s="1"/>
  <c r="J76" i="1"/>
  <c r="J76" i="36" s="1"/>
  <c r="FC76" i="1"/>
  <c r="EZ76" i="1" s="1"/>
  <c r="A77" i="1"/>
  <c r="A77" i="36" s="1"/>
  <c r="B77" i="1"/>
  <c r="B77" i="36" s="1"/>
  <c r="C77" i="1"/>
  <c r="C77" i="36" s="1"/>
  <c r="D77" i="36"/>
  <c r="E77" i="1"/>
  <c r="E77" i="36" s="1"/>
  <c r="F77" i="1"/>
  <c r="F77" i="36" s="1"/>
  <c r="G77" i="1"/>
  <c r="G77" i="36" s="1"/>
  <c r="B77" i="23"/>
  <c r="T77" i="23" s="1"/>
  <c r="C77" i="23" s="1"/>
  <c r="U77" i="23" s="1"/>
  <c r="D77" i="23" s="1"/>
  <c r="CQ77" i="3" s="1"/>
  <c r="I77" i="1"/>
  <c r="I77" i="36" s="1"/>
  <c r="J77" i="1"/>
  <c r="J77" i="36" s="1"/>
  <c r="FC77" i="1"/>
  <c r="EZ77" i="1" s="1"/>
  <c r="Z77" i="36" s="1"/>
  <c r="FM77" i="1"/>
  <c r="FW77" i="1"/>
  <c r="A78" i="1"/>
  <c r="A78" i="36" s="1"/>
  <c r="B78" i="1"/>
  <c r="B78" i="36" s="1"/>
  <c r="C78" i="1"/>
  <c r="C78" i="36" s="1"/>
  <c r="D78" i="36"/>
  <c r="E78" i="1"/>
  <c r="E78" i="36" s="1"/>
  <c r="F78" i="1"/>
  <c r="F78" i="36" s="1"/>
  <c r="G78" i="1"/>
  <c r="G78" i="36" s="1"/>
  <c r="B78" i="23"/>
  <c r="T78" i="23" s="1"/>
  <c r="C78" i="23" s="1"/>
  <c r="U78" i="23" s="1"/>
  <c r="D78" i="23" s="1"/>
  <c r="CQ78" i="3" s="1"/>
  <c r="I78" i="1"/>
  <c r="I78" i="36" s="1"/>
  <c r="J78" i="1"/>
  <c r="J78" i="36" s="1"/>
  <c r="FC78" i="1"/>
  <c r="FM78" i="1"/>
  <c r="FW78" i="1"/>
  <c r="FT78" i="1" s="1"/>
  <c r="AF78" i="36" s="1"/>
  <c r="A79" i="1"/>
  <c r="A79" i="36" s="1"/>
  <c r="B79" i="1"/>
  <c r="C79" i="1"/>
  <c r="C79" i="36" s="1"/>
  <c r="E79" i="1"/>
  <c r="E79" i="36" s="1"/>
  <c r="F79" i="1"/>
  <c r="F79" i="36" s="1"/>
  <c r="G79" i="1"/>
  <c r="G79" i="36" s="1"/>
  <c r="B79" i="23"/>
  <c r="T79" i="23" s="1"/>
  <c r="C79" i="23" s="1"/>
  <c r="U79" i="23" s="1"/>
  <c r="D79" i="23" s="1"/>
  <c r="CQ79" i="3" s="1"/>
  <c r="I79" i="1"/>
  <c r="I79" i="36" s="1"/>
  <c r="J79" i="1"/>
  <c r="J79" i="36" s="1"/>
  <c r="A80" i="1"/>
  <c r="A80" i="36" s="1"/>
  <c r="B80" i="1"/>
  <c r="B80" i="36" s="1"/>
  <c r="C80" i="1"/>
  <c r="C80" i="36" s="1"/>
  <c r="D80" i="36"/>
  <c r="E80" i="1"/>
  <c r="E80" i="36" s="1"/>
  <c r="F80" i="1"/>
  <c r="F80" i="36" s="1"/>
  <c r="G80" i="1"/>
  <c r="G80" i="36" s="1"/>
  <c r="B80" i="23"/>
  <c r="T80" i="23" s="1"/>
  <c r="C80" i="23" s="1"/>
  <c r="U80" i="23" s="1"/>
  <c r="D80" i="23" s="1"/>
  <c r="CQ80" i="3" s="1"/>
  <c r="I80" i="1"/>
  <c r="J80" i="1"/>
  <c r="J80" i="36" s="1"/>
  <c r="FC80" i="1"/>
  <c r="EZ80" i="1" s="1"/>
  <c r="GW80" i="1" s="1"/>
  <c r="FM80" i="1"/>
  <c r="FJ80" i="1" s="1"/>
  <c r="GZ80" i="1" s="1"/>
  <c r="FW80" i="1"/>
  <c r="A81" i="1"/>
  <c r="A81" i="36" s="1"/>
  <c r="B81" i="1"/>
  <c r="B81" i="36" s="1"/>
  <c r="C81" i="1"/>
  <c r="C81" i="36" s="1"/>
  <c r="D81" i="36"/>
  <c r="E81" i="1"/>
  <c r="E81" i="36" s="1"/>
  <c r="F81" i="1"/>
  <c r="F81" i="36" s="1"/>
  <c r="G81" i="1"/>
  <c r="G81" i="36" s="1"/>
  <c r="B81" i="23"/>
  <c r="T81" i="23" s="1"/>
  <c r="C81" i="23" s="1"/>
  <c r="U81" i="23" s="1"/>
  <c r="D81" i="23" s="1"/>
  <c r="CQ81" i="3" s="1"/>
  <c r="I81" i="1"/>
  <c r="I81" i="36" s="1"/>
  <c r="J81" i="1"/>
  <c r="J81" i="36" s="1"/>
  <c r="FC81" i="1"/>
  <c r="EZ81" i="1" s="1"/>
  <c r="FM81" i="1"/>
  <c r="FW81" i="1"/>
  <c r="FT81" i="1" s="1"/>
  <c r="HC81" i="1" s="1"/>
  <c r="A82" i="1"/>
  <c r="A82" i="36" s="1"/>
  <c r="B82" i="1"/>
  <c r="B82" i="36" s="1"/>
  <c r="C82" i="1"/>
  <c r="C82" i="36" s="1"/>
  <c r="D82" i="36"/>
  <c r="E82" i="1"/>
  <c r="E82" i="36" s="1"/>
  <c r="F82" i="1"/>
  <c r="F82" i="36" s="1"/>
  <c r="G82" i="1"/>
  <c r="G82" i="36" s="1"/>
  <c r="B82" i="23"/>
  <c r="T82" i="23" s="1"/>
  <c r="C82" i="23" s="1"/>
  <c r="U82" i="23" s="1"/>
  <c r="D82" i="23" s="1"/>
  <c r="CQ82" i="3" s="1"/>
  <c r="I82" i="1"/>
  <c r="I82" i="36" s="1"/>
  <c r="J82" i="1"/>
  <c r="J82" i="36" s="1"/>
  <c r="FC82" i="1"/>
  <c r="FM82" i="1"/>
  <c r="FJ82" i="1" s="1"/>
  <c r="GZ82" i="1" s="1"/>
  <c r="FW82" i="1"/>
  <c r="FT82" i="1" s="1"/>
  <c r="A83" i="1"/>
  <c r="A83" i="36" s="1"/>
  <c r="B83" i="1"/>
  <c r="C83" i="1"/>
  <c r="C83" i="36" s="1"/>
  <c r="E83" i="1"/>
  <c r="E83" i="36" s="1"/>
  <c r="F83" i="1"/>
  <c r="F83" i="36" s="1"/>
  <c r="G83" i="1"/>
  <c r="G83" i="36" s="1"/>
  <c r="B83" i="23"/>
  <c r="T83" i="23" s="1"/>
  <c r="C83" i="23" s="1"/>
  <c r="U83" i="23" s="1"/>
  <c r="D83" i="23" s="1"/>
  <c r="CQ83" i="3" s="1"/>
  <c r="I83" i="1"/>
  <c r="I83" i="36" s="1"/>
  <c r="J83" i="1"/>
  <c r="J83" i="36" s="1"/>
  <c r="A84" i="1"/>
  <c r="A84" i="36" s="1"/>
  <c r="B84" i="1"/>
  <c r="B84" i="36" s="1"/>
  <c r="C84" i="1"/>
  <c r="C84" i="36" s="1"/>
  <c r="D84" i="36"/>
  <c r="E84" i="1"/>
  <c r="E84" i="36" s="1"/>
  <c r="F84" i="1"/>
  <c r="F84" i="36" s="1"/>
  <c r="G84" i="1"/>
  <c r="G84" i="36" s="1"/>
  <c r="B84" i="23"/>
  <c r="T84" i="23" s="1"/>
  <c r="C84" i="23" s="1"/>
  <c r="U84" i="23" s="1"/>
  <c r="D84" i="23" s="1"/>
  <c r="CQ84" i="3" s="1"/>
  <c r="I84" i="1"/>
  <c r="I84" i="36" s="1"/>
  <c r="J84" i="1"/>
  <c r="J84" i="36" s="1"/>
  <c r="FC84" i="1"/>
  <c r="EZ84" i="1" s="1"/>
  <c r="Z84" i="36" s="1"/>
  <c r="FM84" i="1"/>
  <c r="FJ84" i="1" s="1"/>
  <c r="GZ84" i="1" s="1"/>
  <c r="FW84" i="1"/>
  <c r="A85" i="1"/>
  <c r="A85" i="36" s="1"/>
  <c r="B85" i="1"/>
  <c r="B85" i="36" s="1"/>
  <c r="C85" i="1"/>
  <c r="D85" i="36"/>
  <c r="E85" i="1"/>
  <c r="E85" i="36"/>
  <c r="F85" i="1"/>
  <c r="G85" i="1"/>
  <c r="G85" i="36" s="1"/>
  <c r="B85" i="23"/>
  <c r="T85" i="23" s="1"/>
  <c r="C85" i="23" s="1"/>
  <c r="U85" i="23" s="1"/>
  <c r="D85" i="23" s="1"/>
  <c r="CQ85" i="3" s="1"/>
  <c r="I85" i="1"/>
  <c r="I85" i="36" s="1"/>
  <c r="J85" i="1"/>
  <c r="FC85" i="1"/>
  <c r="FM85" i="1"/>
  <c r="FJ85" i="1" s="1"/>
  <c r="FK85" i="1" s="1"/>
  <c r="FW85" i="1"/>
  <c r="FT85" i="1" s="1"/>
  <c r="HC85" i="1" s="1"/>
  <c r="A86" i="1"/>
  <c r="A86" i="36" s="1"/>
  <c r="B86" i="1"/>
  <c r="C86" i="1"/>
  <c r="C86" i="36" s="1"/>
  <c r="E86" i="1"/>
  <c r="E86" i="36" s="1"/>
  <c r="F86" i="1"/>
  <c r="G86" i="1"/>
  <c r="G86" i="36" s="1"/>
  <c r="B86" i="23"/>
  <c r="T86" i="23" s="1"/>
  <c r="C86" i="23" s="1"/>
  <c r="U86" i="23" s="1"/>
  <c r="D86" i="23" s="1"/>
  <c r="CQ86" i="3" s="1"/>
  <c r="I86" i="1"/>
  <c r="I86" i="36" s="1"/>
  <c r="J86" i="1"/>
  <c r="FC86" i="1"/>
  <c r="EZ86" i="1" s="1"/>
  <c r="FM86" i="1"/>
  <c r="FJ86" i="1" s="1"/>
  <c r="GZ86" i="1" s="1"/>
  <c r="FW86" i="1"/>
  <c r="FT86" i="1" s="1"/>
  <c r="HC86" i="1" s="1"/>
  <c r="A87" i="1"/>
  <c r="A87" i="36" s="1"/>
  <c r="B87" i="1"/>
  <c r="B87" i="36" s="1"/>
  <c r="C87" i="1"/>
  <c r="C87" i="36" s="1"/>
  <c r="E87" i="1"/>
  <c r="E87" i="36" s="1"/>
  <c r="F87" i="1"/>
  <c r="F87" i="36" s="1"/>
  <c r="G87" i="1"/>
  <c r="G87" i="36" s="1"/>
  <c r="B87" i="23"/>
  <c r="T87" i="23" s="1"/>
  <c r="C87" i="23" s="1"/>
  <c r="U87" i="23" s="1"/>
  <c r="D87" i="23" s="1"/>
  <c r="CQ87" i="3" s="1"/>
  <c r="I87" i="1"/>
  <c r="I87" i="36" s="1"/>
  <c r="J87" i="1"/>
  <c r="A88" i="1"/>
  <c r="A88" i="36" s="1"/>
  <c r="B88" i="1"/>
  <c r="B88" i="36" s="1"/>
  <c r="C88" i="1"/>
  <c r="C88" i="36" s="1"/>
  <c r="D88" i="36"/>
  <c r="E88" i="1"/>
  <c r="E88" i="36" s="1"/>
  <c r="F88" i="1"/>
  <c r="F88" i="36" s="1"/>
  <c r="G88" i="1"/>
  <c r="G88" i="36" s="1"/>
  <c r="B88" i="23"/>
  <c r="T88" i="23" s="1"/>
  <c r="C88" i="23" s="1"/>
  <c r="U88" i="23" s="1"/>
  <c r="D88" i="23" s="1"/>
  <c r="CQ88" i="3" s="1"/>
  <c r="I88" i="1"/>
  <c r="I88" i="36" s="1"/>
  <c r="J88" i="1"/>
  <c r="J88" i="36" s="1"/>
  <c r="FC88" i="1"/>
  <c r="EZ88" i="1" s="1"/>
  <c r="Z88" i="36" s="1"/>
  <c r="FM88" i="1"/>
  <c r="FW88" i="1"/>
  <c r="FT88" i="1" s="1"/>
  <c r="A89" i="1"/>
  <c r="A89" i="36" s="1"/>
  <c r="B89" i="1"/>
  <c r="B89" i="36" s="1"/>
  <c r="C89" i="1"/>
  <c r="D89" i="36"/>
  <c r="E89" i="1"/>
  <c r="E89" i="36" s="1"/>
  <c r="F89" i="1"/>
  <c r="F89" i="36" s="1"/>
  <c r="G89" i="1"/>
  <c r="B89" i="23"/>
  <c r="T89" i="23" s="1"/>
  <c r="C89" i="23" s="1"/>
  <c r="U89" i="23" s="1"/>
  <c r="D89" i="23" s="1"/>
  <c r="CQ89" i="3" s="1"/>
  <c r="I89" i="1"/>
  <c r="I89" i="36" s="1"/>
  <c r="J89" i="1"/>
  <c r="J89" i="36" s="1"/>
  <c r="FC89" i="1"/>
  <c r="EZ89" i="1" s="1"/>
  <c r="FM89" i="1"/>
  <c r="FJ89" i="1" s="1"/>
  <c r="FK89" i="1" s="1"/>
  <c r="FW89" i="1"/>
  <c r="A90" i="1"/>
  <c r="A90" i="36" s="1"/>
  <c r="B90" i="1"/>
  <c r="C90" i="1"/>
  <c r="C90" i="36" s="1"/>
  <c r="E90" i="1"/>
  <c r="E90" i="36" s="1"/>
  <c r="F90" i="1"/>
  <c r="F90" i="36" s="1"/>
  <c r="G90" i="1"/>
  <c r="G90" i="36" s="1"/>
  <c r="B90" i="23"/>
  <c r="T90" i="23" s="1"/>
  <c r="C90" i="23" s="1"/>
  <c r="U90" i="23" s="1"/>
  <c r="D90" i="23" s="1"/>
  <c r="CQ90" i="3" s="1"/>
  <c r="I90" i="1"/>
  <c r="I90" i="36" s="1"/>
  <c r="J90" i="1"/>
  <c r="J90" i="36" s="1"/>
  <c r="FC90" i="1"/>
  <c r="FM90" i="1"/>
  <c r="FJ90" i="1" s="1"/>
  <c r="GZ90" i="1" s="1"/>
  <c r="FW90" i="1"/>
  <c r="FT90" i="1" s="1"/>
  <c r="HC90" i="1" s="1"/>
  <c r="A91" i="1"/>
  <c r="A91" i="36" s="1"/>
  <c r="B91" i="1"/>
  <c r="B91" i="36" s="1"/>
  <c r="C91" i="1"/>
  <c r="C91" i="36" s="1"/>
  <c r="E91" i="1"/>
  <c r="E91" i="36" s="1"/>
  <c r="F91" i="1"/>
  <c r="F91" i="36" s="1"/>
  <c r="G91" i="1"/>
  <c r="B91" i="23"/>
  <c r="T91" i="23" s="1"/>
  <c r="C91" i="23" s="1"/>
  <c r="U91" i="23" s="1"/>
  <c r="D91" i="23" s="1"/>
  <c r="CQ91" i="3" s="1"/>
  <c r="I91" i="1"/>
  <c r="I91" i="36" s="1"/>
  <c r="J91" i="1"/>
  <c r="J91" i="36" s="1"/>
  <c r="A92" i="1"/>
  <c r="A92" i="36" s="1"/>
  <c r="B92" i="1"/>
  <c r="B92" i="36" s="1"/>
  <c r="C92" i="1"/>
  <c r="C92" i="36" s="1"/>
  <c r="D92" i="36"/>
  <c r="E92" i="1"/>
  <c r="E92" i="36" s="1"/>
  <c r="F92" i="1"/>
  <c r="F92" i="36" s="1"/>
  <c r="G92" i="1"/>
  <c r="G92" i="36" s="1"/>
  <c r="B92" i="23"/>
  <c r="T92" i="23" s="1"/>
  <c r="C92" i="23" s="1"/>
  <c r="U92" i="23" s="1"/>
  <c r="D92" i="23" s="1"/>
  <c r="CQ92" i="3" s="1"/>
  <c r="I92" i="1"/>
  <c r="I92" i="36" s="1"/>
  <c r="J92" i="1"/>
  <c r="J92" i="36" s="1"/>
  <c r="FM92" i="1"/>
  <c r="FJ92" i="1" s="1"/>
  <c r="GZ92" i="1" s="1"/>
  <c r="A93" i="1"/>
  <c r="A93" i="36" s="1"/>
  <c r="B93" i="1"/>
  <c r="B93" i="36" s="1"/>
  <c r="C93" i="1"/>
  <c r="C93" i="36" s="1"/>
  <c r="D93" i="36"/>
  <c r="E93" i="1"/>
  <c r="E93" i="36" s="1"/>
  <c r="F93" i="1"/>
  <c r="F93" i="36" s="1"/>
  <c r="G93" i="1"/>
  <c r="G93" i="36" s="1"/>
  <c r="B93" i="23"/>
  <c r="T93" i="23" s="1"/>
  <c r="C93" i="23" s="1"/>
  <c r="U93" i="23" s="1"/>
  <c r="D93" i="23" s="1"/>
  <c r="CQ93" i="3" s="1"/>
  <c r="I93" i="1"/>
  <c r="J93" i="1"/>
  <c r="J93" i="36" s="1"/>
  <c r="FC93" i="1"/>
  <c r="EZ93" i="1" s="1"/>
  <c r="GW93" i="1" s="1"/>
  <c r="FM93" i="1"/>
  <c r="FW93" i="1"/>
  <c r="A94" i="1"/>
  <c r="A94" i="36" s="1"/>
  <c r="B94" i="1"/>
  <c r="B94" i="36" s="1"/>
  <c r="C94" i="1"/>
  <c r="C94" i="36" s="1"/>
  <c r="D94" i="36"/>
  <c r="E94" i="1"/>
  <c r="E94" i="36" s="1"/>
  <c r="F94" i="1"/>
  <c r="F94" i="36" s="1"/>
  <c r="G94" i="1"/>
  <c r="G94" i="36" s="1"/>
  <c r="B94" i="23"/>
  <c r="T94" i="23" s="1"/>
  <c r="C94" i="23" s="1"/>
  <c r="U94" i="23" s="1"/>
  <c r="D94" i="23" s="1"/>
  <c r="CQ94" i="3" s="1"/>
  <c r="I94" i="1"/>
  <c r="I94" i="36" s="1"/>
  <c r="J94" i="1"/>
  <c r="J94" i="36" s="1"/>
  <c r="FC94" i="1"/>
  <c r="FM94" i="1"/>
  <c r="FW94" i="1"/>
  <c r="FT94" i="1" s="1"/>
  <c r="HC94" i="1" s="1"/>
  <c r="A95" i="1"/>
  <c r="A95" i="36" s="1"/>
  <c r="B95" i="1"/>
  <c r="B95" i="36" s="1"/>
  <c r="C95" i="1"/>
  <c r="C95" i="36" s="1"/>
  <c r="E95" i="1"/>
  <c r="E95" i="36" s="1"/>
  <c r="F95" i="1"/>
  <c r="F95" i="36" s="1"/>
  <c r="G95" i="1"/>
  <c r="G95" i="36" s="1"/>
  <c r="B95" i="23"/>
  <c r="T95" i="23" s="1"/>
  <c r="C95" i="23" s="1"/>
  <c r="U95" i="23" s="1"/>
  <c r="D95" i="23" s="1"/>
  <c r="CQ95" i="3" s="1"/>
  <c r="I95" i="1"/>
  <c r="I95" i="36" s="1"/>
  <c r="J95" i="1"/>
  <c r="J95" i="36" s="1"/>
  <c r="A96" i="1"/>
  <c r="A96" i="36" s="1"/>
  <c r="B96" i="1"/>
  <c r="C96" i="1"/>
  <c r="C96" i="36" s="1"/>
  <c r="D96" i="36"/>
  <c r="E96" i="1"/>
  <c r="E96" i="36" s="1"/>
  <c r="F96" i="1"/>
  <c r="G96" i="1"/>
  <c r="G96" i="36" s="1"/>
  <c r="B96" i="23"/>
  <c r="T96" i="23" s="1"/>
  <c r="C96" i="23" s="1"/>
  <c r="U96" i="23" s="1"/>
  <c r="D96" i="23" s="1"/>
  <c r="CQ96" i="3" s="1"/>
  <c r="I96" i="1"/>
  <c r="I96" i="36" s="1"/>
  <c r="J96" i="1"/>
  <c r="J96" i="36" s="1"/>
  <c r="FC96" i="1"/>
  <c r="EZ96" i="1" s="1"/>
  <c r="Z96" i="36" s="1"/>
  <c r="FM96" i="1"/>
  <c r="FJ96" i="1" s="1"/>
  <c r="FW96" i="1"/>
  <c r="FT96" i="1" s="1"/>
  <c r="HC96" i="1" s="1"/>
  <c r="A97" i="1"/>
  <c r="A97" i="36" s="1"/>
  <c r="B97" i="1"/>
  <c r="B97" i="36" s="1"/>
  <c r="C97" i="1"/>
  <c r="C97" i="36" s="1"/>
  <c r="D97" i="36"/>
  <c r="E97" i="1"/>
  <c r="E97" i="36" s="1"/>
  <c r="F97" i="1"/>
  <c r="F97" i="36" s="1"/>
  <c r="G97" i="1"/>
  <c r="G97" i="36" s="1"/>
  <c r="B97" i="23"/>
  <c r="T97" i="23" s="1"/>
  <c r="C97" i="23" s="1"/>
  <c r="U97" i="23" s="1"/>
  <c r="D97" i="23" s="1"/>
  <c r="CQ97" i="3" s="1"/>
  <c r="I97" i="1"/>
  <c r="J97" i="1"/>
  <c r="J97" i="36" s="1"/>
  <c r="FC97" i="1"/>
  <c r="EZ97" i="1" s="1"/>
  <c r="FM97" i="1"/>
  <c r="FJ97" i="1" s="1"/>
  <c r="FW97" i="1"/>
  <c r="FT97" i="1" s="1"/>
  <c r="A98" i="1"/>
  <c r="A98" i="36" s="1"/>
  <c r="B98" i="1"/>
  <c r="B98" i="36" s="1"/>
  <c r="C98" i="1"/>
  <c r="C98" i="36" s="1"/>
  <c r="E98" i="1"/>
  <c r="E98" i="36" s="1"/>
  <c r="F98" i="1"/>
  <c r="F98" i="36" s="1"/>
  <c r="G98" i="1"/>
  <c r="G98" i="36" s="1"/>
  <c r="B98" i="23"/>
  <c r="T98" i="23" s="1"/>
  <c r="C98" i="23" s="1"/>
  <c r="U98" i="23" s="1"/>
  <c r="D98" i="23" s="1"/>
  <c r="CQ98" i="3" s="1"/>
  <c r="I98" i="1"/>
  <c r="J98" i="1"/>
  <c r="J98" i="36" s="1"/>
  <c r="FC98" i="1"/>
  <c r="EZ98" i="1" s="1"/>
  <c r="GW98" i="1" s="1"/>
  <c r="FM98" i="1"/>
  <c r="FJ98" i="1" s="1"/>
  <c r="GZ98" i="1" s="1"/>
  <c r="FW98" i="1"/>
  <c r="A99" i="1"/>
  <c r="A99" i="36" s="1"/>
  <c r="B99" i="1"/>
  <c r="B99" i="36" s="1"/>
  <c r="C99" i="1"/>
  <c r="C99" i="36" s="1"/>
  <c r="E99" i="1"/>
  <c r="E99" i="36" s="1"/>
  <c r="F99" i="1"/>
  <c r="F99" i="36" s="1"/>
  <c r="G99" i="1"/>
  <c r="G99" i="36" s="1"/>
  <c r="B99" i="23"/>
  <c r="T99" i="23" s="1"/>
  <c r="C99" i="23" s="1"/>
  <c r="U99" i="23" s="1"/>
  <c r="D99" i="23" s="1"/>
  <c r="CQ99" i="3" s="1"/>
  <c r="I99" i="1"/>
  <c r="J99" i="1"/>
  <c r="J99" i="36" s="1"/>
  <c r="A100" i="1"/>
  <c r="A100" i="36" s="1"/>
  <c r="B100" i="1"/>
  <c r="B100" i="36" s="1"/>
  <c r="C100" i="1"/>
  <c r="C100" i="36" s="1"/>
  <c r="D100" i="36"/>
  <c r="E100" i="1"/>
  <c r="E100" i="36" s="1"/>
  <c r="F100" i="1"/>
  <c r="F100" i="36" s="1"/>
  <c r="G100" i="1"/>
  <c r="G100" i="36" s="1"/>
  <c r="B100" i="23"/>
  <c r="T100" i="23" s="1"/>
  <c r="C100" i="23" s="1"/>
  <c r="U100" i="23" s="1"/>
  <c r="D100" i="23" s="1"/>
  <c r="CQ100" i="3" s="1"/>
  <c r="I100" i="1"/>
  <c r="I100" i="36" s="1"/>
  <c r="J100" i="1"/>
  <c r="J100" i="36" s="1"/>
  <c r="FM100" i="1"/>
  <c r="A101" i="1"/>
  <c r="A101" i="36" s="1"/>
  <c r="B101" i="1"/>
  <c r="B101" i="36" s="1"/>
  <c r="C101" i="1"/>
  <c r="C101" i="36" s="1"/>
  <c r="D101" i="36"/>
  <c r="E101" i="1"/>
  <c r="E101" i="36" s="1"/>
  <c r="F101" i="1"/>
  <c r="F101" i="36" s="1"/>
  <c r="G101" i="1"/>
  <c r="B101" i="23"/>
  <c r="T101" i="23" s="1"/>
  <c r="C101" i="23" s="1"/>
  <c r="U101" i="23" s="1"/>
  <c r="D101" i="23" s="1"/>
  <c r="CQ101" i="3" s="1"/>
  <c r="I101" i="1"/>
  <c r="I101" i="36" s="1"/>
  <c r="J101" i="1"/>
  <c r="J101" i="36" s="1"/>
  <c r="FC101" i="1"/>
  <c r="EZ101" i="1" s="1"/>
  <c r="GW101" i="1" s="1"/>
  <c r="FM101" i="1"/>
  <c r="FJ101" i="1" s="1"/>
  <c r="FK101" i="1" s="1"/>
  <c r="FW101" i="1"/>
  <c r="FT101" i="1" s="1"/>
  <c r="AF101" i="36" s="1"/>
  <c r="A102" i="1"/>
  <c r="A102" i="36" s="1"/>
  <c r="B102" i="1"/>
  <c r="B102" i="36" s="1"/>
  <c r="C102" i="1"/>
  <c r="C102" i="36" s="1"/>
  <c r="D102" i="36"/>
  <c r="E102" i="1"/>
  <c r="E102" i="36" s="1"/>
  <c r="F102" i="1"/>
  <c r="F102" i="36" s="1"/>
  <c r="G102" i="1"/>
  <c r="G102" i="36" s="1"/>
  <c r="B102" i="23"/>
  <c r="T102" i="23" s="1"/>
  <c r="C102" i="23" s="1"/>
  <c r="U102" i="23" s="1"/>
  <c r="D102" i="23" s="1"/>
  <c r="CQ102" i="3" s="1"/>
  <c r="I102" i="1"/>
  <c r="I102" i="36" s="1"/>
  <c r="J102" i="1"/>
  <c r="FC102" i="1"/>
  <c r="FM102" i="1"/>
  <c r="FJ102" i="1" s="1"/>
  <c r="FW102" i="1"/>
  <c r="FT102" i="1" s="1"/>
  <c r="A103" i="1"/>
  <c r="A103" i="36" s="1"/>
  <c r="B103" i="1"/>
  <c r="B103" i="36" s="1"/>
  <c r="C103" i="1"/>
  <c r="C103" i="36" s="1"/>
  <c r="E103" i="1"/>
  <c r="E103" i="36" s="1"/>
  <c r="F103" i="1"/>
  <c r="F103" i="36" s="1"/>
  <c r="G103" i="1"/>
  <c r="G103" i="36" s="1"/>
  <c r="B103" i="23"/>
  <c r="T103" i="23" s="1"/>
  <c r="C103" i="23" s="1"/>
  <c r="U103" i="23" s="1"/>
  <c r="D103" i="23" s="1"/>
  <c r="CQ103" i="3" s="1"/>
  <c r="I103" i="1"/>
  <c r="I103" i="36" s="1"/>
  <c r="J103" i="1"/>
  <c r="J103" i="36" s="1"/>
  <c r="EU103" i="1"/>
  <c r="EV103" i="1"/>
  <c r="EW103" i="1"/>
  <c r="EX103" i="1"/>
  <c r="EY103" i="1"/>
  <c r="FE103" i="1"/>
  <c r="FF103" i="1"/>
  <c r="FG103" i="1"/>
  <c r="FH103" i="1"/>
  <c r="FI103" i="1"/>
  <c r="FO103" i="1"/>
  <c r="FP103" i="1"/>
  <c r="FQ103" i="1"/>
  <c r="FR103" i="1"/>
  <c r="FS103" i="1"/>
  <c r="A104" i="1"/>
  <c r="A104" i="36" s="1"/>
  <c r="B104" i="1"/>
  <c r="B104" i="36" s="1"/>
  <c r="C104" i="1"/>
  <c r="C104" i="36" s="1"/>
  <c r="D104" i="36"/>
  <c r="E104" i="1"/>
  <c r="E104" i="36" s="1"/>
  <c r="F104" i="1"/>
  <c r="F104" i="36" s="1"/>
  <c r="G104" i="1"/>
  <c r="G104" i="36" s="1"/>
  <c r="B104" i="23"/>
  <c r="T104" i="23" s="1"/>
  <c r="C104" i="23" s="1"/>
  <c r="U104" i="23" s="1"/>
  <c r="D104" i="23" s="1"/>
  <c r="CQ104" i="3" s="1"/>
  <c r="I104" i="1"/>
  <c r="I104" i="36" s="1"/>
  <c r="J104" i="1"/>
  <c r="J104" i="36" s="1"/>
  <c r="EU104" i="1"/>
  <c r="EV104" i="1"/>
  <c r="G3124" i="35" s="1"/>
  <c r="EW104" i="1"/>
  <c r="EX104" i="1"/>
  <c r="FC104" i="1"/>
  <c r="EZ104" i="1" s="1"/>
  <c r="Z104" i="36" s="1"/>
  <c r="EY104" i="1"/>
  <c r="FE104" i="1"/>
  <c r="FF104" i="1"/>
  <c r="FG104" i="1"/>
  <c r="FH104" i="1"/>
  <c r="FM104" i="1"/>
  <c r="FJ104" i="1" s="1"/>
  <c r="GZ104" i="1" s="1"/>
  <c r="FI104" i="1"/>
  <c r="FO104" i="1"/>
  <c r="FP104" i="1"/>
  <c r="G3126" i="35" s="1"/>
  <c r="FQ104" i="1"/>
  <c r="FR104" i="1"/>
  <c r="FW104" i="1"/>
  <c r="FT104" i="1" s="1"/>
  <c r="FS104" i="1"/>
  <c r="A105" i="1"/>
  <c r="A105" i="36" s="1"/>
  <c r="B105" i="1"/>
  <c r="B105" i="36" s="1"/>
  <c r="C105" i="1"/>
  <c r="C105" i="36" s="1"/>
  <c r="D105" i="36"/>
  <c r="E105" i="1"/>
  <c r="E105" i="36" s="1"/>
  <c r="F105" i="1"/>
  <c r="F105" i="36" s="1"/>
  <c r="G105" i="1"/>
  <c r="G105" i="36" s="1"/>
  <c r="B105" i="23"/>
  <c r="T105" i="23" s="1"/>
  <c r="C105" i="23" s="1"/>
  <c r="U105" i="23" s="1"/>
  <c r="D105" i="23" s="1"/>
  <c r="CQ105" i="3" s="1"/>
  <c r="I105" i="1"/>
  <c r="I105" i="36" s="1"/>
  <c r="J105" i="1"/>
  <c r="J105" i="36" s="1"/>
  <c r="EU105" i="1"/>
  <c r="EV105" i="1"/>
  <c r="G3156" i="35" s="1"/>
  <c r="EW105" i="1"/>
  <c r="EX105" i="1"/>
  <c r="FC105" i="1"/>
  <c r="EZ105" i="1" s="1"/>
  <c r="EY105" i="1"/>
  <c r="FE105" i="1"/>
  <c r="FF105" i="1"/>
  <c r="FG105" i="1"/>
  <c r="FH105" i="1"/>
  <c r="FM105" i="1"/>
  <c r="FJ105" i="1" s="1"/>
  <c r="FI105" i="1"/>
  <c r="FO105" i="1"/>
  <c r="FP105" i="1"/>
  <c r="G3158" i="35" s="1"/>
  <c r="FQ105" i="1"/>
  <c r="FR105" i="1"/>
  <c r="FW105" i="1"/>
  <c r="FT105" i="1" s="1"/>
  <c r="FS105" i="1"/>
  <c r="A106" i="1"/>
  <c r="A106" i="36" s="1"/>
  <c r="B106" i="1"/>
  <c r="B106" i="36" s="1"/>
  <c r="C106" i="1"/>
  <c r="C106" i="36" s="1"/>
  <c r="D106" i="36"/>
  <c r="E106" i="1"/>
  <c r="E106" i="36" s="1"/>
  <c r="F106" i="1"/>
  <c r="F106" i="36" s="1"/>
  <c r="G106" i="1"/>
  <c r="G106" i="36" s="1"/>
  <c r="B106" i="23"/>
  <c r="T106" i="23" s="1"/>
  <c r="C106" i="23" s="1"/>
  <c r="U106" i="23" s="1"/>
  <c r="D106" i="23" s="1"/>
  <c r="CQ106" i="3" s="1"/>
  <c r="I106" i="1"/>
  <c r="I106" i="36" s="1"/>
  <c r="J106" i="1"/>
  <c r="J106" i="36" s="1"/>
  <c r="L106" i="1"/>
  <c r="M106" i="1"/>
  <c r="O106" i="1"/>
  <c r="P106" i="1"/>
  <c r="R106" i="1"/>
  <c r="S106" i="1"/>
  <c r="V106" i="1"/>
  <c r="X106" i="1"/>
  <c r="AJ106" i="1"/>
  <c r="AK106" i="1"/>
  <c r="AM106" i="1"/>
  <c r="AN106" i="1"/>
  <c r="AP106" i="1"/>
  <c r="AQ106" i="1"/>
  <c r="AT106" i="1"/>
  <c r="AV106" i="1"/>
  <c r="BI106" i="1"/>
  <c r="BJ106" i="1"/>
  <c r="BL106" i="1"/>
  <c r="BM106" i="1"/>
  <c r="BO106" i="1"/>
  <c r="BP106" i="1"/>
  <c r="BS106" i="1"/>
  <c r="BT106" i="1"/>
  <c r="DC106" i="1"/>
  <c r="DD106" i="1"/>
  <c r="DF106" i="1"/>
  <c r="DG106" i="1"/>
  <c r="DM106" i="1"/>
  <c r="DN106" i="1"/>
  <c r="DY106" i="1"/>
  <c r="DZ106" i="1"/>
  <c r="EB106" i="1"/>
  <c r="EC106" i="1"/>
  <c r="EE106" i="1"/>
  <c r="EF106" i="1"/>
  <c r="EI106" i="1"/>
  <c r="EJ106" i="1"/>
  <c r="FC106" i="1"/>
  <c r="EZ106" i="1" s="1"/>
  <c r="Z106" i="36" s="1"/>
  <c r="FM106" i="1"/>
  <c r="FJ106" i="1" s="1"/>
  <c r="FW106" i="1"/>
  <c r="FT106" i="1" s="1"/>
  <c r="AF106" i="36" s="1"/>
  <c r="M7" i="1"/>
  <c r="N7" i="1" s="1"/>
  <c r="O7" i="1"/>
  <c r="P7" i="1"/>
  <c r="R7" i="1"/>
  <c r="S7" i="1"/>
  <c r="V7" i="1"/>
  <c r="X7" i="1"/>
  <c r="AJ7" i="1"/>
  <c r="AK7" i="1"/>
  <c r="AM7" i="1"/>
  <c r="AN7" i="1"/>
  <c r="AP7" i="1"/>
  <c r="AQ7" i="1"/>
  <c r="AT7" i="1"/>
  <c r="AV7" i="1"/>
  <c r="BI7" i="1"/>
  <c r="BJ7" i="1"/>
  <c r="BL7" i="1"/>
  <c r="BM7" i="1"/>
  <c r="BO7" i="1"/>
  <c r="BP7" i="1"/>
  <c r="BS7" i="1"/>
  <c r="BT7" i="1"/>
  <c r="DC7" i="1"/>
  <c r="DD7" i="1"/>
  <c r="DF7" i="1"/>
  <c r="DG7" i="1"/>
  <c r="DM7" i="1"/>
  <c r="DN7" i="1"/>
  <c r="DY7" i="1"/>
  <c r="DZ7" i="1"/>
  <c r="EB7" i="1"/>
  <c r="EC7" i="1"/>
  <c r="EE7" i="1"/>
  <c r="EF7" i="1"/>
  <c r="EI7" i="1"/>
  <c r="EJ7" i="1"/>
  <c r="EU7" i="1"/>
  <c r="EV7" i="1"/>
  <c r="EW7" i="1"/>
  <c r="EX7" i="1"/>
  <c r="EY7" i="1"/>
  <c r="FE7" i="1"/>
  <c r="FF7" i="1"/>
  <c r="FG7" i="1"/>
  <c r="FH7" i="1"/>
  <c r="FI7" i="1"/>
  <c r="FO7" i="1"/>
  <c r="FP7" i="1"/>
  <c r="FQ7" i="1"/>
  <c r="FR7" i="1"/>
  <c r="FS7" i="1"/>
  <c r="FW6" i="1"/>
  <c r="FM6" i="1"/>
  <c r="AG4" i="36"/>
  <c r="AH4" i="36"/>
  <c r="AD4" i="36"/>
  <c r="AE4" i="36"/>
  <c r="AA4" i="36"/>
  <c r="AB4" i="36"/>
  <c r="DY6" i="1"/>
  <c r="DZ6" i="1"/>
  <c r="EB6" i="1"/>
  <c r="EC6" i="1"/>
  <c r="EE6" i="1"/>
  <c r="EF6" i="1"/>
  <c r="EI6" i="1"/>
  <c r="EJ6" i="1"/>
  <c r="DC6" i="1"/>
  <c r="DD6" i="1"/>
  <c r="DF6" i="1"/>
  <c r="DG6" i="1"/>
  <c r="DM6" i="1"/>
  <c r="DN6" i="1"/>
  <c r="BI6" i="1"/>
  <c r="BJ6" i="1"/>
  <c r="BL6" i="1"/>
  <c r="BM6" i="1"/>
  <c r="BO6" i="1"/>
  <c r="BP6" i="1"/>
  <c r="BS6" i="1"/>
  <c r="BT6" i="1"/>
  <c r="L6" i="1"/>
  <c r="M6" i="1"/>
  <c r="O6" i="1"/>
  <c r="P6" i="1"/>
  <c r="R6" i="1"/>
  <c r="S6" i="1"/>
  <c r="V6" i="1"/>
  <c r="X6" i="1"/>
  <c r="AJ6" i="1"/>
  <c r="AK6" i="1"/>
  <c r="AM6" i="1"/>
  <c r="AN6" i="1"/>
  <c r="AP6" i="1"/>
  <c r="AQ6" i="1"/>
  <c r="AT6" i="1"/>
  <c r="AV6" i="1"/>
  <c r="FC6" i="1"/>
  <c r="AF4" i="36"/>
  <c r="AC4" i="36"/>
  <c r="W4" i="36"/>
  <c r="U4" i="36"/>
  <c r="S4" i="36"/>
  <c r="Q4" i="36"/>
  <c r="Z4" i="36"/>
  <c r="N4" i="36"/>
  <c r="N2" i="36"/>
  <c r="L4" i="36"/>
  <c r="J7" i="1"/>
  <c r="J7" i="36" s="1"/>
  <c r="I7" i="1"/>
  <c r="I7" i="36" s="1"/>
  <c r="B7" i="23"/>
  <c r="O7" i="23" s="1"/>
  <c r="G7" i="1"/>
  <c r="G7" i="36" s="1"/>
  <c r="F7" i="1"/>
  <c r="F7" i="36" s="1"/>
  <c r="E7" i="1"/>
  <c r="E7" i="36" s="1"/>
  <c r="D7" i="36"/>
  <c r="C7" i="1"/>
  <c r="B7" i="1"/>
  <c r="B7" i="36" s="1"/>
  <c r="A7" i="1"/>
  <c r="A7" i="36" s="1"/>
  <c r="J6" i="36"/>
  <c r="B6" i="36"/>
  <c r="A6" i="36"/>
  <c r="J5" i="36"/>
  <c r="J4" i="1"/>
  <c r="J4" i="36" s="1"/>
  <c r="I4" i="1"/>
  <c r="I4" i="36" s="1"/>
  <c r="H4" i="1"/>
  <c r="H4" i="36" s="1"/>
  <c r="G4" i="1"/>
  <c r="G4" i="36" s="1"/>
  <c r="F4" i="1"/>
  <c r="F4" i="36" s="1"/>
  <c r="E4" i="1"/>
  <c r="E4" i="36" s="1"/>
  <c r="D4" i="1"/>
  <c r="D4" i="36" s="1"/>
  <c r="C4" i="1"/>
  <c r="C4" i="36" s="1"/>
  <c r="B4" i="1"/>
  <c r="B4" i="36" s="1"/>
  <c r="A4" i="1"/>
  <c r="A4" i="36" s="1"/>
  <c r="J3" i="1"/>
  <c r="J3" i="36" s="1"/>
  <c r="I3" i="1"/>
  <c r="I3" i="36" s="1"/>
  <c r="H3" i="1"/>
  <c r="H3" i="36" s="1"/>
  <c r="C3" i="1"/>
  <c r="C3" i="36" s="1"/>
  <c r="F3" i="1"/>
  <c r="F3" i="36" s="1"/>
  <c r="D3" i="1"/>
  <c r="D3" i="36" s="1"/>
  <c r="O2" i="36"/>
  <c r="M2" i="36"/>
  <c r="L2" i="36"/>
  <c r="J2" i="36"/>
  <c r="I2" i="36"/>
  <c r="H2" i="36"/>
  <c r="G2" i="36"/>
  <c r="F2" i="36"/>
  <c r="D2" i="36"/>
  <c r="C2" i="36"/>
  <c r="B2" i="36"/>
  <c r="A2" i="36"/>
  <c r="A1" i="1"/>
  <c r="A1" i="36" s="1"/>
  <c r="DV9" i="3"/>
  <c r="DW9" i="3"/>
  <c r="DX9" i="3"/>
  <c r="DY9" i="3"/>
  <c r="DZ9" i="3"/>
  <c r="EA9" i="3"/>
  <c r="DC9" i="3"/>
  <c r="EB9" i="3" s="1"/>
  <c r="EC9" i="3"/>
  <c r="DE9" i="3"/>
  <c r="ED9" i="3" s="1"/>
  <c r="EE9" i="3"/>
  <c r="DG9" i="3"/>
  <c r="EF9" i="3" s="1"/>
  <c r="EG9" i="3"/>
  <c r="DI9" i="3"/>
  <c r="EH9" i="3" s="1"/>
  <c r="EI9" i="3"/>
  <c r="DK9" i="3"/>
  <c r="EJ9" i="3" s="1"/>
  <c r="EK9" i="3"/>
  <c r="DM9" i="3"/>
  <c r="EL9" i="3" s="1"/>
  <c r="EM9" i="3"/>
  <c r="DO9" i="3"/>
  <c r="EN9" i="3" s="1"/>
  <c r="EO9" i="3"/>
  <c r="DQ9" i="3"/>
  <c r="EP9" i="3" s="1"/>
  <c r="EQ9" i="3"/>
  <c r="DV10" i="3"/>
  <c r="DW10" i="3"/>
  <c r="DX10" i="3"/>
  <c r="DY10" i="3"/>
  <c r="DZ10" i="3"/>
  <c r="EA10" i="3"/>
  <c r="DC10" i="3"/>
  <c r="EB10" i="3" s="1"/>
  <c r="EC10" i="3"/>
  <c r="DE10" i="3"/>
  <c r="ED10" i="3" s="1"/>
  <c r="EE10" i="3"/>
  <c r="DG10" i="3"/>
  <c r="EF10" i="3" s="1"/>
  <c r="EG10" i="3"/>
  <c r="DI10" i="3"/>
  <c r="EH10" i="3" s="1"/>
  <c r="EI10" i="3"/>
  <c r="DK10" i="3"/>
  <c r="EJ10" i="3" s="1"/>
  <c r="EK10" i="3"/>
  <c r="DM10" i="3"/>
  <c r="EL10" i="3" s="1"/>
  <c r="EM10" i="3"/>
  <c r="DO10" i="3"/>
  <c r="EN10" i="3" s="1"/>
  <c r="EO10" i="3"/>
  <c r="DQ10" i="3"/>
  <c r="EP10" i="3" s="1"/>
  <c r="EQ10" i="3"/>
  <c r="DV11" i="3"/>
  <c r="DW11" i="3"/>
  <c r="DX11" i="3"/>
  <c r="DY11" i="3"/>
  <c r="DZ11" i="3"/>
  <c r="EA11" i="3"/>
  <c r="DC11" i="3"/>
  <c r="EB11" i="3" s="1"/>
  <c r="EC11" i="3"/>
  <c r="DE11" i="3"/>
  <c r="ED11" i="3" s="1"/>
  <c r="EE11" i="3"/>
  <c r="DG11" i="3"/>
  <c r="EF11" i="3" s="1"/>
  <c r="EG11" i="3"/>
  <c r="DI11" i="3"/>
  <c r="EH11" i="3" s="1"/>
  <c r="EI11" i="3"/>
  <c r="DK11" i="3"/>
  <c r="EJ11" i="3" s="1"/>
  <c r="EK11" i="3"/>
  <c r="DM11" i="3"/>
  <c r="EL11" i="3" s="1"/>
  <c r="EM11" i="3"/>
  <c r="DO11" i="3"/>
  <c r="EN11" i="3" s="1"/>
  <c r="EO11" i="3"/>
  <c r="DQ11" i="3"/>
  <c r="EP11" i="3" s="1"/>
  <c r="EQ11" i="3"/>
  <c r="DV12" i="3"/>
  <c r="DW12" i="3"/>
  <c r="DX12" i="3"/>
  <c r="DY12" i="3"/>
  <c r="DZ12" i="3"/>
  <c r="EA12" i="3"/>
  <c r="DC12" i="3"/>
  <c r="EB12" i="3" s="1"/>
  <c r="EC12" i="3"/>
  <c r="DE12" i="3"/>
  <c r="ED12" i="3" s="1"/>
  <c r="EE12" i="3"/>
  <c r="DG12" i="3"/>
  <c r="EF12" i="3" s="1"/>
  <c r="EG12" i="3"/>
  <c r="DI12" i="3"/>
  <c r="EH12" i="3" s="1"/>
  <c r="EI12" i="3"/>
  <c r="DK12" i="3"/>
  <c r="EJ12" i="3" s="1"/>
  <c r="EK12" i="3"/>
  <c r="DM12" i="3"/>
  <c r="EL12" i="3" s="1"/>
  <c r="EM12" i="3"/>
  <c r="DO12" i="3"/>
  <c r="EN12" i="3" s="1"/>
  <c r="EO12" i="3"/>
  <c r="DQ12" i="3"/>
  <c r="EP12" i="3" s="1"/>
  <c r="EQ12" i="3"/>
  <c r="DV13" i="3"/>
  <c r="DW13" i="3"/>
  <c r="DX13" i="3"/>
  <c r="DY13" i="3"/>
  <c r="DZ13" i="3"/>
  <c r="EA13" i="3"/>
  <c r="DC13" i="3"/>
  <c r="EB13" i="3" s="1"/>
  <c r="EC13" i="3"/>
  <c r="DE13" i="3"/>
  <c r="ED13" i="3" s="1"/>
  <c r="EE13" i="3"/>
  <c r="DG13" i="3"/>
  <c r="EF13" i="3" s="1"/>
  <c r="EG13" i="3"/>
  <c r="DI13" i="3"/>
  <c r="EH13" i="3" s="1"/>
  <c r="EI13" i="3"/>
  <c r="DK13" i="3"/>
  <c r="EJ13" i="3" s="1"/>
  <c r="EK13" i="3"/>
  <c r="DM13" i="3"/>
  <c r="EL13" i="3" s="1"/>
  <c r="EM13" i="3"/>
  <c r="DO13" i="3"/>
  <c r="EN13" i="3" s="1"/>
  <c r="EO13" i="3"/>
  <c r="DQ13" i="3"/>
  <c r="EP13" i="3" s="1"/>
  <c r="EQ13" i="3"/>
  <c r="DV14" i="3"/>
  <c r="DW14" i="3"/>
  <c r="DX14" i="3"/>
  <c r="DY14" i="3"/>
  <c r="DZ14" i="3"/>
  <c r="EA14" i="3"/>
  <c r="DC14" i="3"/>
  <c r="EB14" i="3" s="1"/>
  <c r="EC14" i="3"/>
  <c r="DE14" i="3"/>
  <c r="ED14" i="3" s="1"/>
  <c r="EE14" i="3"/>
  <c r="DG14" i="3"/>
  <c r="EF14" i="3" s="1"/>
  <c r="EG14" i="3"/>
  <c r="DI14" i="3"/>
  <c r="EH14" i="3" s="1"/>
  <c r="EI14" i="3"/>
  <c r="DK14" i="3"/>
  <c r="EJ14" i="3" s="1"/>
  <c r="EK14" i="3"/>
  <c r="DM14" i="3"/>
  <c r="EL14" i="3" s="1"/>
  <c r="EM14" i="3"/>
  <c r="DO14" i="3"/>
  <c r="EN14" i="3" s="1"/>
  <c r="EO14" i="3"/>
  <c r="DQ14" i="3"/>
  <c r="EP14" i="3" s="1"/>
  <c r="EQ14" i="3"/>
  <c r="DV15" i="3"/>
  <c r="DW15" i="3"/>
  <c r="DX15" i="3"/>
  <c r="DY15" i="3"/>
  <c r="DZ15" i="3"/>
  <c r="EA15" i="3"/>
  <c r="DC15" i="3"/>
  <c r="EB15" i="3" s="1"/>
  <c r="EC15" i="3"/>
  <c r="DE15" i="3"/>
  <c r="ED15" i="3" s="1"/>
  <c r="EE15" i="3"/>
  <c r="DG15" i="3"/>
  <c r="EF15" i="3" s="1"/>
  <c r="EG15" i="3"/>
  <c r="DI15" i="3"/>
  <c r="EH15" i="3" s="1"/>
  <c r="EI15" i="3"/>
  <c r="DK15" i="3"/>
  <c r="EJ15" i="3" s="1"/>
  <c r="EK15" i="3"/>
  <c r="DM15" i="3"/>
  <c r="EL15" i="3" s="1"/>
  <c r="EM15" i="3"/>
  <c r="DO15" i="3"/>
  <c r="EN15" i="3" s="1"/>
  <c r="EO15" i="3"/>
  <c r="DQ15" i="3"/>
  <c r="EP15" i="3" s="1"/>
  <c r="EQ15" i="3"/>
  <c r="DV16" i="3"/>
  <c r="DW16" i="3"/>
  <c r="DX16" i="3"/>
  <c r="DY16" i="3"/>
  <c r="DZ16" i="3"/>
  <c r="EA16" i="3"/>
  <c r="DC16" i="3"/>
  <c r="EB16" i="3" s="1"/>
  <c r="EC16" i="3"/>
  <c r="DE16" i="3"/>
  <c r="ED16" i="3" s="1"/>
  <c r="EE16" i="3"/>
  <c r="DG16" i="3"/>
  <c r="EF16" i="3" s="1"/>
  <c r="EG16" i="3"/>
  <c r="DI16" i="3"/>
  <c r="EH16" i="3" s="1"/>
  <c r="EI16" i="3"/>
  <c r="DK16" i="3"/>
  <c r="EJ16" i="3" s="1"/>
  <c r="EK16" i="3"/>
  <c r="DM16" i="3"/>
  <c r="EL16" i="3" s="1"/>
  <c r="EM16" i="3"/>
  <c r="DO16" i="3"/>
  <c r="EN16" i="3" s="1"/>
  <c r="EO16" i="3"/>
  <c r="DQ16" i="3"/>
  <c r="EP16" i="3" s="1"/>
  <c r="EQ16" i="3"/>
  <c r="DV17" i="3"/>
  <c r="DW17" i="3"/>
  <c r="DX17" i="3"/>
  <c r="DY17" i="3"/>
  <c r="DZ17" i="3"/>
  <c r="EA17" i="3"/>
  <c r="DC17" i="3"/>
  <c r="EB17" i="3" s="1"/>
  <c r="EC17" i="3"/>
  <c r="DE17" i="3"/>
  <c r="ED17" i="3" s="1"/>
  <c r="EE17" i="3"/>
  <c r="DG17" i="3"/>
  <c r="EF17" i="3" s="1"/>
  <c r="EG17" i="3"/>
  <c r="DI17" i="3"/>
  <c r="EH17" i="3" s="1"/>
  <c r="EI17" i="3"/>
  <c r="DK17" i="3"/>
  <c r="EJ17" i="3" s="1"/>
  <c r="EK17" i="3"/>
  <c r="DM17" i="3"/>
  <c r="EL17" i="3" s="1"/>
  <c r="EM17" i="3"/>
  <c r="DO17" i="3"/>
  <c r="EN17" i="3" s="1"/>
  <c r="EO17" i="3"/>
  <c r="DQ17" i="3"/>
  <c r="EP17" i="3" s="1"/>
  <c r="EQ17" i="3"/>
  <c r="DV18" i="3"/>
  <c r="DW18" i="3"/>
  <c r="DX18" i="3"/>
  <c r="DY18" i="3"/>
  <c r="DZ18" i="3"/>
  <c r="EA18" i="3"/>
  <c r="DC18" i="3"/>
  <c r="EB18" i="3" s="1"/>
  <c r="EC18" i="3"/>
  <c r="DE18" i="3"/>
  <c r="ED18" i="3" s="1"/>
  <c r="EE18" i="3"/>
  <c r="DG18" i="3"/>
  <c r="EF18" i="3" s="1"/>
  <c r="EG18" i="3"/>
  <c r="DI18" i="3"/>
  <c r="EH18" i="3" s="1"/>
  <c r="EI18" i="3"/>
  <c r="DK18" i="3"/>
  <c r="EJ18" i="3" s="1"/>
  <c r="EK18" i="3"/>
  <c r="DM18" i="3"/>
  <c r="EL18" i="3" s="1"/>
  <c r="EM18" i="3"/>
  <c r="DO18" i="3"/>
  <c r="EN18" i="3" s="1"/>
  <c r="EO18" i="3"/>
  <c r="DQ18" i="3"/>
  <c r="EP18" i="3" s="1"/>
  <c r="EQ18" i="3"/>
  <c r="DV19" i="3"/>
  <c r="DW19" i="3"/>
  <c r="DX19" i="3"/>
  <c r="DY19" i="3"/>
  <c r="DZ19" i="3"/>
  <c r="EA19" i="3"/>
  <c r="DC19" i="3"/>
  <c r="EB19" i="3" s="1"/>
  <c r="EC19" i="3"/>
  <c r="DE19" i="3"/>
  <c r="ED19" i="3" s="1"/>
  <c r="EE19" i="3"/>
  <c r="DG19" i="3"/>
  <c r="EF19" i="3" s="1"/>
  <c r="EG19" i="3"/>
  <c r="DI19" i="3"/>
  <c r="EH19" i="3" s="1"/>
  <c r="EI19" i="3"/>
  <c r="DK19" i="3"/>
  <c r="EJ19" i="3" s="1"/>
  <c r="EK19" i="3"/>
  <c r="DM19" i="3"/>
  <c r="EL19" i="3" s="1"/>
  <c r="EM19" i="3"/>
  <c r="DO19" i="3"/>
  <c r="EN19" i="3" s="1"/>
  <c r="EO19" i="3"/>
  <c r="DQ19" i="3"/>
  <c r="EP19" i="3" s="1"/>
  <c r="EQ19" i="3"/>
  <c r="DV20" i="3"/>
  <c r="DW20" i="3"/>
  <c r="DX20" i="3"/>
  <c r="DY20" i="3"/>
  <c r="DZ20" i="3"/>
  <c r="EA20" i="3"/>
  <c r="DC20" i="3"/>
  <c r="EB20" i="3" s="1"/>
  <c r="EC20" i="3"/>
  <c r="DE20" i="3"/>
  <c r="ED20" i="3" s="1"/>
  <c r="EE20" i="3"/>
  <c r="DG20" i="3"/>
  <c r="EF20" i="3" s="1"/>
  <c r="EG20" i="3"/>
  <c r="DI20" i="3"/>
  <c r="EH20" i="3" s="1"/>
  <c r="EI20" i="3"/>
  <c r="DK20" i="3"/>
  <c r="EJ20" i="3" s="1"/>
  <c r="EK20" i="3"/>
  <c r="DM20" i="3"/>
  <c r="EL20" i="3" s="1"/>
  <c r="EM20" i="3"/>
  <c r="DO20" i="3"/>
  <c r="EN20" i="3" s="1"/>
  <c r="EO20" i="3"/>
  <c r="DQ20" i="3"/>
  <c r="EP20" i="3" s="1"/>
  <c r="EQ20" i="3"/>
  <c r="DV21" i="3"/>
  <c r="DW21" i="3"/>
  <c r="DX21" i="3"/>
  <c r="DY21" i="3"/>
  <c r="DZ21" i="3"/>
  <c r="EA21" i="3"/>
  <c r="DC21" i="3"/>
  <c r="EB21" i="3" s="1"/>
  <c r="EC21" i="3"/>
  <c r="DE21" i="3"/>
  <c r="ED21" i="3" s="1"/>
  <c r="EE21" i="3"/>
  <c r="DG21" i="3"/>
  <c r="EF21" i="3" s="1"/>
  <c r="EG21" i="3"/>
  <c r="DI21" i="3"/>
  <c r="EH21" i="3" s="1"/>
  <c r="EI21" i="3"/>
  <c r="DK21" i="3"/>
  <c r="EJ21" i="3" s="1"/>
  <c r="EK21" i="3"/>
  <c r="DM21" i="3"/>
  <c r="EL21" i="3" s="1"/>
  <c r="EM21" i="3"/>
  <c r="DO21" i="3"/>
  <c r="EN21" i="3" s="1"/>
  <c r="EO21" i="3"/>
  <c r="DQ21" i="3"/>
  <c r="EP21" i="3" s="1"/>
  <c r="EQ21" i="3"/>
  <c r="DV22" i="3"/>
  <c r="DW22" i="3"/>
  <c r="DX22" i="3"/>
  <c r="DY22" i="3"/>
  <c r="DZ22" i="3"/>
  <c r="EA22" i="3"/>
  <c r="DC22" i="3"/>
  <c r="EB22" i="3" s="1"/>
  <c r="EC22" i="3"/>
  <c r="DE22" i="3"/>
  <c r="ED22" i="3" s="1"/>
  <c r="EE22" i="3"/>
  <c r="DG22" i="3"/>
  <c r="EF22" i="3" s="1"/>
  <c r="EG22" i="3"/>
  <c r="DI22" i="3"/>
  <c r="EH22" i="3" s="1"/>
  <c r="EI22" i="3"/>
  <c r="DK22" i="3"/>
  <c r="EJ22" i="3" s="1"/>
  <c r="EK22" i="3"/>
  <c r="DM22" i="3"/>
  <c r="EL22" i="3" s="1"/>
  <c r="EM22" i="3"/>
  <c r="DO22" i="3"/>
  <c r="EN22" i="3" s="1"/>
  <c r="EO22" i="3"/>
  <c r="DQ22" i="3"/>
  <c r="EP22" i="3" s="1"/>
  <c r="EQ22" i="3"/>
  <c r="DV23" i="3"/>
  <c r="DW23" i="3"/>
  <c r="DX23" i="3"/>
  <c r="DY23" i="3"/>
  <c r="DZ23" i="3"/>
  <c r="EA23" i="3"/>
  <c r="DC23" i="3"/>
  <c r="EB23" i="3" s="1"/>
  <c r="EC23" i="3"/>
  <c r="DE23" i="3"/>
  <c r="ED23" i="3" s="1"/>
  <c r="EE23" i="3"/>
  <c r="DG23" i="3"/>
  <c r="EF23" i="3" s="1"/>
  <c r="EG23" i="3"/>
  <c r="DI23" i="3"/>
  <c r="EH23" i="3" s="1"/>
  <c r="EI23" i="3"/>
  <c r="DK23" i="3"/>
  <c r="EJ23" i="3" s="1"/>
  <c r="EK23" i="3"/>
  <c r="DM23" i="3"/>
  <c r="EL23" i="3" s="1"/>
  <c r="EM23" i="3"/>
  <c r="DO23" i="3"/>
  <c r="EN23" i="3" s="1"/>
  <c r="EO23" i="3"/>
  <c r="DQ23" i="3"/>
  <c r="EP23" i="3" s="1"/>
  <c r="EQ23" i="3"/>
  <c r="DV24" i="3"/>
  <c r="DW24" i="3"/>
  <c r="DX24" i="3"/>
  <c r="DY24" i="3"/>
  <c r="DZ24" i="3"/>
  <c r="EA24" i="3"/>
  <c r="DC24" i="3"/>
  <c r="EB24" i="3" s="1"/>
  <c r="EC24" i="3"/>
  <c r="DE24" i="3"/>
  <c r="ED24" i="3" s="1"/>
  <c r="EE24" i="3"/>
  <c r="DG24" i="3"/>
  <c r="EF24" i="3" s="1"/>
  <c r="EG24" i="3"/>
  <c r="DI24" i="3"/>
  <c r="EH24" i="3" s="1"/>
  <c r="EI24" i="3"/>
  <c r="DK24" i="3"/>
  <c r="EJ24" i="3" s="1"/>
  <c r="EK24" i="3"/>
  <c r="DM24" i="3"/>
  <c r="EL24" i="3" s="1"/>
  <c r="EM24" i="3"/>
  <c r="DO24" i="3"/>
  <c r="EN24" i="3" s="1"/>
  <c r="EO24" i="3"/>
  <c r="DQ24" i="3"/>
  <c r="EP24" i="3" s="1"/>
  <c r="EQ24" i="3"/>
  <c r="DV25" i="3"/>
  <c r="DW25" i="3"/>
  <c r="DX25" i="3"/>
  <c r="DY25" i="3"/>
  <c r="DZ25" i="3"/>
  <c r="EA25" i="3"/>
  <c r="DC25" i="3"/>
  <c r="EB25" i="3" s="1"/>
  <c r="EC25" i="3"/>
  <c r="DE25" i="3"/>
  <c r="ED25" i="3" s="1"/>
  <c r="EE25" i="3"/>
  <c r="DG25" i="3"/>
  <c r="EF25" i="3" s="1"/>
  <c r="EG25" i="3"/>
  <c r="DI25" i="3"/>
  <c r="EH25" i="3" s="1"/>
  <c r="EI25" i="3"/>
  <c r="DK25" i="3"/>
  <c r="EJ25" i="3" s="1"/>
  <c r="EK25" i="3"/>
  <c r="DM25" i="3"/>
  <c r="EL25" i="3" s="1"/>
  <c r="EM25" i="3"/>
  <c r="DO25" i="3"/>
  <c r="EN25" i="3" s="1"/>
  <c r="EO25" i="3"/>
  <c r="DQ25" i="3"/>
  <c r="EP25" i="3" s="1"/>
  <c r="EQ25" i="3"/>
  <c r="DV26" i="3"/>
  <c r="DW26" i="3"/>
  <c r="DX26" i="3"/>
  <c r="DY26" i="3"/>
  <c r="DZ26" i="3"/>
  <c r="EA26" i="3"/>
  <c r="DC26" i="3"/>
  <c r="EB26" i="3" s="1"/>
  <c r="EC26" i="3"/>
  <c r="DE26" i="3"/>
  <c r="ED26" i="3" s="1"/>
  <c r="EE26" i="3"/>
  <c r="DG26" i="3"/>
  <c r="EF26" i="3" s="1"/>
  <c r="EG26" i="3"/>
  <c r="DI26" i="3"/>
  <c r="EH26" i="3" s="1"/>
  <c r="EI26" i="3"/>
  <c r="DK26" i="3"/>
  <c r="EJ26" i="3" s="1"/>
  <c r="EK26" i="3"/>
  <c r="DM26" i="3"/>
  <c r="EL26" i="3" s="1"/>
  <c r="EM26" i="3"/>
  <c r="DO26" i="3"/>
  <c r="EN26" i="3" s="1"/>
  <c r="EO26" i="3"/>
  <c r="DQ26" i="3"/>
  <c r="EP26" i="3" s="1"/>
  <c r="EQ26" i="3"/>
  <c r="DV27" i="3"/>
  <c r="DW27" i="3"/>
  <c r="DX27" i="3"/>
  <c r="DY27" i="3"/>
  <c r="DZ27" i="3"/>
  <c r="EA27" i="3"/>
  <c r="DC27" i="3"/>
  <c r="EB27" i="3" s="1"/>
  <c r="EC27" i="3"/>
  <c r="DE27" i="3"/>
  <c r="ED27" i="3" s="1"/>
  <c r="EE27" i="3"/>
  <c r="DG27" i="3"/>
  <c r="EF27" i="3" s="1"/>
  <c r="EG27" i="3"/>
  <c r="DI27" i="3"/>
  <c r="EH27" i="3" s="1"/>
  <c r="EI27" i="3"/>
  <c r="DK27" i="3"/>
  <c r="EJ27" i="3" s="1"/>
  <c r="EK27" i="3"/>
  <c r="DM27" i="3"/>
  <c r="EL27" i="3" s="1"/>
  <c r="EM27" i="3"/>
  <c r="DO27" i="3"/>
  <c r="EN27" i="3" s="1"/>
  <c r="EO27" i="3"/>
  <c r="DQ27" i="3"/>
  <c r="EP27" i="3" s="1"/>
  <c r="EQ27" i="3"/>
  <c r="DV28" i="3"/>
  <c r="DW28" i="3"/>
  <c r="DX28" i="3"/>
  <c r="DY28" i="3"/>
  <c r="DZ28" i="3"/>
  <c r="EA28" i="3"/>
  <c r="DC28" i="3"/>
  <c r="EB28" i="3" s="1"/>
  <c r="EC28" i="3"/>
  <c r="DE28" i="3"/>
  <c r="ED28" i="3" s="1"/>
  <c r="EE28" i="3"/>
  <c r="DG28" i="3"/>
  <c r="EF28" i="3" s="1"/>
  <c r="EG28" i="3"/>
  <c r="DI28" i="3"/>
  <c r="EH28" i="3" s="1"/>
  <c r="EI28" i="3"/>
  <c r="DK28" i="3"/>
  <c r="EJ28" i="3" s="1"/>
  <c r="EK28" i="3"/>
  <c r="DM28" i="3"/>
  <c r="EL28" i="3" s="1"/>
  <c r="EM28" i="3"/>
  <c r="DO28" i="3"/>
  <c r="EN28" i="3" s="1"/>
  <c r="EO28" i="3"/>
  <c r="DQ28" i="3"/>
  <c r="EP28" i="3" s="1"/>
  <c r="EQ28" i="3"/>
  <c r="DV29" i="3"/>
  <c r="DW29" i="3"/>
  <c r="DX29" i="3"/>
  <c r="DY29" i="3"/>
  <c r="DZ29" i="3"/>
  <c r="EA29" i="3"/>
  <c r="DC29" i="3"/>
  <c r="EB29" i="3" s="1"/>
  <c r="EC29" i="3"/>
  <c r="DE29" i="3"/>
  <c r="ED29" i="3" s="1"/>
  <c r="EE29" i="3"/>
  <c r="DG29" i="3"/>
  <c r="EF29" i="3" s="1"/>
  <c r="EG29" i="3"/>
  <c r="DI29" i="3"/>
  <c r="EH29" i="3" s="1"/>
  <c r="EI29" i="3"/>
  <c r="DK29" i="3"/>
  <c r="EJ29" i="3" s="1"/>
  <c r="EK29" i="3"/>
  <c r="DM29" i="3"/>
  <c r="EL29" i="3" s="1"/>
  <c r="EM29" i="3"/>
  <c r="DO29" i="3"/>
  <c r="EN29" i="3" s="1"/>
  <c r="EO29" i="3"/>
  <c r="DQ29" i="3"/>
  <c r="EP29" i="3" s="1"/>
  <c r="EQ29" i="3"/>
  <c r="DV30" i="3"/>
  <c r="DW30" i="3"/>
  <c r="DX30" i="3"/>
  <c r="DY30" i="3"/>
  <c r="DZ30" i="3"/>
  <c r="EA30" i="3"/>
  <c r="DC30" i="3"/>
  <c r="EB30" i="3" s="1"/>
  <c r="EC30" i="3"/>
  <c r="DE30" i="3"/>
  <c r="ED30" i="3" s="1"/>
  <c r="EE30" i="3"/>
  <c r="DG30" i="3"/>
  <c r="EF30" i="3" s="1"/>
  <c r="EG30" i="3"/>
  <c r="DI30" i="3"/>
  <c r="EH30" i="3" s="1"/>
  <c r="EI30" i="3"/>
  <c r="DK30" i="3"/>
  <c r="EJ30" i="3" s="1"/>
  <c r="EK30" i="3"/>
  <c r="DM30" i="3"/>
  <c r="EL30" i="3" s="1"/>
  <c r="EM30" i="3"/>
  <c r="DO30" i="3"/>
  <c r="EN30" i="3" s="1"/>
  <c r="EO30" i="3"/>
  <c r="DQ30" i="3"/>
  <c r="EP30" i="3" s="1"/>
  <c r="EQ30" i="3"/>
  <c r="DV31" i="3"/>
  <c r="DW31" i="3"/>
  <c r="DX31" i="3"/>
  <c r="DY31" i="3"/>
  <c r="DZ31" i="3"/>
  <c r="EA31" i="3"/>
  <c r="DC31" i="3"/>
  <c r="EB31" i="3" s="1"/>
  <c r="EC31" i="3"/>
  <c r="DE31" i="3"/>
  <c r="ED31" i="3" s="1"/>
  <c r="EE31" i="3"/>
  <c r="DG31" i="3"/>
  <c r="EF31" i="3" s="1"/>
  <c r="EG31" i="3"/>
  <c r="DI31" i="3"/>
  <c r="EH31" i="3" s="1"/>
  <c r="EI31" i="3"/>
  <c r="DK31" i="3"/>
  <c r="EJ31" i="3" s="1"/>
  <c r="EK31" i="3"/>
  <c r="DM31" i="3"/>
  <c r="EL31" i="3" s="1"/>
  <c r="EM31" i="3"/>
  <c r="DO31" i="3"/>
  <c r="EN31" i="3" s="1"/>
  <c r="EO31" i="3"/>
  <c r="DQ31" i="3"/>
  <c r="EP31" i="3" s="1"/>
  <c r="EQ31" i="3"/>
  <c r="DV32" i="3"/>
  <c r="DW32" i="3"/>
  <c r="DX32" i="3"/>
  <c r="DY32" i="3"/>
  <c r="DZ32" i="3"/>
  <c r="EA32" i="3"/>
  <c r="DC32" i="3"/>
  <c r="EB32" i="3" s="1"/>
  <c r="EC32" i="3"/>
  <c r="DE32" i="3"/>
  <c r="ED32" i="3" s="1"/>
  <c r="EE32" i="3"/>
  <c r="DG32" i="3"/>
  <c r="EF32" i="3" s="1"/>
  <c r="EG32" i="3"/>
  <c r="DI32" i="3"/>
  <c r="EH32" i="3" s="1"/>
  <c r="EI32" i="3"/>
  <c r="DK32" i="3"/>
  <c r="EJ32" i="3" s="1"/>
  <c r="EK32" i="3"/>
  <c r="DM32" i="3"/>
  <c r="EL32" i="3" s="1"/>
  <c r="EM32" i="3"/>
  <c r="DO32" i="3"/>
  <c r="EN32" i="3" s="1"/>
  <c r="EO32" i="3"/>
  <c r="DQ32" i="3"/>
  <c r="EP32" i="3" s="1"/>
  <c r="EQ32" i="3"/>
  <c r="DV33" i="3"/>
  <c r="DW33" i="3"/>
  <c r="DX33" i="3"/>
  <c r="DY33" i="3"/>
  <c r="DZ33" i="3"/>
  <c r="EA33" i="3"/>
  <c r="DC33" i="3"/>
  <c r="EB33" i="3" s="1"/>
  <c r="EC33" i="3"/>
  <c r="DE33" i="3"/>
  <c r="ED33" i="3" s="1"/>
  <c r="EE33" i="3"/>
  <c r="DG33" i="3"/>
  <c r="EF33" i="3" s="1"/>
  <c r="EG33" i="3"/>
  <c r="DI33" i="3"/>
  <c r="EH33" i="3" s="1"/>
  <c r="EI33" i="3"/>
  <c r="DK33" i="3"/>
  <c r="EJ33" i="3" s="1"/>
  <c r="EK33" i="3"/>
  <c r="DM33" i="3"/>
  <c r="EL33" i="3" s="1"/>
  <c r="EM33" i="3"/>
  <c r="DO33" i="3"/>
  <c r="EN33" i="3" s="1"/>
  <c r="EO33" i="3"/>
  <c r="DQ33" i="3"/>
  <c r="EP33" i="3" s="1"/>
  <c r="EQ33" i="3"/>
  <c r="DV34" i="3"/>
  <c r="DW34" i="3"/>
  <c r="DX34" i="3"/>
  <c r="DY34" i="3"/>
  <c r="DZ34" i="3"/>
  <c r="EA34" i="3"/>
  <c r="DC34" i="3"/>
  <c r="EB34" i="3" s="1"/>
  <c r="EC34" i="3"/>
  <c r="DE34" i="3"/>
  <c r="ED34" i="3" s="1"/>
  <c r="EE34" i="3"/>
  <c r="DG34" i="3"/>
  <c r="EF34" i="3" s="1"/>
  <c r="EG34" i="3"/>
  <c r="DI34" i="3"/>
  <c r="EH34" i="3" s="1"/>
  <c r="EI34" i="3"/>
  <c r="DK34" i="3"/>
  <c r="EJ34" i="3" s="1"/>
  <c r="EK34" i="3"/>
  <c r="DM34" i="3"/>
  <c r="EL34" i="3" s="1"/>
  <c r="EM34" i="3"/>
  <c r="DO34" i="3"/>
  <c r="EN34" i="3" s="1"/>
  <c r="EO34" i="3"/>
  <c r="DQ34" i="3"/>
  <c r="EP34" i="3" s="1"/>
  <c r="EQ34" i="3"/>
  <c r="DV35" i="3"/>
  <c r="DW35" i="3"/>
  <c r="DX35" i="3"/>
  <c r="DY35" i="3"/>
  <c r="DZ35" i="3"/>
  <c r="EA35" i="3"/>
  <c r="DC35" i="3"/>
  <c r="EB35" i="3" s="1"/>
  <c r="EC35" i="3"/>
  <c r="DE35" i="3"/>
  <c r="ED35" i="3" s="1"/>
  <c r="EE35" i="3"/>
  <c r="DG35" i="3"/>
  <c r="EF35" i="3" s="1"/>
  <c r="EG35" i="3"/>
  <c r="DI35" i="3"/>
  <c r="EH35" i="3" s="1"/>
  <c r="EI35" i="3"/>
  <c r="DK35" i="3"/>
  <c r="EJ35" i="3" s="1"/>
  <c r="EK35" i="3"/>
  <c r="DM35" i="3"/>
  <c r="EL35" i="3" s="1"/>
  <c r="EM35" i="3"/>
  <c r="DO35" i="3"/>
  <c r="EN35" i="3" s="1"/>
  <c r="EO35" i="3"/>
  <c r="DQ35" i="3"/>
  <c r="EP35" i="3" s="1"/>
  <c r="EQ35" i="3"/>
  <c r="DV36" i="3"/>
  <c r="DW36" i="3"/>
  <c r="DX36" i="3"/>
  <c r="DY36" i="3"/>
  <c r="DZ36" i="3"/>
  <c r="EA36" i="3"/>
  <c r="DC36" i="3"/>
  <c r="EB36" i="3" s="1"/>
  <c r="EC36" i="3"/>
  <c r="DE36" i="3"/>
  <c r="ED36" i="3" s="1"/>
  <c r="EE36" i="3"/>
  <c r="DG36" i="3"/>
  <c r="EF36" i="3" s="1"/>
  <c r="EG36" i="3"/>
  <c r="DI36" i="3"/>
  <c r="EH36" i="3" s="1"/>
  <c r="EI36" i="3"/>
  <c r="DK36" i="3"/>
  <c r="EJ36" i="3" s="1"/>
  <c r="EK36" i="3"/>
  <c r="DM36" i="3"/>
  <c r="EL36" i="3" s="1"/>
  <c r="EM36" i="3"/>
  <c r="DO36" i="3"/>
  <c r="EN36" i="3" s="1"/>
  <c r="EO36" i="3"/>
  <c r="DQ36" i="3"/>
  <c r="EP36" i="3" s="1"/>
  <c r="EQ36" i="3"/>
  <c r="DV37" i="3"/>
  <c r="DW37" i="3"/>
  <c r="DX37" i="3"/>
  <c r="DY37" i="3"/>
  <c r="DZ37" i="3"/>
  <c r="EA37" i="3"/>
  <c r="DC37" i="3"/>
  <c r="EB37" i="3" s="1"/>
  <c r="EC37" i="3"/>
  <c r="DE37" i="3"/>
  <c r="ED37" i="3" s="1"/>
  <c r="EE37" i="3"/>
  <c r="DG37" i="3"/>
  <c r="EF37" i="3" s="1"/>
  <c r="EG37" i="3"/>
  <c r="DI37" i="3"/>
  <c r="EH37" i="3" s="1"/>
  <c r="EI37" i="3"/>
  <c r="DK37" i="3"/>
  <c r="EJ37" i="3" s="1"/>
  <c r="EK37" i="3"/>
  <c r="DM37" i="3"/>
  <c r="EL37" i="3" s="1"/>
  <c r="EM37" i="3"/>
  <c r="DO37" i="3"/>
  <c r="EN37" i="3" s="1"/>
  <c r="EO37" i="3"/>
  <c r="DQ37" i="3"/>
  <c r="EP37" i="3" s="1"/>
  <c r="EQ37" i="3"/>
  <c r="DV38" i="3"/>
  <c r="DW38" i="3"/>
  <c r="DX38" i="3"/>
  <c r="DY38" i="3"/>
  <c r="DZ38" i="3"/>
  <c r="EA38" i="3"/>
  <c r="DC38" i="3"/>
  <c r="EB38" i="3" s="1"/>
  <c r="EC38" i="3"/>
  <c r="DE38" i="3"/>
  <c r="ED38" i="3" s="1"/>
  <c r="EE38" i="3"/>
  <c r="DG38" i="3"/>
  <c r="EF38" i="3" s="1"/>
  <c r="EG38" i="3"/>
  <c r="DI38" i="3"/>
  <c r="EH38" i="3" s="1"/>
  <c r="EI38" i="3"/>
  <c r="DK38" i="3"/>
  <c r="EJ38" i="3" s="1"/>
  <c r="EK38" i="3"/>
  <c r="DM38" i="3"/>
  <c r="EL38" i="3" s="1"/>
  <c r="EM38" i="3"/>
  <c r="DO38" i="3"/>
  <c r="EN38" i="3" s="1"/>
  <c r="EO38" i="3"/>
  <c r="DQ38" i="3"/>
  <c r="EP38" i="3" s="1"/>
  <c r="EQ38" i="3"/>
  <c r="CW39" i="3"/>
  <c r="DV39" i="3" s="1"/>
  <c r="CU39" i="3"/>
  <c r="DW39" i="3"/>
  <c r="CY39" i="3"/>
  <c r="DX39" i="3" s="1"/>
  <c r="DY39" i="3"/>
  <c r="DA39" i="3"/>
  <c r="DZ39" i="3" s="1"/>
  <c r="EA39" i="3"/>
  <c r="DC39" i="3"/>
  <c r="EB39" i="3" s="1"/>
  <c r="EC39" i="3"/>
  <c r="DE39" i="3"/>
  <c r="ED39" i="3" s="1"/>
  <c r="EE39" i="3"/>
  <c r="DG39" i="3"/>
  <c r="EF39" i="3" s="1"/>
  <c r="EG39" i="3"/>
  <c r="DI39" i="3"/>
  <c r="EH39" i="3" s="1"/>
  <c r="EI39" i="3"/>
  <c r="DK39" i="3"/>
  <c r="EJ39" i="3" s="1"/>
  <c r="EK39" i="3"/>
  <c r="DM39" i="3"/>
  <c r="EL39" i="3" s="1"/>
  <c r="EM39" i="3"/>
  <c r="DO39" i="3"/>
  <c r="EN39" i="3" s="1"/>
  <c r="EO39" i="3"/>
  <c r="DQ39" i="3"/>
  <c r="EP39" i="3" s="1"/>
  <c r="EQ39" i="3"/>
  <c r="CW40" i="3"/>
  <c r="DV40" i="3" s="1"/>
  <c r="CU40" i="3"/>
  <c r="DW40" i="3"/>
  <c r="CY40" i="3"/>
  <c r="DX40" i="3" s="1"/>
  <c r="DY40" i="3"/>
  <c r="DA40" i="3"/>
  <c r="DZ40" i="3" s="1"/>
  <c r="EA40" i="3"/>
  <c r="DC40" i="3"/>
  <c r="EB40" i="3" s="1"/>
  <c r="EC40" i="3"/>
  <c r="DE40" i="3"/>
  <c r="ED40" i="3" s="1"/>
  <c r="EE40" i="3"/>
  <c r="DG40" i="3"/>
  <c r="EF40" i="3" s="1"/>
  <c r="EG40" i="3"/>
  <c r="DI40" i="3"/>
  <c r="EH40" i="3" s="1"/>
  <c r="EI40" i="3"/>
  <c r="DK40" i="3"/>
  <c r="EJ40" i="3" s="1"/>
  <c r="EK40" i="3"/>
  <c r="DM40" i="3"/>
  <c r="EL40" i="3" s="1"/>
  <c r="EM40" i="3"/>
  <c r="DO40" i="3"/>
  <c r="EN40" i="3" s="1"/>
  <c r="EO40" i="3"/>
  <c r="DQ40" i="3"/>
  <c r="EP40" i="3" s="1"/>
  <c r="EQ40" i="3"/>
  <c r="CW41" i="3"/>
  <c r="DV41" i="3" s="1"/>
  <c r="CU41" i="3"/>
  <c r="DW41" i="3"/>
  <c r="CY41" i="3"/>
  <c r="DX41" i="3" s="1"/>
  <c r="DY41" i="3"/>
  <c r="DA41" i="3"/>
  <c r="DZ41" i="3" s="1"/>
  <c r="EA41" i="3"/>
  <c r="DC41" i="3"/>
  <c r="EB41" i="3" s="1"/>
  <c r="EC41" i="3"/>
  <c r="DE41" i="3"/>
  <c r="ED41" i="3" s="1"/>
  <c r="EE41" i="3"/>
  <c r="DG41" i="3"/>
  <c r="EF41" i="3" s="1"/>
  <c r="EG41" i="3"/>
  <c r="DI41" i="3"/>
  <c r="EH41" i="3" s="1"/>
  <c r="EI41" i="3"/>
  <c r="DK41" i="3"/>
  <c r="EJ41" i="3" s="1"/>
  <c r="EK41" i="3"/>
  <c r="DM41" i="3"/>
  <c r="EL41" i="3" s="1"/>
  <c r="EM41" i="3"/>
  <c r="DO41" i="3"/>
  <c r="EN41" i="3" s="1"/>
  <c r="EO41" i="3"/>
  <c r="DQ41" i="3"/>
  <c r="EP41" i="3" s="1"/>
  <c r="EQ41" i="3"/>
  <c r="CW42" i="3"/>
  <c r="DV42" i="3" s="1"/>
  <c r="CU42" i="3"/>
  <c r="DW42" i="3"/>
  <c r="CY42" i="3"/>
  <c r="DX42" i="3" s="1"/>
  <c r="DY42" i="3"/>
  <c r="DA42" i="3"/>
  <c r="DZ42" i="3" s="1"/>
  <c r="EA42" i="3"/>
  <c r="DC42" i="3"/>
  <c r="EB42" i="3" s="1"/>
  <c r="EC42" i="3"/>
  <c r="DE42" i="3"/>
  <c r="ED42" i="3" s="1"/>
  <c r="EE42" i="3"/>
  <c r="DG42" i="3"/>
  <c r="EF42" i="3" s="1"/>
  <c r="EG42" i="3"/>
  <c r="DI42" i="3"/>
  <c r="EH42" i="3" s="1"/>
  <c r="EI42" i="3"/>
  <c r="DK42" i="3"/>
  <c r="EJ42" i="3" s="1"/>
  <c r="EK42" i="3"/>
  <c r="DM42" i="3"/>
  <c r="EL42" i="3" s="1"/>
  <c r="EM42" i="3"/>
  <c r="DO42" i="3"/>
  <c r="EN42" i="3" s="1"/>
  <c r="EO42" i="3"/>
  <c r="DQ42" i="3"/>
  <c r="EP42" i="3" s="1"/>
  <c r="EQ42" i="3"/>
  <c r="CW43" i="3"/>
  <c r="DV43" i="3" s="1"/>
  <c r="CU43" i="3"/>
  <c r="DW43" i="3"/>
  <c r="CY43" i="3"/>
  <c r="DX43" i="3" s="1"/>
  <c r="DY43" i="3"/>
  <c r="DA43" i="3"/>
  <c r="DZ43" i="3" s="1"/>
  <c r="EA43" i="3"/>
  <c r="DC43" i="3"/>
  <c r="EB43" i="3" s="1"/>
  <c r="EC43" i="3"/>
  <c r="DE43" i="3"/>
  <c r="ED43" i="3" s="1"/>
  <c r="EE43" i="3"/>
  <c r="DG43" i="3"/>
  <c r="EF43" i="3"/>
  <c r="EG43" i="3"/>
  <c r="DI43" i="3"/>
  <c r="EH43" i="3" s="1"/>
  <c r="EI43" i="3"/>
  <c r="DK43" i="3"/>
  <c r="EJ43" i="3" s="1"/>
  <c r="EK43" i="3"/>
  <c r="DM43" i="3"/>
  <c r="EL43" i="3" s="1"/>
  <c r="EM43" i="3"/>
  <c r="DO43" i="3"/>
  <c r="EN43" i="3" s="1"/>
  <c r="EO43" i="3"/>
  <c r="DQ43" i="3"/>
  <c r="EP43" i="3"/>
  <c r="EQ43" i="3"/>
  <c r="CW44" i="3"/>
  <c r="DV44" i="3" s="1"/>
  <c r="CU44" i="3"/>
  <c r="DW44" i="3"/>
  <c r="CY44" i="3"/>
  <c r="DX44" i="3" s="1"/>
  <c r="DY44" i="3"/>
  <c r="DA44" i="3"/>
  <c r="DZ44" i="3" s="1"/>
  <c r="EA44" i="3"/>
  <c r="DC44" i="3"/>
  <c r="EB44" i="3" s="1"/>
  <c r="EC44" i="3"/>
  <c r="DE44" i="3"/>
  <c r="ED44" i="3" s="1"/>
  <c r="EE44" i="3"/>
  <c r="DG44" i="3"/>
  <c r="EF44" i="3" s="1"/>
  <c r="EG44" i="3"/>
  <c r="DI44" i="3"/>
  <c r="EH44" i="3" s="1"/>
  <c r="EI44" i="3"/>
  <c r="DK44" i="3"/>
  <c r="EJ44" i="3" s="1"/>
  <c r="EK44" i="3"/>
  <c r="DM44" i="3"/>
  <c r="EL44" i="3" s="1"/>
  <c r="EM44" i="3"/>
  <c r="DO44" i="3"/>
  <c r="EN44" i="3" s="1"/>
  <c r="EO44" i="3"/>
  <c r="DQ44" i="3"/>
  <c r="EP44" i="3" s="1"/>
  <c r="EQ44" i="3"/>
  <c r="CW45" i="3"/>
  <c r="DV45" i="3" s="1"/>
  <c r="CU45" i="3"/>
  <c r="DW45" i="3"/>
  <c r="CY45" i="3"/>
  <c r="DX45" i="3" s="1"/>
  <c r="DY45" i="3"/>
  <c r="DA45" i="3"/>
  <c r="DZ45" i="3" s="1"/>
  <c r="EA45" i="3"/>
  <c r="DC45" i="3"/>
  <c r="EB45" i="3" s="1"/>
  <c r="EC45" i="3"/>
  <c r="DE45" i="3"/>
  <c r="ED45" i="3" s="1"/>
  <c r="EE45" i="3"/>
  <c r="DG45" i="3"/>
  <c r="EF45" i="3" s="1"/>
  <c r="EG45" i="3"/>
  <c r="DI45" i="3"/>
  <c r="EH45" i="3" s="1"/>
  <c r="EI45" i="3"/>
  <c r="DK45" i="3"/>
  <c r="EJ45" i="3" s="1"/>
  <c r="EK45" i="3"/>
  <c r="DM45" i="3"/>
  <c r="EL45" i="3" s="1"/>
  <c r="EM45" i="3"/>
  <c r="DO45" i="3"/>
  <c r="EN45" i="3" s="1"/>
  <c r="EO45" i="3"/>
  <c r="DQ45" i="3"/>
  <c r="EP45" i="3" s="1"/>
  <c r="EQ45" i="3"/>
  <c r="CW46" i="3"/>
  <c r="DV46" i="3" s="1"/>
  <c r="CU46" i="3"/>
  <c r="DW46" i="3"/>
  <c r="CY46" i="3"/>
  <c r="DX46" i="3" s="1"/>
  <c r="DY46" i="3"/>
  <c r="DA46" i="3"/>
  <c r="DZ46" i="3" s="1"/>
  <c r="EA46" i="3"/>
  <c r="DC46" i="3"/>
  <c r="EB46" i="3" s="1"/>
  <c r="EC46" i="3"/>
  <c r="DE46" i="3"/>
  <c r="ED46" i="3" s="1"/>
  <c r="EE46" i="3"/>
  <c r="DG46" i="3"/>
  <c r="EF46" i="3" s="1"/>
  <c r="EG46" i="3"/>
  <c r="DI46" i="3"/>
  <c r="EH46" i="3" s="1"/>
  <c r="EI46" i="3"/>
  <c r="DK46" i="3"/>
  <c r="EJ46" i="3" s="1"/>
  <c r="EK46" i="3"/>
  <c r="DM46" i="3"/>
  <c r="EL46" i="3" s="1"/>
  <c r="J1273" i="35" s="1"/>
  <c r="EM46" i="3"/>
  <c r="DO46" i="3"/>
  <c r="EN46" i="3" s="1"/>
  <c r="EO46" i="3"/>
  <c r="DQ46" i="3"/>
  <c r="EP46" i="3" s="1"/>
  <c r="EQ46" i="3"/>
  <c r="CW47" i="3"/>
  <c r="DV47" i="3" s="1"/>
  <c r="CU47" i="3"/>
  <c r="DW47" i="3"/>
  <c r="CY47" i="3"/>
  <c r="DX47" i="3" s="1"/>
  <c r="DY47" i="3"/>
  <c r="DA47" i="3"/>
  <c r="DZ47" i="3" s="1"/>
  <c r="EA47" i="3"/>
  <c r="DC47" i="3"/>
  <c r="EB47" i="3" s="1"/>
  <c r="EC47" i="3"/>
  <c r="DE47" i="3"/>
  <c r="ED47" i="3" s="1"/>
  <c r="EE47" i="3"/>
  <c r="DG47" i="3"/>
  <c r="EF47" i="3" s="1"/>
  <c r="EG47" i="3"/>
  <c r="DI47" i="3"/>
  <c r="EH47" i="3" s="1"/>
  <c r="EI47" i="3"/>
  <c r="DK47" i="3"/>
  <c r="EJ47" i="3" s="1"/>
  <c r="EK47" i="3"/>
  <c r="DM47" i="3"/>
  <c r="EL47" i="3" s="1"/>
  <c r="EM47" i="3"/>
  <c r="DO47" i="3"/>
  <c r="EN47" i="3" s="1"/>
  <c r="EO47" i="3"/>
  <c r="DQ47" i="3"/>
  <c r="EP47" i="3" s="1"/>
  <c r="EQ47" i="3"/>
  <c r="CW48" i="3"/>
  <c r="DV48" i="3" s="1"/>
  <c r="CU48" i="3"/>
  <c r="DW48" i="3"/>
  <c r="CY48" i="3"/>
  <c r="DX48" i="3" s="1"/>
  <c r="DY48" i="3"/>
  <c r="DA48" i="3"/>
  <c r="DZ48" i="3" s="1"/>
  <c r="EA48" i="3"/>
  <c r="DC48" i="3"/>
  <c r="EB48" i="3" s="1"/>
  <c r="EC48" i="3"/>
  <c r="DE48" i="3"/>
  <c r="ED48" i="3" s="1"/>
  <c r="EE48" i="3"/>
  <c r="DG48" i="3"/>
  <c r="EF48" i="3" s="1"/>
  <c r="EG48" i="3"/>
  <c r="DI48" i="3"/>
  <c r="EH48" i="3" s="1"/>
  <c r="EI48" i="3"/>
  <c r="DK48" i="3"/>
  <c r="EJ48" i="3" s="1"/>
  <c r="EK48" i="3"/>
  <c r="DM48" i="3"/>
  <c r="EL48" i="3" s="1"/>
  <c r="EM48" i="3"/>
  <c r="DO48" i="3"/>
  <c r="EN48" i="3" s="1"/>
  <c r="EO48" i="3"/>
  <c r="DQ48" i="3"/>
  <c r="EP48" i="3" s="1"/>
  <c r="EQ48" i="3"/>
  <c r="CW49" i="3"/>
  <c r="DV49" i="3" s="1"/>
  <c r="CU49" i="3"/>
  <c r="DW49" i="3"/>
  <c r="CY49" i="3"/>
  <c r="DX49" i="3" s="1"/>
  <c r="DY49" i="3"/>
  <c r="DA49" i="3"/>
  <c r="DZ49" i="3" s="1"/>
  <c r="EA49" i="3"/>
  <c r="DC49" i="3"/>
  <c r="EB49" i="3" s="1"/>
  <c r="EC49" i="3"/>
  <c r="DE49" i="3"/>
  <c r="ED49" i="3" s="1"/>
  <c r="EE49" i="3"/>
  <c r="DG49" i="3"/>
  <c r="EF49" i="3" s="1"/>
  <c r="EG49" i="3"/>
  <c r="DI49" i="3"/>
  <c r="EH49" i="3" s="1"/>
  <c r="EI49" i="3"/>
  <c r="DK49" i="3"/>
  <c r="EJ49" i="3" s="1"/>
  <c r="EK49" i="3"/>
  <c r="DM49" i="3"/>
  <c r="EL49" i="3" s="1"/>
  <c r="EM49" i="3"/>
  <c r="DO49" i="3"/>
  <c r="EN49" i="3" s="1"/>
  <c r="EO49" i="3"/>
  <c r="DQ49" i="3"/>
  <c r="EP49" i="3" s="1"/>
  <c r="EQ49" i="3"/>
  <c r="CW50" i="3"/>
  <c r="DV50" i="3" s="1"/>
  <c r="CU50" i="3"/>
  <c r="DW50" i="3"/>
  <c r="CY50" i="3"/>
  <c r="DX50" i="3" s="1"/>
  <c r="DY50" i="3"/>
  <c r="DA50" i="3"/>
  <c r="DZ50" i="3" s="1"/>
  <c r="EA50" i="3"/>
  <c r="DC50" i="3"/>
  <c r="EB50" i="3" s="1"/>
  <c r="EC50" i="3"/>
  <c r="DE50" i="3"/>
  <c r="ED50" i="3" s="1"/>
  <c r="EE50" i="3"/>
  <c r="DG50" i="3"/>
  <c r="EF50" i="3" s="1"/>
  <c r="EG50" i="3"/>
  <c r="DI50" i="3"/>
  <c r="EH50" i="3" s="1"/>
  <c r="EI50" i="3"/>
  <c r="DK50" i="3"/>
  <c r="EJ50" i="3" s="1"/>
  <c r="EK50" i="3"/>
  <c r="DM50" i="3"/>
  <c r="EL50" i="3" s="1"/>
  <c r="EM50" i="3"/>
  <c r="DO50" i="3"/>
  <c r="EN50" i="3" s="1"/>
  <c r="EO50" i="3"/>
  <c r="DQ50" i="3"/>
  <c r="EP50" i="3" s="1"/>
  <c r="EQ50" i="3"/>
  <c r="CW51" i="3"/>
  <c r="DV51" i="3" s="1"/>
  <c r="CU51" i="3"/>
  <c r="DW51" i="3"/>
  <c r="CY51" i="3"/>
  <c r="DX51" i="3" s="1"/>
  <c r="DY51" i="3"/>
  <c r="DA51" i="3"/>
  <c r="DZ51" i="3" s="1"/>
  <c r="EA51" i="3"/>
  <c r="DC51" i="3"/>
  <c r="EB51" i="3" s="1"/>
  <c r="EC51" i="3"/>
  <c r="DE51" i="3"/>
  <c r="ED51" i="3" s="1"/>
  <c r="EE51" i="3"/>
  <c r="DG51" i="3"/>
  <c r="EF51" i="3" s="1"/>
  <c r="EG51" i="3"/>
  <c r="DI51" i="3"/>
  <c r="EH51" i="3" s="1"/>
  <c r="EI51" i="3"/>
  <c r="DK51" i="3"/>
  <c r="EJ51" i="3" s="1"/>
  <c r="EK51" i="3"/>
  <c r="DM51" i="3"/>
  <c r="EL51" i="3" s="1"/>
  <c r="EM51" i="3"/>
  <c r="DO51" i="3"/>
  <c r="EN51" i="3" s="1"/>
  <c r="EO51" i="3"/>
  <c r="DQ51" i="3"/>
  <c r="EP51" i="3" s="1"/>
  <c r="EQ51" i="3"/>
  <c r="CW52" i="3"/>
  <c r="DV52" i="3" s="1"/>
  <c r="CU52" i="3"/>
  <c r="DW52" i="3"/>
  <c r="CY52" i="3"/>
  <c r="DX52" i="3" s="1"/>
  <c r="DY52" i="3"/>
  <c r="DA52" i="3"/>
  <c r="DZ52" i="3" s="1"/>
  <c r="EA52" i="3"/>
  <c r="DC52" i="3"/>
  <c r="EB52" i="3"/>
  <c r="EC52" i="3"/>
  <c r="DE52" i="3"/>
  <c r="ED52" i="3" s="1"/>
  <c r="EE52" i="3"/>
  <c r="DG52" i="3"/>
  <c r="EF52" i="3" s="1"/>
  <c r="EG52" i="3"/>
  <c r="DI52" i="3"/>
  <c r="EH52" i="3" s="1"/>
  <c r="EI52" i="3"/>
  <c r="DK52" i="3"/>
  <c r="EJ52" i="3" s="1"/>
  <c r="EK52" i="3"/>
  <c r="DM52" i="3"/>
  <c r="EL52" i="3" s="1"/>
  <c r="EM52" i="3"/>
  <c r="DO52" i="3"/>
  <c r="EN52" i="3" s="1"/>
  <c r="EO52" i="3"/>
  <c r="DQ52" i="3"/>
  <c r="EP52" i="3" s="1"/>
  <c r="EQ52" i="3"/>
  <c r="CW53" i="3"/>
  <c r="DV53" i="3" s="1"/>
  <c r="CU53" i="3"/>
  <c r="DW53" i="3"/>
  <c r="CY53" i="3"/>
  <c r="DX53" i="3" s="1"/>
  <c r="DY53" i="3"/>
  <c r="DA53" i="3"/>
  <c r="DZ53" i="3" s="1"/>
  <c r="EA53" i="3"/>
  <c r="DC53" i="3"/>
  <c r="EB53" i="3" s="1"/>
  <c r="EC53" i="3"/>
  <c r="DE53" i="3"/>
  <c r="ED53" i="3" s="1"/>
  <c r="EE53" i="3"/>
  <c r="DG53" i="3"/>
  <c r="EF53" i="3" s="1"/>
  <c r="EG53" i="3"/>
  <c r="DI53" i="3"/>
  <c r="EH53" i="3" s="1"/>
  <c r="EI53" i="3"/>
  <c r="DK53" i="3"/>
  <c r="EJ53" i="3" s="1"/>
  <c r="EK53" i="3"/>
  <c r="DM53" i="3"/>
  <c r="EL53" i="3" s="1"/>
  <c r="EM53" i="3"/>
  <c r="DO53" i="3"/>
  <c r="EN53" i="3" s="1"/>
  <c r="EO53" i="3"/>
  <c r="DQ53" i="3"/>
  <c r="EP53" i="3" s="1"/>
  <c r="EQ53" i="3"/>
  <c r="CW54" i="3"/>
  <c r="DV54" i="3" s="1"/>
  <c r="CU54" i="3"/>
  <c r="DW54" i="3"/>
  <c r="CY54" i="3"/>
  <c r="DX54" i="3" s="1"/>
  <c r="DY54" i="3"/>
  <c r="DA54" i="3"/>
  <c r="DZ54" i="3" s="1"/>
  <c r="EA54" i="3"/>
  <c r="DC54" i="3"/>
  <c r="EB54" i="3" s="1"/>
  <c r="EC54" i="3"/>
  <c r="DE54" i="3"/>
  <c r="ED54" i="3" s="1"/>
  <c r="EE54" i="3"/>
  <c r="DG54" i="3"/>
  <c r="EF54" i="3" s="1"/>
  <c r="EG54" i="3"/>
  <c r="DI54" i="3"/>
  <c r="EH54" i="3" s="1"/>
  <c r="EI54" i="3"/>
  <c r="DK54" i="3"/>
  <c r="EJ54" i="3" s="1"/>
  <c r="EK54" i="3"/>
  <c r="DM54" i="3"/>
  <c r="EL54" i="3" s="1"/>
  <c r="EM54" i="3"/>
  <c r="DO54" i="3"/>
  <c r="EN54" i="3" s="1"/>
  <c r="EO54" i="3"/>
  <c r="DQ54" i="3"/>
  <c r="EP54" i="3" s="1"/>
  <c r="EQ54" i="3"/>
  <c r="CW55" i="3"/>
  <c r="DV55" i="3" s="1"/>
  <c r="CU55" i="3"/>
  <c r="DW55" i="3"/>
  <c r="CY55" i="3"/>
  <c r="DX55" i="3" s="1"/>
  <c r="DY55" i="3"/>
  <c r="DA55" i="3"/>
  <c r="DZ55" i="3" s="1"/>
  <c r="EA55" i="3"/>
  <c r="DC55" i="3"/>
  <c r="EB55" i="3" s="1"/>
  <c r="EC55" i="3"/>
  <c r="DE55" i="3"/>
  <c r="ED55" i="3" s="1"/>
  <c r="EE55" i="3"/>
  <c r="DG55" i="3"/>
  <c r="EF55" i="3" s="1"/>
  <c r="EG55" i="3"/>
  <c r="DI55" i="3"/>
  <c r="EH55" i="3" s="1"/>
  <c r="EI55" i="3"/>
  <c r="DK55" i="3"/>
  <c r="EJ55" i="3" s="1"/>
  <c r="EK55" i="3"/>
  <c r="DM55" i="3"/>
  <c r="EL55" i="3" s="1"/>
  <c r="EM55" i="3"/>
  <c r="DO55" i="3"/>
  <c r="EN55" i="3" s="1"/>
  <c r="EO55" i="3"/>
  <c r="DQ55" i="3"/>
  <c r="EP55" i="3"/>
  <c r="EQ55" i="3"/>
  <c r="CW56" i="3"/>
  <c r="DV56" i="3" s="1"/>
  <c r="CU56" i="3"/>
  <c r="DW56" i="3"/>
  <c r="CY56" i="3"/>
  <c r="DX56" i="3" s="1"/>
  <c r="DY56" i="3"/>
  <c r="DA56" i="3"/>
  <c r="DZ56" i="3" s="1"/>
  <c r="EA56" i="3"/>
  <c r="DC56" i="3"/>
  <c r="EB56" i="3" s="1"/>
  <c r="EC56" i="3"/>
  <c r="DE56" i="3"/>
  <c r="ED56" i="3" s="1"/>
  <c r="EE56" i="3"/>
  <c r="DG56" i="3"/>
  <c r="EF56" i="3" s="1"/>
  <c r="EG56" i="3"/>
  <c r="DI56" i="3"/>
  <c r="EH56" i="3" s="1"/>
  <c r="EI56" i="3"/>
  <c r="DK56" i="3"/>
  <c r="EJ56" i="3" s="1"/>
  <c r="EK56" i="3"/>
  <c r="DM56" i="3"/>
  <c r="EL56" i="3" s="1"/>
  <c r="EM56" i="3"/>
  <c r="DO56" i="3"/>
  <c r="EN56" i="3" s="1"/>
  <c r="EO56" i="3"/>
  <c r="DQ56" i="3"/>
  <c r="EP56" i="3" s="1"/>
  <c r="EQ56" i="3"/>
  <c r="CW57" i="3"/>
  <c r="DV57" i="3" s="1"/>
  <c r="CU57" i="3"/>
  <c r="DW57" i="3"/>
  <c r="CY57" i="3"/>
  <c r="DX57" i="3" s="1"/>
  <c r="DY57" i="3"/>
  <c r="DA57" i="3"/>
  <c r="DZ57" i="3" s="1"/>
  <c r="EA57" i="3"/>
  <c r="DC57" i="3"/>
  <c r="EB57" i="3" s="1"/>
  <c r="EC57" i="3"/>
  <c r="DE57" i="3"/>
  <c r="ED57" i="3" s="1"/>
  <c r="EE57" i="3"/>
  <c r="DG57" i="3"/>
  <c r="EF57" i="3" s="1"/>
  <c r="EG57" i="3"/>
  <c r="DI57" i="3"/>
  <c r="EH57" i="3" s="1"/>
  <c r="EI57" i="3"/>
  <c r="DK57" i="3"/>
  <c r="EJ57" i="3" s="1"/>
  <c r="EK57" i="3"/>
  <c r="DM57" i="3"/>
  <c r="EL57" i="3" s="1"/>
  <c r="EM57" i="3"/>
  <c r="DO57" i="3"/>
  <c r="EN57" i="3" s="1"/>
  <c r="EO57" i="3"/>
  <c r="DQ57" i="3"/>
  <c r="EP57" i="3" s="1"/>
  <c r="EQ57" i="3"/>
  <c r="CW58" i="3"/>
  <c r="DV58" i="3" s="1"/>
  <c r="CU58" i="3"/>
  <c r="DW58" i="3"/>
  <c r="CY58" i="3"/>
  <c r="DX58" i="3" s="1"/>
  <c r="DY58" i="3"/>
  <c r="DA58" i="3"/>
  <c r="DZ58" i="3" s="1"/>
  <c r="EA58" i="3"/>
  <c r="DC58" i="3"/>
  <c r="EB58" i="3" s="1"/>
  <c r="EC58" i="3"/>
  <c r="DE58" i="3"/>
  <c r="ED58" i="3" s="1"/>
  <c r="EE58" i="3"/>
  <c r="DG58" i="3"/>
  <c r="EF58" i="3" s="1"/>
  <c r="EG58" i="3"/>
  <c r="DI58" i="3"/>
  <c r="EH58" i="3" s="1"/>
  <c r="EI58" i="3"/>
  <c r="DK58" i="3"/>
  <c r="EJ58" i="3" s="1"/>
  <c r="EK58" i="3"/>
  <c r="DM58" i="3"/>
  <c r="EL58" i="3" s="1"/>
  <c r="EM58" i="3"/>
  <c r="DO58" i="3"/>
  <c r="EN58" i="3" s="1"/>
  <c r="EO58" i="3"/>
  <c r="DQ58" i="3"/>
  <c r="EP58" i="3" s="1"/>
  <c r="EQ58" i="3"/>
  <c r="CW59" i="3"/>
  <c r="DV59" i="3" s="1"/>
  <c r="CU59" i="3"/>
  <c r="DW59" i="3"/>
  <c r="CY59" i="3"/>
  <c r="DX59" i="3" s="1"/>
  <c r="DY59" i="3"/>
  <c r="DA59" i="3"/>
  <c r="DZ59" i="3" s="1"/>
  <c r="EA59" i="3"/>
  <c r="DC59" i="3"/>
  <c r="EB59" i="3" s="1"/>
  <c r="EC59" i="3"/>
  <c r="DE59" i="3"/>
  <c r="ED59" i="3" s="1"/>
  <c r="EE59" i="3"/>
  <c r="DG59" i="3"/>
  <c r="EF59" i="3" s="1"/>
  <c r="EG59" i="3"/>
  <c r="DI59" i="3"/>
  <c r="EH59" i="3" s="1"/>
  <c r="EI59" i="3"/>
  <c r="DK59" i="3"/>
  <c r="EJ59" i="3" s="1"/>
  <c r="EK59" i="3"/>
  <c r="DM59" i="3"/>
  <c r="EL59" i="3" s="1"/>
  <c r="EM59" i="3"/>
  <c r="DO59" i="3"/>
  <c r="EN59" i="3" s="1"/>
  <c r="EO59" i="3"/>
  <c r="DQ59" i="3"/>
  <c r="EP59" i="3" s="1"/>
  <c r="EQ59" i="3"/>
  <c r="CW60" i="3"/>
  <c r="DV60" i="3" s="1"/>
  <c r="CU60" i="3"/>
  <c r="DW60" i="3"/>
  <c r="CY60" i="3"/>
  <c r="DX60" i="3" s="1"/>
  <c r="DY60" i="3"/>
  <c r="DA60" i="3"/>
  <c r="DZ60" i="3" s="1"/>
  <c r="EA60" i="3"/>
  <c r="DC60" i="3"/>
  <c r="EB60" i="3" s="1"/>
  <c r="EC60" i="3"/>
  <c r="DE60" i="3"/>
  <c r="ED60" i="3" s="1"/>
  <c r="EE60" i="3"/>
  <c r="DG60" i="3"/>
  <c r="EF60" i="3" s="1"/>
  <c r="EG60" i="3"/>
  <c r="DI60" i="3"/>
  <c r="EH60" i="3" s="1"/>
  <c r="EI60" i="3"/>
  <c r="DK60" i="3"/>
  <c r="EJ60" i="3" s="1"/>
  <c r="EK60" i="3"/>
  <c r="DM60" i="3"/>
  <c r="EL60" i="3" s="1"/>
  <c r="EM60" i="3"/>
  <c r="DO60" i="3"/>
  <c r="EN60" i="3" s="1"/>
  <c r="EO60" i="3"/>
  <c r="DQ60" i="3"/>
  <c r="EP60" i="3" s="1"/>
  <c r="EQ60" i="3"/>
  <c r="CW61" i="3"/>
  <c r="DV61" i="3" s="1"/>
  <c r="CU61" i="3"/>
  <c r="DW61" i="3"/>
  <c r="CY61" i="3"/>
  <c r="DX61" i="3" s="1"/>
  <c r="DY61" i="3"/>
  <c r="DA61" i="3"/>
  <c r="DZ61" i="3" s="1"/>
  <c r="EA61" i="3"/>
  <c r="DC61" i="3"/>
  <c r="EB61" i="3" s="1"/>
  <c r="EC61" i="3"/>
  <c r="DE61" i="3"/>
  <c r="ED61" i="3" s="1"/>
  <c r="EE61" i="3"/>
  <c r="DG61" i="3"/>
  <c r="EF61" i="3" s="1"/>
  <c r="EG61" i="3"/>
  <c r="DI61" i="3"/>
  <c r="EH61" i="3" s="1"/>
  <c r="EI61" i="3"/>
  <c r="DK61" i="3"/>
  <c r="EJ61" i="3" s="1"/>
  <c r="EK61" i="3"/>
  <c r="DM61" i="3"/>
  <c r="EL61" i="3" s="1"/>
  <c r="EM61" i="3"/>
  <c r="DO61" i="3"/>
  <c r="EN61" i="3" s="1"/>
  <c r="EO61" i="3"/>
  <c r="DQ61" i="3"/>
  <c r="EP61" i="3" s="1"/>
  <c r="EQ61" i="3"/>
  <c r="CW62" i="3"/>
  <c r="DV62" i="3" s="1"/>
  <c r="CU62" i="3"/>
  <c r="DW62" i="3"/>
  <c r="CY62" i="3"/>
  <c r="DX62" i="3" s="1"/>
  <c r="DY62" i="3"/>
  <c r="DA62" i="3"/>
  <c r="DZ62" i="3" s="1"/>
  <c r="EA62" i="3"/>
  <c r="DC62" i="3"/>
  <c r="EB62" i="3" s="1"/>
  <c r="EC62" i="3"/>
  <c r="DE62" i="3"/>
  <c r="ED62" i="3" s="1"/>
  <c r="EE62" i="3"/>
  <c r="DG62" i="3"/>
  <c r="EF62" i="3" s="1"/>
  <c r="EG62" i="3"/>
  <c r="DI62" i="3"/>
  <c r="EH62" i="3" s="1"/>
  <c r="EI62" i="3"/>
  <c r="DK62" i="3"/>
  <c r="EJ62" i="3" s="1"/>
  <c r="EK62" i="3"/>
  <c r="DM62" i="3"/>
  <c r="EL62" i="3" s="1"/>
  <c r="EM62" i="3"/>
  <c r="DO62" i="3"/>
  <c r="EN62" i="3" s="1"/>
  <c r="EO62" i="3"/>
  <c r="DQ62" i="3"/>
  <c r="EP62" i="3" s="1"/>
  <c r="EQ62" i="3"/>
  <c r="CW63" i="3"/>
  <c r="DV63" i="3" s="1"/>
  <c r="CU63" i="3"/>
  <c r="DW63" i="3"/>
  <c r="CY63" i="3"/>
  <c r="DX63" i="3" s="1"/>
  <c r="DY63" i="3"/>
  <c r="DA63" i="3"/>
  <c r="DZ63" i="3" s="1"/>
  <c r="EA63" i="3"/>
  <c r="DC63" i="3"/>
  <c r="EB63" i="3" s="1"/>
  <c r="EC63" i="3"/>
  <c r="DE63" i="3"/>
  <c r="ED63" i="3" s="1"/>
  <c r="EE63" i="3"/>
  <c r="DG63" i="3"/>
  <c r="EF63" i="3" s="1"/>
  <c r="EG63" i="3"/>
  <c r="DI63" i="3"/>
  <c r="EH63" i="3" s="1"/>
  <c r="EI63" i="3"/>
  <c r="DK63" i="3"/>
  <c r="EJ63" i="3" s="1"/>
  <c r="EK63" i="3"/>
  <c r="DM63" i="3"/>
  <c r="EL63" i="3" s="1"/>
  <c r="EM63" i="3"/>
  <c r="DO63" i="3"/>
  <c r="EN63" i="3" s="1"/>
  <c r="EO63" i="3"/>
  <c r="DQ63" i="3"/>
  <c r="EP63" i="3" s="1"/>
  <c r="EQ63" i="3"/>
  <c r="CW64" i="3"/>
  <c r="DV64" i="3" s="1"/>
  <c r="CU64" i="3"/>
  <c r="DW64" i="3"/>
  <c r="CY64" i="3"/>
  <c r="DX64" i="3" s="1"/>
  <c r="DY64" i="3"/>
  <c r="DA64" i="3"/>
  <c r="DZ64" i="3" s="1"/>
  <c r="EA64" i="3"/>
  <c r="DC64" i="3"/>
  <c r="EB64" i="3" s="1"/>
  <c r="EC64" i="3"/>
  <c r="DE64" i="3"/>
  <c r="ED64" i="3" s="1"/>
  <c r="EE64" i="3"/>
  <c r="DG64" i="3"/>
  <c r="EF64" i="3" s="1"/>
  <c r="EG64" i="3"/>
  <c r="DI64" i="3"/>
  <c r="EH64" i="3" s="1"/>
  <c r="EI64" i="3"/>
  <c r="DK64" i="3"/>
  <c r="EJ64" i="3" s="1"/>
  <c r="EK64" i="3"/>
  <c r="DM64" i="3"/>
  <c r="EL64" i="3" s="1"/>
  <c r="EM64" i="3"/>
  <c r="DO64" i="3"/>
  <c r="EN64" i="3" s="1"/>
  <c r="EO64" i="3"/>
  <c r="DQ64" i="3"/>
  <c r="EP64" i="3" s="1"/>
  <c r="EQ64" i="3"/>
  <c r="CW65" i="3"/>
  <c r="DV65" i="3" s="1"/>
  <c r="CU65" i="3"/>
  <c r="DW65" i="3"/>
  <c r="CY65" i="3"/>
  <c r="DX65" i="3" s="1"/>
  <c r="DY65" i="3"/>
  <c r="DA65" i="3"/>
  <c r="DZ65" i="3" s="1"/>
  <c r="EA65" i="3"/>
  <c r="DC65" i="3"/>
  <c r="EB65" i="3" s="1"/>
  <c r="EC65" i="3"/>
  <c r="DE65" i="3"/>
  <c r="ED65" i="3" s="1"/>
  <c r="EE65" i="3"/>
  <c r="DG65" i="3"/>
  <c r="EF65" i="3" s="1"/>
  <c r="EG65" i="3"/>
  <c r="DI65" i="3"/>
  <c r="EH65" i="3" s="1"/>
  <c r="EI65" i="3"/>
  <c r="DK65" i="3"/>
  <c r="EJ65" i="3" s="1"/>
  <c r="EK65" i="3"/>
  <c r="DM65" i="3"/>
  <c r="EL65" i="3" s="1"/>
  <c r="EM65" i="3"/>
  <c r="DO65" i="3"/>
  <c r="EN65" i="3" s="1"/>
  <c r="EO65" i="3"/>
  <c r="DQ65" i="3"/>
  <c r="EP65" i="3" s="1"/>
  <c r="EQ65" i="3"/>
  <c r="CW66" i="3"/>
  <c r="DV66" i="3" s="1"/>
  <c r="CU66" i="3"/>
  <c r="DW66" i="3"/>
  <c r="CY66" i="3"/>
  <c r="DX66" i="3" s="1"/>
  <c r="DY66" i="3"/>
  <c r="DA66" i="3"/>
  <c r="DZ66" i="3" s="1"/>
  <c r="EA66" i="3"/>
  <c r="DC66" i="3"/>
  <c r="EB66" i="3" s="1"/>
  <c r="EC66" i="3"/>
  <c r="DE66" i="3"/>
  <c r="ED66" i="3" s="1"/>
  <c r="EE66" i="3"/>
  <c r="DG66" i="3"/>
  <c r="EF66" i="3" s="1"/>
  <c r="EG66" i="3"/>
  <c r="DI66" i="3"/>
  <c r="EH66" i="3" s="1"/>
  <c r="EI66" i="3"/>
  <c r="DK66" i="3"/>
  <c r="EJ66" i="3" s="1"/>
  <c r="EK66" i="3"/>
  <c r="DM66" i="3"/>
  <c r="EL66" i="3" s="1"/>
  <c r="EM66" i="3"/>
  <c r="DO66" i="3"/>
  <c r="EN66" i="3" s="1"/>
  <c r="EO66" i="3"/>
  <c r="DQ66" i="3"/>
  <c r="EP66" i="3" s="1"/>
  <c r="EQ66" i="3"/>
  <c r="CW67" i="3"/>
  <c r="DV67" i="3" s="1"/>
  <c r="CU67" i="3"/>
  <c r="DW67" i="3"/>
  <c r="CY67" i="3"/>
  <c r="DX67" i="3" s="1"/>
  <c r="DY67" i="3"/>
  <c r="DA67" i="3"/>
  <c r="DZ67" i="3" s="1"/>
  <c r="EA67" i="3"/>
  <c r="DC67" i="3"/>
  <c r="EB67" i="3" s="1"/>
  <c r="EC67" i="3"/>
  <c r="DE67" i="3"/>
  <c r="ED67" i="3" s="1"/>
  <c r="EE67" i="3"/>
  <c r="DG67" i="3"/>
  <c r="EF67" i="3" s="1"/>
  <c r="EG67" i="3"/>
  <c r="DI67" i="3"/>
  <c r="EH67" i="3" s="1"/>
  <c r="EI67" i="3"/>
  <c r="DK67" i="3"/>
  <c r="EJ67" i="3" s="1"/>
  <c r="EK67" i="3"/>
  <c r="DM67" i="3"/>
  <c r="EL67" i="3" s="1"/>
  <c r="EM67" i="3"/>
  <c r="DO67" i="3"/>
  <c r="EN67" i="3" s="1"/>
  <c r="EO67" i="3"/>
  <c r="DQ67" i="3"/>
  <c r="EP67" i="3" s="1"/>
  <c r="EQ67" i="3"/>
  <c r="CW68" i="3"/>
  <c r="DV68" i="3" s="1"/>
  <c r="CU68" i="3"/>
  <c r="DW68" i="3"/>
  <c r="CY68" i="3"/>
  <c r="DX68" i="3" s="1"/>
  <c r="DY68" i="3"/>
  <c r="DA68" i="3"/>
  <c r="DZ68" i="3" s="1"/>
  <c r="EA68" i="3"/>
  <c r="DC68" i="3"/>
  <c r="EB68" i="3" s="1"/>
  <c r="EC68" i="3"/>
  <c r="DE68" i="3"/>
  <c r="ED68" i="3" s="1"/>
  <c r="EE68" i="3"/>
  <c r="DG68" i="3"/>
  <c r="EF68" i="3" s="1"/>
  <c r="EG68" i="3"/>
  <c r="DI68" i="3"/>
  <c r="EH68" i="3" s="1"/>
  <c r="EI68" i="3"/>
  <c r="DK68" i="3"/>
  <c r="EJ68" i="3" s="1"/>
  <c r="EK68" i="3"/>
  <c r="DM68" i="3"/>
  <c r="EL68" i="3" s="1"/>
  <c r="EM68" i="3"/>
  <c r="DO68" i="3"/>
  <c r="EN68" i="3" s="1"/>
  <c r="EO68" i="3"/>
  <c r="DQ68" i="3"/>
  <c r="EP68" i="3" s="1"/>
  <c r="EQ68" i="3"/>
  <c r="CW69" i="3"/>
  <c r="DV69" i="3" s="1"/>
  <c r="CU69" i="3"/>
  <c r="DW69" i="3"/>
  <c r="CY69" i="3"/>
  <c r="DX69" i="3" s="1"/>
  <c r="DY69" i="3"/>
  <c r="DA69" i="3"/>
  <c r="DZ69" i="3" s="1"/>
  <c r="EA69" i="3"/>
  <c r="DC69" i="3"/>
  <c r="EB69" i="3" s="1"/>
  <c r="EC69" i="3"/>
  <c r="DE69" i="3"/>
  <c r="ED69" i="3" s="1"/>
  <c r="EE69" i="3"/>
  <c r="DG69" i="3"/>
  <c r="EF69" i="3" s="1"/>
  <c r="EG69" i="3"/>
  <c r="DI69" i="3"/>
  <c r="EH69" i="3" s="1"/>
  <c r="EI69" i="3"/>
  <c r="DK69" i="3"/>
  <c r="EJ69" i="3" s="1"/>
  <c r="EK69" i="3"/>
  <c r="DM69" i="3"/>
  <c r="EL69" i="3" s="1"/>
  <c r="EM69" i="3"/>
  <c r="DO69" i="3"/>
  <c r="EN69" i="3" s="1"/>
  <c r="EO69" i="3"/>
  <c r="DQ69" i="3"/>
  <c r="EP69" i="3" s="1"/>
  <c r="EQ69" i="3"/>
  <c r="CW70" i="3"/>
  <c r="DV70" i="3" s="1"/>
  <c r="CU70" i="3"/>
  <c r="DW70" i="3"/>
  <c r="CY70" i="3"/>
  <c r="DX70" i="3" s="1"/>
  <c r="DY70" i="3"/>
  <c r="DA70" i="3"/>
  <c r="DZ70" i="3" s="1"/>
  <c r="EA70" i="3"/>
  <c r="DC70" i="3"/>
  <c r="EB70" i="3" s="1"/>
  <c r="EC70" i="3"/>
  <c r="DE70" i="3"/>
  <c r="ED70" i="3" s="1"/>
  <c r="EE70" i="3"/>
  <c r="DG70" i="3"/>
  <c r="EF70" i="3" s="1"/>
  <c r="EG70" i="3"/>
  <c r="DI70" i="3"/>
  <c r="EH70" i="3" s="1"/>
  <c r="EI70" i="3"/>
  <c r="DK70" i="3"/>
  <c r="EJ70" i="3" s="1"/>
  <c r="EK70" i="3"/>
  <c r="DM70" i="3"/>
  <c r="EL70" i="3" s="1"/>
  <c r="EM70" i="3"/>
  <c r="DO70" i="3"/>
  <c r="EN70" i="3" s="1"/>
  <c r="EO70" i="3"/>
  <c r="DQ70" i="3"/>
  <c r="EP70" i="3" s="1"/>
  <c r="EQ70" i="3"/>
  <c r="CW71" i="3"/>
  <c r="DV71" i="3" s="1"/>
  <c r="CU71" i="3"/>
  <c r="DW71" i="3"/>
  <c r="CY71" i="3"/>
  <c r="DX71" i="3" s="1"/>
  <c r="DY71" i="3"/>
  <c r="DA71" i="3"/>
  <c r="DZ71" i="3" s="1"/>
  <c r="EA71" i="3"/>
  <c r="DC71" i="3"/>
  <c r="EB71" i="3" s="1"/>
  <c r="EC71" i="3"/>
  <c r="DE71" i="3"/>
  <c r="ED71" i="3" s="1"/>
  <c r="EE71" i="3"/>
  <c r="DG71" i="3"/>
  <c r="EF71" i="3" s="1"/>
  <c r="EG71" i="3"/>
  <c r="DI71" i="3"/>
  <c r="EH71" i="3" s="1"/>
  <c r="EI71" i="3"/>
  <c r="DK71" i="3"/>
  <c r="EJ71" i="3" s="1"/>
  <c r="EK71" i="3"/>
  <c r="DM71" i="3"/>
  <c r="EL71" i="3" s="1"/>
  <c r="EM71" i="3"/>
  <c r="DO71" i="3"/>
  <c r="EN71" i="3" s="1"/>
  <c r="EO71" i="3"/>
  <c r="DQ71" i="3"/>
  <c r="EP71" i="3" s="1"/>
  <c r="EQ71" i="3"/>
  <c r="CW72" i="3"/>
  <c r="DV72" i="3" s="1"/>
  <c r="CU72" i="3"/>
  <c r="DW72" i="3"/>
  <c r="CY72" i="3"/>
  <c r="DX72" i="3" s="1"/>
  <c r="DY72" i="3"/>
  <c r="DA72" i="3"/>
  <c r="DZ72" i="3" s="1"/>
  <c r="EA72" i="3"/>
  <c r="DC72" i="3"/>
  <c r="EB72" i="3" s="1"/>
  <c r="EC72" i="3"/>
  <c r="DE72" i="3"/>
  <c r="ED72" i="3" s="1"/>
  <c r="EE72" i="3"/>
  <c r="DG72" i="3"/>
  <c r="EF72" i="3" s="1"/>
  <c r="EG72" i="3"/>
  <c r="DI72" i="3"/>
  <c r="EH72" i="3" s="1"/>
  <c r="EI72" i="3"/>
  <c r="DK72" i="3"/>
  <c r="EJ72" i="3" s="1"/>
  <c r="EK72" i="3"/>
  <c r="DM72" i="3"/>
  <c r="EL72" i="3" s="1"/>
  <c r="EM72" i="3"/>
  <c r="DO72" i="3"/>
  <c r="EN72" i="3" s="1"/>
  <c r="EO72" i="3"/>
  <c r="DQ72" i="3"/>
  <c r="EP72" i="3" s="1"/>
  <c r="EQ72" i="3"/>
  <c r="CW73" i="3"/>
  <c r="DV73" i="3" s="1"/>
  <c r="CU73" i="3"/>
  <c r="DW73" i="3"/>
  <c r="CY73" i="3"/>
  <c r="DX73" i="3" s="1"/>
  <c r="DY73" i="3"/>
  <c r="DA73" i="3"/>
  <c r="DZ73" i="3" s="1"/>
  <c r="EA73" i="3"/>
  <c r="DC73" i="3"/>
  <c r="EB73" i="3" s="1"/>
  <c r="EC73" i="3"/>
  <c r="DE73" i="3"/>
  <c r="ED73" i="3" s="1"/>
  <c r="EE73" i="3"/>
  <c r="DG73" i="3"/>
  <c r="EF73" i="3" s="1"/>
  <c r="EG73" i="3"/>
  <c r="DI73" i="3"/>
  <c r="EH73" i="3" s="1"/>
  <c r="EI73" i="3"/>
  <c r="DK73" i="3"/>
  <c r="EJ73" i="3" s="1"/>
  <c r="EK73" i="3"/>
  <c r="DM73" i="3"/>
  <c r="EL73" i="3" s="1"/>
  <c r="EM73" i="3"/>
  <c r="DO73" i="3"/>
  <c r="EN73" i="3" s="1"/>
  <c r="EO73" i="3"/>
  <c r="DQ73" i="3"/>
  <c r="EP73" i="3"/>
  <c r="EQ73" i="3"/>
  <c r="CW74" i="3"/>
  <c r="DV74" i="3" s="1"/>
  <c r="CU74" i="3"/>
  <c r="DW74" i="3"/>
  <c r="CY74" i="3"/>
  <c r="DX74" i="3" s="1"/>
  <c r="DY74" i="3"/>
  <c r="DA74" i="3"/>
  <c r="DZ74" i="3" s="1"/>
  <c r="EA74" i="3"/>
  <c r="DC74" i="3"/>
  <c r="EB74" i="3" s="1"/>
  <c r="EC74" i="3"/>
  <c r="DE74" i="3"/>
  <c r="ED74" i="3" s="1"/>
  <c r="EE74" i="3"/>
  <c r="DG74" i="3"/>
  <c r="EF74" i="3" s="1"/>
  <c r="EG74" i="3"/>
  <c r="DI74" i="3"/>
  <c r="EH74" i="3" s="1"/>
  <c r="EI74" i="3"/>
  <c r="DK74" i="3"/>
  <c r="EJ74" i="3" s="1"/>
  <c r="EK74" i="3"/>
  <c r="DM74" i="3"/>
  <c r="EL74" i="3" s="1"/>
  <c r="EM74" i="3"/>
  <c r="DO74" i="3"/>
  <c r="EN74" i="3" s="1"/>
  <c r="EO74" i="3"/>
  <c r="DQ74" i="3"/>
  <c r="EP74" i="3" s="1"/>
  <c r="EQ74" i="3"/>
  <c r="CW75" i="3"/>
  <c r="DV75" i="3" s="1"/>
  <c r="CU75" i="3"/>
  <c r="DW75" i="3"/>
  <c r="CY75" i="3"/>
  <c r="DX75" i="3" s="1"/>
  <c r="DY75" i="3"/>
  <c r="DA75" i="3"/>
  <c r="DZ75" i="3" s="1"/>
  <c r="EA75" i="3"/>
  <c r="DC75" i="3"/>
  <c r="EB75" i="3" s="1"/>
  <c r="EC75" i="3"/>
  <c r="DE75" i="3"/>
  <c r="ED75" i="3" s="1"/>
  <c r="EE75" i="3"/>
  <c r="DG75" i="3"/>
  <c r="EF75" i="3" s="1"/>
  <c r="EG75" i="3"/>
  <c r="DI75" i="3"/>
  <c r="EH75" i="3" s="1"/>
  <c r="EI75" i="3"/>
  <c r="DK75" i="3"/>
  <c r="EJ75" i="3" s="1"/>
  <c r="EK75" i="3"/>
  <c r="DM75" i="3"/>
  <c r="EL75" i="3" s="1"/>
  <c r="EM75" i="3"/>
  <c r="DO75" i="3"/>
  <c r="EN75" i="3" s="1"/>
  <c r="EO75" i="3"/>
  <c r="DQ75" i="3"/>
  <c r="EP75" i="3"/>
  <c r="EQ75" i="3"/>
  <c r="CW76" i="3"/>
  <c r="DV76" i="3" s="1"/>
  <c r="CU76" i="3"/>
  <c r="DW76" i="3"/>
  <c r="CY76" i="3"/>
  <c r="DX76" i="3" s="1"/>
  <c r="DY76" i="3"/>
  <c r="DA76" i="3"/>
  <c r="DZ76" i="3" s="1"/>
  <c r="EA76" i="3"/>
  <c r="DC76" i="3"/>
  <c r="EB76" i="3" s="1"/>
  <c r="EC76" i="3"/>
  <c r="DE76" i="3"/>
  <c r="ED76" i="3" s="1"/>
  <c r="EE76" i="3"/>
  <c r="DG76" i="3"/>
  <c r="EF76" i="3" s="1"/>
  <c r="EG76" i="3"/>
  <c r="DI76" i="3"/>
  <c r="EH76" i="3" s="1"/>
  <c r="EI76" i="3"/>
  <c r="DK76" i="3"/>
  <c r="EJ76" i="3" s="1"/>
  <c r="EK76" i="3"/>
  <c r="DM76" i="3"/>
  <c r="EL76" i="3" s="1"/>
  <c r="EM76" i="3"/>
  <c r="DO76" i="3"/>
  <c r="EN76" i="3" s="1"/>
  <c r="EO76" i="3"/>
  <c r="DQ76" i="3"/>
  <c r="EP76" i="3" s="1"/>
  <c r="EQ76" i="3"/>
  <c r="CW77" i="3"/>
  <c r="DV77" i="3" s="1"/>
  <c r="CU77" i="3"/>
  <c r="DW77" i="3"/>
  <c r="CY77" i="3"/>
  <c r="DX77" i="3" s="1"/>
  <c r="DY77" i="3"/>
  <c r="DA77" i="3"/>
  <c r="DZ77" i="3" s="1"/>
  <c r="EA77" i="3"/>
  <c r="DC77" i="3"/>
  <c r="EB77" i="3" s="1"/>
  <c r="EC77" i="3"/>
  <c r="DE77" i="3"/>
  <c r="ED77" i="3" s="1"/>
  <c r="EE77" i="3"/>
  <c r="DG77" i="3"/>
  <c r="EF77" i="3" s="1"/>
  <c r="EG77" i="3"/>
  <c r="DI77" i="3"/>
  <c r="EH77" i="3" s="1"/>
  <c r="EI77" i="3"/>
  <c r="DK77" i="3"/>
  <c r="EJ77" i="3" s="1"/>
  <c r="EK77" i="3"/>
  <c r="DM77" i="3"/>
  <c r="EL77" i="3" s="1"/>
  <c r="EM77" i="3"/>
  <c r="DO77" i="3"/>
  <c r="EN77" i="3" s="1"/>
  <c r="EO77" i="3"/>
  <c r="DQ77" i="3"/>
  <c r="EP77" i="3" s="1"/>
  <c r="EQ77" i="3"/>
  <c r="CW78" i="3"/>
  <c r="DV78" i="3" s="1"/>
  <c r="CU78" i="3"/>
  <c r="DW78" i="3"/>
  <c r="CY78" i="3"/>
  <c r="DX78" i="3" s="1"/>
  <c r="DY78" i="3"/>
  <c r="DA78" i="3"/>
  <c r="DZ78" i="3" s="1"/>
  <c r="EA78" i="3"/>
  <c r="DC78" i="3"/>
  <c r="EB78" i="3" s="1"/>
  <c r="EC78" i="3"/>
  <c r="DE78" i="3"/>
  <c r="ED78" i="3" s="1"/>
  <c r="EE78" i="3"/>
  <c r="DG78" i="3"/>
  <c r="EF78" i="3" s="1"/>
  <c r="EG78" i="3"/>
  <c r="DI78" i="3"/>
  <c r="EH78" i="3" s="1"/>
  <c r="EI78" i="3"/>
  <c r="DK78" i="3"/>
  <c r="EJ78" i="3" s="1"/>
  <c r="EK78" i="3"/>
  <c r="DM78" i="3"/>
  <c r="EL78" i="3" s="1"/>
  <c r="EM78" i="3"/>
  <c r="DO78" i="3"/>
  <c r="EN78" i="3" s="1"/>
  <c r="EO78" i="3"/>
  <c r="DQ78" i="3"/>
  <c r="EP78" i="3" s="1"/>
  <c r="EQ78" i="3"/>
  <c r="CW79" i="3"/>
  <c r="DV79" i="3" s="1"/>
  <c r="CU79" i="3"/>
  <c r="DW79" i="3"/>
  <c r="CY79" i="3"/>
  <c r="DX79" i="3" s="1"/>
  <c r="DY79" i="3"/>
  <c r="DA79" i="3"/>
  <c r="DZ79" i="3" s="1"/>
  <c r="EA79" i="3"/>
  <c r="DC79" i="3"/>
  <c r="EB79" i="3" s="1"/>
  <c r="EC79" i="3"/>
  <c r="DE79" i="3"/>
  <c r="ED79" i="3" s="1"/>
  <c r="EE79" i="3"/>
  <c r="DG79" i="3"/>
  <c r="EF79" i="3" s="1"/>
  <c r="EG79" i="3"/>
  <c r="DI79" i="3"/>
  <c r="EH79" i="3" s="1"/>
  <c r="EI79" i="3"/>
  <c r="DK79" i="3"/>
  <c r="EJ79" i="3" s="1"/>
  <c r="EK79" i="3"/>
  <c r="DM79" i="3"/>
  <c r="EL79" i="3" s="1"/>
  <c r="EM79" i="3"/>
  <c r="DO79" i="3"/>
  <c r="EN79" i="3" s="1"/>
  <c r="EO79" i="3"/>
  <c r="DQ79" i="3"/>
  <c r="EP79" i="3" s="1"/>
  <c r="EQ79" i="3"/>
  <c r="CW80" i="3"/>
  <c r="DV80" i="3" s="1"/>
  <c r="CU80" i="3"/>
  <c r="DW80" i="3"/>
  <c r="CY80" i="3"/>
  <c r="DX80" i="3" s="1"/>
  <c r="DY80" i="3"/>
  <c r="DA80" i="3"/>
  <c r="DZ80" i="3" s="1"/>
  <c r="EA80" i="3"/>
  <c r="DC80" i="3"/>
  <c r="EB80" i="3" s="1"/>
  <c r="EC80" i="3"/>
  <c r="DE80" i="3"/>
  <c r="ED80" i="3" s="1"/>
  <c r="EE80" i="3"/>
  <c r="DG80" i="3"/>
  <c r="EF80" i="3" s="1"/>
  <c r="EG80" i="3"/>
  <c r="DI80" i="3"/>
  <c r="EH80" i="3" s="1"/>
  <c r="EI80" i="3"/>
  <c r="DK80" i="3"/>
  <c r="EJ80" i="3" s="1"/>
  <c r="EK80" i="3"/>
  <c r="DM80" i="3"/>
  <c r="EL80" i="3"/>
  <c r="EM80" i="3"/>
  <c r="DO80" i="3"/>
  <c r="EN80" i="3" s="1"/>
  <c r="EO80" i="3"/>
  <c r="DQ80" i="3"/>
  <c r="EP80" i="3" s="1"/>
  <c r="EQ80" i="3"/>
  <c r="CW81" i="3"/>
  <c r="DV81" i="3" s="1"/>
  <c r="CU81" i="3"/>
  <c r="DW81" i="3"/>
  <c r="CY81" i="3"/>
  <c r="DX81" i="3" s="1"/>
  <c r="DY81" i="3"/>
  <c r="DA81" i="3"/>
  <c r="DZ81" i="3" s="1"/>
  <c r="EA81" i="3"/>
  <c r="DC81" i="3"/>
  <c r="EB81" i="3" s="1"/>
  <c r="EC81" i="3"/>
  <c r="DE81" i="3"/>
  <c r="ED81" i="3" s="1"/>
  <c r="EE81" i="3"/>
  <c r="DG81" i="3"/>
  <c r="EF81" i="3" s="1"/>
  <c r="EG81" i="3"/>
  <c r="DI81" i="3"/>
  <c r="EH81" i="3" s="1"/>
  <c r="EI81" i="3"/>
  <c r="DK81" i="3"/>
  <c r="EJ81" i="3" s="1"/>
  <c r="EK81" i="3"/>
  <c r="DM81" i="3"/>
  <c r="EL81" i="3" s="1"/>
  <c r="EM81" i="3"/>
  <c r="DO81" i="3"/>
  <c r="EN81" i="3" s="1"/>
  <c r="EO81" i="3"/>
  <c r="DQ81" i="3"/>
  <c r="EP81" i="3" s="1"/>
  <c r="EQ81" i="3"/>
  <c r="CW82" i="3"/>
  <c r="DV82" i="3" s="1"/>
  <c r="CU82" i="3"/>
  <c r="DW82" i="3"/>
  <c r="CY82" i="3"/>
  <c r="DX82" i="3" s="1"/>
  <c r="DY82" i="3"/>
  <c r="DA82" i="3"/>
  <c r="DZ82" i="3" s="1"/>
  <c r="EA82" i="3"/>
  <c r="DC82" i="3"/>
  <c r="EB82" i="3" s="1"/>
  <c r="EC82" i="3"/>
  <c r="DE82" i="3"/>
  <c r="ED82" i="3" s="1"/>
  <c r="EE82" i="3"/>
  <c r="DG82" i="3"/>
  <c r="EF82" i="3" s="1"/>
  <c r="EG82" i="3"/>
  <c r="DI82" i="3"/>
  <c r="EH82" i="3" s="1"/>
  <c r="EI82" i="3"/>
  <c r="DK82" i="3"/>
  <c r="EJ82" i="3" s="1"/>
  <c r="EK82" i="3"/>
  <c r="DM82" i="3"/>
  <c r="EL82" i="3" s="1"/>
  <c r="EM82" i="3"/>
  <c r="DO82" i="3"/>
  <c r="EN82" i="3" s="1"/>
  <c r="EO82" i="3"/>
  <c r="DQ82" i="3"/>
  <c r="EP82" i="3" s="1"/>
  <c r="EQ82" i="3"/>
  <c r="CW83" i="3"/>
  <c r="DV83" i="3" s="1"/>
  <c r="CU83" i="3"/>
  <c r="DW83" i="3"/>
  <c r="CY83" i="3"/>
  <c r="DX83" i="3" s="1"/>
  <c r="DY83" i="3"/>
  <c r="DA83" i="3"/>
  <c r="DZ83" i="3" s="1"/>
  <c r="D2457" i="35" s="1"/>
  <c r="EA83" i="3"/>
  <c r="DC83" i="3"/>
  <c r="EB83" i="3" s="1"/>
  <c r="EC83" i="3"/>
  <c r="DE83" i="3"/>
  <c r="ED83" i="3" s="1"/>
  <c r="EE83" i="3"/>
  <c r="DG83" i="3"/>
  <c r="EF83" i="3" s="1"/>
  <c r="EG83" i="3"/>
  <c r="DI83" i="3"/>
  <c r="EH83" i="3" s="1"/>
  <c r="EI83" i="3"/>
  <c r="DK83" i="3"/>
  <c r="EJ83" i="3" s="1"/>
  <c r="EK83" i="3"/>
  <c r="DM83" i="3"/>
  <c r="EL83" i="3" s="1"/>
  <c r="EM83" i="3"/>
  <c r="DO83" i="3"/>
  <c r="EN83" i="3" s="1"/>
  <c r="EO83" i="3"/>
  <c r="DQ83" i="3"/>
  <c r="EP83" i="3" s="1"/>
  <c r="EQ83" i="3"/>
  <c r="CW84" i="3"/>
  <c r="DV84" i="3" s="1"/>
  <c r="CU84" i="3"/>
  <c r="DW84" i="3"/>
  <c r="CY84" i="3"/>
  <c r="DX84" i="3" s="1"/>
  <c r="DY84" i="3"/>
  <c r="DA84" i="3"/>
  <c r="DZ84" i="3" s="1"/>
  <c r="EA84" i="3"/>
  <c r="DC84" i="3"/>
  <c r="EB84" i="3" s="1"/>
  <c r="EC84" i="3"/>
  <c r="DE84" i="3"/>
  <c r="ED84" i="3" s="1"/>
  <c r="EE84" i="3"/>
  <c r="DG84" i="3"/>
  <c r="EF84" i="3" s="1"/>
  <c r="EG84" i="3"/>
  <c r="DI84" i="3"/>
  <c r="EH84" i="3" s="1"/>
  <c r="EI84" i="3"/>
  <c r="DK84" i="3"/>
  <c r="EJ84" i="3" s="1"/>
  <c r="EK84" i="3"/>
  <c r="DM84" i="3"/>
  <c r="EL84" i="3" s="1"/>
  <c r="EM84" i="3"/>
  <c r="DO84" i="3"/>
  <c r="EN84" i="3" s="1"/>
  <c r="EO84" i="3"/>
  <c r="DQ84" i="3"/>
  <c r="EP84" i="3" s="1"/>
  <c r="EQ84" i="3"/>
  <c r="CW85" i="3"/>
  <c r="DV85" i="3" s="1"/>
  <c r="CU85" i="3"/>
  <c r="DW85" i="3"/>
  <c r="CY85" i="3"/>
  <c r="DX85" i="3" s="1"/>
  <c r="DY85" i="3"/>
  <c r="DA85" i="3"/>
  <c r="DZ85" i="3" s="1"/>
  <c r="EA85" i="3"/>
  <c r="DC85" i="3"/>
  <c r="EB85" i="3" s="1"/>
  <c r="EC85" i="3"/>
  <c r="DE85" i="3"/>
  <c r="ED85" i="3" s="1"/>
  <c r="EE85" i="3"/>
  <c r="DG85" i="3"/>
  <c r="EF85" i="3" s="1"/>
  <c r="EG85" i="3"/>
  <c r="DI85" i="3"/>
  <c r="EH85" i="3" s="1"/>
  <c r="EI85" i="3"/>
  <c r="DK85" i="3"/>
  <c r="EJ85" i="3" s="1"/>
  <c r="EK85" i="3"/>
  <c r="DM85" i="3"/>
  <c r="EL85" i="3" s="1"/>
  <c r="EM85" i="3"/>
  <c r="DO85" i="3"/>
  <c r="EN85" i="3" s="1"/>
  <c r="EO85" i="3"/>
  <c r="DQ85" i="3"/>
  <c r="EP85" i="3" s="1"/>
  <c r="EQ85" i="3"/>
  <c r="CW86" i="3"/>
  <c r="DV86" i="3" s="1"/>
  <c r="CU86" i="3"/>
  <c r="DW86" i="3"/>
  <c r="CY86" i="3"/>
  <c r="DX86" i="3" s="1"/>
  <c r="DY86" i="3"/>
  <c r="DA86" i="3"/>
  <c r="DZ86" i="3" s="1"/>
  <c r="EA86" i="3"/>
  <c r="DC86" i="3"/>
  <c r="EB86" i="3" s="1"/>
  <c r="EC86" i="3"/>
  <c r="DE86" i="3"/>
  <c r="ED86" i="3" s="1"/>
  <c r="EE86" i="3"/>
  <c r="DG86" i="3"/>
  <c r="EF86" i="3" s="1"/>
  <c r="EG86" i="3"/>
  <c r="DI86" i="3"/>
  <c r="EH86" i="3" s="1"/>
  <c r="EI86" i="3"/>
  <c r="DK86" i="3"/>
  <c r="EJ86" i="3" s="1"/>
  <c r="EK86" i="3"/>
  <c r="DM86" i="3"/>
  <c r="EL86" i="3" s="1"/>
  <c r="EM86" i="3"/>
  <c r="DO86" i="3"/>
  <c r="EN86" i="3" s="1"/>
  <c r="EO86" i="3"/>
  <c r="DQ86" i="3"/>
  <c r="EP86" i="3" s="1"/>
  <c r="EQ86" i="3"/>
  <c r="CW87" i="3"/>
  <c r="DV87" i="3" s="1"/>
  <c r="CU87" i="3"/>
  <c r="DW87" i="3"/>
  <c r="CY87" i="3"/>
  <c r="DX87" i="3" s="1"/>
  <c r="DY87" i="3"/>
  <c r="DA87" i="3"/>
  <c r="DZ87" i="3" s="1"/>
  <c r="EA87" i="3"/>
  <c r="DC87" i="3"/>
  <c r="EB87" i="3" s="1"/>
  <c r="EC87" i="3"/>
  <c r="DE87" i="3"/>
  <c r="ED87" i="3" s="1"/>
  <c r="EE87" i="3"/>
  <c r="DG87" i="3"/>
  <c r="EF87" i="3" s="1"/>
  <c r="EG87" i="3"/>
  <c r="DI87" i="3"/>
  <c r="EH87" i="3" s="1"/>
  <c r="EI87" i="3"/>
  <c r="DK87" i="3"/>
  <c r="EJ87" i="3" s="1"/>
  <c r="EK87" i="3"/>
  <c r="DM87" i="3"/>
  <c r="EL87" i="3" s="1"/>
  <c r="EM87" i="3"/>
  <c r="DO87" i="3"/>
  <c r="EN87" i="3" s="1"/>
  <c r="EO87" i="3"/>
  <c r="DQ87" i="3"/>
  <c r="EP87" i="3" s="1"/>
  <c r="Q2585" i="35" s="1"/>
  <c r="EQ87" i="3"/>
  <c r="CW88" i="3"/>
  <c r="DV88" i="3" s="1"/>
  <c r="CU88" i="3"/>
  <c r="DW88" i="3"/>
  <c r="CY88" i="3"/>
  <c r="DX88" i="3" s="1"/>
  <c r="DY88" i="3"/>
  <c r="DA88" i="3"/>
  <c r="DZ88" i="3" s="1"/>
  <c r="EA88" i="3"/>
  <c r="DC88" i="3"/>
  <c r="EB88" i="3" s="1"/>
  <c r="EC88" i="3"/>
  <c r="DE88" i="3"/>
  <c r="ED88" i="3" s="1"/>
  <c r="EE88" i="3"/>
  <c r="DG88" i="3"/>
  <c r="EF88" i="3" s="1"/>
  <c r="EG88" i="3"/>
  <c r="DI88" i="3"/>
  <c r="EH88" i="3" s="1"/>
  <c r="EI88" i="3"/>
  <c r="DK88" i="3"/>
  <c r="EJ88" i="3" s="1"/>
  <c r="EK88" i="3"/>
  <c r="DM88" i="3"/>
  <c r="EL88" i="3" s="1"/>
  <c r="J2617" i="35" s="1"/>
  <c r="EM88" i="3"/>
  <c r="DO88" i="3"/>
  <c r="EN88" i="3" s="1"/>
  <c r="EO88" i="3"/>
  <c r="DQ88" i="3"/>
  <c r="EP88" i="3" s="1"/>
  <c r="EQ88" i="3"/>
  <c r="CW89" i="3"/>
  <c r="DV89" i="3" s="1"/>
  <c r="CU89" i="3"/>
  <c r="DW89" i="3"/>
  <c r="CY89" i="3"/>
  <c r="DX89" i="3" s="1"/>
  <c r="DY89" i="3"/>
  <c r="DA89" i="3"/>
  <c r="DZ89" i="3" s="1"/>
  <c r="EA89" i="3"/>
  <c r="DC89" i="3"/>
  <c r="EB89" i="3" s="1"/>
  <c r="EC89" i="3"/>
  <c r="DE89" i="3"/>
  <c r="ED89" i="3" s="1"/>
  <c r="EE89" i="3"/>
  <c r="DG89" i="3"/>
  <c r="EF89" i="3" s="1"/>
  <c r="EG89" i="3"/>
  <c r="DI89" i="3"/>
  <c r="EH89" i="3" s="1"/>
  <c r="EI89" i="3"/>
  <c r="DK89" i="3"/>
  <c r="EJ89" i="3" s="1"/>
  <c r="EK89" i="3"/>
  <c r="DM89" i="3"/>
  <c r="EL89" i="3" s="1"/>
  <c r="EM89" i="3"/>
  <c r="DO89" i="3"/>
  <c r="EN89" i="3" s="1"/>
  <c r="EO89" i="3"/>
  <c r="DQ89" i="3"/>
  <c r="EP89" i="3" s="1"/>
  <c r="EQ89" i="3"/>
  <c r="CW90" i="3"/>
  <c r="DV90" i="3" s="1"/>
  <c r="DW90" i="3"/>
  <c r="CY90" i="3"/>
  <c r="DX90" i="3" s="1"/>
  <c r="DY90" i="3"/>
  <c r="DA90" i="3"/>
  <c r="DZ90" i="3" s="1"/>
  <c r="EA90" i="3"/>
  <c r="DC90" i="3"/>
  <c r="EB90" i="3" s="1"/>
  <c r="EC90" i="3"/>
  <c r="DE90" i="3"/>
  <c r="ED90" i="3" s="1"/>
  <c r="EE90" i="3"/>
  <c r="DG90" i="3"/>
  <c r="EF90" i="3" s="1"/>
  <c r="EG90" i="3"/>
  <c r="DI90" i="3"/>
  <c r="EH90" i="3" s="1"/>
  <c r="EI90" i="3"/>
  <c r="DK90" i="3"/>
  <c r="EJ90" i="3" s="1"/>
  <c r="EK90" i="3"/>
  <c r="DM90" i="3"/>
  <c r="EL90" i="3" s="1"/>
  <c r="EM90" i="3"/>
  <c r="DO90" i="3"/>
  <c r="EN90" i="3" s="1"/>
  <c r="EO90" i="3"/>
  <c r="DQ90" i="3"/>
  <c r="EP90" i="3"/>
  <c r="EQ90" i="3"/>
  <c r="CW91" i="3"/>
  <c r="DV91" i="3" s="1"/>
  <c r="DW91" i="3"/>
  <c r="CY91" i="3"/>
  <c r="DX91" i="3" s="1"/>
  <c r="DY91" i="3"/>
  <c r="DA91" i="3"/>
  <c r="DZ91" i="3" s="1"/>
  <c r="EA91" i="3"/>
  <c r="DC91" i="3"/>
  <c r="EB91" i="3" s="1"/>
  <c r="EC91" i="3"/>
  <c r="DE91" i="3"/>
  <c r="ED91" i="3" s="1"/>
  <c r="EE91" i="3"/>
  <c r="DG91" i="3"/>
  <c r="EF91" i="3" s="1"/>
  <c r="EG91" i="3"/>
  <c r="DI91" i="3"/>
  <c r="EH91" i="3" s="1"/>
  <c r="EI91" i="3"/>
  <c r="DK91" i="3"/>
  <c r="EJ91" i="3" s="1"/>
  <c r="EK91" i="3"/>
  <c r="DM91" i="3"/>
  <c r="EL91" i="3" s="1"/>
  <c r="EM91" i="3"/>
  <c r="DO91" i="3"/>
  <c r="EN91" i="3" s="1"/>
  <c r="EO91" i="3"/>
  <c r="DQ91" i="3"/>
  <c r="EP91" i="3" s="1"/>
  <c r="EQ91" i="3"/>
  <c r="CW92" i="3"/>
  <c r="DV92" i="3" s="1"/>
  <c r="DW92" i="3"/>
  <c r="CY92" i="3"/>
  <c r="DX92" i="3" s="1"/>
  <c r="DY92" i="3"/>
  <c r="DA92" i="3"/>
  <c r="DZ92" i="3" s="1"/>
  <c r="EA92" i="3"/>
  <c r="DC92" i="3"/>
  <c r="EB92" i="3" s="1"/>
  <c r="EC92" i="3"/>
  <c r="DE92" i="3"/>
  <c r="ED92" i="3" s="1"/>
  <c r="EE92" i="3"/>
  <c r="DG92" i="3"/>
  <c r="EF92" i="3" s="1"/>
  <c r="EG92" i="3"/>
  <c r="DI92" i="3"/>
  <c r="EH92" i="3" s="1"/>
  <c r="EI92" i="3"/>
  <c r="DK92" i="3"/>
  <c r="EJ92" i="3" s="1"/>
  <c r="EK92" i="3"/>
  <c r="DM92" i="3"/>
  <c r="EL92" i="3" s="1"/>
  <c r="EM92" i="3"/>
  <c r="DO92" i="3"/>
  <c r="EN92" i="3" s="1"/>
  <c r="EO92" i="3"/>
  <c r="DQ92" i="3"/>
  <c r="EP92" i="3" s="1"/>
  <c r="EQ92" i="3"/>
  <c r="CW93" i="3"/>
  <c r="DV93" i="3" s="1"/>
  <c r="DW93" i="3"/>
  <c r="CY93" i="3"/>
  <c r="DX93" i="3" s="1"/>
  <c r="DY93" i="3"/>
  <c r="DA93" i="3"/>
  <c r="DZ93" i="3" s="1"/>
  <c r="EA93" i="3"/>
  <c r="DC93" i="3"/>
  <c r="EB93" i="3" s="1"/>
  <c r="EC93" i="3"/>
  <c r="DE93" i="3"/>
  <c r="ED93" i="3" s="1"/>
  <c r="EE93" i="3"/>
  <c r="DG93" i="3"/>
  <c r="EF93" i="3" s="1"/>
  <c r="EG93" i="3"/>
  <c r="DI93" i="3"/>
  <c r="EH93" i="3" s="1"/>
  <c r="EI93" i="3"/>
  <c r="DK93" i="3"/>
  <c r="EJ93" i="3" s="1"/>
  <c r="EK93" i="3"/>
  <c r="DM93" i="3"/>
  <c r="EL93" i="3" s="1"/>
  <c r="EM93" i="3"/>
  <c r="DO93" i="3"/>
  <c r="EN93" i="3" s="1"/>
  <c r="EO93" i="3"/>
  <c r="DQ93" i="3"/>
  <c r="EP93" i="3" s="1"/>
  <c r="EQ93" i="3"/>
  <c r="CW94" i="3"/>
  <c r="DV94" i="3" s="1"/>
  <c r="DW94" i="3"/>
  <c r="CY94" i="3"/>
  <c r="DX94" i="3" s="1"/>
  <c r="DY94" i="3"/>
  <c r="DA94" i="3"/>
  <c r="DZ94" i="3" s="1"/>
  <c r="EA94" i="3"/>
  <c r="DC94" i="3"/>
  <c r="EB94" i="3"/>
  <c r="EC94" i="3"/>
  <c r="DE94" i="3"/>
  <c r="ED94" i="3" s="1"/>
  <c r="EE94" i="3"/>
  <c r="DG94" i="3"/>
  <c r="EF94" i="3" s="1"/>
  <c r="EG94" i="3"/>
  <c r="DI94" i="3"/>
  <c r="EH94" i="3" s="1"/>
  <c r="EI94" i="3"/>
  <c r="DK94" i="3"/>
  <c r="EJ94" i="3" s="1"/>
  <c r="EK94" i="3"/>
  <c r="DM94" i="3"/>
  <c r="EL94" i="3" s="1"/>
  <c r="EM94" i="3"/>
  <c r="DO94" i="3"/>
  <c r="EN94" i="3" s="1"/>
  <c r="EO94" i="3"/>
  <c r="DQ94" i="3"/>
  <c r="EP94" i="3" s="1"/>
  <c r="EQ94" i="3"/>
  <c r="CW95" i="3"/>
  <c r="DV95" i="3" s="1"/>
  <c r="DW95" i="3"/>
  <c r="CY95" i="3"/>
  <c r="DX95" i="3" s="1"/>
  <c r="DY95" i="3"/>
  <c r="DA95" i="3"/>
  <c r="DZ95" i="3" s="1"/>
  <c r="EA95" i="3"/>
  <c r="DC95" i="3"/>
  <c r="EB95" i="3" s="1"/>
  <c r="EC95" i="3"/>
  <c r="DE95" i="3"/>
  <c r="ED95" i="3" s="1"/>
  <c r="EE95" i="3"/>
  <c r="DG95" i="3"/>
  <c r="EF95" i="3" s="1"/>
  <c r="EG95" i="3"/>
  <c r="DI95" i="3"/>
  <c r="EH95" i="3" s="1"/>
  <c r="EI95" i="3"/>
  <c r="DK95" i="3"/>
  <c r="EJ95" i="3" s="1"/>
  <c r="EK95" i="3"/>
  <c r="DM95" i="3"/>
  <c r="EL95" i="3" s="1"/>
  <c r="EM95" i="3"/>
  <c r="DO95" i="3"/>
  <c r="EN95" i="3" s="1"/>
  <c r="EO95" i="3"/>
  <c r="DQ95" i="3"/>
  <c r="EP95" i="3" s="1"/>
  <c r="EQ95" i="3"/>
  <c r="CW96" i="3"/>
  <c r="DV96" i="3" s="1"/>
  <c r="DW96" i="3"/>
  <c r="CY96" i="3"/>
  <c r="DX96" i="3" s="1"/>
  <c r="DY96" i="3"/>
  <c r="DA96" i="3"/>
  <c r="DZ96" i="3" s="1"/>
  <c r="EA96" i="3"/>
  <c r="DC96" i="3"/>
  <c r="EB96" i="3" s="1"/>
  <c r="EC96" i="3"/>
  <c r="DE96" i="3"/>
  <c r="ED96" i="3" s="1"/>
  <c r="G2873" i="35" s="1"/>
  <c r="EE96" i="3"/>
  <c r="DG96" i="3"/>
  <c r="EF96" i="3" s="1"/>
  <c r="EG96" i="3"/>
  <c r="DI96" i="3"/>
  <c r="EH96" i="3" s="1"/>
  <c r="EI96" i="3"/>
  <c r="DK96" i="3"/>
  <c r="EJ96" i="3" s="1"/>
  <c r="EK96" i="3"/>
  <c r="DM96" i="3"/>
  <c r="EL96" i="3" s="1"/>
  <c r="EM96" i="3"/>
  <c r="DO96" i="3"/>
  <c r="EN96" i="3" s="1"/>
  <c r="EO96" i="3"/>
  <c r="DQ96" i="3"/>
  <c r="EP96" i="3" s="1"/>
  <c r="EQ96" i="3"/>
  <c r="CW97" i="3"/>
  <c r="DV97" i="3" s="1"/>
  <c r="DW97" i="3"/>
  <c r="CY97" i="3"/>
  <c r="DX97" i="3" s="1"/>
  <c r="DY97" i="3"/>
  <c r="DA97" i="3"/>
  <c r="DZ97" i="3" s="1"/>
  <c r="EA97" i="3"/>
  <c r="DC97" i="3"/>
  <c r="EB97" i="3" s="1"/>
  <c r="EC97" i="3"/>
  <c r="DE97" i="3"/>
  <c r="ED97" i="3" s="1"/>
  <c r="EE97" i="3"/>
  <c r="DG97" i="3"/>
  <c r="EF97" i="3" s="1"/>
  <c r="EG97" i="3"/>
  <c r="DI97" i="3"/>
  <c r="EH97" i="3" s="1"/>
  <c r="EI97" i="3"/>
  <c r="DK97" i="3"/>
  <c r="EJ97" i="3"/>
  <c r="EK97" i="3"/>
  <c r="DM97" i="3"/>
  <c r="EL97" i="3" s="1"/>
  <c r="EM97" i="3"/>
  <c r="DO97" i="3"/>
  <c r="EN97" i="3" s="1"/>
  <c r="EO97" i="3"/>
  <c r="DQ97" i="3"/>
  <c r="EP97" i="3" s="1"/>
  <c r="EQ97" i="3"/>
  <c r="CW98" i="3"/>
  <c r="DV98" i="3" s="1"/>
  <c r="DW98" i="3"/>
  <c r="CY98" i="3"/>
  <c r="DX98" i="3" s="1"/>
  <c r="DY98" i="3"/>
  <c r="DA98" i="3"/>
  <c r="DZ98" i="3" s="1"/>
  <c r="EA98" i="3"/>
  <c r="DC98" i="3"/>
  <c r="EB98" i="3" s="1"/>
  <c r="EC98" i="3"/>
  <c r="DE98" i="3"/>
  <c r="ED98" i="3" s="1"/>
  <c r="EE98" i="3"/>
  <c r="DG98" i="3"/>
  <c r="EF98" i="3" s="1"/>
  <c r="EG98" i="3"/>
  <c r="DI98" i="3"/>
  <c r="EH98" i="3" s="1"/>
  <c r="EI98" i="3"/>
  <c r="DK98" i="3"/>
  <c r="EJ98" i="3" s="1"/>
  <c r="EK98" i="3"/>
  <c r="DM98" i="3"/>
  <c r="EL98" i="3" s="1"/>
  <c r="EM98" i="3"/>
  <c r="DO98" i="3"/>
  <c r="EN98" i="3" s="1"/>
  <c r="EO98" i="3"/>
  <c r="DQ98" i="3"/>
  <c r="EP98" i="3" s="1"/>
  <c r="EQ98" i="3"/>
  <c r="CW99" i="3"/>
  <c r="DV99" i="3" s="1"/>
  <c r="DW99" i="3"/>
  <c r="CY99" i="3"/>
  <c r="DX99" i="3" s="1"/>
  <c r="DY99" i="3"/>
  <c r="DA99" i="3"/>
  <c r="DZ99" i="3" s="1"/>
  <c r="EA99" i="3"/>
  <c r="DC99" i="3"/>
  <c r="EB99" i="3" s="1"/>
  <c r="EC99" i="3"/>
  <c r="DE99" i="3"/>
  <c r="ED99" i="3" s="1"/>
  <c r="EE99" i="3"/>
  <c r="DG99" i="3"/>
  <c r="EF99" i="3" s="1"/>
  <c r="EG99" i="3"/>
  <c r="DI99" i="3"/>
  <c r="EH99" i="3" s="1"/>
  <c r="EI99" i="3"/>
  <c r="DK99" i="3"/>
  <c r="EJ99" i="3" s="1"/>
  <c r="EK99" i="3"/>
  <c r="DM99" i="3"/>
  <c r="EL99" i="3" s="1"/>
  <c r="EM99" i="3"/>
  <c r="DO99" i="3"/>
  <c r="EN99" i="3" s="1"/>
  <c r="EO99" i="3"/>
  <c r="DQ99" i="3"/>
  <c r="EP99" i="3" s="1"/>
  <c r="EQ99" i="3"/>
  <c r="CW100" i="3"/>
  <c r="DV100" i="3" s="1"/>
  <c r="DW100" i="3"/>
  <c r="CY100" i="3"/>
  <c r="DX100" i="3" s="1"/>
  <c r="DY100" i="3"/>
  <c r="DA100" i="3"/>
  <c r="DZ100" i="3" s="1"/>
  <c r="EA100" i="3"/>
  <c r="DC100" i="3"/>
  <c r="EB100" i="3" s="1"/>
  <c r="EC100" i="3"/>
  <c r="DE100" i="3"/>
  <c r="ED100" i="3" s="1"/>
  <c r="EE100" i="3"/>
  <c r="DG100" i="3"/>
  <c r="EF100" i="3" s="1"/>
  <c r="EG100" i="3"/>
  <c r="DI100" i="3"/>
  <c r="EH100" i="3" s="1"/>
  <c r="EI100" i="3"/>
  <c r="DK100" i="3"/>
  <c r="EJ100" i="3" s="1"/>
  <c r="EK100" i="3"/>
  <c r="DM100" i="3"/>
  <c r="EL100" i="3" s="1"/>
  <c r="EM100" i="3"/>
  <c r="DO100" i="3"/>
  <c r="EN100" i="3" s="1"/>
  <c r="EO100" i="3"/>
  <c r="DQ100" i="3"/>
  <c r="EP100" i="3" s="1"/>
  <c r="EQ100" i="3"/>
  <c r="CW101" i="3"/>
  <c r="DV101" i="3" s="1"/>
  <c r="DW101" i="3"/>
  <c r="CY101" i="3"/>
  <c r="DX101" i="3" s="1"/>
  <c r="DY101" i="3"/>
  <c r="DA101" i="3"/>
  <c r="DZ101" i="3" s="1"/>
  <c r="EA101" i="3"/>
  <c r="DC101" i="3"/>
  <c r="EB101" i="3" s="1"/>
  <c r="EC101" i="3"/>
  <c r="DE101" i="3"/>
  <c r="ED101" i="3" s="1"/>
  <c r="EE101" i="3"/>
  <c r="DG101" i="3"/>
  <c r="EF101" i="3" s="1"/>
  <c r="EG101" i="3"/>
  <c r="DI101" i="3"/>
  <c r="EH101" i="3" s="1"/>
  <c r="EI101" i="3"/>
  <c r="DK101" i="3"/>
  <c r="EJ101" i="3" s="1"/>
  <c r="EK101" i="3"/>
  <c r="DM101" i="3"/>
  <c r="EL101" i="3" s="1"/>
  <c r="EM101" i="3"/>
  <c r="DO101" i="3"/>
  <c r="EN101" i="3" s="1"/>
  <c r="EO101" i="3"/>
  <c r="DQ101" i="3"/>
  <c r="EP101" i="3" s="1"/>
  <c r="Q3033" i="35" s="1"/>
  <c r="EQ101" i="3"/>
  <c r="CW102" i="3"/>
  <c r="DV102" i="3" s="1"/>
  <c r="DW102" i="3"/>
  <c r="CY102" i="3"/>
  <c r="DX102" i="3" s="1"/>
  <c r="DY102" i="3"/>
  <c r="DA102" i="3"/>
  <c r="DZ102" i="3" s="1"/>
  <c r="EA102" i="3"/>
  <c r="DC102" i="3"/>
  <c r="EB102" i="3" s="1"/>
  <c r="EC102" i="3"/>
  <c r="DE102" i="3"/>
  <c r="ED102" i="3" s="1"/>
  <c r="EE102" i="3"/>
  <c r="DG102" i="3"/>
  <c r="EF102" i="3" s="1"/>
  <c r="EG102" i="3"/>
  <c r="DI102" i="3"/>
  <c r="EH102" i="3" s="1"/>
  <c r="EI102" i="3"/>
  <c r="DK102" i="3"/>
  <c r="EJ102" i="3" s="1"/>
  <c r="EK102" i="3"/>
  <c r="DM102" i="3"/>
  <c r="EL102" i="3" s="1"/>
  <c r="EM102" i="3"/>
  <c r="DO102" i="3"/>
  <c r="EN102" i="3" s="1"/>
  <c r="EO102" i="3"/>
  <c r="DQ102" i="3"/>
  <c r="EP102" i="3" s="1"/>
  <c r="EQ102" i="3"/>
  <c r="CW103" i="3"/>
  <c r="DV103" i="3" s="1"/>
  <c r="DW103" i="3"/>
  <c r="CY103" i="3"/>
  <c r="DX103" i="3" s="1"/>
  <c r="DY103" i="3"/>
  <c r="DA103" i="3"/>
  <c r="DZ103" i="3" s="1"/>
  <c r="EA103" i="3"/>
  <c r="DC103" i="3"/>
  <c r="EB103" i="3" s="1"/>
  <c r="EC103" i="3"/>
  <c r="DE103" i="3"/>
  <c r="ED103" i="3" s="1"/>
  <c r="EE103" i="3"/>
  <c r="DG103" i="3"/>
  <c r="EF103" i="3" s="1"/>
  <c r="EG103" i="3"/>
  <c r="DI103" i="3"/>
  <c r="EH103" i="3" s="1"/>
  <c r="EI103" i="3"/>
  <c r="DK103" i="3"/>
  <c r="EJ103" i="3" s="1"/>
  <c r="EK103" i="3"/>
  <c r="DM103" i="3"/>
  <c r="EL103" i="3" s="1"/>
  <c r="J3097" i="35" s="1"/>
  <c r="EM103" i="3"/>
  <c r="DO103" i="3"/>
  <c r="EN103" i="3" s="1"/>
  <c r="EO103" i="3"/>
  <c r="DQ103" i="3"/>
  <c r="EP103" i="3" s="1"/>
  <c r="EQ103" i="3"/>
  <c r="CW104" i="3"/>
  <c r="DV104" i="3" s="1"/>
  <c r="DW104" i="3"/>
  <c r="CY104" i="3"/>
  <c r="DX104" i="3" s="1"/>
  <c r="DY104" i="3"/>
  <c r="DA104" i="3"/>
  <c r="DZ104" i="3" s="1"/>
  <c r="D3129" i="35" s="1"/>
  <c r="EA104" i="3"/>
  <c r="DC104" i="3"/>
  <c r="EB104" i="3" s="1"/>
  <c r="EC104" i="3"/>
  <c r="DE104" i="3"/>
  <c r="ED104" i="3" s="1"/>
  <c r="EE104" i="3"/>
  <c r="DG104" i="3"/>
  <c r="EF104" i="3" s="1"/>
  <c r="EG104" i="3"/>
  <c r="DI104" i="3"/>
  <c r="EH104" i="3" s="1"/>
  <c r="M3129" i="35" s="1"/>
  <c r="EI104" i="3"/>
  <c r="DK104" i="3"/>
  <c r="EJ104" i="3" s="1"/>
  <c r="EK104" i="3"/>
  <c r="DM104" i="3"/>
  <c r="EL104" i="3" s="1"/>
  <c r="EM104" i="3"/>
  <c r="DO104" i="3"/>
  <c r="EN104" i="3" s="1"/>
  <c r="EO104" i="3"/>
  <c r="DQ104" i="3"/>
  <c r="EP104" i="3" s="1"/>
  <c r="EQ104" i="3"/>
  <c r="CW105" i="3"/>
  <c r="DV105" i="3" s="1"/>
  <c r="DW105" i="3"/>
  <c r="CY105" i="3"/>
  <c r="DX105" i="3" s="1"/>
  <c r="DY105" i="3"/>
  <c r="DA105" i="3"/>
  <c r="DZ105" i="3" s="1"/>
  <c r="EA105" i="3"/>
  <c r="DC105" i="3"/>
  <c r="EB105" i="3" s="1"/>
  <c r="EC105" i="3"/>
  <c r="DE105" i="3"/>
  <c r="ED105" i="3" s="1"/>
  <c r="EE105" i="3"/>
  <c r="DG105" i="3"/>
  <c r="EF105" i="3" s="1"/>
  <c r="EG105" i="3"/>
  <c r="DI105" i="3"/>
  <c r="EH105" i="3" s="1"/>
  <c r="EI105" i="3"/>
  <c r="DK105" i="3"/>
  <c r="EJ105" i="3" s="1"/>
  <c r="EK105" i="3"/>
  <c r="DM105" i="3"/>
  <c r="EL105" i="3" s="1"/>
  <c r="EM105" i="3"/>
  <c r="DO105" i="3"/>
  <c r="EN105" i="3" s="1"/>
  <c r="EO105" i="3"/>
  <c r="DQ105" i="3"/>
  <c r="EP105" i="3" s="1"/>
  <c r="EQ105" i="3"/>
  <c r="CW106" i="3"/>
  <c r="DV106" i="3" s="1"/>
  <c r="DW106" i="3"/>
  <c r="CY106" i="3"/>
  <c r="DX106" i="3" s="1"/>
  <c r="DY106" i="3"/>
  <c r="DA106" i="3"/>
  <c r="DZ106" i="3" s="1"/>
  <c r="EA106" i="3"/>
  <c r="DC106" i="3"/>
  <c r="EB106" i="3" s="1"/>
  <c r="EC106" i="3"/>
  <c r="DE106" i="3"/>
  <c r="ED106" i="3" s="1"/>
  <c r="G3193" i="35" s="1"/>
  <c r="EE106" i="3"/>
  <c r="DG106" i="3"/>
  <c r="EF106" i="3" s="1"/>
  <c r="EG106" i="3"/>
  <c r="DI106" i="3"/>
  <c r="EH106" i="3" s="1"/>
  <c r="EI106" i="3"/>
  <c r="DK106" i="3"/>
  <c r="EJ106" i="3" s="1"/>
  <c r="EK106" i="3"/>
  <c r="DM106" i="3"/>
  <c r="EL106" i="3" s="1"/>
  <c r="EM106" i="3"/>
  <c r="DO106" i="3"/>
  <c r="EN106" i="3" s="1"/>
  <c r="EO106" i="3"/>
  <c r="DQ106" i="3"/>
  <c r="EP106" i="3" s="1"/>
  <c r="EQ106" i="3"/>
  <c r="DV7" i="3"/>
  <c r="DQ8" i="3"/>
  <c r="EP8" i="3" s="1"/>
  <c r="HP8" i="1" s="1"/>
  <c r="HR8" i="1" s="1"/>
  <c r="DO8" i="3"/>
  <c r="EN8" i="3" s="1"/>
  <c r="DM8" i="3"/>
  <c r="EL8" i="3" s="1"/>
  <c r="DK8" i="3"/>
  <c r="EJ8" i="3" s="1"/>
  <c r="DI8" i="3"/>
  <c r="EH8" i="3" s="1"/>
  <c r="DG8" i="3"/>
  <c r="EF8" i="3" s="1"/>
  <c r="DE8" i="3"/>
  <c r="ED8" i="3" s="1"/>
  <c r="DC8" i="3"/>
  <c r="EB8" i="3" s="1"/>
  <c r="EO8" i="3"/>
  <c r="EM8" i="3"/>
  <c r="EK8" i="3"/>
  <c r="EI8" i="3"/>
  <c r="EG8" i="3"/>
  <c r="EE8" i="3"/>
  <c r="EC8" i="3"/>
  <c r="DW8" i="3"/>
  <c r="DY8" i="3"/>
  <c r="EA8" i="3"/>
  <c r="DV8" i="3"/>
  <c r="DX8" i="3"/>
  <c r="DZ8" i="3"/>
  <c r="DQ7" i="3"/>
  <c r="EP7" i="3" s="1"/>
  <c r="HP7" i="1" s="1"/>
  <c r="DO7" i="3"/>
  <c r="EN7" i="3" s="1"/>
  <c r="DM7" i="3"/>
  <c r="EL7" i="3" s="1"/>
  <c r="DK7" i="3"/>
  <c r="EJ7" i="3" s="1"/>
  <c r="DI7" i="3"/>
  <c r="EH7" i="3" s="1"/>
  <c r="DG7" i="3"/>
  <c r="EF7" i="3" s="1"/>
  <c r="DE7" i="3"/>
  <c r="ED7" i="3" s="1"/>
  <c r="DC7" i="3"/>
  <c r="EB7" i="3" s="1"/>
  <c r="EO7" i="3"/>
  <c r="EM7" i="3"/>
  <c r="EK7" i="3"/>
  <c r="EI7" i="3"/>
  <c r="EG7" i="3"/>
  <c r="EE7" i="3"/>
  <c r="EC7" i="3"/>
  <c r="DW7" i="3"/>
  <c r="DY7" i="3"/>
  <c r="EA7" i="3"/>
  <c r="DX7" i="3"/>
  <c r="DZ7" i="3"/>
  <c r="DW6" i="3"/>
  <c r="DY6" i="3"/>
  <c r="EA6" i="3"/>
  <c r="EC6" i="3"/>
  <c r="EE6" i="3"/>
  <c r="EG6" i="3"/>
  <c r="EI6" i="3"/>
  <c r="EK6" i="3"/>
  <c r="EM6" i="3"/>
  <c r="EO6" i="3"/>
  <c r="EQ6" i="3"/>
  <c r="EB6" i="3"/>
  <c r="ED6" i="3"/>
  <c r="EF6" i="3"/>
  <c r="EH6" i="3"/>
  <c r="EJ6" i="3"/>
  <c r="EL6" i="3"/>
  <c r="EN6" i="3"/>
  <c r="EP6" i="3"/>
  <c r="DV6" i="3"/>
  <c r="DX6" i="3"/>
  <c r="DZ6" i="3"/>
  <c r="HC10" i="1"/>
  <c r="HC17" i="1"/>
  <c r="HC29" i="1"/>
  <c r="HC33" i="1"/>
  <c r="HC37" i="1"/>
  <c r="HC43" i="1"/>
  <c r="HC49" i="1"/>
  <c r="HC57" i="1"/>
  <c r="HC62" i="1"/>
  <c r="HC69" i="1"/>
  <c r="HC78" i="1"/>
  <c r="HC82" i="1"/>
  <c r="HC88" i="1"/>
  <c r="HC102" i="1"/>
  <c r="HC104" i="1"/>
  <c r="GZ19" i="1"/>
  <c r="GZ27" i="1"/>
  <c r="GZ34" i="1"/>
  <c r="GZ35" i="1"/>
  <c r="HA35" i="1"/>
  <c r="GZ45" i="1"/>
  <c r="GZ50" i="1"/>
  <c r="GZ51" i="1"/>
  <c r="GZ54" i="1"/>
  <c r="GZ57" i="1"/>
  <c r="GZ64" i="1"/>
  <c r="GZ68" i="1"/>
  <c r="GZ85" i="1"/>
  <c r="GZ89" i="1"/>
  <c r="GZ96" i="1"/>
  <c r="GZ102" i="1"/>
  <c r="GZ105" i="1"/>
  <c r="GW15" i="1"/>
  <c r="GW22" i="1"/>
  <c r="GW26" i="1"/>
  <c r="GW30" i="1"/>
  <c r="GW37" i="1"/>
  <c r="GW38" i="1"/>
  <c r="GW39" i="1"/>
  <c r="GW45" i="1"/>
  <c r="GW46" i="1"/>
  <c r="GW49" i="1"/>
  <c r="GW55" i="1"/>
  <c r="GW58" i="1"/>
  <c r="GW64" i="1"/>
  <c r="GW66" i="1"/>
  <c r="GW72" i="1"/>
  <c r="GW81" i="1"/>
  <c r="GW84" i="1"/>
  <c r="GW86" i="1"/>
  <c r="GW97" i="1"/>
  <c r="GW104" i="1"/>
  <c r="GW106" i="1"/>
  <c r="H39" i="23"/>
  <c r="K39" i="23" s="1"/>
  <c r="I39" i="23"/>
  <c r="M39" i="23" s="1"/>
  <c r="O39" i="23"/>
  <c r="Q39" i="23" s="1"/>
  <c r="J39" i="23"/>
  <c r="R39" i="23" s="1"/>
  <c r="L39" i="23"/>
  <c r="H40" i="23"/>
  <c r="K40" i="23" s="1"/>
  <c r="I40" i="23"/>
  <c r="M40" i="23" s="1"/>
  <c r="O40" i="23"/>
  <c r="Q40" i="23" s="1"/>
  <c r="J40" i="23"/>
  <c r="R40" i="23" s="1"/>
  <c r="H41" i="23"/>
  <c r="K41" i="23" s="1"/>
  <c r="I41" i="23"/>
  <c r="M41" i="23" s="1"/>
  <c r="O41" i="23"/>
  <c r="Q41" i="23" s="1"/>
  <c r="J41" i="23"/>
  <c r="R41" i="23" s="1"/>
  <c r="H42" i="23"/>
  <c r="K42" i="23" s="1"/>
  <c r="I42" i="23"/>
  <c r="M42" i="23" s="1"/>
  <c r="O42" i="23"/>
  <c r="Q42" i="23" s="1"/>
  <c r="J42" i="23"/>
  <c r="R42" i="23" s="1"/>
  <c r="H43" i="23"/>
  <c r="K43" i="23" s="1"/>
  <c r="I43" i="23"/>
  <c r="M43" i="23" s="1"/>
  <c r="O43" i="23"/>
  <c r="Q43" i="23" s="1"/>
  <c r="J43" i="23"/>
  <c r="R43" i="23" s="1"/>
  <c r="L43" i="23"/>
  <c r="H44" i="23"/>
  <c r="K44" i="23" s="1"/>
  <c r="I44" i="23"/>
  <c r="M44" i="23" s="1"/>
  <c r="O44" i="23"/>
  <c r="Q44" i="23" s="1"/>
  <c r="P44" i="23"/>
  <c r="J44" i="23"/>
  <c r="R44" i="23" s="1"/>
  <c r="H45" i="23"/>
  <c r="K45" i="23" s="1"/>
  <c r="I45" i="23"/>
  <c r="M45" i="23" s="1"/>
  <c r="O45" i="23"/>
  <c r="Q45" i="23" s="1"/>
  <c r="J45" i="23"/>
  <c r="R45" i="23" s="1"/>
  <c r="H46" i="23"/>
  <c r="K46" i="23" s="1"/>
  <c r="I46" i="23"/>
  <c r="M46" i="23" s="1"/>
  <c r="O46" i="23"/>
  <c r="P46" i="23" s="1"/>
  <c r="J46" i="23"/>
  <c r="R46" i="23" s="1"/>
  <c r="H47" i="23"/>
  <c r="L47" i="23" s="1"/>
  <c r="I47" i="23"/>
  <c r="O47" i="23"/>
  <c r="P47" i="23" s="1"/>
  <c r="J47" i="23"/>
  <c r="Q47" i="23"/>
  <c r="H48" i="23"/>
  <c r="L48" i="23" s="1"/>
  <c r="I48" i="23"/>
  <c r="O48" i="23"/>
  <c r="P48" i="23" s="1"/>
  <c r="J48" i="23"/>
  <c r="H49" i="23"/>
  <c r="L49" i="23" s="1"/>
  <c r="I49" i="23"/>
  <c r="O49" i="23"/>
  <c r="Q49" i="23" s="1"/>
  <c r="J49" i="23"/>
  <c r="H50" i="23"/>
  <c r="L50" i="23" s="1"/>
  <c r="I50" i="23"/>
  <c r="O50" i="23"/>
  <c r="Q50" i="23" s="1"/>
  <c r="P50" i="23"/>
  <c r="J50" i="23"/>
  <c r="H51" i="23"/>
  <c r="L51" i="23" s="1"/>
  <c r="I51" i="23"/>
  <c r="O51" i="23"/>
  <c r="P51" i="23" s="1"/>
  <c r="J51" i="23"/>
  <c r="H52" i="23"/>
  <c r="L52" i="23" s="1"/>
  <c r="I52" i="23"/>
  <c r="O52" i="23"/>
  <c r="P52" i="23" s="1"/>
  <c r="J52" i="23"/>
  <c r="H53" i="23"/>
  <c r="L53" i="23" s="1"/>
  <c r="I53" i="23"/>
  <c r="O53" i="23"/>
  <c r="Q53" i="23" s="1"/>
  <c r="J53" i="23"/>
  <c r="H54" i="23"/>
  <c r="K54" i="23" s="1"/>
  <c r="I54" i="23"/>
  <c r="O54" i="23"/>
  <c r="P54" i="23" s="1"/>
  <c r="J54" i="23"/>
  <c r="L54" i="23"/>
  <c r="H55" i="23"/>
  <c r="K55" i="23" s="1"/>
  <c r="I55" i="23"/>
  <c r="O55" i="23"/>
  <c r="P55" i="23" s="1"/>
  <c r="J55" i="23"/>
  <c r="L55" i="23"/>
  <c r="H56" i="23"/>
  <c r="K56" i="23" s="1"/>
  <c r="I56" i="23"/>
  <c r="O56" i="23"/>
  <c r="P56" i="23" s="1"/>
  <c r="J56" i="23"/>
  <c r="L56" i="23"/>
  <c r="H57" i="23"/>
  <c r="K57" i="23" s="1"/>
  <c r="I57" i="23"/>
  <c r="O57" i="23"/>
  <c r="P57" i="23" s="1"/>
  <c r="J57" i="23"/>
  <c r="L57" i="23"/>
  <c r="H58" i="23"/>
  <c r="K58" i="23" s="1"/>
  <c r="I58" i="23"/>
  <c r="O58" i="23"/>
  <c r="P58" i="23" s="1"/>
  <c r="J58" i="23"/>
  <c r="L58" i="23"/>
  <c r="H59" i="23"/>
  <c r="K59" i="23" s="1"/>
  <c r="I59" i="23"/>
  <c r="O59" i="23"/>
  <c r="P59" i="23" s="1"/>
  <c r="J59" i="23"/>
  <c r="L59" i="23"/>
  <c r="H60" i="23"/>
  <c r="K60" i="23" s="1"/>
  <c r="I60" i="23"/>
  <c r="O60" i="23"/>
  <c r="P60" i="23" s="1"/>
  <c r="J60" i="23"/>
  <c r="L60" i="23"/>
  <c r="H61" i="23"/>
  <c r="K61" i="23" s="1"/>
  <c r="I61" i="23"/>
  <c r="O61" i="23"/>
  <c r="P61" i="23" s="1"/>
  <c r="J61" i="23"/>
  <c r="L61" i="23"/>
  <c r="H62" i="23"/>
  <c r="K62" i="23" s="1"/>
  <c r="I62" i="23"/>
  <c r="O62" i="23"/>
  <c r="P62" i="23" s="1"/>
  <c r="J62" i="23"/>
  <c r="L62" i="23"/>
  <c r="H63" i="23"/>
  <c r="K63" i="23" s="1"/>
  <c r="I63" i="23"/>
  <c r="O63" i="23"/>
  <c r="P63" i="23" s="1"/>
  <c r="J63" i="23"/>
  <c r="L63" i="23"/>
  <c r="H64" i="23"/>
  <c r="K64" i="23" s="1"/>
  <c r="I64" i="23"/>
  <c r="O64" i="23"/>
  <c r="P64" i="23" s="1"/>
  <c r="J64" i="23"/>
  <c r="L64" i="23"/>
  <c r="H65" i="23"/>
  <c r="K65" i="23" s="1"/>
  <c r="I65" i="23"/>
  <c r="O65" i="23"/>
  <c r="P65" i="23" s="1"/>
  <c r="J65" i="23"/>
  <c r="L65" i="23"/>
  <c r="H66" i="23"/>
  <c r="K66" i="23" s="1"/>
  <c r="I66" i="23"/>
  <c r="O66" i="23"/>
  <c r="P66" i="23" s="1"/>
  <c r="J66" i="23"/>
  <c r="L66" i="23"/>
  <c r="H67" i="23"/>
  <c r="K67" i="23" s="1"/>
  <c r="I67" i="23"/>
  <c r="O67" i="23"/>
  <c r="P67" i="23" s="1"/>
  <c r="J67" i="23"/>
  <c r="L67" i="23"/>
  <c r="H68" i="23"/>
  <c r="K68" i="23" s="1"/>
  <c r="I68" i="23"/>
  <c r="O68" i="23"/>
  <c r="P68" i="23" s="1"/>
  <c r="J68" i="23"/>
  <c r="L68" i="23"/>
  <c r="H69" i="23"/>
  <c r="K69" i="23" s="1"/>
  <c r="I69" i="23"/>
  <c r="O69" i="23"/>
  <c r="P69" i="23" s="1"/>
  <c r="J69" i="23"/>
  <c r="L69" i="23"/>
  <c r="H70" i="23"/>
  <c r="K70" i="23" s="1"/>
  <c r="I70" i="23"/>
  <c r="O70" i="23"/>
  <c r="P70" i="23" s="1"/>
  <c r="J70" i="23"/>
  <c r="L70" i="23"/>
  <c r="H71" i="23"/>
  <c r="K71" i="23" s="1"/>
  <c r="I71" i="23"/>
  <c r="O71" i="23"/>
  <c r="P71" i="23" s="1"/>
  <c r="J71" i="23"/>
  <c r="L71" i="23"/>
  <c r="H72" i="23"/>
  <c r="K72" i="23" s="1"/>
  <c r="I72" i="23"/>
  <c r="O72" i="23"/>
  <c r="P72" i="23" s="1"/>
  <c r="J72" i="23"/>
  <c r="L72" i="23"/>
  <c r="H73" i="23"/>
  <c r="K73" i="23" s="1"/>
  <c r="I73" i="23"/>
  <c r="O73" i="23"/>
  <c r="P73" i="23" s="1"/>
  <c r="J73" i="23"/>
  <c r="L73" i="23"/>
  <c r="H74" i="23"/>
  <c r="K74" i="23" s="1"/>
  <c r="I74" i="23"/>
  <c r="O74" i="23"/>
  <c r="P74" i="23" s="1"/>
  <c r="J74" i="23"/>
  <c r="L74" i="23"/>
  <c r="H75" i="23"/>
  <c r="K75" i="23" s="1"/>
  <c r="I75" i="23"/>
  <c r="O75" i="23"/>
  <c r="P75" i="23" s="1"/>
  <c r="J75" i="23"/>
  <c r="L75" i="23"/>
  <c r="H76" i="23"/>
  <c r="K76" i="23" s="1"/>
  <c r="I76" i="23"/>
  <c r="O76" i="23"/>
  <c r="P76" i="23" s="1"/>
  <c r="J76" i="23"/>
  <c r="L76" i="23"/>
  <c r="H77" i="23"/>
  <c r="K77" i="23" s="1"/>
  <c r="I77" i="23"/>
  <c r="O77" i="23"/>
  <c r="P77" i="23" s="1"/>
  <c r="J77" i="23"/>
  <c r="L77" i="23"/>
  <c r="H78" i="23"/>
  <c r="K78" i="23" s="1"/>
  <c r="I78" i="23"/>
  <c r="O78" i="23"/>
  <c r="P78" i="23" s="1"/>
  <c r="J78" i="23"/>
  <c r="L78" i="23"/>
  <c r="H79" i="23"/>
  <c r="K79" i="23" s="1"/>
  <c r="I79" i="23"/>
  <c r="O79" i="23"/>
  <c r="P79" i="23" s="1"/>
  <c r="J79" i="23"/>
  <c r="L79" i="23"/>
  <c r="H80" i="23"/>
  <c r="K80" i="23" s="1"/>
  <c r="I80" i="23"/>
  <c r="O80" i="23"/>
  <c r="J80" i="23"/>
  <c r="L80" i="23"/>
  <c r="H81" i="23"/>
  <c r="K81" i="23" s="1"/>
  <c r="I81" i="23"/>
  <c r="O81" i="23"/>
  <c r="P81" i="23" s="1"/>
  <c r="J81" i="23"/>
  <c r="L81" i="23"/>
  <c r="H82" i="23"/>
  <c r="K82" i="23" s="1"/>
  <c r="I82" i="23"/>
  <c r="O82" i="23"/>
  <c r="P82" i="23" s="1"/>
  <c r="J82" i="23"/>
  <c r="L82" i="23"/>
  <c r="H83" i="23"/>
  <c r="K83" i="23" s="1"/>
  <c r="I83" i="23"/>
  <c r="O83" i="23"/>
  <c r="P83" i="23" s="1"/>
  <c r="J83" i="23"/>
  <c r="L83" i="23"/>
  <c r="H84" i="23"/>
  <c r="K84" i="23" s="1"/>
  <c r="I84" i="23"/>
  <c r="O84" i="23"/>
  <c r="P84" i="23" s="1"/>
  <c r="J84" i="23"/>
  <c r="L84" i="23"/>
  <c r="H85" i="23"/>
  <c r="K85" i="23" s="1"/>
  <c r="I85" i="23"/>
  <c r="O85" i="23"/>
  <c r="P85" i="23" s="1"/>
  <c r="J85" i="23"/>
  <c r="L85" i="23"/>
  <c r="H86" i="23"/>
  <c r="K86" i="23" s="1"/>
  <c r="I86" i="23"/>
  <c r="O86" i="23"/>
  <c r="P86" i="23" s="1"/>
  <c r="J86" i="23"/>
  <c r="L86" i="23"/>
  <c r="H87" i="23"/>
  <c r="K87" i="23" s="1"/>
  <c r="I87" i="23"/>
  <c r="O87" i="23"/>
  <c r="P87" i="23" s="1"/>
  <c r="J87" i="23"/>
  <c r="L87" i="23"/>
  <c r="H88" i="23"/>
  <c r="K88" i="23" s="1"/>
  <c r="I88" i="23"/>
  <c r="O88" i="23"/>
  <c r="J88" i="23"/>
  <c r="L88" i="23"/>
  <c r="H89" i="23"/>
  <c r="K89" i="23" s="1"/>
  <c r="I89" i="23"/>
  <c r="O89" i="23"/>
  <c r="P89" i="23" s="1"/>
  <c r="J89" i="23"/>
  <c r="L89" i="23"/>
  <c r="H90" i="23"/>
  <c r="K90" i="23" s="1"/>
  <c r="I90" i="23"/>
  <c r="O90" i="23"/>
  <c r="P90" i="23" s="1"/>
  <c r="J90" i="23"/>
  <c r="L90" i="23"/>
  <c r="H91" i="23"/>
  <c r="K91" i="23" s="1"/>
  <c r="I91" i="23"/>
  <c r="O91" i="23"/>
  <c r="P91" i="23" s="1"/>
  <c r="J91" i="23"/>
  <c r="L91" i="23"/>
  <c r="H92" i="23"/>
  <c r="K92" i="23" s="1"/>
  <c r="I92" i="23"/>
  <c r="O92" i="23"/>
  <c r="P92" i="23" s="1"/>
  <c r="J92" i="23"/>
  <c r="L92" i="23"/>
  <c r="H93" i="23"/>
  <c r="K93" i="23" s="1"/>
  <c r="I93" i="23"/>
  <c r="O93" i="23"/>
  <c r="P93" i="23" s="1"/>
  <c r="J93" i="23"/>
  <c r="L93" i="23"/>
  <c r="H94" i="23"/>
  <c r="K94" i="23" s="1"/>
  <c r="I94" i="23"/>
  <c r="O94" i="23"/>
  <c r="P94" i="23" s="1"/>
  <c r="J94" i="23"/>
  <c r="L94" i="23"/>
  <c r="H95" i="23"/>
  <c r="K95" i="23" s="1"/>
  <c r="I95" i="23"/>
  <c r="O95" i="23"/>
  <c r="P95" i="23" s="1"/>
  <c r="J95" i="23"/>
  <c r="L95" i="23"/>
  <c r="H96" i="23"/>
  <c r="K96" i="23" s="1"/>
  <c r="I96" i="23"/>
  <c r="O96" i="23"/>
  <c r="J96" i="23"/>
  <c r="L96" i="23"/>
  <c r="H97" i="23"/>
  <c r="K97" i="23" s="1"/>
  <c r="I97" i="23"/>
  <c r="O97" i="23"/>
  <c r="P97" i="23" s="1"/>
  <c r="J97" i="23"/>
  <c r="L97" i="23"/>
  <c r="H98" i="23"/>
  <c r="K98" i="23" s="1"/>
  <c r="I98" i="23"/>
  <c r="O98" i="23"/>
  <c r="P98" i="23" s="1"/>
  <c r="J98" i="23"/>
  <c r="L98" i="23"/>
  <c r="H99" i="23"/>
  <c r="K99" i="23" s="1"/>
  <c r="I99" i="23"/>
  <c r="O99" i="23"/>
  <c r="P99" i="23" s="1"/>
  <c r="J99" i="23"/>
  <c r="L99" i="23"/>
  <c r="H100" i="23"/>
  <c r="K100" i="23" s="1"/>
  <c r="I100" i="23"/>
  <c r="O100" i="23"/>
  <c r="P100" i="23" s="1"/>
  <c r="J100" i="23"/>
  <c r="L100" i="23"/>
  <c r="H101" i="23"/>
  <c r="K101" i="23" s="1"/>
  <c r="I101" i="23"/>
  <c r="O101" i="23"/>
  <c r="P101" i="23" s="1"/>
  <c r="J101" i="23"/>
  <c r="L101" i="23"/>
  <c r="H102" i="23"/>
  <c r="K102" i="23" s="1"/>
  <c r="I102" i="23"/>
  <c r="O102" i="23"/>
  <c r="P102" i="23" s="1"/>
  <c r="J102" i="23"/>
  <c r="L102" i="23"/>
  <c r="H103" i="23"/>
  <c r="K103" i="23" s="1"/>
  <c r="I103" i="23"/>
  <c r="O103" i="23"/>
  <c r="P103" i="23" s="1"/>
  <c r="J103" i="23"/>
  <c r="L103" i="23"/>
  <c r="H104" i="23"/>
  <c r="K104" i="23" s="1"/>
  <c r="I104" i="23"/>
  <c r="O104" i="23"/>
  <c r="J104" i="23"/>
  <c r="L104" i="23"/>
  <c r="H105" i="23"/>
  <c r="K105" i="23" s="1"/>
  <c r="I105" i="23"/>
  <c r="O105" i="23"/>
  <c r="P105" i="23" s="1"/>
  <c r="J105" i="23"/>
  <c r="L105" i="23"/>
  <c r="H106" i="23"/>
  <c r="K106" i="23" s="1"/>
  <c r="I106" i="23"/>
  <c r="O106" i="23"/>
  <c r="P106" i="23" s="1"/>
  <c r="J106" i="23"/>
  <c r="L106" i="23"/>
  <c r="AY7" i="1"/>
  <c r="BA7" i="1"/>
  <c r="AY6" i="1"/>
  <c r="BA6" i="1"/>
  <c r="AY8" i="1"/>
  <c r="BA8" i="1"/>
  <c r="AY9" i="1"/>
  <c r="BA9" i="1"/>
  <c r="AY10" i="1"/>
  <c r="BA10" i="1"/>
  <c r="AY11" i="1"/>
  <c r="BA11" i="1"/>
  <c r="BB11" i="1" s="1"/>
  <c r="AY12" i="1"/>
  <c r="BA12" i="1"/>
  <c r="AY13" i="1"/>
  <c r="BA13" i="1"/>
  <c r="AY14" i="1"/>
  <c r="BA14" i="1"/>
  <c r="AY15" i="1"/>
  <c r="BA15" i="1"/>
  <c r="AY16" i="1"/>
  <c r="BA16" i="1"/>
  <c r="AY17" i="1"/>
  <c r="BA17" i="1"/>
  <c r="AY18" i="1"/>
  <c r="BA18" i="1"/>
  <c r="AY19" i="1"/>
  <c r="BA19" i="1"/>
  <c r="AY20" i="1"/>
  <c r="BA20" i="1"/>
  <c r="AY21" i="1"/>
  <c r="BA21" i="1"/>
  <c r="AY22" i="1"/>
  <c r="BA22" i="1"/>
  <c r="AY23" i="1"/>
  <c r="BA23" i="1"/>
  <c r="AY24" i="1"/>
  <c r="BA24" i="1"/>
  <c r="AY25" i="1"/>
  <c r="BA25" i="1"/>
  <c r="AY26" i="1"/>
  <c r="BA26" i="1"/>
  <c r="AY27" i="1"/>
  <c r="BA27" i="1"/>
  <c r="AY28" i="1"/>
  <c r="BA28" i="1"/>
  <c r="AY29" i="1"/>
  <c r="BA29" i="1"/>
  <c r="AY30" i="1"/>
  <c r="BA30" i="1"/>
  <c r="AY31" i="1"/>
  <c r="BA31" i="1"/>
  <c r="AY32" i="1"/>
  <c r="BA32" i="1"/>
  <c r="AY33" i="1"/>
  <c r="BA33" i="1"/>
  <c r="AY34" i="1"/>
  <c r="BA34" i="1"/>
  <c r="AY35" i="1"/>
  <c r="BA35" i="1"/>
  <c r="AY36" i="1"/>
  <c r="BA36" i="1"/>
  <c r="AY37" i="1"/>
  <c r="BA37" i="1"/>
  <c r="AY38" i="1"/>
  <c r="BA38" i="1"/>
  <c r="AY39" i="1"/>
  <c r="BA39" i="1"/>
  <c r="AY40" i="1"/>
  <c r="BA40" i="1"/>
  <c r="AY41" i="1"/>
  <c r="BA41" i="1"/>
  <c r="AY42" i="1"/>
  <c r="BA42" i="1"/>
  <c r="AY43" i="1"/>
  <c r="BA43" i="1"/>
  <c r="AY44" i="1"/>
  <c r="BA44" i="1"/>
  <c r="AY45" i="1"/>
  <c r="BA45" i="1"/>
  <c r="AY46" i="1"/>
  <c r="BA46" i="1"/>
  <c r="AY47" i="1"/>
  <c r="BA47" i="1"/>
  <c r="AY48" i="1"/>
  <c r="BA48" i="1"/>
  <c r="AY49" i="1"/>
  <c r="BA49" i="1"/>
  <c r="AY50" i="1"/>
  <c r="BA50" i="1"/>
  <c r="AY51" i="1"/>
  <c r="BA51" i="1"/>
  <c r="AY52" i="1"/>
  <c r="BA52" i="1"/>
  <c r="AY53" i="1"/>
  <c r="BA53" i="1"/>
  <c r="AY54" i="1"/>
  <c r="BA54" i="1"/>
  <c r="AY55" i="1"/>
  <c r="BA55" i="1"/>
  <c r="AY56" i="1"/>
  <c r="BA56" i="1"/>
  <c r="AY57" i="1"/>
  <c r="BA57" i="1"/>
  <c r="AY58" i="1"/>
  <c r="BA58" i="1"/>
  <c r="AY59" i="1"/>
  <c r="BA59" i="1"/>
  <c r="AY60" i="1"/>
  <c r="BA60" i="1"/>
  <c r="AY61" i="1"/>
  <c r="BA61" i="1"/>
  <c r="AY62" i="1"/>
  <c r="BA62" i="1"/>
  <c r="AY63" i="1"/>
  <c r="BA63" i="1"/>
  <c r="AY64" i="1"/>
  <c r="BA64" i="1"/>
  <c r="AY65" i="1"/>
  <c r="BA65" i="1"/>
  <c r="AY66" i="1"/>
  <c r="BA66" i="1"/>
  <c r="AY67" i="1"/>
  <c r="BA67" i="1"/>
  <c r="AY68" i="1"/>
  <c r="BA68" i="1"/>
  <c r="AY69" i="1"/>
  <c r="BA69" i="1"/>
  <c r="AY70" i="1"/>
  <c r="BA70" i="1"/>
  <c r="AY71" i="1"/>
  <c r="BA71" i="1"/>
  <c r="AY72" i="1"/>
  <c r="BA72" i="1"/>
  <c r="AY73" i="1"/>
  <c r="BA73" i="1"/>
  <c r="AY74" i="1"/>
  <c r="BA74" i="1"/>
  <c r="AY75" i="1"/>
  <c r="BA75" i="1"/>
  <c r="AY76" i="1"/>
  <c r="BA76" i="1"/>
  <c r="AY77" i="1"/>
  <c r="BA77" i="1"/>
  <c r="AY78" i="1"/>
  <c r="BA78" i="1"/>
  <c r="AY79" i="1"/>
  <c r="BA79" i="1"/>
  <c r="AY80" i="1"/>
  <c r="BA80" i="1"/>
  <c r="AY81" i="1"/>
  <c r="BA81" i="1"/>
  <c r="AY82" i="1"/>
  <c r="BA82" i="1"/>
  <c r="AY83" i="1"/>
  <c r="BA83" i="1"/>
  <c r="AY84" i="1"/>
  <c r="BA84" i="1"/>
  <c r="AY85" i="1"/>
  <c r="BA85" i="1"/>
  <c r="T2509" i="35" s="1"/>
  <c r="AY86" i="1"/>
  <c r="BA86" i="1"/>
  <c r="AY87" i="1"/>
  <c r="BA87" i="1"/>
  <c r="AY88" i="1"/>
  <c r="BA88" i="1"/>
  <c r="AY89" i="1"/>
  <c r="BA89" i="1"/>
  <c r="T2637" i="35" s="1"/>
  <c r="AY90" i="1"/>
  <c r="BA90" i="1"/>
  <c r="AY91" i="1"/>
  <c r="BA91" i="1"/>
  <c r="AY92" i="1"/>
  <c r="BA92" i="1"/>
  <c r="AY93" i="1"/>
  <c r="BA93" i="1"/>
  <c r="AY94" i="1"/>
  <c r="BA94" i="1"/>
  <c r="AY95" i="1"/>
  <c r="BA95" i="1"/>
  <c r="AY96" i="1"/>
  <c r="R2861" i="35" s="1"/>
  <c r="BA96" i="1"/>
  <c r="AY97" i="1"/>
  <c r="BA97" i="1"/>
  <c r="T2893" i="35" s="1"/>
  <c r="AY98" i="1"/>
  <c r="BA98" i="1"/>
  <c r="AY99" i="1"/>
  <c r="BA99" i="1"/>
  <c r="AY100" i="1"/>
  <c r="R2989" i="35" s="1"/>
  <c r="BA100" i="1"/>
  <c r="AY101" i="1"/>
  <c r="BA101" i="1"/>
  <c r="T3021" i="35" s="1"/>
  <c r="AY102" i="1"/>
  <c r="BA102" i="1"/>
  <c r="AY103" i="1"/>
  <c r="BA103" i="1"/>
  <c r="AY104" i="1"/>
  <c r="BA104" i="1"/>
  <c r="AY105" i="1"/>
  <c r="BA105" i="1"/>
  <c r="AY106" i="1"/>
  <c r="BA106" i="1"/>
  <c r="AA7" i="1"/>
  <c r="R12" i="35" s="1"/>
  <c r="AC7" i="1"/>
  <c r="AA6" i="1"/>
  <c r="AC6" i="1"/>
  <c r="BW6" i="1"/>
  <c r="BX6" i="1"/>
  <c r="BW7" i="1"/>
  <c r="BX7" i="1"/>
  <c r="GI7" i="1"/>
  <c r="GJ7" i="1"/>
  <c r="GK7" i="1"/>
  <c r="GL7" i="1"/>
  <c r="CE7" i="1"/>
  <c r="CF7" i="1"/>
  <c r="CH7" i="1"/>
  <c r="CI7" i="1"/>
  <c r="CK7" i="1"/>
  <c r="CL7" i="1"/>
  <c r="CO7" i="1"/>
  <c r="CQ7" i="1"/>
  <c r="CE6" i="1"/>
  <c r="CF6" i="1"/>
  <c r="CH6" i="1"/>
  <c r="CI6" i="1"/>
  <c r="CK6" i="1"/>
  <c r="CL6" i="1"/>
  <c r="CO6" i="1"/>
  <c r="CQ6" i="1"/>
  <c r="CT6" i="1"/>
  <c r="CV6" i="1"/>
  <c r="CT7" i="1"/>
  <c r="CV7" i="1"/>
  <c r="DQ6" i="1"/>
  <c r="DR6" i="1"/>
  <c r="DQ7" i="1"/>
  <c r="DR7" i="1"/>
  <c r="EM6" i="1"/>
  <c r="EN6" i="1"/>
  <c r="EM7" i="1"/>
  <c r="EN7" i="1"/>
  <c r="HL108" i="1"/>
  <c r="U312" i="35" s="1"/>
  <c r="AA8" i="1"/>
  <c r="AC8" i="1"/>
  <c r="BW8" i="1"/>
  <c r="BX8" i="1"/>
  <c r="CT8" i="1"/>
  <c r="R47" i="35" s="1"/>
  <c r="CV8" i="1"/>
  <c r="T47" i="35" s="1"/>
  <c r="DQ8" i="1"/>
  <c r="DR8" i="1"/>
  <c r="EM8" i="1"/>
  <c r="EN8" i="1"/>
  <c r="AA9" i="1"/>
  <c r="AC9" i="1"/>
  <c r="BW9" i="1"/>
  <c r="BX9" i="1"/>
  <c r="CT9" i="1"/>
  <c r="CV9" i="1"/>
  <c r="DQ9" i="1"/>
  <c r="DR9" i="1"/>
  <c r="EM9" i="1"/>
  <c r="EN9" i="1"/>
  <c r="AA10" i="1"/>
  <c r="AC10" i="1"/>
  <c r="BW10" i="1"/>
  <c r="BX10" i="1"/>
  <c r="CT10" i="1"/>
  <c r="R111" i="35" s="1"/>
  <c r="CV10" i="1"/>
  <c r="DQ10" i="1"/>
  <c r="DR10" i="1"/>
  <c r="EM10" i="1"/>
  <c r="EN10" i="1"/>
  <c r="DW10" i="1"/>
  <c r="GP10" i="1" s="1"/>
  <c r="ES10" i="1"/>
  <c r="GS10" i="1" s="1"/>
  <c r="HB10" i="1"/>
  <c r="AA11" i="1"/>
  <c r="AC11" i="1"/>
  <c r="BW11" i="1"/>
  <c r="BX11" i="1"/>
  <c r="CT11" i="1"/>
  <c r="CV11" i="1"/>
  <c r="DQ11" i="1"/>
  <c r="DR11" i="1"/>
  <c r="EM11" i="1"/>
  <c r="EN11" i="1"/>
  <c r="DW11" i="1"/>
  <c r="GP11" i="1" s="1"/>
  <c r="ES11" i="1"/>
  <c r="GS11" i="1" s="1"/>
  <c r="AA12" i="1"/>
  <c r="AC12" i="1"/>
  <c r="BW12" i="1"/>
  <c r="BX12" i="1"/>
  <c r="CT12" i="1"/>
  <c r="CV12" i="1"/>
  <c r="DQ12" i="1"/>
  <c r="DR12" i="1"/>
  <c r="EM12" i="1"/>
  <c r="EN12" i="1"/>
  <c r="AA13" i="1"/>
  <c r="AC13" i="1"/>
  <c r="BW13" i="1"/>
  <c r="BX13" i="1"/>
  <c r="CT13" i="1"/>
  <c r="CV13" i="1"/>
  <c r="DQ13" i="1"/>
  <c r="DR13" i="1"/>
  <c r="EM13" i="1"/>
  <c r="EN13" i="1"/>
  <c r="DW13" i="1"/>
  <c r="GP13" i="1" s="1"/>
  <c r="ES13" i="1"/>
  <c r="GS13" i="1" s="1"/>
  <c r="AA14" i="1"/>
  <c r="AC14" i="1"/>
  <c r="BW14" i="1"/>
  <c r="BX14" i="1"/>
  <c r="CT14" i="1"/>
  <c r="R239" i="35" s="1"/>
  <c r="CV14" i="1"/>
  <c r="DQ14" i="1"/>
  <c r="DR14" i="1"/>
  <c r="EM14" i="1"/>
  <c r="EN14" i="1"/>
  <c r="DW14" i="1"/>
  <c r="GP14" i="1" s="1"/>
  <c r="ES14" i="1"/>
  <c r="GS14" i="1" s="1"/>
  <c r="GI14" i="1"/>
  <c r="GJ14" i="1"/>
  <c r="GK14" i="1"/>
  <c r="GL14" i="1"/>
  <c r="AA15" i="1"/>
  <c r="AC15" i="1"/>
  <c r="BW15" i="1"/>
  <c r="BX15" i="1"/>
  <c r="CT15" i="1"/>
  <c r="CV15" i="1"/>
  <c r="DQ15" i="1"/>
  <c r="DR15" i="1"/>
  <c r="EM15" i="1"/>
  <c r="EN15" i="1"/>
  <c r="DW15" i="1"/>
  <c r="GP15" i="1" s="1"/>
  <c r="ES15" i="1"/>
  <c r="GS15" i="1" s="1"/>
  <c r="GI15" i="1"/>
  <c r="GJ15" i="1"/>
  <c r="GK15" i="1"/>
  <c r="GV15" i="1"/>
  <c r="HB15" i="1"/>
  <c r="AA16" i="1"/>
  <c r="AC16" i="1"/>
  <c r="BW16" i="1"/>
  <c r="BX16" i="1"/>
  <c r="CT16" i="1"/>
  <c r="R303" i="35" s="1"/>
  <c r="CV16" i="1"/>
  <c r="DQ16" i="1"/>
  <c r="DR16" i="1"/>
  <c r="EM16" i="1"/>
  <c r="EN16" i="1"/>
  <c r="AA17" i="1"/>
  <c r="AC17" i="1"/>
  <c r="T332" i="35" s="1"/>
  <c r="BW17" i="1"/>
  <c r="BX17" i="1"/>
  <c r="CT17" i="1"/>
  <c r="R335" i="35" s="1"/>
  <c r="CV17" i="1"/>
  <c r="DQ17" i="1"/>
  <c r="DR17" i="1"/>
  <c r="EM17" i="1"/>
  <c r="EN17" i="1"/>
  <c r="DW17" i="1"/>
  <c r="GP17" i="1" s="1"/>
  <c r="ES17" i="1"/>
  <c r="GS17" i="1" s="1"/>
  <c r="GI17" i="1"/>
  <c r="GJ17" i="1"/>
  <c r="GK17" i="1"/>
  <c r="HB17" i="1"/>
  <c r="AA18" i="1"/>
  <c r="AC18" i="1"/>
  <c r="BW18" i="1"/>
  <c r="BX18" i="1"/>
  <c r="CT18" i="1"/>
  <c r="CV18" i="1"/>
  <c r="DQ18" i="1"/>
  <c r="DR18" i="1"/>
  <c r="EM18" i="1"/>
  <c r="EN18" i="1"/>
  <c r="DW18" i="1"/>
  <c r="GP18" i="1" s="1"/>
  <c r="ES18" i="1"/>
  <c r="GS18" i="1" s="1"/>
  <c r="GI18" i="1"/>
  <c r="GJ18" i="1"/>
  <c r="GK18" i="1"/>
  <c r="GL18" i="1"/>
  <c r="AA19" i="1"/>
  <c r="AC19" i="1"/>
  <c r="T396" i="35" s="1"/>
  <c r="BW19" i="1"/>
  <c r="BX19" i="1"/>
  <c r="CT19" i="1"/>
  <c r="CV19" i="1"/>
  <c r="DQ19" i="1"/>
  <c r="DR19" i="1"/>
  <c r="EM19" i="1"/>
  <c r="EN19" i="1"/>
  <c r="DW19" i="1"/>
  <c r="GP19" i="1" s="1"/>
  <c r="ES19" i="1"/>
  <c r="GS19" i="1" s="1"/>
  <c r="GI19" i="1"/>
  <c r="GJ19" i="1"/>
  <c r="GK19" i="1"/>
  <c r="GL19" i="1"/>
  <c r="GY19" i="1"/>
  <c r="AA20" i="1"/>
  <c r="AC20" i="1"/>
  <c r="BW20" i="1"/>
  <c r="BX20" i="1"/>
  <c r="CT20" i="1"/>
  <c r="CV20" i="1"/>
  <c r="DQ20" i="1"/>
  <c r="DR20" i="1"/>
  <c r="EM20" i="1"/>
  <c r="EN20" i="1"/>
  <c r="AA21" i="1"/>
  <c r="AC21" i="1"/>
  <c r="BW21" i="1"/>
  <c r="BX21" i="1"/>
  <c r="CT21" i="1"/>
  <c r="CV21" i="1"/>
  <c r="DQ21" i="1"/>
  <c r="DR21" i="1"/>
  <c r="EM21" i="1"/>
  <c r="EN21" i="1"/>
  <c r="DW21" i="1"/>
  <c r="GP21" i="1" s="1"/>
  <c r="ES21" i="1"/>
  <c r="GS21" i="1" s="1"/>
  <c r="GI21" i="1"/>
  <c r="GJ21" i="1"/>
  <c r="GK21" i="1"/>
  <c r="GL21" i="1"/>
  <c r="AA22" i="1"/>
  <c r="AC22" i="1"/>
  <c r="BW22" i="1"/>
  <c r="BX22" i="1"/>
  <c r="CT22" i="1"/>
  <c r="CV22" i="1"/>
  <c r="T495" i="35" s="1"/>
  <c r="DQ22" i="1"/>
  <c r="DR22" i="1"/>
  <c r="EM22" i="1"/>
  <c r="EN22" i="1"/>
  <c r="DW22" i="1"/>
  <c r="GP22" i="1" s="1"/>
  <c r="ES22" i="1"/>
  <c r="GS22" i="1" s="1"/>
  <c r="GV22" i="1"/>
  <c r="AA23" i="1"/>
  <c r="AC23" i="1"/>
  <c r="BW23" i="1"/>
  <c r="BX23" i="1"/>
  <c r="CT23" i="1"/>
  <c r="R527" i="35" s="1"/>
  <c r="CV23" i="1"/>
  <c r="DQ23" i="1"/>
  <c r="DR23" i="1"/>
  <c r="EM23" i="1"/>
  <c r="EN23" i="1"/>
  <c r="DW23" i="1"/>
  <c r="GP23" i="1" s="1"/>
  <c r="ES23" i="1"/>
  <c r="GS23" i="1" s="1"/>
  <c r="GI23" i="1"/>
  <c r="GJ23" i="1"/>
  <c r="GK23" i="1"/>
  <c r="GL23" i="1"/>
  <c r="AA24" i="1"/>
  <c r="AC24" i="1"/>
  <c r="BW24" i="1"/>
  <c r="BX24" i="1"/>
  <c r="CT24" i="1"/>
  <c r="CV24" i="1"/>
  <c r="DQ24" i="1"/>
  <c r="DR24" i="1"/>
  <c r="EM24" i="1"/>
  <c r="EN24" i="1"/>
  <c r="AA25" i="1"/>
  <c r="AC25" i="1"/>
  <c r="BW25" i="1"/>
  <c r="BX25" i="1"/>
  <c r="CT25" i="1"/>
  <c r="CV25" i="1"/>
  <c r="T591" i="35" s="1"/>
  <c r="DQ25" i="1"/>
  <c r="DR25" i="1"/>
  <c r="EM25" i="1"/>
  <c r="EN25" i="1"/>
  <c r="DW25" i="1"/>
  <c r="GP25" i="1" s="1"/>
  <c r="ES25" i="1"/>
  <c r="GS25" i="1" s="1"/>
  <c r="AA26" i="1"/>
  <c r="AC26" i="1"/>
  <c r="BW26" i="1"/>
  <c r="BX26" i="1"/>
  <c r="CT26" i="1"/>
  <c r="CV26" i="1"/>
  <c r="T623" i="35" s="1"/>
  <c r="DQ26" i="1"/>
  <c r="DR26" i="1"/>
  <c r="EM26" i="1"/>
  <c r="EN26" i="1"/>
  <c r="DW26" i="1"/>
  <c r="GP26" i="1" s="1"/>
  <c r="ES26" i="1"/>
  <c r="GS26" i="1" s="1"/>
  <c r="GV26" i="1"/>
  <c r="AA27" i="1"/>
  <c r="AC27" i="1"/>
  <c r="BW27" i="1"/>
  <c r="BX27" i="1"/>
  <c r="CT27" i="1"/>
  <c r="R655" i="35" s="1"/>
  <c r="CV27" i="1"/>
  <c r="DQ27" i="1"/>
  <c r="DR27" i="1"/>
  <c r="EM27" i="1"/>
  <c r="EN27" i="1"/>
  <c r="DW27" i="1"/>
  <c r="GP27" i="1" s="1"/>
  <c r="ES27" i="1"/>
  <c r="GS27" i="1" s="1"/>
  <c r="GI27" i="1"/>
  <c r="GJ27" i="1"/>
  <c r="GK27" i="1"/>
  <c r="GL27" i="1"/>
  <c r="GY27" i="1"/>
  <c r="AA28" i="1"/>
  <c r="AC28" i="1"/>
  <c r="T684" i="35" s="1"/>
  <c r="BW28" i="1"/>
  <c r="BX28" i="1"/>
  <c r="CT28" i="1"/>
  <c r="CV28" i="1"/>
  <c r="DQ28" i="1"/>
  <c r="DR28" i="1"/>
  <c r="EM28" i="1"/>
  <c r="EN28" i="1"/>
  <c r="AA29" i="1"/>
  <c r="AC29" i="1"/>
  <c r="BW29" i="1"/>
  <c r="BX29" i="1"/>
  <c r="CT29" i="1"/>
  <c r="CV29" i="1"/>
  <c r="DQ29" i="1"/>
  <c r="DR29" i="1"/>
  <c r="EM29" i="1"/>
  <c r="EN29" i="1"/>
  <c r="DW29" i="1"/>
  <c r="GP29" i="1" s="1"/>
  <c r="ES29" i="1"/>
  <c r="GS29" i="1" s="1"/>
  <c r="GI29" i="1"/>
  <c r="GJ29" i="1"/>
  <c r="GK29" i="1"/>
  <c r="GL29" i="1"/>
  <c r="GV29" i="1"/>
  <c r="HB29" i="1"/>
  <c r="AA30" i="1"/>
  <c r="AC30" i="1"/>
  <c r="BW30" i="1"/>
  <c r="BX30" i="1"/>
  <c r="CT30" i="1"/>
  <c r="R751" i="35" s="1"/>
  <c r="CV30" i="1"/>
  <c r="DQ30" i="1"/>
  <c r="DR30" i="1"/>
  <c r="EM30" i="1"/>
  <c r="EN30" i="1"/>
  <c r="DW30" i="1"/>
  <c r="GP30" i="1" s="1"/>
  <c r="ES30" i="1"/>
  <c r="GS30" i="1" s="1"/>
  <c r="GV30" i="1"/>
  <c r="AA31" i="1"/>
  <c r="AC31" i="1"/>
  <c r="BW31" i="1"/>
  <c r="BX31" i="1"/>
  <c r="CT31" i="1"/>
  <c r="CV31" i="1"/>
  <c r="DQ31" i="1"/>
  <c r="DR31" i="1"/>
  <c r="EM31" i="1"/>
  <c r="EN31" i="1"/>
  <c r="DW31" i="1"/>
  <c r="GP31" i="1" s="1"/>
  <c r="ES31" i="1"/>
  <c r="GS31" i="1" s="1"/>
  <c r="GI31" i="1"/>
  <c r="GJ31" i="1"/>
  <c r="GK31" i="1"/>
  <c r="GL31" i="1"/>
  <c r="GY31" i="1"/>
  <c r="AA32" i="1"/>
  <c r="AC32" i="1"/>
  <c r="BW32" i="1"/>
  <c r="BX32" i="1"/>
  <c r="CT32" i="1"/>
  <c r="CV32" i="1"/>
  <c r="DQ32" i="1"/>
  <c r="DR32" i="1"/>
  <c r="EM32" i="1"/>
  <c r="EN32" i="1"/>
  <c r="AA33" i="1"/>
  <c r="AC33" i="1"/>
  <c r="BW33" i="1"/>
  <c r="BX33" i="1"/>
  <c r="CT33" i="1"/>
  <c r="CV33" i="1"/>
  <c r="DQ33" i="1"/>
  <c r="DR33" i="1"/>
  <c r="EM33" i="1"/>
  <c r="EN33" i="1"/>
  <c r="DW33" i="1"/>
  <c r="GP33" i="1" s="1"/>
  <c r="ES33" i="1"/>
  <c r="GS33" i="1" s="1"/>
  <c r="GI33" i="1"/>
  <c r="GJ33" i="1"/>
  <c r="GK33" i="1"/>
  <c r="GL33" i="1"/>
  <c r="GV33" i="1"/>
  <c r="HB33" i="1"/>
  <c r="AA34" i="1"/>
  <c r="AC34" i="1"/>
  <c r="BW34" i="1"/>
  <c r="BX34" i="1"/>
  <c r="CT34" i="1"/>
  <c r="CV34" i="1"/>
  <c r="DQ34" i="1"/>
  <c r="DR34" i="1"/>
  <c r="EM34" i="1"/>
  <c r="EN34" i="1"/>
  <c r="DW34" i="1"/>
  <c r="GP34" i="1" s="1"/>
  <c r="ES34" i="1"/>
  <c r="GS34" i="1" s="1"/>
  <c r="GI34" i="1"/>
  <c r="GJ34" i="1"/>
  <c r="GK34" i="1"/>
  <c r="GL34" i="1"/>
  <c r="GY34" i="1"/>
  <c r="AA35" i="1"/>
  <c r="AC35" i="1"/>
  <c r="BW35" i="1"/>
  <c r="BX35" i="1"/>
  <c r="CT35" i="1"/>
  <c r="CV35" i="1"/>
  <c r="DQ35" i="1"/>
  <c r="DR35" i="1"/>
  <c r="EM35" i="1"/>
  <c r="EN35" i="1"/>
  <c r="DW35" i="1"/>
  <c r="GP35" i="1" s="1"/>
  <c r="ES35" i="1"/>
  <c r="GS35" i="1" s="1"/>
  <c r="GI35" i="1"/>
  <c r="GJ35" i="1"/>
  <c r="GK35" i="1"/>
  <c r="GL35" i="1"/>
  <c r="GY35" i="1"/>
  <c r="AA36" i="1"/>
  <c r="AC36" i="1"/>
  <c r="T940" i="35" s="1"/>
  <c r="BW36" i="1"/>
  <c r="BX36" i="1"/>
  <c r="CT36" i="1"/>
  <c r="CV36" i="1"/>
  <c r="DQ36" i="1"/>
  <c r="DR36" i="1"/>
  <c r="EM36" i="1"/>
  <c r="EN36" i="1"/>
  <c r="AA37" i="1"/>
  <c r="AC37" i="1"/>
  <c r="BW37" i="1"/>
  <c r="BX37" i="1"/>
  <c r="CT37" i="1"/>
  <c r="CV37" i="1"/>
  <c r="DQ37" i="1"/>
  <c r="DR37" i="1"/>
  <c r="EM37" i="1"/>
  <c r="EN37" i="1"/>
  <c r="DW37" i="1"/>
  <c r="GP37" i="1" s="1"/>
  <c r="ES37" i="1"/>
  <c r="GS37" i="1" s="1"/>
  <c r="GV37" i="1"/>
  <c r="HB37" i="1"/>
  <c r="AA38" i="1"/>
  <c r="AC38" i="1"/>
  <c r="T1004" i="35" s="1"/>
  <c r="BW38" i="1"/>
  <c r="BX38" i="1"/>
  <c r="CT38" i="1"/>
  <c r="R1007" i="35" s="1"/>
  <c r="CV38" i="1"/>
  <c r="DQ38" i="1"/>
  <c r="DR38" i="1"/>
  <c r="EM38" i="1"/>
  <c r="EN38" i="1"/>
  <c r="DW38" i="1"/>
  <c r="GP38" i="1" s="1"/>
  <c r="ES38" i="1"/>
  <c r="GS38" i="1" s="1"/>
  <c r="GV38" i="1"/>
  <c r="AA39" i="1"/>
  <c r="AC39" i="1"/>
  <c r="BW39" i="1"/>
  <c r="BX39" i="1"/>
  <c r="CT39" i="1"/>
  <c r="CV39" i="1"/>
  <c r="DQ39" i="1"/>
  <c r="DR39" i="1"/>
  <c r="EM39" i="1"/>
  <c r="EN39" i="1"/>
  <c r="DW39" i="1"/>
  <c r="GP39" i="1" s="1"/>
  <c r="ES39" i="1"/>
  <c r="GS39" i="1" s="1"/>
  <c r="EU39" i="1"/>
  <c r="EV39" i="1"/>
  <c r="EW39" i="1"/>
  <c r="EX39" i="1"/>
  <c r="EY39" i="1"/>
  <c r="FE39" i="1"/>
  <c r="FF39" i="1"/>
  <c r="FG39" i="1"/>
  <c r="FH39" i="1"/>
  <c r="FI39" i="1"/>
  <c r="FO39" i="1"/>
  <c r="FP39" i="1"/>
  <c r="FQ39" i="1"/>
  <c r="FR39" i="1"/>
  <c r="FS39" i="1"/>
  <c r="AA40" i="1"/>
  <c r="AC40" i="1"/>
  <c r="T1068" i="35" s="1"/>
  <c r="BW40" i="1"/>
  <c r="BX40" i="1"/>
  <c r="CT40" i="1"/>
  <c r="R1071" i="35" s="1"/>
  <c r="CV40" i="1"/>
  <c r="DQ40" i="1"/>
  <c r="DR40" i="1"/>
  <c r="EM40" i="1"/>
  <c r="EN40" i="1"/>
  <c r="EU40" i="1"/>
  <c r="EV40" i="1"/>
  <c r="EW40" i="1"/>
  <c r="EX40" i="1"/>
  <c r="EY40" i="1"/>
  <c r="FE40" i="1"/>
  <c r="FF40" i="1"/>
  <c r="FG40" i="1"/>
  <c r="FH40" i="1"/>
  <c r="FI40" i="1"/>
  <c r="FO40" i="1"/>
  <c r="FP40" i="1"/>
  <c r="FQ40" i="1"/>
  <c r="FR40" i="1"/>
  <c r="FS40" i="1"/>
  <c r="AA41" i="1"/>
  <c r="AC41" i="1"/>
  <c r="BW41" i="1"/>
  <c r="BX41" i="1"/>
  <c r="CT41" i="1"/>
  <c r="CV41" i="1"/>
  <c r="DQ41" i="1"/>
  <c r="DR41" i="1"/>
  <c r="EM41" i="1"/>
  <c r="EN41" i="1"/>
  <c r="DW41" i="1"/>
  <c r="GP41" i="1" s="1"/>
  <c r="ES41" i="1"/>
  <c r="GS41" i="1" s="1"/>
  <c r="GI41" i="1"/>
  <c r="GJ41" i="1"/>
  <c r="GK41" i="1"/>
  <c r="GL41" i="1"/>
  <c r="EU41" i="1"/>
  <c r="EV41" i="1"/>
  <c r="EW41" i="1"/>
  <c r="EX41" i="1"/>
  <c r="EY41" i="1"/>
  <c r="FE41" i="1"/>
  <c r="FF41" i="1"/>
  <c r="FG41" i="1"/>
  <c r="FH41" i="1"/>
  <c r="FI41" i="1"/>
  <c r="FO41" i="1"/>
  <c r="FP41" i="1"/>
  <c r="FQ41" i="1"/>
  <c r="FR41" i="1"/>
  <c r="HB41" i="1"/>
  <c r="FS41" i="1"/>
  <c r="AA42" i="1"/>
  <c r="AC42" i="1"/>
  <c r="BW42" i="1"/>
  <c r="BX42" i="1"/>
  <c r="CT42" i="1"/>
  <c r="CV42" i="1"/>
  <c r="DQ42" i="1"/>
  <c r="DR42" i="1"/>
  <c r="EM42" i="1"/>
  <c r="EN42" i="1"/>
  <c r="DW42" i="1"/>
  <c r="GP42" i="1" s="1"/>
  <c r="ES42" i="1"/>
  <c r="GS42" i="1" s="1"/>
  <c r="EU42" i="1"/>
  <c r="EV42" i="1"/>
  <c r="EW42" i="1"/>
  <c r="EX42" i="1"/>
  <c r="EY42" i="1"/>
  <c r="FE42" i="1"/>
  <c r="FF42" i="1"/>
  <c r="FG42" i="1"/>
  <c r="FH42" i="1"/>
  <c r="FI42" i="1"/>
  <c r="FO42" i="1"/>
  <c r="FP42" i="1"/>
  <c r="FQ42" i="1"/>
  <c r="FR42" i="1"/>
  <c r="FS42" i="1"/>
  <c r="AA43" i="1"/>
  <c r="AC43" i="1"/>
  <c r="T1164" i="35" s="1"/>
  <c r="BW43" i="1"/>
  <c r="BX43" i="1"/>
  <c r="CT43" i="1"/>
  <c r="CV43" i="1"/>
  <c r="DQ43" i="1"/>
  <c r="DR43" i="1"/>
  <c r="EM43" i="1"/>
  <c r="EN43" i="1"/>
  <c r="DW43" i="1"/>
  <c r="GP43" i="1" s="1"/>
  <c r="ES43" i="1"/>
  <c r="GS43" i="1" s="1"/>
  <c r="EU43" i="1"/>
  <c r="EV43" i="1"/>
  <c r="EW43" i="1"/>
  <c r="EX43" i="1"/>
  <c r="GV43" i="1"/>
  <c r="EY43" i="1"/>
  <c r="FE43" i="1"/>
  <c r="FF43" i="1"/>
  <c r="FG43" i="1"/>
  <c r="FH43" i="1"/>
  <c r="FI43" i="1"/>
  <c r="FO43" i="1"/>
  <c r="FP43" i="1"/>
  <c r="FQ43" i="1"/>
  <c r="FR43" i="1"/>
  <c r="HB43" i="1"/>
  <c r="FS43" i="1"/>
  <c r="AA44" i="1"/>
  <c r="AC44" i="1"/>
  <c r="BW44" i="1"/>
  <c r="BX44" i="1"/>
  <c r="CT44" i="1"/>
  <c r="CV44" i="1"/>
  <c r="DQ44" i="1"/>
  <c r="DR44" i="1"/>
  <c r="EM44" i="1"/>
  <c r="EN44" i="1"/>
  <c r="EU44" i="1"/>
  <c r="EV44" i="1"/>
  <c r="EW44" i="1"/>
  <c r="EX44" i="1"/>
  <c r="EY44" i="1"/>
  <c r="FE44" i="1"/>
  <c r="FF44" i="1"/>
  <c r="FG44" i="1"/>
  <c r="FH44" i="1"/>
  <c r="FI44" i="1"/>
  <c r="FO44" i="1"/>
  <c r="FP44" i="1"/>
  <c r="FQ44" i="1"/>
  <c r="FR44" i="1"/>
  <c r="FS44" i="1"/>
  <c r="AA45" i="1"/>
  <c r="AC45" i="1"/>
  <c r="BW45" i="1"/>
  <c r="BX45" i="1"/>
  <c r="CT45" i="1"/>
  <c r="CV45" i="1"/>
  <c r="DQ45" i="1"/>
  <c r="DR45" i="1"/>
  <c r="EM45" i="1"/>
  <c r="EN45" i="1"/>
  <c r="DW45" i="1"/>
  <c r="GP45" i="1" s="1"/>
  <c r="ES45" i="1"/>
  <c r="GS45" i="1" s="1"/>
  <c r="EU45" i="1"/>
  <c r="EV45" i="1"/>
  <c r="EW45" i="1"/>
  <c r="EX45" i="1"/>
  <c r="GV45" i="1"/>
  <c r="EY45" i="1"/>
  <c r="FE45" i="1"/>
  <c r="FF45" i="1"/>
  <c r="FG45" i="1"/>
  <c r="FH45" i="1"/>
  <c r="GY45" i="1"/>
  <c r="FI45" i="1"/>
  <c r="FO45" i="1"/>
  <c r="FP45" i="1"/>
  <c r="FQ45" i="1"/>
  <c r="FR45" i="1"/>
  <c r="FS45" i="1"/>
  <c r="AA46" i="1"/>
  <c r="AC46" i="1"/>
  <c r="BW46" i="1"/>
  <c r="BX46" i="1"/>
  <c r="CT46" i="1"/>
  <c r="CV46" i="1"/>
  <c r="DQ46" i="1"/>
  <c r="DR46" i="1"/>
  <c r="EM46" i="1"/>
  <c r="EN46" i="1"/>
  <c r="DW46" i="1"/>
  <c r="GP46" i="1" s="1"/>
  <c r="ES46" i="1"/>
  <c r="GS46" i="1" s="1"/>
  <c r="GI46" i="1"/>
  <c r="GJ46" i="1"/>
  <c r="GK46" i="1"/>
  <c r="GL46" i="1"/>
  <c r="EU46" i="1"/>
  <c r="EV46" i="1"/>
  <c r="EW46" i="1"/>
  <c r="EX46" i="1"/>
  <c r="GV46" i="1"/>
  <c r="EY46" i="1"/>
  <c r="FE46" i="1"/>
  <c r="FF46" i="1"/>
  <c r="G1269" i="35" s="1"/>
  <c r="FG46" i="1"/>
  <c r="FH46" i="1"/>
  <c r="FI46" i="1"/>
  <c r="FO46" i="1"/>
  <c r="FP46" i="1"/>
  <c r="FQ46" i="1"/>
  <c r="FR46" i="1"/>
  <c r="FS46" i="1"/>
  <c r="AA47" i="1"/>
  <c r="AC47" i="1"/>
  <c r="BW47" i="1"/>
  <c r="BX47" i="1"/>
  <c r="CT47" i="1"/>
  <c r="CV47" i="1"/>
  <c r="DQ47" i="1"/>
  <c r="DR47" i="1"/>
  <c r="EM47" i="1"/>
  <c r="EN47" i="1"/>
  <c r="DW47" i="1"/>
  <c r="GP47" i="1" s="1"/>
  <c r="ES47" i="1"/>
  <c r="GS47" i="1" s="1"/>
  <c r="GI47" i="1"/>
  <c r="GJ47" i="1"/>
  <c r="GK47" i="1"/>
  <c r="GL47" i="1"/>
  <c r="EU47" i="1"/>
  <c r="EV47" i="1"/>
  <c r="EW47" i="1"/>
  <c r="EX47" i="1"/>
  <c r="EY47" i="1"/>
  <c r="FE47" i="1"/>
  <c r="FF47" i="1"/>
  <c r="FG47" i="1"/>
  <c r="FH47" i="1"/>
  <c r="FI47" i="1"/>
  <c r="FO47" i="1"/>
  <c r="FP47" i="1"/>
  <c r="FQ47" i="1"/>
  <c r="FR47" i="1"/>
  <c r="FS47" i="1"/>
  <c r="AA48" i="1"/>
  <c r="AC48" i="1"/>
  <c r="BW48" i="1"/>
  <c r="BX48" i="1"/>
  <c r="CT48" i="1"/>
  <c r="R1327" i="35" s="1"/>
  <c r="CV48" i="1"/>
  <c r="DQ48" i="1"/>
  <c r="DR48" i="1"/>
  <c r="EM48" i="1"/>
  <c r="EN48" i="1"/>
  <c r="EU48" i="1"/>
  <c r="EV48" i="1"/>
  <c r="EW48" i="1"/>
  <c r="EX48" i="1"/>
  <c r="EY48" i="1"/>
  <c r="FE48" i="1"/>
  <c r="FF48" i="1"/>
  <c r="FG48" i="1"/>
  <c r="FH48" i="1"/>
  <c r="FI48" i="1"/>
  <c r="FO48" i="1"/>
  <c r="FP48" i="1"/>
  <c r="FQ48" i="1"/>
  <c r="FR48" i="1"/>
  <c r="FS48" i="1"/>
  <c r="AA49" i="1"/>
  <c r="AC49" i="1"/>
  <c r="BW49" i="1"/>
  <c r="BX49" i="1"/>
  <c r="CT49" i="1"/>
  <c r="R1359" i="35" s="1"/>
  <c r="CV49" i="1"/>
  <c r="DQ49" i="1"/>
  <c r="DR49" i="1"/>
  <c r="EM49" i="1"/>
  <c r="EN49" i="1"/>
  <c r="DW49" i="1"/>
  <c r="GP49" i="1" s="1"/>
  <c r="ES49" i="1"/>
  <c r="GS49" i="1" s="1"/>
  <c r="GJ49" i="1"/>
  <c r="EU49" i="1"/>
  <c r="EV49" i="1"/>
  <c r="EW49" i="1"/>
  <c r="EX49" i="1"/>
  <c r="EY49" i="1"/>
  <c r="FE49" i="1"/>
  <c r="FF49" i="1"/>
  <c r="FG49" i="1"/>
  <c r="FH49" i="1"/>
  <c r="FI49" i="1"/>
  <c r="FO49" i="1"/>
  <c r="FP49" i="1"/>
  <c r="FQ49" i="1"/>
  <c r="FR49" i="1"/>
  <c r="HB49" i="1"/>
  <c r="FS49" i="1"/>
  <c r="AA50" i="1"/>
  <c r="AC50" i="1"/>
  <c r="T1388" i="35" s="1"/>
  <c r="BW50" i="1"/>
  <c r="BX50" i="1"/>
  <c r="CT50" i="1"/>
  <c r="CV50" i="1"/>
  <c r="T1391" i="35" s="1"/>
  <c r="DQ50" i="1"/>
  <c r="DR50" i="1"/>
  <c r="EM50" i="1"/>
  <c r="EN50" i="1"/>
  <c r="DW50" i="1"/>
  <c r="GP50" i="1" s="1"/>
  <c r="ES50" i="1"/>
  <c r="GS50" i="1" s="1"/>
  <c r="EU50" i="1"/>
  <c r="EV50" i="1"/>
  <c r="EW50" i="1"/>
  <c r="EX50" i="1"/>
  <c r="EY50" i="1"/>
  <c r="FE50" i="1"/>
  <c r="FF50" i="1"/>
  <c r="FG50" i="1"/>
  <c r="FH50" i="1"/>
  <c r="GY50" i="1"/>
  <c r="FI50" i="1"/>
  <c r="FO50" i="1"/>
  <c r="FP50" i="1"/>
  <c r="FQ50" i="1"/>
  <c r="FR50" i="1"/>
  <c r="FS50" i="1"/>
  <c r="AA51" i="1"/>
  <c r="AC51" i="1"/>
  <c r="BW51" i="1"/>
  <c r="BX51" i="1"/>
  <c r="CT51" i="1"/>
  <c r="CV51" i="1"/>
  <c r="DQ51" i="1"/>
  <c r="DR51" i="1"/>
  <c r="EM51" i="1"/>
  <c r="EN51" i="1"/>
  <c r="DW51" i="1"/>
  <c r="GP51" i="1" s="1"/>
  <c r="ES51" i="1"/>
  <c r="GS51" i="1" s="1"/>
  <c r="GI51" i="1"/>
  <c r="GJ51" i="1"/>
  <c r="GK51" i="1"/>
  <c r="GL51" i="1"/>
  <c r="EU51" i="1"/>
  <c r="EV51" i="1"/>
  <c r="EW51" i="1"/>
  <c r="EX51" i="1"/>
  <c r="EY51" i="1"/>
  <c r="FE51" i="1"/>
  <c r="FF51" i="1"/>
  <c r="FG51" i="1"/>
  <c r="FH51" i="1"/>
  <c r="GY51" i="1"/>
  <c r="FI51" i="1"/>
  <c r="FO51" i="1"/>
  <c r="FP51" i="1"/>
  <c r="FQ51" i="1"/>
  <c r="FR51" i="1"/>
  <c r="FS51" i="1"/>
  <c r="AA52" i="1"/>
  <c r="AC52" i="1"/>
  <c r="BW52" i="1"/>
  <c r="BX52" i="1"/>
  <c r="CT52" i="1"/>
  <c r="CV52" i="1"/>
  <c r="DQ52" i="1"/>
  <c r="DR52" i="1"/>
  <c r="EM52" i="1"/>
  <c r="EN52" i="1"/>
  <c r="EU52" i="1"/>
  <c r="EV52" i="1"/>
  <c r="EW52" i="1"/>
  <c r="EX52" i="1"/>
  <c r="EY52" i="1"/>
  <c r="FE52" i="1"/>
  <c r="FF52" i="1"/>
  <c r="FG52" i="1"/>
  <c r="FH52" i="1"/>
  <c r="FI52" i="1"/>
  <c r="FO52" i="1"/>
  <c r="FP52" i="1"/>
  <c r="FQ52" i="1"/>
  <c r="FR52" i="1"/>
  <c r="FS52" i="1"/>
  <c r="AA53" i="1"/>
  <c r="AC53" i="1"/>
  <c r="BW53" i="1"/>
  <c r="BX53" i="1"/>
  <c r="T1486" i="35" s="1"/>
  <c r="CT53" i="1"/>
  <c r="CV53" i="1"/>
  <c r="DQ53" i="1"/>
  <c r="DR53" i="1"/>
  <c r="EM53" i="1"/>
  <c r="EN53" i="1"/>
  <c r="DW53" i="1"/>
  <c r="GP53" i="1" s="1"/>
  <c r="ES53" i="1"/>
  <c r="GS53" i="1" s="1"/>
  <c r="GI53" i="1"/>
  <c r="GJ53" i="1"/>
  <c r="GK53" i="1"/>
  <c r="GL53" i="1"/>
  <c r="EU53" i="1"/>
  <c r="EV53" i="1"/>
  <c r="EW53" i="1"/>
  <c r="EX53" i="1"/>
  <c r="EY53" i="1"/>
  <c r="FE53" i="1"/>
  <c r="FF53" i="1"/>
  <c r="FG53" i="1"/>
  <c r="FH53" i="1"/>
  <c r="GY53" i="1"/>
  <c r="FI53" i="1"/>
  <c r="FO53" i="1"/>
  <c r="FP53" i="1"/>
  <c r="FQ53" i="1"/>
  <c r="FR53" i="1"/>
  <c r="FS53" i="1"/>
  <c r="AA54" i="1"/>
  <c r="AC54" i="1"/>
  <c r="BW54" i="1"/>
  <c r="BX54" i="1"/>
  <c r="T1518" i="35" s="1"/>
  <c r="CT54" i="1"/>
  <c r="R1519" i="35" s="1"/>
  <c r="CV54" i="1"/>
  <c r="DQ54" i="1"/>
  <c r="DR54" i="1"/>
  <c r="EM54" i="1"/>
  <c r="EN54" i="1"/>
  <c r="DW54" i="1"/>
  <c r="GP54" i="1" s="1"/>
  <c r="ES54" i="1"/>
  <c r="GS54" i="1" s="1"/>
  <c r="EU54" i="1"/>
  <c r="EV54" i="1"/>
  <c r="EW54" i="1"/>
  <c r="EX54" i="1"/>
  <c r="EY54" i="1"/>
  <c r="FE54" i="1"/>
  <c r="FF54" i="1"/>
  <c r="FG54" i="1"/>
  <c r="FH54" i="1"/>
  <c r="GY54" i="1"/>
  <c r="FI54" i="1"/>
  <c r="FO54" i="1"/>
  <c r="FP54" i="1"/>
  <c r="FQ54" i="1"/>
  <c r="FR54" i="1"/>
  <c r="FS54" i="1"/>
  <c r="AA55" i="1"/>
  <c r="AC55" i="1"/>
  <c r="BW55" i="1"/>
  <c r="BX55" i="1"/>
  <c r="CT55" i="1"/>
  <c r="CV55" i="1"/>
  <c r="DQ55" i="1"/>
  <c r="DR55" i="1"/>
  <c r="EM55" i="1"/>
  <c r="EN55" i="1"/>
  <c r="DW55" i="1"/>
  <c r="GP55" i="1" s="1"/>
  <c r="ES55" i="1"/>
  <c r="GS55" i="1" s="1"/>
  <c r="EU55" i="1"/>
  <c r="EV55" i="1"/>
  <c r="EW55" i="1"/>
  <c r="M1556" i="35" s="1"/>
  <c r="EX55" i="1"/>
  <c r="GV55" i="1"/>
  <c r="EY55" i="1"/>
  <c r="FE55" i="1"/>
  <c r="D1557" i="35" s="1"/>
  <c r="FF55" i="1"/>
  <c r="FG55" i="1"/>
  <c r="FH55" i="1"/>
  <c r="FI55" i="1"/>
  <c r="FO55" i="1"/>
  <c r="FP55" i="1"/>
  <c r="FQ55" i="1"/>
  <c r="M1558" i="35" s="1"/>
  <c r="FR55" i="1"/>
  <c r="HB55" i="1"/>
  <c r="FS55" i="1"/>
  <c r="AA56" i="1"/>
  <c r="AC56" i="1"/>
  <c r="BW56" i="1"/>
  <c r="BX56" i="1"/>
  <c r="T1582" i="35" s="1"/>
  <c r="CT56" i="1"/>
  <c r="CV56" i="1"/>
  <c r="DQ56" i="1"/>
  <c r="DR56" i="1"/>
  <c r="EM56" i="1"/>
  <c r="EN56" i="1"/>
  <c r="DW56" i="1"/>
  <c r="GP56" i="1" s="1"/>
  <c r="ES56" i="1"/>
  <c r="GS56" i="1" s="1"/>
  <c r="EU56" i="1"/>
  <c r="EV56" i="1"/>
  <c r="EW56" i="1"/>
  <c r="EX56" i="1"/>
  <c r="J1588" i="35" s="1"/>
  <c r="EY56" i="1"/>
  <c r="FE56" i="1"/>
  <c r="FF56" i="1"/>
  <c r="FG56" i="1"/>
  <c r="M1589" i="35" s="1"/>
  <c r="FH56" i="1"/>
  <c r="FI56" i="1"/>
  <c r="FO56" i="1"/>
  <c r="FP56" i="1"/>
  <c r="G1590" i="35" s="1"/>
  <c r="FQ56" i="1"/>
  <c r="FR56" i="1"/>
  <c r="FS56" i="1"/>
  <c r="AA57" i="1"/>
  <c r="AC57" i="1"/>
  <c r="BW57" i="1"/>
  <c r="BX57" i="1"/>
  <c r="T1614" i="35" s="1"/>
  <c r="CT57" i="1"/>
  <c r="R1615" i="35" s="1"/>
  <c r="CV57" i="1"/>
  <c r="DQ57" i="1"/>
  <c r="DR57" i="1"/>
  <c r="T1616" i="35" s="1"/>
  <c r="EM57" i="1"/>
  <c r="EN57" i="1"/>
  <c r="DW57" i="1"/>
  <c r="GP57" i="1" s="1"/>
  <c r="ES57" i="1"/>
  <c r="GS57" i="1" s="1"/>
  <c r="GI57" i="1"/>
  <c r="GJ57" i="1"/>
  <c r="GK57" i="1"/>
  <c r="GL57" i="1"/>
  <c r="EU57" i="1"/>
  <c r="EV57" i="1"/>
  <c r="EW57" i="1"/>
  <c r="EX57" i="1"/>
  <c r="EY57" i="1"/>
  <c r="FE57" i="1"/>
  <c r="FF57" i="1"/>
  <c r="FG57" i="1"/>
  <c r="FH57" i="1"/>
  <c r="FI57" i="1"/>
  <c r="FO57" i="1"/>
  <c r="FP57" i="1"/>
  <c r="FQ57" i="1"/>
  <c r="FR57" i="1"/>
  <c r="HB57" i="1"/>
  <c r="FS57" i="1"/>
  <c r="AA58" i="1"/>
  <c r="AC58" i="1"/>
  <c r="BW58" i="1"/>
  <c r="BX58" i="1"/>
  <c r="CT58" i="1"/>
  <c r="CV58" i="1"/>
  <c r="T1647" i="35" s="1"/>
  <c r="DQ58" i="1"/>
  <c r="DR58" i="1"/>
  <c r="EM58" i="1"/>
  <c r="EN58" i="1"/>
  <c r="DW58" i="1"/>
  <c r="GP58" i="1" s="1"/>
  <c r="ES58" i="1"/>
  <c r="GS58" i="1" s="1"/>
  <c r="EU58" i="1"/>
  <c r="EV58" i="1"/>
  <c r="EW58" i="1"/>
  <c r="EX58" i="1"/>
  <c r="GV58" i="1"/>
  <c r="EY58" i="1"/>
  <c r="FE58" i="1"/>
  <c r="FF58" i="1"/>
  <c r="FG58" i="1"/>
  <c r="FH58" i="1"/>
  <c r="FI58" i="1"/>
  <c r="FO58" i="1"/>
  <c r="FP58" i="1"/>
  <c r="FQ58" i="1"/>
  <c r="FR58" i="1"/>
  <c r="FS58" i="1"/>
  <c r="AA59" i="1"/>
  <c r="AC59" i="1"/>
  <c r="BW59" i="1"/>
  <c r="BX59" i="1"/>
  <c r="T1678" i="35" s="1"/>
  <c r="CT59" i="1"/>
  <c r="CV59" i="1"/>
  <c r="DQ59" i="1"/>
  <c r="DR59" i="1"/>
  <c r="EM59" i="1"/>
  <c r="EN59" i="1"/>
  <c r="EU59" i="1"/>
  <c r="EV59" i="1"/>
  <c r="EW59" i="1"/>
  <c r="EX59" i="1"/>
  <c r="EY59" i="1"/>
  <c r="FE59" i="1"/>
  <c r="FF59" i="1"/>
  <c r="FG59" i="1"/>
  <c r="FH59" i="1"/>
  <c r="FI59" i="1"/>
  <c r="FO59" i="1"/>
  <c r="FP59" i="1"/>
  <c r="FQ59" i="1"/>
  <c r="FR59" i="1"/>
  <c r="FS59" i="1"/>
  <c r="AA60" i="1"/>
  <c r="AC60" i="1"/>
  <c r="BW60" i="1"/>
  <c r="BX60" i="1"/>
  <c r="CT60" i="1"/>
  <c r="CV60" i="1"/>
  <c r="T1711" i="35" s="1"/>
  <c r="DQ60" i="1"/>
  <c r="DR60" i="1"/>
  <c r="EM60" i="1"/>
  <c r="EN60" i="1"/>
  <c r="DW60" i="1"/>
  <c r="GP60" i="1" s="1"/>
  <c r="ES60" i="1"/>
  <c r="GS60" i="1" s="1"/>
  <c r="GI60" i="1"/>
  <c r="GJ60" i="1"/>
  <c r="GK60" i="1"/>
  <c r="GL60" i="1"/>
  <c r="EU60" i="1"/>
  <c r="EV60" i="1"/>
  <c r="EW60" i="1"/>
  <c r="EX60" i="1"/>
  <c r="EY60" i="1"/>
  <c r="FE60" i="1"/>
  <c r="FF60" i="1"/>
  <c r="FG60" i="1"/>
  <c r="FH60" i="1"/>
  <c r="GY60" i="1"/>
  <c r="FI60" i="1"/>
  <c r="FO60" i="1"/>
  <c r="FP60" i="1"/>
  <c r="FQ60" i="1"/>
  <c r="FR60" i="1"/>
  <c r="HB60" i="1"/>
  <c r="FS60" i="1"/>
  <c r="AA61" i="1"/>
  <c r="AC61" i="1"/>
  <c r="BW61" i="1"/>
  <c r="BX61" i="1"/>
  <c r="CT61" i="1"/>
  <c r="CV61" i="1"/>
  <c r="T1743" i="35" s="1"/>
  <c r="DQ61" i="1"/>
  <c r="DR61" i="1"/>
  <c r="EM61" i="1"/>
  <c r="EN61" i="1"/>
  <c r="DW61" i="1"/>
  <c r="GP61" i="1" s="1"/>
  <c r="ES61" i="1"/>
  <c r="GS61" i="1" s="1"/>
  <c r="EU61" i="1"/>
  <c r="EV61" i="1"/>
  <c r="EW61" i="1"/>
  <c r="EX61" i="1"/>
  <c r="GV61" i="1"/>
  <c r="EY61" i="1"/>
  <c r="FE61" i="1"/>
  <c r="FF61" i="1"/>
  <c r="FG61" i="1"/>
  <c r="FH61" i="1"/>
  <c r="FI61" i="1"/>
  <c r="FO61" i="1"/>
  <c r="D1750" i="35" s="1"/>
  <c r="FP61" i="1"/>
  <c r="FQ61" i="1"/>
  <c r="FR61" i="1"/>
  <c r="FS61" i="1"/>
  <c r="Q1750" i="35" s="1"/>
  <c r="AA62" i="1"/>
  <c r="AC62" i="1"/>
  <c r="BW62" i="1"/>
  <c r="BX62" i="1"/>
  <c r="CT62" i="1"/>
  <c r="R1775" i="35" s="1"/>
  <c r="CV62" i="1"/>
  <c r="DQ62" i="1"/>
  <c r="R1776" i="35" s="1"/>
  <c r="DR62" i="1"/>
  <c r="EM62" i="1"/>
  <c r="EN62" i="1"/>
  <c r="DW62" i="1"/>
  <c r="GP62" i="1" s="1"/>
  <c r="ES62" i="1"/>
  <c r="GS62" i="1" s="1"/>
  <c r="EU62" i="1"/>
  <c r="EV62" i="1"/>
  <c r="EW62" i="1"/>
  <c r="EX62" i="1"/>
  <c r="EY62" i="1"/>
  <c r="FE62" i="1"/>
  <c r="FF62" i="1"/>
  <c r="FG62" i="1"/>
  <c r="FH62" i="1"/>
  <c r="FI62" i="1"/>
  <c r="FO62" i="1"/>
  <c r="FP62" i="1"/>
  <c r="FQ62" i="1"/>
  <c r="FR62" i="1"/>
  <c r="HB62" i="1"/>
  <c r="FS62" i="1"/>
  <c r="AA63" i="1"/>
  <c r="AC63" i="1"/>
  <c r="BW63" i="1"/>
  <c r="BX63" i="1"/>
  <c r="CT63" i="1"/>
  <c r="R1807" i="35" s="1"/>
  <c r="CV63" i="1"/>
  <c r="DQ63" i="1"/>
  <c r="DR63" i="1"/>
  <c r="EM63" i="1"/>
  <c r="EN63" i="1"/>
  <c r="EU63" i="1"/>
  <c r="EV63" i="1"/>
  <c r="EW63" i="1"/>
  <c r="EX63" i="1"/>
  <c r="EY63" i="1"/>
  <c r="FE63" i="1"/>
  <c r="FF63" i="1"/>
  <c r="FG63" i="1"/>
  <c r="FH63" i="1"/>
  <c r="FI63" i="1"/>
  <c r="FO63" i="1"/>
  <c r="FP63" i="1"/>
  <c r="FQ63" i="1"/>
  <c r="FR63" i="1"/>
  <c r="FS63" i="1"/>
  <c r="AA64" i="1"/>
  <c r="AC64" i="1"/>
  <c r="T1836" i="35" s="1"/>
  <c r="BW64" i="1"/>
  <c r="BX64" i="1"/>
  <c r="CT64" i="1"/>
  <c r="CV64" i="1"/>
  <c r="T1839" i="35" s="1"/>
  <c r="DQ64" i="1"/>
  <c r="DR64" i="1"/>
  <c r="EM64" i="1"/>
  <c r="EN64" i="1"/>
  <c r="DW64" i="1"/>
  <c r="GP64" i="1" s="1"/>
  <c r="ES64" i="1"/>
  <c r="GS64" i="1" s="1"/>
  <c r="GI64" i="1"/>
  <c r="GJ64" i="1"/>
  <c r="GK64" i="1"/>
  <c r="GL64" i="1"/>
  <c r="EU64" i="1"/>
  <c r="EV64" i="1"/>
  <c r="EW64" i="1"/>
  <c r="EX64" i="1"/>
  <c r="GV64" i="1"/>
  <c r="EY64" i="1"/>
  <c r="FE64" i="1"/>
  <c r="FF64" i="1"/>
  <c r="FG64" i="1"/>
  <c r="FH64" i="1"/>
  <c r="GY64" i="1"/>
  <c r="FI64" i="1"/>
  <c r="FO64" i="1"/>
  <c r="FP64" i="1"/>
  <c r="FQ64" i="1"/>
  <c r="FR64" i="1"/>
  <c r="FS64" i="1"/>
  <c r="AA65" i="1"/>
  <c r="AC65" i="1"/>
  <c r="BW65" i="1"/>
  <c r="BX65" i="1"/>
  <c r="T1870" i="35" s="1"/>
  <c r="CT65" i="1"/>
  <c r="CV65" i="1"/>
  <c r="DQ65" i="1"/>
  <c r="DR65" i="1"/>
  <c r="EM65" i="1"/>
  <c r="EN65" i="1"/>
  <c r="DW65" i="1"/>
  <c r="GP65" i="1" s="1"/>
  <c r="ES65" i="1"/>
  <c r="GS65" i="1" s="1"/>
  <c r="EU65" i="1"/>
  <c r="EV65" i="1"/>
  <c r="EW65" i="1"/>
  <c r="EX65" i="1"/>
  <c r="GV65" i="1"/>
  <c r="EY65" i="1"/>
  <c r="FE65" i="1"/>
  <c r="FF65" i="1"/>
  <c r="FG65" i="1"/>
  <c r="FH65" i="1"/>
  <c r="FI65" i="1"/>
  <c r="FO65" i="1"/>
  <c r="FP65" i="1"/>
  <c r="FQ65" i="1"/>
  <c r="FR65" i="1"/>
  <c r="FS65" i="1"/>
  <c r="AA66" i="1"/>
  <c r="AC66" i="1"/>
  <c r="BW66" i="1"/>
  <c r="BX66" i="1"/>
  <c r="CT66" i="1"/>
  <c r="CV66" i="1"/>
  <c r="T1903" i="35" s="1"/>
  <c r="DQ66" i="1"/>
  <c r="DR66" i="1"/>
  <c r="EM66" i="1"/>
  <c r="EN66" i="1"/>
  <c r="DW66" i="1"/>
  <c r="GP66" i="1" s="1"/>
  <c r="ES66" i="1"/>
  <c r="GS66" i="1" s="1"/>
  <c r="EU66" i="1"/>
  <c r="EV66" i="1"/>
  <c r="EW66" i="1"/>
  <c r="EX66" i="1"/>
  <c r="J1908" i="35" s="1"/>
  <c r="EY66" i="1"/>
  <c r="FE66" i="1"/>
  <c r="FF66" i="1"/>
  <c r="FG66" i="1"/>
  <c r="FH66" i="1"/>
  <c r="FI66" i="1"/>
  <c r="Q1909" i="35" s="1"/>
  <c r="FO66" i="1"/>
  <c r="FP66" i="1"/>
  <c r="FQ66" i="1"/>
  <c r="FR66" i="1"/>
  <c r="HB66" i="1"/>
  <c r="FS66" i="1"/>
  <c r="AA67" i="1"/>
  <c r="AC67" i="1"/>
  <c r="BW67" i="1"/>
  <c r="R1934" i="35" s="1"/>
  <c r="BX67" i="1"/>
  <c r="T1934" i="35" s="1"/>
  <c r="CT67" i="1"/>
  <c r="CV67" i="1"/>
  <c r="T1935" i="35" s="1"/>
  <c r="DQ67" i="1"/>
  <c r="DR67" i="1"/>
  <c r="EM67" i="1"/>
  <c r="EN67" i="1"/>
  <c r="EU67" i="1"/>
  <c r="EV67" i="1"/>
  <c r="EW67" i="1"/>
  <c r="M1940" i="35" s="1"/>
  <c r="EX67" i="1"/>
  <c r="EY67" i="1"/>
  <c r="FE67" i="1"/>
  <c r="FF67" i="1"/>
  <c r="G1941" i="35" s="1"/>
  <c r="FG67" i="1"/>
  <c r="M1941" i="35" s="1"/>
  <c r="FH67" i="1"/>
  <c r="FI67" i="1"/>
  <c r="FO67" i="1"/>
  <c r="D1942" i="35" s="1"/>
  <c r="FP67" i="1"/>
  <c r="FQ67" i="1"/>
  <c r="FR67" i="1"/>
  <c r="FS67" i="1"/>
  <c r="Q1942" i="35" s="1"/>
  <c r="AA68" i="1"/>
  <c r="AC68" i="1"/>
  <c r="BW68" i="1"/>
  <c r="BX68" i="1"/>
  <c r="T1966" i="35" s="1"/>
  <c r="CT68" i="1"/>
  <c r="CV68" i="1"/>
  <c r="DQ68" i="1"/>
  <c r="DR68" i="1"/>
  <c r="EM68" i="1"/>
  <c r="EN68" i="1"/>
  <c r="DW68" i="1"/>
  <c r="GP68" i="1" s="1"/>
  <c r="ES68" i="1"/>
  <c r="GS68" i="1" s="1"/>
  <c r="EU68" i="1"/>
  <c r="EV68" i="1"/>
  <c r="EW68" i="1"/>
  <c r="EX68" i="1"/>
  <c r="EY68" i="1"/>
  <c r="FE68" i="1"/>
  <c r="FF68" i="1"/>
  <c r="FG68" i="1"/>
  <c r="FH68" i="1"/>
  <c r="FI68" i="1"/>
  <c r="FO68" i="1"/>
  <c r="FP68" i="1"/>
  <c r="FQ68" i="1"/>
  <c r="M1974" i="35" s="1"/>
  <c r="FR68" i="1"/>
  <c r="HB68" i="1"/>
  <c r="FS68" i="1"/>
  <c r="AA69" i="1"/>
  <c r="AC69" i="1"/>
  <c r="BW69" i="1"/>
  <c r="BX69" i="1"/>
  <c r="T1998" i="35" s="1"/>
  <c r="CT69" i="1"/>
  <c r="CV69" i="1"/>
  <c r="T1999" i="35" s="1"/>
  <c r="DQ69" i="1"/>
  <c r="DR69" i="1"/>
  <c r="EM69" i="1"/>
  <c r="EN69" i="1"/>
  <c r="DW69" i="1"/>
  <c r="GP69" i="1" s="1"/>
  <c r="ES69" i="1"/>
  <c r="GS69" i="1" s="1"/>
  <c r="GI69" i="1"/>
  <c r="GJ69" i="1"/>
  <c r="GK69" i="1"/>
  <c r="GL69" i="1"/>
  <c r="EU69" i="1"/>
  <c r="EV69" i="1"/>
  <c r="EW69" i="1"/>
  <c r="EX69" i="1"/>
  <c r="EY69" i="1"/>
  <c r="FE69" i="1"/>
  <c r="FF69" i="1"/>
  <c r="FG69" i="1"/>
  <c r="FH69" i="1"/>
  <c r="GY69" i="1"/>
  <c r="FI69" i="1"/>
  <c r="FO69" i="1"/>
  <c r="FP69" i="1"/>
  <c r="FQ69" i="1"/>
  <c r="FR69" i="1"/>
  <c r="HB69" i="1"/>
  <c r="FS69" i="1"/>
  <c r="AA70" i="1"/>
  <c r="AC70" i="1"/>
  <c r="BW70" i="1"/>
  <c r="BX70" i="1"/>
  <c r="CT70" i="1"/>
  <c r="CV70" i="1"/>
  <c r="T2031" i="35" s="1"/>
  <c r="DQ70" i="1"/>
  <c r="DR70" i="1"/>
  <c r="EM70" i="1"/>
  <c r="EN70" i="1"/>
  <c r="DW70" i="1"/>
  <c r="GP70" i="1" s="1"/>
  <c r="ES70" i="1"/>
  <c r="GS70" i="1" s="1"/>
  <c r="GI70" i="1"/>
  <c r="GJ70" i="1"/>
  <c r="GK70" i="1"/>
  <c r="GL70" i="1"/>
  <c r="EU70" i="1"/>
  <c r="EV70" i="1"/>
  <c r="EW70" i="1"/>
  <c r="EX70" i="1"/>
  <c r="EY70" i="1"/>
  <c r="FE70" i="1"/>
  <c r="FF70" i="1"/>
  <c r="FG70" i="1"/>
  <c r="FH70" i="1"/>
  <c r="FI70" i="1"/>
  <c r="FO70" i="1"/>
  <c r="FP70" i="1"/>
  <c r="FQ70" i="1"/>
  <c r="FR70" i="1"/>
  <c r="FS70" i="1"/>
  <c r="AA71" i="1"/>
  <c r="AC71" i="1"/>
  <c r="BW71" i="1"/>
  <c r="R2062" i="35" s="1"/>
  <c r="BX71" i="1"/>
  <c r="CT71" i="1"/>
  <c r="CV71" i="1"/>
  <c r="DQ71" i="1"/>
  <c r="DR71" i="1"/>
  <c r="EM71" i="1"/>
  <c r="EN71" i="1"/>
  <c r="EU71" i="1"/>
  <c r="EV71" i="1"/>
  <c r="EW71" i="1"/>
  <c r="EX71" i="1"/>
  <c r="EY71" i="1"/>
  <c r="Q2068" i="35" s="1"/>
  <c r="FE71" i="1"/>
  <c r="FF71" i="1"/>
  <c r="FG71" i="1"/>
  <c r="FH71" i="1"/>
  <c r="J2069" i="35" s="1"/>
  <c r="FI71" i="1"/>
  <c r="FO71" i="1"/>
  <c r="FP71" i="1"/>
  <c r="FQ71" i="1"/>
  <c r="FR71" i="1"/>
  <c r="FS71" i="1"/>
  <c r="Q2070" i="35" s="1"/>
  <c r="AA72" i="1"/>
  <c r="AC72" i="1"/>
  <c r="T2092" i="35" s="1"/>
  <c r="BW72" i="1"/>
  <c r="BX72" i="1"/>
  <c r="CT72" i="1"/>
  <c r="CV72" i="1"/>
  <c r="T2095" i="35" s="1"/>
  <c r="DQ72" i="1"/>
  <c r="DR72" i="1"/>
  <c r="EM72" i="1"/>
  <c r="EN72" i="1"/>
  <c r="T2097" i="35" s="1"/>
  <c r="DW72" i="1"/>
  <c r="GP72" i="1" s="1"/>
  <c r="ES72" i="1"/>
  <c r="GS72" i="1" s="1"/>
  <c r="EU72" i="1"/>
  <c r="EV72" i="1"/>
  <c r="G2100" i="35" s="1"/>
  <c r="EW72" i="1"/>
  <c r="EX72" i="1"/>
  <c r="GV72" i="1"/>
  <c r="EY72" i="1"/>
  <c r="Q2100" i="35" s="1"/>
  <c r="FE72" i="1"/>
  <c r="FF72" i="1"/>
  <c r="FG72" i="1"/>
  <c r="FH72" i="1"/>
  <c r="J2101" i="35" s="1"/>
  <c r="GY72" i="1"/>
  <c r="FI72" i="1"/>
  <c r="FO72" i="1"/>
  <c r="FP72" i="1"/>
  <c r="G2102" i="35" s="1"/>
  <c r="FQ72" i="1"/>
  <c r="FR72" i="1"/>
  <c r="FS72" i="1"/>
  <c r="Q2102" i="35" s="1"/>
  <c r="AA73" i="1"/>
  <c r="AC73" i="1"/>
  <c r="T2124" i="35" s="1"/>
  <c r="BW73" i="1"/>
  <c r="BX73" i="1"/>
  <c r="CT73" i="1"/>
  <c r="CV73" i="1"/>
  <c r="DQ73" i="1"/>
  <c r="DR73" i="1"/>
  <c r="EM73" i="1"/>
  <c r="EN73" i="1"/>
  <c r="DW73" i="1"/>
  <c r="GP73" i="1" s="1"/>
  <c r="ES73" i="1"/>
  <c r="GS73" i="1" s="1"/>
  <c r="EU73" i="1"/>
  <c r="EV73" i="1"/>
  <c r="EW73" i="1"/>
  <c r="M2132" i="35" s="1"/>
  <c r="EX73" i="1"/>
  <c r="GV73" i="1"/>
  <c r="EY73" i="1"/>
  <c r="FE73" i="1"/>
  <c r="FF73" i="1"/>
  <c r="FG73" i="1"/>
  <c r="FH73" i="1"/>
  <c r="FI73" i="1"/>
  <c r="FO73" i="1"/>
  <c r="FP73" i="1"/>
  <c r="FQ73" i="1"/>
  <c r="FR73" i="1"/>
  <c r="FS73" i="1"/>
  <c r="AA74" i="1"/>
  <c r="AC74" i="1"/>
  <c r="BW74" i="1"/>
  <c r="BX74" i="1"/>
  <c r="T2158" i="35" s="1"/>
  <c r="CT74" i="1"/>
  <c r="CV74" i="1"/>
  <c r="DQ74" i="1"/>
  <c r="DR74" i="1"/>
  <c r="EM74" i="1"/>
  <c r="EN74" i="1"/>
  <c r="DW74" i="1"/>
  <c r="GP74" i="1" s="1"/>
  <c r="ES74" i="1"/>
  <c r="GS74" i="1" s="1"/>
  <c r="GI74" i="1"/>
  <c r="GJ74" i="1"/>
  <c r="GK74" i="1"/>
  <c r="GL74" i="1"/>
  <c r="EU74" i="1"/>
  <c r="EV74" i="1"/>
  <c r="EW74" i="1"/>
  <c r="EX74" i="1"/>
  <c r="EY74" i="1"/>
  <c r="FE74" i="1"/>
  <c r="D2165" i="35" s="1"/>
  <c r="FF74" i="1"/>
  <c r="FG74" i="1"/>
  <c r="FH74" i="1"/>
  <c r="FI74" i="1"/>
  <c r="FO74" i="1"/>
  <c r="FP74" i="1"/>
  <c r="FQ74" i="1"/>
  <c r="FR74" i="1"/>
  <c r="HB74" i="1"/>
  <c r="FS74" i="1"/>
  <c r="AA75" i="1"/>
  <c r="AC75" i="1"/>
  <c r="BW75" i="1"/>
  <c r="BX75" i="1"/>
  <c r="CT75" i="1"/>
  <c r="CV75" i="1"/>
  <c r="DQ75" i="1"/>
  <c r="DR75" i="1"/>
  <c r="EM75" i="1"/>
  <c r="EN75" i="1"/>
  <c r="EU75" i="1"/>
  <c r="EV75" i="1"/>
  <c r="EW75" i="1"/>
  <c r="EX75" i="1"/>
  <c r="EY75" i="1"/>
  <c r="FE75" i="1"/>
  <c r="FF75" i="1"/>
  <c r="G2197" i="35" s="1"/>
  <c r="FG75" i="1"/>
  <c r="FH75" i="1"/>
  <c r="FI75" i="1"/>
  <c r="FO75" i="1"/>
  <c r="D2198" i="35" s="1"/>
  <c r="FP75" i="1"/>
  <c r="FQ75" i="1"/>
  <c r="FR75" i="1"/>
  <c r="FS75" i="1"/>
  <c r="Q2198" i="35" s="1"/>
  <c r="AA76" i="1"/>
  <c r="AC76" i="1"/>
  <c r="BW76" i="1"/>
  <c r="BX76" i="1"/>
  <c r="CT76" i="1"/>
  <c r="CV76" i="1"/>
  <c r="T2223" i="35" s="1"/>
  <c r="DQ76" i="1"/>
  <c r="DR76" i="1"/>
  <c r="EM76" i="1"/>
  <c r="EN76" i="1"/>
  <c r="DW76" i="1"/>
  <c r="GP76" i="1" s="1"/>
  <c r="ES76" i="1"/>
  <c r="GS76" i="1" s="1"/>
  <c r="EU76" i="1"/>
  <c r="EV76" i="1"/>
  <c r="G2228" i="35" s="1"/>
  <c r="EW76" i="1"/>
  <c r="EX76" i="1"/>
  <c r="EY76" i="1"/>
  <c r="FE76" i="1"/>
  <c r="FF76" i="1"/>
  <c r="FG76" i="1"/>
  <c r="FH76" i="1"/>
  <c r="FI76" i="1"/>
  <c r="FO76" i="1"/>
  <c r="FP76" i="1"/>
  <c r="FQ76" i="1"/>
  <c r="FR76" i="1"/>
  <c r="FS76" i="1"/>
  <c r="AA77" i="1"/>
  <c r="AC77" i="1"/>
  <c r="BW77" i="1"/>
  <c r="BX77" i="1"/>
  <c r="CT77" i="1"/>
  <c r="CV77" i="1"/>
  <c r="T2255" i="35" s="1"/>
  <c r="DQ77" i="1"/>
  <c r="DR77" i="1"/>
  <c r="T2256" i="35" s="1"/>
  <c r="EM77" i="1"/>
  <c r="EN77" i="1"/>
  <c r="DW77" i="1"/>
  <c r="GP77" i="1" s="1"/>
  <c r="ES77" i="1"/>
  <c r="GS77" i="1" s="1"/>
  <c r="GI77" i="1"/>
  <c r="GJ77" i="1"/>
  <c r="GK77" i="1"/>
  <c r="GL77" i="1"/>
  <c r="EU77" i="1"/>
  <c r="EV77" i="1"/>
  <c r="EW77" i="1"/>
  <c r="EX77" i="1"/>
  <c r="GV77" i="1"/>
  <c r="EY77" i="1"/>
  <c r="FE77" i="1"/>
  <c r="FF77" i="1"/>
  <c r="FG77" i="1"/>
  <c r="FH77" i="1"/>
  <c r="FI77" i="1"/>
  <c r="FO77" i="1"/>
  <c r="FP77" i="1"/>
  <c r="FQ77" i="1"/>
  <c r="FR77" i="1"/>
  <c r="FS77" i="1"/>
  <c r="AA78" i="1"/>
  <c r="AC78" i="1"/>
  <c r="T2284" i="35" s="1"/>
  <c r="BW78" i="1"/>
  <c r="BX78" i="1"/>
  <c r="T2286" i="35" s="1"/>
  <c r="CT78" i="1"/>
  <c r="CV78" i="1"/>
  <c r="DQ78" i="1"/>
  <c r="DR78" i="1"/>
  <c r="T2288" i="35" s="1"/>
  <c r="EM78" i="1"/>
  <c r="EN78" i="1"/>
  <c r="DW78" i="1"/>
  <c r="GP78" i="1" s="1"/>
  <c r="ES78" i="1"/>
  <c r="GS78" i="1" s="1"/>
  <c r="EU78" i="1"/>
  <c r="EV78" i="1"/>
  <c r="EW78" i="1"/>
  <c r="EX78" i="1"/>
  <c r="EY78" i="1"/>
  <c r="FE78" i="1"/>
  <c r="FF78" i="1"/>
  <c r="FG78" i="1"/>
  <c r="FH78" i="1"/>
  <c r="J2293" i="35" s="1"/>
  <c r="FI78" i="1"/>
  <c r="FO78" i="1"/>
  <c r="FP78" i="1"/>
  <c r="FQ78" i="1"/>
  <c r="FR78" i="1"/>
  <c r="HB78" i="1"/>
  <c r="FS78" i="1"/>
  <c r="AA79" i="1"/>
  <c r="AC79" i="1"/>
  <c r="T2316" i="35" s="1"/>
  <c r="BW79" i="1"/>
  <c r="BX79" i="1"/>
  <c r="CT79" i="1"/>
  <c r="CV79" i="1"/>
  <c r="DQ79" i="1"/>
  <c r="DR79" i="1"/>
  <c r="EM79" i="1"/>
  <c r="EN79" i="1"/>
  <c r="EU79" i="1"/>
  <c r="EV79" i="1"/>
  <c r="EW79" i="1"/>
  <c r="EX79" i="1"/>
  <c r="EY79" i="1"/>
  <c r="FE79" i="1"/>
  <c r="FF79" i="1"/>
  <c r="FG79" i="1"/>
  <c r="FH79" i="1"/>
  <c r="FI79" i="1"/>
  <c r="FO79" i="1"/>
  <c r="FP79" i="1"/>
  <c r="FQ79" i="1"/>
  <c r="FR79" i="1"/>
  <c r="FS79" i="1"/>
  <c r="AA80" i="1"/>
  <c r="AC80" i="1"/>
  <c r="BW80" i="1"/>
  <c r="BX80" i="1"/>
  <c r="T2350" i="35" s="1"/>
  <c r="CT80" i="1"/>
  <c r="CV80" i="1"/>
  <c r="DQ80" i="1"/>
  <c r="DR80" i="1"/>
  <c r="T2352" i="35" s="1"/>
  <c r="EM80" i="1"/>
  <c r="EN80" i="1"/>
  <c r="DW80" i="1"/>
  <c r="GP80" i="1" s="1"/>
  <c r="ES80" i="1"/>
  <c r="GS80" i="1" s="1"/>
  <c r="GI80" i="1"/>
  <c r="GJ80" i="1"/>
  <c r="GK80" i="1"/>
  <c r="GL80" i="1"/>
  <c r="EU80" i="1"/>
  <c r="EV80" i="1"/>
  <c r="EW80" i="1"/>
  <c r="EX80" i="1"/>
  <c r="GV80" i="1"/>
  <c r="EY80" i="1"/>
  <c r="FE80" i="1"/>
  <c r="D2357" i="35" s="1"/>
  <c r="FF80" i="1"/>
  <c r="FG80" i="1"/>
  <c r="FH80" i="1"/>
  <c r="GY80" i="1"/>
  <c r="FI80" i="1"/>
  <c r="FO80" i="1"/>
  <c r="FP80" i="1"/>
  <c r="FQ80" i="1"/>
  <c r="FR80" i="1"/>
  <c r="FS80" i="1"/>
  <c r="AA81" i="1"/>
  <c r="AC81" i="1"/>
  <c r="BW81" i="1"/>
  <c r="R2382" i="35" s="1"/>
  <c r="BX81" i="1"/>
  <c r="T2382" i="35" s="1"/>
  <c r="CT81" i="1"/>
  <c r="CV81" i="1"/>
  <c r="DQ81" i="1"/>
  <c r="R2384" i="35" s="1"/>
  <c r="DR81" i="1"/>
  <c r="EM81" i="1"/>
  <c r="EN81" i="1"/>
  <c r="DW81" i="1"/>
  <c r="GP81" i="1" s="1"/>
  <c r="ES81" i="1"/>
  <c r="GS81" i="1" s="1"/>
  <c r="GI81" i="1"/>
  <c r="GJ81" i="1"/>
  <c r="GK81" i="1"/>
  <c r="GL81" i="1"/>
  <c r="EU81" i="1"/>
  <c r="EV81" i="1"/>
  <c r="EW81" i="1"/>
  <c r="EX81" i="1"/>
  <c r="GV81" i="1"/>
  <c r="EY81" i="1"/>
  <c r="FE81" i="1"/>
  <c r="FF81" i="1"/>
  <c r="FG81" i="1"/>
  <c r="M2389" i="35" s="1"/>
  <c r="FH81" i="1"/>
  <c r="FI81" i="1"/>
  <c r="FO81" i="1"/>
  <c r="D2390" i="35" s="1"/>
  <c r="FP81" i="1"/>
  <c r="FQ81" i="1"/>
  <c r="FR81" i="1"/>
  <c r="HB81" i="1"/>
  <c r="FS81" i="1"/>
  <c r="AA82" i="1"/>
  <c r="AC82" i="1"/>
  <c r="T2412" i="35" s="1"/>
  <c r="BW82" i="1"/>
  <c r="BX82" i="1"/>
  <c r="CT82" i="1"/>
  <c r="R2415" i="35" s="1"/>
  <c r="CV82" i="1"/>
  <c r="T2415" i="35" s="1"/>
  <c r="DQ82" i="1"/>
  <c r="DR82" i="1"/>
  <c r="EM82" i="1"/>
  <c r="EN82" i="1"/>
  <c r="T2417" i="35" s="1"/>
  <c r="DW82" i="1"/>
  <c r="GP82" i="1" s="1"/>
  <c r="ES82" i="1"/>
  <c r="GS82" i="1" s="1"/>
  <c r="GK82" i="1"/>
  <c r="EU82" i="1"/>
  <c r="D2420" i="35" s="1"/>
  <c r="EV82" i="1"/>
  <c r="EW82" i="1"/>
  <c r="EX82" i="1"/>
  <c r="EY82" i="1"/>
  <c r="Q2420" i="35" s="1"/>
  <c r="FE82" i="1"/>
  <c r="FF82" i="1"/>
  <c r="FG82" i="1"/>
  <c r="M2421" i="35" s="1"/>
  <c r="FH82" i="1"/>
  <c r="J2421" i="35" s="1"/>
  <c r="GY82" i="1"/>
  <c r="FI82" i="1"/>
  <c r="FO82" i="1"/>
  <c r="FP82" i="1"/>
  <c r="G2422" i="35" s="1"/>
  <c r="FQ82" i="1"/>
  <c r="FR82" i="1"/>
  <c r="HB82" i="1"/>
  <c r="FS82" i="1"/>
  <c r="Q2422" i="35" s="1"/>
  <c r="AA83" i="1"/>
  <c r="AC83" i="1"/>
  <c r="BW83" i="1"/>
  <c r="R2446" i="35" s="1"/>
  <c r="BX83" i="1"/>
  <c r="CT83" i="1"/>
  <c r="CV83" i="1"/>
  <c r="DQ83" i="1"/>
  <c r="R2448" i="35" s="1"/>
  <c r="DR83" i="1"/>
  <c r="EM83" i="1"/>
  <c r="EN83" i="1"/>
  <c r="T2449" i="35" s="1"/>
  <c r="EU83" i="1"/>
  <c r="EV83" i="1"/>
  <c r="EW83" i="1"/>
  <c r="EX83" i="1"/>
  <c r="J2452" i="35" s="1"/>
  <c r="EY83" i="1"/>
  <c r="FE83" i="1"/>
  <c r="FF83" i="1"/>
  <c r="FG83" i="1"/>
  <c r="M2453" i="35" s="1"/>
  <c r="FH83" i="1"/>
  <c r="FI83" i="1"/>
  <c r="FO83" i="1"/>
  <c r="D2454" i="35" s="1"/>
  <c r="FP83" i="1"/>
  <c r="G2454" i="35" s="1"/>
  <c r="FQ83" i="1"/>
  <c r="FR83" i="1"/>
  <c r="FS83" i="1"/>
  <c r="AA84" i="1"/>
  <c r="AC84" i="1"/>
  <c r="T2476" i="35" s="1"/>
  <c r="BW84" i="1"/>
  <c r="R2478" i="35" s="1"/>
  <c r="BX84" i="1"/>
  <c r="T2478" i="35" s="1"/>
  <c r="CT84" i="1"/>
  <c r="R2479" i="35" s="1"/>
  <c r="CV84" i="1"/>
  <c r="DQ84" i="1"/>
  <c r="R2480" i="35" s="1"/>
  <c r="DR84" i="1"/>
  <c r="EM84" i="1"/>
  <c r="EN84" i="1"/>
  <c r="T2481" i="35" s="1"/>
  <c r="DW84" i="1"/>
  <c r="GP84" i="1" s="1"/>
  <c r="ES84" i="1"/>
  <c r="GS84" i="1" s="1"/>
  <c r="EU84" i="1"/>
  <c r="D2484" i="35" s="1"/>
  <c r="EV84" i="1"/>
  <c r="EW84" i="1"/>
  <c r="M2484" i="35" s="1"/>
  <c r="EX84" i="1"/>
  <c r="J2484" i="35" s="1"/>
  <c r="GV84" i="1"/>
  <c r="EY84" i="1"/>
  <c r="FE84" i="1"/>
  <c r="D2485" i="35" s="1"/>
  <c r="FF84" i="1"/>
  <c r="FG84" i="1"/>
  <c r="FH84" i="1"/>
  <c r="GY84" i="1"/>
  <c r="FI84" i="1"/>
  <c r="Q2485" i="35" s="1"/>
  <c r="FO84" i="1"/>
  <c r="D2486" i="35" s="1"/>
  <c r="FP84" i="1"/>
  <c r="FQ84" i="1"/>
  <c r="M2486" i="35" s="1"/>
  <c r="FR84" i="1"/>
  <c r="FS84" i="1"/>
  <c r="AA85" i="1"/>
  <c r="R2508" i="35" s="1"/>
  <c r="AC85" i="1"/>
  <c r="T2508" i="35" s="1"/>
  <c r="BW85" i="1"/>
  <c r="BX85" i="1"/>
  <c r="CT85" i="1"/>
  <c r="R2511" i="35" s="1"/>
  <c r="CV85" i="1"/>
  <c r="DQ85" i="1"/>
  <c r="DR85" i="1"/>
  <c r="T2512" i="35" s="1"/>
  <c r="EM85" i="1"/>
  <c r="R2513" i="35" s="1"/>
  <c r="EN85" i="1"/>
  <c r="T2513" i="35" s="1"/>
  <c r="DW85" i="1"/>
  <c r="GP85" i="1" s="1"/>
  <c r="ES85" i="1"/>
  <c r="GS85" i="1" s="1"/>
  <c r="GI85" i="1"/>
  <c r="GJ85" i="1"/>
  <c r="GK85" i="1"/>
  <c r="GL85" i="1"/>
  <c r="EU85" i="1"/>
  <c r="D2516" i="35" s="1"/>
  <c r="EV85" i="1"/>
  <c r="EW85" i="1"/>
  <c r="EX85" i="1"/>
  <c r="EY85" i="1"/>
  <c r="Q2516" i="35" s="1"/>
  <c r="FE85" i="1"/>
  <c r="FF85" i="1"/>
  <c r="FG85" i="1"/>
  <c r="M2517" i="35" s="1"/>
  <c r="FH85" i="1"/>
  <c r="J2517" i="35" s="1"/>
  <c r="GY85" i="1"/>
  <c r="FI85" i="1"/>
  <c r="FO85" i="1"/>
  <c r="D2518" i="35" s="1"/>
  <c r="FP85" i="1"/>
  <c r="G2518" i="35" s="1"/>
  <c r="FQ85" i="1"/>
  <c r="FR85" i="1"/>
  <c r="HB85" i="1"/>
  <c r="FS85" i="1"/>
  <c r="Q2518" i="35" s="1"/>
  <c r="AA86" i="1"/>
  <c r="AC86" i="1"/>
  <c r="T2540" i="35" s="1"/>
  <c r="BW86" i="1"/>
  <c r="R2542" i="35" s="1"/>
  <c r="BX86" i="1"/>
  <c r="CT86" i="1"/>
  <c r="CV86" i="1"/>
  <c r="T2543" i="35" s="1"/>
  <c r="DQ86" i="1"/>
  <c r="R2544" i="35" s="1"/>
  <c r="DR86" i="1"/>
  <c r="EM86" i="1"/>
  <c r="EN86" i="1"/>
  <c r="T2545" i="35" s="1"/>
  <c r="DW86" i="1"/>
  <c r="GP86" i="1" s="1"/>
  <c r="ES86" i="1"/>
  <c r="GS86" i="1" s="1"/>
  <c r="EU86" i="1"/>
  <c r="EV86" i="1"/>
  <c r="G2548" i="35" s="1"/>
  <c r="EW86" i="1"/>
  <c r="M2548" i="35" s="1"/>
  <c r="EX86" i="1"/>
  <c r="J2548" i="35" s="1"/>
  <c r="GV86" i="1"/>
  <c r="EY86" i="1"/>
  <c r="Q2548" i="35" s="1"/>
  <c r="FE86" i="1"/>
  <c r="D2549" i="35" s="1"/>
  <c r="FF86" i="1"/>
  <c r="G2549" i="35" s="1"/>
  <c r="FG86" i="1"/>
  <c r="FH86" i="1"/>
  <c r="J2549" i="35" s="1"/>
  <c r="GY86" i="1"/>
  <c r="FI86" i="1"/>
  <c r="FO86" i="1"/>
  <c r="FP86" i="1"/>
  <c r="FQ86" i="1"/>
  <c r="FR86" i="1"/>
  <c r="HB86" i="1"/>
  <c r="FS86" i="1"/>
  <c r="Q2550" i="35" s="1"/>
  <c r="AA87" i="1"/>
  <c r="AC87" i="1"/>
  <c r="BW87" i="1"/>
  <c r="R2574" i="35" s="1"/>
  <c r="BX87" i="1"/>
  <c r="T2574" i="35" s="1"/>
  <c r="CT87" i="1"/>
  <c r="CV87" i="1"/>
  <c r="DQ87" i="1"/>
  <c r="R2576" i="35" s="1"/>
  <c r="DR87" i="1"/>
  <c r="EM87" i="1"/>
  <c r="EN87" i="1"/>
  <c r="EU87" i="1"/>
  <c r="D2580" i="35" s="1"/>
  <c r="EV87" i="1"/>
  <c r="EW87" i="1"/>
  <c r="M2580" i="35" s="1"/>
  <c r="EX87" i="1"/>
  <c r="EY87" i="1"/>
  <c r="Q2580" i="35" s="1"/>
  <c r="FE87" i="1"/>
  <c r="D2581" i="35" s="1"/>
  <c r="FF87" i="1"/>
  <c r="G2581" i="35" s="1"/>
  <c r="FG87" i="1"/>
  <c r="FH87" i="1"/>
  <c r="J2581" i="35" s="1"/>
  <c r="FI87" i="1"/>
  <c r="FO87" i="1"/>
  <c r="D2582" i="35" s="1"/>
  <c r="FP87" i="1"/>
  <c r="FQ87" i="1"/>
  <c r="M2582" i="35" s="1"/>
  <c r="FR87" i="1"/>
  <c r="FS87" i="1"/>
  <c r="AA88" i="1"/>
  <c r="R2604" i="35" s="1"/>
  <c r="AC88" i="1"/>
  <c r="BW88" i="1"/>
  <c r="BX88" i="1"/>
  <c r="CT88" i="1"/>
  <c r="R2607" i="35" s="1"/>
  <c r="CV88" i="1"/>
  <c r="DQ88" i="1"/>
  <c r="DR88" i="1"/>
  <c r="T2608" i="35" s="1"/>
  <c r="EM88" i="1"/>
  <c r="R2609" i="35" s="1"/>
  <c r="EN88" i="1"/>
  <c r="DW88" i="1"/>
  <c r="GP88" i="1" s="1"/>
  <c r="ES88" i="1"/>
  <c r="GS88" i="1" s="1"/>
  <c r="GI88" i="1"/>
  <c r="GJ88" i="1"/>
  <c r="GK88" i="1"/>
  <c r="GL88" i="1"/>
  <c r="EU88" i="1"/>
  <c r="EV88" i="1"/>
  <c r="EW88" i="1"/>
  <c r="M2612" i="35" s="1"/>
  <c r="EX88" i="1"/>
  <c r="J2612" i="35" s="1"/>
  <c r="GV88" i="1"/>
  <c r="EY88" i="1"/>
  <c r="Q2612" i="35" s="1"/>
  <c r="FE88" i="1"/>
  <c r="D2613" i="35" s="1"/>
  <c r="FF88" i="1"/>
  <c r="G2613" i="35" s="1"/>
  <c r="FG88" i="1"/>
  <c r="FH88" i="1"/>
  <c r="FI88" i="1"/>
  <c r="Q2613" i="35" s="1"/>
  <c r="FO88" i="1"/>
  <c r="FP88" i="1"/>
  <c r="FQ88" i="1"/>
  <c r="M2614" i="35" s="1"/>
  <c r="FR88" i="1"/>
  <c r="J2614" i="35" s="1"/>
  <c r="HB88" i="1"/>
  <c r="FS88" i="1"/>
  <c r="AA89" i="1"/>
  <c r="R2636" i="35" s="1"/>
  <c r="AC89" i="1"/>
  <c r="T2636" i="35" s="1"/>
  <c r="BW89" i="1"/>
  <c r="BX89" i="1"/>
  <c r="CT89" i="1"/>
  <c r="R2639" i="35" s="1"/>
  <c r="CV89" i="1"/>
  <c r="DQ89" i="1"/>
  <c r="R2640" i="35" s="1"/>
  <c r="DR89" i="1"/>
  <c r="T2640" i="35" s="1"/>
  <c r="EM89" i="1"/>
  <c r="R2641" i="35" s="1"/>
  <c r="EN89" i="1"/>
  <c r="DW89" i="1"/>
  <c r="GP89" i="1" s="1"/>
  <c r="ES89" i="1"/>
  <c r="GS89" i="1" s="1"/>
  <c r="GI89" i="1"/>
  <c r="GJ89" i="1"/>
  <c r="GK89" i="1"/>
  <c r="GL89" i="1"/>
  <c r="EU89" i="1"/>
  <c r="D2644" i="35" s="1"/>
  <c r="EV89" i="1"/>
  <c r="EW89" i="1"/>
  <c r="M2644" i="35" s="1"/>
  <c r="EX89" i="1"/>
  <c r="J2644" i="35" s="1"/>
  <c r="GV89" i="1"/>
  <c r="EY89" i="1"/>
  <c r="FE89" i="1"/>
  <c r="D2645" i="35" s="1"/>
  <c r="FF89" i="1"/>
  <c r="FG89" i="1"/>
  <c r="M2645" i="35" s="1"/>
  <c r="FH89" i="1"/>
  <c r="GY89" i="1"/>
  <c r="FI89" i="1"/>
  <c r="FO89" i="1"/>
  <c r="D2646" i="35" s="1"/>
  <c r="FP89" i="1"/>
  <c r="FQ89" i="1"/>
  <c r="M2646" i="35" s="1"/>
  <c r="FR89" i="1"/>
  <c r="FS89" i="1"/>
  <c r="Q2646" i="35" s="1"/>
  <c r="AA90" i="1"/>
  <c r="R2668" i="35" s="1"/>
  <c r="AC90" i="1"/>
  <c r="BW90" i="1"/>
  <c r="R2670" i="35" s="1"/>
  <c r="BX90" i="1"/>
  <c r="CT90" i="1"/>
  <c r="CV90" i="1"/>
  <c r="T2671" i="35" s="1"/>
  <c r="DQ90" i="1"/>
  <c r="R2672" i="35" s="1"/>
  <c r="DR90" i="1"/>
  <c r="T2672" i="35" s="1"/>
  <c r="EM90" i="1"/>
  <c r="R2673" i="35" s="1"/>
  <c r="EN90" i="1"/>
  <c r="DW90" i="1"/>
  <c r="GP90" i="1" s="1"/>
  <c r="ES90" i="1"/>
  <c r="GS90" i="1" s="1"/>
  <c r="EU90" i="1"/>
  <c r="EV90" i="1"/>
  <c r="EW90" i="1"/>
  <c r="M2676" i="35" s="1"/>
  <c r="EX90" i="1"/>
  <c r="EY90" i="1"/>
  <c r="FE90" i="1"/>
  <c r="D2677" i="35" s="1"/>
  <c r="FF90" i="1"/>
  <c r="FG90" i="1"/>
  <c r="FH90" i="1"/>
  <c r="J2677" i="35" s="1"/>
  <c r="GY90" i="1"/>
  <c r="FI90" i="1"/>
  <c r="FO90" i="1"/>
  <c r="D2678" i="35" s="1"/>
  <c r="FP90" i="1"/>
  <c r="FQ90" i="1"/>
  <c r="M2678" i="35" s="1"/>
  <c r="FR90" i="1"/>
  <c r="HB90" i="1"/>
  <c r="FS90" i="1"/>
  <c r="AA91" i="1"/>
  <c r="AC91" i="1"/>
  <c r="BW91" i="1"/>
  <c r="BX91" i="1"/>
  <c r="T2702" i="35" s="1"/>
  <c r="CT91" i="1"/>
  <c r="CV91" i="1"/>
  <c r="DQ91" i="1"/>
  <c r="DR91" i="1"/>
  <c r="T2704" i="35" s="1"/>
  <c r="EM91" i="1"/>
  <c r="EN91" i="1"/>
  <c r="EU91" i="1"/>
  <c r="EV91" i="1"/>
  <c r="G2708" i="35" s="1"/>
  <c r="EW91" i="1"/>
  <c r="M2708" i="35" s="1"/>
  <c r="EX91" i="1"/>
  <c r="J2708" i="35" s="1"/>
  <c r="EY91" i="1"/>
  <c r="FE91" i="1"/>
  <c r="D2709" i="35" s="1"/>
  <c r="FF91" i="1"/>
  <c r="FG91" i="1"/>
  <c r="FH91" i="1"/>
  <c r="J2709" i="35" s="1"/>
  <c r="FI91" i="1"/>
  <c r="Q2709" i="35" s="1"/>
  <c r="FO91" i="1"/>
  <c r="FP91" i="1"/>
  <c r="FQ91" i="1"/>
  <c r="M2710" i="35" s="1"/>
  <c r="FR91" i="1"/>
  <c r="J2710" i="35" s="1"/>
  <c r="FS91" i="1"/>
  <c r="AA92" i="1"/>
  <c r="R2732" i="35" s="1"/>
  <c r="AC92" i="1"/>
  <c r="BW92" i="1"/>
  <c r="R2734" i="35" s="1"/>
  <c r="BX92" i="1"/>
  <c r="T2734" i="35" s="1"/>
  <c r="CT92" i="1"/>
  <c r="R2735" i="35" s="1"/>
  <c r="CV92" i="1"/>
  <c r="DQ92" i="1"/>
  <c r="R2736" i="35" s="1"/>
  <c r="DR92" i="1"/>
  <c r="EM92" i="1"/>
  <c r="R2737" i="35" s="1"/>
  <c r="EN92" i="1"/>
  <c r="DW92" i="1"/>
  <c r="GP92" i="1" s="1"/>
  <c r="ES92" i="1"/>
  <c r="GS92" i="1" s="1"/>
  <c r="EU92" i="1"/>
  <c r="D2740" i="35" s="1"/>
  <c r="EV92" i="1"/>
  <c r="G2740" i="35" s="1"/>
  <c r="EW92" i="1"/>
  <c r="EX92" i="1"/>
  <c r="EY92" i="1"/>
  <c r="Q2740" i="35" s="1"/>
  <c r="FE92" i="1"/>
  <c r="D2741" i="35" s="1"/>
  <c r="FF92" i="1"/>
  <c r="FG92" i="1"/>
  <c r="FH92" i="1"/>
  <c r="J2741" i="35" s="1"/>
  <c r="GY92" i="1"/>
  <c r="FI92" i="1"/>
  <c r="FO92" i="1"/>
  <c r="FP92" i="1"/>
  <c r="G2742" i="35" s="1"/>
  <c r="FQ92" i="1"/>
  <c r="FR92" i="1"/>
  <c r="J2742" i="35" s="1"/>
  <c r="FS92" i="1"/>
  <c r="AA93" i="1"/>
  <c r="R2764" i="35" s="1"/>
  <c r="AC93" i="1"/>
  <c r="T2764" i="35" s="1"/>
  <c r="BW93" i="1"/>
  <c r="BX93" i="1"/>
  <c r="T2766" i="35" s="1"/>
  <c r="CT93" i="1"/>
  <c r="CV93" i="1"/>
  <c r="T2767" i="35" s="1"/>
  <c r="DQ93" i="1"/>
  <c r="DR93" i="1"/>
  <c r="EM93" i="1"/>
  <c r="R2769" i="35" s="1"/>
  <c r="EN93" i="1"/>
  <c r="DW93" i="1"/>
  <c r="GP93" i="1" s="1"/>
  <c r="ES93" i="1"/>
  <c r="GS93" i="1" s="1"/>
  <c r="GI93" i="1"/>
  <c r="GJ93" i="1"/>
  <c r="GK93" i="1"/>
  <c r="GL93" i="1"/>
  <c r="EU93" i="1"/>
  <c r="EV93" i="1"/>
  <c r="EW93" i="1"/>
  <c r="EX93" i="1"/>
  <c r="J2772" i="35" s="1"/>
  <c r="GV93" i="1"/>
  <c r="EY93" i="1"/>
  <c r="FE93" i="1"/>
  <c r="FF93" i="1"/>
  <c r="G2773" i="35" s="1"/>
  <c r="FG93" i="1"/>
  <c r="FH93" i="1"/>
  <c r="J2773" i="35" s="1"/>
  <c r="FI93" i="1"/>
  <c r="FO93" i="1"/>
  <c r="D2774" i="35" s="1"/>
  <c r="FP93" i="1"/>
  <c r="FQ93" i="1"/>
  <c r="M2774" i="35" s="1"/>
  <c r="FR93" i="1"/>
  <c r="J2774" i="35" s="1"/>
  <c r="FS93" i="1"/>
  <c r="AA94" i="1"/>
  <c r="R2796" i="35" s="1"/>
  <c r="AC94" i="1"/>
  <c r="T2796" i="35" s="1"/>
  <c r="BW94" i="1"/>
  <c r="BX94" i="1"/>
  <c r="T2798" i="35" s="1"/>
  <c r="CT94" i="1"/>
  <c r="CV94" i="1"/>
  <c r="T2799" i="35" s="1"/>
  <c r="DQ94" i="1"/>
  <c r="DR94" i="1"/>
  <c r="EM94" i="1"/>
  <c r="R2801" i="35" s="1"/>
  <c r="EN94" i="1"/>
  <c r="DW94" i="1"/>
  <c r="GP94" i="1" s="1"/>
  <c r="ES94" i="1"/>
  <c r="GS94" i="1" s="1"/>
  <c r="EU94" i="1"/>
  <c r="EV94" i="1"/>
  <c r="G2804" i="35" s="1"/>
  <c r="EW94" i="1"/>
  <c r="EX94" i="1"/>
  <c r="J2804" i="35" s="1"/>
  <c r="EY94" i="1"/>
  <c r="FE94" i="1"/>
  <c r="D2805" i="35" s="1"/>
  <c r="FF94" i="1"/>
  <c r="G2805" i="35" s="1"/>
  <c r="FG94" i="1"/>
  <c r="M2805" i="35" s="1"/>
  <c r="FH94" i="1"/>
  <c r="FI94" i="1"/>
  <c r="Q2805" i="35" s="1"/>
  <c r="FO94" i="1"/>
  <c r="FP94" i="1"/>
  <c r="FQ94" i="1"/>
  <c r="FR94" i="1"/>
  <c r="J2806" i="35" s="1"/>
  <c r="HB94" i="1"/>
  <c r="FS94" i="1"/>
  <c r="AA95" i="1"/>
  <c r="R2828" i="35" s="1"/>
  <c r="AC95" i="1"/>
  <c r="T2828" i="35" s="1"/>
  <c r="BW95" i="1"/>
  <c r="BX95" i="1"/>
  <c r="T2830" i="35" s="1"/>
  <c r="CT95" i="1"/>
  <c r="R2831" i="35" s="1"/>
  <c r="CV95" i="1"/>
  <c r="DQ95" i="1"/>
  <c r="DR95" i="1"/>
  <c r="T2832" i="35" s="1"/>
  <c r="EM95" i="1"/>
  <c r="R2833" i="35" s="1"/>
  <c r="EN95" i="1"/>
  <c r="EU95" i="1"/>
  <c r="D2836" i="35" s="1"/>
  <c r="EV95" i="1"/>
  <c r="G2836" i="35" s="1"/>
  <c r="EW95" i="1"/>
  <c r="EX95" i="1"/>
  <c r="J2836" i="35" s="1"/>
  <c r="EY95" i="1"/>
  <c r="Q2836" i="35" s="1"/>
  <c r="FE95" i="1"/>
  <c r="FF95" i="1"/>
  <c r="G2837" i="35" s="1"/>
  <c r="FG95" i="1"/>
  <c r="M2837" i="35" s="1"/>
  <c r="FH95" i="1"/>
  <c r="J2837" i="35" s="1"/>
  <c r="FI95" i="1"/>
  <c r="Q2837" i="35" s="1"/>
  <c r="FO95" i="1"/>
  <c r="D2838" i="35" s="1"/>
  <c r="FP95" i="1"/>
  <c r="G2838" i="35" s="1"/>
  <c r="FQ95" i="1"/>
  <c r="M2838" i="35" s="1"/>
  <c r="FR95" i="1"/>
  <c r="J2838" i="35" s="1"/>
  <c r="FS95" i="1"/>
  <c r="AA96" i="1"/>
  <c r="R2860" i="35" s="1"/>
  <c r="AC96" i="1"/>
  <c r="T2860" i="35" s="1"/>
  <c r="BW96" i="1"/>
  <c r="R2862" i="35" s="1"/>
  <c r="BX96" i="1"/>
  <c r="T2862" i="35" s="1"/>
  <c r="CT96" i="1"/>
  <c r="CV96" i="1"/>
  <c r="T2863" i="35" s="1"/>
  <c r="DQ96" i="1"/>
  <c r="DR96" i="1"/>
  <c r="T2864" i="35" s="1"/>
  <c r="EM96" i="1"/>
  <c r="R2865" i="35" s="1"/>
  <c r="EN96" i="1"/>
  <c r="T2865" i="35" s="1"/>
  <c r="DW96" i="1"/>
  <c r="GP96" i="1" s="1"/>
  <c r="ES96" i="1"/>
  <c r="GS96" i="1" s="1"/>
  <c r="GI96" i="1"/>
  <c r="GJ96" i="1"/>
  <c r="GK96" i="1"/>
  <c r="GL96" i="1"/>
  <c r="EU96" i="1"/>
  <c r="D2868" i="35" s="1"/>
  <c r="EV96" i="1"/>
  <c r="G2868" i="35" s="1"/>
  <c r="EW96" i="1"/>
  <c r="EX96" i="1"/>
  <c r="J2868" i="35" s="1"/>
  <c r="GV96" i="1"/>
  <c r="EY96" i="1"/>
  <c r="Q2868" i="35" s="1"/>
  <c r="FE96" i="1"/>
  <c r="D2869" i="35" s="1"/>
  <c r="FF96" i="1"/>
  <c r="G2869" i="35" s="1"/>
  <c r="FG96" i="1"/>
  <c r="M2869" i="35" s="1"/>
  <c r="FH96" i="1"/>
  <c r="J2869" i="35" s="1"/>
  <c r="GY96" i="1"/>
  <c r="FI96" i="1"/>
  <c r="Q2869" i="35" s="1"/>
  <c r="FO96" i="1"/>
  <c r="D2870" i="35" s="1"/>
  <c r="FP96" i="1"/>
  <c r="G2870" i="35" s="1"/>
  <c r="FQ96" i="1"/>
  <c r="FR96" i="1"/>
  <c r="HB96" i="1"/>
  <c r="FS96" i="1"/>
  <c r="Q2870" i="35" s="1"/>
  <c r="AA97" i="1"/>
  <c r="AC97" i="1"/>
  <c r="T2892" i="35" s="1"/>
  <c r="BW97" i="1"/>
  <c r="BX97" i="1"/>
  <c r="T2894" i="35" s="1"/>
  <c r="CT97" i="1"/>
  <c r="R2895" i="35" s="1"/>
  <c r="CV97" i="1"/>
  <c r="T2895" i="35" s="1"/>
  <c r="DQ97" i="1"/>
  <c r="R2896" i="35" s="1"/>
  <c r="DR97" i="1"/>
  <c r="T2896" i="35" s="1"/>
  <c r="EM97" i="1"/>
  <c r="EN97" i="1"/>
  <c r="DW97" i="1"/>
  <c r="GP97" i="1" s="1"/>
  <c r="ES97" i="1"/>
  <c r="GS97" i="1" s="1"/>
  <c r="GI97" i="1"/>
  <c r="GJ97" i="1"/>
  <c r="GK97" i="1"/>
  <c r="GL97" i="1"/>
  <c r="EU97" i="1"/>
  <c r="D2900" i="35" s="1"/>
  <c r="EV97" i="1"/>
  <c r="G2900" i="35" s="1"/>
  <c r="EW97" i="1"/>
  <c r="EX97" i="1"/>
  <c r="J2900" i="35" s="1"/>
  <c r="GV97" i="1"/>
  <c r="EY97" i="1"/>
  <c r="Q2900" i="35" s="1"/>
  <c r="FE97" i="1"/>
  <c r="FF97" i="1"/>
  <c r="G2901" i="35" s="1"/>
  <c r="FG97" i="1"/>
  <c r="M2901" i="35" s="1"/>
  <c r="FH97" i="1"/>
  <c r="J2901" i="35" s="1"/>
  <c r="GY97" i="1"/>
  <c r="FI97" i="1"/>
  <c r="FO97" i="1"/>
  <c r="D2902" i="35" s="1"/>
  <c r="FP97" i="1"/>
  <c r="G2902" i="35" s="1"/>
  <c r="FQ97" i="1"/>
  <c r="FR97" i="1"/>
  <c r="HB97" i="1"/>
  <c r="FS97" i="1"/>
  <c r="Q2902" i="35" s="1"/>
  <c r="AA98" i="1"/>
  <c r="R2924" i="35" s="1"/>
  <c r="AC98" i="1"/>
  <c r="T2924" i="35" s="1"/>
  <c r="BW98" i="1"/>
  <c r="R2926" i="35" s="1"/>
  <c r="BX98" i="1"/>
  <c r="CT98" i="1"/>
  <c r="R2927" i="35" s="1"/>
  <c r="CV98" i="1"/>
  <c r="T2927" i="35" s="1"/>
  <c r="DQ98" i="1"/>
  <c r="R2928" i="35" s="1"/>
  <c r="DR98" i="1"/>
  <c r="EM98" i="1"/>
  <c r="EN98" i="1"/>
  <c r="T2929" i="35" s="1"/>
  <c r="DW98" i="1"/>
  <c r="GP98" i="1" s="1"/>
  <c r="ES98" i="1"/>
  <c r="GS98" i="1" s="1"/>
  <c r="EU98" i="1"/>
  <c r="D2932" i="35" s="1"/>
  <c r="EV98" i="1"/>
  <c r="G2932" i="35" s="1"/>
  <c r="EW98" i="1"/>
  <c r="M2932" i="35" s="1"/>
  <c r="EX98" i="1"/>
  <c r="J2932" i="35" s="1"/>
  <c r="GV98" i="1"/>
  <c r="EY98" i="1"/>
  <c r="Q2932" i="35" s="1"/>
  <c r="FE98" i="1"/>
  <c r="D2933" i="35" s="1"/>
  <c r="FF98" i="1"/>
  <c r="G2933" i="35" s="1"/>
  <c r="FG98" i="1"/>
  <c r="M2933" i="35" s="1"/>
  <c r="FH98" i="1"/>
  <c r="J2933" i="35" s="1"/>
  <c r="GY98" i="1"/>
  <c r="FI98" i="1"/>
  <c r="Q2933" i="35" s="1"/>
  <c r="FO98" i="1"/>
  <c r="D2934" i="35" s="1"/>
  <c r="FP98" i="1"/>
  <c r="G2934" i="35" s="1"/>
  <c r="FQ98" i="1"/>
  <c r="M2934" i="35" s="1"/>
  <c r="FR98" i="1"/>
  <c r="FS98" i="1"/>
  <c r="Q2934" i="35" s="1"/>
  <c r="AA99" i="1"/>
  <c r="R2956" i="35" s="1"/>
  <c r="AC99" i="1"/>
  <c r="T2956" i="35" s="1"/>
  <c r="BW99" i="1"/>
  <c r="BX99" i="1"/>
  <c r="T2958" i="35" s="1"/>
  <c r="CT99" i="1"/>
  <c r="R2959" i="35" s="1"/>
  <c r="CV99" i="1"/>
  <c r="T2959" i="35" s="1"/>
  <c r="DQ99" i="1"/>
  <c r="DR99" i="1"/>
  <c r="T2960" i="35" s="1"/>
  <c r="EM99" i="1"/>
  <c r="R2961" i="35" s="1"/>
  <c r="EN99" i="1"/>
  <c r="T2961" i="35" s="1"/>
  <c r="EU99" i="1"/>
  <c r="D2964" i="35" s="1"/>
  <c r="EV99" i="1"/>
  <c r="EW99" i="1"/>
  <c r="M2964" i="35" s="1"/>
  <c r="EX99" i="1"/>
  <c r="J2964" i="35" s="1"/>
  <c r="EY99" i="1"/>
  <c r="FE99" i="1"/>
  <c r="D2965" i="35" s="1"/>
  <c r="FF99" i="1"/>
  <c r="G2965" i="35" s="1"/>
  <c r="FG99" i="1"/>
  <c r="M2965" i="35" s="1"/>
  <c r="FH99" i="1"/>
  <c r="J2965" i="35" s="1"/>
  <c r="FI99" i="1"/>
  <c r="Q2965" i="35" s="1"/>
  <c r="FO99" i="1"/>
  <c r="D2966" i="35" s="1"/>
  <c r="FP99" i="1"/>
  <c r="FQ99" i="1"/>
  <c r="M2966" i="35" s="1"/>
  <c r="FR99" i="1"/>
  <c r="J2966" i="35" s="1"/>
  <c r="FS99" i="1"/>
  <c r="AA100" i="1"/>
  <c r="AC100" i="1"/>
  <c r="T2988" i="35" s="1"/>
  <c r="BW100" i="1"/>
  <c r="BX100" i="1"/>
  <c r="T2990" i="35" s="1"/>
  <c r="CT100" i="1"/>
  <c r="R2991" i="35" s="1"/>
  <c r="CV100" i="1"/>
  <c r="T2991" i="35" s="1"/>
  <c r="DQ100" i="1"/>
  <c r="DR100" i="1"/>
  <c r="T2992" i="35" s="1"/>
  <c r="EM100" i="1"/>
  <c r="R2993" i="35" s="1"/>
  <c r="EN100" i="1"/>
  <c r="T2993" i="35" s="1"/>
  <c r="DW100" i="1"/>
  <c r="GP100" i="1" s="1"/>
  <c r="ES100" i="1"/>
  <c r="GS100" i="1" s="1"/>
  <c r="EU100" i="1"/>
  <c r="D2996" i="35" s="1"/>
  <c r="EV100" i="1"/>
  <c r="G2996" i="35" s="1"/>
  <c r="EW100" i="1"/>
  <c r="M2996" i="35" s="1"/>
  <c r="EX100" i="1"/>
  <c r="EY100" i="1"/>
  <c r="Q2996" i="35" s="1"/>
  <c r="FE100" i="1"/>
  <c r="D2997" i="35" s="1"/>
  <c r="FF100" i="1"/>
  <c r="G2997" i="35" s="1"/>
  <c r="FG100" i="1"/>
  <c r="FH100" i="1"/>
  <c r="J2997" i="35" s="1"/>
  <c r="FI100" i="1"/>
  <c r="Q2997" i="35" s="1"/>
  <c r="FO100" i="1"/>
  <c r="FP100" i="1"/>
  <c r="G2998" i="35" s="1"/>
  <c r="FQ100" i="1"/>
  <c r="M2998" i="35" s="1"/>
  <c r="FR100" i="1"/>
  <c r="J2998" i="35" s="1"/>
  <c r="FS100" i="1"/>
  <c r="Q2998" i="35" s="1"/>
  <c r="AA101" i="1"/>
  <c r="R3020" i="35" s="1"/>
  <c r="AC101" i="1"/>
  <c r="T3020" i="35" s="1"/>
  <c r="BW101" i="1"/>
  <c r="BX101" i="1"/>
  <c r="CT101" i="1"/>
  <c r="CV101" i="1"/>
  <c r="T3023" i="35" s="1"/>
  <c r="DQ101" i="1"/>
  <c r="R3024" i="35" s="1"/>
  <c r="DR101" i="1"/>
  <c r="T3024" i="35" s="1"/>
  <c r="EM101" i="1"/>
  <c r="R3025" i="35" s="1"/>
  <c r="EN101" i="1"/>
  <c r="T3025" i="35" s="1"/>
  <c r="DW101" i="1"/>
  <c r="GP101" i="1" s="1"/>
  <c r="ES101" i="1"/>
  <c r="GS101" i="1" s="1"/>
  <c r="GI101" i="1"/>
  <c r="GJ101" i="1"/>
  <c r="GK101" i="1"/>
  <c r="GL101" i="1"/>
  <c r="EU101" i="1"/>
  <c r="EV101" i="1"/>
  <c r="EW101" i="1"/>
  <c r="M3028" i="35" s="1"/>
  <c r="EX101" i="1"/>
  <c r="J3028" i="35" s="1"/>
  <c r="GV101" i="1"/>
  <c r="EY101" i="1"/>
  <c r="Q3028" i="35" s="1"/>
  <c r="FE101" i="1"/>
  <c r="D3029" i="35" s="1"/>
  <c r="FF101" i="1"/>
  <c r="G3029" i="35" s="1"/>
  <c r="FG101" i="1"/>
  <c r="M3029" i="35" s="1"/>
  <c r="FH101" i="1"/>
  <c r="J3029" i="35" s="1"/>
  <c r="GY101" i="1"/>
  <c r="FI101" i="1"/>
  <c r="Q3029" i="35" s="1"/>
  <c r="FO101" i="1"/>
  <c r="D3030" i="35" s="1"/>
  <c r="FP101" i="1"/>
  <c r="G3030" i="35" s="1"/>
  <c r="FQ101" i="1"/>
  <c r="M3030" i="35" s="1"/>
  <c r="FR101" i="1"/>
  <c r="J3030" i="35" s="1"/>
  <c r="HB101" i="1"/>
  <c r="FS101" i="1"/>
  <c r="Q3030" i="35" s="1"/>
  <c r="AA102" i="1"/>
  <c r="R3052" i="35" s="1"/>
  <c r="AC102" i="1"/>
  <c r="T3052" i="35" s="1"/>
  <c r="BW102" i="1"/>
  <c r="R3054" i="35" s="1"/>
  <c r="BX102" i="1"/>
  <c r="T3054" i="35" s="1"/>
  <c r="CT102" i="1"/>
  <c r="R3055" i="35" s="1"/>
  <c r="CV102" i="1"/>
  <c r="DQ102" i="1"/>
  <c r="DR102" i="1"/>
  <c r="T3056" i="35" s="1"/>
  <c r="EM102" i="1"/>
  <c r="R3057" i="35" s="1"/>
  <c r="EN102" i="1"/>
  <c r="T3057" i="35" s="1"/>
  <c r="DW102" i="1"/>
  <c r="GP102" i="1" s="1"/>
  <c r="ES102" i="1"/>
  <c r="GS102" i="1" s="1"/>
  <c r="GL102" i="1"/>
  <c r="EU102" i="1"/>
  <c r="D3060" i="35" s="1"/>
  <c r="EV102" i="1"/>
  <c r="G3060" i="35" s="1"/>
  <c r="EW102" i="1"/>
  <c r="M3060" i="35" s="1"/>
  <c r="EX102" i="1"/>
  <c r="J3060" i="35" s="1"/>
  <c r="EY102" i="1"/>
  <c r="Q3060" i="35" s="1"/>
  <c r="FE102" i="1"/>
  <c r="FF102" i="1"/>
  <c r="FG102" i="1"/>
  <c r="FH102" i="1"/>
  <c r="J3061" i="35" s="1"/>
  <c r="GY102" i="1"/>
  <c r="FI102" i="1"/>
  <c r="Q3061" i="35" s="1"/>
  <c r="FO102" i="1"/>
  <c r="D3062" i="35" s="1"/>
  <c r="FP102" i="1"/>
  <c r="G3062" i="35" s="1"/>
  <c r="FQ102" i="1"/>
  <c r="FR102" i="1"/>
  <c r="J3062" i="35" s="1"/>
  <c r="HB102" i="1"/>
  <c r="FS102" i="1"/>
  <c r="Q3062" i="35" s="1"/>
  <c r="AA103" i="1"/>
  <c r="AC103" i="1"/>
  <c r="T3084" i="35" s="1"/>
  <c r="BW103" i="1"/>
  <c r="R3086" i="35" s="1"/>
  <c r="BX103" i="1"/>
  <c r="T3086" i="35" s="1"/>
  <c r="CT103" i="1"/>
  <c r="R3087" i="35" s="1"/>
  <c r="CV103" i="1"/>
  <c r="T3087" i="35" s="1"/>
  <c r="DQ103" i="1"/>
  <c r="DR103" i="1"/>
  <c r="EM103" i="1"/>
  <c r="R3089" i="35" s="1"/>
  <c r="EN103" i="1"/>
  <c r="T3089" i="35" s="1"/>
  <c r="AA104" i="1"/>
  <c r="AC104" i="1"/>
  <c r="T3116" i="35" s="1"/>
  <c r="BW104" i="1"/>
  <c r="BX104" i="1"/>
  <c r="T3118" i="35" s="1"/>
  <c r="CT104" i="1"/>
  <c r="R3119" i="35" s="1"/>
  <c r="CV104" i="1"/>
  <c r="T3119" i="35" s="1"/>
  <c r="DQ104" i="1"/>
  <c r="R3120" i="35" s="1"/>
  <c r="DR104" i="1"/>
  <c r="T3120" i="35" s="1"/>
  <c r="EM104" i="1"/>
  <c r="R3121" i="35" s="1"/>
  <c r="EN104" i="1"/>
  <c r="T3121" i="35" s="1"/>
  <c r="DW104" i="1"/>
  <c r="GP104" i="1" s="1"/>
  <c r="ES104" i="1"/>
  <c r="GS104" i="1" s="1"/>
  <c r="GI104" i="1"/>
  <c r="GJ104" i="1"/>
  <c r="GK104" i="1"/>
  <c r="GL104" i="1"/>
  <c r="GV104" i="1"/>
  <c r="GY104" i="1"/>
  <c r="HB104" i="1"/>
  <c r="AA105" i="1"/>
  <c r="R3148" i="35" s="1"/>
  <c r="AC105" i="1"/>
  <c r="T3148" i="35" s="1"/>
  <c r="BW105" i="1"/>
  <c r="R3150" i="35" s="1"/>
  <c r="BX105" i="1"/>
  <c r="T3150" i="35" s="1"/>
  <c r="CT105" i="1"/>
  <c r="R3151" i="35" s="1"/>
  <c r="CV105" i="1"/>
  <c r="T3151" i="35" s="1"/>
  <c r="DQ105" i="1"/>
  <c r="R3152" i="35" s="1"/>
  <c r="DR105" i="1"/>
  <c r="T3152" i="35" s="1"/>
  <c r="EM105" i="1"/>
  <c r="R3153" i="35" s="1"/>
  <c r="EN105" i="1"/>
  <c r="T3153" i="35" s="1"/>
  <c r="DW105" i="1"/>
  <c r="GP105" i="1" s="1"/>
  <c r="ES105" i="1"/>
  <c r="GS105" i="1" s="1"/>
  <c r="GI105" i="1"/>
  <c r="GJ105" i="1"/>
  <c r="GK105" i="1"/>
  <c r="GL105" i="1"/>
  <c r="GV105" i="1"/>
  <c r="GY105" i="1"/>
  <c r="HB105" i="1"/>
  <c r="AA106" i="1"/>
  <c r="R3180" i="35" s="1"/>
  <c r="AC106" i="1"/>
  <c r="T3180" i="35" s="1"/>
  <c r="BW106" i="1"/>
  <c r="R3182" i="35" s="1"/>
  <c r="BX106" i="1"/>
  <c r="T3182" i="35" s="1"/>
  <c r="CT106" i="1"/>
  <c r="R3183" i="35" s="1"/>
  <c r="CV106" i="1"/>
  <c r="T3183" i="35" s="1"/>
  <c r="DQ106" i="1"/>
  <c r="R3184" i="35" s="1"/>
  <c r="DR106" i="1"/>
  <c r="EM106" i="1"/>
  <c r="R3185" i="35" s="1"/>
  <c r="EN106" i="1"/>
  <c r="T3185" i="35" s="1"/>
  <c r="CE106" i="1"/>
  <c r="D3183" i="35" s="1"/>
  <c r="CF106" i="1"/>
  <c r="E3183" i="35" s="1"/>
  <c r="CH106" i="1"/>
  <c r="G3183" i="35" s="1"/>
  <c r="CI106" i="1"/>
  <c r="CK106" i="1"/>
  <c r="J3183" i="35" s="1"/>
  <c r="CL106" i="1"/>
  <c r="K3183" i="35" s="1"/>
  <c r="CO106" i="1"/>
  <c r="M3183" i="35" s="1"/>
  <c r="CQ106" i="1"/>
  <c r="O3183" i="35" s="1"/>
  <c r="DW106" i="1"/>
  <c r="GP106" i="1" s="1"/>
  <c r="ES106" i="1"/>
  <c r="GS106" i="1" s="1"/>
  <c r="GI106" i="1"/>
  <c r="GJ106" i="1"/>
  <c r="GK106" i="1"/>
  <c r="GL106" i="1"/>
  <c r="EU106" i="1"/>
  <c r="D3188" i="35" s="1"/>
  <c r="EV106" i="1"/>
  <c r="G3188" i="35" s="1"/>
  <c r="EW106" i="1"/>
  <c r="M3188" i="35" s="1"/>
  <c r="EX106" i="1"/>
  <c r="GV106" i="1"/>
  <c r="EY106" i="1"/>
  <c r="Q3188" i="35" s="1"/>
  <c r="FE106" i="1"/>
  <c r="D3189" i="35" s="1"/>
  <c r="FF106" i="1"/>
  <c r="G3189" i="35" s="1"/>
  <c r="FG106" i="1"/>
  <c r="M3189" i="35" s="1"/>
  <c r="FH106" i="1"/>
  <c r="J3189" i="35" s="1"/>
  <c r="GY106" i="1"/>
  <c r="FI106" i="1"/>
  <c r="FO106" i="1"/>
  <c r="D3190" i="35" s="1"/>
  <c r="FP106" i="1"/>
  <c r="G3190" i="35" s="1"/>
  <c r="FQ106" i="1"/>
  <c r="M3190" i="35" s="1"/>
  <c r="FR106" i="1"/>
  <c r="J3190" i="35" s="1"/>
  <c r="HB106" i="1"/>
  <c r="FS106" i="1"/>
  <c r="Q3190" i="35" s="1"/>
  <c r="H7" i="11"/>
  <c r="I8" i="11"/>
  <c r="H8" i="11"/>
  <c r="I9" i="11"/>
  <c r="I10" i="11"/>
  <c r="I11" i="11"/>
  <c r="H11" i="11"/>
  <c r="H12" i="11"/>
  <c r="H13" i="11"/>
  <c r="I14" i="11"/>
  <c r="I15" i="11"/>
  <c r="H15" i="11"/>
  <c r="I16" i="11"/>
  <c r="I17" i="11"/>
  <c r="I18" i="11"/>
  <c r="H18" i="11"/>
  <c r="I19" i="11"/>
  <c r="H20" i="11"/>
  <c r="H21" i="11"/>
  <c r="H22" i="11"/>
  <c r="I23" i="11"/>
  <c r="H23" i="11"/>
  <c r="I24" i="11"/>
  <c r="H24" i="11"/>
  <c r="I25" i="11"/>
  <c r="H25" i="11"/>
  <c r="I26" i="11"/>
  <c r="H26" i="11"/>
  <c r="I27" i="11"/>
  <c r="H27" i="11"/>
  <c r="X27" i="11" s="1"/>
  <c r="I28" i="11"/>
  <c r="H28" i="11"/>
  <c r="I29" i="11"/>
  <c r="H29" i="11"/>
  <c r="Z29" i="11" s="1"/>
  <c r="I30" i="11"/>
  <c r="AA30" i="11" s="1"/>
  <c r="H30" i="11"/>
  <c r="I31" i="11"/>
  <c r="H31" i="11"/>
  <c r="I32" i="11"/>
  <c r="H32" i="11"/>
  <c r="I33" i="11"/>
  <c r="H33" i="11"/>
  <c r="I34" i="11"/>
  <c r="H34" i="11"/>
  <c r="H35" i="11"/>
  <c r="I35" i="11"/>
  <c r="H36" i="11"/>
  <c r="I36" i="11"/>
  <c r="H37" i="11"/>
  <c r="I37" i="11"/>
  <c r="H38" i="11"/>
  <c r="I38" i="11"/>
  <c r="H39" i="11"/>
  <c r="I39" i="11"/>
  <c r="H40" i="11"/>
  <c r="I40" i="11"/>
  <c r="H41" i="11"/>
  <c r="H42" i="11"/>
  <c r="I42" i="11"/>
  <c r="H43" i="11"/>
  <c r="I43" i="11"/>
  <c r="H44" i="11"/>
  <c r="I44" i="11"/>
  <c r="H45" i="11"/>
  <c r="I45" i="11"/>
  <c r="Z45" i="11" s="1"/>
  <c r="H46" i="11"/>
  <c r="I46" i="11"/>
  <c r="H47" i="11"/>
  <c r="I47" i="11"/>
  <c r="H48" i="11"/>
  <c r="I48" i="11"/>
  <c r="H49" i="11"/>
  <c r="I49" i="11"/>
  <c r="H50" i="11"/>
  <c r="I50" i="11"/>
  <c r="H51" i="11"/>
  <c r="H52" i="11"/>
  <c r="I52" i="11"/>
  <c r="H53" i="11"/>
  <c r="I53" i="11"/>
  <c r="H54" i="11"/>
  <c r="I54" i="11"/>
  <c r="H55" i="11"/>
  <c r="I55" i="11"/>
  <c r="H56" i="11"/>
  <c r="I56" i="11"/>
  <c r="I57" i="11"/>
  <c r="H58" i="11"/>
  <c r="I58" i="11"/>
  <c r="H59" i="11"/>
  <c r="I59" i="11"/>
  <c r="H60" i="11"/>
  <c r="I60" i="11"/>
  <c r="H61" i="11"/>
  <c r="I61" i="11"/>
  <c r="H62" i="11"/>
  <c r="I62" i="11"/>
  <c r="H63" i="11"/>
  <c r="I63" i="11"/>
  <c r="H64" i="11"/>
  <c r="I64" i="11"/>
  <c r="H65" i="11"/>
  <c r="I65" i="11"/>
  <c r="H66" i="11"/>
  <c r="I66" i="11"/>
  <c r="I67" i="11"/>
  <c r="H68" i="11"/>
  <c r="I68" i="11"/>
  <c r="I69" i="11"/>
  <c r="H70" i="11"/>
  <c r="I70" i="11"/>
  <c r="H71" i="11"/>
  <c r="I71" i="11"/>
  <c r="H72" i="11"/>
  <c r="I72" i="11"/>
  <c r="H73" i="11"/>
  <c r="I73" i="11"/>
  <c r="H74" i="11"/>
  <c r="I74" i="11"/>
  <c r="H75" i="11"/>
  <c r="I75" i="11"/>
  <c r="H76" i="11"/>
  <c r="I76" i="11"/>
  <c r="H77" i="11"/>
  <c r="I77" i="11"/>
  <c r="H78" i="11"/>
  <c r="I78" i="11"/>
  <c r="I79" i="11"/>
  <c r="H80" i="11"/>
  <c r="I80" i="11"/>
  <c r="H81" i="11"/>
  <c r="I81" i="11"/>
  <c r="H82" i="11"/>
  <c r="I82" i="11"/>
  <c r="I83" i="11"/>
  <c r="H84" i="11"/>
  <c r="I84" i="11"/>
  <c r="H85" i="11"/>
  <c r="I86" i="11"/>
  <c r="H87" i="11"/>
  <c r="I87" i="11"/>
  <c r="H88" i="11"/>
  <c r="I88" i="11"/>
  <c r="H89" i="11"/>
  <c r="I90" i="11"/>
  <c r="H91" i="11"/>
  <c r="I91" i="11"/>
  <c r="H92" i="11"/>
  <c r="U92" i="11" s="1"/>
  <c r="H93" i="11"/>
  <c r="X93" i="11" s="1"/>
  <c r="H94" i="11"/>
  <c r="U94" i="11" s="1"/>
  <c r="H95" i="11"/>
  <c r="X95" i="11" s="1"/>
  <c r="H97" i="11"/>
  <c r="X97" i="11" s="1"/>
  <c r="H98" i="11"/>
  <c r="Y98" i="11" s="1"/>
  <c r="H99" i="11"/>
  <c r="V99" i="11" s="1"/>
  <c r="H100" i="11"/>
  <c r="Y100" i="11" s="1"/>
  <c r="H101" i="11"/>
  <c r="X101" i="11" s="1"/>
  <c r="H102" i="11"/>
  <c r="AA102" i="11" s="1"/>
  <c r="H103" i="11"/>
  <c r="S103" i="11" s="1"/>
  <c r="H104" i="11"/>
  <c r="Q104" i="11" s="1"/>
  <c r="H105" i="11"/>
  <c r="H106" i="11"/>
  <c r="S106" i="11" s="1"/>
  <c r="U100" i="11"/>
  <c r="Y46" i="11"/>
  <c r="HX21" i="1"/>
  <c r="HX22" i="1"/>
  <c r="HX23" i="1"/>
  <c r="HX24" i="1"/>
  <c r="HX25" i="1"/>
  <c r="HX26" i="1"/>
  <c r="HX20" i="1"/>
  <c r="U3192" i="35"/>
  <c r="U3160" i="35"/>
  <c r="U3128" i="35"/>
  <c r="U3064" i="35"/>
  <c r="U3032" i="35"/>
  <c r="U3000" i="35"/>
  <c r="U2936" i="35"/>
  <c r="U2904" i="35"/>
  <c r="U2872" i="35"/>
  <c r="U2808" i="35"/>
  <c r="U2776" i="35"/>
  <c r="U2744" i="35"/>
  <c r="U2680" i="35"/>
  <c r="U2648" i="35"/>
  <c r="U2616" i="35"/>
  <c r="U2584" i="35"/>
  <c r="U2552" i="35"/>
  <c r="U2520" i="35"/>
  <c r="U2488" i="35"/>
  <c r="U2456" i="35"/>
  <c r="U2424" i="35"/>
  <c r="U2392" i="35"/>
  <c r="U2360" i="35"/>
  <c r="U2328" i="35"/>
  <c r="U2296" i="35"/>
  <c r="U2264" i="35"/>
  <c r="U2232" i="35"/>
  <c r="U2200" i="35"/>
  <c r="U2168" i="35"/>
  <c r="U2136" i="35"/>
  <c r="U2104" i="35"/>
  <c r="U2072" i="35"/>
  <c r="U2040" i="35"/>
  <c r="U2008" i="35"/>
  <c r="U1976" i="35"/>
  <c r="U1944" i="35"/>
  <c r="U1912" i="35"/>
  <c r="U1880" i="35"/>
  <c r="U1848" i="35"/>
  <c r="U1816" i="35"/>
  <c r="U1784" i="35"/>
  <c r="U1752" i="35"/>
  <c r="U1720" i="35"/>
  <c r="U1688" i="35"/>
  <c r="U1656" i="35"/>
  <c r="U1624" i="35"/>
  <c r="U1592" i="35"/>
  <c r="U1560" i="35"/>
  <c r="U1528" i="35"/>
  <c r="U1496" i="35"/>
  <c r="U1464" i="35"/>
  <c r="U1432" i="35"/>
  <c r="U1400" i="35"/>
  <c r="U1368" i="35"/>
  <c r="U1336" i="35"/>
  <c r="U1304" i="35"/>
  <c r="U1272" i="35"/>
  <c r="U1240" i="35"/>
  <c r="U1208" i="35"/>
  <c r="U1176" i="35"/>
  <c r="U1144" i="35"/>
  <c r="U1112" i="35"/>
  <c r="U1080" i="35"/>
  <c r="U1048" i="35"/>
  <c r="U1016" i="35"/>
  <c r="U984" i="35"/>
  <c r="U952" i="35"/>
  <c r="U920" i="35"/>
  <c r="U888" i="35"/>
  <c r="U856" i="35"/>
  <c r="U824" i="35"/>
  <c r="U792" i="35"/>
  <c r="U760" i="35"/>
  <c r="U728" i="35"/>
  <c r="U696" i="35"/>
  <c r="U664" i="35"/>
  <c r="U632" i="35"/>
  <c r="U600" i="35"/>
  <c r="U568" i="35"/>
  <c r="U536" i="35"/>
  <c r="U504" i="35"/>
  <c r="U472" i="35"/>
  <c r="U440" i="35"/>
  <c r="U408" i="35"/>
  <c r="U376" i="35"/>
  <c r="U344" i="35"/>
  <c r="U280" i="35"/>
  <c r="U248" i="35"/>
  <c r="U216" i="35"/>
  <c r="U184" i="35"/>
  <c r="U152" i="35"/>
  <c r="U120" i="35"/>
  <c r="U88" i="35"/>
  <c r="U56" i="35"/>
  <c r="U24" i="35"/>
  <c r="AH6" i="1"/>
  <c r="ES6" i="1"/>
  <c r="DW6" i="1"/>
  <c r="DA6" i="1"/>
  <c r="CC6" i="1"/>
  <c r="BF6" i="1"/>
  <c r="BH6" i="1"/>
  <c r="A3" i="11"/>
  <c r="Q3193" i="35"/>
  <c r="M3193" i="35"/>
  <c r="J3193" i="35"/>
  <c r="D3193" i="35"/>
  <c r="Q3192" i="35"/>
  <c r="M3192" i="35"/>
  <c r="J3192" i="35"/>
  <c r="G3192" i="35"/>
  <c r="D3192" i="35"/>
  <c r="V3190" i="35"/>
  <c r="V3189" i="35"/>
  <c r="Q3189" i="35"/>
  <c r="V3188" i="35"/>
  <c r="J3188" i="35"/>
  <c r="O3185" i="35"/>
  <c r="M3185" i="35"/>
  <c r="K3185" i="35"/>
  <c r="J3185" i="35"/>
  <c r="H3185" i="35"/>
  <c r="G3185" i="35"/>
  <c r="E3185" i="35"/>
  <c r="D3185" i="35"/>
  <c r="O3184" i="35"/>
  <c r="M3184" i="35"/>
  <c r="K3184" i="35"/>
  <c r="J3184" i="35"/>
  <c r="H3184" i="35"/>
  <c r="G3184" i="35"/>
  <c r="E3184" i="35"/>
  <c r="D3184" i="35"/>
  <c r="H3183" i="35"/>
  <c r="O3182" i="35"/>
  <c r="M3182" i="35"/>
  <c r="K3182" i="35"/>
  <c r="J3182" i="35"/>
  <c r="H3182" i="35"/>
  <c r="G3182" i="35"/>
  <c r="E3182" i="35"/>
  <c r="D3182" i="35"/>
  <c r="B3182" i="35"/>
  <c r="T3181" i="35"/>
  <c r="R3181" i="35"/>
  <c r="O3181" i="35"/>
  <c r="M3181" i="35"/>
  <c r="K3181" i="35"/>
  <c r="J3181" i="35"/>
  <c r="H3181" i="35"/>
  <c r="G3181" i="35"/>
  <c r="E3181" i="35"/>
  <c r="D3181" i="35"/>
  <c r="O3180" i="35"/>
  <c r="M3180" i="35"/>
  <c r="K3180" i="35"/>
  <c r="J3180" i="35"/>
  <c r="H3180" i="35"/>
  <c r="G3180" i="35"/>
  <c r="E3180" i="35"/>
  <c r="D3180" i="35"/>
  <c r="D3176" i="35"/>
  <c r="Q3175" i="35"/>
  <c r="J3175" i="35"/>
  <c r="D3174" i="35"/>
  <c r="D3173" i="35"/>
  <c r="D3172" i="35"/>
  <c r="Q3161" i="35"/>
  <c r="M3161" i="35"/>
  <c r="J3161" i="35"/>
  <c r="G3161" i="35"/>
  <c r="D3161" i="35"/>
  <c r="Q3160" i="35"/>
  <c r="M3160" i="35"/>
  <c r="J3160" i="35"/>
  <c r="G3160" i="35"/>
  <c r="D3160" i="35"/>
  <c r="V3158" i="35"/>
  <c r="Q3158" i="35"/>
  <c r="M3158" i="35"/>
  <c r="J3158" i="35"/>
  <c r="D3158" i="35"/>
  <c r="V3157" i="35"/>
  <c r="Q3157" i="35"/>
  <c r="M3157" i="35"/>
  <c r="J3157" i="35"/>
  <c r="G3157" i="35"/>
  <c r="D3157" i="35"/>
  <c r="V3156" i="35"/>
  <c r="Q3156" i="35"/>
  <c r="M3156" i="35"/>
  <c r="J3156" i="35"/>
  <c r="D3156" i="35"/>
  <c r="O3153" i="35"/>
  <c r="M3153" i="35"/>
  <c r="K3153" i="35"/>
  <c r="J3153" i="35"/>
  <c r="H3153" i="35"/>
  <c r="G3153" i="35"/>
  <c r="E3153" i="35"/>
  <c r="D3153" i="35"/>
  <c r="O3152" i="35"/>
  <c r="M3152" i="35"/>
  <c r="K3152" i="35"/>
  <c r="J3152" i="35"/>
  <c r="H3152" i="35"/>
  <c r="G3152" i="35"/>
  <c r="E3152" i="35"/>
  <c r="D3152" i="35"/>
  <c r="O3151" i="35"/>
  <c r="M3151" i="35"/>
  <c r="K3151" i="35"/>
  <c r="J3151" i="35"/>
  <c r="H3151" i="35"/>
  <c r="G3151" i="35"/>
  <c r="E3151" i="35"/>
  <c r="D3151" i="35"/>
  <c r="O3150" i="35"/>
  <c r="M3150" i="35"/>
  <c r="K3150" i="35"/>
  <c r="J3150" i="35"/>
  <c r="H3150" i="35"/>
  <c r="G3150" i="35"/>
  <c r="E3150" i="35"/>
  <c r="D3150" i="35"/>
  <c r="B3150" i="35"/>
  <c r="R3149" i="35"/>
  <c r="O3149" i="35"/>
  <c r="M3149" i="35"/>
  <c r="K3149" i="35"/>
  <c r="J3149" i="35"/>
  <c r="H3149" i="35"/>
  <c r="G3149" i="35"/>
  <c r="E3149" i="35"/>
  <c r="D3149" i="35"/>
  <c r="O3148" i="35"/>
  <c r="M3148" i="35"/>
  <c r="K3148" i="35"/>
  <c r="J3148" i="35"/>
  <c r="H3148" i="35"/>
  <c r="G3148" i="35"/>
  <c r="E3148" i="35"/>
  <c r="D3148" i="35"/>
  <c r="D3144" i="35"/>
  <c r="Q3143" i="35"/>
  <c r="J3143" i="35"/>
  <c r="D3142" i="35"/>
  <c r="D3141" i="35"/>
  <c r="D3140" i="35"/>
  <c r="Q3129" i="35"/>
  <c r="J3129" i="35"/>
  <c r="G3129" i="35"/>
  <c r="Q3128" i="35"/>
  <c r="M3128" i="35"/>
  <c r="J3128" i="35"/>
  <c r="G3128" i="35"/>
  <c r="D3128" i="35"/>
  <c r="V3126" i="35"/>
  <c r="Q3126" i="35"/>
  <c r="M3126" i="35"/>
  <c r="J3126" i="35"/>
  <c r="D3126" i="35"/>
  <c r="V3125" i="35"/>
  <c r="Q3125" i="35"/>
  <c r="M3125" i="35"/>
  <c r="J3125" i="35"/>
  <c r="G3125" i="35"/>
  <c r="D3125" i="35"/>
  <c r="V3124" i="35"/>
  <c r="Q3124" i="35"/>
  <c r="M3124" i="35"/>
  <c r="J3124" i="35"/>
  <c r="D3124" i="35"/>
  <c r="O3121" i="35"/>
  <c r="M3121" i="35"/>
  <c r="K3121" i="35"/>
  <c r="J3121" i="35"/>
  <c r="H3121" i="35"/>
  <c r="G3121" i="35"/>
  <c r="E3121" i="35"/>
  <c r="D3121" i="35"/>
  <c r="O3120" i="35"/>
  <c r="M3120" i="35"/>
  <c r="K3120" i="35"/>
  <c r="J3120" i="35"/>
  <c r="H3120" i="35"/>
  <c r="G3120" i="35"/>
  <c r="E3120" i="35"/>
  <c r="D3120" i="35"/>
  <c r="O3119" i="35"/>
  <c r="M3119" i="35"/>
  <c r="K3119" i="35"/>
  <c r="J3119" i="35"/>
  <c r="H3119" i="35"/>
  <c r="G3119" i="35"/>
  <c r="E3119" i="35"/>
  <c r="D3119" i="35"/>
  <c r="R3118" i="35"/>
  <c r="O3118" i="35"/>
  <c r="M3118" i="35"/>
  <c r="K3118" i="35"/>
  <c r="J3118" i="35"/>
  <c r="H3118" i="35"/>
  <c r="G3118" i="35"/>
  <c r="E3118" i="35"/>
  <c r="D3118" i="35"/>
  <c r="B3118" i="35"/>
  <c r="T3117" i="35"/>
  <c r="R3117" i="35"/>
  <c r="O3117" i="35"/>
  <c r="M3117" i="35"/>
  <c r="K3117" i="35"/>
  <c r="J3117" i="35"/>
  <c r="H3117" i="35"/>
  <c r="G3117" i="35"/>
  <c r="E3117" i="35"/>
  <c r="D3117" i="35"/>
  <c r="R3116" i="35"/>
  <c r="O3116" i="35"/>
  <c r="M3116" i="35"/>
  <c r="K3116" i="35"/>
  <c r="J3116" i="35"/>
  <c r="H3116" i="35"/>
  <c r="G3116" i="35"/>
  <c r="E3116" i="35"/>
  <c r="D3116" i="35"/>
  <c r="D3112" i="35"/>
  <c r="Q3111" i="35"/>
  <c r="J3111" i="35"/>
  <c r="D3110" i="35"/>
  <c r="D3109" i="35"/>
  <c r="D3108" i="35"/>
  <c r="Q3097" i="35"/>
  <c r="M3097" i="35"/>
  <c r="G3097" i="35"/>
  <c r="D3097" i="35"/>
  <c r="Q3096" i="35"/>
  <c r="M3096" i="35"/>
  <c r="J3096" i="35"/>
  <c r="G3096" i="35"/>
  <c r="D3096" i="35"/>
  <c r="Q3094" i="35"/>
  <c r="M3094" i="35"/>
  <c r="J3094" i="35"/>
  <c r="G3094" i="35"/>
  <c r="D3094" i="35"/>
  <c r="Q3093" i="35"/>
  <c r="M3093" i="35"/>
  <c r="J3093" i="35"/>
  <c r="G3093" i="35"/>
  <c r="D3093" i="35"/>
  <c r="Q3092" i="35"/>
  <c r="M3092" i="35"/>
  <c r="J3092" i="35"/>
  <c r="G3092" i="35"/>
  <c r="D3092" i="35"/>
  <c r="O3089" i="35"/>
  <c r="M3089" i="35"/>
  <c r="K3089" i="35"/>
  <c r="J3089" i="35"/>
  <c r="H3089" i="35"/>
  <c r="G3089" i="35"/>
  <c r="E3089" i="35"/>
  <c r="D3089" i="35"/>
  <c r="T3088" i="35"/>
  <c r="O3088" i="35"/>
  <c r="M3088" i="35"/>
  <c r="K3088" i="35"/>
  <c r="J3088" i="35"/>
  <c r="H3088" i="35"/>
  <c r="G3088" i="35"/>
  <c r="E3088" i="35"/>
  <c r="D3088" i="35"/>
  <c r="O3087" i="35"/>
  <c r="M3087" i="35"/>
  <c r="K3087" i="35"/>
  <c r="J3087" i="35"/>
  <c r="H3087" i="35"/>
  <c r="G3087" i="35"/>
  <c r="E3087" i="35"/>
  <c r="D3087" i="35"/>
  <c r="O3086" i="35"/>
  <c r="M3086" i="35"/>
  <c r="K3086" i="35"/>
  <c r="J3086" i="35"/>
  <c r="H3086" i="35"/>
  <c r="G3086" i="35"/>
  <c r="E3086" i="35"/>
  <c r="D3086" i="35"/>
  <c r="T3085" i="35"/>
  <c r="R3085" i="35"/>
  <c r="O3085" i="35"/>
  <c r="M3085" i="35"/>
  <c r="K3085" i="35"/>
  <c r="J3085" i="35"/>
  <c r="H3085" i="35"/>
  <c r="G3085" i="35"/>
  <c r="E3085" i="35"/>
  <c r="D3085" i="35"/>
  <c r="R3084" i="35"/>
  <c r="O3084" i="35"/>
  <c r="M3084" i="35"/>
  <c r="K3084" i="35"/>
  <c r="J3084" i="35"/>
  <c r="H3084" i="35"/>
  <c r="G3084" i="35"/>
  <c r="E3084" i="35"/>
  <c r="D3084" i="35"/>
  <c r="D3080" i="35"/>
  <c r="Q3079" i="35"/>
  <c r="D3077" i="35"/>
  <c r="D3076" i="35"/>
  <c r="Q3065" i="35"/>
  <c r="M3065" i="35"/>
  <c r="J3065" i="35"/>
  <c r="G3065" i="35"/>
  <c r="D3065" i="35"/>
  <c r="Q3064" i="35"/>
  <c r="M3064" i="35"/>
  <c r="J3064" i="35"/>
  <c r="G3064" i="35"/>
  <c r="D3064" i="35"/>
  <c r="V3062" i="35"/>
  <c r="M3062" i="35"/>
  <c r="V3061" i="35"/>
  <c r="M3061" i="35"/>
  <c r="G3061" i="35"/>
  <c r="D3061" i="35"/>
  <c r="O3057" i="35"/>
  <c r="M3057" i="35"/>
  <c r="K3057" i="35"/>
  <c r="J3057" i="35"/>
  <c r="H3057" i="35"/>
  <c r="G3057" i="35"/>
  <c r="E3057" i="35"/>
  <c r="D3057" i="35"/>
  <c r="R3056" i="35"/>
  <c r="O3056" i="35"/>
  <c r="M3056" i="35"/>
  <c r="K3056" i="35"/>
  <c r="J3056" i="35"/>
  <c r="H3056" i="35"/>
  <c r="G3056" i="35"/>
  <c r="E3056" i="35"/>
  <c r="D3056" i="35"/>
  <c r="T3055" i="35"/>
  <c r="O3055" i="35"/>
  <c r="M3055" i="35"/>
  <c r="K3055" i="35"/>
  <c r="J3055" i="35"/>
  <c r="H3055" i="35"/>
  <c r="G3055" i="35"/>
  <c r="E3055" i="35"/>
  <c r="D3055" i="35"/>
  <c r="O3054" i="35"/>
  <c r="M3054" i="35"/>
  <c r="K3054" i="35"/>
  <c r="J3054" i="35"/>
  <c r="H3054" i="35"/>
  <c r="G3054" i="35"/>
  <c r="E3054" i="35"/>
  <c r="D3054" i="35"/>
  <c r="B3054" i="35"/>
  <c r="T3053" i="35"/>
  <c r="R3053" i="35"/>
  <c r="O3053" i="35"/>
  <c r="M3053" i="35"/>
  <c r="K3053" i="35"/>
  <c r="J3053" i="35"/>
  <c r="H3053" i="35"/>
  <c r="G3053" i="35"/>
  <c r="E3053" i="35"/>
  <c r="D3053" i="35"/>
  <c r="O3052" i="35"/>
  <c r="M3052" i="35"/>
  <c r="K3052" i="35"/>
  <c r="J3052" i="35"/>
  <c r="H3052" i="35"/>
  <c r="G3052" i="35"/>
  <c r="E3052" i="35"/>
  <c r="D3052" i="35"/>
  <c r="D3048" i="35"/>
  <c r="Q3047" i="35"/>
  <c r="J3047" i="35"/>
  <c r="D3046" i="35"/>
  <c r="D3044" i="35"/>
  <c r="M3033" i="35"/>
  <c r="J3033" i="35"/>
  <c r="G3033" i="35"/>
  <c r="D3033" i="35"/>
  <c r="Q3032" i="35"/>
  <c r="M3032" i="35"/>
  <c r="J3032" i="35"/>
  <c r="G3032" i="35"/>
  <c r="D3032" i="35"/>
  <c r="V3030" i="35"/>
  <c r="W3029" i="35"/>
  <c r="V3029" i="35"/>
  <c r="V3028" i="35"/>
  <c r="G3028" i="35"/>
  <c r="D3028" i="35"/>
  <c r="O3025" i="35"/>
  <c r="M3025" i="35"/>
  <c r="K3025" i="35"/>
  <c r="J3025" i="35"/>
  <c r="H3025" i="35"/>
  <c r="G3025" i="35"/>
  <c r="E3025" i="35"/>
  <c r="D3025" i="35"/>
  <c r="O3024" i="35"/>
  <c r="M3024" i="35"/>
  <c r="K3024" i="35"/>
  <c r="J3024" i="35"/>
  <c r="H3024" i="35"/>
  <c r="G3024" i="35"/>
  <c r="E3024" i="35"/>
  <c r="D3024" i="35"/>
  <c r="O3023" i="35"/>
  <c r="M3023" i="35"/>
  <c r="K3023" i="35"/>
  <c r="J3023" i="35"/>
  <c r="H3023" i="35"/>
  <c r="G3023" i="35"/>
  <c r="E3023" i="35"/>
  <c r="D3023" i="35"/>
  <c r="R3022" i="35"/>
  <c r="O3022" i="35"/>
  <c r="M3022" i="35"/>
  <c r="K3022" i="35"/>
  <c r="J3022" i="35"/>
  <c r="H3022" i="35"/>
  <c r="G3022" i="35"/>
  <c r="E3022" i="35"/>
  <c r="D3022" i="35"/>
  <c r="B3022" i="35"/>
  <c r="R3021" i="35"/>
  <c r="O3021" i="35"/>
  <c r="M3021" i="35"/>
  <c r="K3021" i="35"/>
  <c r="J3021" i="35"/>
  <c r="H3021" i="35"/>
  <c r="G3021" i="35"/>
  <c r="E3021" i="35"/>
  <c r="D3021" i="35"/>
  <c r="O3020" i="35"/>
  <c r="M3020" i="35"/>
  <c r="K3020" i="35"/>
  <c r="J3020" i="35"/>
  <c r="H3020" i="35"/>
  <c r="G3020" i="35"/>
  <c r="E3020" i="35"/>
  <c r="D3020" i="35"/>
  <c r="Q3015" i="35"/>
  <c r="J3015" i="35"/>
  <c r="D3014" i="35"/>
  <c r="D3013" i="35"/>
  <c r="D3012" i="35"/>
  <c r="Q3001" i="35"/>
  <c r="M3001" i="35"/>
  <c r="J3001" i="35"/>
  <c r="G3001" i="35"/>
  <c r="D3001" i="35"/>
  <c r="Q3000" i="35"/>
  <c r="M3000" i="35"/>
  <c r="J3000" i="35"/>
  <c r="G3000" i="35"/>
  <c r="D3000" i="35"/>
  <c r="D2998" i="35"/>
  <c r="M2997" i="35"/>
  <c r="J2996" i="35"/>
  <c r="O2993" i="35"/>
  <c r="M2993" i="35"/>
  <c r="K2993" i="35"/>
  <c r="J2993" i="35"/>
  <c r="H2993" i="35"/>
  <c r="G2993" i="35"/>
  <c r="E2993" i="35"/>
  <c r="D2993" i="35"/>
  <c r="R2992" i="35"/>
  <c r="O2992" i="35"/>
  <c r="M2992" i="35"/>
  <c r="K2992" i="35"/>
  <c r="J2992" i="35"/>
  <c r="H2992" i="35"/>
  <c r="G2992" i="35"/>
  <c r="E2992" i="35"/>
  <c r="D2992" i="35"/>
  <c r="O2991" i="35"/>
  <c r="M2991" i="35"/>
  <c r="K2991" i="35"/>
  <c r="J2991" i="35"/>
  <c r="H2991" i="35"/>
  <c r="G2991" i="35"/>
  <c r="E2991" i="35"/>
  <c r="D2991" i="35"/>
  <c r="R2990" i="35"/>
  <c r="O2990" i="35"/>
  <c r="M2990" i="35"/>
  <c r="K2990" i="35"/>
  <c r="J2990" i="35"/>
  <c r="H2990" i="35"/>
  <c r="G2990" i="35"/>
  <c r="E2990" i="35"/>
  <c r="D2990" i="35"/>
  <c r="T2989" i="35"/>
  <c r="O2989" i="35"/>
  <c r="M2989" i="35"/>
  <c r="K2989" i="35"/>
  <c r="J2989" i="35"/>
  <c r="H2989" i="35"/>
  <c r="G2989" i="35"/>
  <c r="E2989" i="35"/>
  <c r="D2989" i="35"/>
  <c r="R2988" i="35"/>
  <c r="O2988" i="35"/>
  <c r="M2988" i="35"/>
  <c r="K2988" i="35"/>
  <c r="J2988" i="35"/>
  <c r="H2988" i="35"/>
  <c r="G2988" i="35"/>
  <c r="E2988" i="35"/>
  <c r="D2988" i="35"/>
  <c r="D2984" i="35"/>
  <c r="Q2983" i="35"/>
  <c r="J2983" i="35"/>
  <c r="D2982" i="35"/>
  <c r="D2981" i="35"/>
  <c r="D2980" i="35"/>
  <c r="Q2969" i="35"/>
  <c r="M2969" i="35"/>
  <c r="J2969" i="35"/>
  <c r="G2969" i="35"/>
  <c r="D2969" i="35"/>
  <c r="Q2968" i="35"/>
  <c r="M2968" i="35"/>
  <c r="J2968" i="35"/>
  <c r="G2968" i="35"/>
  <c r="D2968" i="35"/>
  <c r="Q2966" i="35"/>
  <c r="G2966" i="35"/>
  <c r="Q2964" i="35"/>
  <c r="G2964" i="35"/>
  <c r="O2961" i="35"/>
  <c r="M2961" i="35"/>
  <c r="K2961" i="35"/>
  <c r="J2961" i="35"/>
  <c r="H2961" i="35"/>
  <c r="G2961" i="35"/>
  <c r="E2961" i="35"/>
  <c r="D2961" i="35"/>
  <c r="R2960" i="35"/>
  <c r="O2960" i="35"/>
  <c r="M2960" i="35"/>
  <c r="K2960" i="35"/>
  <c r="J2960" i="35"/>
  <c r="H2960" i="35"/>
  <c r="G2960" i="35"/>
  <c r="E2960" i="35"/>
  <c r="D2960" i="35"/>
  <c r="O2959" i="35"/>
  <c r="M2959" i="35"/>
  <c r="K2959" i="35"/>
  <c r="J2959" i="35"/>
  <c r="H2959" i="35"/>
  <c r="G2959" i="35"/>
  <c r="E2959" i="35"/>
  <c r="D2959" i="35"/>
  <c r="O2958" i="35"/>
  <c r="M2958" i="35"/>
  <c r="K2958" i="35"/>
  <c r="J2958" i="35"/>
  <c r="H2958" i="35"/>
  <c r="G2958" i="35"/>
  <c r="E2958" i="35"/>
  <c r="D2958" i="35"/>
  <c r="T2957" i="35"/>
  <c r="R2957" i="35"/>
  <c r="O2957" i="35"/>
  <c r="M2957" i="35"/>
  <c r="K2957" i="35"/>
  <c r="J2957" i="35"/>
  <c r="H2957" i="35"/>
  <c r="G2957" i="35"/>
  <c r="E2957" i="35"/>
  <c r="D2957" i="35"/>
  <c r="O2956" i="35"/>
  <c r="M2956" i="35"/>
  <c r="K2956" i="35"/>
  <c r="J2956" i="35"/>
  <c r="H2956" i="35"/>
  <c r="G2956" i="35"/>
  <c r="E2956" i="35"/>
  <c r="D2956" i="35"/>
  <c r="D2952" i="35"/>
  <c r="Q2951" i="35"/>
  <c r="D2949" i="35"/>
  <c r="Q2937" i="35"/>
  <c r="M2937" i="35"/>
  <c r="J2937" i="35"/>
  <c r="G2937" i="35"/>
  <c r="D2937" i="35"/>
  <c r="Q2936" i="35"/>
  <c r="M2936" i="35"/>
  <c r="J2936" i="35"/>
  <c r="G2936" i="35"/>
  <c r="D2936" i="35"/>
  <c r="J2934" i="35"/>
  <c r="V2933" i="35"/>
  <c r="V2932" i="35"/>
  <c r="R2929" i="35"/>
  <c r="O2929" i="35"/>
  <c r="M2929" i="35"/>
  <c r="K2929" i="35"/>
  <c r="J2929" i="35"/>
  <c r="H2929" i="35"/>
  <c r="G2929" i="35"/>
  <c r="E2929" i="35"/>
  <c r="D2929" i="35"/>
  <c r="T2928" i="35"/>
  <c r="O2928" i="35"/>
  <c r="M2928" i="35"/>
  <c r="K2928" i="35"/>
  <c r="J2928" i="35"/>
  <c r="H2928" i="35"/>
  <c r="G2928" i="35"/>
  <c r="E2928" i="35"/>
  <c r="D2928" i="35"/>
  <c r="O2927" i="35"/>
  <c r="M2927" i="35"/>
  <c r="K2927" i="35"/>
  <c r="J2927" i="35"/>
  <c r="H2927" i="35"/>
  <c r="G2927" i="35"/>
  <c r="E2927" i="35"/>
  <c r="D2927" i="35"/>
  <c r="T2926" i="35"/>
  <c r="O2926" i="35"/>
  <c r="M2926" i="35"/>
  <c r="K2926" i="35"/>
  <c r="J2926" i="35"/>
  <c r="H2926" i="35"/>
  <c r="G2926" i="35"/>
  <c r="E2926" i="35"/>
  <c r="D2926" i="35"/>
  <c r="T2925" i="35"/>
  <c r="R2925" i="35"/>
  <c r="O2925" i="35"/>
  <c r="M2925" i="35"/>
  <c r="K2925" i="35"/>
  <c r="J2925" i="35"/>
  <c r="H2925" i="35"/>
  <c r="G2925" i="35"/>
  <c r="E2925" i="35"/>
  <c r="D2925" i="35"/>
  <c r="O2924" i="35"/>
  <c r="M2924" i="35"/>
  <c r="K2924" i="35"/>
  <c r="J2924" i="35"/>
  <c r="H2924" i="35"/>
  <c r="G2924" i="35"/>
  <c r="E2924" i="35"/>
  <c r="D2924" i="35"/>
  <c r="D2920" i="35"/>
  <c r="Q2919" i="35"/>
  <c r="J2919" i="35"/>
  <c r="D2918" i="35"/>
  <c r="D2917" i="35"/>
  <c r="Q2905" i="35"/>
  <c r="M2905" i="35"/>
  <c r="J2905" i="35"/>
  <c r="G2905" i="35"/>
  <c r="D2905" i="35"/>
  <c r="Q2904" i="35"/>
  <c r="M2904" i="35"/>
  <c r="J2904" i="35"/>
  <c r="G2904" i="35"/>
  <c r="D2904" i="35"/>
  <c r="M2902" i="35"/>
  <c r="J2902" i="35"/>
  <c r="V2901" i="35"/>
  <c r="Q2901" i="35"/>
  <c r="D2901" i="35"/>
  <c r="V2900" i="35"/>
  <c r="M2900" i="35"/>
  <c r="T2897" i="35"/>
  <c r="R2897" i="35"/>
  <c r="O2897" i="35"/>
  <c r="M2897" i="35"/>
  <c r="K2897" i="35"/>
  <c r="J2897" i="35"/>
  <c r="H2897" i="35"/>
  <c r="G2897" i="35"/>
  <c r="E2897" i="35"/>
  <c r="D2897" i="35"/>
  <c r="O2896" i="35"/>
  <c r="M2896" i="35"/>
  <c r="K2896" i="35"/>
  <c r="J2896" i="35"/>
  <c r="H2896" i="35"/>
  <c r="G2896" i="35"/>
  <c r="E2896" i="35"/>
  <c r="D2896" i="35"/>
  <c r="O2895" i="35"/>
  <c r="M2895" i="35"/>
  <c r="K2895" i="35"/>
  <c r="J2895" i="35"/>
  <c r="H2895" i="35"/>
  <c r="G2895" i="35"/>
  <c r="E2895" i="35"/>
  <c r="D2895" i="35"/>
  <c r="O2894" i="35"/>
  <c r="M2894" i="35"/>
  <c r="K2894" i="35"/>
  <c r="J2894" i="35"/>
  <c r="H2894" i="35"/>
  <c r="G2894" i="35"/>
  <c r="E2894" i="35"/>
  <c r="D2894" i="35"/>
  <c r="B2894" i="35"/>
  <c r="R2893" i="35"/>
  <c r="O2893" i="35"/>
  <c r="M2893" i="35"/>
  <c r="K2893" i="35"/>
  <c r="J2893" i="35"/>
  <c r="H2893" i="35"/>
  <c r="G2893" i="35"/>
  <c r="E2893" i="35"/>
  <c r="D2893" i="35"/>
  <c r="R2892" i="35"/>
  <c r="O2892" i="35"/>
  <c r="M2892" i="35"/>
  <c r="K2892" i="35"/>
  <c r="J2892" i="35"/>
  <c r="H2892" i="35"/>
  <c r="G2892" i="35"/>
  <c r="E2892" i="35"/>
  <c r="D2892" i="35"/>
  <c r="D2888" i="35"/>
  <c r="Q2887" i="35"/>
  <c r="J2887" i="35"/>
  <c r="D2886" i="35"/>
  <c r="D2885" i="35"/>
  <c r="Q2873" i="35"/>
  <c r="M2873" i="35"/>
  <c r="J2873" i="35"/>
  <c r="D2873" i="35"/>
  <c r="Q2872" i="35"/>
  <c r="M2872" i="35"/>
  <c r="J2872" i="35"/>
  <c r="G2872" i="35"/>
  <c r="D2872" i="35"/>
  <c r="V2870" i="35"/>
  <c r="M2870" i="35"/>
  <c r="J2870" i="35"/>
  <c r="V2869" i="35"/>
  <c r="V2868" i="35"/>
  <c r="M2868" i="35"/>
  <c r="O2865" i="35"/>
  <c r="M2865" i="35"/>
  <c r="K2865" i="35"/>
  <c r="J2865" i="35"/>
  <c r="H2865" i="35"/>
  <c r="G2865" i="35"/>
  <c r="E2865" i="35"/>
  <c r="D2865" i="35"/>
  <c r="R2864" i="35"/>
  <c r="O2864" i="35"/>
  <c r="M2864" i="35"/>
  <c r="K2864" i="35"/>
  <c r="J2864" i="35"/>
  <c r="H2864" i="35"/>
  <c r="G2864" i="35"/>
  <c r="E2864" i="35"/>
  <c r="D2864" i="35"/>
  <c r="R2863" i="35"/>
  <c r="O2863" i="35"/>
  <c r="M2863" i="35"/>
  <c r="K2863" i="35"/>
  <c r="J2863" i="35"/>
  <c r="H2863" i="35"/>
  <c r="G2863" i="35"/>
  <c r="E2863" i="35"/>
  <c r="D2863" i="35"/>
  <c r="O2862" i="35"/>
  <c r="M2862" i="35"/>
  <c r="K2862" i="35"/>
  <c r="J2862" i="35"/>
  <c r="H2862" i="35"/>
  <c r="G2862" i="35"/>
  <c r="E2862" i="35"/>
  <c r="D2862" i="35"/>
  <c r="B2862" i="35"/>
  <c r="T2861" i="35"/>
  <c r="O2861" i="35"/>
  <c r="M2861" i="35"/>
  <c r="K2861" i="35"/>
  <c r="J2861" i="35"/>
  <c r="H2861" i="35"/>
  <c r="G2861" i="35"/>
  <c r="E2861" i="35"/>
  <c r="D2861" i="35"/>
  <c r="O2860" i="35"/>
  <c r="M2860" i="35"/>
  <c r="K2860" i="35"/>
  <c r="J2860" i="35"/>
  <c r="H2860" i="35"/>
  <c r="G2860" i="35"/>
  <c r="E2860" i="35"/>
  <c r="D2860" i="35"/>
  <c r="D2856" i="35"/>
  <c r="J2855" i="35"/>
  <c r="D2854" i="35"/>
  <c r="D2853" i="35"/>
  <c r="D2852" i="35"/>
  <c r="Q2841" i="35"/>
  <c r="M2841" i="35"/>
  <c r="J2841" i="35"/>
  <c r="G2841" i="35"/>
  <c r="D2841" i="35"/>
  <c r="Q2840" i="35"/>
  <c r="M2840" i="35"/>
  <c r="J2840" i="35"/>
  <c r="G2840" i="35"/>
  <c r="D2840" i="35"/>
  <c r="Q2838" i="35"/>
  <c r="D2837" i="35"/>
  <c r="M2836" i="35"/>
  <c r="T2833" i="35"/>
  <c r="O2833" i="35"/>
  <c r="M2833" i="35"/>
  <c r="K2833" i="35"/>
  <c r="J2833" i="35"/>
  <c r="H2833" i="35"/>
  <c r="G2833" i="35"/>
  <c r="E2833" i="35"/>
  <c r="D2833" i="35"/>
  <c r="R2832" i="35"/>
  <c r="O2832" i="35"/>
  <c r="M2832" i="35"/>
  <c r="K2832" i="35"/>
  <c r="J2832" i="35"/>
  <c r="H2832" i="35"/>
  <c r="G2832" i="35"/>
  <c r="E2832" i="35"/>
  <c r="D2832" i="35"/>
  <c r="T2831" i="35"/>
  <c r="O2831" i="35"/>
  <c r="M2831" i="35"/>
  <c r="K2831" i="35"/>
  <c r="J2831" i="35"/>
  <c r="H2831" i="35"/>
  <c r="G2831" i="35"/>
  <c r="E2831" i="35"/>
  <c r="D2831" i="35"/>
  <c r="R2830" i="35"/>
  <c r="O2830" i="35"/>
  <c r="M2830" i="35"/>
  <c r="K2830" i="35"/>
  <c r="J2830" i="35"/>
  <c r="H2830" i="35"/>
  <c r="G2830" i="35"/>
  <c r="E2830" i="35"/>
  <c r="D2830" i="35"/>
  <c r="T2829" i="35"/>
  <c r="R2829" i="35"/>
  <c r="O2829" i="35"/>
  <c r="M2829" i="35"/>
  <c r="K2829" i="35"/>
  <c r="J2829" i="35"/>
  <c r="H2829" i="35"/>
  <c r="G2829" i="35"/>
  <c r="E2829" i="35"/>
  <c r="D2829" i="35"/>
  <c r="O2828" i="35"/>
  <c r="M2828" i="35"/>
  <c r="K2828" i="35"/>
  <c r="J2828" i="35"/>
  <c r="H2828" i="35"/>
  <c r="G2828" i="35"/>
  <c r="E2828" i="35"/>
  <c r="D2828" i="35"/>
  <c r="D2824" i="35"/>
  <c r="Q2823" i="35"/>
  <c r="D2821" i="35"/>
  <c r="D2820" i="35"/>
  <c r="Q2809" i="35"/>
  <c r="M2809" i="35"/>
  <c r="J2809" i="35"/>
  <c r="G2809" i="35"/>
  <c r="D2809" i="35"/>
  <c r="Q2808" i="35"/>
  <c r="M2808" i="35"/>
  <c r="J2808" i="35"/>
  <c r="G2808" i="35"/>
  <c r="D2808" i="35"/>
  <c r="V2806" i="35"/>
  <c r="Q2806" i="35"/>
  <c r="M2806" i="35"/>
  <c r="G2806" i="35"/>
  <c r="D2806" i="35"/>
  <c r="J2805" i="35"/>
  <c r="Q2804" i="35"/>
  <c r="M2804" i="35"/>
  <c r="D2804" i="35"/>
  <c r="O2801" i="35"/>
  <c r="M2801" i="35"/>
  <c r="K2801" i="35"/>
  <c r="J2801" i="35"/>
  <c r="H2801" i="35"/>
  <c r="G2801" i="35"/>
  <c r="E2801" i="35"/>
  <c r="D2801" i="35"/>
  <c r="T2800" i="35"/>
  <c r="R2800" i="35"/>
  <c r="O2800" i="35"/>
  <c r="M2800" i="35"/>
  <c r="K2800" i="35"/>
  <c r="J2800" i="35"/>
  <c r="H2800" i="35"/>
  <c r="G2800" i="35"/>
  <c r="E2800" i="35"/>
  <c r="D2800" i="35"/>
  <c r="R2799" i="35"/>
  <c r="O2799" i="35"/>
  <c r="M2799" i="35"/>
  <c r="K2799" i="35"/>
  <c r="J2799" i="35"/>
  <c r="H2799" i="35"/>
  <c r="G2799" i="35"/>
  <c r="E2799" i="35"/>
  <c r="D2799" i="35"/>
  <c r="R2798" i="35"/>
  <c r="O2798" i="35"/>
  <c r="M2798" i="35"/>
  <c r="K2798" i="35"/>
  <c r="J2798" i="35"/>
  <c r="H2798" i="35"/>
  <c r="G2798" i="35"/>
  <c r="E2798" i="35"/>
  <c r="D2798" i="35"/>
  <c r="T2797" i="35"/>
  <c r="R2797" i="35"/>
  <c r="O2797" i="35"/>
  <c r="M2797" i="35"/>
  <c r="K2797" i="35"/>
  <c r="J2797" i="35"/>
  <c r="H2797" i="35"/>
  <c r="G2797" i="35"/>
  <c r="E2797" i="35"/>
  <c r="D2797" i="35"/>
  <c r="O2796" i="35"/>
  <c r="M2796" i="35"/>
  <c r="K2796" i="35"/>
  <c r="J2796" i="35"/>
  <c r="H2796" i="35"/>
  <c r="G2796" i="35"/>
  <c r="E2796" i="35"/>
  <c r="D2796" i="35"/>
  <c r="D2792" i="35"/>
  <c r="Q2791" i="35"/>
  <c r="J2791" i="35"/>
  <c r="D2790" i="35"/>
  <c r="D2789" i="35"/>
  <c r="D2788" i="35"/>
  <c r="Q2777" i="35"/>
  <c r="M2777" i="35"/>
  <c r="J2777" i="35"/>
  <c r="G2777" i="35"/>
  <c r="D2777" i="35"/>
  <c r="Q2776" i="35"/>
  <c r="M2776" i="35"/>
  <c r="J2776" i="35"/>
  <c r="G2776" i="35"/>
  <c r="D2776" i="35"/>
  <c r="Q2774" i="35"/>
  <c r="G2774" i="35"/>
  <c r="Q2773" i="35"/>
  <c r="M2773" i="35"/>
  <c r="D2773" i="35"/>
  <c r="V2772" i="35"/>
  <c r="Q2772" i="35"/>
  <c r="M2772" i="35"/>
  <c r="G2772" i="35"/>
  <c r="D2772" i="35"/>
  <c r="T2769" i="35"/>
  <c r="O2769" i="35"/>
  <c r="M2769" i="35"/>
  <c r="K2769" i="35"/>
  <c r="J2769" i="35"/>
  <c r="H2769" i="35"/>
  <c r="G2769" i="35"/>
  <c r="E2769" i="35"/>
  <c r="D2769" i="35"/>
  <c r="T2768" i="35"/>
  <c r="R2768" i="35"/>
  <c r="O2768" i="35"/>
  <c r="M2768" i="35"/>
  <c r="K2768" i="35"/>
  <c r="J2768" i="35"/>
  <c r="H2768" i="35"/>
  <c r="G2768" i="35"/>
  <c r="E2768" i="35"/>
  <c r="D2768" i="35"/>
  <c r="R2767" i="35"/>
  <c r="O2767" i="35"/>
  <c r="M2767" i="35"/>
  <c r="K2767" i="35"/>
  <c r="J2767" i="35"/>
  <c r="H2767" i="35"/>
  <c r="G2767" i="35"/>
  <c r="E2767" i="35"/>
  <c r="D2767" i="35"/>
  <c r="R2766" i="35"/>
  <c r="O2766" i="35"/>
  <c r="M2766" i="35"/>
  <c r="K2766" i="35"/>
  <c r="J2766" i="35"/>
  <c r="H2766" i="35"/>
  <c r="G2766" i="35"/>
  <c r="E2766" i="35"/>
  <c r="D2766" i="35"/>
  <c r="B2766" i="35"/>
  <c r="T2765" i="35"/>
  <c r="R2765" i="35"/>
  <c r="O2765" i="35"/>
  <c r="M2765" i="35"/>
  <c r="K2765" i="35"/>
  <c r="J2765" i="35"/>
  <c r="H2765" i="35"/>
  <c r="G2765" i="35"/>
  <c r="E2765" i="35"/>
  <c r="D2765" i="35"/>
  <c r="O2764" i="35"/>
  <c r="M2764" i="35"/>
  <c r="K2764" i="35"/>
  <c r="J2764" i="35"/>
  <c r="H2764" i="35"/>
  <c r="G2764" i="35"/>
  <c r="E2764" i="35"/>
  <c r="D2764" i="35"/>
  <c r="D2760" i="35"/>
  <c r="Q2759" i="35"/>
  <c r="J2759" i="35"/>
  <c r="D2758" i="35"/>
  <c r="D2757" i="35"/>
  <c r="Q2745" i="35"/>
  <c r="M2745" i="35"/>
  <c r="J2745" i="35"/>
  <c r="G2745" i="35"/>
  <c r="D2745" i="35"/>
  <c r="Q2744" i="35"/>
  <c r="M2744" i="35"/>
  <c r="J2744" i="35"/>
  <c r="G2744" i="35"/>
  <c r="D2744" i="35"/>
  <c r="Q2742" i="35"/>
  <c r="M2742" i="35"/>
  <c r="D2742" i="35"/>
  <c r="V2741" i="35"/>
  <c r="Q2741" i="35"/>
  <c r="M2741" i="35"/>
  <c r="G2741" i="35"/>
  <c r="M2740" i="35"/>
  <c r="J2740" i="35"/>
  <c r="T2737" i="35"/>
  <c r="O2737" i="35"/>
  <c r="M2737" i="35"/>
  <c r="K2737" i="35"/>
  <c r="J2737" i="35"/>
  <c r="H2737" i="35"/>
  <c r="G2737" i="35"/>
  <c r="E2737" i="35"/>
  <c r="D2737" i="35"/>
  <c r="T2736" i="35"/>
  <c r="O2736" i="35"/>
  <c r="M2736" i="35"/>
  <c r="K2736" i="35"/>
  <c r="J2736" i="35"/>
  <c r="H2736" i="35"/>
  <c r="G2736" i="35"/>
  <c r="E2736" i="35"/>
  <c r="D2736" i="35"/>
  <c r="T2735" i="35"/>
  <c r="M2735" i="35"/>
  <c r="K2735" i="35"/>
  <c r="J2735" i="35"/>
  <c r="H2735" i="35"/>
  <c r="G2735" i="35"/>
  <c r="E2735" i="35"/>
  <c r="D2735" i="35"/>
  <c r="O2734" i="35"/>
  <c r="M2734" i="35"/>
  <c r="K2734" i="35"/>
  <c r="J2734" i="35"/>
  <c r="H2734" i="35"/>
  <c r="G2734" i="35"/>
  <c r="E2734" i="35"/>
  <c r="D2734" i="35"/>
  <c r="T2733" i="35"/>
  <c r="R2733" i="35"/>
  <c r="O2733" i="35"/>
  <c r="M2733" i="35"/>
  <c r="K2733" i="35"/>
  <c r="J2733" i="35"/>
  <c r="H2733" i="35"/>
  <c r="G2733" i="35"/>
  <c r="E2733" i="35"/>
  <c r="D2733" i="35"/>
  <c r="T2732" i="35"/>
  <c r="O2732" i="35"/>
  <c r="M2732" i="35"/>
  <c r="K2732" i="35"/>
  <c r="J2732" i="35"/>
  <c r="H2732" i="35"/>
  <c r="G2732" i="35"/>
  <c r="E2732" i="35"/>
  <c r="D2732" i="35"/>
  <c r="D2728" i="35"/>
  <c r="Q2727" i="35"/>
  <c r="J2727" i="35"/>
  <c r="D2726" i="35"/>
  <c r="D2725" i="35"/>
  <c r="D2724" i="35"/>
  <c r="Q2713" i="35"/>
  <c r="M2713" i="35"/>
  <c r="J2713" i="35"/>
  <c r="G2713" i="35"/>
  <c r="D2713" i="35"/>
  <c r="Q2712" i="35"/>
  <c r="M2712" i="35"/>
  <c r="J2712" i="35"/>
  <c r="G2712" i="35"/>
  <c r="D2712" i="35"/>
  <c r="Q2710" i="35"/>
  <c r="G2710" i="35"/>
  <c r="D2710" i="35"/>
  <c r="M2709" i="35"/>
  <c r="G2709" i="35"/>
  <c r="Q2708" i="35"/>
  <c r="D2708" i="35"/>
  <c r="T2705" i="35"/>
  <c r="R2705" i="35"/>
  <c r="O2705" i="35"/>
  <c r="M2705" i="35"/>
  <c r="K2705" i="35"/>
  <c r="J2705" i="35"/>
  <c r="H2705" i="35"/>
  <c r="G2705" i="35"/>
  <c r="E2705" i="35"/>
  <c r="D2705" i="35"/>
  <c r="R2704" i="35"/>
  <c r="O2704" i="35"/>
  <c r="M2704" i="35"/>
  <c r="K2704" i="35"/>
  <c r="J2704" i="35"/>
  <c r="H2704" i="35"/>
  <c r="G2704" i="35"/>
  <c r="E2704" i="35"/>
  <c r="D2704" i="35"/>
  <c r="T2703" i="35"/>
  <c r="R2703" i="35"/>
  <c r="M2703" i="35"/>
  <c r="K2703" i="35"/>
  <c r="J2703" i="35"/>
  <c r="H2703" i="35"/>
  <c r="G2703" i="35"/>
  <c r="E2703" i="35"/>
  <c r="D2703" i="35"/>
  <c r="R2702" i="35"/>
  <c r="O2702" i="35"/>
  <c r="M2702" i="35"/>
  <c r="K2702" i="35"/>
  <c r="J2702" i="35"/>
  <c r="H2702" i="35"/>
  <c r="G2702" i="35"/>
  <c r="E2702" i="35"/>
  <c r="D2702" i="35"/>
  <c r="T2701" i="35"/>
  <c r="R2701" i="35"/>
  <c r="O2701" i="35"/>
  <c r="M2701" i="35"/>
  <c r="K2701" i="35"/>
  <c r="J2701" i="35"/>
  <c r="H2701" i="35"/>
  <c r="G2701" i="35"/>
  <c r="E2701" i="35"/>
  <c r="D2701" i="35"/>
  <c r="T2700" i="35"/>
  <c r="R2700" i="35"/>
  <c r="O2700" i="35"/>
  <c r="M2700" i="35"/>
  <c r="K2700" i="35"/>
  <c r="J2700" i="35"/>
  <c r="H2700" i="35"/>
  <c r="G2700" i="35"/>
  <c r="E2700" i="35"/>
  <c r="D2700" i="35"/>
  <c r="Q2695" i="35"/>
  <c r="D2693" i="35"/>
  <c r="D2692" i="35"/>
  <c r="Q2681" i="35"/>
  <c r="M2681" i="35"/>
  <c r="J2681" i="35"/>
  <c r="G2681" i="35"/>
  <c r="D2681" i="35"/>
  <c r="Q2680" i="35"/>
  <c r="M2680" i="35"/>
  <c r="J2680" i="35"/>
  <c r="G2680" i="35"/>
  <c r="D2680" i="35"/>
  <c r="V2678" i="35"/>
  <c r="Q2678" i="35"/>
  <c r="J2678" i="35"/>
  <c r="G2678" i="35"/>
  <c r="V2677" i="35"/>
  <c r="Q2677" i="35"/>
  <c r="M2677" i="35"/>
  <c r="G2677" i="35"/>
  <c r="Q2676" i="35"/>
  <c r="J2676" i="35"/>
  <c r="G2676" i="35"/>
  <c r="D2676" i="35"/>
  <c r="T2673" i="35"/>
  <c r="O2673" i="35"/>
  <c r="M2673" i="35"/>
  <c r="K2673" i="35"/>
  <c r="J2673" i="35"/>
  <c r="H2673" i="35"/>
  <c r="G2673" i="35"/>
  <c r="E2673" i="35"/>
  <c r="D2673" i="35"/>
  <c r="O2672" i="35"/>
  <c r="M2672" i="35"/>
  <c r="K2672" i="35"/>
  <c r="J2672" i="35"/>
  <c r="H2672" i="35"/>
  <c r="G2672" i="35"/>
  <c r="E2672" i="35"/>
  <c r="D2672" i="35"/>
  <c r="R2671" i="35"/>
  <c r="M2671" i="35"/>
  <c r="K2671" i="35"/>
  <c r="J2671" i="35"/>
  <c r="H2671" i="35"/>
  <c r="G2671" i="35"/>
  <c r="E2671" i="35"/>
  <c r="D2671" i="35"/>
  <c r="O2670" i="35"/>
  <c r="M2670" i="35"/>
  <c r="K2670" i="35"/>
  <c r="J2670" i="35"/>
  <c r="H2670" i="35"/>
  <c r="G2670" i="35"/>
  <c r="E2670" i="35"/>
  <c r="D2670" i="35"/>
  <c r="T2669" i="35"/>
  <c r="R2669" i="35"/>
  <c r="O2669" i="35"/>
  <c r="M2669" i="35"/>
  <c r="K2669" i="35"/>
  <c r="J2669" i="35"/>
  <c r="H2669" i="35"/>
  <c r="G2669" i="35"/>
  <c r="E2669" i="35"/>
  <c r="D2669" i="35"/>
  <c r="T2668" i="35"/>
  <c r="O2668" i="35"/>
  <c r="M2668" i="35"/>
  <c r="K2668" i="35"/>
  <c r="J2668" i="35"/>
  <c r="H2668" i="35"/>
  <c r="G2668" i="35"/>
  <c r="E2668" i="35"/>
  <c r="D2668" i="35"/>
  <c r="D2664" i="35"/>
  <c r="Q2663" i="35"/>
  <c r="J2663" i="35"/>
  <c r="D2662" i="35"/>
  <c r="D2661" i="35"/>
  <c r="D2660" i="35"/>
  <c r="Q2649" i="35"/>
  <c r="M2649" i="35"/>
  <c r="J2649" i="35"/>
  <c r="G2649" i="35"/>
  <c r="D2649" i="35"/>
  <c r="Q2648" i="35"/>
  <c r="M2648" i="35"/>
  <c r="J2648" i="35"/>
  <c r="G2648" i="35"/>
  <c r="D2648" i="35"/>
  <c r="J2646" i="35"/>
  <c r="G2646" i="35"/>
  <c r="W2645" i="35"/>
  <c r="V2645" i="35"/>
  <c r="Q2645" i="35"/>
  <c r="J2645" i="35"/>
  <c r="G2645" i="35"/>
  <c r="Q2644" i="35"/>
  <c r="G2644" i="35"/>
  <c r="T2641" i="35"/>
  <c r="O2641" i="35"/>
  <c r="M2641" i="35"/>
  <c r="K2641" i="35"/>
  <c r="J2641" i="35"/>
  <c r="H2641" i="35"/>
  <c r="G2641" i="35"/>
  <c r="E2641" i="35"/>
  <c r="D2641" i="35"/>
  <c r="O2640" i="35"/>
  <c r="M2640" i="35"/>
  <c r="K2640" i="35"/>
  <c r="J2640" i="35"/>
  <c r="H2640" i="35"/>
  <c r="G2640" i="35"/>
  <c r="E2640" i="35"/>
  <c r="D2640" i="35"/>
  <c r="T2639" i="35"/>
  <c r="M2639" i="35"/>
  <c r="K2639" i="35"/>
  <c r="J2639" i="35"/>
  <c r="H2639" i="35"/>
  <c r="G2639" i="35"/>
  <c r="E2639" i="35"/>
  <c r="D2639" i="35"/>
  <c r="T2638" i="35"/>
  <c r="R2638" i="35"/>
  <c r="O2638" i="35"/>
  <c r="M2638" i="35"/>
  <c r="K2638" i="35"/>
  <c r="J2638" i="35"/>
  <c r="H2638" i="35"/>
  <c r="G2638" i="35"/>
  <c r="E2638" i="35"/>
  <c r="D2638" i="35"/>
  <c r="B2638" i="35"/>
  <c r="R2637" i="35"/>
  <c r="O2637" i="35"/>
  <c r="M2637" i="35"/>
  <c r="K2637" i="35"/>
  <c r="J2637" i="35"/>
  <c r="H2637" i="35"/>
  <c r="G2637" i="35"/>
  <c r="E2637" i="35"/>
  <c r="D2637" i="35"/>
  <c r="O2636" i="35"/>
  <c r="M2636" i="35"/>
  <c r="K2636" i="35"/>
  <c r="J2636" i="35"/>
  <c r="H2636" i="35"/>
  <c r="G2636" i="35"/>
  <c r="E2636" i="35"/>
  <c r="D2636" i="35"/>
  <c r="Q2631" i="35"/>
  <c r="J2631" i="35"/>
  <c r="D2630" i="35"/>
  <c r="D2629" i="35"/>
  <c r="D2628" i="35"/>
  <c r="Q2617" i="35"/>
  <c r="M2617" i="35"/>
  <c r="G2617" i="35"/>
  <c r="D2617" i="35"/>
  <c r="Q2616" i="35"/>
  <c r="M2616" i="35"/>
  <c r="J2616" i="35"/>
  <c r="G2616" i="35"/>
  <c r="D2616" i="35"/>
  <c r="V2614" i="35"/>
  <c r="Q2614" i="35"/>
  <c r="G2614" i="35"/>
  <c r="D2614" i="35"/>
  <c r="M2613" i="35"/>
  <c r="J2613" i="35"/>
  <c r="V2612" i="35"/>
  <c r="G2612" i="35"/>
  <c r="D2612" i="35"/>
  <c r="T2609" i="35"/>
  <c r="O2609" i="35"/>
  <c r="M2609" i="35"/>
  <c r="K2609" i="35"/>
  <c r="J2609" i="35"/>
  <c r="H2609" i="35"/>
  <c r="G2609" i="35"/>
  <c r="E2609" i="35"/>
  <c r="D2609" i="35"/>
  <c r="R2608" i="35"/>
  <c r="O2608" i="35"/>
  <c r="M2608" i="35"/>
  <c r="K2608" i="35"/>
  <c r="J2608" i="35"/>
  <c r="H2608" i="35"/>
  <c r="G2608" i="35"/>
  <c r="E2608" i="35"/>
  <c r="D2608" i="35"/>
  <c r="T2607" i="35"/>
  <c r="M2607" i="35"/>
  <c r="K2607" i="35"/>
  <c r="J2607" i="35"/>
  <c r="H2607" i="35"/>
  <c r="G2607" i="35"/>
  <c r="E2607" i="35"/>
  <c r="D2607" i="35"/>
  <c r="T2606" i="35"/>
  <c r="R2606" i="35"/>
  <c r="O2606" i="35"/>
  <c r="M2606" i="35"/>
  <c r="K2606" i="35"/>
  <c r="J2606" i="35"/>
  <c r="H2606" i="35"/>
  <c r="G2606" i="35"/>
  <c r="E2606" i="35"/>
  <c r="D2606" i="35"/>
  <c r="B2606" i="35"/>
  <c r="T2605" i="35"/>
  <c r="R2605" i="35"/>
  <c r="O2605" i="35"/>
  <c r="M2605" i="35"/>
  <c r="K2605" i="35"/>
  <c r="J2605" i="35"/>
  <c r="H2605" i="35"/>
  <c r="G2605" i="35"/>
  <c r="E2605" i="35"/>
  <c r="D2605" i="35"/>
  <c r="T2604" i="35"/>
  <c r="O2604" i="35"/>
  <c r="M2604" i="35"/>
  <c r="K2604" i="35"/>
  <c r="J2604" i="35"/>
  <c r="H2604" i="35"/>
  <c r="G2604" i="35"/>
  <c r="E2604" i="35"/>
  <c r="D2604" i="35"/>
  <c r="D2600" i="35"/>
  <c r="Q2599" i="35"/>
  <c r="J2599" i="35"/>
  <c r="D2598" i="35"/>
  <c r="D2597" i="35"/>
  <c r="D2596" i="35"/>
  <c r="M2585" i="35"/>
  <c r="J2585" i="35"/>
  <c r="G2585" i="35"/>
  <c r="D2585" i="35"/>
  <c r="Q2584" i="35"/>
  <c r="M2584" i="35"/>
  <c r="J2584" i="35"/>
  <c r="G2584" i="35"/>
  <c r="D2584" i="35"/>
  <c r="Q2582" i="35"/>
  <c r="J2582" i="35"/>
  <c r="G2582" i="35"/>
  <c r="Q2581" i="35"/>
  <c r="M2581" i="35"/>
  <c r="J2580" i="35"/>
  <c r="G2580" i="35"/>
  <c r="T2577" i="35"/>
  <c r="R2577" i="35"/>
  <c r="O2577" i="35"/>
  <c r="M2577" i="35"/>
  <c r="K2577" i="35"/>
  <c r="J2577" i="35"/>
  <c r="H2577" i="35"/>
  <c r="G2577" i="35"/>
  <c r="E2577" i="35"/>
  <c r="D2577" i="35"/>
  <c r="T2576" i="35"/>
  <c r="O2576" i="35"/>
  <c r="M2576" i="35"/>
  <c r="K2576" i="35"/>
  <c r="J2576" i="35"/>
  <c r="H2576" i="35"/>
  <c r="G2576" i="35"/>
  <c r="E2576" i="35"/>
  <c r="D2576" i="35"/>
  <c r="T2575" i="35"/>
  <c r="R2575" i="35"/>
  <c r="M2575" i="35"/>
  <c r="K2575" i="35"/>
  <c r="J2575" i="35"/>
  <c r="H2575" i="35"/>
  <c r="G2575" i="35"/>
  <c r="E2575" i="35"/>
  <c r="D2575" i="35"/>
  <c r="O2574" i="35"/>
  <c r="M2574" i="35"/>
  <c r="K2574" i="35"/>
  <c r="J2574" i="35"/>
  <c r="H2574" i="35"/>
  <c r="G2574" i="35"/>
  <c r="E2574" i="35"/>
  <c r="D2574" i="35"/>
  <c r="T2573" i="35"/>
  <c r="R2573" i="35"/>
  <c r="O2573" i="35"/>
  <c r="M2573" i="35"/>
  <c r="K2573" i="35"/>
  <c r="J2573" i="35"/>
  <c r="H2573" i="35"/>
  <c r="G2573" i="35"/>
  <c r="E2573" i="35"/>
  <c r="D2573" i="35"/>
  <c r="T2572" i="35"/>
  <c r="R2572" i="35"/>
  <c r="O2572" i="35"/>
  <c r="M2572" i="35"/>
  <c r="K2572" i="35"/>
  <c r="J2572" i="35"/>
  <c r="H2572" i="35"/>
  <c r="G2572" i="35"/>
  <c r="E2572" i="35"/>
  <c r="D2572" i="35"/>
  <c r="D2568" i="35"/>
  <c r="Q2567" i="35"/>
  <c r="D2564" i="35"/>
  <c r="Q2553" i="35"/>
  <c r="M2553" i="35"/>
  <c r="J2553" i="35"/>
  <c r="G2553" i="35"/>
  <c r="D2553" i="35"/>
  <c r="Q2552" i="35"/>
  <c r="M2552" i="35"/>
  <c r="J2552" i="35"/>
  <c r="G2552" i="35"/>
  <c r="D2552" i="35"/>
  <c r="V2550" i="35"/>
  <c r="M2550" i="35"/>
  <c r="J2550" i="35"/>
  <c r="G2550" i="35"/>
  <c r="D2550" i="35"/>
  <c r="V2549" i="35"/>
  <c r="Q2549" i="35"/>
  <c r="M2549" i="35"/>
  <c r="V2548" i="35"/>
  <c r="D2548" i="35"/>
  <c r="R2545" i="35"/>
  <c r="O2545" i="35"/>
  <c r="M2545" i="35"/>
  <c r="K2545" i="35"/>
  <c r="J2545" i="35"/>
  <c r="H2545" i="35"/>
  <c r="G2545" i="35"/>
  <c r="E2545" i="35"/>
  <c r="D2545" i="35"/>
  <c r="T2544" i="35"/>
  <c r="O2544" i="35"/>
  <c r="M2544" i="35"/>
  <c r="K2544" i="35"/>
  <c r="J2544" i="35"/>
  <c r="H2544" i="35"/>
  <c r="G2544" i="35"/>
  <c r="E2544" i="35"/>
  <c r="D2544" i="35"/>
  <c r="R2543" i="35"/>
  <c r="O2543" i="35"/>
  <c r="M2543" i="35"/>
  <c r="K2543" i="35"/>
  <c r="J2543" i="35"/>
  <c r="H2543" i="35"/>
  <c r="G2543" i="35"/>
  <c r="E2543" i="35"/>
  <c r="D2543" i="35"/>
  <c r="T2542" i="35"/>
  <c r="O2542" i="35"/>
  <c r="M2542" i="35"/>
  <c r="K2542" i="35"/>
  <c r="J2542" i="35"/>
  <c r="H2542" i="35"/>
  <c r="G2542" i="35"/>
  <c r="E2542" i="35"/>
  <c r="D2542" i="35"/>
  <c r="T2541" i="35"/>
  <c r="R2541" i="35"/>
  <c r="O2541" i="35"/>
  <c r="M2541" i="35"/>
  <c r="K2541" i="35"/>
  <c r="J2541" i="35"/>
  <c r="H2541" i="35"/>
  <c r="G2541" i="35"/>
  <c r="E2541" i="35"/>
  <c r="D2541" i="35"/>
  <c r="R2540" i="35"/>
  <c r="O2540" i="35"/>
  <c r="M2540" i="35"/>
  <c r="K2540" i="35"/>
  <c r="J2540" i="35"/>
  <c r="H2540" i="35"/>
  <c r="G2540" i="35"/>
  <c r="E2540" i="35"/>
  <c r="D2540" i="35"/>
  <c r="D2536" i="35"/>
  <c r="J2535" i="35"/>
  <c r="D2534" i="35"/>
  <c r="D2532" i="35"/>
  <c r="Q2521" i="35"/>
  <c r="M2521" i="35"/>
  <c r="J2521" i="35"/>
  <c r="G2521" i="35"/>
  <c r="D2521" i="35"/>
  <c r="Q2520" i="35"/>
  <c r="M2520" i="35"/>
  <c r="J2520" i="35"/>
  <c r="G2520" i="35"/>
  <c r="D2520" i="35"/>
  <c r="V2518" i="35"/>
  <c r="M2518" i="35"/>
  <c r="J2518" i="35"/>
  <c r="W2517" i="35"/>
  <c r="V2517" i="35"/>
  <c r="Q2517" i="35"/>
  <c r="G2517" i="35"/>
  <c r="D2517" i="35"/>
  <c r="M2516" i="35"/>
  <c r="J2516" i="35"/>
  <c r="G2516" i="35"/>
  <c r="O2513" i="35"/>
  <c r="M2513" i="35"/>
  <c r="K2513" i="35"/>
  <c r="J2513" i="35"/>
  <c r="H2513" i="35"/>
  <c r="G2513" i="35"/>
  <c r="E2513" i="35"/>
  <c r="D2513" i="35"/>
  <c r="R2512" i="35"/>
  <c r="O2512" i="35"/>
  <c r="M2512" i="35"/>
  <c r="K2512" i="35"/>
  <c r="J2512" i="35"/>
  <c r="H2512" i="35"/>
  <c r="G2512" i="35"/>
  <c r="E2512" i="35"/>
  <c r="D2512" i="35"/>
  <c r="T2511" i="35"/>
  <c r="M2511" i="35"/>
  <c r="K2511" i="35"/>
  <c r="J2511" i="35"/>
  <c r="H2511" i="35"/>
  <c r="G2511" i="35"/>
  <c r="E2511" i="35"/>
  <c r="D2511" i="35"/>
  <c r="T2510" i="35"/>
  <c r="R2510" i="35"/>
  <c r="O2510" i="35"/>
  <c r="M2510" i="35"/>
  <c r="K2510" i="35"/>
  <c r="J2510" i="35"/>
  <c r="H2510" i="35"/>
  <c r="G2510" i="35"/>
  <c r="E2510" i="35"/>
  <c r="D2510" i="35"/>
  <c r="B2510" i="35"/>
  <c r="R2509" i="35"/>
  <c r="O2509" i="35"/>
  <c r="M2509" i="35"/>
  <c r="K2509" i="35"/>
  <c r="J2509" i="35"/>
  <c r="H2509" i="35"/>
  <c r="G2509" i="35"/>
  <c r="E2509" i="35"/>
  <c r="D2509" i="35"/>
  <c r="O2508" i="35"/>
  <c r="M2508" i="35"/>
  <c r="K2508" i="35"/>
  <c r="J2508" i="35"/>
  <c r="H2508" i="35"/>
  <c r="G2508" i="35"/>
  <c r="E2508" i="35"/>
  <c r="D2508" i="35"/>
  <c r="D2504" i="35"/>
  <c r="J2503" i="35"/>
  <c r="D2502" i="35"/>
  <c r="D2500" i="35"/>
  <c r="Q2489" i="35"/>
  <c r="M2489" i="35"/>
  <c r="J2489" i="35"/>
  <c r="G2489" i="35"/>
  <c r="D2489" i="35"/>
  <c r="Q2488" i="35"/>
  <c r="M2488" i="35"/>
  <c r="J2488" i="35"/>
  <c r="G2488" i="35"/>
  <c r="D2488" i="35"/>
  <c r="Q2486" i="35"/>
  <c r="J2486" i="35"/>
  <c r="G2486" i="35"/>
  <c r="V2485" i="35"/>
  <c r="M2485" i="35"/>
  <c r="J2485" i="35"/>
  <c r="G2485" i="35"/>
  <c r="V2484" i="35"/>
  <c r="Q2484" i="35"/>
  <c r="G2484" i="35"/>
  <c r="R2481" i="35"/>
  <c r="O2481" i="35"/>
  <c r="M2481" i="35"/>
  <c r="K2481" i="35"/>
  <c r="J2481" i="35"/>
  <c r="H2481" i="35"/>
  <c r="G2481" i="35"/>
  <c r="E2481" i="35"/>
  <c r="D2481" i="35"/>
  <c r="T2480" i="35"/>
  <c r="O2480" i="35"/>
  <c r="M2480" i="35"/>
  <c r="K2480" i="35"/>
  <c r="J2480" i="35"/>
  <c r="H2480" i="35"/>
  <c r="G2480" i="35"/>
  <c r="E2480" i="35"/>
  <c r="D2480" i="35"/>
  <c r="M2479" i="35"/>
  <c r="K2479" i="35"/>
  <c r="J2479" i="35"/>
  <c r="H2479" i="35"/>
  <c r="G2479" i="35"/>
  <c r="E2479" i="35"/>
  <c r="D2479" i="35"/>
  <c r="O2478" i="35"/>
  <c r="M2478" i="35"/>
  <c r="K2478" i="35"/>
  <c r="J2478" i="35"/>
  <c r="H2478" i="35"/>
  <c r="G2478" i="35"/>
  <c r="E2478" i="35"/>
  <c r="D2478" i="35"/>
  <c r="B2478" i="35"/>
  <c r="T2477" i="35"/>
  <c r="R2477" i="35"/>
  <c r="O2477" i="35"/>
  <c r="M2477" i="35"/>
  <c r="K2477" i="35"/>
  <c r="J2477" i="35"/>
  <c r="H2477" i="35"/>
  <c r="G2477" i="35"/>
  <c r="E2477" i="35"/>
  <c r="D2477" i="35"/>
  <c r="R2476" i="35"/>
  <c r="O2476" i="35"/>
  <c r="M2476" i="35"/>
  <c r="K2476" i="35"/>
  <c r="J2476" i="35"/>
  <c r="H2476" i="35"/>
  <c r="G2476" i="35"/>
  <c r="E2476" i="35"/>
  <c r="D2476" i="35"/>
  <c r="D2472" i="35"/>
  <c r="Q2471" i="35"/>
  <c r="J2471" i="35"/>
  <c r="D2470" i="35"/>
  <c r="D2469" i="35"/>
  <c r="D2468" i="35"/>
  <c r="Q2457" i="35"/>
  <c r="M2457" i="35"/>
  <c r="J2457" i="35"/>
  <c r="G2457" i="35"/>
  <c r="Q2456" i="35"/>
  <c r="M2456" i="35"/>
  <c r="J2456" i="35"/>
  <c r="G2456" i="35"/>
  <c r="D2456" i="35"/>
  <c r="Q2454" i="35"/>
  <c r="M2454" i="35"/>
  <c r="J2454" i="35"/>
  <c r="Q2453" i="35"/>
  <c r="J2453" i="35"/>
  <c r="G2453" i="35"/>
  <c r="D2453" i="35"/>
  <c r="Q2452" i="35"/>
  <c r="M2452" i="35"/>
  <c r="G2452" i="35"/>
  <c r="D2452" i="35"/>
  <c r="R2449" i="35"/>
  <c r="O2449" i="35"/>
  <c r="K2449" i="35"/>
  <c r="J2449" i="35"/>
  <c r="H2449" i="35"/>
  <c r="G2449" i="35"/>
  <c r="E2449" i="35"/>
  <c r="D2449" i="35"/>
  <c r="T2448" i="35"/>
  <c r="O2448" i="35"/>
  <c r="K2448" i="35"/>
  <c r="J2448" i="35"/>
  <c r="H2448" i="35"/>
  <c r="G2448" i="35"/>
  <c r="E2448" i="35"/>
  <c r="D2448" i="35"/>
  <c r="T2447" i="35"/>
  <c r="R2447" i="35"/>
  <c r="K2447" i="35"/>
  <c r="J2447" i="35"/>
  <c r="H2447" i="35"/>
  <c r="G2447" i="35"/>
  <c r="E2447" i="35"/>
  <c r="D2447" i="35"/>
  <c r="T2446" i="35"/>
  <c r="O2446" i="35"/>
  <c r="K2446" i="35"/>
  <c r="J2446" i="35"/>
  <c r="H2446" i="35"/>
  <c r="G2446" i="35"/>
  <c r="E2446" i="35"/>
  <c r="D2446" i="35"/>
  <c r="T2445" i="35"/>
  <c r="R2445" i="35"/>
  <c r="O2445" i="35"/>
  <c r="K2445" i="35"/>
  <c r="J2445" i="35"/>
  <c r="I2445" i="35"/>
  <c r="H2445" i="35"/>
  <c r="G2445" i="35"/>
  <c r="E2445" i="35"/>
  <c r="D2445" i="35"/>
  <c r="T2444" i="35"/>
  <c r="R2444" i="35"/>
  <c r="O2444" i="35"/>
  <c r="K2444" i="35"/>
  <c r="J2444" i="35"/>
  <c r="H2444" i="35"/>
  <c r="G2444" i="35"/>
  <c r="E2444" i="35"/>
  <c r="D2444" i="35"/>
  <c r="D2440" i="35"/>
  <c r="Q2439" i="35"/>
  <c r="D2437" i="35"/>
  <c r="D2436" i="35"/>
  <c r="Q2425" i="35"/>
  <c r="M2425" i="35"/>
  <c r="J2425" i="35"/>
  <c r="G2425" i="35"/>
  <c r="D2425" i="35"/>
  <c r="Q2424" i="35"/>
  <c r="M2424" i="35"/>
  <c r="J2424" i="35"/>
  <c r="G2424" i="35"/>
  <c r="D2424" i="35"/>
  <c r="V2422" i="35"/>
  <c r="M2422" i="35"/>
  <c r="J2422" i="35"/>
  <c r="D2422" i="35"/>
  <c r="V2421" i="35"/>
  <c r="Q2421" i="35"/>
  <c r="G2421" i="35"/>
  <c r="D2421" i="35"/>
  <c r="M2420" i="35"/>
  <c r="J2420" i="35"/>
  <c r="G2420" i="35"/>
  <c r="R2417" i="35"/>
  <c r="O2417" i="35"/>
  <c r="M2417" i="35"/>
  <c r="K2417" i="35"/>
  <c r="J2417" i="35"/>
  <c r="H2417" i="35"/>
  <c r="G2417" i="35"/>
  <c r="E2417" i="35"/>
  <c r="D2417" i="35"/>
  <c r="T2416" i="35"/>
  <c r="R2416" i="35"/>
  <c r="O2416" i="35"/>
  <c r="M2416" i="35"/>
  <c r="K2416" i="35"/>
  <c r="J2416" i="35"/>
  <c r="H2416" i="35"/>
  <c r="G2416" i="35"/>
  <c r="E2416" i="35"/>
  <c r="D2416" i="35"/>
  <c r="O2415" i="35"/>
  <c r="M2415" i="35"/>
  <c r="K2415" i="35"/>
  <c r="J2415" i="35"/>
  <c r="H2415" i="35"/>
  <c r="G2415" i="35"/>
  <c r="E2415" i="35"/>
  <c r="D2415" i="35"/>
  <c r="T2414" i="35"/>
  <c r="R2414" i="35"/>
  <c r="O2414" i="35"/>
  <c r="M2414" i="35"/>
  <c r="K2414" i="35"/>
  <c r="J2414" i="35"/>
  <c r="H2414" i="35"/>
  <c r="G2414" i="35"/>
  <c r="E2414" i="35"/>
  <c r="D2414" i="35"/>
  <c r="B2414" i="35"/>
  <c r="T2413" i="35"/>
  <c r="R2413" i="35"/>
  <c r="O2413" i="35"/>
  <c r="M2413" i="35"/>
  <c r="K2413" i="35"/>
  <c r="J2413" i="35"/>
  <c r="H2413" i="35"/>
  <c r="G2413" i="35"/>
  <c r="E2413" i="35"/>
  <c r="D2413" i="35"/>
  <c r="R2412" i="35"/>
  <c r="O2412" i="35"/>
  <c r="M2412" i="35"/>
  <c r="K2412" i="35"/>
  <c r="J2412" i="35"/>
  <c r="H2412" i="35"/>
  <c r="G2412" i="35"/>
  <c r="E2412" i="35"/>
  <c r="D2412" i="35"/>
  <c r="D2408" i="35"/>
  <c r="Q2407" i="35"/>
  <c r="J2407" i="35"/>
  <c r="D2406" i="35"/>
  <c r="D2405" i="35"/>
  <c r="D2404" i="35"/>
  <c r="Q2393" i="35"/>
  <c r="M2393" i="35"/>
  <c r="J2393" i="35"/>
  <c r="G2393" i="35"/>
  <c r="D2393" i="35"/>
  <c r="Q2392" i="35"/>
  <c r="M2392" i="35"/>
  <c r="J2392" i="35"/>
  <c r="G2392" i="35"/>
  <c r="D2392" i="35"/>
  <c r="V2390" i="35"/>
  <c r="Q2390" i="35"/>
  <c r="M2390" i="35"/>
  <c r="J2390" i="35"/>
  <c r="G2390" i="35"/>
  <c r="Q2389" i="35"/>
  <c r="J2389" i="35"/>
  <c r="G2389" i="35"/>
  <c r="D2389" i="35"/>
  <c r="V2388" i="35"/>
  <c r="Q2388" i="35"/>
  <c r="M2388" i="35"/>
  <c r="J2388" i="35"/>
  <c r="G2388" i="35"/>
  <c r="D2388" i="35"/>
  <c r="T2385" i="35"/>
  <c r="R2385" i="35"/>
  <c r="O2385" i="35"/>
  <c r="M2385" i="35"/>
  <c r="K2385" i="35"/>
  <c r="J2385" i="35"/>
  <c r="H2385" i="35"/>
  <c r="G2385" i="35"/>
  <c r="E2385" i="35"/>
  <c r="D2385" i="35"/>
  <c r="T2384" i="35"/>
  <c r="O2384" i="35"/>
  <c r="M2384" i="35"/>
  <c r="K2384" i="35"/>
  <c r="J2384" i="35"/>
  <c r="H2384" i="35"/>
  <c r="G2384" i="35"/>
  <c r="E2384" i="35"/>
  <c r="D2384" i="35"/>
  <c r="T2383" i="35"/>
  <c r="R2383" i="35"/>
  <c r="O2383" i="35"/>
  <c r="K2383" i="35"/>
  <c r="J2383" i="35"/>
  <c r="H2383" i="35"/>
  <c r="G2383" i="35"/>
  <c r="E2383" i="35"/>
  <c r="D2383" i="35"/>
  <c r="O2382" i="35"/>
  <c r="M2382" i="35"/>
  <c r="K2382" i="35"/>
  <c r="J2382" i="35"/>
  <c r="H2382" i="35"/>
  <c r="G2382" i="35"/>
  <c r="E2382" i="35"/>
  <c r="D2382" i="35"/>
  <c r="B2382" i="35"/>
  <c r="T2381" i="35"/>
  <c r="R2381" i="35"/>
  <c r="O2381" i="35"/>
  <c r="M2381" i="35"/>
  <c r="K2381" i="35"/>
  <c r="J2381" i="35"/>
  <c r="H2381" i="35"/>
  <c r="G2381" i="35"/>
  <c r="E2381" i="35"/>
  <c r="D2381" i="35"/>
  <c r="T2380" i="35"/>
  <c r="R2380" i="35"/>
  <c r="O2380" i="35"/>
  <c r="M2380" i="35"/>
  <c r="K2380" i="35"/>
  <c r="J2380" i="35"/>
  <c r="H2380" i="35"/>
  <c r="G2380" i="35"/>
  <c r="E2380" i="35"/>
  <c r="D2380" i="35"/>
  <c r="D2376" i="35"/>
  <c r="Q2375" i="35"/>
  <c r="J2375" i="35"/>
  <c r="D2374" i="35"/>
  <c r="D2373" i="35"/>
  <c r="D2372" i="35"/>
  <c r="Q2361" i="35"/>
  <c r="M2361" i="35"/>
  <c r="J2361" i="35"/>
  <c r="G2361" i="35"/>
  <c r="D2361" i="35"/>
  <c r="Q2360" i="35"/>
  <c r="M2360" i="35"/>
  <c r="J2360" i="35"/>
  <c r="G2360" i="35"/>
  <c r="D2360" i="35"/>
  <c r="Q2358" i="35"/>
  <c r="M2358" i="35"/>
  <c r="J2358" i="35"/>
  <c r="G2358" i="35"/>
  <c r="D2358" i="35"/>
  <c r="V2357" i="35"/>
  <c r="Q2357" i="35"/>
  <c r="M2357" i="35"/>
  <c r="J2357" i="35"/>
  <c r="G2357" i="35"/>
  <c r="V2356" i="35"/>
  <c r="Q2356" i="35"/>
  <c r="M2356" i="35"/>
  <c r="J2356" i="35"/>
  <c r="G2356" i="35"/>
  <c r="D2356" i="35"/>
  <c r="T2353" i="35"/>
  <c r="R2353" i="35"/>
  <c r="O2353" i="35"/>
  <c r="M2353" i="35"/>
  <c r="K2353" i="35"/>
  <c r="J2353" i="35"/>
  <c r="H2353" i="35"/>
  <c r="G2353" i="35"/>
  <c r="E2353" i="35"/>
  <c r="D2353" i="35"/>
  <c r="R2352" i="35"/>
  <c r="O2352" i="35"/>
  <c r="M2352" i="35"/>
  <c r="K2352" i="35"/>
  <c r="J2352" i="35"/>
  <c r="H2352" i="35"/>
  <c r="G2352" i="35"/>
  <c r="E2352" i="35"/>
  <c r="D2352" i="35"/>
  <c r="T2351" i="35"/>
  <c r="R2351" i="35"/>
  <c r="O2351" i="35"/>
  <c r="K2351" i="35"/>
  <c r="J2351" i="35"/>
  <c r="H2351" i="35"/>
  <c r="G2351" i="35"/>
  <c r="E2351" i="35"/>
  <c r="D2351" i="35"/>
  <c r="R2350" i="35"/>
  <c r="O2350" i="35"/>
  <c r="M2350" i="35"/>
  <c r="K2350" i="35"/>
  <c r="J2350" i="35"/>
  <c r="H2350" i="35"/>
  <c r="G2350" i="35"/>
  <c r="E2350" i="35"/>
  <c r="D2350" i="35"/>
  <c r="B2350" i="35"/>
  <c r="T2349" i="35"/>
  <c r="R2349" i="35"/>
  <c r="O2349" i="35"/>
  <c r="M2349" i="35"/>
  <c r="K2349" i="35"/>
  <c r="J2349" i="35"/>
  <c r="H2349" i="35"/>
  <c r="G2349" i="35"/>
  <c r="E2349" i="35"/>
  <c r="D2349" i="35"/>
  <c r="T2348" i="35"/>
  <c r="R2348" i="35"/>
  <c r="O2348" i="35"/>
  <c r="M2348" i="35"/>
  <c r="K2348" i="35"/>
  <c r="J2348" i="35"/>
  <c r="H2348" i="35"/>
  <c r="G2348" i="35"/>
  <c r="E2348" i="35"/>
  <c r="D2348" i="35"/>
  <c r="D2344" i="35"/>
  <c r="Q2343" i="35"/>
  <c r="J2343" i="35"/>
  <c r="D2342" i="35"/>
  <c r="D2341" i="35"/>
  <c r="Q2329" i="35"/>
  <c r="M2329" i="35"/>
  <c r="J2329" i="35"/>
  <c r="G2329" i="35"/>
  <c r="D2329" i="35"/>
  <c r="Q2328" i="35"/>
  <c r="M2328" i="35"/>
  <c r="J2328" i="35"/>
  <c r="G2328" i="35"/>
  <c r="D2328" i="35"/>
  <c r="Q2326" i="35"/>
  <c r="M2326" i="35"/>
  <c r="J2326" i="35"/>
  <c r="G2326" i="35"/>
  <c r="D2326" i="35"/>
  <c r="Q2325" i="35"/>
  <c r="M2325" i="35"/>
  <c r="J2325" i="35"/>
  <c r="G2325" i="35"/>
  <c r="D2325" i="35"/>
  <c r="Q2324" i="35"/>
  <c r="M2324" i="35"/>
  <c r="J2324" i="35"/>
  <c r="G2324" i="35"/>
  <c r="D2324" i="35"/>
  <c r="T2321" i="35"/>
  <c r="R2321" i="35"/>
  <c r="O2321" i="35"/>
  <c r="M2321" i="35"/>
  <c r="K2321" i="35"/>
  <c r="J2321" i="35"/>
  <c r="H2321" i="35"/>
  <c r="G2321" i="35"/>
  <c r="F2321" i="35"/>
  <c r="E2321" i="35"/>
  <c r="D2321" i="35"/>
  <c r="T2320" i="35"/>
  <c r="R2320" i="35"/>
  <c r="O2320" i="35"/>
  <c r="M2320" i="35"/>
  <c r="K2320" i="35"/>
  <c r="J2320" i="35"/>
  <c r="H2320" i="35"/>
  <c r="G2320" i="35"/>
  <c r="E2320" i="35"/>
  <c r="D2320" i="35"/>
  <c r="T2319" i="35"/>
  <c r="R2319" i="35"/>
  <c r="O2319" i="35"/>
  <c r="K2319" i="35"/>
  <c r="J2319" i="35"/>
  <c r="H2319" i="35"/>
  <c r="G2319" i="35"/>
  <c r="E2319" i="35"/>
  <c r="D2319" i="35"/>
  <c r="T2318" i="35"/>
  <c r="R2318" i="35"/>
  <c r="O2318" i="35"/>
  <c r="M2318" i="35"/>
  <c r="K2318" i="35"/>
  <c r="J2318" i="35"/>
  <c r="H2318" i="35"/>
  <c r="G2318" i="35"/>
  <c r="E2318" i="35"/>
  <c r="D2318" i="35"/>
  <c r="T2317" i="35"/>
  <c r="R2317" i="35"/>
  <c r="O2317" i="35"/>
  <c r="M2317" i="35"/>
  <c r="K2317" i="35"/>
  <c r="J2317" i="35"/>
  <c r="H2317" i="35"/>
  <c r="G2317" i="35"/>
  <c r="E2317" i="35"/>
  <c r="D2317" i="35"/>
  <c r="R2316" i="35"/>
  <c r="O2316" i="35"/>
  <c r="M2316" i="35"/>
  <c r="K2316" i="35"/>
  <c r="J2316" i="35"/>
  <c r="H2316" i="35"/>
  <c r="G2316" i="35"/>
  <c r="E2316" i="35"/>
  <c r="D2316" i="35"/>
  <c r="D2312" i="35"/>
  <c r="Q2311" i="35"/>
  <c r="D2309" i="35"/>
  <c r="D2308" i="35"/>
  <c r="Q2297" i="35"/>
  <c r="M2297" i="35"/>
  <c r="J2297" i="35"/>
  <c r="G2297" i="35"/>
  <c r="D2297" i="35"/>
  <c r="Q2296" i="35"/>
  <c r="M2296" i="35"/>
  <c r="J2296" i="35"/>
  <c r="G2296" i="35"/>
  <c r="D2296" i="35"/>
  <c r="V2294" i="35"/>
  <c r="Q2294" i="35"/>
  <c r="M2294" i="35"/>
  <c r="J2294" i="35"/>
  <c r="G2294" i="35"/>
  <c r="D2294" i="35"/>
  <c r="Q2293" i="35"/>
  <c r="M2293" i="35"/>
  <c r="G2293" i="35"/>
  <c r="D2293" i="35"/>
  <c r="Q2292" i="35"/>
  <c r="M2292" i="35"/>
  <c r="J2292" i="35"/>
  <c r="G2292" i="35"/>
  <c r="D2292" i="35"/>
  <c r="T2289" i="35"/>
  <c r="R2289" i="35"/>
  <c r="O2289" i="35"/>
  <c r="M2289" i="35"/>
  <c r="K2289" i="35"/>
  <c r="J2289" i="35"/>
  <c r="H2289" i="35"/>
  <c r="G2289" i="35"/>
  <c r="E2289" i="35"/>
  <c r="D2289" i="35"/>
  <c r="R2288" i="35"/>
  <c r="O2288" i="35"/>
  <c r="M2288" i="35"/>
  <c r="K2288" i="35"/>
  <c r="J2288" i="35"/>
  <c r="H2288" i="35"/>
  <c r="G2288" i="35"/>
  <c r="E2288" i="35"/>
  <c r="D2288" i="35"/>
  <c r="T2287" i="35"/>
  <c r="R2287" i="35"/>
  <c r="O2287" i="35"/>
  <c r="K2287" i="35"/>
  <c r="J2287" i="35"/>
  <c r="H2287" i="35"/>
  <c r="G2287" i="35"/>
  <c r="E2287" i="35"/>
  <c r="D2287" i="35"/>
  <c r="R2286" i="35"/>
  <c r="O2286" i="35"/>
  <c r="M2286" i="35"/>
  <c r="K2286" i="35"/>
  <c r="J2286" i="35"/>
  <c r="H2286" i="35"/>
  <c r="G2286" i="35"/>
  <c r="E2286" i="35"/>
  <c r="D2286" i="35"/>
  <c r="B2286" i="35"/>
  <c r="T2285" i="35"/>
  <c r="R2285" i="35"/>
  <c r="O2285" i="35"/>
  <c r="M2285" i="35"/>
  <c r="K2285" i="35"/>
  <c r="J2285" i="35"/>
  <c r="H2285" i="35"/>
  <c r="G2285" i="35"/>
  <c r="E2285" i="35"/>
  <c r="D2285" i="35"/>
  <c r="R2284" i="35"/>
  <c r="O2284" i="35"/>
  <c r="M2284" i="35"/>
  <c r="K2284" i="35"/>
  <c r="J2284" i="35"/>
  <c r="H2284" i="35"/>
  <c r="G2284" i="35"/>
  <c r="E2284" i="35"/>
  <c r="D2284" i="35"/>
  <c r="D2280" i="35"/>
  <c r="Q2279" i="35"/>
  <c r="J2279" i="35"/>
  <c r="D2278" i="35"/>
  <c r="D2277" i="35"/>
  <c r="D2276" i="35"/>
  <c r="Q2265" i="35"/>
  <c r="M2265" i="35"/>
  <c r="J2265" i="35"/>
  <c r="G2265" i="35"/>
  <c r="D2265" i="35"/>
  <c r="Q2264" i="35"/>
  <c r="M2264" i="35"/>
  <c r="J2264" i="35"/>
  <c r="G2264" i="35"/>
  <c r="D2264" i="35"/>
  <c r="Q2262" i="35"/>
  <c r="M2262" i="35"/>
  <c r="J2262" i="35"/>
  <c r="G2262" i="35"/>
  <c r="D2262" i="35"/>
  <c r="Q2261" i="35"/>
  <c r="M2261" i="35"/>
  <c r="J2261" i="35"/>
  <c r="G2261" i="35"/>
  <c r="D2261" i="35"/>
  <c r="V2260" i="35"/>
  <c r="Q2260" i="35"/>
  <c r="M2260" i="35"/>
  <c r="J2260" i="35"/>
  <c r="G2260" i="35"/>
  <c r="D2260" i="35"/>
  <c r="T2257" i="35"/>
  <c r="R2257" i="35"/>
  <c r="O2257" i="35"/>
  <c r="M2257" i="35"/>
  <c r="K2257" i="35"/>
  <c r="J2257" i="35"/>
  <c r="H2257" i="35"/>
  <c r="G2257" i="35"/>
  <c r="E2257" i="35"/>
  <c r="D2257" i="35"/>
  <c r="R2256" i="35"/>
  <c r="O2256" i="35"/>
  <c r="M2256" i="35"/>
  <c r="K2256" i="35"/>
  <c r="J2256" i="35"/>
  <c r="H2256" i="35"/>
  <c r="G2256" i="35"/>
  <c r="E2256" i="35"/>
  <c r="D2256" i="35"/>
  <c r="R2255" i="35"/>
  <c r="O2255" i="35"/>
  <c r="K2255" i="35"/>
  <c r="J2255" i="35"/>
  <c r="H2255" i="35"/>
  <c r="G2255" i="35"/>
  <c r="E2255" i="35"/>
  <c r="D2255" i="35"/>
  <c r="T2254" i="35"/>
  <c r="R2254" i="35"/>
  <c r="O2254" i="35"/>
  <c r="M2254" i="35"/>
  <c r="K2254" i="35"/>
  <c r="J2254" i="35"/>
  <c r="H2254" i="35"/>
  <c r="G2254" i="35"/>
  <c r="E2254" i="35"/>
  <c r="D2254" i="35"/>
  <c r="B2254" i="35"/>
  <c r="T2253" i="35"/>
  <c r="R2253" i="35"/>
  <c r="O2253" i="35"/>
  <c r="M2253" i="35"/>
  <c r="K2253" i="35"/>
  <c r="J2253" i="35"/>
  <c r="H2253" i="35"/>
  <c r="G2253" i="35"/>
  <c r="E2253" i="35"/>
  <c r="D2253" i="35"/>
  <c r="T2252" i="35"/>
  <c r="R2252" i="35"/>
  <c r="O2252" i="35"/>
  <c r="M2252" i="35"/>
  <c r="K2252" i="35"/>
  <c r="J2252" i="35"/>
  <c r="H2252" i="35"/>
  <c r="G2252" i="35"/>
  <c r="E2252" i="35"/>
  <c r="D2252" i="35"/>
  <c r="D2248" i="35"/>
  <c r="Q2247" i="35"/>
  <c r="J2247" i="35"/>
  <c r="D2246" i="35"/>
  <c r="D2245" i="35"/>
  <c r="D2244" i="35"/>
  <c r="Q2233" i="35"/>
  <c r="M2233" i="35"/>
  <c r="J2233" i="35"/>
  <c r="G2233" i="35"/>
  <c r="D2233" i="35"/>
  <c r="Q2232" i="35"/>
  <c r="M2232" i="35"/>
  <c r="J2232" i="35"/>
  <c r="G2232" i="35"/>
  <c r="D2232" i="35"/>
  <c r="Q2230" i="35"/>
  <c r="M2230" i="35"/>
  <c r="J2230" i="35"/>
  <c r="G2230" i="35"/>
  <c r="D2230" i="35"/>
  <c r="Q2229" i="35"/>
  <c r="M2229" i="35"/>
  <c r="J2229" i="35"/>
  <c r="G2229" i="35"/>
  <c r="D2229" i="35"/>
  <c r="V2228" i="35"/>
  <c r="Q2228" i="35"/>
  <c r="M2228" i="35"/>
  <c r="J2228" i="35"/>
  <c r="D2228" i="35"/>
  <c r="T2225" i="35"/>
  <c r="R2225" i="35"/>
  <c r="O2225" i="35"/>
  <c r="M2225" i="35"/>
  <c r="K2225" i="35"/>
  <c r="J2225" i="35"/>
  <c r="H2225" i="35"/>
  <c r="G2225" i="35"/>
  <c r="E2225" i="35"/>
  <c r="D2225" i="35"/>
  <c r="T2224" i="35"/>
  <c r="R2224" i="35"/>
  <c r="O2224" i="35"/>
  <c r="M2224" i="35"/>
  <c r="K2224" i="35"/>
  <c r="J2224" i="35"/>
  <c r="H2224" i="35"/>
  <c r="G2224" i="35"/>
  <c r="E2224" i="35"/>
  <c r="D2224" i="35"/>
  <c r="R2223" i="35"/>
  <c r="O2223" i="35"/>
  <c r="K2223" i="35"/>
  <c r="J2223" i="35"/>
  <c r="H2223" i="35"/>
  <c r="G2223" i="35"/>
  <c r="E2223" i="35"/>
  <c r="D2223" i="35"/>
  <c r="T2222" i="35"/>
  <c r="R2222" i="35"/>
  <c r="O2222" i="35"/>
  <c r="M2222" i="35"/>
  <c r="K2222" i="35"/>
  <c r="J2222" i="35"/>
  <c r="H2222" i="35"/>
  <c r="G2222" i="35"/>
  <c r="E2222" i="35"/>
  <c r="D2222" i="35"/>
  <c r="T2221" i="35"/>
  <c r="R2221" i="35"/>
  <c r="O2221" i="35"/>
  <c r="M2221" i="35"/>
  <c r="K2221" i="35"/>
  <c r="J2221" i="35"/>
  <c r="H2221" i="35"/>
  <c r="G2221" i="35"/>
  <c r="E2221" i="35"/>
  <c r="D2221" i="35"/>
  <c r="T2220" i="35"/>
  <c r="R2220" i="35"/>
  <c r="O2220" i="35"/>
  <c r="M2220" i="35"/>
  <c r="K2220" i="35"/>
  <c r="J2220" i="35"/>
  <c r="H2220" i="35"/>
  <c r="G2220" i="35"/>
  <c r="E2220" i="35"/>
  <c r="D2220" i="35"/>
  <c r="D2216" i="35"/>
  <c r="Q2215" i="35"/>
  <c r="J2215" i="35"/>
  <c r="D2214" i="35"/>
  <c r="D2213" i="35"/>
  <c r="D2212" i="35"/>
  <c r="Q2201" i="35"/>
  <c r="M2201" i="35"/>
  <c r="J2201" i="35"/>
  <c r="G2201" i="35"/>
  <c r="D2201" i="35"/>
  <c r="Q2200" i="35"/>
  <c r="M2200" i="35"/>
  <c r="J2200" i="35"/>
  <c r="G2200" i="35"/>
  <c r="D2200" i="35"/>
  <c r="M2198" i="35"/>
  <c r="J2198" i="35"/>
  <c r="G2198" i="35"/>
  <c r="Q2197" i="35"/>
  <c r="M2197" i="35"/>
  <c r="J2197" i="35"/>
  <c r="D2197" i="35"/>
  <c r="Q2196" i="35"/>
  <c r="M2196" i="35"/>
  <c r="J2196" i="35"/>
  <c r="D2196" i="35"/>
  <c r="T2193" i="35"/>
  <c r="R2193" i="35"/>
  <c r="O2193" i="35"/>
  <c r="M2193" i="35"/>
  <c r="K2193" i="35"/>
  <c r="J2193" i="35"/>
  <c r="H2193" i="35"/>
  <c r="G2193" i="35"/>
  <c r="E2193" i="35"/>
  <c r="D2193" i="35"/>
  <c r="T2192" i="35"/>
  <c r="R2192" i="35"/>
  <c r="O2192" i="35"/>
  <c r="M2192" i="35"/>
  <c r="K2192" i="35"/>
  <c r="J2192" i="35"/>
  <c r="H2192" i="35"/>
  <c r="G2192" i="35"/>
  <c r="E2192" i="35"/>
  <c r="D2192" i="35"/>
  <c r="T2191" i="35"/>
  <c r="R2191" i="35"/>
  <c r="O2191" i="35"/>
  <c r="M2191" i="35"/>
  <c r="K2191" i="35"/>
  <c r="J2191" i="35"/>
  <c r="H2191" i="35"/>
  <c r="G2191" i="35"/>
  <c r="E2191" i="35"/>
  <c r="D2191" i="35"/>
  <c r="T2190" i="35"/>
  <c r="R2190" i="35"/>
  <c r="O2190" i="35"/>
  <c r="M2190" i="35"/>
  <c r="K2190" i="35"/>
  <c r="J2190" i="35"/>
  <c r="H2190" i="35"/>
  <c r="G2190" i="35"/>
  <c r="E2190" i="35"/>
  <c r="D2190" i="35"/>
  <c r="T2189" i="35"/>
  <c r="R2189" i="35"/>
  <c r="O2189" i="35"/>
  <c r="M2189" i="35"/>
  <c r="K2189" i="35"/>
  <c r="J2189" i="35"/>
  <c r="H2189" i="35"/>
  <c r="G2189" i="35"/>
  <c r="E2189" i="35"/>
  <c r="D2189" i="35"/>
  <c r="T2188" i="35"/>
  <c r="R2188" i="35"/>
  <c r="O2188" i="35"/>
  <c r="M2188" i="35"/>
  <c r="K2188" i="35"/>
  <c r="J2188" i="35"/>
  <c r="H2188" i="35"/>
  <c r="G2188" i="35"/>
  <c r="E2188" i="35"/>
  <c r="D2188" i="35"/>
  <c r="D2184" i="35"/>
  <c r="Q2183" i="35"/>
  <c r="D2181" i="35"/>
  <c r="D2180" i="35"/>
  <c r="Q2169" i="35"/>
  <c r="M2169" i="35"/>
  <c r="J2169" i="35"/>
  <c r="G2169" i="35"/>
  <c r="D2169" i="35"/>
  <c r="Q2168" i="35"/>
  <c r="M2168" i="35"/>
  <c r="J2168" i="35"/>
  <c r="G2168" i="35"/>
  <c r="D2168" i="35"/>
  <c r="V2166" i="35"/>
  <c r="Q2166" i="35"/>
  <c r="M2166" i="35"/>
  <c r="J2166" i="35"/>
  <c r="G2166" i="35"/>
  <c r="D2166" i="35"/>
  <c r="Q2165" i="35"/>
  <c r="M2165" i="35"/>
  <c r="J2165" i="35"/>
  <c r="G2165" i="35"/>
  <c r="Q2164" i="35"/>
  <c r="M2164" i="35"/>
  <c r="J2164" i="35"/>
  <c r="G2164" i="35"/>
  <c r="D2164" i="35"/>
  <c r="T2161" i="35"/>
  <c r="R2161" i="35"/>
  <c r="O2161" i="35"/>
  <c r="M2161" i="35"/>
  <c r="K2161" i="35"/>
  <c r="J2161" i="35"/>
  <c r="H2161" i="35"/>
  <c r="G2161" i="35"/>
  <c r="E2161" i="35"/>
  <c r="D2161" i="35"/>
  <c r="T2160" i="35"/>
  <c r="R2160" i="35"/>
  <c r="O2160" i="35"/>
  <c r="M2160" i="35"/>
  <c r="K2160" i="35"/>
  <c r="J2160" i="35"/>
  <c r="H2160" i="35"/>
  <c r="G2160" i="35"/>
  <c r="E2160" i="35"/>
  <c r="D2160" i="35"/>
  <c r="T2159" i="35"/>
  <c r="R2159" i="35"/>
  <c r="O2159" i="35"/>
  <c r="K2159" i="35"/>
  <c r="J2159" i="35"/>
  <c r="H2159" i="35"/>
  <c r="G2159" i="35"/>
  <c r="E2159" i="35"/>
  <c r="D2159" i="35"/>
  <c r="R2158" i="35"/>
  <c r="O2158" i="35"/>
  <c r="M2158" i="35"/>
  <c r="K2158" i="35"/>
  <c r="J2158" i="35"/>
  <c r="H2158" i="35"/>
  <c r="G2158" i="35"/>
  <c r="E2158" i="35"/>
  <c r="D2158" i="35"/>
  <c r="B2158" i="35"/>
  <c r="T2157" i="35"/>
  <c r="R2157" i="35"/>
  <c r="O2157" i="35"/>
  <c r="M2157" i="35"/>
  <c r="K2157" i="35"/>
  <c r="J2157" i="35"/>
  <c r="H2157" i="35"/>
  <c r="G2157" i="35"/>
  <c r="E2157" i="35"/>
  <c r="D2157" i="35"/>
  <c r="T2156" i="35"/>
  <c r="R2156" i="35"/>
  <c r="O2156" i="35"/>
  <c r="M2156" i="35"/>
  <c r="K2156" i="35"/>
  <c r="J2156" i="35"/>
  <c r="H2156" i="35"/>
  <c r="G2156" i="35"/>
  <c r="E2156" i="35"/>
  <c r="D2156" i="35"/>
  <c r="D2152" i="35"/>
  <c r="Q2151" i="35"/>
  <c r="J2151" i="35"/>
  <c r="D2150" i="35"/>
  <c r="D2149" i="35"/>
  <c r="D2148" i="35"/>
  <c r="Q2137" i="35"/>
  <c r="M2137" i="35"/>
  <c r="J2137" i="35"/>
  <c r="G2137" i="35"/>
  <c r="D2137" i="35"/>
  <c r="Q2136" i="35"/>
  <c r="M2136" i="35"/>
  <c r="J2136" i="35"/>
  <c r="G2136" i="35"/>
  <c r="D2136" i="35"/>
  <c r="Q2134" i="35"/>
  <c r="M2134" i="35"/>
  <c r="J2134" i="35"/>
  <c r="G2134" i="35"/>
  <c r="D2134" i="35"/>
  <c r="Q2133" i="35"/>
  <c r="M2133" i="35"/>
  <c r="J2133" i="35"/>
  <c r="G2133" i="35"/>
  <c r="D2133" i="35"/>
  <c r="V2132" i="35"/>
  <c r="Q2132" i="35"/>
  <c r="J2132" i="35"/>
  <c r="G2132" i="35"/>
  <c r="D2132" i="35"/>
  <c r="T2129" i="35"/>
  <c r="R2129" i="35"/>
  <c r="O2129" i="35"/>
  <c r="M2129" i="35"/>
  <c r="K2129" i="35"/>
  <c r="J2129" i="35"/>
  <c r="H2129" i="35"/>
  <c r="G2129" i="35"/>
  <c r="E2129" i="35"/>
  <c r="D2129" i="35"/>
  <c r="T2128" i="35"/>
  <c r="R2128" i="35"/>
  <c r="O2128" i="35"/>
  <c r="M2128" i="35"/>
  <c r="K2128" i="35"/>
  <c r="J2128" i="35"/>
  <c r="H2128" i="35"/>
  <c r="G2128" i="35"/>
  <c r="E2128" i="35"/>
  <c r="D2128" i="35"/>
  <c r="T2127" i="35"/>
  <c r="R2127" i="35"/>
  <c r="O2127" i="35"/>
  <c r="M2127" i="35"/>
  <c r="K2127" i="35"/>
  <c r="J2127" i="35"/>
  <c r="H2127" i="35"/>
  <c r="G2127" i="35"/>
  <c r="E2127" i="35"/>
  <c r="D2127" i="35"/>
  <c r="T2126" i="35"/>
  <c r="R2126" i="35"/>
  <c r="O2126" i="35"/>
  <c r="M2126" i="35"/>
  <c r="K2126" i="35"/>
  <c r="J2126" i="35"/>
  <c r="H2126" i="35"/>
  <c r="G2126" i="35"/>
  <c r="E2126" i="35"/>
  <c r="D2126" i="35"/>
  <c r="T2125" i="35"/>
  <c r="R2125" i="35"/>
  <c r="O2125" i="35"/>
  <c r="M2125" i="35"/>
  <c r="K2125" i="35"/>
  <c r="J2125" i="35"/>
  <c r="H2125" i="35"/>
  <c r="G2125" i="35"/>
  <c r="E2125" i="35"/>
  <c r="D2125" i="35"/>
  <c r="R2124" i="35"/>
  <c r="O2124" i="35"/>
  <c r="M2124" i="35"/>
  <c r="K2124" i="35"/>
  <c r="J2124" i="35"/>
  <c r="H2124" i="35"/>
  <c r="G2124" i="35"/>
  <c r="E2124" i="35"/>
  <c r="D2124" i="35"/>
  <c r="D2120" i="35"/>
  <c r="Q2119" i="35"/>
  <c r="J2119" i="35"/>
  <c r="D2118" i="35"/>
  <c r="D2117" i="35"/>
  <c r="D2116" i="35"/>
  <c r="Q2105" i="35"/>
  <c r="M2105" i="35"/>
  <c r="J2105" i="35"/>
  <c r="G2105" i="35"/>
  <c r="D2105" i="35"/>
  <c r="Q2104" i="35"/>
  <c r="M2104" i="35"/>
  <c r="J2104" i="35"/>
  <c r="G2104" i="35"/>
  <c r="D2104" i="35"/>
  <c r="M2102" i="35"/>
  <c r="J2102" i="35"/>
  <c r="D2102" i="35"/>
  <c r="V2101" i="35"/>
  <c r="Q2101" i="35"/>
  <c r="M2101" i="35"/>
  <c r="G2101" i="35"/>
  <c r="D2101" i="35"/>
  <c r="V2100" i="35"/>
  <c r="M2100" i="35"/>
  <c r="J2100" i="35"/>
  <c r="D2100" i="35"/>
  <c r="R2097" i="35"/>
  <c r="O2097" i="35"/>
  <c r="M2097" i="35"/>
  <c r="K2097" i="35"/>
  <c r="J2097" i="35"/>
  <c r="H2097" i="35"/>
  <c r="G2097" i="35"/>
  <c r="E2097" i="35"/>
  <c r="D2097" i="35"/>
  <c r="T2096" i="35"/>
  <c r="R2096" i="35"/>
  <c r="O2096" i="35"/>
  <c r="M2096" i="35"/>
  <c r="K2096" i="35"/>
  <c r="J2096" i="35"/>
  <c r="H2096" i="35"/>
  <c r="G2096" i="35"/>
  <c r="E2096" i="35"/>
  <c r="D2096" i="35"/>
  <c r="R2095" i="35"/>
  <c r="O2095" i="35"/>
  <c r="K2095" i="35"/>
  <c r="J2095" i="35"/>
  <c r="H2095" i="35"/>
  <c r="G2095" i="35"/>
  <c r="E2095" i="35"/>
  <c r="D2095" i="35"/>
  <c r="T2094" i="35"/>
  <c r="R2094" i="35"/>
  <c r="O2094" i="35"/>
  <c r="M2094" i="35"/>
  <c r="K2094" i="35"/>
  <c r="J2094" i="35"/>
  <c r="H2094" i="35"/>
  <c r="G2094" i="35"/>
  <c r="E2094" i="35"/>
  <c r="D2094" i="35"/>
  <c r="B2094" i="35"/>
  <c r="T2093" i="35"/>
  <c r="R2093" i="35"/>
  <c r="O2093" i="35"/>
  <c r="M2093" i="35"/>
  <c r="K2093" i="35"/>
  <c r="J2093" i="35"/>
  <c r="H2093" i="35"/>
  <c r="G2093" i="35"/>
  <c r="E2093" i="35"/>
  <c r="D2093" i="35"/>
  <c r="R2092" i="35"/>
  <c r="O2092" i="35"/>
  <c r="M2092" i="35"/>
  <c r="K2092" i="35"/>
  <c r="J2092" i="35"/>
  <c r="H2092" i="35"/>
  <c r="G2092" i="35"/>
  <c r="E2092" i="35"/>
  <c r="D2092" i="35"/>
  <c r="D2088" i="35"/>
  <c r="Q2087" i="35"/>
  <c r="J2087" i="35"/>
  <c r="D2086" i="35"/>
  <c r="D2085" i="35"/>
  <c r="D2084" i="35"/>
  <c r="Q2073" i="35"/>
  <c r="M2073" i="35"/>
  <c r="J2073" i="35"/>
  <c r="G2073" i="35"/>
  <c r="D2073" i="35"/>
  <c r="Q2072" i="35"/>
  <c r="M2072" i="35"/>
  <c r="J2072" i="35"/>
  <c r="G2072" i="35"/>
  <c r="D2072" i="35"/>
  <c r="M2070" i="35"/>
  <c r="J2070" i="35"/>
  <c r="G2070" i="35"/>
  <c r="D2070" i="35"/>
  <c r="Q2069" i="35"/>
  <c r="M2069" i="35"/>
  <c r="G2069" i="35"/>
  <c r="D2069" i="35"/>
  <c r="M2068" i="35"/>
  <c r="J2068" i="35"/>
  <c r="G2068" i="35"/>
  <c r="D2068" i="35"/>
  <c r="T2065" i="35"/>
  <c r="R2065" i="35"/>
  <c r="O2065" i="35"/>
  <c r="M2065" i="35"/>
  <c r="K2065" i="35"/>
  <c r="J2065" i="35"/>
  <c r="H2065" i="35"/>
  <c r="G2065" i="35"/>
  <c r="E2065" i="35"/>
  <c r="D2065" i="35"/>
  <c r="T2064" i="35"/>
  <c r="R2064" i="35"/>
  <c r="O2064" i="35"/>
  <c r="M2064" i="35"/>
  <c r="K2064" i="35"/>
  <c r="J2064" i="35"/>
  <c r="H2064" i="35"/>
  <c r="G2064" i="35"/>
  <c r="E2064" i="35"/>
  <c r="D2064" i="35"/>
  <c r="T2063" i="35"/>
  <c r="R2063" i="35"/>
  <c r="K2063" i="35"/>
  <c r="J2063" i="35"/>
  <c r="G2063" i="35"/>
  <c r="E2063" i="35"/>
  <c r="D2063" i="35"/>
  <c r="T2062" i="35"/>
  <c r="M2062" i="35"/>
  <c r="K2062" i="35"/>
  <c r="J2062" i="35"/>
  <c r="G2062" i="35"/>
  <c r="E2062" i="35"/>
  <c r="D2062" i="35"/>
  <c r="T2061" i="35"/>
  <c r="R2061" i="35"/>
  <c r="O2061" i="35"/>
  <c r="M2061" i="35"/>
  <c r="K2061" i="35"/>
  <c r="J2061" i="35"/>
  <c r="H2061" i="35"/>
  <c r="G2061" i="35"/>
  <c r="E2061" i="35"/>
  <c r="D2061" i="35"/>
  <c r="T2060" i="35"/>
  <c r="R2060" i="35"/>
  <c r="M2060" i="35"/>
  <c r="K2060" i="35"/>
  <c r="J2060" i="35"/>
  <c r="G2060" i="35"/>
  <c r="E2060" i="35"/>
  <c r="D2060" i="35"/>
  <c r="D2056" i="35"/>
  <c r="Q2055" i="35"/>
  <c r="D2053" i="35"/>
  <c r="D2052" i="35"/>
  <c r="Q2041" i="35"/>
  <c r="M2041" i="35"/>
  <c r="J2041" i="35"/>
  <c r="G2041" i="35"/>
  <c r="D2041" i="35"/>
  <c r="Q2040" i="35"/>
  <c r="M2040" i="35"/>
  <c r="J2040" i="35"/>
  <c r="G2040" i="35"/>
  <c r="D2040" i="35"/>
  <c r="Q2038" i="35"/>
  <c r="M2038" i="35"/>
  <c r="J2038" i="35"/>
  <c r="G2038" i="35"/>
  <c r="D2038" i="35"/>
  <c r="V2037" i="35"/>
  <c r="Q2037" i="35"/>
  <c r="M2037" i="35"/>
  <c r="J2037" i="35"/>
  <c r="G2037" i="35"/>
  <c r="D2037" i="35"/>
  <c r="Q2036" i="35"/>
  <c r="M2036" i="35"/>
  <c r="J2036" i="35"/>
  <c r="G2036" i="35"/>
  <c r="D2036" i="35"/>
  <c r="T2033" i="35"/>
  <c r="R2033" i="35"/>
  <c r="M2033" i="35"/>
  <c r="K2033" i="35"/>
  <c r="J2033" i="35"/>
  <c r="G2033" i="35"/>
  <c r="E2033" i="35"/>
  <c r="D2033" i="35"/>
  <c r="T2032" i="35"/>
  <c r="R2032" i="35"/>
  <c r="O2032" i="35"/>
  <c r="M2032" i="35"/>
  <c r="K2032" i="35"/>
  <c r="J2032" i="35"/>
  <c r="H2032" i="35"/>
  <c r="G2032" i="35"/>
  <c r="D2032" i="35"/>
  <c r="R2031" i="35"/>
  <c r="K2031" i="35"/>
  <c r="J2031" i="35"/>
  <c r="H2031" i="35"/>
  <c r="G2031" i="35"/>
  <c r="E2031" i="35"/>
  <c r="D2031" i="35"/>
  <c r="T2030" i="35"/>
  <c r="R2030" i="35"/>
  <c r="M2030" i="35"/>
  <c r="K2030" i="35"/>
  <c r="J2030" i="35"/>
  <c r="G2030" i="35"/>
  <c r="E2030" i="35"/>
  <c r="D2030" i="35"/>
  <c r="B2030" i="35"/>
  <c r="T2029" i="35"/>
  <c r="R2029" i="35"/>
  <c r="M2029" i="35"/>
  <c r="K2029" i="35"/>
  <c r="J2029" i="35"/>
  <c r="G2029" i="35"/>
  <c r="E2029" i="35"/>
  <c r="D2029" i="35"/>
  <c r="T2028" i="35"/>
  <c r="R2028" i="35"/>
  <c r="M2028" i="35"/>
  <c r="K2028" i="35"/>
  <c r="J2028" i="35"/>
  <c r="G2028" i="35"/>
  <c r="E2028" i="35"/>
  <c r="D2028" i="35"/>
  <c r="D2024" i="35"/>
  <c r="Q2023" i="35"/>
  <c r="J2023" i="35"/>
  <c r="D2022" i="35"/>
  <c r="D2021" i="35"/>
  <c r="D2020" i="35"/>
  <c r="Q2009" i="35"/>
  <c r="M2009" i="35"/>
  <c r="J2009" i="35"/>
  <c r="G2009" i="35"/>
  <c r="D2009" i="35"/>
  <c r="Q2008" i="35"/>
  <c r="M2008" i="35"/>
  <c r="J2008" i="35"/>
  <c r="G2008" i="35"/>
  <c r="D2008" i="35"/>
  <c r="V2006" i="35"/>
  <c r="Q2006" i="35"/>
  <c r="M2006" i="35"/>
  <c r="J2006" i="35"/>
  <c r="G2006" i="35"/>
  <c r="D2006" i="35"/>
  <c r="W2005" i="35"/>
  <c r="V2005" i="35"/>
  <c r="Q2005" i="35"/>
  <c r="M2005" i="35"/>
  <c r="J2005" i="35"/>
  <c r="G2005" i="35"/>
  <c r="D2005" i="35"/>
  <c r="V2004" i="35"/>
  <c r="Q2004" i="35"/>
  <c r="M2004" i="35"/>
  <c r="J2004" i="35"/>
  <c r="G2004" i="35"/>
  <c r="D2004" i="35"/>
  <c r="T2001" i="35"/>
  <c r="R2001" i="35"/>
  <c r="O2001" i="35"/>
  <c r="M2001" i="35"/>
  <c r="K2001" i="35"/>
  <c r="J2001" i="35"/>
  <c r="H2001" i="35"/>
  <c r="G2001" i="35"/>
  <c r="E2001" i="35"/>
  <c r="D2001" i="35"/>
  <c r="T2000" i="35"/>
  <c r="R2000" i="35"/>
  <c r="M2000" i="35"/>
  <c r="K2000" i="35"/>
  <c r="J2000" i="35"/>
  <c r="H2000" i="35"/>
  <c r="G2000" i="35"/>
  <c r="E2000" i="35"/>
  <c r="D2000" i="35"/>
  <c r="R1999" i="35"/>
  <c r="K1999" i="35"/>
  <c r="J1999" i="35"/>
  <c r="G1999" i="35"/>
  <c r="E1999" i="35"/>
  <c r="D1999" i="35"/>
  <c r="R1998" i="35"/>
  <c r="M1998" i="35"/>
  <c r="K1998" i="35"/>
  <c r="J1998" i="35"/>
  <c r="G1998" i="35"/>
  <c r="E1998" i="35"/>
  <c r="D1998" i="35"/>
  <c r="B1998" i="35"/>
  <c r="T1997" i="35"/>
  <c r="R1997" i="35"/>
  <c r="M1997" i="35"/>
  <c r="K1997" i="35"/>
  <c r="J1997" i="35"/>
  <c r="G1997" i="35"/>
  <c r="E1997" i="35"/>
  <c r="D1997" i="35"/>
  <c r="T1996" i="35"/>
  <c r="R1996" i="35"/>
  <c r="O1996" i="35"/>
  <c r="M1996" i="35"/>
  <c r="K1996" i="35"/>
  <c r="J1996" i="35"/>
  <c r="H1996" i="35"/>
  <c r="G1996" i="35"/>
  <c r="E1996" i="35"/>
  <c r="D1996" i="35"/>
  <c r="D1992" i="35"/>
  <c r="Q1991" i="35"/>
  <c r="J1991" i="35"/>
  <c r="D1990" i="35"/>
  <c r="D1989" i="35"/>
  <c r="D1988" i="35"/>
  <c r="Q1977" i="35"/>
  <c r="M1977" i="35"/>
  <c r="J1977" i="35"/>
  <c r="G1977" i="35"/>
  <c r="D1977" i="35"/>
  <c r="Q1976" i="35"/>
  <c r="M1976" i="35"/>
  <c r="J1976" i="35"/>
  <c r="G1976" i="35"/>
  <c r="D1976" i="35"/>
  <c r="V1974" i="35"/>
  <c r="Q1974" i="35"/>
  <c r="J1974" i="35"/>
  <c r="G1974" i="35"/>
  <c r="D1974" i="35"/>
  <c r="V1973" i="35"/>
  <c r="Q1973" i="35"/>
  <c r="M1973" i="35"/>
  <c r="J1973" i="35"/>
  <c r="G1973" i="35"/>
  <c r="D1973" i="35"/>
  <c r="Q1972" i="35"/>
  <c r="M1972" i="35"/>
  <c r="J1972" i="35"/>
  <c r="G1972" i="35"/>
  <c r="D1972" i="35"/>
  <c r="T1969" i="35"/>
  <c r="R1969" i="35"/>
  <c r="M1969" i="35"/>
  <c r="K1969" i="35"/>
  <c r="J1969" i="35"/>
  <c r="G1969" i="35"/>
  <c r="E1969" i="35"/>
  <c r="D1969" i="35"/>
  <c r="T1968" i="35"/>
  <c r="R1968" i="35"/>
  <c r="O1968" i="35"/>
  <c r="M1968" i="35"/>
  <c r="K1968" i="35"/>
  <c r="J1968" i="35"/>
  <c r="H1968" i="35"/>
  <c r="G1968" i="35"/>
  <c r="D1968" i="35"/>
  <c r="T1967" i="35"/>
  <c r="R1967" i="35"/>
  <c r="K1967" i="35"/>
  <c r="J1967" i="35"/>
  <c r="G1967" i="35"/>
  <c r="E1967" i="35"/>
  <c r="D1967" i="35"/>
  <c r="R1966" i="35"/>
  <c r="M1966" i="35"/>
  <c r="K1966" i="35"/>
  <c r="J1966" i="35"/>
  <c r="G1966" i="35"/>
  <c r="E1966" i="35"/>
  <c r="D1966" i="35"/>
  <c r="T1965" i="35"/>
  <c r="R1965" i="35"/>
  <c r="M1965" i="35"/>
  <c r="K1965" i="35"/>
  <c r="J1965" i="35"/>
  <c r="G1965" i="35"/>
  <c r="E1965" i="35"/>
  <c r="D1965" i="35"/>
  <c r="T1964" i="35"/>
  <c r="R1964" i="35"/>
  <c r="M1964" i="35"/>
  <c r="K1964" i="35"/>
  <c r="J1964" i="35"/>
  <c r="G1964" i="35"/>
  <c r="E1964" i="35"/>
  <c r="D1964" i="35"/>
  <c r="D1960" i="35"/>
  <c r="Q1959" i="35"/>
  <c r="J1959" i="35"/>
  <c r="D1958" i="35"/>
  <c r="D1957" i="35"/>
  <c r="D1956" i="35"/>
  <c r="Q1945" i="35"/>
  <c r="M1945" i="35"/>
  <c r="J1945" i="35"/>
  <c r="G1945" i="35"/>
  <c r="D1945" i="35"/>
  <c r="Q1944" i="35"/>
  <c r="M1944" i="35"/>
  <c r="J1944" i="35"/>
  <c r="G1944" i="35"/>
  <c r="D1944" i="35"/>
  <c r="M1942" i="35"/>
  <c r="J1942" i="35"/>
  <c r="G1942" i="35"/>
  <c r="Q1941" i="35"/>
  <c r="J1941" i="35"/>
  <c r="D1941" i="35"/>
  <c r="Q1940" i="35"/>
  <c r="J1940" i="35"/>
  <c r="G1940" i="35"/>
  <c r="D1940" i="35"/>
  <c r="T1937" i="35"/>
  <c r="R1937" i="35"/>
  <c r="O1937" i="35"/>
  <c r="M1937" i="35"/>
  <c r="K1937" i="35"/>
  <c r="J1937" i="35"/>
  <c r="H1937" i="35"/>
  <c r="G1937" i="35"/>
  <c r="E1937" i="35"/>
  <c r="D1937" i="35"/>
  <c r="T1936" i="35"/>
  <c r="R1936" i="35"/>
  <c r="M1936" i="35"/>
  <c r="K1936" i="35"/>
  <c r="J1936" i="35"/>
  <c r="H1936" i="35"/>
  <c r="G1936" i="35"/>
  <c r="E1936" i="35"/>
  <c r="D1936" i="35"/>
  <c r="R1935" i="35"/>
  <c r="K1935" i="35"/>
  <c r="J1935" i="35"/>
  <c r="G1935" i="35"/>
  <c r="E1935" i="35"/>
  <c r="D1935" i="35"/>
  <c r="O1934" i="35"/>
  <c r="M1934" i="35"/>
  <c r="K1934" i="35"/>
  <c r="J1934" i="35"/>
  <c r="H1934" i="35"/>
  <c r="G1934" i="35"/>
  <c r="E1934" i="35"/>
  <c r="D1934" i="35"/>
  <c r="T1933" i="35"/>
  <c r="R1933" i="35"/>
  <c r="M1933" i="35"/>
  <c r="K1933" i="35"/>
  <c r="J1933" i="35"/>
  <c r="G1933" i="35"/>
  <c r="E1933" i="35"/>
  <c r="D1933" i="35"/>
  <c r="T1932" i="35"/>
  <c r="M1932" i="35"/>
  <c r="K1932" i="35"/>
  <c r="J1932" i="35"/>
  <c r="G1932" i="35"/>
  <c r="E1932" i="35"/>
  <c r="D1932" i="35"/>
  <c r="D1928" i="35"/>
  <c r="Q1927" i="35"/>
  <c r="D1925" i="35"/>
  <c r="D1924" i="35"/>
  <c r="Q1913" i="35"/>
  <c r="M1913" i="35"/>
  <c r="J1913" i="35"/>
  <c r="G1913" i="35"/>
  <c r="D1913" i="35"/>
  <c r="Q1912" i="35"/>
  <c r="M1912" i="35"/>
  <c r="J1912" i="35"/>
  <c r="G1912" i="35"/>
  <c r="D1912" i="35"/>
  <c r="V1910" i="35"/>
  <c r="Q1910" i="35"/>
  <c r="M1910" i="35"/>
  <c r="J1910" i="35"/>
  <c r="G1910" i="35"/>
  <c r="D1910" i="35"/>
  <c r="M1909" i="35"/>
  <c r="J1909" i="35"/>
  <c r="G1909" i="35"/>
  <c r="D1909" i="35"/>
  <c r="V1908" i="35"/>
  <c r="Q1908" i="35"/>
  <c r="M1908" i="35"/>
  <c r="G1908" i="35"/>
  <c r="D1908" i="35"/>
  <c r="T1905" i="35"/>
  <c r="R1905" i="35"/>
  <c r="O1905" i="35"/>
  <c r="M1905" i="35"/>
  <c r="K1905" i="35"/>
  <c r="J1905" i="35"/>
  <c r="H1905" i="35"/>
  <c r="G1905" i="35"/>
  <c r="E1905" i="35"/>
  <c r="D1905" i="35"/>
  <c r="T1904" i="35"/>
  <c r="R1904" i="35"/>
  <c r="M1904" i="35"/>
  <c r="K1904" i="35"/>
  <c r="J1904" i="35"/>
  <c r="H1904" i="35"/>
  <c r="G1904" i="35"/>
  <c r="E1904" i="35"/>
  <c r="D1904" i="35"/>
  <c r="R1903" i="35"/>
  <c r="K1903" i="35"/>
  <c r="J1903" i="35"/>
  <c r="G1903" i="35"/>
  <c r="E1903" i="35"/>
  <c r="D1903" i="35"/>
  <c r="T1902" i="35"/>
  <c r="R1902" i="35"/>
  <c r="O1902" i="35"/>
  <c r="M1902" i="35"/>
  <c r="K1902" i="35"/>
  <c r="J1902" i="35"/>
  <c r="H1902" i="35"/>
  <c r="G1902" i="35"/>
  <c r="E1902" i="35"/>
  <c r="D1902" i="35"/>
  <c r="T1901" i="35"/>
  <c r="R1901" i="35"/>
  <c r="M1901" i="35"/>
  <c r="K1901" i="35"/>
  <c r="J1901" i="35"/>
  <c r="H1901" i="35"/>
  <c r="G1901" i="35"/>
  <c r="E1901" i="35"/>
  <c r="D1901" i="35"/>
  <c r="T1900" i="35"/>
  <c r="R1900" i="35"/>
  <c r="M1900" i="35"/>
  <c r="K1900" i="35"/>
  <c r="J1900" i="35"/>
  <c r="H1900" i="35"/>
  <c r="G1900" i="35"/>
  <c r="E1900" i="35"/>
  <c r="D1900" i="35"/>
  <c r="D1896" i="35"/>
  <c r="Q1895" i="35"/>
  <c r="J1895" i="35"/>
  <c r="D1894" i="35"/>
  <c r="D1893" i="35"/>
  <c r="D1892" i="35"/>
  <c r="Q1881" i="35"/>
  <c r="M1881" i="35"/>
  <c r="J1881" i="35"/>
  <c r="G1881" i="35"/>
  <c r="D1881" i="35"/>
  <c r="Q1880" i="35"/>
  <c r="M1880" i="35"/>
  <c r="J1880" i="35"/>
  <c r="G1880" i="35"/>
  <c r="D1880" i="35"/>
  <c r="Q1878" i="35"/>
  <c r="M1878" i="35"/>
  <c r="J1878" i="35"/>
  <c r="G1878" i="35"/>
  <c r="D1878" i="35"/>
  <c r="X1877" i="35"/>
  <c r="W1877" i="35"/>
  <c r="V1877" i="35"/>
  <c r="Q1877" i="35"/>
  <c r="M1877" i="35"/>
  <c r="J1877" i="35"/>
  <c r="G1877" i="35"/>
  <c r="D1877" i="35"/>
  <c r="V1876" i="35"/>
  <c r="Q1876" i="35"/>
  <c r="M1876" i="35"/>
  <c r="J1876" i="35"/>
  <c r="G1876" i="35"/>
  <c r="D1876" i="35"/>
  <c r="T1873" i="35"/>
  <c r="R1873" i="35"/>
  <c r="O1873" i="35"/>
  <c r="M1873" i="35"/>
  <c r="K1873" i="35"/>
  <c r="J1873" i="35"/>
  <c r="H1873" i="35"/>
  <c r="G1873" i="35"/>
  <c r="E1873" i="35"/>
  <c r="D1873" i="35"/>
  <c r="T1872" i="35"/>
  <c r="R1872" i="35"/>
  <c r="O1872" i="35"/>
  <c r="M1872" i="35"/>
  <c r="K1872" i="35"/>
  <c r="J1872" i="35"/>
  <c r="H1872" i="35"/>
  <c r="G1872" i="35"/>
  <c r="E1872" i="35"/>
  <c r="D1872" i="35"/>
  <c r="T1871" i="35"/>
  <c r="R1871" i="35"/>
  <c r="O1871" i="35"/>
  <c r="K1871" i="35"/>
  <c r="J1871" i="35"/>
  <c r="G1871" i="35"/>
  <c r="E1871" i="35"/>
  <c r="D1871" i="35"/>
  <c r="R1870" i="35"/>
  <c r="O1870" i="35"/>
  <c r="M1870" i="35"/>
  <c r="K1870" i="35"/>
  <c r="J1870" i="35"/>
  <c r="H1870" i="35"/>
  <c r="G1870" i="35"/>
  <c r="E1870" i="35"/>
  <c r="D1870" i="35"/>
  <c r="T1869" i="35"/>
  <c r="R1869" i="35"/>
  <c r="O1869" i="35"/>
  <c r="M1869" i="35"/>
  <c r="K1869" i="35"/>
  <c r="J1869" i="35"/>
  <c r="H1869" i="35"/>
  <c r="G1869" i="35"/>
  <c r="E1869" i="35"/>
  <c r="D1869" i="35"/>
  <c r="T1868" i="35"/>
  <c r="R1868" i="35"/>
  <c r="O1868" i="35"/>
  <c r="M1868" i="35"/>
  <c r="K1868" i="35"/>
  <c r="J1868" i="35"/>
  <c r="H1868" i="35"/>
  <c r="G1868" i="35"/>
  <c r="E1868" i="35"/>
  <c r="D1868" i="35"/>
  <c r="D1864" i="35"/>
  <c r="Q1863" i="35"/>
  <c r="J1863" i="35"/>
  <c r="D1862" i="35"/>
  <c r="D1861" i="35"/>
  <c r="D1860" i="35"/>
  <c r="Q1849" i="35"/>
  <c r="M1849" i="35"/>
  <c r="J1849" i="35"/>
  <c r="G1849" i="35"/>
  <c r="D1849" i="35"/>
  <c r="Q1848" i="35"/>
  <c r="M1848" i="35"/>
  <c r="J1848" i="35"/>
  <c r="G1848" i="35"/>
  <c r="D1848" i="35"/>
  <c r="V1846" i="35"/>
  <c r="Q1846" i="35"/>
  <c r="M1846" i="35"/>
  <c r="J1846" i="35"/>
  <c r="G1846" i="35"/>
  <c r="D1846" i="35"/>
  <c r="V1845" i="35"/>
  <c r="Q1845" i="35"/>
  <c r="M1845" i="35"/>
  <c r="J1845" i="35"/>
  <c r="G1845" i="35"/>
  <c r="D1845" i="35"/>
  <c r="W1844" i="35"/>
  <c r="V1844" i="35"/>
  <c r="Q1844" i="35"/>
  <c r="M1844" i="35"/>
  <c r="J1844" i="35"/>
  <c r="G1844" i="35"/>
  <c r="D1844" i="35"/>
  <c r="T1841" i="35"/>
  <c r="R1841" i="35"/>
  <c r="O1841" i="35"/>
  <c r="M1841" i="35"/>
  <c r="K1841" i="35"/>
  <c r="J1841" i="35"/>
  <c r="H1841" i="35"/>
  <c r="G1841" i="35"/>
  <c r="E1841" i="35"/>
  <c r="D1841" i="35"/>
  <c r="T1840" i="35"/>
  <c r="R1840" i="35"/>
  <c r="O1840" i="35"/>
  <c r="M1840" i="35"/>
  <c r="K1840" i="35"/>
  <c r="J1840" i="35"/>
  <c r="H1840" i="35"/>
  <c r="G1840" i="35"/>
  <c r="E1840" i="35"/>
  <c r="D1840" i="35"/>
  <c r="R1839" i="35"/>
  <c r="O1839" i="35"/>
  <c r="K1839" i="35"/>
  <c r="J1839" i="35"/>
  <c r="H1839" i="35"/>
  <c r="G1839" i="35"/>
  <c r="E1839" i="35"/>
  <c r="D1839" i="35"/>
  <c r="T1838" i="35"/>
  <c r="R1838" i="35"/>
  <c r="O1838" i="35"/>
  <c r="M1838" i="35"/>
  <c r="K1838" i="35"/>
  <c r="J1838" i="35"/>
  <c r="H1838" i="35"/>
  <c r="G1838" i="35"/>
  <c r="E1838" i="35"/>
  <c r="D1838" i="35"/>
  <c r="B1838" i="35"/>
  <c r="T1837" i="35"/>
  <c r="R1837" i="35"/>
  <c r="O1837" i="35"/>
  <c r="M1837" i="35"/>
  <c r="K1837" i="35"/>
  <c r="J1837" i="35"/>
  <c r="H1837" i="35"/>
  <c r="G1837" i="35"/>
  <c r="E1837" i="35"/>
  <c r="D1837" i="35"/>
  <c r="R1836" i="35"/>
  <c r="M1836" i="35"/>
  <c r="K1836" i="35"/>
  <c r="J1836" i="35"/>
  <c r="G1836" i="35"/>
  <c r="E1836" i="35"/>
  <c r="D1836" i="35"/>
  <c r="D1832" i="35"/>
  <c r="Q1831" i="35"/>
  <c r="J1831" i="35"/>
  <c r="D1830" i="35"/>
  <c r="D1829" i="35"/>
  <c r="D1828" i="35"/>
  <c r="Q1817" i="35"/>
  <c r="M1817" i="35"/>
  <c r="J1817" i="35"/>
  <c r="G1817" i="35"/>
  <c r="D1817" i="35"/>
  <c r="Q1816" i="35"/>
  <c r="M1816" i="35"/>
  <c r="J1816" i="35"/>
  <c r="G1816" i="35"/>
  <c r="D1816" i="35"/>
  <c r="Q1814" i="35"/>
  <c r="M1814" i="35"/>
  <c r="J1814" i="35"/>
  <c r="G1814" i="35"/>
  <c r="D1814" i="35"/>
  <c r="Q1813" i="35"/>
  <c r="M1813" i="35"/>
  <c r="J1813" i="35"/>
  <c r="G1813" i="35"/>
  <c r="D1813" i="35"/>
  <c r="Q1812" i="35"/>
  <c r="M1812" i="35"/>
  <c r="J1812" i="35"/>
  <c r="G1812" i="35"/>
  <c r="D1812" i="35"/>
  <c r="T1809" i="35"/>
  <c r="R1809" i="35"/>
  <c r="O1809" i="35"/>
  <c r="M1809" i="35"/>
  <c r="K1809" i="35"/>
  <c r="J1809" i="35"/>
  <c r="H1809" i="35"/>
  <c r="G1809" i="35"/>
  <c r="E1809" i="35"/>
  <c r="D1809" i="35"/>
  <c r="T1808" i="35"/>
  <c r="R1808" i="35"/>
  <c r="M1808" i="35"/>
  <c r="K1808" i="35"/>
  <c r="J1808" i="35"/>
  <c r="H1808" i="35"/>
  <c r="G1808" i="35"/>
  <c r="E1808" i="35"/>
  <c r="D1808" i="35"/>
  <c r="T1807" i="35"/>
  <c r="O1807" i="35"/>
  <c r="M1807" i="35"/>
  <c r="K1807" i="35"/>
  <c r="J1807" i="35"/>
  <c r="H1807" i="35"/>
  <c r="G1807" i="35"/>
  <c r="E1807" i="35"/>
  <c r="D1807" i="35"/>
  <c r="T1806" i="35"/>
  <c r="R1806" i="35"/>
  <c r="O1806" i="35"/>
  <c r="M1806" i="35"/>
  <c r="K1806" i="35"/>
  <c r="J1806" i="35"/>
  <c r="H1806" i="35"/>
  <c r="G1806" i="35"/>
  <c r="E1806" i="35"/>
  <c r="D1806" i="35"/>
  <c r="T1805" i="35"/>
  <c r="R1805" i="35"/>
  <c r="O1805" i="35"/>
  <c r="M1805" i="35"/>
  <c r="K1805" i="35"/>
  <c r="J1805" i="35"/>
  <c r="H1805" i="35"/>
  <c r="G1805" i="35"/>
  <c r="E1805" i="35"/>
  <c r="D1805" i="35"/>
  <c r="T1804" i="35"/>
  <c r="R1804" i="35"/>
  <c r="O1804" i="35"/>
  <c r="M1804" i="35"/>
  <c r="K1804" i="35"/>
  <c r="J1804" i="35"/>
  <c r="H1804" i="35"/>
  <c r="G1804" i="35"/>
  <c r="E1804" i="35"/>
  <c r="D1804" i="35"/>
  <c r="D1800" i="35"/>
  <c r="Q1799" i="35"/>
  <c r="D1797" i="35"/>
  <c r="D1796" i="35"/>
  <c r="Q1785" i="35"/>
  <c r="M1785" i="35"/>
  <c r="J1785" i="35"/>
  <c r="G1785" i="35"/>
  <c r="D1785" i="35"/>
  <c r="Q1784" i="35"/>
  <c r="M1784" i="35"/>
  <c r="J1784" i="35"/>
  <c r="G1784" i="35"/>
  <c r="D1784" i="35"/>
  <c r="V1782" i="35"/>
  <c r="Q1782" i="35"/>
  <c r="M1782" i="35"/>
  <c r="J1782" i="35"/>
  <c r="G1782" i="35"/>
  <c r="D1782" i="35"/>
  <c r="Q1781" i="35"/>
  <c r="M1781" i="35"/>
  <c r="J1781" i="35"/>
  <c r="G1781" i="35"/>
  <c r="D1781" i="35"/>
  <c r="Q1780" i="35"/>
  <c r="M1780" i="35"/>
  <c r="J1780" i="35"/>
  <c r="G1780" i="35"/>
  <c r="D1780" i="35"/>
  <c r="T1777" i="35"/>
  <c r="R1777" i="35"/>
  <c r="O1777" i="35"/>
  <c r="M1777" i="35"/>
  <c r="K1777" i="35"/>
  <c r="J1777" i="35"/>
  <c r="H1777" i="35"/>
  <c r="G1777" i="35"/>
  <c r="E1777" i="35"/>
  <c r="D1777" i="35"/>
  <c r="T1776" i="35"/>
  <c r="M1776" i="35"/>
  <c r="K1776" i="35"/>
  <c r="J1776" i="35"/>
  <c r="H1776" i="35"/>
  <c r="G1776" i="35"/>
  <c r="E1776" i="35"/>
  <c r="D1776" i="35"/>
  <c r="T1775" i="35"/>
  <c r="O1775" i="35"/>
  <c r="M1775" i="35"/>
  <c r="K1775" i="35"/>
  <c r="J1775" i="35"/>
  <c r="H1775" i="35"/>
  <c r="G1775" i="35"/>
  <c r="E1775" i="35"/>
  <c r="D1775" i="35"/>
  <c r="T1774" i="35"/>
  <c r="R1774" i="35"/>
  <c r="O1774" i="35"/>
  <c r="M1774" i="35"/>
  <c r="K1774" i="35"/>
  <c r="J1774" i="35"/>
  <c r="H1774" i="35"/>
  <c r="G1774" i="35"/>
  <c r="E1774" i="35"/>
  <c r="D1774" i="35"/>
  <c r="T1773" i="35"/>
  <c r="R1773" i="35"/>
  <c r="O1773" i="35"/>
  <c r="M1773" i="35"/>
  <c r="K1773" i="35"/>
  <c r="J1773" i="35"/>
  <c r="H1773" i="35"/>
  <c r="G1773" i="35"/>
  <c r="E1773" i="35"/>
  <c r="D1773" i="35"/>
  <c r="T1772" i="35"/>
  <c r="R1772" i="35"/>
  <c r="M1772" i="35"/>
  <c r="K1772" i="35"/>
  <c r="J1772" i="35"/>
  <c r="G1772" i="35"/>
  <c r="E1772" i="35"/>
  <c r="D1772" i="35"/>
  <c r="D1768" i="35"/>
  <c r="Q1767" i="35"/>
  <c r="J1767" i="35"/>
  <c r="D1766" i="35"/>
  <c r="D1765" i="35"/>
  <c r="D1764" i="35"/>
  <c r="Q1753" i="35"/>
  <c r="M1753" i="35"/>
  <c r="J1753" i="35"/>
  <c r="G1753" i="35"/>
  <c r="D1753" i="35"/>
  <c r="Q1752" i="35"/>
  <c r="M1752" i="35"/>
  <c r="J1752" i="35"/>
  <c r="G1752" i="35"/>
  <c r="D1752" i="35"/>
  <c r="M1750" i="35"/>
  <c r="J1750" i="35"/>
  <c r="G1750" i="35"/>
  <c r="Q1749" i="35"/>
  <c r="M1749" i="35"/>
  <c r="J1749" i="35"/>
  <c r="G1749" i="35"/>
  <c r="D1749" i="35"/>
  <c r="V1748" i="35"/>
  <c r="Q1748" i="35"/>
  <c r="M1748" i="35"/>
  <c r="J1748" i="35"/>
  <c r="G1748" i="35"/>
  <c r="D1748" i="35"/>
  <c r="T1745" i="35"/>
  <c r="R1745" i="35"/>
  <c r="O1745" i="35"/>
  <c r="M1745" i="35"/>
  <c r="K1745" i="35"/>
  <c r="J1745" i="35"/>
  <c r="H1745" i="35"/>
  <c r="G1745" i="35"/>
  <c r="E1745" i="35"/>
  <c r="D1745" i="35"/>
  <c r="T1744" i="35"/>
  <c r="R1744" i="35"/>
  <c r="M1744" i="35"/>
  <c r="K1744" i="35"/>
  <c r="J1744" i="35"/>
  <c r="H1744" i="35"/>
  <c r="G1744" i="35"/>
  <c r="E1744" i="35"/>
  <c r="D1744" i="35"/>
  <c r="R1743" i="35"/>
  <c r="O1743" i="35"/>
  <c r="K1743" i="35"/>
  <c r="J1743" i="35"/>
  <c r="G1743" i="35"/>
  <c r="E1743" i="35"/>
  <c r="D1743" i="35"/>
  <c r="T1742" i="35"/>
  <c r="R1742" i="35"/>
  <c r="O1742" i="35"/>
  <c r="M1742" i="35"/>
  <c r="K1742" i="35"/>
  <c r="J1742" i="35"/>
  <c r="H1742" i="35"/>
  <c r="G1742" i="35"/>
  <c r="E1742" i="35"/>
  <c r="D1742" i="35"/>
  <c r="T1741" i="35"/>
  <c r="R1741" i="35"/>
  <c r="O1741" i="35"/>
  <c r="M1741" i="35"/>
  <c r="K1741" i="35"/>
  <c r="J1741" i="35"/>
  <c r="H1741" i="35"/>
  <c r="G1741" i="35"/>
  <c r="E1741" i="35"/>
  <c r="D1741" i="35"/>
  <c r="T1740" i="35"/>
  <c r="R1740" i="35"/>
  <c r="M1740" i="35"/>
  <c r="K1740" i="35"/>
  <c r="J1740" i="35"/>
  <c r="G1740" i="35"/>
  <c r="E1740" i="35"/>
  <c r="D1740" i="35"/>
  <c r="D1736" i="35"/>
  <c r="Q1735" i="35"/>
  <c r="J1735" i="35"/>
  <c r="D1734" i="35"/>
  <c r="D1733" i="35"/>
  <c r="D1732" i="35"/>
  <c r="Q1721" i="35"/>
  <c r="M1721" i="35"/>
  <c r="J1721" i="35"/>
  <c r="G1721" i="35"/>
  <c r="D1721" i="35"/>
  <c r="Q1720" i="35"/>
  <c r="M1720" i="35"/>
  <c r="J1720" i="35"/>
  <c r="G1720" i="35"/>
  <c r="D1720" i="35"/>
  <c r="V1718" i="35"/>
  <c r="Q1718" i="35"/>
  <c r="M1718" i="35"/>
  <c r="J1718" i="35"/>
  <c r="G1718" i="35"/>
  <c r="D1718" i="35"/>
  <c r="V1717" i="35"/>
  <c r="Q1717" i="35"/>
  <c r="M1717" i="35"/>
  <c r="J1717" i="35"/>
  <c r="G1717" i="35"/>
  <c r="D1717" i="35"/>
  <c r="V1716" i="35"/>
  <c r="Q1716" i="35"/>
  <c r="M1716" i="35"/>
  <c r="J1716" i="35"/>
  <c r="G1716" i="35"/>
  <c r="D1716" i="35"/>
  <c r="T1713" i="35"/>
  <c r="R1713" i="35"/>
  <c r="O1713" i="35"/>
  <c r="M1713" i="35"/>
  <c r="K1713" i="35"/>
  <c r="J1713" i="35"/>
  <c r="H1713" i="35"/>
  <c r="G1713" i="35"/>
  <c r="E1713" i="35"/>
  <c r="D1713" i="35"/>
  <c r="T1712" i="35"/>
  <c r="R1712" i="35"/>
  <c r="M1712" i="35"/>
  <c r="K1712" i="35"/>
  <c r="J1712" i="35"/>
  <c r="H1712" i="35"/>
  <c r="G1712" i="35"/>
  <c r="E1712" i="35"/>
  <c r="D1712" i="35"/>
  <c r="R1711" i="35"/>
  <c r="O1711" i="35"/>
  <c r="M1711" i="35"/>
  <c r="K1711" i="35"/>
  <c r="J1711" i="35"/>
  <c r="H1711" i="35"/>
  <c r="G1711" i="35"/>
  <c r="E1711" i="35"/>
  <c r="D1711" i="35"/>
  <c r="T1710" i="35"/>
  <c r="R1710" i="35"/>
  <c r="O1710" i="35"/>
  <c r="M1710" i="35"/>
  <c r="K1710" i="35"/>
  <c r="J1710" i="35"/>
  <c r="H1710" i="35"/>
  <c r="G1710" i="35"/>
  <c r="E1710" i="35"/>
  <c r="D1710" i="35"/>
  <c r="B1710" i="35"/>
  <c r="T1709" i="35"/>
  <c r="R1709" i="35"/>
  <c r="O1709" i="35"/>
  <c r="M1709" i="35"/>
  <c r="K1709" i="35"/>
  <c r="J1709" i="35"/>
  <c r="H1709" i="35"/>
  <c r="G1709" i="35"/>
  <c r="E1709" i="35"/>
  <c r="D1709" i="35"/>
  <c r="T1708" i="35"/>
  <c r="R1708" i="35"/>
  <c r="M1708" i="35"/>
  <c r="K1708" i="35"/>
  <c r="J1708" i="35"/>
  <c r="G1708" i="35"/>
  <c r="E1708" i="35"/>
  <c r="D1708" i="35"/>
  <c r="D1704" i="35"/>
  <c r="Q1703" i="35"/>
  <c r="J1703" i="35"/>
  <c r="D1702" i="35"/>
  <c r="D1701" i="35"/>
  <c r="D1700" i="35"/>
  <c r="Q1689" i="35"/>
  <c r="M1689" i="35"/>
  <c r="J1689" i="35"/>
  <c r="G1689" i="35"/>
  <c r="D1689" i="35"/>
  <c r="Q1688" i="35"/>
  <c r="M1688" i="35"/>
  <c r="J1688" i="35"/>
  <c r="G1688" i="35"/>
  <c r="D1688" i="35"/>
  <c r="Q1686" i="35"/>
  <c r="M1686" i="35"/>
  <c r="J1686" i="35"/>
  <c r="G1686" i="35"/>
  <c r="D1686" i="35"/>
  <c r="Q1685" i="35"/>
  <c r="M1685" i="35"/>
  <c r="J1685" i="35"/>
  <c r="G1685" i="35"/>
  <c r="D1685" i="35"/>
  <c r="Q1684" i="35"/>
  <c r="M1684" i="35"/>
  <c r="J1684" i="35"/>
  <c r="G1684" i="35"/>
  <c r="D1684" i="35"/>
  <c r="T1681" i="35"/>
  <c r="R1681" i="35"/>
  <c r="M1681" i="35"/>
  <c r="K1681" i="35"/>
  <c r="J1681" i="35"/>
  <c r="G1681" i="35"/>
  <c r="E1681" i="35"/>
  <c r="D1681" i="35"/>
  <c r="T1680" i="35"/>
  <c r="R1680" i="35"/>
  <c r="O1680" i="35"/>
  <c r="M1680" i="35"/>
  <c r="K1680" i="35"/>
  <c r="J1680" i="35"/>
  <c r="H1680" i="35"/>
  <c r="G1680" i="35"/>
  <c r="D1680" i="35"/>
  <c r="T1679" i="35"/>
  <c r="R1679" i="35"/>
  <c r="K1679" i="35"/>
  <c r="J1679" i="35"/>
  <c r="H1679" i="35"/>
  <c r="G1679" i="35"/>
  <c r="E1679" i="35"/>
  <c r="D1679" i="35"/>
  <c r="R1678" i="35"/>
  <c r="O1678" i="35"/>
  <c r="M1678" i="35"/>
  <c r="K1678" i="35"/>
  <c r="J1678" i="35"/>
  <c r="H1678" i="35"/>
  <c r="G1678" i="35"/>
  <c r="E1678" i="35"/>
  <c r="D1678" i="35"/>
  <c r="T1677" i="35"/>
  <c r="R1677" i="35"/>
  <c r="O1677" i="35"/>
  <c r="M1677" i="35"/>
  <c r="K1677" i="35"/>
  <c r="J1677" i="35"/>
  <c r="H1677" i="35"/>
  <c r="G1677" i="35"/>
  <c r="E1677" i="35"/>
  <c r="D1677" i="35"/>
  <c r="T1676" i="35"/>
  <c r="R1676" i="35"/>
  <c r="O1676" i="35"/>
  <c r="M1676" i="35"/>
  <c r="K1676" i="35"/>
  <c r="J1676" i="35"/>
  <c r="H1676" i="35"/>
  <c r="G1676" i="35"/>
  <c r="E1676" i="35"/>
  <c r="D1676" i="35"/>
  <c r="D1672" i="35"/>
  <c r="Q1671" i="35"/>
  <c r="D1669" i="35"/>
  <c r="D1668" i="35"/>
  <c r="Q1657" i="35"/>
  <c r="M1657" i="35"/>
  <c r="J1657" i="35"/>
  <c r="G1657" i="35"/>
  <c r="D1657" i="35"/>
  <c r="Q1656" i="35"/>
  <c r="M1656" i="35"/>
  <c r="J1656" i="35"/>
  <c r="G1656" i="35"/>
  <c r="D1656" i="35"/>
  <c r="Q1654" i="35"/>
  <c r="M1654" i="35"/>
  <c r="J1654" i="35"/>
  <c r="G1654" i="35"/>
  <c r="D1654" i="35"/>
  <c r="Q1653" i="35"/>
  <c r="M1653" i="35"/>
  <c r="J1653" i="35"/>
  <c r="G1653" i="35"/>
  <c r="D1653" i="35"/>
  <c r="V1652" i="35"/>
  <c r="Q1652" i="35"/>
  <c r="M1652" i="35"/>
  <c r="J1652" i="35"/>
  <c r="G1652" i="35"/>
  <c r="D1652" i="35"/>
  <c r="T1649" i="35"/>
  <c r="R1649" i="35"/>
  <c r="O1649" i="35"/>
  <c r="M1649" i="35"/>
  <c r="K1649" i="35"/>
  <c r="J1649" i="35"/>
  <c r="H1649" i="35"/>
  <c r="G1649" i="35"/>
  <c r="E1649" i="35"/>
  <c r="D1649" i="35"/>
  <c r="T1648" i="35"/>
  <c r="R1648" i="35"/>
  <c r="O1648" i="35"/>
  <c r="M1648" i="35"/>
  <c r="K1648" i="35"/>
  <c r="J1648" i="35"/>
  <c r="H1648" i="35"/>
  <c r="G1648" i="35"/>
  <c r="E1648" i="35"/>
  <c r="D1648" i="35"/>
  <c r="R1647" i="35"/>
  <c r="K1647" i="35"/>
  <c r="J1647" i="35"/>
  <c r="H1647" i="35"/>
  <c r="G1647" i="35"/>
  <c r="E1647" i="35"/>
  <c r="D1647" i="35"/>
  <c r="T1646" i="35"/>
  <c r="R1646" i="35"/>
  <c r="O1646" i="35"/>
  <c r="M1646" i="35"/>
  <c r="K1646" i="35"/>
  <c r="J1646" i="35"/>
  <c r="H1646" i="35"/>
  <c r="G1646" i="35"/>
  <c r="E1646" i="35"/>
  <c r="D1646" i="35"/>
  <c r="T1645" i="35"/>
  <c r="R1645" i="35"/>
  <c r="O1645" i="35"/>
  <c r="M1645" i="35"/>
  <c r="K1645" i="35"/>
  <c r="J1645" i="35"/>
  <c r="H1645" i="35"/>
  <c r="G1645" i="35"/>
  <c r="E1645" i="35"/>
  <c r="D1645" i="35"/>
  <c r="T1644" i="35"/>
  <c r="R1644" i="35"/>
  <c r="O1644" i="35"/>
  <c r="M1644" i="35"/>
  <c r="K1644" i="35"/>
  <c r="J1644" i="35"/>
  <c r="H1644" i="35"/>
  <c r="G1644" i="35"/>
  <c r="E1644" i="35"/>
  <c r="D1644" i="35"/>
  <c r="D1640" i="35"/>
  <c r="Q1639" i="35"/>
  <c r="J1639" i="35"/>
  <c r="D1638" i="35"/>
  <c r="D1637" i="35"/>
  <c r="D1636" i="35"/>
  <c r="Q1625" i="35"/>
  <c r="M1625" i="35"/>
  <c r="J1625" i="35"/>
  <c r="G1625" i="35"/>
  <c r="D1625" i="35"/>
  <c r="Q1624" i="35"/>
  <c r="M1624" i="35"/>
  <c r="J1624" i="35"/>
  <c r="G1624" i="35"/>
  <c r="D1624" i="35"/>
  <c r="V1622" i="35"/>
  <c r="Q1622" i="35"/>
  <c r="M1622" i="35"/>
  <c r="J1622" i="35"/>
  <c r="G1622" i="35"/>
  <c r="D1622" i="35"/>
  <c r="W1621" i="35"/>
  <c r="V1621" i="35"/>
  <c r="Q1621" i="35"/>
  <c r="M1621" i="35"/>
  <c r="J1621" i="35"/>
  <c r="G1621" i="35"/>
  <c r="D1621" i="35"/>
  <c r="Q1620" i="35"/>
  <c r="M1620" i="35"/>
  <c r="J1620" i="35"/>
  <c r="G1620" i="35"/>
  <c r="D1620" i="35"/>
  <c r="T1617" i="35"/>
  <c r="R1617" i="35"/>
  <c r="M1617" i="35"/>
  <c r="K1617" i="35"/>
  <c r="J1617" i="35"/>
  <c r="G1617" i="35"/>
  <c r="E1617" i="35"/>
  <c r="D1617" i="35"/>
  <c r="R1616" i="35"/>
  <c r="O1616" i="35"/>
  <c r="M1616" i="35"/>
  <c r="K1616" i="35"/>
  <c r="J1616" i="35"/>
  <c r="H1616" i="35"/>
  <c r="G1616" i="35"/>
  <c r="D1616" i="35"/>
  <c r="T1615" i="35"/>
  <c r="O1615" i="35"/>
  <c r="K1615" i="35"/>
  <c r="J1615" i="35"/>
  <c r="H1615" i="35"/>
  <c r="G1615" i="35"/>
  <c r="E1615" i="35"/>
  <c r="D1615" i="35"/>
  <c r="R1614" i="35"/>
  <c r="M1614" i="35"/>
  <c r="K1614" i="35"/>
  <c r="J1614" i="35"/>
  <c r="G1614" i="35"/>
  <c r="E1614" i="35"/>
  <c r="D1614" i="35"/>
  <c r="B1614" i="35"/>
  <c r="T1613" i="35"/>
  <c r="R1613" i="35"/>
  <c r="O1613" i="35"/>
  <c r="M1613" i="35"/>
  <c r="K1613" i="35"/>
  <c r="J1613" i="35"/>
  <c r="H1613" i="35"/>
  <c r="G1613" i="35"/>
  <c r="E1613" i="35"/>
  <c r="D1613" i="35"/>
  <c r="T1612" i="35"/>
  <c r="R1612" i="35"/>
  <c r="O1612" i="35"/>
  <c r="M1612" i="35"/>
  <c r="K1612" i="35"/>
  <c r="J1612" i="35"/>
  <c r="H1612" i="35"/>
  <c r="G1612" i="35"/>
  <c r="E1612" i="35"/>
  <c r="D1612" i="35"/>
  <c r="D1608" i="35"/>
  <c r="Q1607" i="35"/>
  <c r="J1607" i="35"/>
  <c r="D1606" i="35"/>
  <c r="D1605" i="35"/>
  <c r="D1604" i="35"/>
  <c r="Q3191" i="35"/>
  <c r="M3191" i="35"/>
  <c r="J3191" i="35"/>
  <c r="G3191" i="35"/>
  <c r="D3191" i="35"/>
  <c r="B3190" i="35"/>
  <c r="B3189" i="35"/>
  <c r="Q3187" i="35"/>
  <c r="M3187" i="35"/>
  <c r="G3187" i="35"/>
  <c r="D3187" i="35"/>
  <c r="B3185" i="35"/>
  <c r="B3184" i="35"/>
  <c r="B3181" i="35"/>
  <c r="T3179" i="35"/>
  <c r="R3179" i="35"/>
  <c r="O3179" i="35"/>
  <c r="M3179" i="35"/>
  <c r="K3179" i="35"/>
  <c r="J3179" i="35"/>
  <c r="H3179" i="35"/>
  <c r="G3179" i="35"/>
  <c r="E3179" i="35"/>
  <c r="D3179" i="35"/>
  <c r="U3176" i="35"/>
  <c r="U3175" i="35"/>
  <c r="D3171" i="35"/>
  <c r="B3170" i="35"/>
  <c r="Q3159" i="35"/>
  <c r="M3159" i="35"/>
  <c r="J3159" i="35"/>
  <c r="G3159" i="35"/>
  <c r="D3159" i="35"/>
  <c r="B3158" i="35"/>
  <c r="B3157" i="35"/>
  <c r="B3156" i="35"/>
  <c r="Q3155" i="35"/>
  <c r="M3155" i="35"/>
  <c r="G3155" i="35"/>
  <c r="D3155" i="35"/>
  <c r="B3153" i="35"/>
  <c r="B3152" i="35"/>
  <c r="B3149" i="35"/>
  <c r="T3147" i="35"/>
  <c r="R3147" i="35"/>
  <c r="O3147" i="35"/>
  <c r="M3147" i="35"/>
  <c r="K3147" i="35"/>
  <c r="J3147" i="35"/>
  <c r="H3147" i="35"/>
  <c r="G3147" i="35"/>
  <c r="E3147" i="35"/>
  <c r="D3147" i="35"/>
  <c r="U3144" i="35"/>
  <c r="U3143" i="35"/>
  <c r="D3139" i="35"/>
  <c r="B3138" i="35"/>
  <c r="Q3127" i="35"/>
  <c r="M3127" i="35"/>
  <c r="J3127" i="35"/>
  <c r="G3127" i="35"/>
  <c r="D3127" i="35"/>
  <c r="B3126" i="35"/>
  <c r="B3125" i="35"/>
  <c r="Q3123" i="35"/>
  <c r="M3123" i="35"/>
  <c r="G3123" i="35"/>
  <c r="D3123" i="35"/>
  <c r="B3121" i="35"/>
  <c r="B3120" i="35"/>
  <c r="B3117" i="35"/>
  <c r="T3115" i="35"/>
  <c r="R3115" i="35"/>
  <c r="O3115" i="35"/>
  <c r="M3115" i="35"/>
  <c r="K3115" i="35"/>
  <c r="J3115" i="35"/>
  <c r="H3115" i="35"/>
  <c r="G3115" i="35"/>
  <c r="E3115" i="35"/>
  <c r="D3115" i="35"/>
  <c r="U3112" i="35"/>
  <c r="U3111" i="35"/>
  <c r="D3107" i="35"/>
  <c r="B3106" i="35"/>
  <c r="Q3095" i="35"/>
  <c r="M3095" i="35"/>
  <c r="J3095" i="35"/>
  <c r="G3095" i="35"/>
  <c r="D3095" i="35"/>
  <c r="B3094" i="35"/>
  <c r="B3093" i="35"/>
  <c r="Q3091" i="35"/>
  <c r="M3091" i="35"/>
  <c r="G3091" i="35"/>
  <c r="D3091" i="35"/>
  <c r="B3089" i="35"/>
  <c r="B3088" i="35"/>
  <c r="B3085" i="35"/>
  <c r="T3083" i="35"/>
  <c r="R3083" i="35"/>
  <c r="O3083" i="35"/>
  <c r="M3083" i="35"/>
  <c r="K3083" i="35"/>
  <c r="J3083" i="35"/>
  <c r="H3083" i="35"/>
  <c r="G3083" i="35"/>
  <c r="E3083" i="35"/>
  <c r="D3083" i="35"/>
  <c r="U3080" i="35"/>
  <c r="U3079" i="35"/>
  <c r="D3075" i="35"/>
  <c r="B3074" i="35"/>
  <c r="Q3063" i="35"/>
  <c r="M3063" i="35"/>
  <c r="J3063" i="35"/>
  <c r="G3063" i="35"/>
  <c r="D3063" i="35"/>
  <c r="B3062" i="35"/>
  <c r="B3061" i="35"/>
  <c r="Q3059" i="35"/>
  <c r="M3059" i="35"/>
  <c r="G3059" i="35"/>
  <c r="D3059" i="35"/>
  <c r="B3057" i="35"/>
  <c r="B3056" i="35"/>
  <c r="B3053" i="35"/>
  <c r="T3051" i="35"/>
  <c r="R3051" i="35"/>
  <c r="O3051" i="35"/>
  <c r="M3051" i="35"/>
  <c r="K3051" i="35"/>
  <c r="J3051" i="35"/>
  <c r="H3051" i="35"/>
  <c r="G3051" i="35"/>
  <c r="E3051" i="35"/>
  <c r="D3051" i="35"/>
  <c r="U3048" i="35"/>
  <c r="U3047" i="35"/>
  <c r="D3043" i="35"/>
  <c r="B3042" i="35"/>
  <c r="Q3031" i="35"/>
  <c r="M3031" i="35"/>
  <c r="J3031" i="35"/>
  <c r="G3031" i="35"/>
  <c r="D3031" i="35"/>
  <c r="B3030" i="35"/>
  <c r="B3029" i="35"/>
  <c r="Q3027" i="35"/>
  <c r="M3027" i="35"/>
  <c r="G3027" i="35"/>
  <c r="D3027" i="35"/>
  <c r="B3025" i="35"/>
  <c r="B3024" i="35"/>
  <c r="B3021" i="35"/>
  <c r="T3019" i="35"/>
  <c r="R3019" i="35"/>
  <c r="O3019" i="35"/>
  <c r="M3019" i="35"/>
  <c r="K3019" i="35"/>
  <c r="J3019" i="35"/>
  <c r="H3019" i="35"/>
  <c r="G3019" i="35"/>
  <c r="E3019" i="35"/>
  <c r="D3019" i="35"/>
  <c r="U3016" i="35"/>
  <c r="U3015" i="35"/>
  <c r="D3011" i="35"/>
  <c r="B3010" i="35"/>
  <c r="Q2999" i="35"/>
  <c r="M2999" i="35"/>
  <c r="J2999" i="35"/>
  <c r="G2999" i="35"/>
  <c r="D2999" i="35"/>
  <c r="B2998" i="35"/>
  <c r="B2997" i="35"/>
  <c r="Q2995" i="35"/>
  <c r="M2995" i="35"/>
  <c r="G2995" i="35"/>
  <c r="D2995" i="35"/>
  <c r="B2993" i="35"/>
  <c r="B2992" i="35"/>
  <c r="B2989" i="35"/>
  <c r="T2987" i="35"/>
  <c r="R2987" i="35"/>
  <c r="O2987" i="35"/>
  <c r="M2987" i="35"/>
  <c r="K2987" i="35"/>
  <c r="J2987" i="35"/>
  <c r="H2987" i="35"/>
  <c r="G2987" i="35"/>
  <c r="E2987" i="35"/>
  <c r="D2987" i="35"/>
  <c r="U2984" i="35"/>
  <c r="U2983" i="35"/>
  <c r="D2979" i="35"/>
  <c r="B2978" i="35"/>
  <c r="Q2967" i="35"/>
  <c r="M2967" i="35"/>
  <c r="J2967" i="35"/>
  <c r="G2967" i="35"/>
  <c r="D2967" i="35"/>
  <c r="B2966" i="35"/>
  <c r="B2965" i="35"/>
  <c r="Q2963" i="35"/>
  <c r="M2963" i="35"/>
  <c r="G2963" i="35"/>
  <c r="D2963" i="35"/>
  <c r="B2961" i="35"/>
  <c r="B2960" i="35"/>
  <c r="B2957" i="35"/>
  <c r="T2955" i="35"/>
  <c r="R2955" i="35"/>
  <c r="O2955" i="35"/>
  <c r="M2955" i="35"/>
  <c r="K2955" i="35"/>
  <c r="J2955" i="35"/>
  <c r="H2955" i="35"/>
  <c r="G2955" i="35"/>
  <c r="E2955" i="35"/>
  <c r="D2955" i="35"/>
  <c r="U2952" i="35"/>
  <c r="U2951" i="35"/>
  <c r="D2947" i="35"/>
  <c r="B2946" i="35"/>
  <c r="Q2935" i="35"/>
  <c r="M2935" i="35"/>
  <c r="J2935" i="35"/>
  <c r="G2935" i="35"/>
  <c r="D2935" i="35"/>
  <c r="B2934" i="35"/>
  <c r="B2933" i="35"/>
  <c r="Q2931" i="35"/>
  <c r="M2931" i="35"/>
  <c r="G2931" i="35"/>
  <c r="D2931" i="35"/>
  <c r="B2929" i="35"/>
  <c r="B2928" i="35"/>
  <c r="B2925" i="35"/>
  <c r="T2923" i="35"/>
  <c r="R2923" i="35"/>
  <c r="O2923" i="35"/>
  <c r="M2923" i="35"/>
  <c r="K2923" i="35"/>
  <c r="J2923" i="35"/>
  <c r="H2923" i="35"/>
  <c r="G2923" i="35"/>
  <c r="E2923" i="35"/>
  <c r="D2923" i="35"/>
  <c r="U2920" i="35"/>
  <c r="U2919" i="35"/>
  <c r="D2915" i="35"/>
  <c r="B2914" i="35"/>
  <c r="Q2903" i="35"/>
  <c r="M2903" i="35"/>
  <c r="J2903" i="35"/>
  <c r="G2903" i="35"/>
  <c r="D2903" i="35"/>
  <c r="B2902" i="35"/>
  <c r="B2901" i="35"/>
  <c r="Q2899" i="35"/>
  <c r="M2899" i="35"/>
  <c r="G2899" i="35"/>
  <c r="D2899" i="35"/>
  <c r="B2897" i="35"/>
  <c r="B2896" i="35"/>
  <c r="B2893" i="35"/>
  <c r="T2891" i="35"/>
  <c r="R2891" i="35"/>
  <c r="O2891" i="35"/>
  <c r="M2891" i="35"/>
  <c r="K2891" i="35"/>
  <c r="J2891" i="35"/>
  <c r="H2891" i="35"/>
  <c r="G2891" i="35"/>
  <c r="E2891" i="35"/>
  <c r="D2891" i="35"/>
  <c r="U2888" i="35"/>
  <c r="U2887" i="35"/>
  <c r="D2883" i="35"/>
  <c r="B2882" i="35"/>
  <c r="Q2871" i="35"/>
  <c r="M2871" i="35"/>
  <c r="J2871" i="35"/>
  <c r="G2871" i="35"/>
  <c r="D2871" i="35"/>
  <c r="B2870" i="35"/>
  <c r="B2869" i="35"/>
  <c r="Q2867" i="35"/>
  <c r="M2867" i="35"/>
  <c r="G2867" i="35"/>
  <c r="D2867" i="35"/>
  <c r="B2865" i="35"/>
  <c r="B2864" i="35"/>
  <c r="B2861" i="35"/>
  <c r="T2859" i="35"/>
  <c r="R2859" i="35"/>
  <c r="O2859" i="35"/>
  <c r="M2859" i="35"/>
  <c r="K2859" i="35"/>
  <c r="J2859" i="35"/>
  <c r="H2859" i="35"/>
  <c r="G2859" i="35"/>
  <c r="E2859" i="35"/>
  <c r="D2859" i="35"/>
  <c r="U2856" i="35"/>
  <c r="U2855" i="35"/>
  <c r="D2851" i="35"/>
  <c r="B2850" i="35"/>
  <c r="Q2839" i="35"/>
  <c r="M2839" i="35"/>
  <c r="J2839" i="35"/>
  <c r="G2839" i="35"/>
  <c r="D2839" i="35"/>
  <c r="B2838" i="35"/>
  <c r="B2837" i="35"/>
  <c r="Q2835" i="35"/>
  <c r="M2835" i="35"/>
  <c r="G2835" i="35"/>
  <c r="D2835" i="35"/>
  <c r="B2833" i="35"/>
  <c r="B2832" i="35"/>
  <c r="B2829" i="35"/>
  <c r="T2827" i="35"/>
  <c r="R2827" i="35"/>
  <c r="O2827" i="35"/>
  <c r="M2827" i="35"/>
  <c r="K2827" i="35"/>
  <c r="J2827" i="35"/>
  <c r="H2827" i="35"/>
  <c r="G2827" i="35"/>
  <c r="E2827" i="35"/>
  <c r="D2827" i="35"/>
  <c r="U2824" i="35"/>
  <c r="U2823" i="35"/>
  <c r="D2819" i="35"/>
  <c r="B2818" i="35"/>
  <c r="Q2807" i="35"/>
  <c r="M2807" i="35"/>
  <c r="J2807" i="35"/>
  <c r="G2807" i="35"/>
  <c r="D2807" i="35"/>
  <c r="B2806" i="35"/>
  <c r="B2805" i="35"/>
  <c r="Q2803" i="35"/>
  <c r="M2803" i="35"/>
  <c r="G2803" i="35"/>
  <c r="D2803" i="35"/>
  <c r="B2801" i="35"/>
  <c r="B2800" i="35"/>
  <c r="B2797" i="35"/>
  <c r="T2795" i="35"/>
  <c r="R2795" i="35"/>
  <c r="O2795" i="35"/>
  <c r="M2795" i="35"/>
  <c r="K2795" i="35"/>
  <c r="J2795" i="35"/>
  <c r="H2795" i="35"/>
  <c r="G2795" i="35"/>
  <c r="E2795" i="35"/>
  <c r="D2795" i="35"/>
  <c r="U2792" i="35"/>
  <c r="U2791" i="35"/>
  <c r="D2787" i="35"/>
  <c r="B2786" i="35"/>
  <c r="Q2775" i="35"/>
  <c r="M2775" i="35"/>
  <c r="J2775" i="35"/>
  <c r="G2775" i="35"/>
  <c r="D2775" i="35"/>
  <c r="B2774" i="35"/>
  <c r="B2773" i="35"/>
  <c r="Q2771" i="35"/>
  <c r="M2771" i="35"/>
  <c r="G2771" i="35"/>
  <c r="D2771" i="35"/>
  <c r="B2769" i="35"/>
  <c r="B2768" i="35"/>
  <c r="B2767" i="35"/>
  <c r="B2765" i="35"/>
  <c r="T2763" i="35"/>
  <c r="R2763" i="35"/>
  <c r="O2763" i="35"/>
  <c r="M2763" i="35"/>
  <c r="K2763" i="35"/>
  <c r="J2763" i="35"/>
  <c r="H2763" i="35"/>
  <c r="G2763" i="35"/>
  <c r="E2763" i="35"/>
  <c r="D2763" i="35"/>
  <c r="U2760" i="35"/>
  <c r="U2759" i="35"/>
  <c r="D2755" i="35"/>
  <c r="B2754" i="35"/>
  <c r="Q2743" i="35"/>
  <c r="M2743" i="35"/>
  <c r="J2743" i="35"/>
  <c r="G2743" i="35"/>
  <c r="D2743" i="35"/>
  <c r="B2742" i="35"/>
  <c r="B2741" i="35"/>
  <c r="Q2739" i="35"/>
  <c r="M2739" i="35"/>
  <c r="G2739" i="35"/>
  <c r="D2739" i="35"/>
  <c r="B2737" i="35"/>
  <c r="B2736" i="35"/>
  <c r="B2733" i="35"/>
  <c r="T2731" i="35"/>
  <c r="R2731" i="35"/>
  <c r="O2731" i="35"/>
  <c r="M2731" i="35"/>
  <c r="K2731" i="35"/>
  <c r="J2731" i="35"/>
  <c r="H2731" i="35"/>
  <c r="G2731" i="35"/>
  <c r="E2731" i="35"/>
  <c r="D2731" i="35"/>
  <c r="U2728" i="35"/>
  <c r="U2727" i="35"/>
  <c r="D2723" i="35"/>
  <c r="B2722" i="35"/>
  <c r="Q2711" i="35"/>
  <c r="M2711" i="35"/>
  <c r="J2711" i="35"/>
  <c r="G2711" i="35"/>
  <c r="D2711" i="35"/>
  <c r="B2710" i="35"/>
  <c r="B2709" i="35"/>
  <c r="Q2707" i="35"/>
  <c r="M2707" i="35"/>
  <c r="G2707" i="35"/>
  <c r="D2707" i="35"/>
  <c r="B2705" i="35"/>
  <c r="B2704" i="35"/>
  <c r="B2701" i="35"/>
  <c r="T2699" i="35"/>
  <c r="R2699" i="35"/>
  <c r="O2699" i="35"/>
  <c r="M2699" i="35"/>
  <c r="K2699" i="35"/>
  <c r="J2699" i="35"/>
  <c r="H2699" i="35"/>
  <c r="G2699" i="35"/>
  <c r="E2699" i="35"/>
  <c r="D2699" i="35"/>
  <c r="U2696" i="35"/>
  <c r="U2695" i="35"/>
  <c r="D2691" i="35"/>
  <c r="B2690" i="35"/>
  <c r="Q2679" i="35"/>
  <c r="M2679" i="35"/>
  <c r="J2679" i="35"/>
  <c r="G2679" i="35"/>
  <c r="D2679" i="35"/>
  <c r="B2678" i="35"/>
  <c r="B2677" i="35"/>
  <c r="Q2675" i="35"/>
  <c r="M2675" i="35"/>
  <c r="G2675" i="35"/>
  <c r="D2675" i="35"/>
  <c r="B2673" i="35"/>
  <c r="B2672" i="35"/>
  <c r="B2669" i="35"/>
  <c r="T2667" i="35"/>
  <c r="R2667" i="35"/>
  <c r="O2667" i="35"/>
  <c r="M2667" i="35"/>
  <c r="K2667" i="35"/>
  <c r="J2667" i="35"/>
  <c r="H2667" i="35"/>
  <c r="G2667" i="35"/>
  <c r="E2667" i="35"/>
  <c r="D2667" i="35"/>
  <c r="U2664" i="35"/>
  <c r="U2663" i="35"/>
  <c r="D2659" i="35"/>
  <c r="B2658" i="35"/>
  <c r="Q2647" i="35"/>
  <c r="M2647" i="35"/>
  <c r="J2647" i="35"/>
  <c r="G2647" i="35"/>
  <c r="D2647" i="35"/>
  <c r="B2646" i="35"/>
  <c r="B2645" i="35"/>
  <c r="B2644" i="35"/>
  <c r="Q2643" i="35"/>
  <c r="M2643" i="35"/>
  <c r="G2643" i="35"/>
  <c r="D2643" i="35"/>
  <c r="B2641" i="35"/>
  <c r="B2640" i="35"/>
  <c r="B2637" i="35"/>
  <c r="T2635" i="35"/>
  <c r="R2635" i="35"/>
  <c r="O2635" i="35"/>
  <c r="M2635" i="35"/>
  <c r="K2635" i="35"/>
  <c r="J2635" i="35"/>
  <c r="H2635" i="35"/>
  <c r="G2635" i="35"/>
  <c r="E2635" i="35"/>
  <c r="D2635" i="35"/>
  <c r="U2632" i="35"/>
  <c r="U2631" i="35"/>
  <c r="D2627" i="35"/>
  <c r="B2626" i="35"/>
  <c r="Q2615" i="35"/>
  <c r="M2615" i="35"/>
  <c r="J2615" i="35"/>
  <c r="G2615" i="35"/>
  <c r="D2615" i="35"/>
  <c r="B2614" i="35"/>
  <c r="B2613" i="35"/>
  <c r="Q2611" i="35"/>
  <c r="M2611" i="35"/>
  <c r="G2611" i="35"/>
  <c r="D2611" i="35"/>
  <c r="B2609" i="35"/>
  <c r="B2608" i="35"/>
  <c r="B2605" i="35"/>
  <c r="T2603" i="35"/>
  <c r="R2603" i="35"/>
  <c r="O2603" i="35"/>
  <c r="M2603" i="35"/>
  <c r="K2603" i="35"/>
  <c r="J2603" i="35"/>
  <c r="H2603" i="35"/>
  <c r="G2603" i="35"/>
  <c r="E2603" i="35"/>
  <c r="D2603" i="35"/>
  <c r="U2600" i="35"/>
  <c r="U2599" i="35"/>
  <c r="D2595" i="35"/>
  <c r="B2594" i="35"/>
  <c r="Q2583" i="35"/>
  <c r="M2583" i="35"/>
  <c r="J2583" i="35"/>
  <c r="G2583" i="35"/>
  <c r="D2583" i="35"/>
  <c r="B2582" i="35"/>
  <c r="B2581" i="35"/>
  <c r="Q2579" i="35"/>
  <c r="M2579" i="35"/>
  <c r="G2579" i="35"/>
  <c r="D2579" i="35"/>
  <c r="B2577" i="35"/>
  <c r="B2576" i="35"/>
  <c r="B2573" i="35"/>
  <c r="T2571" i="35"/>
  <c r="R2571" i="35"/>
  <c r="O2571" i="35"/>
  <c r="M2571" i="35"/>
  <c r="K2571" i="35"/>
  <c r="J2571" i="35"/>
  <c r="H2571" i="35"/>
  <c r="G2571" i="35"/>
  <c r="E2571" i="35"/>
  <c r="D2571" i="35"/>
  <c r="U2568" i="35"/>
  <c r="U2567" i="35"/>
  <c r="D2563" i="35"/>
  <c r="B2562" i="35"/>
  <c r="Q2551" i="35"/>
  <c r="M2551" i="35"/>
  <c r="J2551" i="35"/>
  <c r="G2551" i="35"/>
  <c r="D2551" i="35"/>
  <c r="B2550" i="35"/>
  <c r="B2549" i="35"/>
  <c r="Q2547" i="35"/>
  <c r="M2547" i="35"/>
  <c r="G2547" i="35"/>
  <c r="D2547" i="35"/>
  <c r="B2545" i="35"/>
  <c r="B2544" i="35"/>
  <c r="B2541" i="35"/>
  <c r="T2539" i="35"/>
  <c r="R2539" i="35"/>
  <c r="O2539" i="35"/>
  <c r="M2539" i="35"/>
  <c r="K2539" i="35"/>
  <c r="J2539" i="35"/>
  <c r="H2539" i="35"/>
  <c r="G2539" i="35"/>
  <c r="E2539" i="35"/>
  <c r="D2539" i="35"/>
  <c r="U2536" i="35"/>
  <c r="U2535" i="35"/>
  <c r="D2531" i="35"/>
  <c r="B2530" i="35"/>
  <c r="Q2519" i="35"/>
  <c r="M2519" i="35"/>
  <c r="J2519" i="35"/>
  <c r="G2519" i="35"/>
  <c r="D2519" i="35"/>
  <c r="B2518" i="35"/>
  <c r="B2517" i="35"/>
  <c r="Q2515" i="35"/>
  <c r="M2515" i="35"/>
  <c r="G2515" i="35"/>
  <c r="D2515" i="35"/>
  <c r="B2513" i="35"/>
  <c r="B2512" i="35"/>
  <c r="B2509" i="35"/>
  <c r="T2507" i="35"/>
  <c r="R2507" i="35"/>
  <c r="O2507" i="35"/>
  <c r="M2507" i="35"/>
  <c r="K2507" i="35"/>
  <c r="J2507" i="35"/>
  <c r="H2507" i="35"/>
  <c r="G2507" i="35"/>
  <c r="E2507" i="35"/>
  <c r="D2507" i="35"/>
  <c r="U2504" i="35"/>
  <c r="U2503" i="35"/>
  <c r="D2499" i="35"/>
  <c r="B2498" i="35"/>
  <c r="Q2487" i="35"/>
  <c r="M2487" i="35"/>
  <c r="J2487" i="35"/>
  <c r="G2487" i="35"/>
  <c r="D2487" i="35"/>
  <c r="B2486" i="35"/>
  <c r="B2485" i="35"/>
  <c r="Q2483" i="35"/>
  <c r="M2483" i="35"/>
  <c r="G2483" i="35"/>
  <c r="D2483" i="35"/>
  <c r="B2481" i="35"/>
  <c r="B2480" i="35"/>
  <c r="B2477" i="35"/>
  <c r="T2475" i="35"/>
  <c r="R2475" i="35"/>
  <c r="O2475" i="35"/>
  <c r="M2475" i="35"/>
  <c r="K2475" i="35"/>
  <c r="J2475" i="35"/>
  <c r="H2475" i="35"/>
  <c r="G2475" i="35"/>
  <c r="E2475" i="35"/>
  <c r="D2475" i="35"/>
  <c r="U2472" i="35"/>
  <c r="U2471" i="35"/>
  <c r="D2467" i="35"/>
  <c r="B2466" i="35"/>
  <c r="Q2455" i="35"/>
  <c r="M2455" i="35"/>
  <c r="J2455" i="35"/>
  <c r="G2455" i="35"/>
  <c r="D2455" i="35"/>
  <c r="B2454" i="35"/>
  <c r="B2453" i="35"/>
  <c r="Q2451" i="35"/>
  <c r="M2451" i="35"/>
  <c r="G2451" i="35"/>
  <c r="D2451" i="35"/>
  <c r="B2449" i="35"/>
  <c r="B2448" i="35"/>
  <c r="B2445" i="35"/>
  <c r="T2443" i="35"/>
  <c r="R2443" i="35"/>
  <c r="O2443" i="35"/>
  <c r="M2443" i="35"/>
  <c r="K2443" i="35"/>
  <c r="J2443" i="35"/>
  <c r="H2443" i="35"/>
  <c r="G2443" i="35"/>
  <c r="E2443" i="35"/>
  <c r="D2443" i="35"/>
  <c r="U2440" i="35"/>
  <c r="U2439" i="35"/>
  <c r="D2435" i="35"/>
  <c r="B2434" i="35"/>
  <c r="Q2423" i="35"/>
  <c r="M2423" i="35"/>
  <c r="J2423" i="35"/>
  <c r="G2423" i="35"/>
  <c r="D2423" i="35"/>
  <c r="B2422" i="35"/>
  <c r="B2421" i="35"/>
  <c r="Q2419" i="35"/>
  <c r="M2419" i="35"/>
  <c r="G2419" i="35"/>
  <c r="D2419" i="35"/>
  <c r="B2417" i="35"/>
  <c r="B2416" i="35"/>
  <c r="B2413" i="35"/>
  <c r="T2411" i="35"/>
  <c r="R2411" i="35"/>
  <c r="O2411" i="35"/>
  <c r="M2411" i="35"/>
  <c r="K2411" i="35"/>
  <c r="J2411" i="35"/>
  <c r="H2411" i="35"/>
  <c r="G2411" i="35"/>
  <c r="E2411" i="35"/>
  <c r="D2411" i="35"/>
  <c r="U2408" i="35"/>
  <c r="U2407" i="35"/>
  <c r="D2403" i="35"/>
  <c r="B2402" i="35"/>
  <c r="Q2391" i="35"/>
  <c r="M2391" i="35"/>
  <c r="J2391" i="35"/>
  <c r="G2391" i="35"/>
  <c r="D2391" i="35"/>
  <c r="B2390" i="35"/>
  <c r="B2389" i="35"/>
  <c r="Q2387" i="35"/>
  <c r="M2387" i="35"/>
  <c r="G2387" i="35"/>
  <c r="D2387" i="35"/>
  <c r="B2385" i="35"/>
  <c r="B2384" i="35"/>
  <c r="B2381" i="35"/>
  <c r="T2379" i="35"/>
  <c r="R2379" i="35"/>
  <c r="O2379" i="35"/>
  <c r="M2379" i="35"/>
  <c r="K2379" i="35"/>
  <c r="J2379" i="35"/>
  <c r="H2379" i="35"/>
  <c r="G2379" i="35"/>
  <c r="E2379" i="35"/>
  <c r="D2379" i="35"/>
  <c r="U2376" i="35"/>
  <c r="U2375" i="35"/>
  <c r="D2371" i="35"/>
  <c r="B2370" i="35"/>
  <c r="Q2359" i="35"/>
  <c r="M2359" i="35"/>
  <c r="J2359" i="35"/>
  <c r="G2359" i="35"/>
  <c r="D2359" i="35"/>
  <c r="B2358" i="35"/>
  <c r="B2357" i="35"/>
  <c r="Q2355" i="35"/>
  <c r="M2355" i="35"/>
  <c r="G2355" i="35"/>
  <c r="D2355" i="35"/>
  <c r="B2353" i="35"/>
  <c r="B2352" i="35"/>
  <c r="B2349" i="35"/>
  <c r="T2347" i="35"/>
  <c r="R2347" i="35"/>
  <c r="O2347" i="35"/>
  <c r="M2347" i="35"/>
  <c r="K2347" i="35"/>
  <c r="J2347" i="35"/>
  <c r="H2347" i="35"/>
  <c r="G2347" i="35"/>
  <c r="E2347" i="35"/>
  <c r="D2347" i="35"/>
  <c r="U2344" i="35"/>
  <c r="U2343" i="35"/>
  <c r="D2339" i="35"/>
  <c r="B2338" i="35"/>
  <c r="Q2327" i="35"/>
  <c r="M2327" i="35"/>
  <c r="J2327" i="35"/>
  <c r="G2327" i="35"/>
  <c r="D2327" i="35"/>
  <c r="B2326" i="35"/>
  <c r="B2325" i="35"/>
  <c r="Q2323" i="35"/>
  <c r="M2323" i="35"/>
  <c r="G2323" i="35"/>
  <c r="D2323" i="35"/>
  <c r="B2321" i="35"/>
  <c r="B2320" i="35"/>
  <c r="B2317" i="35"/>
  <c r="T2315" i="35"/>
  <c r="R2315" i="35"/>
  <c r="O2315" i="35"/>
  <c r="M2315" i="35"/>
  <c r="K2315" i="35"/>
  <c r="J2315" i="35"/>
  <c r="H2315" i="35"/>
  <c r="G2315" i="35"/>
  <c r="E2315" i="35"/>
  <c r="D2315" i="35"/>
  <c r="U2312" i="35"/>
  <c r="U2311" i="35"/>
  <c r="D2307" i="35"/>
  <c r="B2306" i="35"/>
  <c r="Q2295" i="35"/>
  <c r="M2295" i="35"/>
  <c r="J2295" i="35"/>
  <c r="G2295" i="35"/>
  <c r="D2295" i="35"/>
  <c r="B2294" i="35"/>
  <c r="B2293" i="35"/>
  <c r="Q2291" i="35"/>
  <c r="M2291" i="35"/>
  <c r="G2291" i="35"/>
  <c r="D2291" i="35"/>
  <c r="B2289" i="35"/>
  <c r="B2288" i="35"/>
  <c r="B2285" i="35"/>
  <c r="T2283" i="35"/>
  <c r="R2283" i="35"/>
  <c r="O2283" i="35"/>
  <c r="M2283" i="35"/>
  <c r="K2283" i="35"/>
  <c r="J2283" i="35"/>
  <c r="H2283" i="35"/>
  <c r="G2283" i="35"/>
  <c r="E2283" i="35"/>
  <c r="D2283" i="35"/>
  <c r="U2280" i="35"/>
  <c r="U2279" i="35"/>
  <c r="D2275" i="35"/>
  <c r="B2274" i="35"/>
  <c r="Q2263" i="35"/>
  <c r="M2263" i="35"/>
  <c r="J2263" i="35"/>
  <c r="G2263" i="35"/>
  <c r="D2263" i="35"/>
  <c r="B2262" i="35"/>
  <c r="B2261" i="35"/>
  <c r="Q2259" i="35"/>
  <c r="M2259" i="35"/>
  <c r="G2259" i="35"/>
  <c r="D2259" i="35"/>
  <c r="B2257" i="35"/>
  <c r="B2256" i="35"/>
  <c r="B2255" i="35"/>
  <c r="B2253" i="35"/>
  <c r="T2251" i="35"/>
  <c r="R2251" i="35"/>
  <c r="O2251" i="35"/>
  <c r="M2251" i="35"/>
  <c r="K2251" i="35"/>
  <c r="J2251" i="35"/>
  <c r="H2251" i="35"/>
  <c r="G2251" i="35"/>
  <c r="E2251" i="35"/>
  <c r="D2251" i="35"/>
  <c r="U2248" i="35"/>
  <c r="U2247" i="35"/>
  <c r="D2243" i="35"/>
  <c r="B2242" i="35"/>
  <c r="Q2231" i="35"/>
  <c r="M2231" i="35"/>
  <c r="J2231" i="35"/>
  <c r="G2231" i="35"/>
  <c r="D2231" i="35"/>
  <c r="B2230" i="35"/>
  <c r="B2229" i="35"/>
  <c r="Q2227" i="35"/>
  <c r="M2227" i="35"/>
  <c r="G2227" i="35"/>
  <c r="D2227" i="35"/>
  <c r="B2225" i="35"/>
  <c r="B2224" i="35"/>
  <c r="B2221" i="35"/>
  <c r="T2219" i="35"/>
  <c r="R2219" i="35"/>
  <c r="O2219" i="35"/>
  <c r="M2219" i="35"/>
  <c r="K2219" i="35"/>
  <c r="J2219" i="35"/>
  <c r="H2219" i="35"/>
  <c r="G2219" i="35"/>
  <c r="E2219" i="35"/>
  <c r="D2219" i="35"/>
  <c r="U2216" i="35"/>
  <c r="U2215" i="35"/>
  <c r="D2211" i="35"/>
  <c r="B2210" i="35"/>
  <c r="Q2199" i="35"/>
  <c r="M2199" i="35"/>
  <c r="J2199" i="35"/>
  <c r="G2199" i="35"/>
  <c r="D2199" i="35"/>
  <c r="B2198" i="35"/>
  <c r="B2197" i="35"/>
  <c r="Q2195" i="35"/>
  <c r="M2195" i="35"/>
  <c r="G2195" i="35"/>
  <c r="D2195" i="35"/>
  <c r="B2193" i="35"/>
  <c r="B2192" i="35"/>
  <c r="B2189" i="35"/>
  <c r="T2187" i="35"/>
  <c r="R2187" i="35"/>
  <c r="O2187" i="35"/>
  <c r="M2187" i="35"/>
  <c r="K2187" i="35"/>
  <c r="J2187" i="35"/>
  <c r="H2187" i="35"/>
  <c r="G2187" i="35"/>
  <c r="E2187" i="35"/>
  <c r="D2187" i="35"/>
  <c r="U2184" i="35"/>
  <c r="U2183" i="35"/>
  <c r="D2179" i="35"/>
  <c r="B2178" i="35"/>
  <c r="Q2167" i="35"/>
  <c r="M2167" i="35"/>
  <c r="J2167" i="35"/>
  <c r="G2167" i="35"/>
  <c r="D2167" i="35"/>
  <c r="B2166" i="35"/>
  <c r="B2165" i="35"/>
  <c r="Q2163" i="35"/>
  <c r="M2163" i="35"/>
  <c r="G2163" i="35"/>
  <c r="D2163" i="35"/>
  <c r="B2161" i="35"/>
  <c r="B2160" i="35"/>
  <c r="B2157" i="35"/>
  <c r="T2155" i="35"/>
  <c r="R2155" i="35"/>
  <c r="O2155" i="35"/>
  <c r="M2155" i="35"/>
  <c r="K2155" i="35"/>
  <c r="J2155" i="35"/>
  <c r="H2155" i="35"/>
  <c r="G2155" i="35"/>
  <c r="E2155" i="35"/>
  <c r="D2155" i="35"/>
  <c r="U2152" i="35"/>
  <c r="U2151" i="35"/>
  <c r="D2147" i="35"/>
  <c r="B2146" i="35"/>
  <c r="Q2135" i="35"/>
  <c r="M2135" i="35"/>
  <c r="J2135" i="35"/>
  <c r="G2135" i="35"/>
  <c r="D2135" i="35"/>
  <c r="B2134" i="35"/>
  <c r="B2133" i="35"/>
  <c r="B2132" i="35"/>
  <c r="Q2131" i="35"/>
  <c r="M2131" i="35"/>
  <c r="G2131" i="35"/>
  <c r="D2131" i="35"/>
  <c r="B2129" i="35"/>
  <c r="B2128" i="35"/>
  <c r="B2125" i="35"/>
  <c r="T2123" i="35"/>
  <c r="R2123" i="35"/>
  <c r="O2123" i="35"/>
  <c r="M2123" i="35"/>
  <c r="K2123" i="35"/>
  <c r="J2123" i="35"/>
  <c r="H2123" i="35"/>
  <c r="G2123" i="35"/>
  <c r="E2123" i="35"/>
  <c r="D2123" i="35"/>
  <c r="U2120" i="35"/>
  <c r="U2119" i="35"/>
  <c r="D2115" i="35"/>
  <c r="B2114" i="35"/>
  <c r="Q2103" i="35"/>
  <c r="M2103" i="35"/>
  <c r="J2103" i="35"/>
  <c r="G2103" i="35"/>
  <c r="D2103" i="35"/>
  <c r="B2102" i="35"/>
  <c r="B2101" i="35"/>
  <c r="Q2099" i="35"/>
  <c r="M2099" i="35"/>
  <c r="G2099" i="35"/>
  <c r="D2099" i="35"/>
  <c r="B2097" i="35"/>
  <c r="B2096" i="35"/>
  <c r="B2093" i="35"/>
  <c r="T2091" i="35"/>
  <c r="R2091" i="35"/>
  <c r="O2091" i="35"/>
  <c r="M2091" i="35"/>
  <c r="K2091" i="35"/>
  <c r="J2091" i="35"/>
  <c r="H2091" i="35"/>
  <c r="G2091" i="35"/>
  <c r="E2091" i="35"/>
  <c r="D2091" i="35"/>
  <c r="U2088" i="35"/>
  <c r="U2087" i="35"/>
  <c r="D2083" i="35"/>
  <c r="B2082" i="35"/>
  <c r="Q2071" i="35"/>
  <c r="M2071" i="35"/>
  <c r="J2071" i="35"/>
  <c r="G2071" i="35"/>
  <c r="D2071" i="35"/>
  <c r="B2070" i="35"/>
  <c r="B2069" i="35"/>
  <c r="Q2067" i="35"/>
  <c r="M2067" i="35"/>
  <c r="G2067" i="35"/>
  <c r="D2067" i="35"/>
  <c r="B2065" i="35"/>
  <c r="B2064" i="35"/>
  <c r="B2061" i="35"/>
  <c r="T2059" i="35"/>
  <c r="R2059" i="35"/>
  <c r="O2059" i="35"/>
  <c r="M2059" i="35"/>
  <c r="K2059" i="35"/>
  <c r="J2059" i="35"/>
  <c r="H2059" i="35"/>
  <c r="G2059" i="35"/>
  <c r="E2059" i="35"/>
  <c r="D2059" i="35"/>
  <c r="U2056" i="35"/>
  <c r="U2055" i="35"/>
  <c r="D2051" i="35"/>
  <c r="B2050" i="35"/>
  <c r="Q2039" i="35"/>
  <c r="M2039" i="35"/>
  <c r="J2039" i="35"/>
  <c r="G2039" i="35"/>
  <c r="D2039" i="35"/>
  <c r="B2038" i="35"/>
  <c r="B2037" i="35"/>
  <c r="Q2035" i="35"/>
  <c r="M2035" i="35"/>
  <c r="J2035" i="35"/>
  <c r="G2035" i="35"/>
  <c r="D2035" i="35"/>
  <c r="B2033" i="35"/>
  <c r="B2032" i="35"/>
  <c r="B2029" i="35"/>
  <c r="T2027" i="35"/>
  <c r="R2027" i="35"/>
  <c r="O2027" i="35"/>
  <c r="M2027" i="35"/>
  <c r="K2027" i="35"/>
  <c r="J2027" i="35"/>
  <c r="H2027" i="35"/>
  <c r="G2027" i="35"/>
  <c r="E2027" i="35"/>
  <c r="D2027" i="35"/>
  <c r="U2024" i="35"/>
  <c r="U2023" i="35"/>
  <c r="D2019" i="35"/>
  <c r="B2018" i="35"/>
  <c r="Q2007" i="35"/>
  <c r="M2007" i="35"/>
  <c r="J2007" i="35"/>
  <c r="G2007" i="35"/>
  <c r="D2007" i="35"/>
  <c r="B2006" i="35"/>
  <c r="B2005" i="35"/>
  <c r="Q2003" i="35"/>
  <c r="M2003" i="35"/>
  <c r="G2003" i="35"/>
  <c r="D2003" i="35"/>
  <c r="B2001" i="35"/>
  <c r="B2000" i="35"/>
  <c r="B1997" i="35"/>
  <c r="T1995" i="35"/>
  <c r="R1995" i="35"/>
  <c r="O1995" i="35"/>
  <c r="M1995" i="35"/>
  <c r="K1995" i="35"/>
  <c r="J1995" i="35"/>
  <c r="H1995" i="35"/>
  <c r="G1995" i="35"/>
  <c r="E1995" i="35"/>
  <c r="D1995" i="35"/>
  <c r="U1992" i="35"/>
  <c r="U1991" i="35"/>
  <c r="D1987" i="35"/>
  <c r="B1986" i="35"/>
  <c r="Q1975" i="35"/>
  <c r="M1975" i="35"/>
  <c r="J1975" i="35"/>
  <c r="G1975" i="35"/>
  <c r="D1975" i="35"/>
  <c r="B1974" i="35"/>
  <c r="B1973" i="35"/>
  <c r="Q1971" i="35"/>
  <c r="M1971" i="35"/>
  <c r="G1971" i="35"/>
  <c r="D1971" i="35"/>
  <c r="B1969" i="35"/>
  <c r="B1968" i="35"/>
  <c r="B1965" i="35"/>
  <c r="T1963" i="35"/>
  <c r="R1963" i="35"/>
  <c r="O1963" i="35"/>
  <c r="M1963" i="35"/>
  <c r="K1963" i="35"/>
  <c r="J1963" i="35"/>
  <c r="H1963" i="35"/>
  <c r="G1963" i="35"/>
  <c r="E1963" i="35"/>
  <c r="D1963" i="35"/>
  <c r="U1960" i="35"/>
  <c r="U1959" i="35"/>
  <c r="D1955" i="35"/>
  <c r="B1954" i="35"/>
  <c r="Q1943" i="35"/>
  <c r="M1943" i="35"/>
  <c r="J1943" i="35"/>
  <c r="G1943" i="35"/>
  <c r="D1943" i="35"/>
  <c r="B1942" i="35"/>
  <c r="B1941" i="35"/>
  <c r="Q1939" i="35"/>
  <c r="M1939" i="35"/>
  <c r="G1939" i="35"/>
  <c r="D1939" i="35"/>
  <c r="B1937" i="35"/>
  <c r="B1936" i="35"/>
  <c r="B1933" i="35"/>
  <c r="T1931" i="35"/>
  <c r="R1931" i="35"/>
  <c r="O1931" i="35"/>
  <c r="M1931" i="35"/>
  <c r="K1931" i="35"/>
  <c r="J1931" i="35"/>
  <c r="H1931" i="35"/>
  <c r="G1931" i="35"/>
  <c r="E1931" i="35"/>
  <c r="D1931" i="35"/>
  <c r="U1928" i="35"/>
  <c r="U1927" i="35"/>
  <c r="D1923" i="35"/>
  <c r="B1922" i="35"/>
  <c r="Q1911" i="35"/>
  <c r="M1911" i="35"/>
  <c r="J1911" i="35"/>
  <c r="G1911" i="35"/>
  <c r="D1911" i="35"/>
  <c r="B1910" i="35"/>
  <c r="B1909" i="35"/>
  <c r="Q1907" i="35"/>
  <c r="M1907" i="35"/>
  <c r="G1907" i="35"/>
  <c r="D1907" i="35"/>
  <c r="B1905" i="35"/>
  <c r="B1904" i="35"/>
  <c r="B1901" i="35"/>
  <c r="T1899" i="35"/>
  <c r="R1899" i="35"/>
  <c r="O1899" i="35"/>
  <c r="M1899" i="35"/>
  <c r="K1899" i="35"/>
  <c r="J1899" i="35"/>
  <c r="H1899" i="35"/>
  <c r="G1899" i="35"/>
  <c r="E1899" i="35"/>
  <c r="D1899" i="35"/>
  <c r="U1896" i="35"/>
  <c r="U1895" i="35"/>
  <c r="D1891" i="35"/>
  <c r="B1890" i="35"/>
  <c r="Q1879" i="35"/>
  <c r="M1879" i="35"/>
  <c r="J1879" i="35"/>
  <c r="G1879" i="35"/>
  <c r="D1879" i="35"/>
  <c r="B1878" i="35"/>
  <c r="B1877" i="35"/>
  <c r="Q1875" i="35"/>
  <c r="M1875" i="35"/>
  <c r="G1875" i="35"/>
  <c r="D1875" i="35"/>
  <c r="B1873" i="35"/>
  <c r="B1872" i="35"/>
  <c r="B1869" i="35"/>
  <c r="T1867" i="35"/>
  <c r="R1867" i="35"/>
  <c r="O1867" i="35"/>
  <c r="M1867" i="35"/>
  <c r="K1867" i="35"/>
  <c r="J1867" i="35"/>
  <c r="H1867" i="35"/>
  <c r="G1867" i="35"/>
  <c r="E1867" i="35"/>
  <c r="D1867" i="35"/>
  <c r="U1864" i="35"/>
  <c r="U1863" i="35"/>
  <c r="D1859" i="35"/>
  <c r="B1858" i="35"/>
  <c r="Q1847" i="35"/>
  <c r="M1847" i="35"/>
  <c r="J1847" i="35"/>
  <c r="G1847" i="35"/>
  <c r="D1847" i="35"/>
  <c r="B1846" i="35"/>
  <c r="B1845" i="35"/>
  <c r="Q1843" i="35"/>
  <c r="M1843" i="35"/>
  <c r="G1843" i="35"/>
  <c r="D1843" i="35"/>
  <c r="B1841" i="35"/>
  <c r="B1840" i="35"/>
  <c r="B1837" i="35"/>
  <c r="T1835" i="35"/>
  <c r="R1835" i="35"/>
  <c r="O1835" i="35"/>
  <c r="M1835" i="35"/>
  <c r="K1835" i="35"/>
  <c r="J1835" i="35"/>
  <c r="H1835" i="35"/>
  <c r="G1835" i="35"/>
  <c r="E1835" i="35"/>
  <c r="D1835" i="35"/>
  <c r="U1832" i="35"/>
  <c r="U1831" i="35"/>
  <c r="D1827" i="35"/>
  <c r="B1826" i="35"/>
  <c r="Q1815" i="35"/>
  <c r="M1815" i="35"/>
  <c r="J1815" i="35"/>
  <c r="G1815" i="35"/>
  <c r="D1815" i="35"/>
  <c r="B1814" i="35"/>
  <c r="B1813" i="35"/>
  <c r="Q1811" i="35"/>
  <c r="M1811" i="35"/>
  <c r="G1811" i="35"/>
  <c r="D1811" i="35"/>
  <c r="B1809" i="35"/>
  <c r="B1808" i="35"/>
  <c r="B1805" i="35"/>
  <c r="T1803" i="35"/>
  <c r="R1803" i="35"/>
  <c r="O1803" i="35"/>
  <c r="M1803" i="35"/>
  <c r="K1803" i="35"/>
  <c r="J1803" i="35"/>
  <c r="H1803" i="35"/>
  <c r="G1803" i="35"/>
  <c r="E1803" i="35"/>
  <c r="D1803" i="35"/>
  <c r="U1800" i="35"/>
  <c r="U1799" i="35"/>
  <c r="D1795" i="35"/>
  <c r="B1794" i="35"/>
  <c r="Q1783" i="35"/>
  <c r="M1783" i="35"/>
  <c r="J1783" i="35"/>
  <c r="G1783" i="35"/>
  <c r="D1783" i="35"/>
  <c r="B1782" i="35"/>
  <c r="B1781" i="35"/>
  <c r="Q1779" i="35"/>
  <c r="M1779" i="35"/>
  <c r="G1779" i="35"/>
  <c r="D1779" i="35"/>
  <c r="B1777" i="35"/>
  <c r="B1776" i="35"/>
  <c r="B1773" i="35"/>
  <c r="T1771" i="35"/>
  <c r="R1771" i="35"/>
  <c r="O1771" i="35"/>
  <c r="M1771" i="35"/>
  <c r="K1771" i="35"/>
  <c r="J1771" i="35"/>
  <c r="H1771" i="35"/>
  <c r="G1771" i="35"/>
  <c r="E1771" i="35"/>
  <c r="D1771" i="35"/>
  <c r="U1768" i="35"/>
  <c r="U1767" i="35"/>
  <c r="D1763" i="35"/>
  <c r="B1762" i="35"/>
  <c r="Q1751" i="35"/>
  <c r="M1751" i="35"/>
  <c r="J1751" i="35"/>
  <c r="G1751" i="35"/>
  <c r="D1751" i="35"/>
  <c r="B1750" i="35"/>
  <c r="B1749" i="35"/>
  <c r="Q1747" i="35"/>
  <c r="M1747" i="35"/>
  <c r="G1747" i="35"/>
  <c r="D1747" i="35"/>
  <c r="B1745" i="35"/>
  <c r="B1744" i="35"/>
  <c r="B1741" i="35"/>
  <c r="T1739" i="35"/>
  <c r="R1739" i="35"/>
  <c r="O1739" i="35"/>
  <c r="M1739" i="35"/>
  <c r="K1739" i="35"/>
  <c r="J1739" i="35"/>
  <c r="H1739" i="35"/>
  <c r="G1739" i="35"/>
  <c r="E1739" i="35"/>
  <c r="D1739" i="35"/>
  <c r="U1736" i="35"/>
  <c r="U1735" i="35"/>
  <c r="D1731" i="35"/>
  <c r="B1730" i="35"/>
  <c r="Q1719" i="35"/>
  <c r="M1719" i="35"/>
  <c r="J1719" i="35"/>
  <c r="G1719" i="35"/>
  <c r="D1719" i="35"/>
  <c r="B1718" i="35"/>
  <c r="B1717" i="35"/>
  <c r="Q1715" i="35"/>
  <c r="M1715" i="35"/>
  <c r="G1715" i="35"/>
  <c r="D1715" i="35"/>
  <c r="B1713" i="35"/>
  <c r="B1712" i="35"/>
  <c r="B1709" i="35"/>
  <c r="T1707" i="35"/>
  <c r="R1707" i="35"/>
  <c r="O1707" i="35"/>
  <c r="M1707" i="35"/>
  <c r="K1707" i="35"/>
  <c r="J1707" i="35"/>
  <c r="H1707" i="35"/>
  <c r="G1707" i="35"/>
  <c r="E1707" i="35"/>
  <c r="D1707" i="35"/>
  <c r="U1704" i="35"/>
  <c r="U1703" i="35"/>
  <c r="D1699" i="35"/>
  <c r="B1698" i="35"/>
  <c r="Q1687" i="35"/>
  <c r="M1687" i="35"/>
  <c r="J1687" i="35"/>
  <c r="G1687" i="35"/>
  <c r="D1687" i="35"/>
  <c r="B1686" i="35"/>
  <c r="B1685" i="35"/>
  <c r="Q1683" i="35"/>
  <c r="M1683" i="35"/>
  <c r="G1683" i="35"/>
  <c r="D1683" i="35"/>
  <c r="B1681" i="35"/>
  <c r="B1680" i="35"/>
  <c r="B1677" i="35"/>
  <c r="T1675" i="35"/>
  <c r="R1675" i="35"/>
  <c r="O1675" i="35"/>
  <c r="M1675" i="35"/>
  <c r="K1675" i="35"/>
  <c r="J1675" i="35"/>
  <c r="H1675" i="35"/>
  <c r="G1675" i="35"/>
  <c r="E1675" i="35"/>
  <c r="D1675" i="35"/>
  <c r="U1672" i="35"/>
  <c r="U1671" i="35"/>
  <c r="D1667" i="35"/>
  <c r="B1666" i="35"/>
  <c r="Q1655" i="35"/>
  <c r="M1655" i="35"/>
  <c r="J1655" i="35"/>
  <c r="G1655" i="35"/>
  <c r="D1655" i="35"/>
  <c r="B1654" i="35"/>
  <c r="B1653" i="35"/>
  <c r="Q1651" i="35"/>
  <c r="M1651" i="35"/>
  <c r="G1651" i="35"/>
  <c r="D1651" i="35"/>
  <c r="B1649" i="35"/>
  <c r="B1648" i="35"/>
  <c r="B1645" i="35"/>
  <c r="T1643" i="35"/>
  <c r="R1643" i="35"/>
  <c r="O1643" i="35"/>
  <c r="M1643" i="35"/>
  <c r="K1643" i="35"/>
  <c r="J1643" i="35"/>
  <c r="H1643" i="35"/>
  <c r="G1643" i="35"/>
  <c r="E1643" i="35"/>
  <c r="D1643" i="35"/>
  <c r="U1640" i="35"/>
  <c r="U1639" i="35"/>
  <c r="D1635" i="35"/>
  <c r="B1634" i="35"/>
  <c r="Q1623" i="35"/>
  <c r="M1623" i="35"/>
  <c r="J1623" i="35"/>
  <c r="G1623" i="35"/>
  <c r="D1623" i="35"/>
  <c r="B1622" i="35"/>
  <c r="B1621" i="35"/>
  <c r="Q1619" i="35"/>
  <c r="M1619" i="35"/>
  <c r="G1619" i="35"/>
  <c r="D1619" i="35"/>
  <c r="B1617" i="35"/>
  <c r="B1616" i="35"/>
  <c r="B1613" i="35"/>
  <c r="T1611" i="35"/>
  <c r="R1611" i="35"/>
  <c r="O1611" i="35"/>
  <c r="M1611" i="35"/>
  <c r="K1611" i="35"/>
  <c r="J1611" i="35"/>
  <c r="H1611" i="35"/>
  <c r="G1611" i="35"/>
  <c r="E1611" i="35"/>
  <c r="D1611" i="35"/>
  <c r="U1608" i="35"/>
  <c r="U1607" i="35"/>
  <c r="D1603" i="35"/>
  <c r="B1602" i="35"/>
  <c r="Q1593" i="35"/>
  <c r="M1593" i="35"/>
  <c r="J1593" i="35"/>
  <c r="G1593" i="35"/>
  <c r="D1593" i="35"/>
  <c r="Q1592" i="35"/>
  <c r="M1592" i="35"/>
  <c r="J1592" i="35"/>
  <c r="G1592" i="35"/>
  <c r="D1592" i="35"/>
  <c r="V1590" i="35"/>
  <c r="Q1590" i="35"/>
  <c r="M1590" i="35"/>
  <c r="J1590" i="35"/>
  <c r="D1590" i="35"/>
  <c r="Q1589" i="35"/>
  <c r="J1589" i="35"/>
  <c r="G1589" i="35"/>
  <c r="D1589" i="35"/>
  <c r="Q1588" i="35"/>
  <c r="M1588" i="35"/>
  <c r="G1588" i="35"/>
  <c r="D1588" i="35"/>
  <c r="T1585" i="35"/>
  <c r="R1585" i="35"/>
  <c r="O1585" i="35"/>
  <c r="M1585" i="35"/>
  <c r="K1585" i="35"/>
  <c r="J1585" i="35"/>
  <c r="H1585" i="35"/>
  <c r="G1585" i="35"/>
  <c r="E1585" i="35"/>
  <c r="D1585" i="35"/>
  <c r="T1584" i="35"/>
  <c r="R1584" i="35"/>
  <c r="O1584" i="35"/>
  <c r="M1584" i="35"/>
  <c r="K1584" i="35"/>
  <c r="J1584" i="35"/>
  <c r="H1584" i="35"/>
  <c r="G1584" i="35"/>
  <c r="E1584" i="35"/>
  <c r="D1584" i="35"/>
  <c r="T1583" i="35"/>
  <c r="R1583" i="35"/>
  <c r="O1583" i="35"/>
  <c r="K1583" i="35"/>
  <c r="J1583" i="35"/>
  <c r="H1583" i="35"/>
  <c r="G1583" i="35"/>
  <c r="E1583" i="35"/>
  <c r="D1583" i="35"/>
  <c r="R1582" i="35"/>
  <c r="O1582" i="35"/>
  <c r="M1582" i="35"/>
  <c r="K1582" i="35"/>
  <c r="J1582" i="35"/>
  <c r="H1582" i="35"/>
  <c r="G1582" i="35"/>
  <c r="E1582" i="35"/>
  <c r="D1582" i="35"/>
  <c r="T1581" i="35"/>
  <c r="R1581" i="35"/>
  <c r="O1581" i="35"/>
  <c r="M1581" i="35"/>
  <c r="K1581" i="35"/>
  <c r="J1581" i="35"/>
  <c r="H1581" i="35"/>
  <c r="G1581" i="35"/>
  <c r="E1581" i="35"/>
  <c r="D1581" i="35"/>
  <c r="T1580" i="35"/>
  <c r="R1580" i="35"/>
  <c r="O1580" i="35"/>
  <c r="M1580" i="35"/>
  <c r="K1580" i="35"/>
  <c r="J1580" i="35"/>
  <c r="H1580" i="35"/>
  <c r="G1580" i="35"/>
  <c r="E1580" i="35"/>
  <c r="D1580" i="35"/>
  <c r="D1576" i="35"/>
  <c r="Q1575" i="35"/>
  <c r="J1575" i="35"/>
  <c r="D1574" i="35"/>
  <c r="D1573" i="35"/>
  <c r="D1572" i="35"/>
  <c r="Q1561" i="35"/>
  <c r="M1561" i="35"/>
  <c r="J1561" i="35"/>
  <c r="G1561" i="35"/>
  <c r="D1561" i="35"/>
  <c r="Q1560" i="35"/>
  <c r="M1560" i="35"/>
  <c r="J1560" i="35"/>
  <c r="G1560" i="35"/>
  <c r="D1560" i="35"/>
  <c r="V1558" i="35"/>
  <c r="Q1558" i="35"/>
  <c r="J1558" i="35"/>
  <c r="G1558" i="35"/>
  <c r="D1558" i="35"/>
  <c r="Q1557" i="35"/>
  <c r="M1557" i="35"/>
  <c r="J1557" i="35"/>
  <c r="G1557" i="35"/>
  <c r="V1556" i="35"/>
  <c r="Q1556" i="35"/>
  <c r="J1556" i="35"/>
  <c r="G1556" i="35"/>
  <c r="D1556" i="35"/>
  <c r="T1553" i="35"/>
  <c r="R1553" i="35"/>
  <c r="O1553" i="35"/>
  <c r="M1553" i="35"/>
  <c r="K1553" i="35"/>
  <c r="J1553" i="35"/>
  <c r="H1553" i="35"/>
  <c r="G1553" i="35"/>
  <c r="E1553" i="35"/>
  <c r="D1553" i="35"/>
  <c r="T1552" i="35"/>
  <c r="R1552" i="35"/>
  <c r="O1552" i="35"/>
  <c r="M1552" i="35"/>
  <c r="K1552" i="35"/>
  <c r="J1552" i="35"/>
  <c r="H1552" i="35"/>
  <c r="G1552" i="35"/>
  <c r="E1552" i="35"/>
  <c r="D1552" i="35"/>
  <c r="T1551" i="35"/>
  <c r="R1551" i="35"/>
  <c r="O1551" i="35"/>
  <c r="K1551" i="35"/>
  <c r="J1551" i="35"/>
  <c r="H1551" i="35"/>
  <c r="G1551" i="35"/>
  <c r="E1551" i="35"/>
  <c r="D1551" i="35"/>
  <c r="T1550" i="35"/>
  <c r="R1550" i="35"/>
  <c r="O1550" i="35"/>
  <c r="M1550" i="35"/>
  <c r="K1550" i="35"/>
  <c r="J1550" i="35"/>
  <c r="H1550" i="35"/>
  <c r="G1550" i="35"/>
  <c r="E1550" i="35"/>
  <c r="D1550" i="35"/>
  <c r="T1549" i="35"/>
  <c r="R1549" i="35"/>
  <c r="O1549" i="35"/>
  <c r="M1549" i="35"/>
  <c r="K1549" i="35"/>
  <c r="J1549" i="35"/>
  <c r="H1549" i="35"/>
  <c r="G1549" i="35"/>
  <c r="E1549" i="35"/>
  <c r="D1549" i="35"/>
  <c r="T1548" i="35"/>
  <c r="R1548" i="35"/>
  <c r="O1548" i="35"/>
  <c r="M1548" i="35"/>
  <c r="K1548" i="35"/>
  <c r="J1548" i="35"/>
  <c r="H1548" i="35"/>
  <c r="G1548" i="35"/>
  <c r="E1548" i="35"/>
  <c r="D1548" i="35"/>
  <c r="D1544" i="35"/>
  <c r="Q1543" i="35"/>
  <c r="J1543" i="35"/>
  <c r="D1542" i="35"/>
  <c r="D1541" i="35"/>
  <c r="D1540" i="35"/>
  <c r="Q1529" i="35"/>
  <c r="M1529" i="35"/>
  <c r="J1529" i="35"/>
  <c r="G1529" i="35"/>
  <c r="D1529" i="35"/>
  <c r="Q1528" i="35"/>
  <c r="M1528" i="35"/>
  <c r="J1528" i="35"/>
  <c r="G1528" i="35"/>
  <c r="D1528" i="35"/>
  <c r="Q1526" i="35"/>
  <c r="M1526" i="35"/>
  <c r="J1526" i="35"/>
  <c r="G1526" i="35"/>
  <c r="D1526" i="35"/>
  <c r="V1525" i="35"/>
  <c r="Q1525" i="35"/>
  <c r="M1525" i="35"/>
  <c r="J1525" i="35"/>
  <c r="G1525" i="35"/>
  <c r="D1525" i="35"/>
  <c r="Q1524" i="35"/>
  <c r="M1524" i="35"/>
  <c r="J1524" i="35"/>
  <c r="G1524" i="35"/>
  <c r="D1524" i="35"/>
  <c r="T1521" i="35"/>
  <c r="R1521" i="35"/>
  <c r="O1521" i="35"/>
  <c r="M1521" i="35"/>
  <c r="K1521" i="35"/>
  <c r="J1521" i="35"/>
  <c r="H1521" i="35"/>
  <c r="G1521" i="35"/>
  <c r="E1521" i="35"/>
  <c r="D1521" i="35"/>
  <c r="T1520" i="35"/>
  <c r="R1520" i="35"/>
  <c r="O1520" i="35"/>
  <c r="M1520" i="35"/>
  <c r="K1520" i="35"/>
  <c r="J1520" i="35"/>
  <c r="H1520" i="35"/>
  <c r="G1520" i="35"/>
  <c r="E1520" i="35"/>
  <c r="D1520" i="35"/>
  <c r="T1519" i="35"/>
  <c r="O1519" i="35"/>
  <c r="K1519" i="35"/>
  <c r="J1519" i="35"/>
  <c r="H1519" i="35"/>
  <c r="G1519" i="35"/>
  <c r="E1519" i="35"/>
  <c r="D1519" i="35"/>
  <c r="R1518" i="35"/>
  <c r="O1518" i="35"/>
  <c r="M1518" i="35"/>
  <c r="K1518" i="35"/>
  <c r="J1518" i="35"/>
  <c r="H1518" i="35"/>
  <c r="G1518" i="35"/>
  <c r="E1518" i="35"/>
  <c r="D1518" i="35"/>
  <c r="T1517" i="35"/>
  <c r="R1517" i="35"/>
  <c r="O1517" i="35"/>
  <c r="M1517" i="35"/>
  <c r="K1517" i="35"/>
  <c r="J1517" i="35"/>
  <c r="H1517" i="35"/>
  <c r="G1517" i="35"/>
  <c r="E1517" i="35"/>
  <c r="D1517" i="35"/>
  <c r="T1516" i="35"/>
  <c r="R1516" i="35"/>
  <c r="O1516" i="35"/>
  <c r="M1516" i="35"/>
  <c r="K1516" i="35"/>
  <c r="J1516" i="35"/>
  <c r="H1516" i="35"/>
  <c r="G1516" i="35"/>
  <c r="E1516" i="35"/>
  <c r="D1516" i="35"/>
  <c r="D1512" i="35"/>
  <c r="Q1511" i="35"/>
  <c r="J1511" i="35"/>
  <c r="D1510" i="35"/>
  <c r="D1509" i="35"/>
  <c r="D1508" i="35"/>
  <c r="Q1497" i="35"/>
  <c r="M1497" i="35"/>
  <c r="J1497" i="35"/>
  <c r="G1497" i="35"/>
  <c r="D1497" i="35"/>
  <c r="Q1496" i="35"/>
  <c r="M1496" i="35"/>
  <c r="J1496" i="35"/>
  <c r="G1496" i="35"/>
  <c r="D1496" i="35"/>
  <c r="Q1494" i="35"/>
  <c r="M1494" i="35"/>
  <c r="J1494" i="35"/>
  <c r="G1494" i="35"/>
  <c r="D1494" i="35"/>
  <c r="V1493" i="35"/>
  <c r="Q1493" i="35"/>
  <c r="M1493" i="35"/>
  <c r="J1493" i="35"/>
  <c r="G1493" i="35"/>
  <c r="D1493" i="35"/>
  <c r="Q1492" i="35"/>
  <c r="M1492" i="35"/>
  <c r="J1492" i="35"/>
  <c r="G1492" i="35"/>
  <c r="D1492" i="35"/>
  <c r="T1489" i="35"/>
  <c r="R1489" i="35"/>
  <c r="O1489" i="35"/>
  <c r="M1489" i="35"/>
  <c r="K1489" i="35"/>
  <c r="J1489" i="35"/>
  <c r="H1489" i="35"/>
  <c r="G1489" i="35"/>
  <c r="E1489" i="35"/>
  <c r="D1489" i="35"/>
  <c r="T1488" i="35"/>
  <c r="R1488" i="35"/>
  <c r="O1488" i="35"/>
  <c r="M1488" i="35"/>
  <c r="K1488" i="35"/>
  <c r="J1488" i="35"/>
  <c r="H1488" i="35"/>
  <c r="G1488" i="35"/>
  <c r="E1488" i="35"/>
  <c r="D1488" i="35"/>
  <c r="T1487" i="35"/>
  <c r="R1487" i="35"/>
  <c r="O1487" i="35"/>
  <c r="K1487" i="35"/>
  <c r="J1487" i="35"/>
  <c r="H1487" i="35"/>
  <c r="G1487" i="35"/>
  <c r="E1487" i="35"/>
  <c r="D1487" i="35"/>
  <c r="R1486" i="35"/>
  <c r="O1486" i="35"/>
  <c r="M1486" i="35"/>
  <c r="K1486" i="35"/>
  <c r="J1486" i="35"/>
  <c r="H1486" i="35"/>
  <c r="G1486" i="35"/>
  <c r="E1486" i="35"/>
  <c r="D1486" i="35"/>
  <c r="B1486" i="35"/>
  <c r="T1485" i="35"/>
  <c r="R1485" i="35"/>
  <c r="O1485" i="35"/>
  <c r="M1485" i="35"/>
  <c r="K1485" i="35"/>
  <c r="J1485" i="35"/>
  <c r="H1485" i="35"/>
  <c r="G1485" i="35"/>
  <c r="E1485" i="35"/>
  <c r="D1485" i="35"/>
  <c r="T1484" i="35"/>
  <c r="R1484" i="35"/>
  <c r="O1484" i="35"/>
  <c r="M1484" i="35"/>
  <c r="K1484" i="35"/>
  <c r="J1484" i="35"/>
  <c r="H1484" i="35"/>
  <c r="G1484" i="35"/>
  <c r="E1484" i="35"/>
  <c r="D1484" i="35"/>
  <c r="D1480" i="35"/>
  <c r="Q1479" i="35"/>
  <c r="J1479" i="35"/>
  <c r="D1478" i="35"/>
  <c r="D1477" i="35"/>
  <c r="D1476" i="35"/>
  <c r="Q1465" i="35"/>
  <c r="M1465" i="35"/>
  <c r="J1465" i="35"/>
  <c r="G1465" i="35"/>
  <c r="D1465" i="35"/>
  <c r="Q1464" i="35"/>
  <c r="M1464" i="35"/>
  <c r="J1464" i="35"/>
  <c r="G1464" i="35"/>
  <c r="D1464" i="35"/>
  <c r="Q1462" i="35"/>
  <c r="M1462" i="35"/>
  <c r="J1462" i="35"/>
  <c r="G1462" i="35"/>
  <c r="D1462" i="35"/>
  <c r="Q1461" i="35"/>
  <c r="M1461" i="35"/>
  <c r="J1461" i="35"/>
  <c r="G1461" i="35"/>
  <c r="D1461" i="35"/>
  <c r="Q1460" i="35"/>
  <c r="M1460" i="35"/>
  <c r="J1460" i="35"/>
  <c r="G1460" i="35"/>
  <c r="D1460" i="35"/>
  <c r="T1457" i="35"/>
  <c r="R1457" i="35"/>
  <c r="O1457" i="35"/>
  <c r="M1457" i="35"/>
  <c r="K1457" i="35"/>
  <c r="J1457" i="35"/>
  <c r="H1457" i="35"/>
  <c r="G1457" i="35"/>
  <c r="E1457" i="35"/>
  <c r="D1457" i="35"/>
  <c r="T1456" i="35"/>
  <c r="R1456" i="35"/>
  <c r="O1456" i="35"/>
  <c r="M1456" i="35"/>
  <c r="K1456" i="35"/>
  <c r="J1456" i="35"/>
  <c r="H1456" i="35"/>
  <c r="G1456" i="35"/>
  <c r="E1456" i="35"/>
  <c r="D1456" i="35"/>
  <c r="T1455" i="35"/>
  <c r="R1455" i="35"/>
  <c r="O1455" i="35"/>
  <c r="M1455" i="35"/>
  <c r="K1455" i="35"/>
  <c r="J1455" i="35"/>
  <c r="H1455" i="35"/>
  <c r="G1455" i="35"/>
  <c r="E1455" i="35"/>
  <c r="D1455" i="35"/>
  <c r="T1454" i="35"/>
  <c r="R1454" i="35"/>
  <c r="O1454" i="35"/>
  <c r="M1454" i="35"/>
  <c r="K1454" i="35"/>
  <c r="J1454" i="35"/>
  <c r="H1454" i="35"/>
  <c r="G1454" i="35"/>
  <c r="E1454" i="35"/>
  <c r="D1454" i="35"/>
  <c r="T1453" i="35"/>
  <c r="R1453" i="35"/>
  <c r="O1453" i="35"/>
  <c r="M1453" i="35"/>
  <c r="K1453" i="35"/>
  <c r="J1453" i="35"/>
  <c r="H1453" i="35"/>
  <c r="G1453" i="35"/>
  <c r="E1453" i="35"/>
  <c r="D1453" i="35"/>
  <c r="T1452" i="35"/>
  <c r="R1452" i="35"/>
  <c r="O1452" i="35"/>
  <c r="M1452" i="35"/>
  <c r="K1452" i="35"/>
  <c r="J1452" i="35"/>
  <c r="H1452" i="35"/>
  <c r="G1452" i="35"/>
  <c r="E1452" i="35"/>
  <c r="D1452" i="35"/>
  <c r="D1448" i="35"/>
  <c r="Q1447" i="35"/>
  <c r="D1446" i="35"/>
  <c r="D1445" i="35"/>
  <c r="D1444" i="35"/>
  <c r="Q1433" i="35"/>
  <c r="M1433" i="35"/>
  <c r="J1433" i="35"/>
  <c r="G1433" i="35"/>
  <c r="D1433" i="35"/>
  <c r="Q1432" i="35"/>
  <c r="M1432" i="35"/>
  <c r="J1432" i="35"/>
  <c r="G1432" i="35"/>
  <c r="D1432" i="35"/>
  <c r="Q1430" i="35"/>
  <c r="M1430" i="35"/>
  <c r="J1430" i="35"/>
  <c r="G1430" i="35"/>
  <c r="D1430" i="35"/>
  <c r="W1429" i="35"/>
  <c r="V1429" i="35"/>
  <c r="Q1429" i="35"/>
  <c r="M1429" i="35"/>
  <c r="J1429" i="35"/>
  <c r="G1429" i="35"/>
  <c r="D1429" i="35"/>
  <c r="Q1428" i="35"/>
  <c r="M1428" i="35"/>
  <c r="J1428" i="35"/>
  <c r="G1428" i="35"/>
  <c r="D1428" i="35"/>
  <c r="T1425" i="35"/>
  <c r="R1425" i="35"/>
  <c r="O1425" i="35"/>
  <c r="M1425" i="35"/>
  <c r="K1425" i="35"/>
  <c r="J1425" i="35"/>
  <c r="H1425" i="35"/>
  <c r="G1425" i="35"/>
  <c r="E1425" i="35"/>
  <c r="D1425" i="35"/>
  <c r="T1424" i="35"/>
  <c r="R1424" i="35"/>
  <c r="O1424" i="35"/>
  <c r="M1424" i="35"/>
  <c r="K1424" i="35"/>
  <c r="J1424" i="35"/>
  <c r="H1424" i="35"/>
  <c r="G1424" i="35"/>
  <c r="E1424" i="35"/>
  <c r="D1424" i="35"/>
  <c r="T1423" i="35"/>
  <c r="R1423" i="35"/>
  <c r="O1423" i="35"/>
  <c r="K1423" i="35"/>
  <c r="J1423" i="35"/>
  <c r="H1423" i="35"/>
  <c r="G1423" i="35"/>
  <c r="E1423" i="35"/>
  <c r="D1423" i="35"/>
  <c r="T1422" i="35"/>
  <c r="R1422" i="35"/>
  <c r="O1422" i="35"/>
  <c r="M1422" i="35"/>
  <c r="K1422" i="35"/>
  <c r="J1422" i="35"/>
  <c r="H1422" i="35"/>
  <c r="G1422" i="35"/>
  <c r="E1422" i="35"/>
  <c r="D1422" i="35"/>
  <c r="B1422" i="35"/>
  <c r="T1421" i="35"/>
  <c r="R1421" i="35"/>
  <c r="O1421" i="35"/>
  <c r="M1421" i="35"/>
  <c r="K1421" i="35"/>
  <c r="J1421" i="35"/>
  <c r="H1421" i="35"/>
  <c r="G1421" i="35"/>
  <c r="E1421" i="35"/>
  <c r="D1421" i="35"/>
  <c r="T1420" i="35"/>
  <c r="R1420" i="35"/>
  <c r="O1420" i="35"/>
  <c r="M1420" i="35"/>
  <c r="K1420" i="35"/>
  <c r="J1420" i="35"/>
  <c r="H1420" i="35"/>
  <c r="G1420" i="35"/>
  <c r="E1420" i="35"/>
  <c r="D1420" i="35"/>
  <c r="D1416" i="35"/>
  <c r="Q1415" i="35"/>
  <c r="J1415" i="35"/>
  <c r="D1413" i="35"/>
  <c r="D1412" i="35"/>
  <c r="Q1401" i="35"/>
  <c r="M1401" i="35"/>
  <c r="J1401" i="35"/>
  <c r="G1401" i="35"/>
  <c r="D1401" i="35"/>
  <c r="Q1400" i="35"/>
  <c r="M1400" i="35"/>
  <c r="J1400" i="35"/>
  <c r="G1400" i="35"/>
  <c r="D1400" i="35"/>
  <c r="Q1398" i="35"/>
  <c r="M1398" i="35"/>
  <c r="J1398" i="35"/>
  <c r="G1398" i="35"/>
  <c r="D1398" i="35"/>
  <c r="V1397" i="35"/>
  <c r="Q1397" i="35"/>
  <c r="M1397" i="35"/>
  <c r="J1397" i="35"/>
  <c r="G1397" i="35"/>
  <c r="D1397" i="35"/>
  <c r="Q1396" i="35"/>
  <c r="M1396" i="35"/>
  <c r="J1396" i="35"/>
  <c r="G1396" i="35"/>
  <c r="D1396" i="35"/>
  <c r="T1393" i="35"/>
  <c r="R1393" i="35"/>
  <c r="O1393" i="35"/>
  <c r="M1393" i="35"/>
  <c r="K1393" i="35"/>
  <c r="J1393" i="35"/>
  <c r="H1393" i="35"/>
  <c r="G1393" i="35"/>
  <c r="E1393" i="35"/>
  <c r="D1393" i="35"/>
  <c r="T1392" i="35"/>
  <c r="R1392" i="35"/>
  <c r="O1392" i="35"/>
  <c r="M1392" i="35"/>
  <c r="K1392" i="35"/>
  <c r="J1392" i="35"/>
  <c r="H1392" i="35"/>
  <c r="G1392" i="35"/>
  <c r="E1392" i="35"/>
  <c r="D1392" i="35"/>
  <c r="R1391" i="35"/>
  <c r="O1391" i="35"/>
  <c r="K1391" i="35"/>
  <c r="J1391" i="35"/>
  <c r="H1391" i="35"/>
  <c r="G1391" i="35"/>
  <c r="E1391" i="35"/>
  <c r="D1391" i="35"/>
  <c r="T1390" i="35"/>
  <c r="R1390" i="35"/>
  <c r="O1390" i="35"/>
  <c r="M1390" i="35"/>
  <c r="K1390" i="35"/>
  <c r="J1390" i="35"/>
  <c r="H1390" i="35"/>
  <c r="G1390" i="35"/>
  <c r="E1390" i="35"/>
  <c r="D1390" i="35"/>
  <c r="T1389" i="35"/>
  <c r="R1389" i="35"/>
  <c r="O1389" i="35"/>
  <c r="M1389" i="35"/>
  <c r="K1389" i="35"/>
  <c r="J1389" i="35"/>
  <c r="H1389" i="35"/>
  <c r="G1389" i="35"/>
  <c r="E1389" i="35"/>
  <c r="D1389" i="35"/>
  <c r="R1388" i="35"/>
  <c r="O1388" i="35"/>
  <c r="M1388" i="35"/>
  <c r="K1388" i="35"/>
  <c r="J1388" i="35"/>
  <c r="H1388" i="35"/>
  <c r="G1388" i="35"/>
  <c r="E1388" i="35"/>
  <c r="D1388" i="35"/>
  <c r="D1384" i="35"/>
  <c r="Q1383" i="35"/>
  <c r="J1383" i="35"/>
  <c r="D1382" i="35"/>
  <c r="D1381" i="35"/>
  <c r="D1380" i="35"/>
  <c r="Q1369" i="35"/>
  <c r="M1369" i="35"/>
  <c r="J1369" i="35"/>
  <c r="G1369" i="35"/>
  <c r="D1369" i="35"/>
  <c r="Q1368" i="35"/>
  <c r="M1368" i="35"/>
  <c r="J1368" i="35"/>
  <c r="G1368" i="35"/>
  <c r="D1368" i="35"/>
  <c r="W1366" i="35"/>
  <c r="V1366" i="35"/>
  <c r="Q1366" i="35"/>
  <c r="M1366" i="35"/>
  <c r="J1366" i="35"/>
  <c r="G1366" i="35"/>
  <c r="D1366" i="35"/>
  <c r="Q1365" i="35"/>
  <c r="M1365" i="35"/>
  <c r="J1365" i="35"/>
  <c r="G1365" i="35"/>
  <c r="D1365" i="35"/>
  <c r="V1364" i="35"/>
  <c r="Q1364" i="35"/>
  <c r="M1364" i="35"/>
  <c r="J1364" i="35"/>
  <c r="G1364" i="35"/>
  <c r="D1364" i="35"/>
  <c r="T1361" i="35"/>
  <c r="R1361" i="35"/>
  <c r="O1361" i="35"/>
  <c r="M1361" i="35"/>
  <c r="K1361" i="35"/>
  <c r="J1361" i="35"/>
  <c r="H1361" i="35"/>
  <c r="G1361" i="35"/>
  <c r="E1361" i="35"/>
  <c r="D1361" i="35"/>
  <c r="T1360" i="35"/>
  <c r="R1360" i="35"/>
  <c r="O1360" i="35"/>
  <c r="M1360" i="35"/>
  <c r="K1360" i="35"/>
  <c r="J1360" i="35"/>
  <c r="H1360" i="35"/>
  <c r="G1360" i="35"/>
  <c r="E1360" i="35"/>
  <c r="D1360" i="35"/>
  <c r="T1359" i="35"/>
  <c r="O1359" i="35"/>
  <c r="K1359" i="35"/>
  <c r="J1359" i="35"/>
  <c r="H1359" i="35"/>
  <c r="G1359" i="35"/>
  <c r="E1359" i="35"/>
  <c r="D1359" i="35"/>
  <c r="T1358" i="35"/>
  <c r="R1358" i="35"/>
  <c r="O1358" i="35"/>
  <c r="M1358" i="35"/>
  <c r="K1358" i="35"/>
  <c r="J1358" i="35"/>
  <c r="H1358" i="35"/>
  <c r="G1358" i="35"/>
  <c r="E1358" i="35"/>
  <c r="D1358" i="35"/>
  <c r="B1358" i="35"/>
  <c r="T1357" i="35"/>
  <c r="R1357" i="35"/>
  <c r="O1357" i="35"/>
  <c r="M1357" i="35"/>
  <c r="K1357" i="35"/>
  <c r="J1357" i="35"/>
  <c r="H1357" i="35"/>
  <c r="G1357" i="35"/>
  <c r="E1357" i="35"/>
  <c r="D1357" i="35"/>
  <c r="T1356" i="35"/>
  <c r="R1356" i="35"/>
  <c r="O1356" i="35"/>
  <c r="M1356" i="35"/>
  <c r="K1356" i="35"/>
  <c r="J1356" i="35"/>
  <c r="H1356" i="35"/>
  <c r="G1356" i="35"/>
  <c r="E1356" i="35"/>
  <c r="D1356" i="35"/>
  <c r="D1352" i="35"/>
  <c r="Q1351" i="35"/>
  <c r="J1351" i="35"/>
  <c r="D1350" i="35"/>
  <c r="D1349" i="35"/>
  <c r="D1348" i="35"/>
  <c r="Q1337" i="35"/>
  <c r="M1337" i="35"/>
  <c r="J1337" i="35"/>
  <c r="G1337" i="35"/>
  <c r="D1337" i="35"/>
  <c r="Q1336" i="35"/>
  <c r="M1336" i="35"/>
  <c r="J1336" i="35"/>
  <c r="G1336" i="35"/>
  <c r="D1336" i="35"/>
  <c r="Q1334" i="35"/>
  <c r="M1334" i="35"/>
  <c r="J1334" i="35"/>
  <c r="G1334" i="35"/>
  <c r="D1334" i="35"/>
  <c r="Q1333" i="35"/>
  <c r="M1333" i="35"/>
  <c r="J1333" i="35"/>
  <c r="G1333" i="35"/>
  <c r="D1333" i="35"/>
  <c r="Q1332" i="35"/>
  <c r="M1332" i="35"/>
  <c r="J1332" i="35"/>
  <c r="G1332" i="35"/>
  <c r="D1332" i="35"/>
  <c r="T1329" i="35"/>
  <c r="R1329" i="35"/>
  <c r="O1329" i="35"/>
  <c r="M1329" i="35"/>
  <c r="K1329" i="35"/>
  <c r="J1329" i="35"/>
  <c r="H1329" i="35"/>
  <c r="G1329" i="35"/>
  <c r="E1329" i="35"/>
  <c r="D1329" i="35"/>
  <c r="T1328" i="35"/>
  <c r="R1328" i="35"/>
  <c r="O1328" i="35"/>
  <c r="M1328" i="35"/>
  <c r="K1328" i="35"/>
  <c r="J1328" i="35"/>
  <c r="H1328" i="35"/>
  <c r="G1328" i="35"/>
  <c r="E1328" i="35"/>
  <c r="D1328" i="35"/>
  <c r="T1327" i="35"/>
  <c r="O1327" i="35"/>
  <c r="K1327" i="35"/>
  <c r="J1327" i="35"/>
  <c r="H1327" i="35"/>
  <c r="G1327" i="35"/>
  <c r="E1327" i="35"/>
  <c r="D1327" i="35"/>
  <c r="T1326" i="35"/>
  <c r="R1326" i="35"/>
  <c r="O1326" i="35"/>
  <c r="M1326" i="35"/>
  <c r="K1326" i="35"/>
  <c r="J1326" i="35"/>
  <c r="H1326" i="35"/>
  <c r="G1326" i="35"/>
  <c r="E1326" i="35"/>
  <c r="D1326" i="35"/>
  <c r="T1325" i="35"/>
  <c r="R1325" i="35"/>
  <c r="O1325" i="35"/>
  <c r="M1325" i="35"/>
  <c r="K1325" i="35"/>
  <c r="J1325" i="35"/>
  <c r="H1325" i="35"/>
  <c r="G1325" i="35"/>
  <c r="E1325" i="35"/>
  <c r="D1325" i="35"/>
  <c r="T1324" i="35"/>
  <c r="R1324" i="35"/>
  <c r="O1324" i="35"/>
  <c r="M1324" i="35"/>
  <c r="K1324" i="35"/>
  <c r="J1324" i="35"/>
  <c r="H1324" i="35"/>
  <c r="G1324" i="35"/>
  <c r="E1324" i="35"/>
  <c r="D1324" i="35"/>
  <c r="D1320" i="35"/>
  <c r="Q1319" i="35"/>
  <c r="D1318" i="35"/>
  <c r="D1317" i="35"/>
  <c r="D1316" i="35"/>
  <c r="Q1305" i="35"/>
  <c r="M1305" i="35"/>
  <c r="J1305" i="35"/>
  <c r="G1305" i="35"/>
  <c r="D1305" i="35"/>
  <c r="Q1304" i="35"/>
  <c r="M1304" i="35"/>
  <c r="J1304" i="35"/>
  <c r="G1304" i="35"/>
  <c r="D1304" i="35"/>
  <c r="Q1302" i="35"/>
  <c r="M1302" i="35"/>
  <c r="J1302" i="35"/>
  <c r="G1302" i="35"/>
  <c r="D1302" i="35"/>
  <c r="Q1301" i="35"/>
  <c r="M1301" i="35"/>
  <c r="J1301" i="35"/>
  <c r="G1301" i="35"/>
  <c r="D1301" i="35"/>
  <c r="V1300" i="35"/>
  <c r="Q1300" i="35"/>
  <c r="M1300" i="35"/>
  <c r="J1300" i="35"/>
  <c r="G1300" i="35"/>
  <c r="D1300" i="35"/>
  <c r="T1297" i="35"/>
  <c r="R1297" i="35"/>
  <c r="O1297" i="35"/>
  <c r="M1297" i="35"/>
  <c r="K1297" i="35"/>
  <c r="J1297" i="35"/>
  <c r="H1297" i="35"/>
  <c r="G1297" i="35"/>
  <c r="E1297" i="35"/>
  <c r="D1297" i="35"/>
  <c r="T1296" i="35"/>
  <c r="R1296" i="35"/>
  <c r="O1296" i="35"/>
  <c r="M1296" i="35"/>
  <c r="K1296" i="35"/>
  <c r="J1296" i="35"/>
  <c r="H1296" i="35"/>
  <c r="G1296" i="35"/>
  <c r="E1296" i="35"/>
  <c r="D1296" i="35"/>
  <c r="T1295" i="35"/>
  <c r="R1295" i="35"/>
  <c r="O1295" i="35"/>
  <c r="K1295" i="35"/>
  <c r="J1295" i="35"/>
  <c r="H1295" i="35"/>
  <c r="G1295" i="35"/>
  <c r="E1295" i="35"/>
  <c r="D1295" i="35"/>
  <c r="T1294" i="35"/>
  <c r="R1294" i="35"/>
  <c r="O1294" i="35"/>
  <c r="M1294" i="35"/>
  <c r="K1294" i="35"/>
  <c r="J1294" i="35"/>
  <c r="H1294" i="35"/>
  <c r="G1294" i="35"/>
  <c r="E1294" i="35"/>
  <c r="D1294" i="35"/>
  <c r="B1294" i="35"/>
  <c r="T1293" i="35"/>
  <c r="R1293" i="35"/>
  <c r="O1293" i="35"/>
  <c r="M1293" i="35"/>
  <c r="K1293" i="35"/>
  <c r="J1293" i="35"/>
  <c r="H1293" i="35"/>
  <c r="G1293" i="35"/>
  <c r="E1293" i="35"/>
  <c r="D1293" i="35"/>
  <c r="T1292" i="35"/>
  <c r="R1292" i="35"/>
  <c r="O1292" i="35"/>
  <c r="M1292" i="35"/>
  <c r="K1292" i="35"/>
  <c r="J1292" i="35"/>
  <c r="H1292" i="35"/>
  <c r="G1292" i="35"/>
  <c r="E1292" i="35"/>
  <c r="D1292" i="35"/>
  <c r="D1288" i="35"/>
  <c r="Q1287" i="35"/>
  <c r="J1287" i="35"/>
  <c r="D1285" i="35"/>
  <c r="D1284" i="35"/>
  <c r="Q1591" i="35"/>
  <c r="M1591" i="35"/>
  <c r="J1591" i="35"/>
  <c r="G1591" i="35"/>
  <c r="D1591" i="35"/>
  <c r="B1590" i="35"/>
  <c r="B1589" i="35"/>
  <c r="Q1587" i="35"/>
  <c r="M1587" i="35"/>
  <c r="G1587" i="35"/>
  <c r="D1587" i="35"/>
  <c r="B1585" i="35"/>
  <c r="B1584" i="35"/>
  <c r="B1581" i="35"/>
  <c r="T1579" i="35"/>
  <c r="R1579" i="35"/>
  <c r="O1579" i="35"/>
  <c r="M1579" i="35"/>
  <c r="K1579" i="35"/>
  <c r="J1579" i="35"/>
  <c r="H1579" i="35"/>
  <c r="G1579" i="35"/>
  <c r="E1579" i="35"/>
  <c r="D1579" i="35"/>
  <c r="U1576" i="35"/>
  <c r="U1575" i="35"/>
  <c r="D1571" i="35"/>
  <c r="B1570" i="35"/>
  <c r="Q1559" i="35"/>
  <c r="M1559" i="35"/>
  <c r="J1559" i="35"/>
  <c r="G1559" i="35"/>
  <c r="D1559" i="35"/>
  <c r="B1558" i="35"/>
  <c r="B1557" i="35"/>
  <c r="Q1555" i="35"/>
  <c r="M1555" i="35"/>
  <c r="G1555" i="35"/>
  <c r="D1555" i="35"/>
  <c r="B1553" i="35"/>
  <c r="B1552" i="35"/>
  <c r="B1549" i="35"/>
  <c r="T1547" i="35"/>
  <c r="R1547" i="35"/>
  <c r="O1547" i="35"/>
  <c r="M1547" i="35"/>
  <c r="K1547" i="35"/>
  <c r="J1547" i="35"/>
  <c r="H1547" i="35"/>
  <c r="G1547" i="35"/>
  <c r="E1547" i="35"/>
  <c r="D1547" i="35"/>
  <c r="U1544" i="35"/>
  <c r="U1543" i="35"/>
  <c r="D1539" i="35"/>
  <c r="B1538" i="35"/>
  <c r="Q1527" i="35"/>
  <c r="M1527" i="35"/>
  <c r="J1527" i="35"/>
  <c r="G1527" i="35"/>
  <c r="D1527" i="35"/>
  <c r="B1526" i="35"/>
  <c r="B1525" i="35"/>
  <c r="Q1523" i="35"/>
  <c r="M1523" i="35"/>
  <c r="G1523" i="35"/>
  <c r="D1523" i="35"/>
  <c r="B1521" i="35"/>
  <c r="B1520" i="35"/>
  <c r="B1517" i="35"/>
  <c r="T1515" i="35"/>
  <c r="R1515" i="35"/>
  <c r="O1515" i="35"/>
  <c r="M1515" i="35"/>
  <c r="K1515" i="35"/>
  <c r="J1515" i="35"/>
  <c r="H1515" i="35"/>
  <c r="G1515" i="35"/>
  <c r="E1515" i="35"/>
  <c r="D1515" i="35"/>
  <c r="U1512" i="35"/>
  <c r="U1511" i="35"/>
  <c r="D1507" i="35"/>
  <c r="B1506" i="35"/>
  <c r="Q1495" i="35"/>
  <c r="M1495" i="35"/>
  <c r="J1495" i="35"/>
  <c r="G1495" i="35"/>
  <c r="D1495" i="35"/>
  <c r="B1494" i="35"/>
  <c r="B1493" i="35"/>
  <c r="Q1491" i="35"/>
  <c r="M1491" i="35"/>
  <c r="G1491" i="35"/>
  <c r="D1491" i="35"/>
  <c r="B1489" i="35"/>
  <c r="B1488" i="35"/>
  <c r="B1485" i="35"/>
  <c r="T1483" i="35"/>
  <c r="R1483" i="35"/>
  <c r="O1483" i="35"/>
  <c r="M1483" i="35"/>
  <c r="K1483" i="35"/>
  <c r="J1483" i="35"/>
  <c r="H1483" i="35"/>
  <c r="G1483" i="35"/>
  <c r="E1483" i="35"/>
  <c r="D1483" i="35"/>
  <c r="U1480" i="35"/>
  <c r="U1479" i="35"/>
  <c r="D1475" i="35"/>
  <c r="B1474" i="35"/>
  <c r="Q1463" i="35"/>
  <c r="M1463" i="35"/>
  <c r="J1463" i="35"/>
  <c r="G1463" i="35"/>
  <c r="D1463" i="35"/>
  <c r="B1462" i="35"/>
  <c r="B1461" i="35"/>
  <c r="Q1459" i="35"/>
  <c r="M1459" i="35"/>
  <c r="G1459" i="35"/>
  <c r="D1459" i="35"/>
  <c r="B1457" i="35"/>
  <c r="B1456" i="35"/>
  <c r="B1453" i="35"/>
  <c r="T1451" i="35"/>
  <c r="R1451" i="35"/>
  <c r="O1451" i="35"/>
  <c r="M1451" i="35"/>
  <c r="K1451" i="35"/>
  <c r="J1451" i="35"/>
  <c r="H1451" i="35"/>
  <c r="G1451" i="35"/>
  <c r="E1451" i="35"/>
  <c r="D1451" i="35"/>
  <c r="U1448" i="35"/>
  <c r="U1447" i="35"/>
  <c r="D1443" i="35"/>
  <c r="B1442" i="35"/>
  <c r="Q1431" i="35"/>
  <c r="M1431" i="35"/>
  <c r="J1431" i="35"/>
  <c r="G1431" i="35"/>
  <c r="D1431" i="35"/>
  <c r="B1430" i="35"/>
  <c r="B1429" i="35"/>
  <c r="B1428" i="35"/>
  <c r="Q1427" i="35"/>
  <c r="M1427" i="35"/>
  <c r="G1427" i="35"/>
  <c r="D1427" i="35"/>
  <c r="B1425" i="35"/>
  <c r="B1424" i="35"/>
  <c r="B1423" i="35"/>
  <c r="B1421" i="35"/>
  <c r="T1419" i="35"/>
  <c r="R1419" i="35"/>
  <c r="O1419" i="35"/>
  <c r="M1419" i="35"/>
  <c r="K1419" i="35"/>
  <c r="J1419" i="35"/>
  <c r="H1419" i="35"/>
  <c r="G1419" i="35"/>
  <c r="E1419" i="35"/>
  <c r="D1419" i="35"/>
  <c r="U1416" i="35"/>
  <c r="U1415" i="35"/>
  <c r="D1411" i="35"/>
  <c r="B1410" i="35"/>
  <c r="Q1399" i="35"/>
  <c r="M1399" i="35"/>
  <c r="J1399" i="35"/>
  <c r="G1399" i="35"/>
  <c r="D1399" i="35"/>
  <c r="B1398" i="35"/>
  <c r="B1397" i="35"/>
  <c r="Q1395" i="35"/>
  <c r="M1395" i="35"/>
  <c r="G1395" i="35"/>
  <c r="D1395" i="35"/>
  <c r="B1393" i="35"/>
  <c r="B1392" i="35"/>
  <c r="B1389" i="35"/>
  <c r="T1387" i="35"/>
  <c r="R1387" i="35"/>
  <c r="O1387" i="35"/>
  <c r="M1387" i="35"/>
  <c r="K1387" i="35"/>
  <c r="J1387" i="35"/>
  <c r="H1387" i="35"/>
  <c r="G1387" i="35"/>
  <c r="E1387" i="35"/>
  <c r="D1387" i="35"/>
  <c r="U1384" i="35"/>
  <c r="U1383" i="35"/>
  <c r="D1379" i="35"/>
  <c r="B1378" i="35"/>
  <c r="Q1367" i="35"/>
  <c r="M1367" i="35"/>
  <c r="J1367" i="35"/>
  <c r="G1367" i="35"/>
  <c r="D1367" i="35"/>
  <c r="B1366" i="35"/>
  <c r="B1365" i="35"/>
  <c r="Q1363" i="35"/>
  <c r="M1363" i="35"/>
  <c r="G1363" i="35"/>
  <c r="D1363" i="35"/>
  <c r="B1361" i="35"/>
  <c r="B1360" i="35"/>
  <c r="B1357" i="35"/>
  <c r="T1355" i="35"/>
  <c r="R1355" i="35"/>
  <c r="O1355" i="35"/>
  <c r="M1355" i="35"/>
  <c r="K1355" i="35"/>
  <c r="J1355" i="35"/>
  <c r="H1355" i="35"/>
  <c r="G1355" i="35"/>
  <c r="E1355" i="35"/>
  <c r="D1355" i="35"/>
  <c r="U1352" i="35"/>
  <c r="U1351" i="35"/>
  <c r="D1347" i="35"/>
  <c r="B1346" i="35"/>
  <c r="Q1335" i="35"/>
  <c r="M1335" i="35"/>
  <c r="J1335" i="35"/>
  <c r="G1335" i="35"/>
  <c r="D1335" i="35"/>
  <c r="B1334" i="35"/>
  <c r="B1333" i="35"/>
  <c r="Q1331" i="35"/>
  <c r="M1331" i="35"/>
  <c r="J1331" i="35"/>
  <c r="G1331" i="35"/>
  <c r="D1331" i="35"/>
  <c r="B1329" i="35"/>
  <c r="B1328" i="35"/>
  <c r="B1325" i="35"/>
  <c r="T1323" i="35"/>
  <c r="R1323" i="35"/>
  <c r="O1323" i="35"/>
  <c r="M1323" i="35"/>
  <c r="K1323" i="35"/>
  <c r="J1323" i="35"/>
  <c r="H1323" i="35"/>
  <c r="G1323" i="35"/>
  <c r="E1323" i="35"/>
  <c r="D1323" i="35"/>
  <c r="U1320" i="35"/>
  <c r="U1319" i="35"/>
  <c r="D1315" i="35"/>
  <c r="B1314" i="35"/>
  <c r="Q1303" i="35"/>
  <c r="M1303" i="35"/>
  <c r="J1303" i="35"/>
  <c r="G1303" i="35"/>
  <c r="D1303" i="35"/>
  <c r="B1302" i="35"/>
  <c r="B1301" i="35"/>
  <c r="B1300" i="35"/>
  <c r="Q1299" i="35"/>
  <c r="M1299" i="35"/>
  <c r="G1299" i="35"/>
  <c r="D1299" i="35"/>
  <c r="B1297" i="35"/>
  <c r="B1296" i="35"/>
  <c r="B1295" i="35"/>
  <c r="B1293" i="35"/>
  <c r="T1291" i="35"/>
  <c r="R1291" i="35"/>
  <c r="O1291" i="35"/>
  <c r="M1291" i="35"/>
  <c r="K1291" i="35"/>
  <c r="J1291" i="35"/>
  <c r="H1291" i="35"/>
  <c r="G1291" i="35"/>
  <c r="E1291" i="35"/>
  <c r="D1291" i="35"/>
  <c r="U1288" i="35"/>
  <c r="U1287" i="35"/>
  <c r="D1283" i="35"/>
  <c r="B1282" i="35"/>
  <c r="Q1273" i="35"/>
  <c r="M1273" i="35"/>
  <c r="G1273" i="35"/>
  <c r="D1273" i="35"/>
  <c r="Q1272" i="35"/>
  <c r="M1272" i="35"/>
  <c r="J1272" i="35"/>
  <c r="G1272" i="35"/>
  <c r="D1272" i="35"/>
  <c r="Q1270" i="35"/>
  <c r="M1270" i="35"/>
  <c r="J1270" i="35"/>
  <c r="G1270" i="35"/>
  <c r="D1270" i="35"/>
  <c r="Q1269" i="35"/>
  <c r="M1269" i="35"/>
  <c r="J1269" i="35"/>
  <c r="D1269" i="35"/>
  <c r="W1268" i="35"/>
  <c r="V1268" i="35"/>
  <c r="Q1268" i="35"/>
  <c r="M1268" i="35"/>
  <c r="J1268" i="35"/>
  <c r="G1268" i="35"/>
  <c r="D1268" i="35"/>
  <c r="T1265" i="35"/>
  <c r="R1265" i="35"/>
  <c r="O1265" i="35"/>
  <c r="M1265" i="35"/>
  <c r="K1265" i="35"/>
  <c r="J1265" i="35"/>
  <c r="H1265" i="35"/>
  <c r="G1265" i="35"/>
  <c r="E1265" i="35"/>
  <c r="D1265" i="35"/>
  <c r="T1264" i="35"/>
  <c r="R1264" i="35"/>
  <c r="O1264" i="35"/>
  <c r="M1264" i="35"/>
  <c r="K1264" i="35"/>
  <c r="J1264" i="35"/>
  <c r="H1264" i="35"/>
  <c r="G1264" i="35"/>
  <c r="E1264" i="35"/>
  <c r="D1264" i="35"/>
  <c r="T1263" i="35"/>
  <c r="R1263" i="35"/>
  <c r="O1263" i="35"/>
  <c r="K1263" i="35"/>
  <c r="J1263" i="35"/>
  <c r="H1263" i="35"/>
  <c r="G1263" i="35"/>
  <c r="E1263" i="35"/>
  <c r="D1263" i="35"/>
  <c r="T1262" i="35"/>
  <c r="R1262" i="35"/>
  <c r="O1262" i="35"/>
  <c r="M1262" i="35"/>
  <c r="K1262" i="35"/>
  <c r="J1262" i="35"/>
  <c r="H1262" i="35"/>
  <c r="G1262" i="35"/>
  <c r="E1262" i="35"/>
  <c r="D1262" i="35"/>
  <c r="B1262" i="35"/>
  <c r="T1261" i="35"/>
  <c r="R1261" i="35"/>
  <c r="O1261" i="35"/>
  <c r="M1261" i="35"/>
  <c r="K1261" i="35"/>
  <c r="J1261" i="35"/>
  <c r="H1261" i="35"/>
  <c r="G1261" i="35"/>
  <c r="E1261" i="35"/>
  <c r="D1261" i="35"/>
  <c r="T1260" i="35"/>
  <c r="R1260" i="35"/>
  <c r="O1260" i="35"/>
  <c r="M1260" i="35"/>
  <c r="K1260" i="35"/>
  <c r="J1260" i="35"/>
  <c r="H1260" i="35"/>
  <c r="G1260" i="35"/>
  <c r="E1260" i="35"/>
  <c r="D1260" i="35"/>
  <c r="D1256" i="35"/>
  <c r="Q1255" i="35"/>
  <c r="J1255" i="35"/>
  <c r="D1254" i="35"/>
  <c r="D1253" i="35"/>
  <c r="D1252" i="35"/>
  <c r="Q1241" i="35"/>
  <c r="M1241" i="35"/>
  <c r="J1241" i="35"/>
  <c r="G1241" i="35"/>
  <c r="D1241" i="35"/>
  <c r="Q1240" i="35"/>
  <c r="M1240" i="35"/>
  <c r="J1240" i="35"/>
  <c r="G1240" i="35"/>
  <c r="D1240" i="35"/>
  <c r="V1238" i="35"/>
  <c r="Q1238" i="35"/>
  <c r="M1238" i="35"/>
  <c r="J1238" i="35"/>
  <c r="G1238" i="35"/>
  <c r="D1238" i="35"/>
  <c r="V1237" i="35"/>
  <c r="Q1237" i="35"/>
  <c r="M1237" i="35"/>
  <c r="J1237" i="35"/>
  <c r="G1237" i="35"/>
  <c r="D1237" i="35"/>
  <c r="V1236" i="35"/>
  <c r="Q1236" i="35"/>
  <c r="M1236" i="35"/>
  <c r="J1236" i="35"/>
  <c r="G1236" i="35"/>
  <c r="D1236" i="35"/>
  <c r="T1233" i="35"/>
  <c r="R1233" i="35"/>
  <c r="O1233" i="35"/>
  <c r="M1233" i="35"/>
  <c r="K1233" i="35"/>
  <c r="J1233" i="35"/>
  <c r="H1233" i="35"/>
  <c r="G1233" i="35"/>
  <c r="E1233" i="35"/>
  <c r="D1233" i="35"/>
  <c r="T1232" i="35"/>
  <c r="R1232" i="35"/>
  <c r="O1232" i="35"/>
  <c r="M1232" i="35"/>
  <c r="K1232" i="35"/>
  <c r="J1232" i="35"/>
  <c r="H1232" i="35"/>
  <c r="G1232" i="35"/>
  <c r="E1232" i="35"/>
  <c r="D1232" i="35"/>
  <c r="T1231" i="35"/>
  <c r="R1231" i="35"/>
  <c r="O1231" i="35"/>
  <c r="K1231" i="35"/>
  <c r="J1231" i="35"/>
  <c r="H1231" i="35"/>
  <c r="G1231" i="35"/>
  <c r="E1231" i="35"/>
  <c r="D1231" i="35"/>
  <c r="R1230" i="35"/>
  <c r="O1230" i="35"/>
  <c r="M1230" i="35"/>
  <c r="K1230" i="35"/>
  <c r="J1230" i="35"/>
  <c r="H1230" i="35"/>
  <c r="G1230" i="35"/>
  <c r="E1230" i="35"/>
  <c r="D1230" i="35"/>
  <c r="T1229" i="35"/>
  <c r="R1229" i="35"/>
  <c r="O1229" i="35"/>
  <c r="M1229" i="35"/>
  <c r="K1229" i="35"/>
  <c r="J1229" i="35"/>
  <c r="H1229" i="35"/>
  <c r="G1229" i="35"/>
  <c r="E1229" i="35"/>
  <c r="D1229" i="35"/>
  <c r="T1228" i="35"/>
  <c r="R1228" i="35"/>
  <c r="O1228" i="35"/>
  <c r="M1228" i="35"/>
  <c r="K1228" i="35"/>
  <c r="J1228" i="35"/>
  <c r="H1228" i="35"/>
  <c r="G1228" i="35"/>
  <c r="E1228" i="35"/>
  <c r="D1228" i="35"/>
  <c r="D1224" i="35"/>
  <c r="Q1223" i="35"/>
  <c r="J1223" i="35"/>
  <c r="D1222" i="35"/>
  <c r="D1221" i="35"/>
  <c r="D1220" i="35"/>
  <c r="Q1209" i="35"/>
  <c r="M1209" i="35"/>
  <c r="J1209" i="35"/>
  <c r="G1209" i="35"/>
  <c r="D1209" i="35"/>
  <c r="Q1208" i="35"/>
  <c r="M1208" i="35"/>
  <c r="J1208" i="35"/>
  <c r="G1208" i="35"/>
  <c r="D1208" i="35"/>
  <c r="Q1206" i="35"/>
  <c r="M1206" i="35"/>
  <c r="J1206" i="35"/>
  <c r="G1206" i="35"/>
  <c r="D1206" i="35"/>
  <c r="Q1205" i="35"/>
  <c r="M1205" i="35"/>
  <c r="J1205" i="35"/>
  <c r="G1205" i="35"/>
  <c r="D1205" i="35"/>
  <c r="Q1204" i="35"/>
  <c r="M1204" i="35"/>
  <c r="J1204" i="35"/>
  <c r="G1204" i="35"/>
  <c r="D1204" i="35"/>
  <c r="T1201" i="35"/>
  <c r="R1201" i="35"/>
  <c r="O1201" i="35"/>
  <c r="M1201" i="35"/>
  <c r="K1201" i="35"/>
  <c r="J1201" i="35"/>
  <c r="H1201" i="35"/>
  <c r="G1201" i="35"/>
  <c r="E1201" i="35"/>
  <c r="D1201" i="35"/>
  <c r="T1200" i="35"/>
  <c r="R1200" i="35"/>
  <c r="O1200" i="35"/>
  <c r="M1200" i="35"/>
  <c r="K1200" i="35"/>
  <c r="J1200" i="35"/>
  <c r="H1200" i="35"/>
  <c r="G1200" i="35"/>
  <c r="E1200" i="35"/>
  <c r="D1200" i="35"/>
  <c r="T1199" i="35"/>
  <c r="R1199" i="35"/>
  <c r="O1199" i="35"/>
  <c r="K1199" i="35"/>
  <c r="J1199" i="35"/>
  <c r="H1199" i="35"/>
  <c r="G1199" i="35"/>
  <c r="E1199" i="35"/>
  <c r="D1199" i="35"/>
  <c r="R1198" i="35"/>
  <c r="O1198" i="35"/>
  <c r="M1198" i="35"/>
  <c r="K1198" i="35"/>
  <c r="J1198" i="35"/>
  <c r="H1198" i="35"/>
  <c r="G1198" i="35"/>
  <c r="E1198" i="35"/>
  <c r="D1198" i="35"/>
  <c r="T1197" i="35"/>
  <c r="R1197" i="35"/>
  <c r="O1197" i="35"/>
  <c r="M1197" i="35"/>
  <c r="K1197" i="35"/>
  <c r="J1197" i="35"/>
  <c r="H1197" i="35"/>
  <c r="G1197" i="35"/>
  <c r="E1197" i="35"/>
  <c r="D1197" i="35"/>
  <c r="T1196" i="35"/>
  <c r="R1196" i="35"/>
  <c r="O1196" i="35"/>
  <c r="M1196" i="35"/>
  <c r="K1196" i="35"/>
  <c r="J1196" i="35"/>
  <c r="H1196" i="35"/>
  <c r="G1196" i="35"/>
  <c r="E1196" i="35"/>
  <c r="D1196" i="35"/>
  <c r="D1192" i="35"/>
  <c r="Q1191" i="35"/>
  <c r="D1190" i="35"/>
  <c r="D1189" i="35"/>
  <c r="D1188" i="35"/>
  <c r="Q1177" i="35"/>
  <c r="M1177" i="35"/>
  <c r="J1177" i="35"/>
  <c r="G1177" i="35"/>
  <c r="D1177" i="35"/>
  <c r="Q1176" i="35"/>
  <c r="M1176" i="35"/>
  <c r="J1176" i="35"/>
  <c r="G1176" i="35"/>
  <c r="D1176" i="35"/>
  <c r="V1174" i="35"/>
  <c r="Q1174" i="35"/>
  <c r="M1174" i="35"/>
  <c r="J1174" i="35"/>
  <c r="G1174" i="35"/>
  <c r="D1174" i="35"/>
  <c r="Q1173" i="35"/>
  <c r="M1173" i="35"/>
  <c r="J1173" i="35"/>
  <c r="G1173" i="35"/>
  <c r="D1173" i="35"/>
  <c r="V1172" i="35"/>
  <c r="Q1172" i="35"/>
  <c r="M1172" i="35"/>
  <c r="J1172" i="35"/>
  <c r="G1172" i="35"/>
  <c r="D1172" i="35"/>
  <c r="T1169" i="35"/>
  <c r="R1169" i="35"/>
  <c r="O1169" i="35"/>
  <c r="M1169" i="35"/>
  <c r="K1169" i="35"/>
  <c r="J1169" i="35"/>
  <c r="H1169" i="35"/>
  <c r="G1169" i="35"/>
  <c r="E1169" i="35"/>
  <c r="D1169" i="35"/>
  <c r="T1168" i="35"/>
  <c r="R1168" i="35"/>
  <c r="O1168" i="35"/>
  <c r="M1168" i="35"/>
  <c r="K1168" i="35"/>
  <c r="J1168" i="35"/>
  <c r="H1168" i="35"/>
  <c r="G1168" i="35"/>
  <c r="E1168" i="35"/>
  <c r="D1168" i="35"/>
  <c r="T1167" i="35"/>
  <c r="R1167" i="35"/>
  <c r="O1167" i="35"/>
  <c r="K1167" i="35"/>
  <c r="J1167" i="35"/>
  <c r="H1167" i="35"/>
  <c r="G1167" i="35"/>
  <c r="E1167" i="35"/>
  <c r="D1167" i="35"/>
  <c r="T1166" i="35"/>
  <c r="R1166" i="35"/>
  <c r="O1166" i="35"/>
  <c r="M1166" i="35"/>
  <c r="K1166" i="35"/>
  <c r="J1166" i="35"/>
  <c r="H1166" i="35"/>
  <c r="G1166" i="35"/>
  <c r="E1166" i="35"/>
  <c r="D1166" i="35"/>
  <c r="T1165" i="35"/>
  <c r="R1165" i="35"/>
  <c r="O1165" i="35"/>
  <c r="M1165" i="35"/>
  <c r="K1165" i="35"/>
  <c r="J1165" i="35"/>
  <c r="H1165" i="35"/>
  <c r="G1165" i="35"/>
  <c r="E1165" i="35"/>
  <c r="D1165" i="35"/>
  <c r="R1164" i="35"/>
  <c r="O1164" i="35"/>
  <c r="M1164" i="35"/>
  <c r="K1164" i="35"/>
  <c r="J1164" i="35"/>
  <c r="H1164" i="35"/>
  <c r="G1164" i="35"/>
  <c r="E1164" i="35"/>
  <c r="D1164" i="35"/>
  <c r="D1160" i="35"/>
  <c r="Q1159" i="35"/>
  <c r="J1159" i="35"/>
  <c r="D1157" i="35"/>
  <c r="D1156" i="35"/>
  <c r="Q1145" i="35"/>
  <c r="M1145" i="35"/>
  <c r="J1145" i="35"/>
  <c r="G1145" i="35"/>
  <c r="D1145" i="35"/>
  <c r="Q1144" i="35"/>
  <c r="M1144" i="35"/>
  <c r="J1144" i="35"/>
  <c r="G1144" i="35"/>
  <c r="D1144" i="35"/>
  <c r="Q1142" i="35"/>
  <c r="M1142" i="35"/>
  <c r="J1142" i="35"/>
  <c r="G1142" i="35"/>
  <c r="D1142" i="35"/>
  <c r="Q1141" i="35"/>
  <c r="M1141" i="35"/>
  <c r="J1141" i="35"/>
  <c r="G1141" i="35"/>
  <c r="D1141" i="35"/>
  <c r="Q1140" i="35"/>
  <c r="M1140" i="35"/>
  <c r="J1140" i="35"/>
  <c r="G1140" i="35"/>
  <c r="D1140" i="35"/>
  <c r="T1137" i="35"/>
  <c r="R1137" i="35"/>
  <c r="O1137" i="35"/>
  <c r="M1137" i="35"/>
  <c r="K1137" i="35"/>
  <c r="J1137" i="35"/>
  <c r="H1137" i="35"/>
  <c r="G1137" i="35"/>
  <c r="E1137" i="35"/>
  <c r="D1137" i="35"/>
  <c r="T1136" i="35"/>
  <c r="R1136" i="35"/>
  <c r="O1136" i="35"/>
  <c r="M1136" i="35"/>
  <c r="K1136" i="35"/>
  <c r="J1136" i="35"/>
  <c r="H1136" i="35"/>
  <c r="G1136" i="35"/>
  <c r="E1136" i="35"/>
  <c r="D1136" i="35"/>
  <c r="T1135" i="35"/>
  <c r="R1135" i="35"/>
  <c r="O1135" i="35"/>
  <c r="M1135" i="35"/>
  <c r="K1135" i="35"/>
  <c r="J1135" i="35"/>
  <c r="H1135" i="35"/>
  <c r="G1135" i="35"/>
  <c r="E1135" i="35"/>
  <c r="D1135" i="35"/>
  <c r="T1134" i="35"/>
  <c r="R1134" i="35"/>
  <c r="O1134" i="35"/>
  <c r="M1134" i="35"/>
  <c r="K1134" i="35"/>
  <c r="J1134" i="35"/>
  <c r="H1134" i="35"/>
  <c r="G1134" i="35"/>
  <c r="E1134" i="35"/>
  <c r="D1134" i="35"/>
  <c r="T1133" i="35"/>
  <c r="R1133" i="35"/>
  <c r="O1133" i="35"/>
  <c r="M1133" i="35"/>
  <c r="K1133" i="35"/>
  <c r="J1133" i="35"/>
  <c r="H1133" i="35"/>
  <c r="G1133" i="35"/>
  <c r="E1133" i="35"/>
  <c r="D1133" i="35"/>
  <c r="T1132" i="35"/>
  <c r="R1132" i="35"/>
  <c r="O1132" i="35"/>
  <c r="M1132" i="35"/>
  <c r="K1132" i="35"/>
  <c r="J1132" i="35"/>
  <c r="H1132" i="35"/>
  <c r="G1132" i="35"/>
  <c r="E1132" i="35"/>
  <c r="D1132" i="35"/>
  <c r="D1128" i="35"/>
  <c r="Q1127" i="35"/>
  <c r="J1127" i="35"/>
  <c r="D1126" i="35"/>
  <c r="D1125" i="35"/>
  <c r="D1124" i="35"/>
  <c r="Q1113" i="35"/>
  <c r="M1113" i="35"/>
  <c r="J1113" i="35"/>
  <c r="G1113" i="35"/>
  <c r="D1113" i="35"/>
  <c r="Q1112" i="35"/>
  <c r="M1112" i="35"/>
  <c r="J1112" i="35"/>
  <c r="G1112" i="35"/>
  <c r="D1112" i="35"/>
  <c r="V1110" i="35"/>
  <c r="Q1110" i="35"/>
  <c r="M1110" i="35"/>
  <c r="J1110" i="35"/>
  <c r="G1110" i="35"/>
  <c r="D1110" i="35"/>
  <c r="V1109" i="35"/>
  <c r="Q1109" i="35"/>
  <c r="M1109" i="35"/>
  <c r="J1109" i="35"/>
  <c r="G1109" i="35"/>
  <c r="D1109" i="35"/>
  <c r="Q1108" i="35"/>
  <c r="M1108" i="35"/>
  <c r="J1108" i="35"/>
  <c r="G1108" i="35"/>
  <c r="D1108" i="35"/>
  <c r="T1105" i="35"/>
  <c r="R1105" i="35"/>
  <c r="O1105" i="35"/>
  <c r="M1105" i="35"/>
  <c r="K1105" i="35"/>
  <c r="J1105" i="35"/>
  <c r="H1105" i="35"/>
  <c r="G1105" i="35"/>
  <c r="E1105" i="35"/>
  <c r="D1105" i="35"/>
  <c r="T1104" i="35"/>
  <c r="R1104" i="35"/>
  <c r="O1104" i="35"/>
  <c r="M1104" i="35"/>
  <c r="K1104" i="35"/>
  <c r="J1104" i="35"/>
  <c r="H1104" i="35"/>
  <c r="G1104" i="35"/>
  <c r="E1104" i="35"/>
  <c r="D1104" i="35"/>
  <c r="T1103" i="35"/>
  <c r="R1103" i="35"/>
  <c r="O1103" i="35"/>
  <c r="K1103" i="35"/>
  <c r="J1103" i="35"/>
  <c r="H1103" i="35"/>
  <c r="G1103" i="35"/>
  <c r="E1103" i="35"/>
  <c r="D1103" i="35"/>
  <c r="T1102" i="35"/>
  <c r="R1102" i="35"/>
  <c r="O1102" i="35"/>
  <c r="M1102" i="35"/>
  <c r="K1102" i="35"/>
  <c r="J1102" i="35"/>
  <c r="H1102" i="35"/>
  <c r="G1102" i="35"/>
  <c r="E1102" i="35"/>
  <c r="D1102" i="35"/>
  <c r="B1102" i="35"/>
  <c r="T1101" i="35"/>
  <c r="R1101" i="35"/>
  <c r="O1101" i="35"/>
  <c r="M1101" i="35"/>
  <c r="K1101" i="35"/>
  <c r="J1101" i="35"/>
  <c r="H1101" i="35"/>
  <c r="G1101" i="35"/>
  <c r="E1101" i="35"/>
  <c r="D1101" i="35"/>
  <c r="T1100" i="35"/>
  <c r="R1100" i="35"/>
  <c r="O1100" i="35"/>
  <c r="M1100" i="35"/>
  <c r="K1100" i="35"/>
  <c r="J1100" i="35"/>
  <c r="H1100" i="35"/>
  <c r="G1100" i="35"/>
  <c r="E1100" i="35"/>
  <c r="D1100" i="35"/>
  <c r="D1096" i="35"/>
  <c r="Q1095" i="35"/>
  <c r="J1095" i="35"/>
  <c r="D1094" i="35"/>
  <c r="D1093" i="35"/>
  <c r="D1092" i="35"/>
  <c r="Q1081" i="35"/>
  <c r="M1081" i="35"/>
  <c r="J1081" i="35"/>
  <c r="G1081" i="35"/>
  <c r="D1081" i="35"/>
  <c r="Q1080" i="35"/>
  <c r="M1080" i="35"/>
  <c r="J1080" i="35"/>
  <c r="G1080" i="35"/>
  <c r="D1080" i="35"/>
  <c r="Q1078" i="35"/>
  <c r="M1078" i="35"/>
  <c r="J1078" i="35"/>
  <c r="G1078" i="35"/>
  <c r="D1078" i="35"/>
  <c r="Q1077" i="35"/>
  <c r="M1077" i="35"/>
  <c r="J1077" i="35"/>
  <c r="G1077" i="35"/>
  <c r="D1077" i="35"/>
  <c r="Q1076" i="35"/>
  <c r="M1076" i="35"/>
  <c r="J1076" i="35"/>
  <c r="G1076" i="35"/>
  <c r="D1076" i="35"/>
  <c r="T1073" i="35"/>
  <c r="R1073" i="35"/>
  <c r="O1073" i="35"/>
  <c r="M1073" i="35"/>
  <c r="K1073" i="35"/>
  <c r="J1073" i="35"/>
  <c r="H1073" i="35"/>
  <c r="G1073" i="35"/>
  <c r="E1073" i="35"/>
  <c r="D1073" i="35"/>
  <c r="T1072" i="35"/>
  <c r="R1072" i="35"/>
  <c r="O1072" i="35"/>
  <c r="M1072" i="35"/>
  <c r="K1072" i="35"/>
  <c r="J1072" i="35"/>
  <c r="H1072" i="35"/>
  <c r="G1072" i="35"/>
  <c r="E1072" i="35"/>
  <c r="D1072" i="35"/>
  <c r="T1071" i="35"/>
  <c r="O1071" i="35"/>
  <c r="M1071" i="35"/>
  <c r="K1071" i="35"/>
  <c r="J1071" i="35"/>
  <c r="H1071" i="35"/>
  <c r="G1071" i="35"/>
  <c r="E1071" i="35"/>
  <c r="D1071" i="35"/>
  <c r="T1070" i="35"/>
  <c r="R1070" i="35"/>
  <c r="O1070" i="35"/>
  <c r="M1070" i="35"/>
  <c r="K1070" i="35"/>
  <c r="J1070" i="35"/>
  <c r="H1070" i="35"/>
  <c r="G1070" i="35"/>
  <c r="E1070" i="35"/>
  <c r="D1070" i="35"/>
  <c r="T1069" i="35"/>
  <c r="R1069" i="35"/>
  <c r="O1069" i="35"/>
  <c r="M1069" i="35"/>
  <c r="K1069" i="35"/>
  <c r="J1069" i="35"/>
  <c r="H1069" i="35"/>
  <c r="G1069" i="35"/>
  <c r="E1069" i="35"/>
  <c r="D1069" i="35"/>
  <c r="R1068" i="35"/>
  <c r="O1068" i="35"/>
  <c r="M1068" i="35"/>
  <c r="K1068" i="35"/>
  <c r="J1068" i="35"/>
  <c r="H1068" i="35"/>
  <c r="G1068" i="35"/>
  <c r="E1068" i="35"/>
  <c r="D1068" i="35"/>
  <c r="D1064" i="35"/>
  <c r="Q1063" i="35"/>
  <c r="D1062" i="35"/>
  <c r="D1061" i="35"/>
  <c r="D1060" i="35"/>
  <c r="Q1049" i="35"/>
  <c r="M1049" i="35"/>
  <c r="J1049" i="35"/>
  <c r="G1049" i="35"/>
  <c r="D1049" i="35"/>
  <c r="Q1048" i="35"/>
  <c r="M1048" i="35"/>
  <c r="J1048" i="35"/>
  <c r="G1048" i="35"/>
  <c r="D1048" i="35"/>
  <c r="Q1046" i="35"/>
  <c r="M1046" i="35"/>
  <c r="J1046" i="35"/>
  <c r="G1046" i="35"/>
  <c r="D1046" i="35"/>
  <c r="Q1045" i="35"/>
  <c r="M1045" i="35"/>
  <c r="J1045" i="35"/>
  <c r="G1045" i="35"/>
  <c r="D1045" i="35"/>
  <c r="V1044" i="35"/>
  <c r="Q1044" i="35"/>
  <c r="M1044" i="35"/>
  <c r="J1044" i="35"/>
  <c r="G1044" i="35"/>
  <c r="D1044" i="35"/>
  <c r="T1041" i="35"/>
  <c r="R1041" i="35"/>
  <c r="O1041" i="35"/>
  <c r="M1041" i="35"/>
  <c r="K1041" i="35"/>
  <c r="J1041" i="35"/>
  <c r="H1041" i="35"/>
  <c r="G1041" i="35"/>
  <c r="E1041" i="35"/>
  <c r="D1041" i="35"/>
  <c r="T1040" i="35"/>
  <c r="R1040" i="35"/>
  <c r="O1040" i="35"/>
  <c r="M1040" i="35"/>
  <c r="K1040" i="35"/>
  <c r="J1040" i="35"/>
  <c r="H1040" i="35"/>
  <c r="G1040" i="35"/>
  <c r="E1040" i="35"/>
  <c r="D1040" i="35"/>
  <c r="T1039" i="35"/>
  <c r="R1039" i="35"/>
  <c r="O1039" i="35"/>
  <c r="M1039" i="35"/>
  <c r="K1039" i="35"/>
  <c r="J1039" i="35"/>
  <c r="H1039" i="35"/>
  <c r="G1039" i="35"/>
  <c r="E1039" i="35"/>
  <c r="D1039" i="35"/>
  <c r="T1038" i="35"/>
  <c r="R1038" i="35"/>
  <c r="O1038" i="35"/>
  <c r="M1038" i="35"/>
  <c r="K1038" i="35"/>
  <c r="J1038" i="35"/>
  <c r="H1038" i="35"/>
  <c r="G1038" i="35"/>
  <c r="E1038" i="35"/>
  <c r="D1038" i="35"/>
  <c r="T1037" i="35"/>
  <c r="R1037" i="35"/>
  <c r="O1037" i="35"/>
  <c r="M1037" i="35"/>
  <c r="K1037" i="35"/>
  <c r="J1037" i="35"/>
  <c r="H1037" i="35"/>
  <c r="G1037" i="35"/>
  <c r="E1037" i="35"/>
  <c r="D1037" i="35"/>
  <c r="T1036" i="35"/>
  <c r="R1036" i="35"/>
  <c r="O1036" i="35"/>
  <c r="M1036" i="35"/>
  <c r="K1036" i="35"/>
  <c r="J1036" i="35"/>
  <c r="H1036" i="35"/>
  <c r="G1036" i="35"/>
  <c r="E1036" i="35"/>
  <c r="D1036" i="35"/>
  <c r="D1032" i="35"/>
  <c r="Q1031" i="35"/>
  <c r="J1031" i="35"/>
  <c r="D1029" i="35"/>
  <c r="D1028" i="35"/>
  <c r="Q1017" i="35"/>
  <c r="M1017" i="35"/>
  <c r="J1017" i="35"/>
  <c r="G1017" i="35"/>
  <c r="D1017" i="35"/>
  <c r="Q1016" i="35"/>
  <c r="M1016" i="35"/>
  <c r="J1016" i="35"/>
  <c r="G1016" i="35"/>
  <c r="D1016" i="35"/>
  <c r="Q1014" i="35"/>
  <c r="M1014" i="35"/>
  <c r="J1014" i="35"/>
  <c r="G1014" i="35"/>
  <c r="D1014" i="35"/>
  <c r="Q1013" i="35"/>
  <c r="M1013" i="35"/>
  <c r="J1013" i="35"/>
  <c r="G1013" i="35"/>
  <c r="D1013" i="35"/>
  <c r="V1012" i="35"/>
  <c r="Q1012" i="35"/>
  <c r="M1012" i="35"/>
  <c r="J1012" i="35"/>
  <c r="G1012" i="35"/>
  <c r="D1012" i="35"/>
  <c r="T1009" i="35"/>
  <c r="R1009" i="35"/>
  <c r="O1009" i="35"/>
  <c r="M1009" i="35"/>
  <c r="K1009" i="35"/>
  <c r="J1009" i="35"/>
  <c r="H1009" i="35"/>
  <c r="G1009" i="35"/>
  <c r="E1009" i="35"/>
  <c r="D1009" i="35"/>
  <c r="T1008" i="35"/>
  <c r="R1008" i="35"/>
  <c r="O1008" i="35"/>
  <c r="M1008" i="35"/>
  <c r="K1008" i="35"/>
  <c r="J1008" i="35"/>
  <c r="H1008" i="35"/>
  <c r="G1008" i="35"/>
  <c r="E1008" i="35"/>
  <c r="D1008" i="35"/>
  <c r="T1007" i="35"/>
  <c r="O1007" i="35"/>
  <c r="K1007" i="35"/>
  <c r="J1007" i="35"/>
  <c r="H1007" i="35"/>
  <c r="G1007" i="35"/>
  <c r="E1007" i="35"/>
  <c r="D1007" i="35"/>
  <c r="T1006" i="35"/>
  <c r="R1006" i="35"/>
  <c r="O1006" i="35"/>
  <c r="M1006" i="35"/>
  <c r="K1006" i="35"/>
  <c r="J1006" i="35"/>
  <c r="H1006" i="35"/>
  <c r="G1006" i="35"/>
  <c r="E1006" i="35"/>
  <c r="D1006" i="35"/>
  <c r="T1005" i="35"/>
  <c r="R1005" i="35"/>
  <c r="O1005" i="35"/>
  <c r="M1005" i="35"/>
  <c r="K1005" i="35"/>
  <c r="J1005" i="35"/>
  <c r="H1005" i="35"/>
  <c r="G1005" i="35"/>
  <c r="E1005" i="35"/>
  <c r="D1005" i="35"/>
  <c r="R1004" i="35"/>
  <c r="O1004" i="35"/>
  <c r="M1004" i="35"/>
  <c r="K1004" i="35"/>
  <c r="J1004" i="35"/>
  <c r="H1004" i="35"/>
  <c r="G1004" i="35"/>
  <c r="E1004" i="35"/>
  <c r="D1004" i="35"/>
  <c r="D1000" i="35"/>
  <c r="Q999" i="35"/>
  <c r="J999" i="35"/>
  <c r="D998" i="35"/>
  <c r="D997" i="35"/>
  <c r="D996" i="35"/>
  <c r="Q985" i="35"/>
  <c r="M985" i="35"/>
  <c r="J985" i="35"/>
  <c r="G985" i="35"/>
  <c r="D985" i="35"/>
  <c r="Q984" i="35"/>
  <c r="M984" i="35"/>
  <c r="J984" i="35"/>
  <c r="G984" i="35"/>
  <c r="D984" i="35"/>
  <c r="V982" i="35"/>
  <c r="Q982" i="35"/>
  <c r="M982" i="35"/>
  <c r="J982" i="35"/>
  <c r="G982" i="35"/>
  <c r="D982" i="35"/>
  <c r="V981" i="35"/>
  <c r="Q981" i="35"/>
  <c r="M981" i="35"/>
  <c r="J981" i="35"/>
  <c r="G981" i="35"/>
  <c r="D981" i="35"/>
  <c r="V980" i="35"/>
  <c r="Q980" i="35"/>
  <c r="M980" i="35"/>
  <c r="J980" i="35"/>
  <c r="G980" i="35"/>
  <c r="D980" i="35"/>
  <c r="T977" i="35"/>
  <c r="R977" i="35"/>
  <c r="O977" i="35"/>
  <c r="M977" i="35"/>
  <c r="K977" i="35"/>
  <c r="J977" i="35"/>
  <c r="H977" i="35"/>
  <c r="G977" i="35"/>
  <c r="E977" i="35"/>
  <c r="D977" i="35"/>
  <c r="T976" i="35"/>
  <c r="R976" i="35"/>
  <c r="O976" i="35"/>
  <c r="M976" i="35"/>
  <c r="K976" i="35"/>
  <c r="J976" i="35"/>
  <c r="H976" i="35"/>
  <c r="G976" i="35"/>
  <c r="E976" i="35"/>
  <c r="D976" i="35"/>
  <c r="T975" i="35"/>
  <c r="R975" i="35"/>
  <c r="O975" i="35"/>
  <c r="M975" i="35"/>
  <c r="K975" i="35"/>
  <c r="J975" i="35"/>
  <c r="H975" i="35"/>
  <c r="G975" i="35"/>
  <c r="E975" i="35"/>
  <c r="D975" i="35"/>
  <c r="R974" i="35"/>
  <c r="O974" i="35"/>
  <c r="M974" i="35"/>
  <c r="K974" i="35"/>
  <c r="J974" i="35"/>
  <c r="H974" i="35"/>
  <c r="G974" i="35"/>
  <c r="E974" i="35"/>
  <c r="D974" i="35"/>
  <c r="T973" i="35"/>
  <c r="R973" i="35"/>
  <c r="O973" i="35"/>
  <c r="M973" i="35"/>
  <c r="K973" i="35"/>
  <c r="J973" i="35"/>
  <c r="H973" i="35"/>
  <c r="G973" i="35"/>
  <c r="E973" i="35"/>
  <c r="D973" i="35"/>
  <c r="T972" i="35"/>
  <c r="R972" i="35"/>
  <c r="O972" i="35"/>
  <c r="M972" i="35"/>
  <c r="K972" i="35"/>
  <c r="J972" i="35"/>
  <c r="H972" i="35"/>
  <c r="G972" i="35"/>
  <c r="E972" i="35"/>
  <c r="D972" i="35"/>
  <c r="D968" i="35"/>
  <c r="Q967" i="35"/>
  <c r="J967" i="35"/>
  <c r="D966" i="35"/>
  <c r="D965" i="35"/>
  <c r="D964" i="35"/>
  <c r="Q953" i="35"/>
  <c r="M953" i="35"/>
  <c r="J953" i="35"/>
  <c r="G953" i="35"/>
  <c r="D953" i="35"/>
  <c r="Q952" i="35"/>
  <c r="M952" i="35"/>
  <c r="J952" i="35"/>
  <c r="G952" i="35"/>
  <c r="D952" i="35"/>
  <c r="Q950" i="35"/>
  <c r="M950" i="35"/>
  <c r="J950" i="35"/>
  <c r="G950" i="35"/>
  <c r="D950" i="35"/>
  <c r="Q949" i="35"/>
  <c r="M949" i="35"/>
  <c r="J949" i="35"/>
  <c r="G949" i="35"/>
  <c r="D949" i="35"/>
  <c r="Q948" i="35"/>
  <c r="M948" i="35"/>
  <c r="J948" i="35"/>
  <c r="G948" i="35"/>
  <c r="D948" i="35"/>
  <c r="T945" i="35"/>
  <c r="R945" i="35"/>
  <c r="O945" i="35"/>
  <c r="M945" i="35"/>
  <c r="K945" i="35"/>
  <c r="J945" i="35"/>
  <c r="H945" i="35"/>
  <c r="G945" i="35"/>
  <c r="E945" i="35"/>
  <c r="D945" i="35"/>
  <c r="T944" i="35"/>
  <c r="R944" i="35"/>
  <c r="O944" i="35"/>
  <c r="M944" i="35"/>
  <c r="K944" i="35"/>
  <c r="J944" i="35"/>
  <c r="H944" i="35"/>
  <c r="G944" i="35"/>
  <c r="E944" i="35"/>
  <c r="D944" i="35"/>
  <c r="T943" i="35"/>
  <c r="R943" i="35"/>
  <c r="O943" i="35"/>
  <c r="K943" i="35"/>
  <c r="J943" i="35"/>
  <c r="H943" i="35"/>
  <c r="G943" i="35"/>
  <c r="E943" i="35"/>
  <c r="D943" i="35"/>
  <c r="T942" i="35"/>
  <c r="R942" i="35"/>
  <c r="O942" i="35"/>
  <c r="M942" i="35"/>
  <c r="K942" i="35"/>
  <c r="J942" i="35"/>
  <c r="H942" i="35"/>
  <c r="G942" i="35"/>
  <c r="E942" i="35"/>
  <c r="D942" i="35"/>
  <c r="T941" i="35"/>
  <c r="R941" i="35"/>
  <c r="O941" i="35"/>
  <c r="M941" i="35"/>
  <c r="K941" i="35"/>
  <c r="J941" i="35"/>
  <c r="H941" i="35"/>
  <c r="G941" i="35"/>
  <c r="E941" i="35"/>
  <c r="D941" i="35"/>
  <c r="R940" i="35"/>
  <c r="O940" i="35"/>
  <c r="M940" i="35"/>
  <c r="K940" i="35"/>
  <c r="J940" i="35"/>
  <c r="H940" i="35"/>
  <c r="G940" i="35"/>
  <c r="E940" i="35"/>
  <c r="D940" i="35"/>
  <c r="D936" i="35"/>
  <c r="Q935" i="35"/>
  <c r="D934" i="35"/>
  <c r="D933" i="35"/>
  <c r="D932" i="35"/>
  <c r="Q921" i="35"/>
  <c r="M921" i="35"/>
  <c r="J921" i="35"/>
  <c r="G921" i="35"/>
  <c r="D921" i="35"/>
  <c r="Q920" i="35"/>
  <c r="M920" i="35"/>
  <c r="J920" i="35"/>
  <c r="G920" i="35"/>
  <c r="D920" i="35"/>
  <c r="Q918" i="35"/>
  <c r="M918" i="35"/>
  <c r="J918" i="35"/>
  <c r="G918" i="35"/>
  <c r="D918" i="35"/>
  <c r="X917" i="35"/>
  <c r="W917" i="35"/>
  <c r="V917" i="35"/>
  <c r="Q917" i="35"/>
  <c r="M917" i="35"/>
  <c r="J917" i="35"/>
  <c r="G917" i="35"/>
  <c r="D917" i="35"/>
  <c r="Q916" i="35"/>
  <c r="M916" i="35"/>
  <c r="J916" i="35"/>
  <c r="G916" i="35"/>
  <c r="D916" i="35"/>
  <c r="T913" i="35"/>
  <c r="R913" i="35"/>
  <c r="O913" i="35"/>
  <c r="M913" i="35"/>
  <c r="K913" i="35"/>
  <c r="J913" i="35"/>
  <c r="H913" i="35"/>
  <c r="G913" i="35"/>
  <c r="E913" i="35"/>
  <c r="D913" i="35"/>
  <c r="T912" i="35"/>
  <c r="R912" i="35"/>
  <c r="O912" i="35"/>
  <c r="M912" i="35"/>
  <c r="K912" i="35"/>
  <c r="J912" i="35"/>
  <c r="H912" i="35"/>
  <c r="G912" i="35"/>
  <c r="E912" i="35"/>
  <c r="D912" i="35"/>
  <c r="T911" i="35"/>
  <c r="R911" i="35"/>
  <c r="O911" i="35"/>
  <c r="K911" i="35"/>
  <c r="J911" i="35"/>
  <c r="H911" i="35"/>
  <c r="G911" i="35"/>
  <c r="E911" i="35"/>
  <c r="D911" i="35"/>
  <c r="T910" i="35"/>
  <c r="R910" i="35"/>
  <c r="O910" i="35"/>
  <c r="M910" i="35"/>
  <c r="K910" i="35"/>
  <c r="J910" i="35"/>
  <c r="H910" i="35"/>
  <c r="G910" i="35"/>
  <c r="E910" i="35"/>
  <c r="D910" i="35"/>
  <c r="B910" i="35"/>
  <c r="T909" i="35"/>
  <c r="R909" i="35"/>
  <c r="O909" i="35"/>
  <c r="M909" i="35"/>
  <c r="K909" i="35"/>
  <c r="J909" i="35"/>
  <c r="H909" i="35"/>
  <c r="G909" i="35"/>
  <c r="E909" i="35"/>
  <c r="D909" i="35"/>
  <c r="T908" i="35"/>
  <c r="R908" i="35"/>
  <c r="O908" i="35"/>
  <c r="M908" i="35"/>
  <c r="K908" i="35"/>
  <c r="J908" i="35"/>
  <c r="H908" i="35"/>
  <c r="G908" i="35"/>
  <c r="E908" i="35"/>
  <c r="D908" i="35"/>
  <c r="D904" i="35"/>
  <c r="Q903" i="35"/>
  <c r="J903" i="35"/>
  <c r="D901" i="35"/>
  <c r="D900" i="35"/>
  <c r="Q889" i="35"/>
  <c r="M889" i="35"/>
  <c r="J889" i="35"/>
  <c r="G889" i="35"/>
  <c r="D889" i="35"/>
  <c r="Q888" i="35"/>
  <c r="M888" i="35"/>
  <c r="J888" i="35"/>
  <c r="G888" i="35"/>
  <c r="D888" i="35"/>
  <c r="Q886" i="35"/>
  <c r="M886" i="35"/>
  <c r="J886" i="35"/>
  <c r="G886" i="35"/>
  <c r="D886" i="35"/>
  <c r="W885" i="35"/>
  <c r="V885" i="35"/>
  <c r="Q885" i="35"/>
  <c r="M885" i="35"/>
  <c r="J885" i="35"/>
  <c r="G885" i="35"/>
  <c r="D885" i="35"/>
  <c r="Q884" i="35"/>
  <c r="M884" i="35"/>
  <c r="J884" i="35"/>
  <c r="G884" i="35"/>
  <c r="D884" i="35"/>
  <c r="T881" i="35"/>
  <c r="R881" i="35"/>
  <c r="O881" i="35"/>
  <c r="M881" i="35"/>
  <c r="K881" i="35"/>
  <c r="J881" i="35"/>
  <c r="H881" i="35"/>
  <c r="G881" i="35"/>
  <c r="E881" i="35"/>
  <c r="D881" i="35"/>
  <c r="T880" i="35"/>
  <c r="R880" i="35"/>
  <c r="O880" i="35"/>
  <c r="M880" i="35"/>
  <c r="K880" i="35"/>
  <c r="J880" i="35"/>
  <c r="H880" i="35"/>
  <c r="G880" i="35"/>
  <c r="E880" i="35"/>
  <c r="D880" i="35"/>
  <c r="T879" i="35"/>
  <c r="R879" i="35"/>
  <c r="O879" i="35"/>
  <c r="M879" i="35"/>
  <c r="K879" i="35"/>
  <c r="J879" i="35"/>
  <c r="H879" i="35"/>
  <c r="G879" i="35"/>
  <c r="E879" i="35"/>
  <c r="D879" i="35"/>
  <c r="R878" i="35"/>
  <c r="O878" i="35"/>
  <c r="M878" i="35"/>
  <c r="K878" i="35"/>
  <c r="J878" i="35"/>
  <c r="H878" i="35"/>
  <c r="G878" i="35"/>
  <c r="E878" i="35"/>
  <c r="D878" i="35"/>
  <c r="B878" i="35"/>
  <c r="T877" i="35"/>
  <c r="R877" i="35"/>
  <c r="O877" i="35"/>
  <c r="M877" i="35"/>
  <c r="K877" i="35"/>
  <c r="J877" i="35"/>
  <c r="H877" i="35"/>
  <c r="G877" i="35"/>
  <c r="E877" i="35"/>
  <c r="D877" i="35"/>
  <c r="T876" i="35"/>
  <c r="R876" i="35"/>
  <c r="O876" i="35"/>
  <c r="M876" i="35"/>
  <c r="K876" i="35"/>
  <c r="J876" i="35"/>
  <c r="H876" i="35"/>
  <c r="G876" i="35"/>
  <c r="E876" i="35"/>
  <c r="D876" i="35"/>
  <c r="D872" i="35"/>
  <c r="Q871" i="35"/>
  <c r="J871" i="35"/>
  <c r="D870" i="35"/>
  <c r="D869" i="35"/>
  <c r="D868" i="35"/>
  <c r="Q857" i="35"/>
  <c r="M857" i="35"/>
  <c r="J857" i="35"/>
  <c r="G857" i="35"/>
  <c r="D857" i="35"/>
  <c r="Q856" i="35"/>
  <c r="M856" i="35"/>
  <c r="J856" i="35"/>
  <c r="G856" i="35"/>
  <c r="D856" i="35"/>
  <c r="V854" i="35"/>
  <c r="Q854" i="35"/>
  <c r="M854" i="35"/>
  <c r="J854" i="35"/>
  <c r="G854" i="35"/>
  <c r="D854" i="35"/>
  <c r="Q853" i="35"/>
  <c r="M853" i="35"/>
  <c r="J853" i="35"/>
  <c r="G853" i="35"/>
  <c r="D853" i="35"/>
  <c r="V852" i="35"/>
  <c r="Q852" i="35"/>
  <c r="M852" i="35"/>
  <c r="J852" i="35"/>
  <c r="G852" i="35"/>
  <c r="D852" i="35"/>
  <c r="T849" i="35"/>
  <c r="R849" i="35"/>
  <c r="O849" i="35"/>
  <c r="M849" i="35"/>
  <c r="K849" i="35"/>
  <c r="J849" i="35"/>
  <c r="H849" i="35"/>
  <c r="G849" i="35"/>
  <c r="E849" i="35"/>
  <c r="D849" i="35"/>
  <c r="T848" i="35"/>
  <c r="R848" i="35"/>
  <c r="O848" i="35"/>
  <c r="M848" i="35"/>
  <c r="K848" i="35"/>
  <c r="J848" i="35"/>
  <c r="H848" i="35"/>
  <c r="G848" i="35"/>
  <c r="E848" i="35"/>
  <c r="D848" i="35"/>
  <c r="T847" i="35"/>
  <c r="R847" i="35"/>
  <c r="O847" i="35"/>
  <c r="M847" i="35"/>
  <c r="K847" i="35"/>
  <c r="J847" i="35"/>
  <c r="H847" i="35"/>
  <c r="G847" i="35"/>
  <c r="E847" i="35"/>
  <c r="D847" i="35"/>
  <c r="T846" i="35"/>
  <c r="R846" i="35"/>
  <c r="O846" i="35"/>
  <c r="M846" i="35"/>
  <c r="K846" i="35"/>
  <c r="J846" i="35"/>
  <c r="H846" i="35"/>
  <c r="G846" i="35"/>
  <c r="E846" i="35"/>
  <c r="D846" i="35"/>
  <c r="B846" i="35"/>
  <c r="T845" i="35"/>
  <c r="R845" i="35"/>
  <c r="O845" i="35"/>
  <c r="M845" i="35"/>
  <c r="K845" i="35"/>
  <c r="J845" i="35"/>
  <c r="H845" i="35"/>
  <c r="G845" i="35"/>
  <c r="E845" i="35"/>
  <c r="D845" i="35"/>
  <c r="T844" i="35"/>
  <c r="R844" i="35"/>
  <c r="O844" i="35"/>
  <c r="M844" i="35"/>
  <c r="K844" i="35"/>
  <c r="J844" i="35"/>
  <c r="H844" i="35"/>
  <c r="G844" i="35"/>
  <c r="E844" i="35"/>
  <c r="D844" i="35"/>
  <c r="D840" i="35"/>
  <c r="Q839" i="35"/>
  <c r="J839" i="35"/>
  <c r="D838" i="35"/>
  <c r="D837" i="35"/>
  <c r="D836" i="35"/>
  <c r="Q825" i="35"/>
  <c r="M825" i="35"/>
  <c r="J825" i="35"/>
  <c r="G825" i="35"/>
  <c r="D825" i="35"/>
  <c r="Q824" i="35"/>
  <c r="M824" i="35"/>
  <c r="J824" i="35"/>
  <c r="G824" i="35"/>
  <c r="D824" i="35"/>
  <c r="Q822" i="35"/>
  <c r="M822" i="35"/>
  <c r="J822" i="35"/>
  <c r="G822" i="35"/>
  <c r="D822" i="35"/>
  <c r="Q821" i="35"/>
  <c r="M821" i="35"/>
  <c r="J821" i="35"/>
  <c r="G821" i="35"/>
  <c r="D821" i="35"/>
  <c r="Q820" i="35"/>
  <c r="M820" i="35"/>
  <c r="J820" i="35"/>
  <c r="G820" i="35"/>
  <c r="D820" i="35"/>
  <c r="T817" i="35"/>
  <c r="R817" i="35"/>
  <c r="O817" i="35"/>
  <c r="M817" i="35"/>
  <c r="K817" i="35"/>
  <c r="J817" i="35"/>
  <c r="H817" i="35"/>
  <c r="G817" i="35"/>
  <c r="E817" i="35"/>
  <c r="D817" i="35"/>
  <c r="T816" i="35"/>
  <c r="R816" i="35"/>
  <c r="O816" i="35"/>
  <c r="M816" i="35"/>
  <c r="K816" i="35"/>
  <c r="J816" i="35"/>
  <c r="H816" i="35"/>
  <c r="G816" i="35"/>
  <c r="E816" i="35"/>
  <c r="D816" i="35"/>
  <c r="T815" i="35"/>
  <c r="R815" i="35"/>
  <c r="O815" i="35"/>
  <c r="M815" i="35"/>
  <c r="K815" i="35"/>
  <c r="J815" i="35"/>
  <c r="H815" i="35"/>
  <c r="G815" i="35"/>
  <c r="E815" i="35"/>
  <c r="D815" i="35"/>
  <c r="T814" i="35"/>
  <c r="R814" i="35"/>
  <c r="O814" i="35"/>
  <c r="M814" i="35"/>
  <c r="K814" i="35"/>
  <c r="J814" i="35"/>
  <c r="H814" i="35"/>
  <c r="G814" i="35"/>
  <c r="E814" i="35"/>
  <c r="D814" i="35"/>
  <c r="T813" i="35"/>
  <c r="R813" i="35"/>
  <c r="O813" i="35"/>
  <c r="M813" i="35"/>
  <c r="K813" i="35"/>
  <c r="J813" i="35"/>
  <c r="H813" i="35"/>
  <c r="G813" i="35"/>
  <c r="E813" i="35"/>
  <c r="D813" i="35"/>
  <c r="T812" i="35"/>
  <c r="R812" i="35"/>
  <c r="O812" i="35"/>
  <c r="M812" i="35"/>
  <c r="K812" i="35"/>
  <c r="J812" i="35"/>
  <c r="H812" i="35"/>
  <c r="G812" i="35"/>
  <c r="E812" i="35"/>
  <c r="D812" i="35"/>
  <c r="D808" i="35"/>
  <c r="Q807" i="35"/>
  <c r="D806" i="35"/>
  <c r="D805" i="35"/>
  <c r="D804" i="35"/>
  <c r="Q793" i="35"/>
  <c r="M793" i="35"/>
  <c r="J793" i="35"/>
  <c r="G793" i="35"/>
  <c r="D793" i="35"/>
  <c r="Q792" i="35"/>
  <c r="M792" i="35"/>
  <c r="J792" i="35"/>
  <c r="G792" i="35"/>
  <c r="D792" i="35"/>
  <c r="Q790" i="35"/>
  <c r="M790" i="35"/>
  <c r="J790" i="35"/>
  <c r="G790" i="35"/>
  <c r="D790" i="35"/>
  <c r="W789" i="35"/>
  <c r="V789" i="35"/>
  <c r="Q789" i="35"/>
  <c r="M789" i="35"/>
  <c r="J789" i="35"/>
  <c r="G789" i="35"/>
  <c r="D789" i="35"/>
  <c r="Q788" i="35"/>
  <c r="M788" i="35"/>
  <c r="J788" i="35"/>
  <c r="G788" i="35"/>
  <c r="D788" i="35"/>
  <c r="T785" i="35"/>
  <c r="R785" i="35"/>
  <c r="O785" i="35"/>
  <c r="M785" i="35"/>
  <c r="K785" i="35"/>
  <c r="J785" i="35"/>
  <c r="H785" i="35"/>
  <c r="G785" i="35"/>
  <c r="E785" i="35"/>
  <c r="D785" i="35"/>
  <c r="T784" i="35"/>
  <c r="R784" i="35"/>
  <c r="O784" i="35"/>
  <c r="M784" i="35"/>
  <c r="K784" i="35"/>
  <c r="J784" i="35"/>
  <c r="H784" i="35"/>
  <c r="G784" i="35"/>
  <c r="E784" i="35"/>
  <c r="D784" i="35"/>
  <c r="T783" i="35"/>
  <c r="R783" i="35"/>
  <c r="O783" i="35"/>
  <c r="M783" i="35"/>
  <c r="K783" i="35"/>
  <c r="J783" i="35"/>
  <c r="H783" i="35"/>
  <c r="G783" i="35"/>
  <c r="E783" i="35"/>
  <c r="D783" i="35"/>
  <c r="T782" i="35"/>
  <c r="R782" i="35"/>
  <c r="O782" i="35"/>
  <c r="M782" i="35"/>
  <c r="K782" i="35"/>
  <c r="J782" i="35"/>
  <c r="H782" i="35"/>
  <c r="G782" i="35"/>
  <c r="E782" i="35"/>
  <c r="D782" i="35"/>
  <c r="B782" i="35"/>
  <c r="T781" i="35"/>
  <c r="R781" i="35"/>
  <c r="O781" i="35"/>
  <c r="M781" i="35"/>
  <c r="K781" i="35"/>
  <c r="J781" i="35"/>
  <c r="H781" i="35"/>
  <c r="G781" i="35"/>
  <c r="E781" i="35"/>
  <c r="D781" i="35"/>
  <c r="T780" i="35"/>
  <c r="R780" i="35"/>
  <c r="O780" i="35"/>
  <c r="M780" i="35"/>
  <c r="K780" i="35"/>
  <c r="J780" i="35"/>
  <c r="H780" i="35"/>
  <c r="G780" i="35"/>
  <c r="E780" i="35"/>
  <c r="D780" i="35"/>
  <c r="D776" i="35"/>
  <c r="Q775" i="35"/>
  <c r="J775" i="35"/>
  <c r="D773" i="35"/>
  <c r="D772" i="35"/>
  <c r="Q761" i="35"/>
  <c r="M761" i="35"/>
  <c r="J761" i="35"/>
  <c r="G761" i="35"/>
  <c r="D761" i="35"/>
  <c r="Q760" i="35"/>
  <c r="M760" i="35"/>
  <c r="J760" i="35"/>
  <c r="G760" i="35"/>
  <c r="D760" i="35"/>
  <c r="Q758" i="35"/>
  <c r="M758" i="35"/>
  <c r="J758" i="35"/>
  <c r="G758" i="35"/>
  <c r="D758" i="35"/>
  <c r="W757" i="35"/>
  <c r="V757" i="35"/>
  <c r="Q757" i="35"/>
  <c r="M757" i="35"/>
  <c r="J757" i="35"/>
  <c r="G757" i="35"/>
  <c r="D757" i="35"/>
  <c r="V756" i="35"/>
  <c r="Q756" i="35"/>
  <c r="M756" i="35"/>
  <c r="J756" i="35"/>
  <c r="G756" i="35"/>
  <c r="D756" i="35"/>
  <c r="T753" i="35"/>
  <c r="R753" i="35"/>
  <c r="O753" i="35"/>
  <c r="M753" i="35"/>
  <c r="K753" i="35"/>
  <c r="J753" i="35"/>
  <c r="H753" i="35"/>
  <c r="G753" i="35"/>
  <c r="E753" i="35"/>
  <c r="D753" i="35"/>
  <c r="T752" i="35"/>
  <c r="R752" i="35"/>
  <c r="O752" i="35"/>
  <c r="M752" i="35"/>
  <c r="K752" i="35"/>
  <c r="J752" i="35"/>
  <c r="H752" i="35"/>
  <c r="G752" i="35"/>
  <c r="E752" i="35"/>
  <c r="D752" i="35"/>
  <c r="T751" i="35"/>
  <c r="O751" i="35"/>
  <c r="M751" i="35"/>
  <c r="K751" i="35"/>
  <c r="J751" i="35"/>
  <c r="H751" i="35"/>
  <c r="G751" i="35"/>
  <c r="E751" i="35"/>
  <c r="D751" i="35"/>
  <c r="T750" i="35"/>
  <c r="R750" i="35"/>
  <c r="O750" i="35"/>
  <c r="M750" i="35"/>
  <c r="K750" i="35"/>
  <c r="J750" i="35"/>
  <c r="H750" i="35"/>
  <c r="G750" i="35"/>
  <c r="E750" i="35"/>
  <c r="D750" i="35"/>
  <c r="T749" i="35"/>
  <c r="R749" i="35"/>
  <c r="O749" i="35"/>
  <c r="M749" i="35"/>
  <c r="K749" i="35"/>
  <c r="J749" i="35"/>
  <c r="H749" i="35"/>
  <c r="G749" i="35"/>
  <c r="E749" i="35"/>
  <c r="D749" i="35"/>
  <c r="T748" i="35"/>
  <c r="R748" i="35"/>
  <c r="O748" i="35"/>
  <c r="M748" i="35"/>
  <c r="K748" i="35"/>
  <c r="J748" i="35"/>
  <c r="H748" i="35"/>
  <c r="G748" i="35"/>
  <c r="E748" i="35"/>
  <c r="D748" i="35"/>
  <c r="D744" i="35"/>
  <c r="Q743" i="35"/>
  <c r="J743" i="35"/>
  <c r="D742" i="35"/>
  <c r="D741" i="35"/>
  <c r="D740" i="35"/>
  <c r="Q729" i="35"/>
  <c r="M729" i="35"/>
  <c r="J729" i="35"/>
  <c r="G729" i="35"/>
  <c r="D729" i="35"/>
  <c r="Q728" i="35"/>
  <c r="M728" i="35"/>
  <c r="J728" i="35"/>
  <c r="G728" i="35"/>
  <c r="D728" i="35"/>
  <c r="V726" i="35"/>
  <c r="Q726" i="35"/>
  <c r="M726" i="35"/>
  <c r="J726" i="35"/>
  <c r="G726" i="35"/>
  <c r="D726" i="35"/>
  <c r="W725" i="35"/>
  <c r="V725" i="35"/>
  <c r="Q725" i="35"/>
  <c r="M725" i="35"/>
  <c r="J725" i="35"/>
  <c r="G725" i="35"/>
  <c r="D725" i="35"/>
  <c r="V724" i="35"/>
  <c r="Q724" i="35"/>
  <c r="M724" i="35"/>
  <c r="J724" i="35"/>
  <c r="G724" i="35"/>
  <c r="D724" i="35"/>
  <c r="T721" i="35"/>
  <c r="R721" i="35"/>
  <c r="O721" i="35"/>
  <c r="M721" i="35"/>
  <c r="K721" i="35"/>
  <c r="J721" i="35"/>
  <c r="H721" i="35"/>
  <c r="G721" i="35"/>
  <c r="E721" i="35"/>
  <c r="D721" i="35"/>
  <c r="T720" i="35"/>
  <c r="R720" i="35"/>
  <c r="O720" i="35"/>
  <c r="M720" i="35"/>
  <c r="K720" i="35"/>
  <c r="J720" i="35"/>
  <c r="H720" i="35"/>
  <c r="G720" i="35"/>
  <c r="E720" i="35"/>
  <c r="D720" i="35"/>
  <c r="T719" i="35"/>
  <c r="R719" i="35"/>
  <c r="O719" i="35"/>
  <c r="M719" i="35"/>
  <c r="K719" i="35"/>
  <c r="J719" i="35"/>
  <c r="H719" i="35"/>
  <c r="G719" i="35"/>
  <c r="E719" i="35"/>
  <c r="D719" i="35"/>
  <c r="T718" i="35"/>
  <c r="R718" i="35"/>
  <c r="O718" i="35"/>
  <c r="M718" i="35"/>
  <c r="K718" i="35"/>
  <c r="J718" i="35"/>
  <c r="H718" i="35"/>
  <c r="G718" i="35"/>
  <c r="E718" i="35"/>
  <c r="D718" i="35"/>
  <c r="B718" i="35"/>
  <c r="T717" i="35"/>
  <c r="R717" i="35"/>
  <c r="O717" i="35"/>
  <c r="M717" i="35"/>
  <c r="K717" i="35"/>
  <c r="J717" i="35"/>
  <c r="H717" i="35"/>
  <c r="G717" i="35"/>
  <c r="E717" i="35"/>
  <c r="D717" i="35"/>
  <c r="T716" i="35"/>
  <c r="R716" i="35"/>
  <c r="O716" i="35"/>
  <c r="M716" i="35"/>
  <c r="K716" i="35"/>
  <c r="J716" i="35"/>
  <c r="H716" i="35"/>
  <c r="G716" i="35"/>
  <c r="E716" i="35"/>
  <c r="D716" i="35"/>
  <c r="D712" i="35"/>
  <c r="Q711" i="35"/>
  <c r="J711" i="35"/>
  <c r="D710" i="35"/>
  <c r="D709" i="35"/>
  <c r="D708" i="35"/>
  <c r="Q697" i="35"/>
  <c r="M697" i="35"/>
  <c r="J697" i="35"/>
  <c r="G697" i="35"/>
  <c r="D697" i="35"/>
  <c r="Q696" i="35"/>
  <c r="M696" i="35"/>
  <c r="J696" i="35"/>
  <c r="G696" i="35"/>
  <c r="D696" i="35"/>
  <c r="Q694" i="35"/>
  <c r="M694" i="35"/>
  <c r="J694" i="35"/>
  <c r="G694" i="35"/>
  <c r="D694" i="35"/>
  <c r="Q693" i="35"/>
  <c r="M693" i="35"/>
  <c r="J693" i="35"/>
  <c r="G693" i="35"/>
  <c r="D693" i="35"/>
  <c r="Q692" i="35"/>
  <c r="M692" i="35"/>
  <c r="J692" i="35"/>
  <c r="G692" i="35"/>
  <c r="D692" i="35"/>
  <c r="T689" i="35"/>
  <c r="R689" i="35"/>
  <c r="M689" i="35"/>
  <c r="K689" i="35"/>
  <c r="J689" i="35"/>
  <c r="G689" i="35"/>
  <c r="E689" i="35"/>
  <c r="D689" i="35"/>
  <c r="T688" i="35"/>
  <c r="R688" i="35"/>
  <c r="M688" i="35"/>
  <c r="K688" i="35"/>
  <c r="J688" i="35"/>
  <c r="H688" i="35"/>
  <c r="G688" i="35"/>
  <c r="D688" i="35"/>
  <c r="T687" i="35"/>
  <c r="R687" i="35"/>
  <c r="M687" i="35"/>
  <c r="K687" i="35"/>
  <c r="J687" i="35"/>
  <c r="G687" i="35"/>
  <c r="E687" i="35"/>
  <c r="D687" i="35"/>
  <c r="T686" i="35"/>
  <c r="R686" i="35"/>
  <c r="M686" i="35"/>
  <c r="K686" i="35"/>
  <c r="J686" i="35"/>
  <c r="G686" i="35"/>
  <c r="E686" i="35"/>
  <c r="D686" i="35"/>
  <c r="T685" i="35"/>
  <c r="R685" i="35"/>
  <c r="M685" i="35"/>
  <c r="K685" i="35"/>
  <c r="J685" i="35"/>
  <c r="G685" i="35"/>
  <c r="E685" i="35"/>
  <c r="D685" i="35"/>
  <c r="R684" i="35"/>
  <c r="M684" i="35"/>
  <c r="K684" i="35"/>
  <c r="J684" i="35"/>
  <c r="G684" i="35"/>
  <c r="E684" i="35"/>
  <c r="D684" i="35"/>
  <c r="D680" i="35"/>
  <c r="Q679" i="35"/>
  <c r="D678" i="35"/>
  <c r="D677" i="35"/>
  <c r="D676" i="35"/>
  <c r="Q665" i="35"/>
  <c r="M665" i="35"/>
  <c r="J665" i="35"/>
  <c r="G665" i="35"/>
  <c r="D665" i="35"/>
  <c r="Q664" i="35"/>
  <c r="M664" i="35"/>
  <c r="J664" i="35"/>
  <c r="G664" i="35"/>
  <c r="D664" i="35"/>
  <c r="Q662" i="35"/>
  <c r="M662" i="35"/>
  <c r="J662" i="35"/>
  <c r="G662" i="35"/>
  <c r="D662" i="35"/>
  <c r="W661" i="35"/>
  <c r="V661" i="35"/>
  <c r="Q661" i="35"/>
  <c r="M661" i="35"/>
  <c r="J661" i="35"/>
  <c r="G661" i="35"/>
  <c r="D661" i="35"/>
  <c r="Q660" i="35"/>
  <c r="M660" i="35"/>
  <c r="J660" i="35"/>
  <c r="G660" i="35"/>
  <c r="D660" i="35"/>
  <c r="T657" i="35"/>
  <c r="R657" i="35"/>
  <c r="M657" i="35"/>
  <c r="K657" i="35"/>
  <c r="J657" i="35"/>
  <c r="G657" i="35"/>
  <c r="E657" i="35"/>
  <c r="D657" i="35"/>
  <c r="T656" i="35"/>
  <c r="R656" i="35"/>
  <c r="O656" i="35"/>
  <c r="M656" i="35"/>
  <c r="K656" i="35"/>
  <c r="J656" i="35"/>
  <c r="H656" i="35"/>
  <c r="G656" i="35"/>
  <c r="D656" i="35"/>
  <c r="T655" i="35"/>
  <c r="M655" i="35"/>
  <c r="K655" i="35"/>
  <c r="J655" i="35"/>
  <c r="G655" i="35"/>
  <c r="E655" i="35"/>
  <c r="D655" i="35"/>
  <c r="T654" i="35"/>
  <c r="R654" i="35"/>
  <c r="M654" i="35"/>
  <c r="K654" i="35"/>
  <c r="J654" i="35"/>
  <c r="G654" i="35"/>
  <c r="E654" i="35"/>
  <c r="D654" i="35"/>
  <c r="B654" i="35"/>
  <c r="T653" i="35"/>
  <c r="R653" i="35"/>
  <c r="M653" i="35"/>
  <c r="K653" i="35"/>
  <c r="J653" i="35"/>
  <c r="G653" i="35"/>
  <c r="E653" i="35"/>
  <c r="D653" i="35"/>
  <c r="T652" i="35"/>
  <c r="R652" i="35"/>
  <c r="O652" i="35"/>
  <c r="M652" i="35"/>
  <c r="K652" i="35"/>
  <c r="J652" i="35"/>
  <c r="H652" i="35"/>
  <c r="G652" i="35"/>
  <c r="E652" i="35"/>
  <c r="D652" i="35"/>
  <c r="D648" i="35"/>
  <c r="Q647" i="35"/>
  <c r="J647" i="35"/>
  <c r="D645" i="35"/>
  <c r="D644" i="35"/>
  <c r="Q1271" i="35"/>
  <c r="M1271" i="35"/>
  <c r="J1271" i="35"/>
  <c r="G1271" i="35"/>
  <c r="D1271" i="35"/>
  <c r="B1270" i="35"/>
  <c r="B1269" i="35"/>
  <c r="Q1267" i="35"/>
  <c r="M1267" i="35"/>
  <c r="J1267" i="35"/>
  <c r="G1267" i="35"/>
  <c r="D1267" i="35"/>
  <c r="B1265" i="35"/>
  <c r="B1264" i="35"/>
  <c r="B1261" i="35"/>
  <c r="T1259" i="35"/>
  <c r="R1259" i="35"/>
  <c r="O1259" i="35"/>
  <c r="M1259" i="35"/>
  <c r="K1259" i="35"/>
  <c r="J1259" i="35"/>
  <c r="H1259" i="35"/>
  <c r="G1259" i="35"/>
  <c r="E1259" i="35"/>
  <c r="D1259" i="35"/>
  <c r="U1256" i="35"/>
  <c r="U1255" i="35"/>
  <c r="D1251" i="35"/>
  <c r="B1250" i="35"/>
  <c r="Q1239" i="35"/>
  <c r="M1239" i="35"/>
  <c r="J1239" i="35"/>
  <c r="G1239" i="35"/>
  <c r="D1239" i="35"/>
  <c r="B1238" i="35"/>
  <c r="B1237" i="35"/>
  <c r="Q1235" i="35"/>
  <c r="M1235" i="35"/>
  <c r="G1235" i="35"/>
  <c r="D1235" i="35"/>
  <c r="B1233" i="35"/>
  <c r="B1232" i="35"/>
  <c r="B1229" i="35"/>
  <c r="T1227" i="35"/>
  <c r="R1227" i="35"/>
  <c r="O1227" i="35"/>
  <c r="M1227" i="35"/>
  <c r="K1227" i="35"/>
  <c r="J1227" i="35"/>
  <c r="H1227" i="35"/>
  <c r="G1227" i="35"/>
  <c r="E1227" i="35"/>
  <c r="D1227" i="35"/>
  <c r="U1224" i="35"/>
  <c r="U1223" i="35"/>
  <c r="D1219" i="35"/>
  <c r="B1218" i="35"/>
  <c r="Q1207" i="35"/>
  <c r="M1207" i="35"/>
  <c r="J1207" i="35"/>
  <c r="G1207" i="35"/>
  <c r="D1207" i="35"/>
  <c r="B1206" i="35"/>
  <c r="B1205" i="35"/>
  <c r="Q1203" i="35"/>
  <c r="M1203" i="35"/>
  <c r="G1203" i="35"/>
  <c r="D1203" i="35"/>
  <c r="B1201" i="35"/>
  <c r="B1200" i="35"/>
  <c r="B1197" i="35"/>
  <c r="T1195" i="35"/>
  <c r="R1195" i="35"/>
  <c r="O1195" i="35"/>
  <c r="M1195" i="35"/>
  <c r="K1195" i="35"/>
  <c r="J1195" i="35"/>
  <c r="H1195" i="35"/>
  <c r="G1195" i="35"/>
  <c r="E1195" i="35"/>
  <c r="D1195" i="35"/>
  <c r="U1192" i="35"/>
  <c r="U1191" i="35"/>
  <c r="D1187" i="35"/>
  <c r="B1186" i="35"/>
  <c r="Q1175" i="35"/>
  <c r="M1175" i="35"/>
  <c r="J1175" i="35"/>
  <c r="G1175" i="35"/>
  <c r="D1175" i="35"/>
  <c r="B1174" i="35"/>
  <c r="B1173" i="35"/>
  <c r="Q1171" i="35"/>
  <c r="M1171" i="35"/>
  <c r="G1171" i="35"/>
  <c r="D1171" i="35"/>
  <c r="B1169" i="35"/>
  <c r="B1168" i="35"/>
  <c r="B1165" i="35"/>
  <c r="T1163" i="35"/>
  <c r="R1163" i="35"/>
  <c r="O1163" i="35"/>
  <c r="M1163" i="35"/>
  <c r="K1163" i="35"/>
  <c r="J1163" i="35"/>
  <c r="H1163" i="35"/>
  <c r="G1163" i="35"/>
  <c r="E1163" i="35"/>
  <c r="D1163" i="35"/>
  <c r="U1160" i="35"/>
  <c r="U1159" i="35"/>
  <c r="D1155" i="35"/>
  <c r="B1154" i="35"/>
  <c r="Q1143" i="35"/>
  <c r="M1143" i="35"/>
  <c r="J1143" i="35"/>
  <c r="G1143" i="35"/>
  <c r="D1143" i="35"/>
  <c r="B1142" i="35"/>
  <c r="B1141" i="35"/>
  <c r="Q1139" i="35"/>
  <c r="M1139" i="35"/>
  <c r="J1139" i="35"/>
  <c r="G1139" i="35"/>
  <c r="D1139" i="35"/>
  <c r="B1137" i="35"/>
  <c r="B1136" i="35"/>
  <c r="B1133" i="35"/>
  <c r="T1131" i="35"/>
  <c r="R1131" i="35"/>
  <c r="O1131" i="35"/>
  <c r="M1131" i="35"/>
  <c r="K1131" i="35"/>
  <c r="J1131" i="35"/>
  <c r="H1131" i="35"/>
  <c r="G1131" i="35"/>
  <c r="E1131" i="35"/>
  <c r="D1131" i="35"/>
  <c r="U1128" i="35"/>
  <c r="U1127" i="35"/>
  <c r="D1123" i="35"/>
  <c r="B1122" i="35"/>
  <c r="Q1111" i="35"/>
  <c r="M1111" i="35"/>
  <c r="J1111" i="35"/>
  <c r="G1111" i="35"/>
  <c r="D1111" i="35"/>
  <c r="B1110" i="35"/>
  <c r="B1109" i="35"/>
  <c r="Q1107" i="35"/>
  <c r="M1107" i="35"/>
  <c r="G1107" i="35"/>
  <c r="D1107" i="35"/>
  <c r="B1105" i="35"/>
  <c r="B1104" i="35"/>
  <c r="B1101" i="35"/>
  <c r="T1099" i="35"/>
  <c r="R1099" i="35"/>
  <c r="O1099" i="35"/>
  <c r="M1099" i="35"/>
  <c r="K1099" i="35"/>
  <c r="J1099" i="35"/>
  <c r="H1099" i="35"/>
  <c r="G1099" i="35"/>
  <c r="E1099" i="35"/>
  <c r="D1099" i="35"/>
  <c r="U1096" i="35"/>
  <c r="U1095" i="35"/>
  <c r="D1091" i="35"/>
  <c r="B1090" i="35"/>
  <c r="Q1079" i="35"/>
  <c r="M1079" i="35"/>
  <c r="J1079" i="35"/>
  <c r="G1079" i="35"/>
  <c r="D1079" i="35"/>
  <c r="B1078" i="35"/>
  <c r="B1077" i="35"/>
  <c r="Q1075" i="35"/>
  <c r="M1075" i="35"/>
  <c r="G1075" i="35"/>
  <c r="D1075" i="35"/>
  <c r="B1073" i="35"/>
  <c r="B1072" i="35"/>
  <c r="B1069" i="35"/>
  <c r="T1067" i="35"/>
  <c r="R1067" i="35"/>
  <c r="O1067" i="35"/>
  <c r="M1067" i="35"/>
  <c r="K1067" i="35"/>
  <c r="J1067" i="35"/>
  <c r="H1067" i="35"/>
  <c r="G1067" i="35"/>
  <c r="E1067" i="35"/>
  <c r="D1067" i="35"/>
  <c r="U1064" i="35"/>
  <c r="U1063" i="35"/>
  <c r="D1059" i="35"/>
  <c r="B1058" i="35"/>
  <c r="Q1047" i="35"/>
  <c r="M1047" i="35"/>
  <c r="J1047" i="35"/>
  <c r="G1047" i="35"/>
  <c r="D1047" i="35"/>
  <c r="B1046" i="35"/>
  <c r="B1045" i="35"/>
  <c r="Q1043" i="35"/>
  <c r="M1043" i="35"/>
  <c r="G1043" i="35"/>
  <c r="D1043" i="35"/>
  <c r="B1041" i="35"/>
  <c r="B1040" i="35"/>
  <c r="B1037" i="35"/>
  <c r="T1035" i="35"/>
  <c r="R1035" i="35"/>
  <c r="O1035" i="35"/>
  <c r="M1035" i="35"/>
  <c r="K1035" i="35"/>
  <c r="J1035" i="35"/>
  <c r="H1035" i="35"/>
  <c r="G1035" i="35"/>
  <c r="E1035" i="35"/>
  <c r="D1035" i="35"/>
  <c r="U1032" i="35"/>
  <c r="U1031" i="35"/>
  <c r="D1027" i="35"/>
  <c r="B1026" i="35"/>
  <c r="Q1015" i="35"/>
  <c r="M1015" i="35"/>
  <c r="J1015" i="35"/>
  <c r="G1015" i="35"/>
  <c r="D1015" i="35"/>
  <c r="B1014" i="35"/>
  <c r="B1013" i="35"/>
  <c r="Q1011" i="35"/>
  <c r="M1011" i="35"/>
  <c r="J1011" i="35"/>
  <c r="G1011" i="35"/>
  <c r="D1011" i="35"/>
  <c r="B1009" i="35"/>
  <c r="B1008" i="35"/>
  <c r="B1005" i="35"/>
  <c r="T1003" i="35"/>
  <c r="R1003" i="35"/>
  <c r="O1003" i="35"/>
  <c r="M1003" i="35"/>
  <c r="K1003" i="35"/>
  <c r="J1003" i="35"/>
  <c r="H1003" i="35"/>
  <c r="G1003" i="35"/>
  <c r="E1003" i="35"/>
  <c r="D1003" i="35"/>
  <c r="U1000" i="35"/>
  <c r="U999" i="35"/>
  <c r="D995" i="35"/>
  <c r="B994" i="35"/>
  <c r="Q983" i="35"/>
  <c r="M983" i="35"/>
  <c r="J983" i="35"/>
  <c r="G983" i="35"/>
  <c r="D983" i="35"/>
  <c r="B982" i="35"/>
  <c r="B981" i="35"/>
  <c r="Q979" i="35"/>
  <c r="M979" i="35"/>
  <c r="G979" i="35"/>
  <c r="D979" i="35"/>
  <c r="B977" i="35"/>
  <c r="B976" i="35"/>
  <c r="B973" i="35"/>
  <c r="T971" i="35"/>
  <c r="R971" i="35"/>
  <c r="O971" i="35"/>
  <c r="M971" i="35"/>
  <c r="K971" i="35"/>
  <c r="J971" i="35"/>
  <c r="H971" i="35"/>
  <c r="G971" i="35"/>
  <c r="E971" i="35"/>
  <c r="D971" i="35"/>
  <c r="U968" i="35"/>
  <c r="U967" i="35"/>
  <c r="D963" i="35"/>
  <c r="B962" i="35"/>
  <c r="Q951" i="35"/>
  <c r="M951" i="35"/>
  <c r="J951" i="35"/>
  <c r="G951" i="35"/>
  <c r="D951" i="35"/>
  <c r="B950" i="35"/>
  <c r="B949" i="35"/>
  <c r="Q947" i="35"/>
  <c r="M947" i="35"/>
  <c r="G947" i="35"/>
  <c r="D947" i="35"/>
  <c r="B945" i="35"/>
  <c r="B944" i="35"/>
  <c r="B941" i="35"/>
  <c r="T939" i="35"/>
  <c r="R939" i="35"/>
  <c r="O939" i="35"/>
  <c r="M939" i="35"/>
  <c r="K939" i="35"/>
  <c r="J939" i="35"/>
  <c r="H939" i="35"/>
  <c r="G939" i="35"/>
  <c r="E939" i="35"/>
  <c r="D939" i="35"/>
  <c r="U936" i="35"/>
  <c r="U935" i="35"/>
  <c r="D931" i="35"/>
  <c r="B930" i="35"/>
  <c r="Q919" i="35"/>
  <c r="M919" i="35"/>
  <c r="J919" i="35"/>
  <c r="G919" i="35"/>
  <c r="D919" i="35"/>
  <c r="B918" i="35"/>
  <c r="B917" i="35"/>
  <c r="Q915" i="35"/>
  <c r="M915" i="35"/>
  <c r="G915" i="35"/>
  <c r="D915" i="35"/>
  <c r="B913" i="35"/>
  <c r="B912" i="35"/>
  <c r="B909" i="35"/>
  <c r="T907" i="35"/>
  <c r="R907" i="35"/>
  <c r="O907" i="35"/>
  <c r="M907" i="35"/>
  <c r="K907" i="35"/>
  <c r="J907" i="35"/>
  <c r="H907" i="35"/>
  <c r="G907" i="35"/>
  <c r="E907" i="35"/>
  <c r="D907" i="35"/>
  <c r="U904" i="35"/>
  <c r="U903" i="35"/>
  <c r="D899" i="35"/>
  <c r="B898" i="35"/>
  <c r="Q887" i="35"/>
  <c r="M887" i="35"/>
  <c r="J887" i="35"/>
  <c r="G887" i="35"/>
  <c r="D887" i="35"/>
  <c r="B886" i="35"/>
  <c r="B885" i="35"/>
  <c r="Q883" i="35"/>
  <c r="M883" i="35"/>
  <c r="J883" i="35"/>
  <c r="G883" i="35"/>
  <c r="D883" i="35"/>
  <c r="B881" i="35"/>
  <c r="B880" i="35"/>
  <c r="B877" i="35"/>
  <c r="T875" i="35"/>
  <c r="R875" i="35"/>
  <c r="O875" i="35"/>
  <c r="M875" i="35"/>
  <c r="K875" i="35"/>
  <c r="J875" i="35"/>
  <c r="H875" i="35"/>
  <c r="G875" i="35"/>
  <c r="E875" i="35"/>
  <c r="D875" i="35"/>
  <c r="U872" i="35"/>
  <c r="U871" i="35"/>
  <c r="D867" i="35"/>
  <c r="B866" i="35"/>
  <c r="Q855" i="35"/>
  <c r="M855" i="35"/>
  <c r="J855" i="35"/>
  <c r="G855" i="35"/>
  <c r="D855" i="35"/>
  <c r="B854" i="35"/>
  <c r="B853" i="35"/>
  <c r="Q851" i="35"/>
  <c r="M851" i="35"/>
  <c r="G851" i="35"/>
  <c r="D851" i="35"/>
  <c r="B849" i="35"/>
  <c r="B848" i="35"/>
  <c r="B845" i="35"/>
  <c r="T843" i="35"/>
  <c r="R843" i="35"/>
  <c r="O843" i="35"/>
  <c r="M843" i="35"/>
  <c r="K843" i="35"/>
  <c r="J843" i="35"/>
  <c r="H843" i="35"/>
  <c r="G843" i="35"/>
  <c r="E843" i="35"/>
  <c r="D843" i="35"/>
  <c r="U840" i="35"/>
  <c r="U839" i="35"/>
  <c r="D835" i="35"/>
  <c r="B834" i="35"/>
  <c r="Q823" i="35"/>
  <c r="M823" i="35"/>
  <c r="J823" i="35"/>
  <c r="G823" i="35"/>
  <c r="D823" i="35"/>
  <c r="B822" i="35"/>
  <c r="B821" i="35"/>
  <c r="Q819" i="35"/>
  <c r="M819" i="35"/>
  <c r="G819" i="35"/>
  <c r="D819" i="35"/>
  <c r="B817" i="35"/>
  <c r="B816" i="35"/>
  <c r="B813" i="35"/>
  <c r="T811" i="35"/>
  <c r="R811" i="35"/>
  <c r="O811" i="35"/>
  <c r="M811" i="35"/>
  <c r="K811" i="35"/>
  <c r="J811" i="35"/>
  <c r="H811" i="35"/>
  <c r="G811" i="35"/>
  <c r="E811" i="35"/>
  <c r="D811" i="35"/>
  <c r="U808" i="35"/>
  <c r="U807" i="35"/>
  <c r="D803" i="35"/>
  <c r="B802" i="35"/>
  <c r="Q791" i="35"/>
  <c r="M791" i="35"/>
  <c r="J791" i="35"/>
  <c r="G791" i="35"/>
  <c r="D791" i="35"/>
  <c r="B790" i="35"/>
  <c r="B789" i="35"/>
  <c r="Q787" i="35"/>
  <c r="M787" i="35"/>
  <c r="G787" i="35"/>
  <c r="D787" i="35"/>
  <c r="B785" i="35"/>
  <c r="B784" i="35"/>
  <c r="B781" i="35"/>
  <c r="T779" i="35"/>
  <c r="R779" i="35"/>
  <c r="O779" i="35"/>
  <c r="M779" i="35"/>
  <c r="K779" i="35"/>
  <c r="J779" i="35"/>
  <c r="H779" i="35"/>
  <c r="G779" i="35"/>
  <c r="E779" i="35"/>
  <c r="D779" i="35"/>
  <c r="U776" i="35"/>
  <c r="U775" i="35"/>
  <c r="D771" i="35"/>
  <c r="B770" i="35"/>
  <c r="Q759" i="35"/>
  <c r="M759" i="35"/>
  <c r="J759" i="35"/>
  <c r="G759" i="35"/>
  <c r="D759" i="35"/>
  <c r="B758" i="35"/>
  <c r="B757" i="35"/>
  <c r="Q755" i="35"/>
  <c r="M755" i="35"/>
  <c r="J755" i="35"/>
  <c r="G755" i="35"/>
  <c r="D755" i="35"/>
  <c r="B753" i="35"/>
  <c r="B752" i="35"/>
  <c r="B749" i="35"/>
  <c r="T747" i="35"/>
  <c r="R747" i="35"/>
  <c r="O747" i="35"/>
  <c r="M747" i="35"/>
  <c r="K747" i="35"/>
  <c r="J747" i="35"/>
  <c r="H747" i="35"/>
  <c r="G747" i="35"/>
  <c r="E747" i="35"/>
  <c r="D747" i="35"/>
  <c r="U744" i="35"/>
  <c r="U743" i="35"/>
  <c r="D739" i="35"/>
  <c r="B738" i="35"/>
  <c r="Q727" i="35"/>
  <c r="M727" i="35"/>
  <c r="J727" i="35"/>
  <c r="G727" i="35"/>
  <c r="D727" i="35"/>
  <c r="B726" i="35"/>
  <c r="B725" i="35"/>
  <c r="Q723" i="35"/>
  <c r="M723" i="35"/>
  <c r="G723" i="35"/>
  <c r="D723" i="35"/>
  <c r="B721" i="35"/>
  <c r="B720" i="35"/>
  <c r="B717" i="35"/>
  <c r="T715" i="35"/>
  <c r="R715" i="35"/>
  <c r="O715" i="35"/>
  <c r="M715" i="35"/>
  <c r="K715" i="35"/>
  <c r="J715" i="35"/>
  <c r="H715" i="35"/>
  <c r="G715" i="35"/>
  <c r="E715" i="35"/>
  <c r="D715" i="35"/>
  <c r="U712" i="35"/>
  <c r="U711" i="35"/>
  <c r="D707" i="35"/>
  <c r="B706" i="35"/>
  <c r="Q695" i="35"/>
  <c r="M695" i="35"/>
  <c r="J695" i="35"/>
  <c r="G695" i="35"/>
  <c r="D695" i="35"/>
  <c r="B694" i="35"/>
  <c r="B693" i="35"/>
  <c r="Q691" i="35"/>
  <c r="M691" i="35"/>
  <c r="G691" i="35"/>
  <c r="D691" i="35"/>
  <c r="B689" i="35"/>
  <c r="B688" i="35"/>
  <c r="B685" i="35"/>
  <c r="T683" i="35"/>
  <c r="R683" i="35"/>
  <c r="O683" i="35"/>
  <c r="M683" i="35"/>
  <c r="K683" i="35"/>
  <c r="J683" i="35"/>
  <c r="H683" i="35"/>
  <c r="G683" i="35"/>
  <c r="E683" i="35"/>
  <c r="D683" i="35"/>
  <c r="U680" i="35"/>
  <c r="U679" i="35"/>
  <c r="D675" i="35"/>
  <c r="B674" i="35"/>
  <c r="Q663" i="35"/>
  <c r="M663" i="35"/>
  <c r="J663" i="35"/>
  <c r="G663" i="35"/>
  <c r="D663" i="35"/>
  <c r="B662" i="35"/>
  <c r="B661" i="35"/>
  <c r="Q659" i="35"/>
  <c r="M659" i="35"/>
  <c r="G659" i="35"/>
  <c r="D659" i="35"/>
  <c r="B657" i="35"/>
  <c r="B656" i="35"/>
  <c r="B653" i="35"/>
  <c r="T651" i="35"/>
  <c r="R651" i="35"/>
  <c r="O651" i="35"/>
  <c r="M651" i="35"/>
  <c r="K651" i="35"/>
  <c r="J651" i="35"/>
  <c r="H651" i="35"/>
  <c r="G651" i="35"/>
  <c r="E651" i="35"/>
  <c r="D651" i="35"/>
  <c r="U648" i="35"/>
  <c r="U647" i="35"/>
  <c r="D643" i="35"/>
  <c r="B642" i="35"/>
  <c r="Q633" i="35"/>
  <c r="M633" i="35"/>
  <c r="J633" i="35"/>
  <c r="G633" i="35"/>
  <c r="D633" i="35"/>
  <c r="Q632" i="35"/>
  <c r="M632" i="35"/>
  <c r="J632" i="35"/>
  <c r="G632" i="35"/>
  <c r="D632" i="35"/>
  <c r="Q630" i="35"/>
  <c r="M630" i="35"/>
  <c r="J630" i="35"/>
  <c r="G630" i="35"/>
  <c r="D630" i="35"/>
  <c r="Q629" i="35"/>
  <c r="M629" i="35"/>
  <c r="J629" i="35"/>
  <c r="G629" i="35"/>
  <c r="D629" i="35"/>
  <c r="V628" i="35"/>
  <c r="Q628" i="35"/>
  <c r="M628" i="35"/>
  <c r="J628" i="35"/>
  <c r="G628" i="35"/>
  <c r="D628" i="35"/>
  <c r="T625" i="35"/>
  <c r="R625" i="35"/>
  <c r="O625" i="35"/>
  <c r="M625" i="35"/>
  <c r="K625" i="35"/>
  <c r="J625" i="35"/>
  <c r="H625" i="35"/>
  <c r="G625" i="35"/>
  <c r="E625" i="35"/>
  <c r="D625" i="35"/>
  <c r="T624" i="35"/>
  <c r="R624" i="35"/>
  <c r="M624" i="35"/>
  <c r="K624" i="35"/>
  <c r="J624" i="35"/>
  <c r="H624" i="35"/>
  <c r="G624" i="35"/>
  <c r="E624" i="35"/>
  <c r="D624" i="35"/>
  <c r="R623" i="35"/>
  <c r="M623" i="35"/>
  <c r="K623" i="35"/>
  <c r="J623" i="35"/>
  <c r="H623" i="35"/>
  <c r="G623" i="35"/>
  <c r="E623" i="35"/>
  <c r="D623" i="35"/>
  <c r="T622" i="35"/>
  <c r="R622" i="35"/>
  <c r="M622" i="35"/>
  <c r="K622" i="35"/>
  <c r="J622" i="35"/>
  <c r="G622" i="35"/>
  <c r="E622" i="35"/>
  <c r="D622" i="35"/>
  <c r="T621" i="35"/>
  <c r="R621" i="35"/>
  <c r="O621" i="35"/>
  <c r="M621" i="35"/>
  <c r="K621" i="35"/>
  <c r="J621" i="35"/>
  <c r="H621" i="35"/>
  <c r="G621" i="35"/>
  <c r="E621" i="35"/>
  <c r="D621" i="35"/>
  <c r="T620" i="35"/>
  <c r="R620" i="35"/>
  <c r="M620" i="35"/>
  <c r="K620" i="35"/>
  <c r="J620" i="35"/>
  <c r="G620" i="35"/>
  <c r="E620" i="35"/>
  <c r="D620" i="35"/>
  <c r="D616" i="35"/>
  <c r="Q615" i="35"/>
  <c r="J615" i="35"/>
  <c r="D614" i="35"/>
  <c r="D613" i="35"/>
  <c r="D612" i="35"/>
  <c r="Q601" i="35"/>
  <c r="M601" i="35"/>
  <c r="J601" i="35"/>
  <c r="G601" i="35"/>
  <c r="D601" i="35"/>
  <c r="Q600" i="35"/>
  <c r="M600" i="35"/>
  <c r="J600" i="35"/>
  <c r="G600" i="35"/>
  <c r="D600" i="35"/>
  <c r="Q598" i="35"/>
  <c r="M598" i="35"/>
  <c r="J598" i="35"/>
  <c r="G598" i="35"/>
  <c r="D598" i="35"/>
  <c r="Q597" i="35"/>
  <c r="M597" i="35"/>
  <c r="J597" i="35"/>
  <c r="G597" i="35"/>
  <c r="D597" i="35"/>
  <c r="Q596" i="35"/>
  <c r="M596" i="35"/>
  <c r="J596" i="35"/>
  <c r="G596" i="35"/>
  <c r="D596" i="35"/>
  <c r="T593" i="35"/>
  <c r="R593" i="35"/>
  <c r="M593" i="35"/>
  <c r="K593" i="35"/>
  <c r="J593" i="35"/>
  <c r="G593" i="35"/>
  <c r="E593" i="35"/>
  <c r="D593" i="35"/>
  <c r="T592" i="35"/>
  <c r="R592" i="35"/>
  <c r="M592" i="35"/>
  <c r="K592" i="35"/>
  <c r="J592" i="35"/>
  <c r="H592" i="35"/>
  <c r="G592" i="35"/>
  <c r="D592" i="35"/>
  <c r="R591" i="35"/>
  <c r="O591" i="35"/>
  <c r="M591" i="35"/>
  <c r="K591" i="35"/>
  <c r="J591" i="35"/>
  <c r="H591" i="35"/>
  <c r="G591" i="35"/>
  <c r="E591" i="35"/>
  <c r="D591" i="35"/>
  <c r="R590" i="35"/>
  <c r="M590" i="35"/>
  <c r="K590" i="35"/>
  <c r="J590" i="35"/>
  <c r="G590" i="35"/>
  <c r="E590" i="35"/>
  <c r="D590" i="35"/>
  <c r="T589" i="35"/>
  <c r="R589" i="35"/>
  <c r="O589" i="35"/>
  <c r="M589" i="35"/>
  <c r="K589" i="35"/>
  <c r="J589" i="35"/>
  <c r="G589" i="35"/>
  <c r="E589" i="35"/>
  <c r="D589" i="35"/>
  <c r="T588" i="35"/>
  <c r="R588" i="35"/>
  <c r="M588" i="35"/>
  <c r="K588" i="35"/>
  <c r="J588" i="35"/>
  <c r="G588" i="35"/>
  <c r="E588" i="35"/>
  <c r="D588" i="35"/>
  <c r="D584" i="35"/>
  <c r="Q583" i="35"/>
  <c r="J583" i="35"/>
  <c r="D582" i="35"/>
  <c r="D581" i="35"/>
  <c r="D580" i="35"/>
  <c r="Q569" i="35"/>
  <c r="M569" i="35"/>
  <c r="J569" i="35"/>
  <c r="G569" i="35"/>
  <c r="D569" i="35"/>
  <c r="Q568" i="35"/>
  <c r="M568" i="35"/>
  <c r="J568" i="35"/>
  <c r="G568" i="35"/>
  <c r="D568" i="35"/>
  <c r="Q566" i="35"/>
  <c r="M566" i="35"/>
  <c r="J566" i="35"/>
  <c r="G566" i="35"/>
  <c r="D566" i="35"/>
  <c r="Q565" i="35"/>
  <c r="M565" i="35"/>
  <c r="J565" i="35"/>
  <c r="G565" i="35"/>
  <c r="D565" i="35"/>
  <c r="Q564" i="35"/>
  <c r="M564" i="35"/>
  <c r="J564" i="35"/>
  <c r="G564" i="35"/>
  <c r="D564" i="35"/>
  <c r="T561" i="35"/>
  <c r="R561" i="35"/>
  <c r="M561" i="35"/>
  <c r="K561" i="35"/>
  <c r="J561" i="35"/>
  <c r="G561" i="35"/>
  <c r="E561" i="35"/>
  <c r="D561" i="35"/>
  <c r="T560" i="35"/>
  <c r="R560" i="35"/>
  <c r="M560" i="35"/>
  <c r="K560" i="35"/>
  <c r="J560" i="35"/>
  <c r="H560" i="35"/>
  <c r="G560" i="35"/>
  <c r="D560" i="35"/>
  <c r="T559" i="35"/>
  <c r="R559" i="35"/>
  <c r="M559" i="35"/>
  <c r="K559" i="35"/>
  <c r="J559" i="35"/>
  <c r="G559" i="35"/>
  <c r="E559" i="35"/>
  <c r="D559" i="35"/>
  <c r="T558" i="35"/>
  <c r="R558" i="35"/>
  <c r="M558" i="35"/>
  <c r="K558" i="35"/>
  <c r="J558" i="35"/>
  <c r="G558" i="35"/>
  <c r="E558" i="35"/>
  <c r="D558" i="35"/>
  <c r="T557" i="35"/>
  <c r="R557" i="35"/>
  <c r="M557" i="35"/>
  <c r="K557" i="35"/>
  <c r="J557" i="35"/>
  <c r="G557" i="35"/>
  <c r="E557" i="35"/>
  <c r="D557" i="35"/>
  <c r="T556" i="35"/>
  <c r="R556" i="35"/>
  <c r="M556" i="35"/>
  <c r="K556" i="35"/>
  <c r="J556" i="35"/>
  <c r="G556" i="35"/>
  <c r="E556" i="35"/>
  <c r="D556" i="35"/>
  <c r="D552" i="35"/>
  <c r="Q551" i="35"/>
  <c r="D550" i="35"/>
  <c r="D549" i="35"/>
  <c r="D548" i="35"/>
  <c r="Q537" i="35"/>
  <c r="M537" i="35"/>
  <c r="J537" i="35"/>
  <c r="G537" i="35"/>
  <c r="D537" i="35"/>
  <c r="Q536" i="35"/>
  <c r="M536" i="35"/>
  <c r="J536" i="35"/>
  <c r="G536" i="35"/>
  <c r="D536" i="35"/>
  <c r="Q534" i="35"/>
  <c r="M534" i="35"/>
  <c r="J534" i="35"/>
  <c r="G534" i="35"/>
  <c r="D534" i="35"/>
  <c r="Q533" i="35"/>
  <c r="M533" i="35"/>
  <c r="J533" i="35"/>
  <c r="G533" i="35"/>
  <c r="D533" i="35"/>
  <c r="Q532" i="35"/>
  <c r="M532" i="35"/>
  <c r="J532" i="35"/>
  <c r="G532" i="35"/>
  <c r="D532" i="35"/>
  <c r="T529" i="35"/>
  <c r="R529" i="35"/>
  <c r="M529" i="35"/>
  <c r="K529" i="35"/>
  <c r="J529" i="35"/>
  <c r="G529" i="35"/>
  <c r="E529" i="35"/>
  <c r="D529" i="35"/>
  <c r="T528" i="35"/>
  <c r="R528" i="35"/>
  <c r="M528" i="35"/>
  <c r="K528" i="35"/>
  <c r="J528" i="35"/>
  <c r="H528" i="35"/>
  <c r="G528" i="35"/>
  <c r="D528" i="35"/>
  <c r="T527" i="35"/>
  <c r="M527" i="35"/>
  <c r="K527" i="35"/>
  <c r="J527" i="35"/>
  <c r="G527" i="35"/>
  <c r="E527" i="35"/>
  <c r="D527" i="35"/>
  <c r="T526" i="35"/>
  <c r="R526" i="35"/>
  <c r="O526" i="35"/>
  <c r="M526" i="35"/>
  <c r="K526" i="35"/>
  <c r="J526" i="35"/>
  <c r="H526" i="35"/>
  <c r="G526" i="35"/>
  <c r="E526" i="35"/>
  <c r="D526" i="35"/>
  <c r="B526" i="35"/>
  <c r="T525" i="35"/>
  <c r="R525" i="35"/>
  <c r="M525" i="35"/>
  <c r="K525" i="35"/>
  <c r="J525" i="35"/>
  <c r="G525" i="35"/>
  <c r="E525" i="35"/>
  <c r="D525" i="35"/>
  <c r="T524" i="35"/>
  <c r="R524" i="35"/>
  <c r="M524" i="35"/>
  <c r="K524" i="35"/>
  <c r="J524" i="35"/>
  <c r="G524" i="35"/>
  <c r="E524" i="35"/>
  <c r="D524" i="35"/>
  <c r="D520" i="35"/>
  <c r="Q519" i="35"/>
  <c r="J519" i="35"/>
  <c r="D518" i="35"/>
  <c r="D517" i="35"/>
  <c r="D516" i="35"/>
  <c r="Q505" i="35"/>
  <c r="M505" i="35"/>
  <c r="J505" i="35"/>
  <c r="G505" i="35"/>
  <c r="D505" i="35"/>
  <c r="Q504" i="35"/>
  <c r="M504" i="35"/>
  <c r="J504" i="35"/>
  <c r="G504" i="35"/>
  <c r="D504" i="35"/>
  <c r="Q502" i="35"/>
  <c r="M502" i="35"/>
  <c r="J502" i="35"/>
  <c r="G502" i="35"/>
  <c r="D502" i="35"/>
  <c r="Q501" i="35"/>
  <c r="M501" i="35"/>
  <c r="J501" i="35"/>
  <c r="G501" i="35"/>
  <c r="D501" i="35"/>
  <c r="V500" i="35"/>
  <c r="Q500" i="35"/>
  <c r="M500" i="35"/>
  <c r="J500" i="35"/>
  <c r="G500" i="35"/>
  <c r="D500" i="35"/>
  <c r="T497" i="35"/>
  <c r="R497" i="35"/>
  <c r="M497" i="35"/>
  <c r="K497" i="35"/>
  <c r="J497" i="35"/>
  <c r="G497" i="35"/>
  <c r="E497" i="35"/>
  <c r="D497" i="35"/>
  <c r="T496" i="35"/>
  <c r="R496" i="35"/>
  <c r="M496" i="35"/>
  <c r="K496" i="35"/>
  <c r="J496" i="35"/>
  <c r="H496" i="35"/>
  <c r="G496" i="35"/>
  <c r="D496" i="35"/>
  <c r="R495" i="35"/>
  <c r="O495" i="35"/>
  <c r="M495" i="35"/>
  <c r="K495" i="35"/>
  <c r="J495" i="35"/>
  <c r="H495" i="35"/>
  <c r="G495" i="35"/>
  <c r="E495" i="35"/>
  <c r="D495" i="35"/>
  <c r="T494" i="35"/>
  <c r="R494" i="35"/>
  <c r="M494" i="35"/>
  <c r="K494" i="35"/>
  <c r="J494" i="35"/>
  <c r="G494" i="35"/>
  <c r="E494" i="35"/>
  <c r="D494" i="35"/>
  <c r="T493" i="35"/>
  <c r="R493" i="35"/>
  <c r="O493" i="35"/>
  <c r="M493" i="35"/>
  <c r="K493" i="35"/>
  <c r="J493" i="35"/>
  <c r="H493" i="35"/>
  <c r="G493" i="35"/>
  <c r="E493" i="35"/>
  <c r="D493" i="35"/>
  <c r="T492" i="35"/>
  <c r="R492" i="35"/>
  <c r="M492" i="35"/>
  <c r="K492" i="35"/>
  <c r="J492" i="35"/>
  <c r="G492" i="35"/>
  <c r="E492" i="35"/>
  <c r="D492" i="35"/>
  <c r="D488" i="35"/>
  <c r="Q487" i="35"/>
  <c r="J487" i="35"/>
  <c r="D486" i="35"/>
  <c r="D485" i="35"/>
  <c r="D484" i="35"/>
  <c r="Q473" i="35"/>
  <c r="M473" i="35"/>
  <c r="J473" i="35"/>
  <c r="G473" i="35"/>
  <c r="D473" i="35"/>
  <c r="Q472" i="35"/>
  <c r="M472" i="35"/>
  <c r="J472" i="35"/>
  <c r="G472" i="35"/>
  <c r="D472" i="35"/>
  <c r="Q470" i="35"/>
  <c r="M470" i="35"/>
  <c r="G470" i="35"/>
  <c r="D470" i="35"/>
  <c r="M469" i="35"/>
  <c r="J469" i="35"/>
  <c r="G469" i="35"/>
  <c r="Q468" i="35"/>
  <c r="M468" i="35"/>
  <c r="J468" i="35"/>
  <c r="D468" i="35"/>
  <c r="T465" i="35"/>
  <c r="R465" i="35"/>
  <c r="M465" i="35"/>
  <c r="K465" i="35"/>
  <c r="J465" i="35"/>
  <c r="G465" i="35"/>
  <c r="E465" i="35"/>
  <c r="D465" i="35"/>
  <c r="T464" i="35"/>
  <c r="R464" i="35"/>
  <c r="M464" i="35"/>
  <c r="K464" i="35"/>
  <c r="J464" i="35"/>
  <c r="H464" i="35"/>
  <c r="G464" i="35"/>
  <c r="D464" i="35"/>
  <c r="T463" i="35"/>
  <c r="R463" i="35"/>
  <c r="M463" i="35"/>
  <c r="K463" i="35"/>
  <c r="J463" i="35"/>
  <c r="G463" i="35"/>
  <c r="E463" i="35"/>
  <c r="D463" i="35"/>
  <c r="T462" i="35"/>
  <c r="R462" i="35"/>
  <c r="M462" i="35"/>
  <c r="K462" i="35"/>
  <c r="J462" i="35"/>
  <c r="G462" i="35"/>
  <c r="E462" i="35"/>
  <c r="D462" i="35"/>
  <c r="B462" i="35"/>
  <c r="T461" i="35"/>
  <c r="R461" i="35"/>
  <c r="M461" i="35"/>
  <c r="K461" i="35"/>
  <c r="J461" i="35"/>
  <c r="G461" i="35"/>
  <c r="E461" i="35"/>
  <c r="D461" i="35"/>
  <c r="T460" i="35"/>
  <c r="R460" i="35"/>
  <c r="O460" i="35"/>
  <c r="M460" i="35"/>
  <c r="K460" i="35"/>
  <c r="J460" i="35"/>
  <c r="H460" i="35"/>
  <c r="G460" i="35"/>
  <c r="E460" i="35"/>
  <c r="D460" i="35"/>
  <c r="D456" i="35"/>
  <c r="Q455" i="35"/>
  <c r="J455" i="35"/>
  <c r="D454" i="35"/>
  <c r="D453" i="35"/>
  <c r="D452" i="35"/>
  <c r="Q441" i="35"/>
  <c r="M441" i="35"/>
  <c r="J441" i="35"/>
  <c r="G441" i="35"/>
  <c r="D441" i="35"/>
  <c r="Q440" i="35"/>
  <c r="M440" i="35"/>
  <c r="J440" i="35"/>
  <c r="G440" i="35"/>
  <c r="D440" i="35"/>
  <c r="Q438" i="35"/>
  <c r="M438" i="35"/>
  <c r="G438" i="35"/>
  <c r="D438" i="35"/>
  <c r="M437" i="35"/>
  <c r="J437" i="35"/>
  <c r="G437" i="35"/>
  <c r="Q436" i="35"/>
  <c r="M436" i="35"/>
  <c r="J436" i="35"/>
  <c r="D436" i="35"/>
  <c r="T433" i="35"/>
  <c r="R433" i="35"/>
  <c r="M433" i="35"/>
  <c r="K433" i="35"/>
  <c r="J433" i="35"/>
  <c r="G433" i="35"/>
  <c r="E433" i="35"/>
  <c r="D433" i="35"/>
  <c r="T432" i="35"/>
  <c r="R432" i="35"/>
  <c r="M432" i="35"/>
  <c r="K432" i="35"/>
  <c r="J432" i="35"/>
  <c r="H432" i="35"/>
  <c r="G432" i="35"/>
  <c r="D432" i="35"/>
  <c r="T431" i="35"/>
  <c r="R431" i="35"/>
  <c r="M431" i="35"/>
  <c r="K431" i="35"/>
  <c r="J431" i="35"/>
  <c r="G431" i="35"/>
  <c r="E431" i="35"/>
  <c r="D431" i="35"/>
  <c r="T430" i="35"/>
  <c r="R430" i="35"/>
  <c r="M430" i="35"/>
  <c r="K430" i="35"/>
  <c r="J430" i="35"/>
  <c r="G430" i="35"/>
  <c r="E430" i="35"/>
  <c r="D430" i="35"/>
  <c r="T429" i="35"/>
  <c r="R429" i="35"/>
  <c r="M429" i="35"/>
  <c r="K429" i="35"/>
  <c r="J429" i="35"/>
  <c r="G429" i="35"/>
  <c r="E429" i="35"/>
  <c r="D429" i="35"/>
  <c r="T428" i="35"/>
  <c r="R428" i="35"/>
  <c r="M428" i="35"/>
  <c r="K428" i="35"/>
  <c r="J428" i="35"/>
  <c r="G428" i="35"/>
  <c r="E428" i="35"/>
  <c r="D428" i="35"/>
  <c r="D424" i="35"/>
  <c r="Q423" i="35"/>
  <c r="D422" i="35"/>
  <c r="D421" i="35"/>
  <c r="D420" i="35"/>
  <c r="Q409" i="35"/>
  <c r="M409" i="35"/>
  <c r="J409" i="35"/>
  <c r="G409" i="35"/>
  <c r="D409" i="35"/>
  <c r="Q408" i="35"/>
  <c r="M408" i="35"/>
  <c r="J408" i="35"/>
  <c r="G408" i="35"/>
  <c r="D408" i="35"/>
  <c r="Q406" i="35"/>
  <c r="M406" i="35"/>
  <c r="J406" i="35"/>
  <c r="G406" i="35"/>
  <c r="W405" i="35"/>
  <c r="V405" i="35"/>
  <c r="Q405" i="35"/>
  <c r="J405" i="35"/>
  <c r="G405" i="35"/>
  <c r="D405" i="35"/>
  <c r="Q404" i="35"/>
  <c r="M404" i="35"/>
  <c r="J404" i="35"/>
  <c r="G404" i="35"/>
  <c r="T401" i="35"/>
  <c r="R401" i="35"/>
  <c r="O401" i="35"/>
  <c r="M401" i="35"/>
  <c r="K401" i="35"/>
  <c r="J401" i="35"/>
  <c r="H401" i="35"/>
  <c r="G401" i="35"/>
  <c r="E401" i="35"/>
  <c r="D401" i="35"/>
  <c r="T400" i="35"/>
  <c r="R400" i="35"/>
  <c r="M400" i="35"/>
  <c r="K400" i="35"/>
  <c r="J400" i="35"/>
  <c r="H400" i="35"/>
  <c r="G400" i="35"/>
  <c r="E400" i="35"/>
  <c r="D400" i="35"/>
  <c r="T399" i="35"/>
  <c r="R399" i="35"/>
  <c r="O399" i="35"/>
  <c r="M399" i="35"/>
  <c r="K399" i="35"/>
  <c r="J399" i="35"/>
  <c r="H399" i="35"/>
  <c r="G399" i="35"/>
  <c r="E399" i="35"/>
  <c r="D399" i="35"/>
  <c r="T398" i="35"/>
  <c r="R398" i="35"/>
  <c r="M398" i="35"/>
  <c r="K398" i="35"/>
  <c r="J398" i="35"/>
  <c r="G398" i="35"/>
  <c r="E398" i="35"/>
  <c r="D398" i="35"/>
  <c r="B398" i="35"/>
  <c r="T397" i="35"/>
  <c r="R397" i="35"/>
  <c r="M397" i="35"/>
  <c r="K397" i="35"/>
  <c r="J397" i="35"/>
  <c r="G397" i="35"/>
  <c r="E397" i="35"/>
  <c r="D397" i="35"/>
  <c r="R396" i="35"/>
  <c r="M396" i="35"/>
  <c r="K396" i="35"/>
  <c r="J396" i="35"/>
  <c r="G396" i="35"/>
  <c r="E396" i="35"/>
  <c r="D396" i="35"/>
  <c r="Q391" i="35"/>
  <c r="J391" i="35"/>
  <c r="D389" i="35"/>
  <c r="D388" i="35"/>
  <c r="Q377" i="35"/>
  <c r="M377" i="35"/>
  <c r="J377" i="35"/>
  <c r="G377" i="35"/>
  <c r="D377" i="35"/>
  <c r="Q376" i="35"/>
  <c r="M376" i="35"/>
  <c r="J376" i="35"/>
  <c r="G376" i="35"/>
  <c r="D376" i="35"/>
  <c r="Q374" i="35"/>
  <c r="J374" i="35"/>
  <c r="G374" i="35"/>
  <c r="D374" i="35"/>
  <c r="Q373" i="35"/>
  <c r="M373" i="35"/>
  <c r="J373" i="35"/>
  <c r="G373" i="35"/>
  <c r="Q372" i="35"/>
  <c r="M372" i="35"/>
  <c r="J372" i="35"/>
  <c r="D372" i="35"/>
  <c r="T369" i="35"/>
  <c r="R369" i="35"/>
  <c r="M369" i="35"/>
  <c r="K369" i="35"/>
  <c r="J369" i="35"/>
  <c r="G369" i="35"/>
  <c r="E369" i="35"/>
  <c r="D369" i="35"/>
  <c r="T368" i="35"/>
  <c r="R368" i="35"/>
  <c r="O368" i="35"/>
  <c r="M368" i="35"/>
  <c r="K368" i="35"/>
  <c r="J368" i="35"/>
  <c r="H368" i="35"/>
  <c r="G368" i="35"/>
  <c r="D368" i="35"/>
  <c r="T367" i="35"/>
  <c r="R367" i="35"/>
  <c r="M367" i="35"/>
  <c r="K367" i="35"/>
  <c r="J367" i="35"/>
  <c r="G367" i="35"/>
  <c r="E367" i="35"/>
  <c r="D367" i="35"/>
  <c r="T366" i="35"/>
  <c r="R366" i="35"/>
  <c r="O366" i="35"/>
  <c r="M366" i="35"/>
  <c r="K366" i="35"/>
  <c r="J366" i="35"/>
  <c r="H366" i="35"/>
  <c r="G366" i="35"/>
  <c r="E366" i="35"/>
  <c r="D366" i="35"/>
  <c r="B366" i="35"/>
  <c r="T365" i="35"/>
  <c r="R365" i="35"/>
  <c r="M365" i="35"/>
  <c r="K365" i="35"/>
  <c r="J365" i="35"/>
  <c r="G365" i="35"/>
  <c r="E365" i="35"/>
  <c r="D365" i="35"/>
  <c r="T364" i="35"/>
  <c r="R364" i="35"/>
  <c r="M364" i="35"/>
  <c r="K364" i="35"/>
  <c r="J364" i="35"/>
  <c r="G364" i="35"/>
  <c r="E364" i="35"/>
  <c r="D364" i="35"/>
  <c r="D360" i="35"/>
  <c r="Q359" i="35"/>
  <c r="J359" i="35"/>
  <c r="D358" i="35"/>
  <c r="D357" i="35"/>
  <c r="D356" i="35"/>
  <c r="Q345" i="35"/>
  <c r="M345" i="35"/>
  <c r="J345" i="35"/>
  <c r="G345" i="35"/>
  <c r="D345" i="35"/>
  <c r="Q344" i="35"/>
  <c r="M344" i="35"/>
  <c r="J344" i="35"/>
  <c r="G344" i="35"/>
  <c r="D344" i="35"/>
  <c r="V342" i="35"/>
  <c r="Q342" i="35"/>
  <c r="M342" i="35"/>
  <c r="J342" i="35"/>
  <c r="D342" i="35"/>
  <c r="Q341" i="35"/>
  <c r="J341" i="35"/>
  <c r="G341" i="35"/>
  <c r="D341" i="35"/>
  <c r="Q340" i="35"/>
  <c r="M340" i="35"/>
  <c r="J340" i="35"/>
  <c r="G340" i="35"/>
  <c r="T337" i="35"/>
  <c r="R337" i="35"/>
  <c r="M337" i="35"/>
  <c r="K337" i="35"/>
  <c r="J337" i="35"/>
  <c r="G337" i="35"/>
  <c r="E337" i="35"/>
  <c r="D337" i="35"/>
  <c r="T336" i="35"/>
  <c r="R336" i="35"/>
  <c r="O336" i="35"/>
  <c r="M336" i="35"/>
  <c r="K336" i="35"/>
  <c r="J336" i="35"/>
  <c r="H336" i="35"/>
  <c r="G336" i="35"/>
  <c r="D336" i="35"/>
  <c r="T335" i="35"/>
  <c r="M335" i="35"/>
  <c r="K335" i="35"/>
  <c r="J335" i="35"/>
  <c r="G335" i="35"/>
  <c r="E335" i="35"/>
  <c r="D335" i="35"/>
  <c r="T334" i="35"/>
  <c r="R334" i="35"/>
  <c r="M334" i="35"/>
  <c r="K334" i="35"/>
  <c r="J334" i="35"/>
  <c r="G334" i="35"/>
  <c r="E334" i="35"/>
  <c r="D334" i="35"/>
  <c r="B334" i="35"/>
  <c r="T333" i="35"/>
  <c r="R333" i="35"/>
  <c r="M333" i="35"/>
  <c r="K333" i="35"/>
  <c r="J333" i="35"/>
  <c r="G333" i="35"/>
  <c r="E333" i="35"/>
  <c r="D333" i="35"/>
  <c r="R332" i="35"/>
  <c r="M332" i="35"/>
  <c r="K332" i="35"/>
  <c r="J332" i="35"/>
  <c r="G332" i="35"/>
  <c r="E332" i="35"/>
  <c r="D332" i="35"/>
  <c r="Q327" i="35"/>
  <c r="J327" i="35"/>
  <c r="D326" i="35"/>
  <c r="D325" i="35"/>
  <c r="D324" i="35"/>
  <c r="Q631" i="35"/>
  <c r="M631" i="35"/>
  <c r="J631" i="35"/>
  <c r="G631" i="35"/>
  <c r="D631" i="35"/>
  <c r="B630" i="35"/>
  <c r="B629" i="35"/>
  <c r="Q627" i="35"/>
  <c r="M627" i="35"/>
  <c r="G627" i="35"/>
  <c r="D627" i="35"/>
  <c r="B625" i="35"/>
  <c r="B624" i="35"/>
  <c r="B621" i="35"/>
  <c r="B620" i="35"/>
  <c r="T619" i="35"/>
  <c r="R619" i="35"/>
  <c r="O619" i="35"/>
  <c r="M619" i="35"/>
  <c r="K619" i="35"/>
  <c r="J619" i="35"/>
  <c r="H619" i="35"/>
  <c r="G619" i="35"/>
  <c r="E619" i="35"/>
  <c r="D619" i="35"/>
  <c r="U616" i="35"/>
  <c r="U615" i="35"/>
  <c r="D611" i="35"/>
  <c r="B610" i="35"/>
  <c r="Q599" i="35"/>
  <c r="M599" i="35"/>
  <c r="J599" i="35"/>
  <c r="G599" i="35"/>
  <c r="D599" i="35"/>
  <c r="B598" i="35"/>
  <c r="B597" i="35"/>
  <c r="Q595" i="35"/>
  <c r="M595" i="35"/>
  <c r="G595" i="35"/>
  <c r="D595" i="35"/>
  <c r="B593" i="35"/>
  <c r="B592" i="35"/>
  <c r="B589" i="35"/>
  <c r="B588" i="35"/>
  <c r="T587" i="35"/>
  <c r="R587" i="35"/>
  <c r="O587" i="35"/>
  <c r="M587" i="35"/>
  <c r="K587" i="35"/>
  <c r="J587" i="35"/>
  <c r="H587" i="35"/>
  <c r="G587" i="35"/>
  <c r="E587" i="35"/>
  <c r="D587" i="35"/>
  <c r="U584" i="35"/>
  <c r="U583" i="35"/>
  <c r="D579" i="35"/>
  <c r="B578" i="35"/>
  <c r="Q567" i="35"/>
  <c r="M567" i="35"/>
  <c r="J567" i="35"/>
  <c r="G567" i="35"/>
  <c r="D567" i="35"/>
  <c r="B566" i="35"/>
  <c r="B565" i="35"/>
  <c r="Q563" i="35"/>
  <c r="M563" i="35"/>
  <c r="G563" i="35"/>
  <c r="D563" i="35"/>
  <c r="B561" i="35"/>
  <c r="B560" i="35"/>
  <c r="B557" i="35"/>
  <c r="B556" i="35"/>
  <c r="T555" i="35"/>
  <c r="R555" i="35"/>
  <c r="O555" i="35"/>
  <c r="M555" i="35"/>
  <c r="K555" i="35"/>
  <c r="J555" i="35"/>
  <c r="H555" i="35"/>
  <c r="G555" i="35"/>
  <c r="E555" i="35"/>
  <c r="D555" i="35"/>
  <c r="U552" i="35"/>
  <c r="U551" i="35"/>
  <c r="D547" i="35"/>
  <c r="B546" i="35"/>
  <c r="Q535" i="35"/>
  <c r="M535" i="35"/>
  <c r="J535" i="35"/>
  <c r="G535" i="35"/>
  <c r="D535" i="35"/>
  <c r="B534" i="35"/>
  <c r="B533" i="35"/>
  <c r="Q531" i="35"/>
  <c r="M531" i="35"/>
  <c r="G531" i="35"/>
  <c r="D531" i="35"/>
  <c r="B529" i="35"/>
  <c r="B528" i="35"/>
  <c r="B525" i="35"/>
  <c r="B524" i="35"/>
  <c r="T523" i="35"/>
  <c r="R523" i="35"/>
  <c r="O523" i="35"/>
  <c r="M523" i="35"/>
  <c r="K523" i="35"/>
  <c r="J523" i="35"/>
  <c r="H523" i="35"/>
  <c r="G523" i="35"/>
  <c r="E523" i="35"/>
  <c r="D523" i="35"/>
  <c r="U520" i="35"/>
  <c r="U519" i="35"/>
  <c r="D515" i="35"/>
  <c r="B514" i="35"/>
  <c r="Q503" i="35"/>
  <c r="M503" i="35"/>
  <c r="J503" i="35"/>
  <c r="G503" i="35"/>
  <c r="D503" i="35"/>
  <c r="B502" i="35"/>
  <c r="B501" i="35"/>
  <c r="Q499" i="35"/>
  <c r="M499" i="35"/>
  <c r="G499" i="35"/>
  <c r="D499" i="35"/>
  <c r="B497" i="35"/>
  <c r="B496" i="35"/>
  <c r="B493" i="35"/>
  <c r="B492" i="35"/>
  <c r="T491" i="35"/>
  <c r="R491" i="35"/>
  <c r="O491" i="35"/>
  <c r="M491" i="35"/>
  <c r="K491" i="35"/>
  <c r="J491" i="35"/>
  <c r="H491" i="35"/>
  <c r="G491" i="35"/>
  <c r="E491" i="35"/>
  <c r="D491" i="35"/>
  <c r="U488" i="35"/>
  <c r="U487" i="35"/>
  <c r="D483" i="35"/>
  <c r="B482" i="35"/>
  <c r="Q471" i="35"/>
  <c r="M471" i="35"/>
  <c r="J471" i="35"/>
  <c r="G471" i="35"/>
  <c r="D471" i="35"/>
  <c r="B470" i="35"/>
  <c r="B469" i="35"/>
  <c r="Q467" i="35"/>
  <c r="M467" i="35"/>
  <c r="G467" i="35"/>
  <c r="D467" i="35"/>
  <c r="B465" i="35"/>
  <c r="B464" i="35"/>
  <c r="B461" i="35"/>
  <c r="B460" i="35"/>
  <c r="T459" i="35"/>
  <c r="R459" i="35"/>
  <c r="O459" i="35"/>
  <c r="M459" i="35"/>
  <c r="K459" i="35"/>
  <c r="J459" i="35"/>
  <c r="H459" i="35"/>
  <c r="G459" i="35"/>
  <c r="E459" i="35"/>
  <c r="D459" i="35"/>
  <c r="U456" i="35"/>
  <c r="U455" i="35"/>
  <c r="D451" i="35"/>
  <c r="B450" i="35"/>
  <c r="Q439" i="35"/>
  <c r="M439" i="35"/>
  <c r="J439" i="35"/>
  <c r="G439" i="35"/>
  <c r="D439" i="35"/>
  <c r="B438" i="35"/>
  <c r="B437" i="35"/>
  <c r="Q435" i="35"/>
  <c r="M435" i="35"/>
  <c r="G435" i="35"/>
  <c r="D435" i="35"/>
  <c r="B433" i="35"/>
  <c r="B432" i="35"/>
  <c r="B429" i="35"/>
  <c r="B428" i="35"/>
  <c r="T427" i="35"/>
  <c r="R427" i="35"/>
  <c r="O427" i="35"/>
  <c r="M427" i="35"/>
  <c r="K427" i="35"/>
  <c r="J427" i="35"/>
  <c r="H427" i="35"/>
  <c r="G427" i="35"/>
  <c r="E427" i="35"/>
  <c r="D427" i="35"/>
  <c r="U424" i="35"/>
  <c r="U423" i="35"/>
  <c r="D419" i="35"/>
  <c r="B418" i="35"/>
  <c r="Q407" i="35"/>
  <c r="M407" i="35"/>
  <c r="J407" i="35"/>
  <c r="G407" i="35"/>
  <c r="D407" i="35"/>
  <c r="B406" i="35"/>
  <c r="B405" i="35"/>
  <c r="Q403" i="35"/>
  <c r="M403" i="35"/>
  <c r="G403" i="35"/>
  <c r="D403" i="35"/>
  <c r="B401" i="35"/>
  <c r="B400" i="35"/>
  <c r="B397" i="35"/>
  <c r="B396" i="35"/>
  <c r="T395" i="35"/>
  <c r="R395" i="35"/>
  <c r="O395" i="35"/>
  <c r="M395" i="35"/>
  <c r="K395" i="35"/>
  <c r="J395" i="35"/>
  <c r="H395" i="35"/>
  <c r="G395" i="35"/>
  <c r="E395" i="35"/>
  <c r="D395" i="35"/>
  <c r="U392" i="35"/>
  <c r="U391" i="35"/>
  <c r="D387" i="35"/>
  <c r="B386" i="35"/>
  <c r="Q375" i="35"/>
  <c r="M375" i="35"/>
  <c r="J375" i="35"/>
  <c r="G375" i="35"/>
  <c r="D375" i="35"/>
  <c r="B374" i="35"/>
  <c r="B373" i="35"/>
  <c r="Q371" i="35"/>
  <c r="M371" i="35"/>
  <c r="G371" i="35"/>
  <c r="D371" i="35"/>
  <c r="B369" i="35"/>
  <c r="B368" i="35"/>
  <c r="B365" i="35"/>
  <c r="B364" i="35"/>
  <c r="T363" i="35"/>
  <c r="R363" i="35"/>
  <c r="O363" i="35"/>
  <c r="M363" i="35"/>
  <c r="K363" i="35"/>
  <c r="J363" i="35"/>
  <c r="H363" i="35"/>
  <c r="G363" i="35"/>
  <c r="E363" i="35"/>
  <c r="D363" i="35"/>
  <c r="U360" i="35"/>
  <c r="U359" i="35"/>
  <c r="D355" i="35"/>
  <c r="B354" i="35"/>
  <c r="Q343" i="35"/>
  <c r="M343" i="35"/>
  <c r="J343" i="35"/>
  <c r="G343" i="35"/>
  <c r="D343" i="35"/>
  <c r="B342" i="35"/>
  <c r="B341" i="35"/>
  <c r="Q339" i="35"/>
  <c r="M339" i="35"/>
  <c r="G339" i="35"/>
  <c r="D339" i="35"/>
  <c r="B337" i="35"/>
  <c r="B336" i="35"/>
  <c r="B333" i="35"/>
  <c r="B332" i="35"/>
  <c r="T331" i="35"/>
  <c r="R331" i="35"/>
  <c r="O331" i="35"/>
  <c r="M331" i="35"/>
  <c r="K331" i="35"/>
  <c r="J331" i="35"/>
  <c r="H331" i="35"/>
  <c r="G331" i="35"/>
  <c r="E331" i="35"/>
  <c r="D331" i="35"/>
  <c r="U328" i="35"/>
  <c r="U327" i="35"/>
  <c r="D323" i="35"/>
  <c r="B322" i="35"/>
  <c r="Q313" i="35"/>
  <c r="M313" i="35"/>
  <c r="J313" i="35"/>
  <c r="G313" i="35"/>
  <c r="D313" i="35"/>
  <c r="Q312" i="35"/>
  <c r="M312" i="35"/>
  <c r="J312" i="35"/>
  <c r="G312" i="35"/>
  <c r="D312" i="35"/>
  <c r="Q310" i="35"/>
  <c r="J310" i="35"/>
  <c r="G310" i="35"/>
  <c r="D310" i="35"/>
  <c r="Q309" i="35"/>
  <c r="M309" i="35"/>
  <c r="G309" i="35"/>
  <c r="D309" i="35"/>
  <c r="M308" i="35"/>
  <c r="J308" i="35"/>
  <c r="G308" i="35"/>
  <c r="T305" i="35"/>
  <c r="R305" i="35"/>
  <c r="O305" i="35"/>
  <c r="M305" i="35"/>
  <c r="K305" i="35"/>
  <c r="J305" i="35"/>
  <c r="H305" i="35"/>
  <c r="G305" i="35"/>
  <c r="E305" i="35"/>
  <c r="D305" i="35"/>
  <c r="T304" i="35"/>
  <c r="R304" i="35"/>
  <c r="M304" i="35"/>
  <c r="K304" i="35"/>
  <c r="J304" i="35"/>
  <c r="H304" i="35"/>
  <c r="G304" i="35"/>
  <c r="E304" i="35"/>
  <c r="D304" i="35"/>
  <c r="T303" i="35"/>
  <c r="M303" i="35"/>
  <c r="K303" i="35"/>
  <c r="J303" i="35"/>
  <c r="G303" i="35"/>
  <c r="E303" i="35"/>
  <c r="D303" i="35"/>
  <c r="R302" i="35"/>
  <c r="M302" i="35"/>
  <c r="K302" i="35"/>
  <c r="J302" i="35"/>
  <c r="G302" i="35"/>
  <c r="E302" i="35"/>
  <c r="D302" i="35"/>
  <c r="T301" i="35"/>
  <c r="R301" i="35"/>
  <c r="M301" i="35"/>
  <c r="K301" i="35"/>
  <c r="J301" i="35"/>
  <c r="G301" i="35"/>
  <c r="E301" i="35"/>
  <c r="D301" i="35"/>
  <c r="T300" i="35"/>
  <c r="R300" i="35"/>
  <c r="M300" i="35"/>
  <c r="K300" i="35"/>
  <c r="J300" i="35"/>
  <c r="G300" i="35"/>
  <c r="E300" i="35"/>
  <c r="D300" i="35"/>
  <c r="Q295" i="35"/>
  <c r="D294" i="35"/>
  <c r="D293" i="35"/>
  <c r="D292" i="35"/>
  <c r="Q281" i="35"/>
  <c r="M281" i="35"/>
  <c r="J281" i="35"/>
  <c r="G281" i="35"/>
  <c r="D281" i="35"/>
  <c r="Q280" i="35"/>
  <c r="M280" i="35"/>
  <c r="J280" i="35"/>
  <c r="G280" i="35"/>
  <c r="D280" i="35"/>
  <c r="V278" i="35"/>
  <c r="Q278" i="35"/>
  <c r="M278" i="35"/>
  <c r="G278" i="35"/>
  <c r="D278" i="35"/>
  <c r="M277" i="35"/>
  <c r="J277" i="35"/>
  <c r="G277" i="35"/>
  <c r="D277" i="35"/>
  <c r="V276" i="35"/>
  <c r="Q276" i="35"/>
  <c r="M276" i="35"/>
  <c r="J276" i="35"/>
  <c r="G276" i="35"/>
  <c r="D276" i="35"/>
  <c r="T273" i="35"/>
  <c r="R273" i="35"/>
  <c r="M273" i="35"/>
  <c r="K273" i="35"/>
  <c r="J273" i="35"/>
  <c r="G273" i="35"/>
  <c r="E273" i="35"/>
  <c r="D273" i="35"/>
  <c r="T272" i="35"/>
  <c r="R272" i="35"/>
  <c r="M272" i="35"/>
  <c r="K272" i="35"/>
  <c r="J272" i="35"/>
  <c r="H272" i="35"/>
  <c r="G272" i="35"/>
  <c r="D272" i="35"/>
  <c r="T271" i="35"/>
  <c r="R271" i="35"/>
  <c r="M271" i="35"/>
  <c r="K271" i="35"/>
  <c r="J271" i="35"/>
  <c r="G271" i="35"/>
  <c r="E271" i="35"/>
  <c r="D271" i="35"/>
  <c r="T270" i="35"/>
  <c r="R270" i="35"/>
  <c r="M270" i="35"/>
  <c r="K270" i="35"/>
  <c r="J270" i="35"/>
  <c r="G270" i="35"/>
  <c r="E270" i="35"/>
  <c r="D270" i="35"/>
  <c r="B270" i="35"/>
  <c r="T269" i="35"/>
  <c r="R269" i="35"/>
  <c r="M269" i="35"/>
  <c r="K269" i="35"/>
  <c r="J269" i="35"/>
  <c r="G269" i="35"/>
  <c r="E269" i="35"/>
  <c r="D269" i="35"/>
  <c r="T268" i="35"/>
  <c r="R268" i="35"/>
  <c r="O268" i="35"/>
  <c r="M268" i="35"/>
  <c r="K268" i="35"/>
  <c r="J268" i="35"/>
  <c r="H268" i="35"/>
  <c r="G268" i="35"/>
  <c r="E268" i="35"/>
  <c r="D268" i="35"/>
  <c r="D264" i="35"/>
  <c r="Q263" i="35"/>
  <c r="J263" i="35"/>
  <c r="D261" i="35"/>
  <c r="D260" i="35"/>
  <c r="Q249" i="35"/>
  <c r="M249" i="35"/>
  <c r="J249" i="35"/>
  <c r="G249" i="35"/>
  <c r="D249" i="35"/>
  <c r="Q248" i="35"/>
  <c r="M248" i="35"/>
  <c r="J248" i="35"/>
  <c r="G248" i="35"/>
  <c r="D248" i="35"/>
  <c r="Q246" i="35"/>
  <c r="M246" i="35"/>
  <c r="J246" i="35"/>
  <c r="G246" i="35"/>
  <c r="D246" i="35"/>
  <c r="Q245" i="35"/>
  <c r="M245" i="35"/>
  <c r="J245" i="35"/>
  <c r="G245" i="35"/>
  <c r="D245" i="35"/>
  <c r="Q244" i="35"/>
  <c r="M244" i="35"/>
  <c r="G244" i="35"/>
  <c r="D244" i="35"/>
  <c r="T241" i="35"/>
  <c r="R241" i="35"/>
  <c r="M241" i="35"/>
  <c r="K241" i="35"/>
  <c r="J241" i="35"/>
  <c r="G241" i="35"/>
  <c r="E241" i="35"/>
  <c r="D241" i="35"/>
  <c r="T240" i="35"/>
  <c r="R240" i="35"/>
  <c r="M240" i="35"/>
  <c r="K240" i="35"/>
  <c r="J240" i="35"/>
  <c r="H240" i="35"/>
  <c r="G240" i="35"/>
  <c r="D240" i="35"/>
  <c r="T239" i="35"/>
  <c r="M239" i="35"/>
  <c r="K239" i="35"/>
  <c r="J239" i="35"/>
  <c r="G239" i="35"/>
  <c r="E239" i="35"/>
  <c r="D239" i="35"/>
  <c r="T238" i="35"/>
  <c r="R238" i="35"/>
  <c r="O238" i="35"/>
  <c r="M238" i="35"/>
  <c r="K238" i="35"/>
  <c r="J238" i="35"/>
  <c r="H238" i="35"/>
  <c r="G238" i="35"/>
  <c r="E238" i="35"/>
  <c r="D238" i="35"/>
  <c r="B238" i="35"/>
  <c r="T237" i="35"/>
  <c r="R237" i="35"/>
  <c r="M237" i="35"/>
  <c r="K237" i="35"/>
  <c r="J237" i="35"/>
  <c r="G237" i="35"/>
  <c r="E237" i="35"/>
  <c r="D237" i="35"/>
  <c r="T236" i="35"/>
  <c r="R236" i="35"/>
  <c r="M236" i="35"/>
  <c r="K236" i="35"/>
  <c r="J236" i="35"/>
  <c r="G236" i="35"/>
  <c r="E236" i="35"/>
  <c r="D236" i="35"/>
  <c r="Q231" i="35"/>
  <c r="J231" i="35"/>
  <c r="D230" i="35"/>
  <c r="D228" i="35"/>
  <c r="Q217" i="35"/>
  <c r="M217" i="35"/>
  <c r="J217" i="35"/>
  <c r="G217" i="35"/>
  <c r="D217" i="35"/>
  <c r="Q216" i="35"/>
  <c r="M216" i="35"/>
  <c r="J216" i="35"/>
  <c r="G216" i="35"/>
  <c r="D216" i="35"/>
  <c r="Q214" i="35"/>
  <c r="M214" i="35"/>
  <c r="J214" i="35"/>
  <c r="G214" i="35"/>
  <c r="D214" i="35"/>
  <c r="Q213" i="35"/>
  <c r="M213" i="35"/>
  <c r="G213" i="35"/>
  <c r="D213" i="35"/>
  <c r="M212" i="35"/>
  <c r="J212" i="35"/>
  <c r="G212" i="35"/>
  <c r="T209" i="35"/>
  <c r="R209" i="35"/>
  <c r="O209" i="35"/>
  <c r="M209" i="35"/>
  <c r="K209" i="35"/>
  <c r="J209" i="35"/>
  <c r="H209" i="35"/>
  <c r="G209" i="35"/>
  <c r="E209" i="35"/>
  <c r="D209" i="35"/>
  <c r="T208" i="35"/>
  <c r="R208" i="35"/>
  <c r="M208" i="35"/>
  <c r="K208" i="35"/>
  <c r="J208" i="35"/>
  <c r="H208" i="35"/>
  <c r="G208" i="35"/>
  <c r="E208" i="35"/>
  <c r="D208" i="35"/>
  <c r="T207" i="35"/>
  <c r="R207" i="35"/>
  <c r="O207" i="35"/>
  <c r="M207" i="35"/>
  <c r="K207" i="35"/>
  <c r="J207" i="35"/>
  <c r="H207" i="35"/>
  <c r="G207" i="35"/>
  <c r="E207" i="35"/>
  <c r="D207" i="35"/>
  <c r="T206" i="35"/>
  <c r="R206" i="35"/>
  <c r="M206" i="35"/>
  <c r="K206" i="35"/>
  <c r="J206" i="35"/>
  <c r="G206" i="35"/>
  <c r="E206" i="35"/>
  <c r="D206" i="35"/>
  <c r="T205" i="35"/>
  <c r="R205" i="35"/>
  <c r="O205" i="35"/>
  <c r="M205" i="35"/>
  <c r="K205" i="35"/>
  <c r="J205" i="35"/>
  <c r="H205" i="35"/>
  <c r="G205" i="35"/>
  <c r="E205" i="35"/>
  <c r="D205" i="35"/>
  <c r="T204" i="35"/>
  <c r="R204" i="35"/>
  <c r="M204" i="35"/>
  <c r="K204" i="35"/>
  <c r="J204" i="35"/>
  <c r="G204" i="35"/>
  <c r="E204" i="35"/>
  <c r="D204" i="35"/>
  <c r="D200" i="35"/>
  <c r="Q199" i="35"/>
  <c r="J199" i="35"/>
  <c r="D198" i="35"/>
  <c r="D197" i="35"/>
  <c r="D196" i="35"/>
  <c r="Q185" i="35"/>
  <c r="M185" i="35"/>
  <c r="J185" i="35"/>
  <c r="G185" i="35"/>
  <c r="D185" i="35"/>
  <c r="Q184" i="35"/>
  <c r="M184" i="35"/>
  <c r="J184" i="35"/>
  <c r="G184" i="35"/>
  <c r="D184" i="35"/>
  <c r="Q182" i="35"/>
  <c r="M182" i="35"/>
  <c r="G182" i="35"/>
  <c r="D182" i="35"/>
  <c r="M181" i="35"/>
  <c r="J181" i="35"/>
  <c r="G181" i="35"/>
  <c r="Q180" i="35"/>
  <c r="M180" i="35"/>
  <c r="J180" i="35"/>
  <c r="D180" i="35"/>
  <c r="T177" i="35"/>
  <c r="R177" i="35"/>
  <c r="M177" i="35"/>
  <c r="K177" i="35"/>
  <c r="J177" i="35"/>
  <c r="G177" i="35"/>
  <c r="E177" i="35"/>
  <c r="D177" i="35"/>
  <c r="T176" i="35"/>
  <c r="R176" i="35"/>
  <c r="O176" i="35"/>
  <c r="M176" i="35"/>
  <c r="K176" i="35"/>
  <c r="J176" i="35"/>
  <c r="H176" i="35"/>
  <c r="G176" i="35"/>
  <c r="D176" i="35"/>
  <c r="T175" i="35"/>
  <c r="R175" i="35"/>
  <c r="M175" i="35"/>
  <c r="K175" i="35"/>
  <c r="J175" i="35"/>
  <c r="G175" i="35"/>
  <c r="E175" i="35"/>
  <c r="D175" i="35"/>
  <c r="T174" i="35"/>
  <c r="R174" i="35"/>
  <c r="M174" i="35"/>
  <c r="K174" i="35"/>
  <c r="J174" i="35"/>
  <c r="G174" i="35"/>
  <c r="E174" i="35"/>
  <c r="D174" i="35"/>
  <c r="T173" i="35"/>
  <c r="R173" i="35"/>
  <c r="M173" i="35"/>
  <c r="K173" i="35"/>
  <c r="J173" i="35"/>
  <c r="G173" i="35"/>
  <c r="E173" i="35"/>
  <c r="D173" i="35"/>
  <c r="T172" i="35"/>
  <c r="R172" i="35"/>
  <c r="M172" i="35"/>
  <c r="K172" i="35"/>
  <c r="J172" i="35"/>
  <c r="G172" i="35"/>
  <c r="E172" i="35"/>
  <c r="D172" i="35"/>
  <c r="D168" i="35"/>
  <c r="Q167" i="35"/>
  <c r="D166" i="35"/>
  <c r="D165" i="35"/>
  <c r="D164" i="35"/>
  <c r="Q311" i="35"/>
  <c r="M311" i="35"/>
  <c r="J311" i="35"/>
  <c r="G311" i="35"/>
  <c r="D311" i="35"/>
  <c r="B310" i="35"/>
  <c r="B309" i="35"/>
  <c r="Q307" i="35"/>
  <c r="M307" i="35"/>
  <c r="G307" i="35"/>
  <c r="D307" i="35"/>
  <c r="B305" i="35"/>
  <c r="B304" i="35"/>
  <c r="B301" i="35"/>
  <c r="B300" i="35"/>
  <c r="T299" i="35"/>
  <c r="R299" i="35"/>
  <c r="O299" i="35"/>
  <c r="M299" i="35"/>
  <c r="K299" i="35"/>
  <c r="J299" i="35"/>
  <c r="H299" i="35"/>
  <c r="G299" i="35"/>
  <c r="E299" i="35"/>
  <c r="D299" i="35"/>
  <c r="U296" i="35"/>
  <c r="U295" i="35"/>
  <c r="D291" i="35"/>
  <c r="B290" i="35"/>
  <c r="Q279" i="35"/>
  <c r="M279" i="35"/>
  <c r="J279" i="35"/>
  <c r="G279" i="35"/>
  <c r="D279" i="35"/>
  <c r="B278" i="35"/>
  <c r="B277" i="35"/>
  <c r="Q275" i="35"/>
  <c r="M275" i="35"/>
  <c r="G275" i="35"/>
  <c r="D275" i="35"/>
  <c r="B273" i="35"/>
  <c r="B272" i="35"/>
  <c r="B269" i="35"/>
  <c r="B268" i="35"/>
  <c r="T267" i="35"/>
  <c r="R267" i="35"/>
  <c r="O267" i="35"/>
  <c r="M267" i="35"/>
  <c r="K267" i="35"/>
  <c r="J267" i="35"/>
  <c r="H267" i="35"/>
  <c r="G267" i="35"/>
  <c r="E267" i="35"/>
  <c r="D267" i="35"/>
  <c r="U264" i="35"/>
  <c r="U263" i="35"/>
  <c r="D259" i="35"/>
  <c r="B258" i="35"/>
  <c r="Q247" i="35"/>
  <c r="M247" i="35"/>
  <c r="J247" i="35"/>
  <c r="G247" i="35"/>
  <c r="D247" i="35"/>
  <c r="B246" i="35"/>
  <c r="B245" i="35"/>
  <c r="Q243" i="35"/>
  <c r="M243" i="35"/>
  <c r="G243" i="35"/>
  <c r="D243" i="35"/>
  <c r="B241" i="35"/>
  <c r="B240" i="35"/>
  <c r="B237" i="35"/>
  <c r="B236" i="35"/>
  <c r="T235" i="35"/>
  <c r="R235" i="35"/>
  <c r="O235" i="35"/>
  <c r="M235" i="35"/>
  <c r="K235" i="35"/>
  <c r="J235" i="35"/>
  <c r="H235" i="35"/>
  <c r="G235" i="35"/>
  <c r="E235" i="35"/>
  <c r="D235" i="35"/>
  <c r="U232" i="35"/>
  <c r="U231" i="35"/>
  <c r="D227" i="35"/>
  <c r="B226" i="35"/>
  <c r="Q215" i="35"/>
  <c r="M215" i="35"/>
  <c r="J215" i="35"/>
  <c r="G215" i="35"/>
  <c r="D215" i="35"/>
  <c r="B214" i="35"/>
  <c r="B213" i="35"/>
  <c r="Q211" i="35"/>
  <c r="M211" i="35"/>
  <c r="G211" i="35"/>
  <c r="D211" i="35"/>
  <c r="B209" i="35"/>
  <c r="B208" i="35"/>
  <c r="B205" i="35"/>
  <c r="B204" i="35"/>
  <c r="T203" i="35"/>
  <c r="R203" i="35"/>
  <c r="O203" i="35"/>
  <c r="M203" i="35"/>
  <c r="K203" i="35"/>
  <c r="J203" i="35"/>
  <c r="H203" i="35"/>
  <c r="G203" i="35"/>
  <c r="E203" i="35"/>
  <c r="D203" i="35"/>
  <c r="U200" i="35"/>
  <c r="U199" i="35"/>
  <c r="D195" i="35"/>
  <c r="B194" i="35"/>
  <c r="Q183" i="35"/>
  <c r="M183" i="35"/>
  <c r="J183" i="35"/>
  <c r="G183" i="35"/>
  <c r="D183" i="35"/>
  <c r="B182" i="35"/>
  <c r="B181" i="35"/>
  <c r="Q179" i="35"/>
  <c r="M179" i="35"/>
  <c r="G179" i="35"/>
  <c r="D179" i="35"/>
  <c r="B177" i="35"/>
  <c r="B176" i="35"/>
  <c r="B173" i="35"/>
  <c r="B172" i="35"/>
  <c r="T171" i="35"/>
  <c r="R171" i="35"/>
  <c r="O171" i="35"/>
  <c r="M171" i="35"/>
  <c r="K171" i="35"/>
  <c r="J171" i="35"/>
  <c r="H171" i="35"/>
  <c r="G171" i="35"/>
  <c r="E171" i="35"/>
  <c r="D171" i="35"/>
  <c r="U168" i="35"/>
  <c r="U167" i="35"/>
  <c r="D163" i="35"/>
  <c r="B162" i="35"/>
  <c r="Q153" i="35"/>
  <c r="M153" i="35"/>
  <c r="J153" i="35"/>
  <c r="G153" i="35"/>
  <c r="D153" i="35"/>
  <c r="Q152" i="35"/>
  <c r="M152" i="35"/>
  <c r="J152" i="35"/>
  <c r="G152" i="35"/>
  <c r="D152" i="35"/>
  <c r="Q150" i="35"/>
  <c r="M150" i="35"/>
  <c r="G150" i="35"/>
  <c r="D150" i="35"/>
  <c r="M149" i="35"/>
  <c r="J149" i="35"/>
  <c r="D149" i="35"/>
  <c r="Q148" i="35"/>
  <c r="J148" i="35"/>
  <c r="G148" i="35"/>
  <c r="D148" i="35"/>
  <c r="T145" i="35"/>
  <c r="R145" i="35"/>
  <c r="M145" i="35"/>
  <c r="K145" i="35"/>
  <c r="J145" i="35"/>
  <c r="G145" i="35"/>
  <c r="E145" i="35"/>
  <c r="D145" i="35"/>
  <c r="T144" i="35"/>
  <c r="R144" i="35"/>
  <c r="M144" i="35"/>
  <c r="K144" i="35"/>
  <c r="J144" i="35"/>
  <c r="H144" i="35"/>
  <c r="G144" i="35"/>
  <c r="D144" i="35"/>
  <c r="T143" i="35"/>
  <c r="R143" i="35"/>
  <c r="M143" i="35"/>
  <c r="K143" i="35"/>
  <c r="J143" i="35"/>
  <c r="G143" i="35"/>
  <c r="E143" i="35"/>
  <c r="D143" i="35"/>
  <c r="T142" i="35"/>
  <c r="R142" i="35"/>
  <c r="M142" i="35"/>
  <c r="K142" i="35"/>
  <c r="J142" i="35"/>
  <c r="G142" i="35"/>
  <c r="E142" i="35"/>
  <c r="D142" i="35"/>
  <c r="U141" i="35"/>
  <c r="T141" i="35"/>
  <c r="R141" i="35"/>
  <c r="M141" i="35"/>
  <c r="K141" i="35"/>
  <c r="J141" i="35"/>
  <c r="G141" i="35"/>
  <c r="E141" i="35"/>
  <c r="D141" i="35"/>
  <c r="T140" i="35"/>
  <c r="R140" i="35"/>
  <c r="M140" i="35"/>
  <c r="K140" i="35"/>
  <c r="J140" i="35"/>
  <c r="G140" i="35"/>
  <c r="E140" i="35"/>
  <c r="D140" i="35"/>
  <c r="D136" i="35"/>
  <c r="Q135" i="35"/>
  <c r="J135" i="35"/>
  <c r="D133" i="35"/>
  <c r="Q151" i="35"/>
  <c r="M151" i="35"/>
  <c r="J151" i="35"/>
  <c r="G151" i="35"/>
  <c r="D151" i="35"/>
  <c r="B150" i="35"/>
  <c r="B149" i="35"/>
  <c r="B148" i="35"/>
  <c r="Q147" i="35"/>
  <c r="M147" i="35"/>
  <c r="G147" i="35"/>
  <c r="D147" i="35"/>
  <c r="B145" i="35"/>
  <c r="B144" i="35"/>
  <c r="B143" i="35"/>
  <c r="B141" i="35"/>
  <c r="T139" i="35"/>
  <c r="R139" i="35"/>
  <c r="O139" i="35"/>
  <c r="M139" i="35"/>
  <c r="K139" i="35"/>
  <c r="J139" i="35"/>
  <c r="H139" i="35"/>
  <c r="G139" i="35"/>
  <c r="E139" i="35"/>
  <c r="D139" i="35"/>
  <c r="U136" i="35"/>
  <c r="U135" i="35"/>
  <c r="D131" i="35"/>
  <c r="B130" i="35"/>
  <c r="Q121" i="35"/>
  <c r="M121" i="35"/>
  <c r="J121" i="35"/>
  <c r="G121" i="35"/>
  <c r="D121" i="35"/>
  <c r="Q120" i="35"/>
  <c r="M120" i="35"/>
  <c r="J120" i="35"/>
  <c r="G120" i="35"/>
  <c r="D120" i="35"/>
  <c r="V118" i="35"/>
  <c r="M118" i="35"/>
  <c r="J118" i="35"/>
  <c r="D118" i="35"/>
  <c r="Q117" i="35"/>
  <c r="J117" i="35"/>
  <c r="G117" i="35"/>
  <c r="D117" i="35"/>
  <c r="Q116" i="35"/>
  <c r="M116" i="35"/>
  <c r="J116" i="35"/>
  <c r="G116" i="35"/>
  <c r="T113" i="35"/>
  <c r="R113" i="35"/>
  <c r="O113" i="35"/>
  <c r="M113" i="35"/>
  <c r="K113" i="35"/>
  <c r="J113" i="35"/>
  <c r="H113" i="35"/>
  <c r="G113" i="35"/>
  <c r="E113" i="35"/>
  <c r="D113" i="35"/>
  <c r="T112" i="35"/>
  <c r="R112" i="35"/>
  <c r="M112" i="35"/>
  <c r="K112" i="35"/>
  <c r="J112" i="35"/>
  <c r="H112" i="35"/>
  <c r="G112" i="35"/>
  <c r="E112" i="35"/>
  <c r="D112" i="35"/>
  <c r="T111" i="35"/>
  <c r="M111" i="35"/>
  <c r="K111" i="35"/>
  <c r="J111" i="35"/>
  <c r="G111" i="35"/>
  <c r="E111" i="35"/>
  <c r="D111" i="35"/>
  <c r="R110" i="35"/>
  <c r="M110" i="35"/>
  <c r="K110" i="35"/>
  <c r="J110" i="35"/>
  <c r="G110" i="35"/>
  <c r="E110" i="35"/>
  <c r="D110" i="35"/>
  <c r="T109" i="35"/>
  <c r="R109" i="35"/>
  <c r="M109" i="35"/>
  <c r="K109" i="35"/>
  <c r="J109" i="35"/>
  <c r="G109" i="35"/>
  <c r="E109" i="35"/>
  <c r="D109" i="35"/>
  <c r="T108" i="35"/>
  <c r="R108" i="35"/>
  <c r="M108" i="35"/>
  <c r="K108" i="35"/>
  <c r="J108" i="35"/>
  <c r="G108" i="35"/>
  <c r="E108" i="35"/>
  <c r="D108" i="35"/>
  <c r="Q103" i="35"/>
  <c r="J103" i="35"/>
  <c r="D102" i="35"/>
  <c r="D101" i="35"/>
  <c r="D100" i="35"/>
  <c r="Q89" i="35"/>
  <c r="M89" i="35"/>
  <c r="J89" i="35"/>
  <c r="G89" i="35"/>
  <c r="D89" i="35"/>
  <c r="Q88" i="35"/>
  <c r="M88" i="35"/>
  <c r="J88" i="35"/>
  <c r="G88" i="35"/>
  <c r="D88" i="35"/>
  <c r="Q86" i="35"/>
  <c r="J86" i="35"/>
  <c r="G86" i="35"/>
  <c r="D86" i="35"/>
  <c r="M85" i="35"/>
  <c r="G85" i="35"/>
  <c r="M84" i="35"/>
  <c r="J84" i="35"/>
  <c r="T81" i="35"/>
  <c r="R81" i="35"/>
  <c r="O81" i="35"/>
  <c r="M81" i="35"/>
  <c r="K81" i="35"/>
  <c r="G81" i="35"/>
  <c r="E81" i="35"/>
  <c r="R80" i="35"/>
  <c r="O80" i="35"/>
  <c r="M80" i="35"/>
  <c r="K80" i="35"/>
  <c r="J80" i="35"/>
  <c r="H80" i="35"/>
  <c r="D80" i="35"/>
  <c r="T79" i="35"/>
  <c r="R79" i="35"/>
  <c r="M79" i="35"/>
  <c r="K79" i="35"/>
  <c r="J79" i="35"/>
  <c r="G79" i="35"/>
  <c r="E79" i="35"/>
  <c r="D79" i="35"/>
  <c r="T78" i="35"/>
  <c r="R78" i="35"/>
  <c r="M78" i="35"/>
  <c r="K78" i="35"/>
  <c r="J78" i="35"/>
  <c r="G78" i="35"/>
  <c r="E78" i="35"/>
  <c r="D78" i="35"/>
  <c r="T77" i="35"/>
  <c r="R77" i="35"/>
  <c r="O77" i="35"/>
  <c r="M77" i="35"/>
  <c r="K77" i="35"/>
  <c r="J77" i="35"/>
  <c r="H77" i="35"/>
  <c r="G77" i="35"/>
  <c r="E77" i="35"/>
  <c r="D77" i="35"/>
  <c r="T76" i="35"/>
  <c r="R76" i="35"/>
  <c r="M76" i="35"/>
  <c r="K76" i="35"/>
  <c r="J76" i="35"/>
  <c r="G76" i="35"/>
  <c r="E76" i="35"/>
  <c r="D76" i="35"/>
  <c r="Q71" i="35"/>
  <c r="J71" i="35"/>
  <c r="D70" i="35"/>
  <c r="D69" i="35"/>
  <c r="D68" i="35"/>
  <c r="Q119" i="35"/>
  <c r="M119" i="35"/>
  <c r="J119" i="35"/>
  <c r="G119" i="35"/>
  <c r="D119" i="35"/>
  <c r="B118" i="35"/>
  <c r="B117" i="35"/>
  <c r="Q115" i="35"/>
  <c r="M115" i="35"/>
  <c r="G115" i="35"/>
  <c r="D115" i="35"/>
  <c r="B113" i="35"/>
  <c r="B112" i="35"/>
  <c r="B109" i="35"/>
  <c r="B108" i="35"/>
  <c r="T107" i="35"/>
  <c r="R107" i="35"/>
  <c r="O107" i="35"/>
  <c r="M107" i="35"/>
  <c r="K107" i="35"/>
  <c r="J107" i="35"/>
  <c r="H107" i="35"/>
  <c r="G107" i="35"/>
  <c r="E107" i="35"/>
  <c r="D107" i="35"/>
  <c r="U104" i="35"/>
  <c r="U103" i="35"/>
  <c r="D99" i="35"/>
  <c r="B98" i="35"/>
  <c r="Q87" i="35"/>
  <c r="M87" i="35"/>
  <c r="J87" i="35"/>
  <c r="G87" i="35"/>
  <c r="D87" i="35"/>
  <c r="B86" i="35"/>
  <c r="B85" i="35"/>
  <c r="Q83" i="35"/>
  <c r="M83" i="35"/>
  <c r="G83" i="35"/>
  <c r="D83" i="35"/>
  <c r="B81" i="35"/>
  <c r="B80" i="35"/>
  <c r="B77" i="35"/>
  <c r="B76" i="35"/>
  <c r="T75" i="35"/>
  <c r="R75" i="35"/>
  <c r="O75" i="35"/>
  <c r="M75" i="35"/>
  <c r="K75" i="35"/>
  <c r="J75" i="35"/>
  <c r="H75" i="35"/>
  <c r="G75" i="35"/>
  <c r="E75" i="35"/>
  <c r="D75" i="35"/>
  <c r="U72" i="35"/>
  <c r="U71" i="35"/>
  <c r="D67" i="35"/>
  <c r="B66" i="35"/>
  <c r="M57" i="35"/>
  <c r="J57" i="35"/>
  <c r="G57" i="35"/>
  <c r="D57" i="35"/>
  <c r="M56" i="35"/>
  <c r="J56" i="35"/>
  <c r="G56" i="35"/>
  <c r="D56" i="35"/>
  <c r="Q54" i="35"/>
  <c r="G54" i="35"/>
  <c r="D54" i="35"/>
  <c r="M53" i="35"/>
  <c r="J53" i="35"/>
  <c r="Q52" i="35"/>
  <c r="G52" i="35"/>
  <c r="D52" i="35"/>
  <c r="T49" i="35"/>
  <c r="R49" i="35"/>
  <c r="O49" i="35"/>
  <c r="M49" i="35"/>
  <c r="K49" i="35"/>
  <c r="H49" i="35"/>
  <c r="G49" i="35"/>
  <c r="E49" i="35"/>
  <c r="T48" i="35"/>
  <c r="R48" i="35"/>
  <c r="M48" i="35"/>
  <c r="K48" i="35"/>
  <c r="H48" i="35"/>
  <c r="G48" i="35"/>
  <c r="E48" i="35"/>
  <c r="D48" i="35"/>
  <c r="M47" i="35"/>
  <c r="K47" i="35"/>
  <c r="G47" i="35"/>
  <c r="E47" i="35"/>
  <c r="D47" i="35"/>
  <c r="T46" i="35"/>
  <c r="R46" i="35"/>
  <c r="M46" i="35"/>
  <c r="K46" i="35"/>
  <c r="J46" i="35"/>
  <c r="G46" i="35"/>
  <c r="E46" i="35"/>
  <c r="D46" i="35"/>
  <c r="T45" i="35"/>
  <c r="R45" i="35"/>
  <c r="M45" i="35"/>
  <c r="K45" i="35"/>
  <c r="J45" i="35"/>
  <c r="G45" i="35"/>
  <c r="E45" i="35"/>
  <c r="D45" i="35"/>
  <c r="T44" i="35"/>
  <c r="R44" i="35"/>
  <c r="M44" i="35"/>
  <c r="K44" i="35"/>
  <c r="J44" i="35"/>
  <c r="H44" i="35"/>
  <c r="G44" i="35"/>
  <c r="E44" i="35"/>
  <c r="D44" i="35"/>
  <c r="D40" i="35"/>
  <c r="Q39" i="35"/>
  <c r="D38" i="35"/>
  <c r="D36" i="35"/>
  <c r="Q55" i="35"/>
  <c r="M55" i="35"/>
  <c r="J55" i="35"/>
  <c r="G55" i="35"/>
  <c r="D55" i="35"/>
  <c r="B54" i="35"/>
  <c r="B53" i="35"/>
  <c r="Q51" i="35"/>
  <c r="M51" i="35"/>
  <c r="G51" i="35"/>
  <c r="D51" i="35"/>
  <c r="B49" i="35"/>
  <c r="B48" i="35"/>
  <c r="B45" i="35"/>
  <c r="B44" i="35"/>
  <c r="T43" i="35"/>
  <c r="R43" i="35"/>
  <c r="O43" i="35"/>
  <c r="M43" i="35"/>
  <c r="K43" i="35"/>
  <c r="J43" i="35"/>
  <c r="H43" i="35"/>
  <c r="G43" i="35"/>
  <c r="E43" i="35"/>
  <c r="D43" i="35"/>
  <c r="U40" i="35"/>
  <c r="U39" i="35"/>
  <c r="D35" i="35"/>
  <c r="B34" i="35"/>
  <c r="U7" i="35"/>
  <c r="U8" i="35"/>
  <c r="D3" i="35"/>
  <c r="B2" i="35"/>
  <c r="M25" i="35"/>
  <c r="J25" i="35"/>
  <c r="G25" i="35"/>
  <c r="D25" i="35"/>
  <c r="M24" i="35"/>
  <c r="J24" i="35"/>
  <c r="G24" i="35"/>
  <c r="D24" i="35"/>
  <c r="Q23" i="35"/>
  <c r="M23" i="35"/>
  <c r="J23" i="35"/>
  <c r="G23" i="35"/>
  <c r="D23" i="35"/>
  <c r="Q22" i="35"/>
  <c r="M22" i="35"/>
  <c r="J22" i="35"/>
  <c r="G22" i="35"/>
  <c r="D22" i="35"/>
  <c r="B22" i="35"/>
  <c r="Q21" i="35"/>
  <c r="M21" i="35"/>
  <c r="J21" i="35"/>
  <c r="G21" i="35"/>
  <c r="D21" i="35"/>
  <c r="B21" i="35"/>
  <c r="Q20" i="35"/>
  <c r="M20" i="35"/>
  <c r="J20" i="35"/>
  <c r="G20" i="35"/>
  <c r="D20" i="35"/>
  <c r="Q19" i="35"/>
  <c r="M19" i="35"/>
  <c r="J19" i="35"/>
  <c r="G19" i="35"/>
  <c r="D19" i="35"/>
  <c r="T17" i="35"/>
  <c r="R17" i="35"/>
  <c r="O17" i="35"/>
  <c r="M17" i="35"/>
  <c r="K17" i="35"/>
  <c r="J17" i="35"/>
  <c r="H17" i="35"/>
  <c r="G17" i="35"/>
  <c r="E17" i="35"/>
  <c r="D17" i="35"/>
  <c r="B17" i="35"/>
  <c r="T16" i="35"/>
  <c r="R16" i="35"/>
  <c r="O16" i="35"/>
  <c r="M16" i="35"/>
  <c r="K16" i="35"/>
  <c r="J16" i="35"/>
  <c r="H16" i="35"/>
  <c r="G16" i="35"/>
  <c r="E16" i="35"/>
  <c r="D16" i="35"/>
  <c r="B16" i="35"/>
  <c r="T15" i="35"/>
  <c r="R15" i="35"/>
  <c r="O15" i="35"/>
  <c r="M15" i="35"/>
  <c r="K15" i="35"/>
  <c r="J15" i="35"/>
  <c r="H15" i="35"/>
  <c r="G15" i="35"/>
  <c r="E15" i="35"/>
  <c r="D15" i="35"/>
  <c r="B15" i="35"/>
  <c r="T14" i="35"/>
  <c r="R14" i="35"/>
  <c r="O14" i="35"/>
  <c r="M14" i="35"/>
  <c r="K14" i="35"/>
  <c r="J14" i="35"/>
  <c r="H14" i="35"/>
  <c r="G14" i="35"/>
  <c r="E14" i="35"/>
  <c r="D14" i="35"/>
  <c r="B14" i="35"/>
  <c r="T13" i="35"/>
  <c r="R13" i="35"/>
  <c r="O13" i="35"/>
  <c r="M13" i="35"/>
  <c r="K13" i="35"/>
  <c r="J13" i="35"/>
  <c r="H13" i="35"/>
  <c r="G13" i="35"/>
  <c r="E13" i="35"/>
  <c r="D13" i="35"/>
  <c r="B13" i="35"/>
  <c r="T12" i="35"/>
  <c r="O12" i="35"/>
  <c r="M12" i="35"/>
  <c r="K12" i="35"/>
  <c r="J12" i="35"/>
  <c r="H12" i="35"/>
  <c r="G12" i="35"/>
  <c r="F12" i="35"/>
  <c r="E12" i="35"/>
  <c r="D12" i="35"/>
  <c r="T11" i="35"/>
  <c r="R11" i="35"/>
  <c r="O11" i="35"/>
  <c r="M11" i="35"/>
  <c r="K11" i="35"/>
  <c r="J11" i="35"/>
  <c r="H11" i="35"/>
  <c r="G11" i="35"/>
  <c r="E11" i="35"/>
  <c r="D11" i="35"/>
  <c r="D8" i="35"/>
  <c r="Q7" i="35"/>
  <c r="J7" i="35"/>
  <c r="D5" i="35"/>
  <c r="D4" i="35"/>
  <c r="HS8" i="1"/>
  <c r="HP9" i="1"/>
  <c r="HQ9" i="1"/>
  <c r="L9" i="11" s="1"/>
  <c r="HS9" i="1"/>
  <c r="HP10" i="1"/>
  <c r="K10" i="11" s="1"/>
  <c r="HQ10" i="1"/>
  <c r="L10" i="11" s="1"/>
  <c r="HS10" i="1"/>
  <c r="HP11" i="1"/>
  <c r="HQ11" i="1"/>
  <c r="L11" i="11" s="1"/>
  <c r="HS11" i="1"/>
  <c r="HP12" i="1"/>
  <c r="K12" i="11" s="1"/>
  <c r="HQ12" i="1"/>
  <c r="HS12" i="1"/>
  <c r="HP13" i="1"/>
  <c r="HQ13" i="1"/>
  <c r="HS13" i="1"/>
  <c r="HP14" i="1"/>
  <c r="HQ14" i="1"/>
  <c r="L14" i="11" s="1"/>
  <c r="HS14" i="1"/>
  <c r="HP15" i="1"/>
  <c r="HQ15" i="1"/>
  <c r="L15" i="11" s="1"/>
  <c r="HS15" i="1"/>
  <c r="HP16" i="1"/>
  <c r="HQ16" i="1"/>
  <c r="HS16" i="1"/>
  <c r="HP17" i="1"/>
  <c r="HQ17" i="1"/>
  <c r="L17" i="11" s="1"/>
  <c r="HS17" i="1"/>
  <c r="HP18" i="1"/>
  <c r="HQ18" i="1"/>
  <c r="L18" i="11" s="1"/>
  <c r="HS18" i="1"/>
  <c r="HP19" i="1"/>
  <c r="HQ19" i="1"/>
  <c r="HS19" i="1"/>
  <c r="HP20" i="1"/>
  <c r="K20" i="11" s="1"/>
  <c r="HQ20" i="1"/>
  <c r="L20" i="11" s="1"/>
  <c r="HS20" i="1"/>
  <c r="HP21" i="1"/>
  <c r="HQ21" i="1"/>
  <c r="L21" i="11" s="1"/>
  <c r="HS21" i="1"/>
  <c r="HP22" i="1"/>
  <c r="K22" i="11" s="1"/>
  <c r="HQ22" i="1"/>
  <c r="L22" i="11" s="1"/>
  <c r="HS22" i="1"/>
  <c r="HP23" i="1"/>
  <c r="HQ23" i="1"/>
  <c r="L23" i="11" s="1"/>
  <c r="HS23" i="1"/>
  <c r="HP24" i="1"/>
  <c r="K24" i="11" s="1"/>
  <c r="HQ24" i="1"/>
  <c r="HS24" i="1"/>
  <c r="HP25" i="1"/>
  <c r="HQ25" i="1"/>
  <c r="HS25" i="1"/>
  <c r="HP26" i="1"/>
  <c r="K26" i="11" s="1"/>
  <c r="HQ26" i="1"/>
  <c r="L26" i="11" s="1"/>
  <c r="HS26" i="1"/>
  <c r="HP27" i="1"/>
  <c r="HQ27" i="1"/>
  <c r="L27" i="11" s="1"/>
  <c r="HS27" i="1"/>
  <c r="HP28" i="1"/>
  <c r="K28" i="11" s="1"/>
  <c r="HQ28" i="1"/>
  <c r="HS28" i="1"/>
  <c r="HP29" i="1"/>
  <c r="HQ29" i="1"/>
  <c r="L29" i="11" s="1"/>
  <c r="HS29" i="1"/>
  <c r="HP30" i="1"/>
  <c r="HQ30" i="1"/>
  <c r="L30" i="11" s="1"/>
  <c r="HS30" i="1"/>
  <c r="HP31" i="1"/>
  <c r="HQ31" i="1"/>
  <c r="L31" i="11" s="1"/>
  <c r="HS31" i="1"/>
  <c r="HP32" i="1"/>
  <c r="K32" i="11" s="1"/>
  <c r="HQ32" i="1"/>
  <c r="HS32" i="1"/>
  <c r="HP33" i="1"/>
  <c r="HQ33" i="1"/>
  <c r="L33" i="11" s="1"/>
  <c r="HS33" i="1"/>
  <c r="HP34" i="1"/>
  <c r="HQ34" i="1"/>
  <c r="L34" i="11" s="1"/>
  <c r="HS34" i="1"/>
  <c r="HP35" i="1"/>
  <c r="HQ35" i="1"/>
  <c r="L35" i="11" s="1"/>
  <c r="HS35" i="1"/>
  <c r="HP36" i="1"/>
  <c r="HQ36" i="1"/>
  <c r="L36" i="11" s="1"/>
  <c r="HS36" i="1"/>
  <c r="HP37" i="1"/>
  <c r="HQ37" i="1"/>
  <c r="L37" i="11" s="1"/>
  <c r="HS37" i="1"/>
  <c r="HP38" i="1"/>
  <c r="HQ38" i="1"/>
  <c r="L38" i="11" s="1"/>
  <c r="HS38" i="1"/>
  <c r="HP39" i="1"/>
  <c r="HQ39" i="1"/>
  <c r="HS39" i="1"/>
  <c r="HP40" i="1"/>
  <c r="K40" i="11" s="1"/>
  <c r="HQ40" i="1"/>
  <c r="L40" i="11" s="1"/>
  <c r="HS40" i="1"/>
  <c r="HP41" i="1"/>
  <c r="HQ41" i="1"/>
  <c r="L41" i="11" s="1"/>
  <c r="HS41" i="1"/>
  <c r="HP42" i="1"/>
  <c r="HQ42" i="1"/>
  <c r="L42" i="11" s="1"/>
  <c r="HS42" i="1"/>
  <c r="HP43" i="1"/>
  <c r="HQ43" i="1"/>
  <c r="L43" i="11" s="1"/>
  <c r="HS43" i="1"/>
  <c r="HP44" i="1"/>
  <c r="K44" i="11" s="1"/>
  <c r="HQ44" i="1"/>
  <c r="HS44" i="1"/>
  <c r="HP45" i="1"/>
  <c r="HQ45" i="1"/>
  <c r="L45" i="11" s="1"/>
  <c r="HS45" i="1"/>
  <c r="HP46" i="1"/>
  <c r="HQ46" i="1"/>
  <c r="L46" i="11" s="1"/>
  <c r="HS46" i="1"/>
  <c r="HP47" i="1"/>
  <c r="HQ47" i="1"/>
  <c r="L47" i="11" s="1"/>
  <c r="HS47" i="1"/>
  <c r="HP48" i="1"/>
  <c r="K48" i="11" s="1"/>
  <c r="HQ48" i="1"/>
  <c r="HS48" i="1"/>
  <c r="HP49" i="1"/>
  <c r="HQ49" i="1"/>
  <c r="L49" i="11" s="1"/>
  <c r="HS49" i="1"/>
  <c r="HP50" i="1"/>
  <c r="HQ50" i="1"/>
  <c r="L50" i="11" s="1"/>
  <c r="HS50" i="1"/>
  <c r="HP51" i="1"/>
  <c r="HQ51" i="1"/>
  <c r="L51" i="11" s="1"/>
  <c r="HS51" i="1"/>
  <c r="HP52" i="1"/>
  <c r="HQ52" i="1"/>
  <c r="HS52" i="1"/>
  <c r="HP53" i="1"/>
  <c r="HQ53" i="1"/>
  <c r="L53" i="11" s="1"/>
  <c r="HS53" i="1"/>
  <c r="HP54" i="1"/>
  <c r="HQ54" i="1"/>
  <c r="L54" i="11" s="1"/>
  <c r="HS54" i="1"/>
  <c r="HP55" i="1"/>
  <c r="HQ55" i="1"/>
  <c r="HS55" i="1"/>
  <c r="HP56" i="1"/>
  <c r="K56" i="11" s="1"/>
  <c r="HQ56" i="1"/>
  <c r="L56" i="11" s="1"/>
  <c r="HS56" i="1"/>
  <c r="HP57" i="1"/>
  <c r="HQ57" i="1"/>
  <c r="HS57" i="1"/>
  <c r="HP58" i="1"/>
  <c r="K58" i="11" s="1"/>
  <c r="HQ58" i="1"/>
  <c r="L58" i="11" s="1"/>
  <c r="HS58" i="1"/>
  <c r="HP59" i="1"/>
  <c r="HQ59" i="1"/>
  <c r="L59" i="11" s="1"/>
  <c r="HS59" i="1"/>
  <c r="HP60" i="1"/>
  <c r="K60" i="11" s="1"/>
  <c r="HQ60" i="1"/>
  <c r="L60" i="11" s="1"/>
  <c r="HS60" i="1"/>
  <c r="HP61" i="1"/>
  <c r="HQ61" i="1"/>
  <c r="L61" i="11" s="1"/>
  <c r="HS61" i="1"/>
  <c r="HP62" i="1"/>
  <c r="HQ62" i="1"/>
  <c r="L62" i="11" s="1"/>
  <c r="HS62" i="1"/>
  <c r="HP63" i="1"/>
  <c r="HQ63" i="1"/>
  <c r="L63" i="11" s="1"/>
  <c r="HS63" i="1"/>
  <c r="HP64" i="1"/>
  <c r="K64" i="11" s="1"/>
  <c r="HQ64" i="1"/>
  <c r="HS64" i="1"/>
  <c r="HP65" i="1"/>
  <c r="K65" i="11" s="1"/>
  <c r="HQ65" i="1"/>
  <c r="L65" i="11" s="1"/>
  <c r="HS65" i="1"/>
  <c r="HP66" i="1"/>
  <c r="K66" i="11" s="1"/>
  <c r="HQ66" i="1"/>
  <c r="L66" i="11" s="1"/>
  <c r="HS66" i="1"/>
  <c r="HP67" i="1"/>
  <c r="HQ67" i="1"/>
  <c r="L67" i="11" s="1"/>
  <c r="HS67" i="1"/>
  <c r="HP68" i="1"/>
  <c r="K68" i="11" s="1"/>
  <c r="HQ68" i="1"/>
  <c r="HS68" i="1"/>
  <c r="HP69" i="1"/>
  <c r="HQ69" i="1"/>
  <c r="L69" i="11" s="1"/>
  <c r="HS69" i="1"/>
  <c r="HP70" i="1"/>
  <c r="HQ70" i="1"/>
  <c r="L70" i="11" s="1"/>
  <c r="HS70" i="1"/>
  <c r="HP71" i="1"/>
  <c r="HQ71" i="1"/>
  <c r="L71" i="11" s="1"/>
  <c r="HS71" i="1"/>
  <c r="HP72" i="1"/>
  <c r="K72" i="11" s="1"/>
  <c r="HQ72" i="1"/>
  <c r="HS72" i="1"/>
  <c r="HP73" i="1"/>
  <c r="HQ73" i="1"/>
  <c r="L73" i="11" s="1"/>
  <c r="HS73" i="1"/>
  <c r="HP74" i="1"/>
  <c r="K74" i="11" s="1"/>
  <c r="HQ74" i="1"/>
  <c r="L74" i="11" s="1"/>
  <c r="HS74" i="1"/>
  <c r="HP75" i="1"/>
  <c r="HQ75" i="1"/>
  <c r="L75" i="11" s="1"/>
  <c r="HS75" i="1"/>
  <c r="HP76" i="1"/>
  <c r="K76" i="11" s="1"/>
  <c r="HQ76" i="1"/>
  <c r="HS76" i="1"/>
  <c r="HP77" i="1"/>
  <c r="HQ77" i="1"/>
  <c r="L77" i="11" s="1"/>
  <c r="HS77" i="1"/>
  <c r="HP78" i="1"/>
  <c r="HQ78" i="1"/>
  <c r="L78" i="11" s="1"/>
  <c r="HS78" i="1"/>
  <c r="HP79" i="1"/>
  <c r="HQ79" i="1"/>
  <c r="L79" i="11" s="1"/>
  <c r="HS79" i="1"/>
  <c r="HP80" i="1"/>
  <c r="K80" i="11" s="1"/>
  <c r="HQ80" i="1"/>
  <c r="HS80" i="1"/>
  <c r="HP81" i="1"/>
  <c r="HQ81" i="1"/>
  <c r="HS81" i="1"/>
  <c r="HP82" i="1"/>
  <c r="K82" i="11" s="1"/>
  <c r="HQ82" i="1"/>
  <c r="L82" i="11" s="1"/>
  <c r="HS82" i="1"/>
  <c r="HP83" i="1"/>
  <c r="HQ83" i="1"/>
  <c r="L83" i="11" s="1"/>
  <c r="HS83" i="1"/>
  <c r="HP84" i="1"/>
  <c r="K84" i="11" s="1"/>
  <c r="HQ84" i="1"/>
  <c r="HS84" i="1"/>
  <c r="HP85" i="1"/>
  <c r="HQ85" i="1"/>
  <c r="L85" i="11" s="1"/>
  <c r="HS85" i="1"/>
  <c r="HP86" i="1"/>
  <c r="HQ86" i="1"/>
  <c r="L86" i="11" s="1"/>
  <c r="HS86" i="1"/>
  <c r="HP87" i="1"/>
  <c r="HQ87" i="1"/>
  <c r="HS87" i="1"/>
  <c r="HP88" i="1"/>
  <c r="K88" i="11" s="1"/>
  <c r="HQ88" i="1"/>
  <c r="HS88" i="1"/>
  <c r="HP89" i="1"/>
  <c r="HQ89" i="1"/>
  <c r="L89" i="11" s="1"/>
  <c r="HS89" i="1"/>
  <c r="HP90" i="1"/>
  <c r="K90" i="11" s="1"/>
  <c r="HQ90" i="1"/>
  <c r="L90" i="11" s="1"/>
  <c r="HS90" i="1"/>
  <c r="HP91" i="1"/>
  <c r="HQ91" i="1"/>
  <c r="HS91" i="1"/>
  <c r="HP92" i="1"/>
  <c r="K92" i="11" s="1"/>
  <c r="HQ92" i="1"/>
  <c r="L92" i="11" s="1"/>
  <c r="HS92" i="1"/>
  <c r="HP93" i="1"/>
  <c r="HQ93" i="1"/>
  <c r="HS93" i="1"/>
  <c r="HP94" i="1"/>
  <c r="HQ94" i="1"/>
  <c r="L94" i="11" s="1"/>
  <c r="HS94" i="1"/>
  <c r="HP95" i="1"/>
  <c r="HQ95" i="1"/>
  <c r="HS95" i="1"/>
  <c r="HP96" i="1"/>
  <c r="K96" i="11" s="1"/>
  <c r="HQ96" i="1"/>
  <c r="HS96" i="1"/>
  <c r="HP97" i="1"/>
  <c r="HQ97" i="1"/>
  <c r="L97" i="11" s="1"/>
  <c r="HS97" i="1"/>
  <c r="HP98" i="1"/>
  <c r="HQ98" i="1"/>
  <c r="L98" i="11" s="1"/>
  <c r="HS98" i="1"/>
  <c r="HP99" i="1"/>
  <c r="HQ99" i="1"/>
  <c r="L99" i="11" s="1"/>
  <c r="HS99" i="1"/>
  <c r="HP100" i="1"/>
  <c r="K100" i="11" s="1"/>
  <c r="HQ100" i="1"/>
  <c r="HS100" i="1"/>
  <c r="HP101" i="1"/>
  <c r="HQ101" i="1"/>
  <c r="HS101" i="1"/>
  <c r="HP102" i="1"/>
  <c r="HQ102" i="1"/>
  <c r="L102" i="11" s="1"/>
  <c r="HS102" i="1"/>
  <c r="HP103" i="1"/>
  <c r="HQ103" i="1"/>
  <c r="L103" i="11" s="1"/>
  <c r="HS103" i="1"/>
  <c r="HP104" i="1"/>
  <c r="K104" i="11" s="1"/>
  <c r="HQ104" i="1"/>
  <c r="HS104" i="1"/>
  <c r="HP105" i="1"/>
  <c r="HQ105" i="1"/>
  <c r="L105" i="11" s="1"/>
  <c r="HS105" i="1"/>
  <c r="HP106" i="1"/>
  <c r="HQ106" i="1"/>
  <c r="L106" i="11" s="1"/>
  <c r="HS106" i="1"/>
  <c r="CU106" i="3"/>
  <c r="CU105" i="3"/>
  <c r="CU104" i="3"/>
  <c r="CU103" i="3"/>
  <c r="CU102" i="3"/>
  <c r="CU101" i="3"/>
  <c r="CU100" i="3"/>
  <c r="CU99" i="3"/>
  <c r="CU98" i="3"/>
  <c r="CU97" i="3"/>
  <c r="CU96" i="3"/>
  <c r="CU95" i="3"/>
  <c r="CU94" i="3"/>
  <c r="CU93" i="3"/>
  <c r="CU92" i="3"/>
  <c r="CU91" i="3"/>
  <c r="CU90" i="3"/>
  <c r="HS7" i="1"/>
  <c r="GY4" i="1"/>
  <c r="GS4" i="1"/>
  <c r="GP4" i="1"/>
  <c r="GM4" i="1"/>
  <c r="GB4" i="1"/>
  <c r="HP5" i="1"/>
  <c r="HQ5" i="1"/>
  <c r="HB4" i="1"/>
  <c r="HD5" i="1"/>
  <c r="HC5" i="1"/>
  <c r="HB5" i="1"/>
  <c r="HA5" i="1"/>
  <c r="GZ5" i="1"/>
  <c r="GY5" i="1"/>
  <c r="GX5" i="1"/>
  <c r="GW5" i="1"/>
  <c r="GV5" i="1"/>
  <c r="GU5" i="1"/>
  <c r="GT5" i="1"/>
  <c r="GS5" i="1"/>
  <c r="GR5" i="1"/>
  <c r="GQ5" i="1"/>
  <c r="GP5" i="1"/>
  <c r="GO5" i="1"/>
  <c r="GN5" i="1"/>
  <c r="GM5" i="1"/>
  <c r="GG5" i="1"/>
  <c r="GF5" i="1"/>
  <c r="GE5" i="1"/>
  <c r="GD5" i="1"/>
  <c r="GC5" i="1"/>
  <c r="GB5" i="1"/>
  <c r="GE4" i="1"/>
  <c r="GA5" i="1"/>
  <c r="FZ5" i="1"/>
  <c r="FY5" i="1"/>
  <c r="H4" i="11"/>
  <c r="HS1" i="1"/>
  <c r="AA107" i="11"/>
  <c r="G108" i="11"/>
  <c r="G109" i="11"/>
  <c r="G110" i="11"/>
  <c r="G107" i="11"/>
  <c r="AJ108" i="1"/>
  <c r="HZ5" i="1" s="1"/>
  <c r="IA4" i="1"/>
  <c r="IB4" i="1"/>
  <c r="HX12" i="1"/>
  <c r="HX9" i="1"/>
  <c r="HX10" i="1"/>
  <c r="HX11" i="1"/>
  <c r="HX7" i="1"/>
  <c r="HX8" i="1"/>
  <c r="BL112" i="1"/>
  <c r="IF5" i="1" s="1"/>
  <c r="BL111" i="1"/>
  <c r="IE5" i="1" s="1"/>
  <c r="BL110" i="1"/>
  <c r="ID5" i="1" s="1"/>
  <c r="BL109" i="1"/>
  <c r="IC5" i="1" s="1"/>
  <c r="BL108" i="1"/>
  <c r="IB5" i="1" s="1"/>
  <c r="M108" i="1"/>
  <c r="HY5" i="1" s="1"/>
  <c r="FO108" i="1"/>
  <c r="IL5" i="1" s="1"/>
  <c r="FE108" i="1"/>
  <c r="IK5" i="1" s="1"/>
  <c r="EU108" i="1"/>
  <c r="IJ5" i="1" s="1"/>
  <c r="DY108" i="1"/>
  <c r="II5" i="1" s="1"/>
  <c r="DC108" i="1"/>
  <c r="IH5" i="1" s="1"/>
  <c r="CE108" i="1"/>
  <c r="IG5" i="1" s="1"/>
  <c r="DY107" i="1"/>
  <c r="II4" i="1" s="1"/>
  <c r="AJ107" i="1"/>
  <c r="HZ4" i="1" s="1"/>
  <c r="HL107" i="1"/>
  <c r="AA4" i="1"/>
  <c r="I4" i="11"/>
  <c r="E9" i="23"/>
  <c r="E11" i="23"/>
  <c r="E13" i="23"/>
  <c r="E15" i="23"/>
  <c r="E17" i="23"/>
  <c r="E19" i="23"/>
  <c r="E21" i="23"/>
  <c r="E23" i="23"/>
  <c r="E25" i="23"/>
  <c r="E27" i="23"/>
  <c r="E29" i="23"/>
  <c r="E8" i="23"/>
  <c r="E10" i="23"/>
  <c r="E12" i="23"/>
  <c r="E14" i="23"/>
  <c r="E16" i="23"/>
  <c r="E18" i="23"/>
  <c r="E20" i="23"/>
  <c r="E22" i="23"/>
  <c r="E24" i="23"/>
  <c r="E26" i="23"/>
  <c r="E28" i="23"/>
  <c r="E30" i="23"/>
  <c r="E32" i="23"/>
  <c r="E34" i="23"/>
  <c r="E35" i="23"/>
  <c r="E36" i="23"/>
  <c r="E37" i="23"/>
  <c r="E38" i="23"/>
  <c r="E40" i="23"/>
  <c r="E42" i="23"/>
  <c r="E44" i="23"/>
  <c r="E46" i="23"/>
  <c r="E47" i="23"/>
  <c r="E48" i="23"/>
  <c r="E49" i="23"/>
  <c r="E50" i="23"/>
  <c r="E51" i="23"/>
  <c r="E52" i="23"/>
  <c r="E53" i="23"/>
  <c r="E54" i="23"/>
  <c r="E56" i="23"/>
  <c r="E58" i="23"/>
  <c r="E60" i="23"/>
  <c r="E62" i="23"/>
  <c r="E63" i="23"/>
  <c r="E64" i="23"/>
  <c r="E65" i="23"/>
  <c r="E67" i="23"/>
  <c r="E70" i="23"/>
  <c r="E71" i="23"/>
  <c r="E75" i="23"/>
  <c r="E77" i="23"/>
  <c r="E79" i="23"/>
  <c r="E82" i="23"/>
  <c r="E85" i="23"/>
  <c r="E91" i="23"/>
  <c r="E99" i="23"/>
  <c r="E101" i="23"/>
  <c r="E103" i="23"/>
  <c r="E105" i="23"/>
  <c r="D4" i="11"/>
  <c r="V108" i="11"/>
  <c r="C4" i="11"/>
  <c r="B4" i="11"/>
  <c r="C7" i="11"/>
  <c r="DR107" i="3"/>
  <c r="DQ107" i="3"/>
  <c r="DR108" i="3" s="1"/>
  <c r="DP107" i="3"/>
  <c r="DO107" i="3"/>
  <c r="DP108" i="3" s="1"/>
  <c r="DN107" i="3"/>
  <c r="DM107" i="3"/>
  <c r="DN108" i="3" s="1"/>
  <c r="DL107" i="3"/>
  <c r="DK107" i="3"/>
  <c r="DL108" i="3" s="1"/>
  <c r="DJ107" i="3"/>
  <c r="DI107" i="3"/>
  <c r="DJ108" i="3" s="1"/>
  <c r="DH107" i="3"/>
  <c r="DG107" i="3"/>
  <c r="DH108" i="3" s="1"/>
  <c r="DF107" i="3"/>
  <c r="DE107" i="3"/>
  <c r="DF108" i="3" s="1"/>
  <c r="DD107" i="3"/>
  <c r="DC107" i="3"/>
  <c r="DD108" i="3" s="1"/>
  <c r="DB107" i="3"/>
  <c r="DA107" i="3"/>
  <c r="DB108" i="3" s="1"/>
  <c r="CY107" i="3"/>
  <c r="CZ108" i="3" s="1"/>
  <c r="CX107" i="3"/>
  <c r="CW107" i="3"/>
  <c r="CX108" i="3" s="1"/>
  <c r="CV107" i="3"/>
  <c r="CZ107" i="3"/>
  <c r="IF4" i="1"/>
  <c r="IE4" i="1"/>
  <c r="ID4" i="1"/>
  <c r="G13" i="11"/>
  <c r="D18" i="11"/>
  <c r="F18" i="11"/>
  <c r="D22" i="11"/>
  <c r="F22" i="11"/>
  <c r="D24" i="11"/>
  <c r="F24" i="11"/>
  <c r="G25" i="11"/>
  <c r="G26" i="11"/>
  <c r="D28" i="11"/>
  <c r="F28" i="11"/>
  <c r="G28" i="11"/>
  <c r="G29" i="11"/>
  <c r="G30" i="11"/>
  <c r="D31" i="11"/>
  <c r="F31" i="11"/>
  <c r="D32" i="11"/>
  <c r="F32" i="11"/>
  <c r="G32" i="11"/>
  <c r="G33" i="11"/>
  <c r="G34" i="11"/>
  <c r="D35" i="11"/>
  <c r="F35" i="11"/>
  <c r="D36" i="11"/>
  <c r="F36" i="11"/>
  <c r="G37" i="11"/>
  <c r="D38" i="11"/>
  <c r="F38" i="11"/>
  <c r="D39" i="11"/>
  <c r="F39" i="11"/>
  <c r="D40" i="11"/>
  <c r="F40" i="11"/>
  <c r="G40" i="11"/>
  <c r="G41" i="11"/>
  <c r="D42" i="11"/>
  <c r="F42" i="11"/>
  <c r="G42" i="11"/>
  <c r="D43" i="11"/>
  <c r="F43" i="11"/>
  <c r="G44" i="11"/>
  <c r="D45" i="11"/>
  <c r="F45" i="11"/>
  <c r="D46" i="11"/>
  <c r="F46" i="11"/>
  <c r="G46" i="11"/>
  <c r="G48" i="11"/>
  <c r="D49" i="11"/>
  <c r="F49" i="11"/>
  <c r="G49" i="11"/>
  <c r="G50" i="11"/>
  <c r="D51" i="11"/>
  <c r="F51" i="11"/>
  <c r="D52" i="11"/>
  <c r="F52" i="11"/>
  <c r="G52" i="11"/>
  <c r="G53" i="11"/>
  <c r="G54" i="11"/>
  <c r="D55" i="11"/>
  <c r="F55" i="11"/>
  <c r="D56" i="11"/>
  <c r="F56" i="11"/>
  <c r="G57" i="11"/>
  <c r="D58" i="11"/>
  <c r="F58" i="11"/>
  <c r="G58" i="11"/>
  <c r="D59" i="11"/>
  <c r="F59" i="11"/>
  <c r="D60" i="11"/>
  <c r="F60" i="11"/>
  <c r="G60" i="11"/>
  <c r="F61" i="11"/>
  <c r="G62" i="11"/>
  <c r="D64" i="11"/>
  <c r="F64" i="11"/>
  <c r="D65" i="11"/>
  <c r="F65" i="11"/>
  <c r="G65" i="11"/>
  <c r="D66" i="11"/>
  <c r="F66" i="11"/>
  <c r="G66" i="11"/>
  <c r="D67" i="11"/>
  <c r="F67" i="11"/>
  <c r="D68" i="11"/>
  <c r="F68" i="11"/>
  <c r="G68" i="11"/>
  <c r="D69" i="11"/>
  <c r="F69" i="11"/>
  <c r="G69" i="11"/>
  <c r="G70" i="11"/>
  <c r="D72" i="11"/>
  <c r="G72" i="11"/>
  <c r="D73" i="11"/>
  <c r="F73" i="11"/>
  <c r="G74" i="11"/>
  <c r="G75" i="11"/>
  <c r="D76" i="11"/>
  <c r="F76" i="11"/>
  <c r="G76" i="11"/>
  <c r="G77" i="11"/>
  <c r="G78" i="11"/>
  <c r="D79" i="11"/>
  <c r="F79" i="11"/>
  <c r="D80" i="11"/>
  <c r="F80" i="11"/>
  <c r="G80" i="11"/>
  <c r="G81" i="11"/>
  <c r="D82" i="11"/>
  <c r="D83" i="11"/>
  <c r="F83" i="11"/>
  <c r="G84" i="11"/>
  <c r="D85" i="11"/>
  <c r="F85" i="11"/>
  <c r="D86" i="11"/>
  <c r="G87" i="11"/>
  <c r="D88" i="11"/>
  <c r="F88" i="11"/>
  <c r="D89" i="11"/>
  <c r="F89" i="11"/>
  <c r="F90" i="11"/>
  <c r="D91" i="11"/>
  <c r="F91" i="11"/>
  <c r="G91" i="11"/>
  <c r="D92" i="11"/>
  <c r="F92" i="11"/>
  <c r="G92" i="11"/>
  <c r="D93" i="11"/>
  <c r="F93" i="11"/>
  <c r="G93" i="11"/>
  <c r="D94" i="11"/>
  <c r="G94" i="11"/>
  <c r="D95" i="11"/>
  <c r="F95" i="11"/>
  <c r="F96" i="11"/>
  <c r="G96" i="11"/>
  <c r="D97" i="11"/>
  <c r="F97" i="11"/>
  <c r="D98" i="11"/>
  <c r="F98" i="11"/>
  <c r="G98" i="11"/>
  <c r="D99" i="11"/>
  <c r="F99" i="11"/>
  <c r="D100" i="11"/>
  <c r="F100" i="11"/>
  <c r="F101" i="11"/>
  <c r="G101" i="11"/>
  <c r="D102" i="11"/>
  <c r="G102" i="11"/>
  <c r="F103" i="11"/>
  <c r="D104" i="11"/>
  <c r="G104" i="11"/>
  <c r="D105" i="11"/>
  <c r="D106" i="11"/>
  <c r="F106" i="11"/>
  <c r="G106" i="11"/>
  <c r="G4" i="11"/>
  <c r="F7" i="11"/>
  <c r="D7" i="11"/>
  <c r="D78" i="11"/>
  <c r="F74" i="11"/>
  <c r="D74" i="11"/>
  <c r="G61" i="11"/>
  <c r="F54" i="11"/>
  <c r="D54" i="11"/>
  <c r="F50" i="11"/>
  <c r="D50" i="11"/>
  <c r="F48" i="11"/>
  <c r="D48" i="11"/>
  <c r="G45" i="11"/>
  <c r="F44" i="11"/>
  <c r="D44" i="11"/>
  <c r="F34" i="11"/>
  <c r="D34" i="11"/>
  <c r="F30" i="11"/>
  <c r="D30" i="11"/>
  <c r="F26" i="11"/>
  <c r="D26" i="11"/>
  <c r="G21" i="11"/>
  <c r="F20" i="11"/>
  <c r="D20" i="11"/>
  <c r="G17" i="11"/>
  <c r="F16" i="11"/>
  <c r="G15" i="11"/>
  <c r="F12" i="11"/>
  <c r="D12" i="11"/>
  <c r="G10" i="11"/>
  <c r="F9" i="11"/>
  <c r="G8" i="11"/>
  <c r="F87" i="11"/>
  <c r="F81" i="11"/>
  <c r="D77" i="11"/>
  <c r="D75" i="11"/>
  <c r="G64" i="11"/>
  <c r="D61" i="11"/>
  <c r="F57" i="11"/>
  <c r="D57" i="11"/>
  <c r="F53" i="11"/>
  <c r="D53" i="11"/>
  <c r="F47" i="11"/>
  <c r="D47" i="11"/>
  <c r="F41" i="11"/>
  <c r="D41" i="11"/>
  <c r="G38" i="11"/>
  <c r="F37" i="11"/>
  <c r="D37" i="11"/>
  <c r="G36" i="11"/>
  <c r="F33" i="11"/>
  <c r="D33" i="11"/>
  <c r="F29" i="11"/>
  <c r="D29" i="11"/>
  <c r="F27" i="11"/>
  <c r="D27" i="11"/>
  <c r="F25" i="11"/>
  <c r="D25" i="11"/>
  <c r="G24" i="11"/>
  <c r="F23" i="11"/>
  <c r="D23" i="11"/>
  <c r="G22" i="11"/>
  <c r="F21" i="11"/>
  <c r="D21" i="11"/>
  <c r="G20" i="11"/>
  <c r="F19" i="11"/>
  <c r="G18" i="11"/>
  <c r="F17" i="11"/>
  <c r="G16" i="11"/>
  <c r="F15" i="11"/>
  <c r="D15" i="11"/>
  <c r="G14" i="11"/>
  <c r="F13" i="11"/>
  <c r="D13" i="11"/>
  <c r="G12" i="11"/>
  <c r="F11" i="11"/>
  <c r="D11" i="11"/>
  <c r="F10" i="11"/>
  <c r="D10" i="11"/>
  <c r="G9" i="11"/>
  <c r="D8" i="11"/>
  <c r="P108" i="11"/>
  <c r="Q108" i="11"/>
  <c r="R108" i="11"/>
  <c r="S108" i="11"/>
  <c r="T108" i="11"/>
  <c r="U108" i="11"/>
  <c r="W108" i="11"/>
  <c r="IF19" i="1" s="1"/>
  <c r="X108" i="11"/>
  <c r="IG19" i="1" s="1"/>
  <c r="Y108" i="11"/>
  <c r="Z108" i="11"/>
  <c r="II19" i="1" s="1"/>
  <c r="AA108" i="11"/>
  <c r="IJ19" i="1" s="1"/>
  <c r="AB108" i="11"/>
  <c r="IK19" i="1" s="1"/>
  <c r="HY19" i="1"/>
  <c r="HZ19" i="1"/>
  <c r="IA19" i="1"/>
  <c r="IB19" i="1"/>
  <c r="IC19" i="1"/>
  <c r="ID19" i="1"/>
  <c r="IE19" i="1"/>
  <c r="IH19" i="1"/>
  <c r="EY1" i="1"/>
  <c r="DC107" i="1"/>
  <c r="IH4" i="1" s="1"/>
  <c r="EU107" i="1"/>
  <c r="IJ4" i="1" s="1"/>
  <c r="FE107" i="1"/>
  <c r="IK4" i="1" s="1"/>
  <c r="FO107" i="1"/>
  <c r="IL4" i="1" s="1"/>
  <c r="A4" i="11"/>
  <c r="F4" i="11"/>
  <c r="L4" i="1"/>
  <c r="O4" i="1"/>
  <c r="R4" i="1"/>
  <c r="V4" i="1"/>
  <c r="AJ4" i="1"/>
  <c r="AM4" i="1"/>
  <c r="AP4" i="1"/>
  <c r="AT4" i="1"/>
  <c r="AY4" i="1"/>
  <c r="BI4" i="1"/>
  <c r="BL4" i="1"/>
  <c r="BO4" i="1"/>
  <c r="BS4" i="1"/>
  <c r="BW4" i="1"/>
  <c r="CE4" i="1"/>
  <c r="CH4" i="1"/>
  <c r="CK4" i="1"/>
  <c r="CO4" i="1"/>
  <c r="CT4" i="1"/>
  <c r="DC4" i="1"/>
  <c r="DF4" i="1"/>
  <c r="DI4" i="1"/>
  <c r="DM4" i="1"/>
  <c r="DQ4" i="1"/>
  <c r="DY4" i="1"/>
  <c r="EB4" i="1"/>
  <c r="EE4" i="1"/>
  <c r="EI4" i="1"/>
  <c r="EM4" i="1"/>
  <c r="EU4" i="1"/>
  <c r="EV4" i="1"/>
  <c r="EW4" i="1"/>
  <c r="EX4" i="1"/>
  <c r="EY4" i="1"/>
  <c r="FE4" i="1"/>
  <c r="FF4" i="1"/>
  <c r="FG4" i="1"/>
  <c r="FH4" i="1"/>
  <c r="FI4" i="1"/>
  <c r="FO4" i="1"/>
  <c r="FP4" i="1"/>
  <c r="FQ4" i="1"/>
  <c r="FR4" i="1"/>
  <c r="FS4" i="1"/>
  <c r="L5" i="1"/>
  <c r="M5" i="1"/>
  <c r="O5" i="1"/>
  <c r="P5" i="1"/>
  <c r="R5" i="1"/>
  <c r="S5" i="1"/>
  <c r="V5" i="1"/>
  <c r="X5" i="1"/>
  <c r="AA5" i="1"/>
  <c r="AC5" i="1"/>
  <c r="AJ5" i="1"/>
  <c r="AK5" i="1"/>
  <c r="AM5" i="1"/>
  <c r="AN5" i="1"/>
  <c r="AP5" i="1"/>
  <c r="AQ5" i="1"/>
  <c r="AT5" i="1"/>
  <c r="AV5" i="1"/>
  <c r="AY5" i="1"/>
  <c r="BA5" i="1"/>
  <c r="BI5" i="1"/>
  <c r="BJ5" i="1"/>
  <c r="BL5" i="1"/>
  <c r="BM5" i="1"/>
  <c r="BO5" i="1"/>
  <c r="BP5" i="1"/>
  <c r="BS5" i="1"/>
  <c r="BT5" i="1"/>
  <c r="BW5" i="1"/>
  <c r="BX5" i="1"/>
  <c r="CE5" i="1"/>
  <c r="CF5" i="1"/>
  <c r="CH5" i="1"/>
  <c r="CI5" i="1"/>
  <c r="CK5" i="1"/>
  <c r="CL5" i="1"/>
  <c r="CO5" i="1"/>
  <c r="CQ5" i="1"/>
  <c r="CT5" i="1"/>
  <c r="CV5" i="1"/>
  <c r="DC5" i="1"/>
  <c r="DD5" i="1"/>
  <c r="DF5" i="1"/>
  <c r="DG5" i="1"/>
  <c r="DI5" i="1"/>
  <c r="DJ5" i="1"/>
  <c r="DM5" i="1"/>
  <c r="DN5" i="1"/>
  <c r="DQ5" i="1"/>
  <c r="DR5" i="1"/>
  <c r="DY5" i="1"/>
  <c r="DZ5" i="1"/>
  <c r="EB5" i="1"/>
  <c r="EC5" i="1"/>
  <c r="EE5" i="1"/>
  <c r="EF5" i="1"/>
  <c r="EI5" i="1"/>
  <c r="EJ5" i="1"/>
  <c r="EM5" i="1"/>
  <c r="EN5" i="1"/>
  <c r="EV5" i="1"/>
  <c r="EW5" i="1"/>
  <c r="EX5" i="1"/>
  <c r="EY5" i="1"/>
  <c r="FE5" i="1"/>
  <c r="FF5" i="1"/>
  <c r="FG5" i="1"/>
  <c r="FH5" i="1"/>
  <c r="FI5" i="1"/>
  <c r="FO5" i="1"/>
  <c r="FP5" i="1"/>
  <c r="FQ5" i="1"/>
  <c r="FR5" i="1"/>
  <c r="FS5" i="1"/>
  <c r="O7" i="11"/>
  <c r="O9" i="11"/>
  <c r="O12" i="11"/>
  <c r="O13" i="11"/>
  <c r="O14" i="11"/>
  <c r="O15" i="11"/>
  <c r="A16" i="11"/>
  <c r="O16" i="11"/>
  <c r="O17" i="11"/>
  <c r="A18" i="11"/>
  <c r="O18" i="11"/>
  <c r="A19" i="11"/>
  <c r="O19" i="11"/>
  <c r="O20" i="11"/>
  <c r="O21" i="11"/>
  <c r="O23" i="11"/>
  <c r="O25" i="11"/>
  <c r="A27" i="11"/>
  <c r="O27" i="11"/>
  <c r="O28" i="11"/>
  <c r="O29" i="11"/>
  <c r="O35" i="11"/>
  <c r="A37" i="11"/>
  <c r="O37" i="11"/>
  <c r="A38" i="11"/>
  <c r="O39" i="11"/>
  <c r="O41" i="11"/>
  <c r="O42" i="11"/>
  <c r="O43" i="11"/>
  <c r="O44" i="11"/>
  <c r="O46" i="11"/>
  <c r="O47" i="11"/>
  <c r="O50" i="11"/>
  <c r="O52" i="11"/>
  <c r="O54" i="11"/>
  <c r="O55" i="11"/>
  <c r="O56" i="11"/>
  <c r="O57" i="11"/>
  <c r="O58" i="11"/>
  <c r="O59" i="11"/>
  <c r="O60" i="11"/>
  <c r="A63" i="11"/>
  <c r="C63" i="11"/>
  <c r="O64" i="11"/>
  <c r="A66" i="11"/>
  <c r="A70" i="11"/>
  <c r="C71" i="11"/>
  <c r="O74" i="11"/>
  <c r="C79" i="11"/>
  <c r="A86" i="11"/>
  <c r="A87" i="11"/>
  <c r="O88" i="11"/>
  <c r="O90" i="11"/>
  <c r="A91" i="11"/>
  <c r="O91" i="11"/>
  <c r="C93" i="11"/>
  <c r="O94" i="11"/>
  <c r="A96" i="11"/>
  <c r="O96" i="11"/>
  <c r="A98" i="11"/>
  <c r="O98" i="11"/>
  <c r="A99" i="11"/>
  <c r="A100" i="11"/>
  <c r="A102" i="11"/>
  <c r="A106" i="11"/>
  <c r="IC4" i="1"/>
  <c r="A55" i="11"/>
  <c r="A47" i="11"/>
  <c r="A43" i="11"/>
  <c r="A59" i="11"/>
  <c r="A49" i="11"/>
  <c r="A45" i="11"/>
  <c r="A41" i="11"/>
  <c r="A56" i="11"/>
  <c r="A48" i="11"/>
  <c r="A46" i="11"/>
  <c r="A42" i="11"/>
  <c r="A40" i="11"/>
  <c r="A21" i="11"/>
  <c r="A28" i="11"/>
  <c r="A26" i="11"/>
  <c r="A20" i="11"/>
  <c r="A14" i="11"/>
  <c r="A12" i="11"/>
  <c r="A8" i="11"/>
  <c r="A15" i="11"/>
  <c r="A13" i="11"/>
  <c r="A11" i="11"/>
  <c r="E7" i="11"/>
  <c r="C44" i="11"/>
  <c r="E62" i="11"/>
  <c r="E60" i="11"/>
  <c r="A60" i="11"/>
  <c r="E59" i="11"/>
  <c r="E58" i="11"/>
  <c r="A57" i="11"/>
  <c r="C42" i="11"/>
  <c r="C40" i="11"/>
  <c r="E39" i="11"/>
  <c r="A39" i="11"/>
  <c r="E38" i="11"/>
  <c r="E37" i="11"/>
  <c r="A36" i="11"/>
  <c r="A35" i="11"/>
  <c r="E34" i="11"/>
  <c r="E33" i="11"/>
  <c r="A33" i="11"/>
  <c r="E32" i="11"/>
  <c r="A32" i="11"/>
  <c r="A34" i="11"/>
  <c r="B57" i="11"/>
  <c r="B55" i="11"/>
  <c r="B54" i="11"/>
  <c r="B53" i="11"/>
  <c r="B45" i="11"/>
  <c r="B44" i="11"/>
  <c r="B43" i="11"/>
  <c r="B41" i="11"/>
  <c r="B39" i="11"/>
  <c r="B38" i="11"/>
  <c r="B33" i="11"/>
  <c r="B31" i="11"/>
  <c r="B30" i="11"/>
  <c r="B26" i="11"/>
  <c r="B22" i="11"/>
  <c r="B18" i="11"/>
  <c r="B15" i="11"/>
  <c r="B13" i="11"/>
  <c r="B9" i="11"/>
  <c r="B56" i="11"/>
  <c r="B52" i="11"/>
  <c r="B47" i="11"/>
  <c r="B42" i="11"/>
  <c r="B36" i="11"/>
  <c r="B34" i="11"/>
  <c r="B29" i="11"/>
  <c r="B28" i="11"/>
  <c r="B25" i="11"/>
  <c r="B17" i="11"/>
  <c r="B14" i="11"/>
  <c r="B11" i="11"/>
  <c r="C101" i="11"/>
  <c r="C99" i="11"/>
  <c r="C82" i="11"/>
  <c r="C80" i="11"/>
  <c r="C78" i="11"/>
  <c r="C75" i="11"/>
  <c r="C73" i="11"/>
  <c r="C70" i="11"/>
  <c r="C69" i="11"/>
  <c r="C68" i="11"/>
  <c r="C67" i="11"/>
  <c r="C64" i="11"/>
  <c r="C60" i="11"/>
  <c r="C59" i="11"/>
  <c r="C58" i="11"/>
  <c r="C57" i="11"/>
  <c r="C54" i="11"/>
  <c r="C52" i="11"/>
  <c r="C50" i="11"/>
  <c r="C48" i="11"/>
  <c r="C46" i="11"/>
  <c r="B7" i="11"/>
  <c r="A7" i="11"/>
  <c r="C19" i="11"/>
  <c r="E53" i="11"/>
  <c r="E52" i="11"/>
  <c r="C35" i="11"/>
  <c r="E17" i="11"/>
  <c r="C12" i="11"/>
  <c r="C92" i="11"/>
  <c r="E47" i="11"/>
  <c r="E46" i="11"/>
  <c r="C43" i="11"/>
  <c r="C34" i="11"/>
  <c r="C23" i="11"/>
  <c r="C21" i="11"/>
  <c r="E20" i="11"/>
  <c r="E18" i="11"/>
  <c r="E16" i="11"/>
  <c r="C15" i="11"/>
  <c r="E13" i="11"/>
  <c r="C11" i="11"/>
  <c r="C10" i="11"/>
  <c r="E9" i="11"/>
  <c r="C8" i="11"/>
  <c r="C32" i="11"/>
  <c r="E31" i="11"/>
  <c r="C31" i="11"/>
  <c r="E30" i="11"/>
  <c r="C30" i="11"/>
  <c r="E29" i="11"/>
  <c r="C29" i="11"/>
  <c r="E28" i="11"/>
  <c r="C28" i="11"/>
  <c r="E27" i="11"/>
  <c r="C27" i="11"/>
  <c r="E26" i="11"/>
  <c r="C26" i="11"/>
  <c r="E25" i="11"/>
  <c r="C25" i="11"/>
  <c r="C16" i="11"/>
  <c r="C14" i="11"/>
  <c r="E56" i="11"/>
  <c r="E55" i="11"/>
  <c r="E54" i="11"/>
  <c r="C49" i="11"/>
  <c r="C47" i="11"/>
  <c r="E43" i="11"/>
  <c r="E42" i="11"/>
  <c r="E41" i="11"/>
  <c r="C37" i="11"/>
  <c r="C36" i="11"/>
  <c r="C24" i="11"/>
  <c r="E23" i="11"/>
  <c r="C22" i="11"/>
  <c r="E21" i="11"/>
  <c r="C18" i="11"/>
  <c r="E15" i="11"/>
  <c r="E14" i="11"/>
  <c r="E12" i="11"/>
  <c r="E45" i="11"/>
  <c r="C45" i="11"/>
  <c r="E44" i="11"/>
  <c r="E40" i="11"/>
  <c r="C90" i="11"/>
  <c r="C84" i="11"/>
  <c r="C94" i="11"/>
  <c r="C89" i="11"/>
  <c r="C105" i="11"/>
  <c r="C104" i="11"/>
  <c r="C103" i="11"/>
  <c r="C100" i="11"/>
  <c r="C98" i="11"/>
  <c r="C96" i="11"/>
  <c r="C88" i="11"/>
  <c r="C87" i="11"/>
  <c r="C86" i="11"/>
  <c r="C74" i="11"/>
  <c r="A69" i="11"/>
  <c r="B62" i="11"/>
  <c r="A62" i="11"/>
  <c r="E61" i="11"/>
  <c r="A54" i="11"/>
  <c r="A53" i="11"/>
  <c r="A52" i="11"/>
  <c r="E51" i="11"/>
  <c r="B51" i="11"/>
  <c r="A51" i="11"/>
  <c r="E50" i="11"/>
  <c r="E49" i="11"/>
  <c r="B49" i="11"/>
  <c r="E48" i="11"/>
  <c r="C39" i="11"/>
  <c r="C38" i="11"/>
  <c r="B37" i="11"/>
  <c r="E36" i="11"/>
  <c r="C33" i="11"/>
  <c r="A31" i="11"/>
  <c r="A30" i="11"/>
  <c r="A29" i="11"/>
  <c r="A25" i="11"/>
  <c r="E24" i="11"/>
  <c r="A24" i="11"/>
  <c r="E22" i="11"/>
  <c r="A22" i="11"/>
  <c r="B21" i="11"/>
  <c r="C20" i="11"/>
  <c r="E19" i="11"/>
  <c r="C17" i="11"/>
  <c r="C13" i="11"/>
  <c r="E10" i="11"/>
  <c r="B10" i="11"/>
  <c r="C9" i="11"/>
  <c r="A9" i="11"/>
  <c r="E8" i="11"/>
  <c r="IJ17" i="1"/>
  <c r="IF1" i="1"/>
  <c r="HX17" i="1"/>
  <c r="HX1" i="1"/>
  <c r="A1" i="11"/>
  <c r="I3" i="11"/>
  <c r="DF1" i="1"/>
  <c r="O106" i="11"/>
  <c r="O105" i="11"/>
  <c r="E105" i="11"/>
  <c r="A105" i="11"/>
  <c r="O104" i="11"/>
  <c r="A104" i="11"/>
  <c r="O102" i="11"/>
  <c r="E102" i="11"/>
  <c r="B102" i="11"/>
  <c r="O101" i="11"/>
  <c r="E101" i="11"/>
  <c r="B101" i="11"/>
  <c r="O100" i="11"/>
  <c r="E100" i="11"/>
  <c r="B100" i="11"/>
  <c r="O99" i="11"/>
  <c r="A97" i="11"/>
  <c r="O95" i="11"/>
  <c r="E95" i="11"/>
  <c r="A95" i="11"/>
  <c r="A90" i="11"/>
  <c r="E89" i="11"/>
  <c r="B89" i="11"/>
  <c r="A89" i="11"/>
  <c r="B88" i="11"/>
  <c r="A88" i="11"/>
  <c r="O87" i="11"/>
  <c r="O85" i="11"/>
  <c r="E85" i="11"/>
  <c r="B85" i="11"/>
  <c r="A85" i="11"/>
  <c r="B84" i="11"/>
  <c r="A84" i="11"/>
  <c r="O83" i="11"/>
  <c r="E83" i="11"/>
  <c r="B83" i="11"/>
  <c r="O82" i="11"/>
  <c r="O81" i="11"/>
  <c r="E81" i="11"/>
  <c r="B81" i="11"/>
  <c r="A81" i="11"/>
  <c r="O79" i="11"/>
  <c r="E79" i="11"/>
  <c r="B79" i="11"/>
  <c r="A79" i="11"/>
  <c r="O76" i="11"/>
  <c r="E76" i="11"/>
  <c r="B76" i="11"/>
  <c r="B74" i="11"/>
  <c r="A74" i="11"/>
  <c r="B73" i="11"/>
  <c r="O72" i="11"/>
  <c r="B72" i="11"/>
  <c r="E71" i="11"/>
  <c r="A71" i="11"/>
  <c r="O70" i="11"/>
  <c r="E70" i="11"/>
  <c r="B70" i="11"/>
  <c r="A68" i="11"/>
  <c r="O66" i="11"/>
  <c r="E65" i="11"/>
  <c r="E68" i="11"/>
  <c r="B75" i="11"/>
  <c r="O89" i="11"/>
  <c r="O103" i="11"/>
  <c r="E103" i="11"/>
  <c r="O97" i="11"/>
  <c r="E97" i="11"/>
  <c r="B97" i="11"/>
  <c r="C95" i="11"/>
  <c r="O93" i="11"/>
  <c r="B93" i="11"/>
  <c r="O92" i="11"/>
  <c r="B92" i="11"/>
  <c r="O86" i="11"/>
  <c r="E86" i="11"/>
  <c r="B82" i="11"/>
  <c r="C81" i="11"/>
  <c r="O78" i="11"/>
  <c r="B78" i="11"/>
  <c r="O77" i="11"/>
  <c r="E77" i="11"/>
  <c r="B77" i="11"/>
  <c r="A77" i="11"/>
  <c r="C76" i="11"/>
  <c r="O73" i="11"/>
  <c r="E73" i="11"/>
  <c r="A73" i="11"/>
  <c r="O69" i="11"/>
  <c r="B69" i="11"/>
  <c r="O68" i="11"/>
  <c r="B68" i="11"/>
  <c r="O67" i="11"/>
  <c r="O63" i="11"/>
  <c r="C61" i="11"/>
  <c r="E67" i="11"/>
  <c r="C72" i="11"/>
  <c r="C91" i="11"/>
  <c r="C85" i="11"/>
  <c r="C62" i="11"/>
  <c r="C66" i="11"/>
  <c r="E63" i="11"/>
  <c r="B106" i="11"/>
  <c r="E84" i="11"/>
  <c r="O84" i="11"/>
  <c r="E80" i="11"/>
  <c r="O80" i="11"/>
  <c r="O75" i="11"/>
  <c r="A75" i="11"/>
  <c r="O71" i="11"/>
  <c r="O65" i="11"/>
  <c r="B65" i="11"/>
  <c r="A65" i="11"/>
  <c r="O53" i="11"/>
  <c r="O51" i="11"/>
  <c r="O48" i="11"/>
  <c r="O45" i="11"/>
  <c r="O38" i="11"/>
  <c r="O36" i="11"/>
  <c r="O34" i="11"/>
  <c r="O33" i="11"/>
  <c r="O31" i="11"/>
  <c r="O30" i="11"/>
  <c r="O26" i="11"/>
  <c r="O24" i="11"/>
  <c r="O22" i="11"/>
  <c r="O62" i="11"/>
  <c r="O61" i="11"/>
  <c r="O49" i="11"/>
  <c r="O40" i="11"/>
  <c r="O32" i="11"/>
  <c r="O10" i="11"/>
  <c r="O8" i="11"/>
  <c r="C106" i="11"/>
  <c r="E104" i="11"/>
  <c r="B104" i="11"/>
  <c r="A103" i="11"/>
  <c r="C102" i="11"/>
  <c r="C97" i="11"/>
  <c r="E96" i="11"/>
  <c r="B96" i="11"/>
  <c r="E94" i="11"/>
  <c r="B94" i="11"/>
  <c r="A94" i="11"/>
  <c r="E92" i="11"/>
  <c r="A92" i="11"/>
  <c r="E91" i="11"/>
  <c r="E90" i="11"/>
  <c r="B90" i="11"/>
  <c r="E88" i="11"/>
  <c r="E87" i="11"/>
  <c r="B87" i="11"/>
  <c r="C83" i="11"/>
  <c r="E78" i="11"/>
  <c r="A78" i="11"/>
  <c r="C77" i="11"/>
  <c r="E74" i="11"/>
  <c r="E72" i="11"/>
  <c r="C65" i="11"/>
  <c r="B61" i="11"/>
  <c r="A61" i="11"/>
  <c r="B58" i="11"/>
  <c r="A58" i="11"/>
  <c r="E57" i="11"/>
  <c r="C56" i="11"/>
  <c r="C55" i="11"/>
  <c r="C53" i="11"/>
  <c r="C51" i="11"/>
  <c r="E106" i="11"/>
  <c r="B105" i="11"/>
  <c r="A101" i="11"/>
  <c r="E99" i="11"/>
  <c r="E98" i="11"/>
  <c r="B98" i="11"/>
  <c r="E93" i="11"/>
  <c r="A93" i="11"/>
  <c r="B86" i="11"/>
  <c r="A83" i="11"/>
  <c r="E82" i="11"/>
  <c r="A82" i="11"/>
  <c r="B80" i="11"/>
  <c r="A80" i="11"/>
  <c r="A76" i="11"/>
  <c r="E75" i="11"/>
  <c r="A72" i="11"/>
  <c r="E69" i="11"/>
  <c r="A67" i="11"/>
  <c r="E66" i="11"/>
  <c r="B66" i="11"/>
  <c r="E64" i="11"/>
  <c r="B64" i="11"/>
  <c r="A64" i="11"/>
  <c r="B60" i="11"/>
  <c r="B50" i="11"/>
  <c r="A50" i="11"/>
  <c r="B46" i="11"/>
  <c r="A44" i="11"/>
  <c r="C41" i="11"/>
  <c r="E35" i="11"/>
  <c r="B35" i="11"/>
  <c r="B27" i="11"/>
  <c r="B23" i="11"/>
  <c r="A23" i="11"/>
  <c r="B19" i="11"/>
  <c r="A17" i="11"/>
  <c r="B12" i="11"/>
  <c r="A10" i="11"/>
  <c r="F62" i="11"/>
  <c r="G56" i="11"/>
  <c r="G88" i="11"/>
  <c r="G89" i="11"/>
  <c r="D63" i="11"/>
  <c r="D71" i="11"/>
  <c r="E4" i="11"/>
  <c r="F71" i="11"/>
  <c r="G90" i="11"/>
  <c r="F70" i="11"/>
  <c r="F63" i="11"/>
  <c r="G82" i="11"/>
  <c r="D62" i="11"/>
  <c r="D70" i="11"/>
  <c r="E98" i="23"/>
  <c r="E94" i="23"/>
  <c r="E68" i="23"/>
  <c r="E61" i="23"/>
  <c r="E59" i="23"/>
  <c r="E57" i="23"/>
  <c r="E55" i="23"/>
  <c r="E45" i="23"/>
  <c r="E43" i="23"/>
  <c r="E41" i="23"/>
  <c r="E39" i="23"/>
  <c r="E33" i="23"/>
  <c r="E31" i="23"/>
  <c r="F75" i="11"/>
  <c r="D81" i="11"/>
  <c r="D87" i="11"/>
  <c r="G73" i="11"/>
  <c r="F84" i="11"/>
  <c r="E89" i="23"/>
  <c r="E83" i="23"/>
  <c r="E74" i="23"/>
  <c r="G105" i="11"/>
  <c r="G97" i="11"/>
  <c r="D96" i="11"/>
  <c r="F94" i="11"/>
  <c r="F77" i="11"/>
  <c r="G86" i="11"/>
  <c r="F78" i="11"/>
  <c r="G85" i="11"/>
  <c r="G100" i="11"/>
  <c r="F105" i="11"/>
  <c r="F104" i="11"/>
  <c r="D103" i="11"/>
  <c r="F102" i="11"/>
  <c r="D101" i="11"/>
  <c r="D90" i="11"/>
  <c r="F86" i="11"/>
  <c r="D84" i="11"/>
  <c r="F82" i="11"/>
  <c r="G79" i="11"/>
  <c r="F72" i="11"/>
  <c r="E97" i="23"/>
  <c r="E93" i="23"/>
  <c r="E90" i="23"/>
  <c r="E86" i="23"/>
  <c r="E81" i="23"/>
  <c r="E78" i="23"/>
  <c r="E73" i="23"/>
  <c r="E72" i="23"/>
  <c r="E69" i="23"/>
  <c r="E66" i="23"/>
  <c r="E104" i="23"/>
  <c r="E95" i="23"/>
  <c r="E87" i="23"/>
  <c r="E106" i="23"/>
  <c r="E102" i="23"/>
  <c r="E100" i="23"/>
  <c r="E96" i="23"/>
  <c r="E92" i="23"/>
  <c r="E88" i="23"/>
  <c r="E84" i="23"/>
  <c r="E80" i="23"/>
  <c r="E76" i="23"/>
  <c r="E7" i="23"/>
  <c r="L48" i="11"/>
  <c r="K52" i="11"/>
  <c r="L24" i="11"/>
  <c r="O3" i="11"/>
  <c r="L76" i="11"/>
  <c r="L72" i="11"/>
  <c r="K43" i="11"/>
  <c r="K16" i="11"/>
  <c r="K36" i="11"/>
  <c r="L57" i="11"/>
  <c r="L19" i="11"/>
  <c r="K27" i="11"/>
  <c r="K23" i="11"/>
  <c r="K94" i="11"/>
  <c r="K34" i="11"/>
  <c r="K14" i="11"/>
  <c r="L13" i="11"/>
  <c r="L55" i="11"/>
  <c r="L39" i="11"/>
  <c r="L25" i="11"/>
  <c r="L91" i="11"/>
  <c r="L16" i="11"/>
  <c r="L80" i="11"/>
  <c r="K54" i="11"/>
  <c r="L100" i="11"/>
  <c r="L84" i="11"/>
  <c r="K95" i="11"/>
  <c r="L87" i="11"/>
  <c r="L44" i="11"/>
  <c r="K99" i="11"/>
  <c r="K75" i="11"/>
  <c r="L93" i="11"/>
  <c r="L68" i="11"/>
  <c r="L52" i="11"/>
  <c r="K42" i="11"/>
  <c r="K91" i="11"/>
  <c r="K83" i="11"/>
  <c r="K31" i="11"/>
  <c r="L8" i="11"/>
  <c r="L96" i="11"/>
  <c r="L88" i="11"/>
  <c r="K8" i="11"/>
  <c r="EQ107" i="3"/>
  <c r="L95" i="11"/>
  <c r="L64" i="11"/>
  <c r="K46" i="11"/>
  <c r="L101" i="11"/>
  <c r="EP107" i="3"/>
  <c r="K71" i="11"/>
  <c r="K67" i="11"/>
  <c r="K63" i="11"/>
  <c r="K55" i="11"/>
  <c r="K51" i="11"/>
  <c r="K47" i="11"/>
  <c r="L32" i="11"/>
  <c r="L28" i="11"/>
  <c r="L12" i="11"/>
  <c r="K49" i="11"/>
  <c r="L81" i="11"/>
  <c r="K79" i="11"/>
  <c r="K87" i="11"/>
  <c r="K35" i="11"/>
  <c r="K15" i="11"/>
  <c r="K7" i="11"/>
  <c r="L104" i="11"/>
  <c r="K11" i="11"/>
  <c r="T974" i="35" l="1"/>
  <c r="T1230" i="35"/>
  <c r="T302" i="35"/>
  <c r="T590" i="35"/>
  <c r="T878" i="35"/>
  <c r="T110" i="35"/>
  <c r="T1198" i="35"/>
  <c r="H110" i="1"/>
  <c r="GZ69" i="1"/>
  <c r="HC68" i="1"/>
  <c r="EO15" i="1"/>
  <c r="EK82" i="1"/>
  <c r="P2417" i="35" s="1"/>
  <c r="GZ72" i="1"/>
  <c r="T80" i="35"/>
  <c r="FX8" i="1"/>
  <c r="FT19" i="1"/>
  <c r="HB19" i="1"/>
  <c r="B19" i="36"/>
  <c r="H19" i="11"/>
  <c r="G17" i="36"/>
  <c r="D328" i="35"/>
  <c r="D17" i="11"/>
  <c r="G14" i="36"/>
  <c r="D232" i="35"/>
  <c r="D14" i="11"/>
  <c r="G10" i="36"/>
  <c r="D104" i="35"/>
  <c r="G9" i="36"/>
  <c r="D72" i="35"/>
  <c r="D9" i="11"/>
  <c r="B9" i="36"/>
  <c r="H9" i="11"/>
  <c r="M54" i="35"/>
  <c r="J659" i="35"/>
  <c r="J787" i="35"/>
  <c r="J915" i="35"/>
  <c r="J1043" i="35"/>
  <c r="J1171" i="35"/>
  <c r="J1651" i="35"/>
  <c r="H10" i="11"/>
  <c r="C22" i="36"/>
  <c r="I22" i="11"/>
  <c r="EZ19" i="1"/>
  <c r="GV19" i="1"/>
  <c r="G19" i="36"/>
  <c r="D19" i="11"/>
  <c r="D392" i="35"/>
  <c r="FJ18" i="1"/>
  <c r="GY18" i="1"/>
  <c r="EZ17" i="1"/>
  <c r="GV17" i="1"/>
  <c r="G16" i="36"/>
  <c r="D296" i="35"/>
  <c r="D16" i="11"/>
  <c r="C13" i="36"/>
  <c r="I13" i="11"/>
  <c r="I11" i="36"/>
  <c r="O11" i="11"/>
  <c r="E11" i="11"/>
  <c r="ES59" i="1"/>
  <c r="GS59" i="1" s="1"/>
  <c r="FM59" i="1"/>
  <c r="FJ59" i="1" s="1"/>
  <c r="J1671" i="35"/>
  <c r="DW59" i="1"/>
  <c r="GP59" i="1" s="1"/>
  <c r="B59" i="11"/>
  <c r="J691" i="35"/>
  <c r="J819" i="35"/>
  <c r="J947" i="35"/>
  <c r="J1075" i="35"/>
  <c r="J1203" i="35"/>
  <c r="J1779" i="35"/>
  <c r="C21" i="36"/>
  <c r="I21" i="11"/>
  <c r="C20" i="36"/>
  <c r="I20" i="11"/>
  <c r="B17" i="36"/>
  <c r="H17" i="11"/>
  <c r="B16" i="36"/>
  <c r="H16" i="11"/>
  <c r="J14" i="36"/>
  <c r="D229" i="35"/>
  <c r="B14" i="36"/>
  <c r="H14" i="11"/>
  <c r="C12" i="36"/>
  <c r="I12" i="11"/>
  <c r="EZ10" i="1"/>
  <c r="GV10" i="1"/>
  <c r="J3091" i="35"/>
  <c r="J2963" i="35"/>
  <c r="J2835" i="35"/>
  <c r="J2707" i="35"/>
  <c r="J2579" i="35"/>
  <c r="J2451" i="35"/>
  <c r="J2323" i="35"/>
  <c r="J2195" i="35"/>
  <c r="J2067" i="35"/>
  <c r="J3123" i="35"/>
  <c r="J2995" i="35"/>
  <c r="J2867" i="35"/>
  <c r="J2739" i="35"/>
  <c r="J2611" i="35"/>
  <c r="J2483" i="35"/>
  <c r="J2355" i="35"/>
  <c r="J2227" i="35"/>
  <c r="J2099" i="35"/>
  <c r="J1587" i="35"/>
  <c r="J1555" i="35"/>
  <c r="J1523" i="35"/>
  <c r="J1491" i="35"/>
  <c r="J3155" i="35"/>
  <c r="J3027" i="35"/>
  <c r="J2899" i="35"/>
  <c r="J2771" i="35"/>
  <c r="J2643" i="35"/>
  <c r="J2515" i="35"/>
  <c r="J2387" i="35"/>
  <c r="J2259" i="35"/>
  <c r="J2131" i="35"/>
  <c r="J3187" i="35"/>
  <c r="J2675" i="35"/>
  <c r="J2163" i="35"/>
  <c r="J2003" i="35"/>
  <c r="J1875" i="35"/>
  <c r="J1747" i="35"/>
  <c r="J1619" i="35"/>
  <c r="J1363" i="35"/>
  <c r="J627" i="35"/>
  <c r="J595" i="35"/>
  <c r="J563" i="35"/>
  <c r="J531" i="35"/>
  <c r="J499" i="35"/>
  <c r="J467" i="35"/>
  <c r="J435" i="35"/>
  <c r="J403" i="35"/>
  <c r="J371" i="35"/>
  <c r="J339" i="35"/>
  <c r="J307" i="35"/>
  <c r="J275" i="35"/>
  <c r="J243" i="35"/>
  <c r="J211" i="35"/>
  <c r="J179" i="35"/>
  <c r="J115" i="35"/>
  <c r="J83" i="35"/>
  <c r="J51" i="35"/>
  <c r="FD6" i="1"/>
  <c r="J2803" i="35"/>
  <c r="J2291" i="35"/>
  <c r="J1971" i="35"/>
  <c r="J1843" i="35"/>
  <c r="J1715" i="35"/>
  <c r="J1395" i="35"/>
  <c r="J2931" i="35"/>
  <c r="J2419" i="35"/>
  <c r="J1939" i="35"/>
  <c r="J1811" i="35"/>
  <c r="J1683" i="35"/>
  <c r="J1427" i="35"/>
  <c r="J1299" i="35"/>
  <c r="J147" i="35"/>
  <c r="J8" i="36"/>
  <c r="D37" i="35"/>
  <c r="F8" i="11"/>
  <c r="FM67" i="1"/>
  <c r="ES67" i="1"/>
  <c r="GS67" i="1" s="1"/>
  <c r="DW67" i="1"/>
  <c r="GP67" i="1" s="1"/>
  <c r="J1927" i="35"/>
  <c r="B67" i="11"/>
  <c r="DW63" i="1"/>
  <c r="GP63" i="1" s="1"/>
  <c r="ES63" i="1"/>
  <c r="GS63" i="1" s="1"/>
  <c r="J1799" i="35"/>
  <c r="B63" i="11"/>
  <c r="J723" i="35"/>
  <c r="J851" i="35"/>
  <c r="J979" i="35"/>
  <c r="J1107" i="35"/>
  <c r="J1235" i="35"/>
  <c r="J1459" i="35"/>
  <c r="J1907" i="35"/>
  <c r="J2547" i="35"/>
  <c r="ES48" i="1"/>
  <c r="GS48" i="1" s="1"/>
  <c r="J1319" i="35"/>
  <c r="DW32" i="1"/>
  <c r="GP32" i="1" s="1"/>
  <c r="ES32" i="1"/>
  <c r="GS32" i="1" s="1"/>
  <c r="FM24" i="1"/>
  <c r="ES24" i="1"/>
  <c r="GS24" i="1" s="1"/>
  <c r="DW16" i="1"/>
  <c r="GP16" i="1" s="1"/>
  <c r="ES16" i="1"/>
  <c r="GS16" i="1" s="1"/>
  <c r="DW99" i="1"/>
  <c r="GP99" i="1" s="1"/>
  <c r="FC99" i="1"/>
  <c r="ES99" i="1"/>
  <c r="GS99" i="1" s="1"/>
  <c r="J2951" i="35"/>
  <c r="J2439" i="35"/>
  <c r="DW83" i="1"/>
  <c r="GP83" i="1" s="1"/>
  <c r="ES83" i="1"/>
  <c r="GS83" i="1" s="1"/>
  <c r="FW83" i="1"/>
  <c r="K47" i="36"/>
  <c r="D1286" i="35"/>
  <c r="K87" i="36"/>
  <c r="D2566" i="35"/>
  <c r="K99" i="36"/>
  <c r="D2950" i="35"/>
  <c r="B16" i="11"/>
  <c r="G27" i="11"/>
  <c r="HH111" i="1"/>
  <c r="H109" i="1"/>
  <c r="D6" i="35"/>
  <c r="J39" i="35"/>
  <c r="D262" i="35"/>
  <c r="J295" i="35"/>
  <c r="J551" i="35"/>
  <c r="B652" i="35"/>
  <c r="B684" i="35"/>
  <c r="B716" i="35"/>
  <c r="B748" i="35"/>
  <c r="B780" i="35"/>
  <c r="B812" i="35"/>
  <c r="B844" i="35"/>
  <c r="B876" i="35"/>
  <c r="B908" i="35"/>
  <c r="B940" i="35"/>
  <c r="B972" i="35"/>
  <c r="B1004" i="35"/>
  <c r="B1036" i="35"/>
  <c r="B1068" i="35"/>
  <c r="B1100" i="35"/>
  <c r="B1132" i="35"/>
  <c r="B1164" i="35"/>
  <c r="B1196" i="35"/>
  <c r="B1228" i="35"/>
  <c r="B1260" i="35"/>
  <c r="D646" i="35"/>
  <c r="D1030" i="35"/>
  <c r="B1391" i="35"/>
  <c r="B1396" i="35"/>
  <c r="B2127" i="35"/>
  <c r="B2516" i="35"/>
  <c r="B2639" i="35"/>
  <c r="B3151" i="35"/>
  <c r="D2182" i="35"/>
  <c r="DW52" i="1"/>
  <c r="GP52" i="1" s="1"/>
  <c r="ES52" i="1"/>
  <c r="GS52" i="1" s="1"/>
  <c r="J1447" i="35"/>
  <c r="DW36" i="1"/>
  <c r="GP36" i="1" s="1"/>
  <c r="ES36" i="1"/>
  <c r="GS36" i="1" s="1"/>
  <c r="GK8" i="1"/>
  <c r="GL8" i="1"/>
  <c r="GJ8" i="1"/>
  <c r="DW95" i="1"/>
  <c r="GP95" i="1" s="1"/>
  <c r="ES95" i="1"/>
  <c r="GS95" i="1" s="1"/>
  <c r="J2823" i="35"/>
  <c r="ES79" i="1"/>
  <c r="GS79" i="1" s="1"/>
  <c r="FW79" i="1"/>
  <c r="J2311" i="35"/>
  <c r="DW79" i="1"/>
  <c r="GP79" i="1" s="1"/>
  <c r="Z3" i="36"/>
  <c r="Z107" i="36" s="1"/>
  <c r="B3188" i="35"/>
  <c r="B3060" i="35"/>
  <c r="B2932" i="35"/>
  <c r="B2804" i="35"/>
  <c r="B2676" i="35"/>
  <c r="B2548" i="35"/>
  <c r="B2420" i="35"/>
  <c r="B2292" i="35"/>
  <c r="B2164" i="35"/>
  <c r="B2036" i="35"/>
  <c r="B2004" i="35"/>
  <c r="B1972" i="35"/>
  <c r="B1940" i="35"/>
  <c r="B1908" i="35"/>
  <c r="B1876" i="35"/>
  <c r="B1844" i="35"/>
  <c r="B1812" i="35"/>
  <c r="B1780" i="35"/>
  <c r="B1748" i="35"/>
  <c r="B1716" i="35"/>
  <c r="B1684" i="35"/>
  <c r="B1652" i="35"/>
  <c r="B1620" i="35"/>
  <c r="B3092" i="35"/>
  <c r="B2964" i="35"/>
  <c r="B2836" i="35"/>
  <c r="B2708" i="35"/>
  <c r="B2580" i="35"/>
  <c r="B2452" i="35"/>
  <c r="B2324" i="35"/>
  <c r="B2196" i="35"/>
  <c r="B2068" i="35"/>
  <c r="B3124" i="35"/>
  <c r="B2996" i="35"/>
  <c r="B2868" i="35"/>
  <c r="B2740" i="35"/>
  <c r="B2612" i="35"/>
  <c r="B2484" i="35"/>
  <c r="B2356" i="35"/>
  <c r="B2228" i="35"/>
  <c r="B2100" i="35"/>
  <c r="B1588" i="35"/>
  <c r="B1556" i="35"/>
  <c r="B1524" i="35"/>
  <c r="B1492" i="35"/>
  <c r="B1460" i="35"/>
  <c r="K51" i="36"/>
  <c r="D1414" i="35"/>
  <c r="K59" i="36"/>
  <c r="D1670" i="35"/>
  <c r="K71" i="36"/>
  <c r="D2054" i="35"/>
  <c r="K83" i="36"/>
  <c r="D2438" i="35"/>
  <c r="K95" i="36"/>
  <c r="D2822" i="35"/>
  <c r="B71" i="11"/>
  <c r="B99" i="11"/>
  <c r="G83" i="11"/>
  <c r="B24" i="11"/>
  <c r="B32" i="11"/>
  <c r="CE107" i="1"/>
  <c r="IG4" i="1" s="1"/>
  <c r="G23" i="11"/>
  <c r="HH108" i="1"/>
  <c r="B79" i="35"/>
  <c r="B111" i="35"/>
  <c r="B207" i="35"/>
  <c r="B239" i="35"/>
  <c r="B308" i="35"/>
  <c r="B335" i="35"/>
  <c r="B340" i="35"/>
  <c r="B367" i="35"/>
  <c r="B372" i="35"/>
  <c r="B399" i="35"/>
  <c r="B404" i="35"/>
  <c r="B431" i="35"/>
  <c r="B436" i="35"/>
  <c r="B463" i="35"/>
  <c r="B468" i="35"/>
  <c r="B495" i="35"/>
  <c r="B500" i="35"/>
  <c r="B527" i="35"/>
  <c r="B532" i="35"/>
  <c r="B559" i="35"/>
  <c r="B564" i="35"/>
  <c r="B591" i="35"/>
  <c r="B596" i="35"/>
  <c r="B623" i="35"/>
  <c r="B628" i="35"/>
  <c r="D390" i="35"/>
  <c r="D774" i="35"/>
  <c r="J807" i="35"/>
  <c r="D902" i="35"/>
  <c r="J935" i="35"/>
  <c r="D1158" i="35"/>
  <c r="B1359" i="35"/>
  <c r="B1364" i="35"/>
  <c r="B2388" i="35"/>
  <c r="B2511" i="35"/>
  <c r="B2900" i="35"/>
  <c r="GK55" i="1"/>
  <c r="GI55" i="1"/>
  <c r="GJ55" i="1"/>
  <c r="ES44" i="1"/>
  <c r="GS44" i="1" s="1"/>
  <c r="J1191" i="35"/>
  <c r="ES40" i="1"/>
  <c r="GS40" i="1" s="1"/>
  <c r="DW28" i="1"/>
  <c r="GP28" i="1" s="1"/>
  <c r="ES28" i="1"/>
  <c r="GS28" i="1" s="1"/>
  <c r="DW20" i="1"/>
  <c r="GP20" i="1" s="1"/>
  <c r="ES20" i="1"/>
  <c r="GS20" i="1" s="1"/>
  <c r="ES12" i="1"/>
  <c r="GS12" i="1" s="1"/>
  <c r="ES103" i="1"/>
  <c r="GS103" i="1" s="1"/>
  <c r="J3079" i="35"/>
  <c r="FM103" i="1"/>
  <c r="DW103" i="1"/>
  <c r="GP103" i="1" s="1"/>
  <c r="DW91" i="1"/>
  <c r="GP91" i="1" s="1"/>
  <c r="J2695" i="35"/>
  <c r="ES91" i="1"/>
  <c r="GS91" i="1" s="1"/>
  <c r="FC91" i="1"/>
  <c r="J2567" i="35"/>
  <c r="DW87" i="1"/>
  <c r="GP87" i="1" s="1"/>
  <c r="ES87" i="1"/>
  <c r="GS87" i="1" s="1"/>
  <c r="DW75" i="1"/>
  <c r="GP75" i="1" s="1"/>
  <c r="FC75" i="1"/>
  <c r="ES75" i="1"/>
  <c r="GS75" i="1" s="1"/>
  <c r="J2183" i="35"/>
  <c r="ES71" i="1"/>
  <c r="GS71" i="1" s="1"/>
  <c r="FC71" i="1"/>
  <c r="DW71" i="1"/>
  <c r="GP71" i="1" s="1"/>
  <c r="L3" i="36"/>
  <c r="L107" i="36" s="1"/>
  <c r="B3180" i="35"/>
  <c r="B3148" i="35"/>
  <c r="B3116" i="35"/>
  <c r="B3084" i="35"/>
  <c r="B3052" i="35"/>
  <c r="B3020" i="35"/>
  <c r="B2988" i="35"/>
  <c r="B2956" i="35"/>
  <c r="B2924" i="35"/>
  <c r="B2892" i="35"/>
  <c r="B2860" i="35"/>
  <c r="B2828" i="35"/>
  <c r="B2796" i="35"/>
  <c r="B2764" i="35"/>
  <c r="B2732" i="35"/>
  <c r="B2700" i="35"/>
  <c r="B2668" i="35"/>
  <c r="B2636" i="35"/>
  <c r="B2604" i="35"/>
  <c r="B2572" i="35"/>
  <c r="B2540" i="35"/>
  <c r="B2508" i="35"/>
  <c r="B2476" i="35"/>
  <c r="B2444" i="35"/>
  <c r="B2412" i="35"/>
  <c r="B2380" i="35"/>
  <c r="B2348" i="35"/>
  <c r="B2316" i="35"/>
  <c r="B2284" i="35"/>
  <c r="B2252" i="35"/>
  <c r="B2220" i="35"/>
  <c r="B2188" i="35"/>
  <c r="B2156" i="35"/>
  <c r="B2124" i="35"/>
  <c r="B2092" i="35"/>
  <c r="B2060" i="35"/>
  <c r="B1580" i="35"/>
  <c r="B1548" i="35"/>
  <c r="B1516" i="35"/>
  <c r="B1484" i="35"/>
  <c r="B1452" i="35"/>
  <c r="B1420" i="35"/>
  <c r="B1388" i="35"/>
  <c r="B1356" i="35"/>
  <c r="B1324" i="35"/>
  <c r="B1292" i="35"/>
  <c r="B2028" i="35"/>
  <c r="B1996" i="35"/>
  <c r="B1964" i="35"/>
  <c r="B1932" i="35"/>
  <c r="B1900" i="35"/>
  <c r="B1868" i="35"/>
  <c r="B1836" i="35"/>
  <c r="B1804" i="35"/>
  <c r="B1772" i="35"/>
  <c r="B1740" i="35"/>
  <c r="B1708" i="35"/>
  <c r="B1676" i="35"/>
  <c r="B1644" i="35"/>
  <c r="B1612" i="35"/>
  <c r="S3" i="36"/>
  <c r="S107" i="36" s="1"/>
  <c r="B3183" i="35"/>
  <c r="B3055" i="35"/>
  <c r="B2927" i="35"/>
  <c r="B2799" i="35"/>
  <c r="B2671" i="35"/>
  <c r="B2543" i="35"/>
  <c r="B2415" i="35"/>
  <c r="B2287" i="35"/>
  <c r="B2159" i="35"/>
  <c r="B2031" i="35"/>
  <c r="B1999" i="35"/>
  <c r="B1967" i="35"/>
  <c r="B1935" i="35"/>
  <c r="B1903" i="35"/>
  <c r="B1871" i="35"/>
  <c r="B1839" i="35"/>
  <c r="B1807" i="35"/>
  <c r="B1775" i="35"/>
  <c r="B1743" i="35"/>
  <c r="B1711" i="35"/>
  <c r="B1679" i="35"/>
  <c r="B1647" i="35"/>
  <c r="B1615" i="35"/>
  <c r="B3087" i="35"/>
  <c r="B2959" i="35"/>
  <c r="B2831" i="35"/>
  <c r="B2703" i="35"/>
  <c r="B2575" i="35"/>
  <c r="B2447" i="35"/>
  <c r="B2319" i="35"/>
  <c r="B2191" i="35"/>
  <c r="B2063" i="35"/>
  <c r="B3119" i="35"/>
  <c r="B2991" i="35"/>
  <c r="B2863" i="35"/>
  <c r="B2735" i="35"/>
  <c r="B2607" i="35"/>
  <c r="B2479" i="35"/>
  <c r="B2351" i="35"/>
  <c r="B2223" i="35"/>
  <c r="B2095" i="35"/>
  <c r="B1583" i="35"/>
  <c r="B1551" i="35"/>
  <c r="B1519" i="35"/>
  <c r="B1487" i="35"/>
  <c r="K63" i="36"/>
  <c r="D1798" i="35"/>
  <c r="K67" i="36"/>
  <c r="D1926" i="35"/>
  <c r="K79" i="36"/>
  <c r="D2310" i="35"/>
  <c r="K91" i="36"/>
  <c r="D2694" i="35"/>
  <c r="K103" i="36"/>
  <c r="D3078" i="35"/>
  <c r="G95" i="11"/>
  <c r="B91" i="11"/>
  <c r="B95" i="11"/>
  <c r="B40" i="11"/>
  <c r="G11" i="11"/>
  <c r="G19" i="11"/>
  <c r="B8" i="11"/>
  <c r="B20" i="11"/>
  <c r="G71" i="11"/>
  <c r="G67" i="11"/>
  <c r="G35" i="11"/>
  <c r="FY4" i="1"/>
  <c r="H108" i="1"/>
  <c r="B47" i="35"/>
  <c r="B52" i="35"/>
  <c r="B46" i="35"/>
  <c r="B84" i="35"/>
  <c r="B116" i="35"/>
  <c r="D134" i="35"/>
  <c r="B175" i="35"/>
  <c r="B180" i="35"/>
  <c r="B212" i="35"/>
  <c r="B244" i="35"/>
  <c r="B271" i="35"/>
  <c r="B276" i="35"/>
  <c r="B303" i="35"/>
  <c r="G99" i="11"/>
  <c r="G55" i="11"/>
  <c r="G39" i="11"/>
  <c r="G43" i="11"/>
  <c r="B48" i="11"/>
  <c r="M107" i="1"/>
  <c r="HY4" i="1" s="1"/>
  <c r="G31" i="11"/>
  <c r="G7" i="11"/>
  <c r="G59" i="11"/>
  <c r="G51" i="11"/>
  <c r="G47" i="11"/>
  <c r="GV4" i="1"/>
  <c r="HH107" i="1"/>
  <c r="H112" i="1"/>
  <c r="B12" i="35"/>
  <c r="B20" i="35"/>
  <c r="B655" i="35"/>
  <c r="B660" i="35"/>
  <c r="B687" i="35"/>
  <c r="B692" i="35"/>
  <c r="B719" i="35"/>
  <c r="B724" i="35"/>
  <c r="B751" i="35"/>
  <c r="B756" i="35"/>
  <c r="B783" i="35"/>
  <c r="B788" i="35"/>
  <c r="B815" i="35"/>
  <c r="B820" i="35"/>
  <c r="B847" i="35"/>
  <c r="B852" i="35"/>
  <c r="B879" i="35"/>
  <c r="B884" i="35"/>
  <c r="B911" i="35"/>
  <c r="B916" i="35"/>
  <c r="B943" i="35"/>
  <c r="B948" i="35"/>
  <c r="B975" i="35"/>
  <c r="B980" i="35"/>
  <c r="B1007" i="35"/>
  <c r="B1012" i="35"/>
  <c r="B1039" i="35"/>
  <c r="B1044" i="35"/>
  <c r="B1071" i="35"/>
  <c r="B1076" i="35"/>
  <c r="B1103" i="35"/>
  <c r="B1108" i="35"/>
  <c r="B1135" i="35"/>
  <c r="B1140" i="35"/>
  <c r="B1167" i="35"/>
  <c r="B1172" i="35"/>
  <c r="B1199" i="35"/>
  <c r="B1204" i="35"/>
  <c r="B1231" i="35"/>
  <c r="B1236" i="35"/>
  <c r="B1263" i="35"/>
  <c r="B1268" i="35"/>
  <c r="J679" i="35"/>
  <c r="B1327" i="35"/>
  <c r="B1332" i="35"/>
  <c r="B1455" i="35"/>
  <c r="B2260" i="35"/>
  <c r="B2383" i="35"/>
  <c r="B2772" i="35"/>
  <c r="B2895" i="35"/>
  <c r="Q12" i="11"/>
  <c r="I99" i="36"/>
  <c r="D2948" i="35"/>
  <c r="I98" i="36"/>
  <c r="D2916" i="35"/>
  <c r="HC97" i="1"/>
  <c r="V2902" i="35"/>
  <c r="I97" i="36"/>
  <c r="D2884" i="35"/>
  <c r="F96" i="36"/>
  <c r="Q2855" i="35"/>
  <c r="B96" i="36"/>
  <c r="H96" i="11"/>
  <c r="FJ94" i="1"/>
  <c r="GY94" i="1"/>
  <c r="FT93" i="1"/>
  <c r="HB93" i="1"/>
  <c r="I93" i="36"/>
  <c r="D2756" i="35"/>
  <c r="G91" i="36"/>
  <c r="D2696" i="35"/>
  <c r="EZ90" i="1"/>
  <c r="GV90" i="1"/>
  <c r="B90" i="36"/>
  <c r="H90" i="11"/>
  <c r="GW89" i="1"/>
  <c r="V2644" i="35"/>
  <c r="G89" i="36"/>
  <c r="D2632" i="35"/>
  <c r="C89" i="36"/>
  <c r="I89" i="11"/>
  <c r="FJ88" i="1"/>
  <c r="GY88" i="1"/>
  <c r="J87" i="36"/>
  <c r="D2565" i="35"/>
  <c r="J86" i="36"/>
  <c r="D2533" i="35"/>
  <c r="F86" i="36"/>
  <c r="Q2535" i="35"/>
  <c r="J85" i="36"/>
  <c r="D2501" i="35"/>
  <c r="F85" i="36"/>
  <c r="Q2503" i="35"/>
  <c r="C85" i="36"/>
  <c r="I85" i="11"/>
  <c r="B83" i="36"/>
  <c r="H83" i="11"/>
  <c r="FJ81" i="1"/>
  <c r="GY81" i="1"/>
  <c r="I80" i="36"/>
  <c r="D2340" i="35"/>
  <c r="Q64" i="11"/>
  <c r="J102" i="36"/>
  <c r="D3045" i="35"/>
  <c r="G101" i="36"/>
  <c r="D3016" i="35"/>
  <c r="B57" i="36"/>
  <c r="H57" i="11"/>
  <c r="EZ53" i="1"/>
  <c r="GV53" i="1"/>
  <c r="EZ51" i="1"/>
  <c r="GV51" i="1"/>
  <c r="C51" i="36"/>
  <c r="I51" i="11"/>
  <c r="EZ50" i="1"/>
  <c r="GV50" i="1"/>
  <c r="FJ49" i="1"/>
  <c r="GY49" i="1"/>
  <c r="FJ46" i="1"/>
  <c r="GY46" i="1"/>
  <c r="FT42" i="1"/>
  <c r="HB42" i="1"/>
  <c r="EZ41" i="1"/>
  <c r="GV41" i="1"/>
  <c r="C41" i="36"/>
  <c r="I41" i="11"/>
  <c r="FT39" i="1"/>
  <c r="HB39" i="1"/>
  <c r="FT38" i="1"/>
  <c r="HB38" i="1"/>
  <c r="FJ33" i="1"/>
  <c r="GY33" i="1"/>
  <c r="C7" i="36"/>
  <c r="I7" i="11"/>
  <c r="B69" i="36"/>
  <c r="H69" i="11"/>
  <c r="B67" i="36"/>
  <c r="H67" i="11"/>
  <c r="EZ62" i="1"/>
  <c r="GV62" i="1"/>
  <c r="Y92" i="11"/>
  <c r="FJ78" i="1"/>
  <c r="GY78" i="1"/>
  <c r="FT77" i="1"/>
  <c r="HB77" i="1"/>
  <c r="FJ73" i="1"/>
  <c r="GY73" i="1"/>
  <c r="FT72" i="1"/>
  <c r="HB72" i="1"/>
  <c r="BB65" i="1"/>
  <c r="BB61" i="1"/>
  <c r="BH66" i="1"/>
  <c r="D66" i="36"/>
  <c r="FM66" i="1"/>
  <c r="BH62" i="1"/>
  <c r="D62" i="36"/>
  <c r="FM62" i="1"/>
  <c r="D55" i="36"/>
  <c r="FM55" i="1"/>
  <c r="BH65" i="1"/>
  <c r="FW65" i="1"/>
  <c r="D61" i="36"/>
  <c r="FM61" i="1"/>
  <c r="AA60" i="11"/>
  <c r="GW88" i="1"/>
  <c r="GW77" i="1"/>
  <c r="FC57" i="1"/>
  <c r="FW54" i="1"/>
  <c r="FW51" i="1"/>
  <c r="FM47" i="1"/>
  <c r="D47" i="36"/>
  <c r="FW46" i="1"/>
  <c r="FW35" i="1"/>
  <c r="FT35" i="1" s="1"/>
  <c r="V918" i="35" s="1"/>
  <c r="FC35" i="1"/>
  <c r="FW34" i="1"/>
  <c r="FT34" i="1" s="1"/>
  <c r="FC34" i="1"/>
  <c r="EZ34" i="1" s="1"/>
  <c r="FW31" i="1"/>
  <c r="FC31" i="1"/>
  <c r="D31" i="36"/>
  <c r="FW27" i="1"/>
  <c r="FC27" i="1"/>
  <c r="EZ27" i="1" s="1"/>
  <c r="FW18" i="1"/>
  <c r="FC18" i="1"/>
  <c r="FM15" i="1"/>
  <c r="FC14" i="1"/>
  <c r="DK7" i="1"/>
  <c r="L16" i="35" s="1"/>
  <c r="T8" i="1"/>
  <c r="L44" i="35" s="1"/>
  <c r="N8" i="1"/>
  <c r="F44" i="35" s="1"/>
  <c r="AR8" i="1"/>
  <c r="L45" i="35" s="1"/>
  <c r="BQ8" i="1"/>
  <c r="L46" i="35" s="1"/>
  <c r="BK9" i="1"/>
  <c r="F78" i="35" s="1"/>
  <c r="DH9" i="1"/>
  <c r="I80" i="35" s="1"/>
  <c r="EG9" i="1"/>
  <c r="L81" i="35" s="1"/>
  <c r="EA9" i="1"/>
  <c r="F81" i="35" s="1"/>
  <c r="T10" i="1"/>
  <c r="L108" i="35" s="1"/>
  <c r="N10" i="1"/>
  <c r="F108" i="35" s="1"/>
  <c r="CM12" i="1"/>
  <c r="L175" i="35" s="1"/>
  <c r="T13" i="1"/>
  <c r="L204" i="35" s="1"/>
  <c r="AR17" i="1"/>
  <c r="L333" i="35" s="1"/>
  <c r="AR25" i="1"/>
  <c r="L589" i="35" s="1"/>
  <c r="CM34" i="1"/>
  <c r="L879" i="35" s="1"/>
  <c r="N35" i="1"/>
  <c r="F908" i="35" s="1"/>
  <c r="AR35" i="1"/>
  <c r="L909" i="35" s="1"/>
  <c r="BQ35" i="1"/>
  <c r="L910" i="35" s="1"/>
  <c r="CG35" i="1"/>
  <c r="F911" i="35" s="1"/>
  <c r="EA36" i="1"/>
  <c r="F945" i="35" s="1"/>
  <c r="N37" i="1"/>
  <c r="F972" i="35" s="1"/>
  <c r="AR37" i="1"/>
  <c r="L973" i="35" s="1"/>
  <c r="EA37" i="1"/>
  <c r="F977" i="35" s="1"/>
  <c r="T38" i="1"/>
  <c r="L1004" i="35" s="1"/>
  <c r="N38" i="1"/>
  <c r="F1004" i="35" s="1"/>
  <c r="AR38" i="1"/>
  <c r="L1005" i="35" s="1"/>
  <c r="AL38" i="1"/>
  <c r="F1005" i="35" s="1"/>
  <c r="BK38" i="1"/>
  <c r="F1006" i="35" s="1"/>
  <c r="EA38" i="1"/>
  <c r="F1009" i="35" s="1"/>
  <c r="AL40" i="1"/>
  <c r="F1069" i="35" s="1"/>
  <c r="DH40" i="1"/>
  <c r="I1072" i="35" s="1"/>
  <c r="DK40" i="1"/>
  <c r="L1072" i="35" s="1"/>
  <c r="EG40" i="1"/>
  <c r="L1073" i="35" s="1"/>
  <c r="T41" i="1"/>
  <c r="L1100" i="35" s="1"/>
  <c r="CG41" i="1"/>
  <c r="F1103" i="35" s="1"/>
  <c r="T42" i="1"/>
  <c r="L1132" i="35" s="1"/>
  <c r="N42" i="1"/>
  <c r="F1132" i="35" s="1"/>
  <c r="DH42" i="1"/>
  <c r="I1136" i="35" s="1"/>
  <c r="DK42" i="1"/>
  <c r="L1136" i="35" s="1"/>
  <c r="EA42" i="1"/>
  <c r="F1137" i="35" s="1"/>
  <c r="BQ43" i="1"/>
  <c r="L1166" i="35" s="1"/>
  <c r="BK43" i="1"/>
  <c r="F1166" i="35" s="1"/>
  <c r="T44" i="1"/>
  <c r="L1196" i="35" s="1"/>
  <c r="N44" i="1"/>
  <c r="F1196" i="35" s="1"/>
  <c r="AR44" i="1"/>
  <c r="L1197" i="35" s="1"/>
  <c r="AL44" i="1"/>
  <c r="F1197" i="35" s="1"/>
  <c r="DH44" i="1"/>
  <c r="I1200" i="35" s="1"/>
  <c r="N45" i="1"/>
  <c r="F1228" i="35" s="1"/>
  <c r="AR48" i="1"/>
  <c r="L1325" i="35" s="1"/>
  <c r="T66" i="1"/>
  <c r="L1900" i="35" s="1"/>
  <c r="AR66" i="1"/>
  <c r="L1901" i="35" s="1"/>
  <c r="AL66" i="1"/>
  <c r="F1901" i="35" s="1"/>
  <c r="FT47" i="1"/>
  <c r="HB47" i="1"/>
  <c r="AF41" i="36"/>
  <c r="HC41" i="1"/>
  <c r="BH63" i="1"/>
  <c r="BH59" i="1"/>
  <c r="D59" i="36"/>
  <c r="P55" i="36"/>
  <c r="GL55" i="1"/>
  <c r="BH52" i="1"/>
  <c r="FW52" i="1"/>
  <c r="FT52" i="1" s="1"/>
  <c r="FC48" i="1"/>
  <c r="DW48" i="1"/>
  <c r="GP48" i="1" s="1"/>
  <c r="BH44" i="1"/>
  <c r="DW44" i="1"/>
  <c r="GP44" i="1" s="1"/>
  <c r="FM40" i="1"/>
  <c r="DW40" i="1"/>
  <c r="GP40" i="1" s="1"/>
  <c r="FW40" i="1"/>
  <c r="FW36" i="1"/>
  <c r="FM36" i="1"/>
  <c r="FJ36" i="1" s="1"/>
  <c r="BH32" i="1"/>
  <c r="D32" i="36"/>
  <c r="FW28" i="1"/>
  <c r="FM28" i="1"/>
  <c r="FJ28" i="1" s="1"/>
  <c r="DW24" i="1"/>
  <c r="GP24" i="1" s="1"/>
  <c r="FW20" i="1"/>
  <c r="BH16" i="1"/>
  <c r="FC16" i="1"/>
  <c r="FW16" i="1"/>
  <c r="D16" i="36"/>
  <c r="DW12" i="1"/>
  <c r="GP12" i="1" s="1"/>
  <c r="FM12" i="1"/>
  <c r="P8" i="36"/>
  <c r="BH103" i="1"/>
  <c r="FC103" i="1"/>
  <c r="FW103" i="1"/>
  <c r="D103" i="36"/>
  <c r="BH99" i="1"/>
  <c r="D99" i="36"/>
  <c r="FM99" i="1"/>
  <c r="FW99" i="1"/>
  <c r="FC95" i="1"/>
  <c r="D95" i="36"/>
  <c r="FM95" i="1"/>
  <c r="BH91" i="1"/>
  <c r="D91" i="36"/>
  <c r="FM91" i="1"/>
  <c r="FW91" i="1"/>
  <c r="FC87" i="1"/>
  <c r="D87" i="36"/>
  <c r="FM87" i="1"/>
  <c r="BH83" i="1"/>
  <c r="FC83" i="1"/>
  <c r="D83" i="36"/>
  <c r="FM83" i="1"/>
  <c r="BH79" i="1"/>
  <c r="FC79" i="1"/>
  <c r="D79" i="36"/>
  <c r="FM79" i="1"/>
  <c r="BH75" i="1"/>
  <c r="D75" i="36"/>
  <c r="FM75" i="1"/>
  <c r="FJ75" i="1" s="1"/>
  <c r="FW75" i="1"/>
  <c r="BH71" i="1"/>
  <c r="D71" i="36"/>
  <c r="FM71" i="1"/>
  <c r="FW71" i="1"/>
  <c r="Y102" i="11"/>
  <c r="EZ56" i="1"/>
  <c r="GV56" i="1"/>
  <c r="FM16" i="1"/>
  <c r="FJ11" i="1"/>
  <c r="GY11" i="1"/>
  <c r="Z53" i="11"/>
  <c r="U36" i="11"/>
  <c r="AA20" i="11"/>
  <c r="Z17" i="11"/>
  <c r="AE65" i="36"/>
  <c r="HA65" i="1"/>
  <c r="Z39" i="11"/>
  <c r="FK97" i="1"/>
  <c r="W2901" i="35" s="1"/>
  <c r="GZ97" i="1"/>
  <c r="FM20" i="1"/>
  <c r="EZ14" i="1"/>
  <c r="GV14" i="1"/>
  <c r="AO14" i="1"/>
  <c r="I237" i="35" s="1"/>
  <c r="ED14" i="1"/>
  <c r="I241" i="35" s="1"/>
  <c r="EK15" i="1"/>
  <c r="P273" i="35" s="1"/>
  <c r="CJ25" i="1"/>
  <c r="I591" i="35" s="1"/>
  <c r="FW11" i="1"/>
  <c r="FC11" i="1"/>
  <c r="ED83" i="1"/>
  <c r="I2449" i="35" s="1"/>
  <c r="AO94" i="1"/>
  <c r="I2797" i="35" s="1"/>
  <c r="BN94" i="1"/>
  <c r="I2798" i="35" s="1"/>
  <c r="DE94" i="1"/>
  <c r="F2800" i="35" s="1"/>
  <c r="BN100" i="1"/>
  <c r="I2990" i="35" s="1"/>
  <c r="DE100" i="1"/>
  <c r="F2992" i="35" s="1"/>
  <c r="EK100" i="1"/>
  <c r="P2993" i="35" s="1"/>
  <c r="ED100" i="1"/>
  <c r="I2993" i="35" s="1"/>
  <c r="DE101" i="1"/>
  <c r="F3024" i="35" s="1"/>
  <c r="EK101" i="1"/>
  <c r="P3025" i="35" s="1"/>
  <c r="ED101" i="1"/>
  <c r="I3025" i="35" s="1"/>
  <c r="Q102" i="1"/>
  <c r="I3052" i="35" s="1"/>
  <c r="AO102" i="1"/>
  <c r="I3053" i="35" s="1"/>
  <c r="BN102" i="1"/>
  <c r="I3054" i="35" s="1"/>
  <c r="CJ102" i="1"/>
  <c r="I3055" i="35" s="1"/>
  <c r="DO102" i="1"/>
  <c r="P3056" i="35" s="1"/>
  <c r="DE102" i="1"/>
  <c r="F3056" i="35" s="1"/>
  <c r="ED102" i="1"/>
  <c r="I3057" i="35" s="1"/>
  <c r="Q103" i="1"/>
  <c r="I3084" i="35" s="1"/>
  <c r="BN103" i="1"/>
  <c r="I3086" i="35" s="1"/>
  <c r="CJ103" i="1"/>
  <c r="I3087" i="35" s="1"/>
  <c r="DE103" i="1"/>
  <c r="F3088" i="35" s="1"/>
  <c r="BN104" i="1"/>
  <c r="I3118" i="35" s="1"/>
  <c r="DE104" i="1"/>
  <c r="F3120" i="35" s="1"/>
  <c r="EK104" i="1"/>
  <c r="P3121" i="35" s="1"/>
  <c r="ED104" i="1"/>
  <c r="I3121" i="35" s="1"/>
  <c r="DE105" i="1"/>
  <c r="F3152" i="35" s="1"/>
  <c r="DK106" i="1"/>
  <c r="L3184" i="35" s="1"/>
  <c r="BB9" i="1"/>
  <c r="U77" i="35" s="1"/>
  <c r="GW96" i="1"/>
  <c r="HC106" i="1"/>
  <c r="HC101" i="1"/>
  <c r="D19" i="36"/>
  <c r="EG11" i="1"/>
  <c r="L145" i="35" s="1"/>
  <c r="AL67" i="1"/>
  <c r="F1933" i="35" s="1"/>
  <c r="Y102" i="1"/>
  <c r="P3052" i="35" s="1"/>
  <c r="AA52" i="11"/>
  <c r="R31" i="11"/>
  <c r="Y24" i="11"/>
  <c r="EK40" i="1"/>
  <c r="P1073" i="35" s="1"/>
  <c r="ED41" i="1"/>
  <c r="I1105" i="35" s="1"/>
  <c r="EK48" i="1"/>
  <c r="P1329" i="35" s="1"/>
  <c r="Y49" i="1"/>
  <c r="P1356" i="35" s="1"/>
  <c r="EK49" i="1"/>
  <c r="P1361" i="35" s="1"/>
  <c r="DO8" i="1"/>
  <c r="P48" i="35" s="1"/>
  <c r="Y38" i="11"/>
  <c r="Y16" i="11"/>
  <c r="EK6" i="1"/>
  <c r="EA26" i="1"/>
  <c r="F625" i="35" s="1"/>
  <c r="N27" i="1"/>
  <c r="F652" i="35" s="1"/>
  <c r="AR27" i="1"/>
  <c r="L653" i="35" s="1"/>
  <c r="T32" i="1"/>
  <c r="L812" i="35" s="1"/>
  <c r="S12" i="11"/>
  <c r="BB17" i="1"/>
  <c r="BB13" i="1"/>
  <c r="BQ10" i="1"/>
  <c r="L110" i="35" s="1"/>
  <c r="AL82" i="1"/>
  <c r="F2413" i="35" s="1"/>
  <c r="EA93" i="1"/>
  <c r="F2769" i="35" s="1"/>
  <c r="U2712" i="35"/>
  <c r="U2840" i="35"/>
  <c r="U2968" i="35"/>
  <c r="U3096" i="35"/>
  <c r="AA104" i="11"/>
  <c r="Y90" i="11"/>
  <c r="Z65" i="11"/>
  <c r="FJ67" i="1"/>
  <c r="GY67" i="1"/>
  <c r="FJ40" i="1"/>
  <c r="GY40" i="1"/>
  <c r="FT28" i="1"/>
  <c r="HB28" i="1"/>
  <c r="X85" i="11"/>
  <c r="P102" i="36"/>
  <c r="GK102" i="1"/>
  <c r="GI102" i="1"/>
  <c r="GJ102" i="1"/>
  <c r="P82" i="36"/>
  <c r="GJ82" i="1"/>
  <c r="GL82" i="1"/>
  <c r="GI82" i="1"/>
  <c r="FK106" i="1"/>
  <c r="GZ106" i="1"/>
  <c r="EZ102" i="1"/>
  <c r="GV102" i="1"/>
  <c r="FJ100" i="1"/>
  <c r="GY100" i="1"/>
  <c r="FT98" i="1"/>
  <c r="HB98" i="1"/>
  <c r="EZ94" i="1"/>
  <c r="GV94" i="1"/>
  <c r="FJ93" i="1"/>
  <c r="GY93" i="1"/>
  <c r="FJ91" i="1"/>
  <c r="GY91" i="1"/>
  <c r="FT89" i="1"/>
  <c r="HB89" i="1"/>
  <c r="B86" i="36"/>
  <c r="H86" i="11"/>
  <c r="EZ85" i="1"/>
  <c r="GV85" i="1"/>
  <c r="FT84" i="1"/>
  <c r="HB84" i="1"/>
  <c r="EZ82" i="1"/>
  <c r="GV82" i="1"/>
  <c r="FT80" i="1"/>
  <c r="HB80" i="1"/>
  <c r="B79" i="36"/>
  <c r="H79" i="11"/>
  <c r="V79" i="11" s="1"/>
  <c r="EZ78" i="1"/>
  <c r="GV78" i="1"/>
  <c r="FJ77" i="1"/>
  <c r="GY77" i="1"/>
  <c r="Z76" i="36"/>
  <c r="GW76" i="1"/>
  <c r="V91" i="11"/>
  <c r="Z89" i="11"/>
  <c r="GZ101" i="1"/>
  <c r="FJ25" i="1"/>
  <c r="GY25" i="1"/>
  <c r="EZ13" i="1"/>
  <c r="GV13" i="1"/>
  <c r="V59" i="11"/>
  <c r="Y34" i="11"/>
  <c r="AA28" i="11"/>
  <c r="GY75" i="1"/>
  <c r="GY70" i="1"/>
  <c r="EO63" i="1"/>
  <c r="EO62" i="1"/>
  <c r="HB56" i="1"/>
  <c r="GV47" i="1"/>
  <c r="HB45" i="1"/>
  <c r="GY37" i="1"/>
  <c r="HB35" i="1"/>
  <c r="GY29" i="1"/>
  <c r="GV27" i="1"/>
  <c r="GW60" i="1"/>
  <c r="GZ36" i="1"/>
  <c r="GZ30" i="1"/>
  <c r="HC64" i="1"/>
  <c r="HC56" i="1"/>
  <c r="Q6" i="1"/>
  <c r="FC74" i="1"/>
  <c r="FW67" i="1"/>
  <c r="D67" i="36"/>
  <c r="FC63" i="1"/>
  <c r="FC52" i="1"/>
  <c r="D48" i="36"/>
  <c r="FM44" i="1"/>
  <c r="D44" i="36"/>
  <c r="FL31" i="1"/>
  <c r="D25" i="36"/>
  <c r="FM17" i="1"/>
  <c r="AL25" i="1"/>
  <c r="F589" i="35" s="1"/>
  <c r="Y47" i="1"/>
  <c r="P1292" i="35" s="1"/>
  <c r="BN50" i="1"/>
  <c r="I1390" i="35" s="1"/>
  <c r="Q53" i="1"/>
  <c r="I1484" i="35" s="1"/>
  <c r="DE53" i="1"/>
  <c r="F1488" i="35" s="1"/>
  <c r="BN91" i="1"/>
  <c r="I2702" i="35" s="1"/>
  <c r="GV69" i="1"/>
  <c r="GV66" i="1"/>
  <c r="HB64" i="1"/>
  <c r="GV60" i="1"/>
  <c r="GV49" i="1"/>
  <c r="GY41" i="1"/>
  <c r="HB34" i="1"/>
  <c r="GY30" i="1"/>
  <c r="GY28" i="1"/>
  <c r="DS12" i="1"/>
  <c r="BB27" i="1"/>
  <c r="BB10" i="1"/>
  <c r="GZ29" i="1"/>
  <c r="FW70" i="1"/>
  <c r="FW59" i="1"/>
  <c r="FC44" i="1"/>
  <c r="FM32" i="1"/>
  <c r="FW25" i="1"/>
  <c r="FC25" i="1"/>
  <c r="D17" i="36"/>
  <c r="FM13" i="1"/>
  <c r="BH25" i="1"/>
  <c r="Q25" i="1"/>
  <c r="I588" i="35" s="1"/>
  <c r="BK50" i="1"/>
  <c r="F1390" i="35" s="1"/>
  <c r="EA56" i="1"/>
  <c r="F1585" i="35" s="1"/>
  <c r="CM64" i="1"/>
  <c r="L1839" i="35" s="1"/>
  <c r="CG64" i="1"/>
  <c r="F1839" i="35" s="1"/>
  <c r="EG64" i="1"/>
  <c r="L1841" i="35" s="1"/>
  <c r="AR65" i="1"/>
  <c r="L1869" i="35" s="1"/>
  <c r="AL65" i="1"/>
  <c r="F1869" i="35" s="1"/>
  <c r="EA76" i="1"/>
  <c r="F2225" i="35" s="1"/>
  <c r="BK86" i="1"/>
  <c r="F2542" i="35" s="1"/>
  <c r="BK88" i="1"/>
  <c r="F2606" i="35" s="1"/>
  <c r="BK89" i="1"/>
  <c r="F2638" i="35" s="1"/>
  <c r="BK92" i="1"/>
  <c r="F2734" i="35" s="1"/>
  <c r="DK93" i="1"/>
  <c r="L2768" i="35" s="1"/>
  <c r="Q72" i="11"/>
  <c r="X55" i="11"/>
  <c r="Z43" i="11"/>
  <c r="T7" i="11"/>
  <c r="GV76" i="1"/>
  <c r="AD76" i="1"/>
  <c r="U2220" i="35" s="1"/>
  <c r="GY68" i="1"/>
  <c r="GY65" i="1"/>
  <c r="GY59" i="1"/>
  <c r="GY57" i="1"/>
  <c r="HB52" i="1"/>
  <c r="DS49" i="1"/>
  <c r="DS48" i="1"/>
  <c r="BY48" i="1"/>
  <c r="GV39" i="1"/>
  <c r="GY36" i="1"/>
  <c r="GV34" i="1"/>
  <c r="GW27" i="1"/>
  <c r="GZ75" i="1"/>
  <c r="GZ65" i="1"/>
  <c r="GZ31" i="1"/>
  <c r="HC74" i="1"/>
  <c r="FM74" i="1"/>
  <c r="D74" i="36"/>
  <c r="FM63" i="1"/>
  <c r="FC59" i="1"/>
  <c r="FM52" i="1"/>
  <c r="D52" i="36"/>
  <c r="FW44" i="1"/>
  <c r="FW32" i="1"/>
  <c r="FC32" i="1"/>
  <c r="FM21" i="1"/>
  <c r="ED26" i="1"/>
  <c r="I625" i="35" s="1"/>
  <c r="BN28" i="1"/>
  <c r="I686" i="35" s="1"/>
  <c r="CJ28" i="1"/>
  <c r="I687" i="35" s="1"/>
  <c r="ED28" i="1"/>
  <c r="I689" i="35" s="1"/>
  <c r="AO29" i="1"/>
  <c r="I717" i="35" s="1"/>
  <c r="CJ29" i="1"/>
  <c r="I719" i="35" s="1"/>
  <c r="CR30" i="1"/>
  <c r="P751" i="35" s="1"/>
  <c r="AO31" i="1"/>
  <c r="I781" i="35" s="1"/>
  <c r="ED31" i="1"/>
  <c r="I785" i="35" s="1"/>
  <c r="BU33" i="1"/>
  <c r="P846" i="35" s="1"/>
  <c r="CJ33" i="1"/>
  <c r="I847" i="35" s="1"/>
  <c r="AO34" i="1"/>
  <c r="I877" i="35" s="1"/>
  <c r="CR34" i="1"/>
  <c r="P879" i="35" s="1"/>
  <c r="AO37" i="1"/>
  <c r="I973" i="35" s="1"/>
  <c r="AO43" i="1"/>
  <c r="I1165" i="35" s="1"/>
  <c r="BB75" i="1"/>
  <c r="BY42" i="1"/>
  <c r="CM26" i="1"/>
  <c r="L623" i="35" s="1"/>
  <c r="CJ83" i="1"/>
  <c r="I2447" i="35" s="1"/>
  <c r="DE83" i="1"/>
  <c r="F2448" i="35" s="1"/>
  <c r="BY36" i="1"/>
  <c r="CJ15" i="1"/>
  <c r="I271" i="35" s="1"/>
  <c r="BK39" i="1"/>
  <c r="F1038" i="35" s="1"/>
  <c r="CM43" i="1"/>
  <c r="L1167" i="35" s="1"/>
  <c r="BQ45" i="1"/>
  <c r="L1230" i="35" s="1"/>
  <c r="BK45" i="1"/>
  <c r="F1230" i="35" s="1"/>
  <c r="DK56" i="1"/>
  <c r="L1584" i="35" s="1"/>
  <c r="DK60" i="1"/>
  <c r="L1712" i="35" s="1"/>
  <c r="BQ65" i="1"/>
  <c r="L1870" i="35" s="1"/>
  <c r="BK82" i="1"/>
  <c r="F2414" i="35" s="1"/>
  <c r="DS67" i="1"/>
  <c r="DK14" i="1"/>
  <c r="L240" i="35" s="1"/>
  <c r="DO26" i="1"/>
  <c r="P624" i="35" s="1"/>
  <c r="BN38" i="1"/>
  <c r="I1006" i="35" s="1"/>
  <c r="BU48" i="1"/>
  <c r="P1326" i="35" s="1"/>
  <c r="CJ48" i="1"/>
  <c r="I1327" i="35" s="1"/>
  <c r="DO48" i="1"/>
  <c r="P1328" i="35" s="1"/>
  <c r="DE49" i="1"/>
  <c r="F1360" i="35" s="1"/>
  <c r="BN59" i="1"/>
  <c r="I1678" i="35" s="1"/>
  <c r="CJ80" i="1"/>
  <c r="I2351" i="35" s="1"/>
  <c r="CJ82" i="1"/>
  <c r="I2415" i="35" s="1"/>
  <c r="DO82" i="1"/>
  <c r="P2416" i="35" s="1"/>
  <c r="DK95" i="1"/>
  <c r="L2832" i="35" s="1"/>
  <c r="CR98" i="1"/>
  <c r="P2927" i="35" s="1"/>
  <c r="CR102" i="1"/>
  <c r="P3055" i="35" s="1"/>
  <c r="CR103" i="1"/>
  <c r="P3087" i="35" s="1"/>
  <c r="CW73" i="1"/>
  <c r="AW83" i="1"/>
  <c r="P2445" i="35" s="1"/>
  <c r="AD79" i="1"/>
  <c r="Y83" i="1"/>
  <c r="P2444" i="35" s="1"/>
  <c r="P94" i="36"/>
  <c r="GL94" i="1"/>
  <c r="GI94" i="1"/>
  <c r="B2798" i="35"/>
  <c r="GJ94" i="1"/>
  <c r="GK94" i="1"/>
  <c r="I3083" i="35"/>
  <c r="I2955" i="35"/>
  <c r="I2827" i="35"/>
  <c r="I2699" i="35"/>
  <c r="I2571" i="35"/>
  <c r="I2443" i="35"/>
  <c r="I2315" i="35"/>
  <c r="I2187" i="35"/>
  <c r="I2059" i="35"/>
  <c r="I1931" i="35"/>
  <c r="I1803" i="35"/>
  <c r="I1675" i="35"/>
  <c r="I3179" i="35"/>
  <c r="I3051" i="35"/>
  <c r="I2923" i="35"/>
  <c r="I2795" i="35"/>
  <c r="I2667" i="35"/>
  <c r="I2539" i="35"/>
  <c r="I2411" i="35"/>
  <c r="I2283" i="35"/>
  <c r="I2155" i="35"/>
  <c r="I2027" i="35"/>
  <c r="I1899" i="35"/>
  <c r="I1771" i="35"/>
  <c r="I1643" i="35"/>
  <c r="I1547" i="35"/>
  <c r="I1419" i="35"/>
  <c r="I1291" i="35"/>
  <c r="I3147" i="35"/>
  <c r="I3019" i="35"/>
  <c r="I2891" i="35"/>
  <c r="I2763" i="35"/>
  <c r="I2635" i="35"/>
  <c r="I2507" i="35"/>
  <c r="I2379" i="35"/>
  <c r="I2251" i="35"/>
  <c r="I2123" i="35"/>
  <c r="I1995" i="35"/>
  <c r="I1867" i="35"/>
  <c r="I1739" i="35"/>
  <c r="I1611" i="35"/>
  <c r="I1515" i="35"/>
  <c r="I1387" i="35"/>
  <c r="I1195" i="35"/>
  <c r="I1067" i="35"/>
  <c r="I3115" i="35"/>
  <c r="I2987" i="35"/>
  <c r="I2859" i="35"/>
  <c r="I2731" i="35"/>
  <c r="I2603" i="35"/>
  <c r="I2475" i="35"/>
  <c r="I2347" i="35"/>
  <c r="I2219" i="35"/>
  <c r="I2091" i="35"/>
  <c r="I1963" i="35"/>
  <c r="I1835" i="35"/>
  <c r="I1707" i="35"/>
  <c r="I1483" i="35"/>
  <c r="I1355" i="35"/>
  <c r="I1163" i="35"/>
  <c r="I1035" i="35"/>
  <c r="P37" i="36"/>
  <c r="GJ37" i="1"/>
  <c r="GK37" i="1"/>
  <c r="GL37" i="1"/>
  <c r="B974" i="35"/>
  <c r="GI37" i="1"/>
  <c r="AA98" i="11"/>
  <c r="W106" i="11"/>
  <c r="Q102" i="11"/>
  <c r="Y12" i="11"/>
  <c r="AD69" i="1"/>
  <c r="K51" i="23"/>
  <c r="P41" i="23"/>
  <c r="FN103" i="1"/>
  <c r="DK18" i="1"/>
  <c r="L368" i="35" s="1"/>
  <c r="AR19" i="1"/>
  <c r="L397" i="35" s="1"/>
  <c r="CG19" i="1"/>
  <c r="F399" i="35" s="1"/>
  <c r="AL20" i="1"/>
  <c r="F429" i="35" s="1"/>
  <c r="BN30" i="1"/>
  <c r="I750" i="35" s="1"/>
  <c r="Q55" i="1"/>
  <c r="I1548" i="35" s="1"/>
  <c r="BN56" i="1"/>
  <c r="I1582" i="35" s="1"/>
  <c r="CJ56" i="1"/>
  <c r="I1583" i="35" s="1"/>
  <c r="Q57" i="1"/>
  <c r="I1612" i="35" s="1"/>
  <c r="DO64" i="1"/>
  <c r="P1840" i="35" s="1"/>
  <c r="Q65" i="1"/>
  <c r="I1868" i="35" s="1"/>
  <c r="AW65" i="1"/>
  <c r="P1869" i="35" s="1"/>
  <c r="BU65" i="1"/>
  <c r="P1870" i="35" s="1"/>
  <c r="BN65" i="1"/>
  <c r="I1870" i="35" s="1"/>
  <c r="DE65" i="1"/>
  <c r="F1872" i="35" s="1"/>
  <c r="Y66" i="1"/>
  <c r="P1900" i="35" s="1"/>
  <c r="BN66" i="1"/>
  <c r="I1902" i="35" s="1"/>
  <c r="DO66" i="1"/>
  <c r="P1904" i="35" s="1"/>
  <c r="DE66" i="1"/>
  <c r="F1904" i="35" s="1"/>
  <c r="EK66" i="1"/>
  <c r="P1905" i="35" s="1"/>
  <c r="EK68" i="1"/>
  <c r="P1969" i="35" s="1"/>
  <c r="Q69" i="1"/>
  <c r="I1996" i="35" s="1"/>
  <c r="AW69" i="1"/>
  <c r="P1997" i="35" s="1"/>
  <c r="BN69" i="1"/>
  <c r="I1998" i="35" s="1"/>
  <c r="DO69" i="1"/>
  <c r="P2000" i="35" s="1"/>
  <c r="DE71" i="1"/>
  <c r="F2064" i="35" s="1"/>
  <c r="DE72" i="1"/>
  <c r="F2096" i="35" s="1"/>
  <c r="EK72" i="1"/>
  <c r="P2097" i="35" s="1"/>
  <c r="Y73" i="1"/>
  <c r="P2124" i="35" s="1"/>
  <c r="DO73" i="1"/>
  <c r="P2128" i="35" s="1"/>
  <c r="S102" i="11"/>
  <c r="AO10" i="1"/>
  <c r="I109" i="35" s="1"/>
  <c r="DE35" i="1"/>
  <c r="F912" i="35" s="1"/>
  <c r="U106" i="11"/>
  <c r="CW89" i="1"/>
  <c r="AD78" i="1"/>
  <c r="DS74" i="1"/>
  <c r="AD54" i="1"/>
  <c r="EO46" i="1"/>
  <c r="AD29" i="1"/>
  <c r="DS28" i="1"/>
  <c r="AD17" i="1"/>
  <c r="BY15" i="1"/>
  <c r="L41" i="23"/>
  <c r="BQ7" i="1"/>
  <c r="L14" i="35" s="1"/>
  <c r="AR7" i="1"/>
  <c r="L13" i="35" s="1"/>
  <c r="AL7" i="1"/>
  <c r="F13" i="35" s="1"/>
  <c r="T7" i="1"/>
  <c r="L12" i="35" s="1"/>
  <c r="FK68" i="1"/>
  <c r="FU41" i="1"/>
  <c r="O33" i="23"/>
  <c r="P33" i="23" s="1"/>
  <c r="CJ17" i="1"/>
  <c r="I335" i="35" s="1"/>
  <c r="DO18" i="1"/>
  <c r="P368" i="35" s="1"/>
  <c r="ED18" i="1"/>
  <c r="I369" i="35" s="1"/>
  <c r="AW19" i="1"/>
  <c r="P397" i="35" s="1"/>
  <c r="DO19" i="1"/>
  <c r="P400" i="35" s="1"/>
  <c r="AO20" i="1"/>
  <c r="I429" i="35" s="1"/>
  <c r="AA94" i="11"/>
  <c r="P72" i="36"/>
  <c r="GI72" i="1"/>
  <c r="GJ72" i="1"/>
  <c r="GK72" i="1"/>
  <c r="GL72" i="1"/>
  <c r="W94" i="11"/>
  <c r="U76" i="11"/>
  <c r="W76" i="11"/>
  <c r="P106" i="11"/>
  <c r="Q106" i="11"/>
  <c r="Y106" i="11"/>
  <c r="AA106" i="11"/>
  <c r="P102" i="11"/>
  <c r="W102" i="11"/>
  <c r="P98" i="11"/>
  <c r="S98" i="11"/>
  <c r="U98" i="11"/>
  <c r="P94" i="11"/>
  <c r="Q94" i="11"/>
  <c r="Y94" i="11"/>
  <c r="P78" i="36"/>
  <c r="GI78" i="1"/>
  <c r="GJ78" i="1"/>
  <c r="GK78" i="1"/>
  <c r="GL78" i="1"/>
  <c r="W98" i="11"/>
  <c r="U102" i="11"/>
  <c r="S94" i="11"/>
  <c r="Q98" i="11"/>
  <c r="T87" i="11"/>
  <c r="Z87" i="11"/>
  <c r="P84" i="36"/>
  <c r="GL84" i="1"/>
  <c r="GI84" i="1"/>
  <c r="GJ84" i="1"/>
  <c r="GK84" i="1"/>
  <c r="AA62" i="11"/>
  <c r="Z37" i="11"/>
  <c r="FX75" i="1"/>
  <c r="AD7" i="1"/>
  <c r="U12" i="35" s="1"/>
  <c r="BB99" i="1"/>
  <c r="Q76" i="23"/>
  <c r="DE11" i="1"/>
  <c r="F144" i="35" s="1"/>
  <c r="AO13" i="1"/>
  <c r="I205" i="35" s="1"/>
  <c r="BN13" i="1"/>
  <c r="I206" i="35" s="1"/>
  <c r="DE13" i="1"/>
  <c r="F208" i="35" s="1"/>
  <c r="EK29" i="1"/>
  <c r="P721" i="35" s="1"/>
  <c r="N39" i="1"/>
  <c r="F1036" i="35" s="1"/>
  <c r="DK39" i="1"/>
  <c r="L1040" i="35" s="1"/>
  <c r="BK42" i="1"/>
  <c r="F1134" i="35" s="1"/>
  <c r="DO47" i="1"/>
  <c r="P1296" i="35" s="1"/>
  <c r="AW48" i="1"/>
  <c r="P1325" i="35" s="1"/>
  <c r="ED76" i="1"/>
  <c r="I2225" i="35" s="1"/>
  <c r="CJ77" i="1"/>
  <c r="I2255" i="35" s="1"/>
  <c r="DK94" i="1"/>
  <c r="L2800" i="35" s="1"/>
  <c r="CG96" i="1"/>
  <c r="F2863" i="35" s="1"/>
  <c r="DH96" i="1"/>
  <c r="I2864" i="35" s="1"/>
  <c r="DK96" i="1"/>
  <c r="L2864" i="35" s="1"/>
  <c r="EA96" i="1"/>
  <c r="F2865" i="35" s="1"/>
  <c r="T97" i="1"/>
  <c r="L2892" i="35" s="1"/>
  <c r="N97" i="1"/>
  <c r="F2892" i="35" s="1"/>
  <c r="AL97" i="1"/>
  <c r="F2893" i="35" s="1"/>
  <c r="BQ97" i="1"/>
  <c r="L2894" i="35" s="1"/>
  <c r="BK97" i="1"/>
  <c r="F2894" i="35" s="1"/>
  <c r="CG97" i="1"/>
  <c r="F2895" i="35" s="1"/>
  <c r="DH97" i="1"/>
  <c r="I2896" i="35" s="1"/>
  <c r="DK97" i="1"/>
  <c r="L2896" i="35" s="1"/>
  <c r="EA97" i="1"/>
  <c r="F2897" i="35" s="1"/>
  <c r="CG98" i="1"/>
  <c r="F2927" i="35" s="1"/>
  <c r="AL100" i="1"/>
  <c r="F2989" i="35" s="1"/>
  <c r="BK100" i="1"/>
  <c r="F2990" i="35" s="1"/>
  <c r="CM100" i="1"/>
  <c r="L2991" i="35" s="1"/>
  <c r="CG100" i="1"/>
  <c r="F2991" i="35" s="1"/>
  <c r="EA100" i="1"/>
  <c r="F2993" i="35" s="1"/>
  <c r="N101" i="1"/>
  <c r="F3020" i="35" s="1"/>
  <c r="AL101" i="1"/>
  <c r="F3021" i="35" s="1"/>
  <c r="CG101" i="1"/>
  <c r="F3023" i="35" s="1"/>
  <c r="EG102" i="1"/>
  <c r="L3057" i="35" s="1"/>
  <c r="N103" i="1"/>
  <c r="F3084" i="35" s="1"/>
  <c r="AR103" i="1"/>
  <c r="L3085" i="35" s="1"/>
  <c r="AL103" i="1"/>
  <c r="F3085" i="35" s="1"/>
  <c r="Q88" i="11"/>
  <c r="X69" i="11"/>
  <c r="X67" i="11"/>
  <c r="T63" i="11"/>
  <c r="U60" i="11"/>
  <c r="AA42" i="11"/>
  <c r="AA36" i="11"/>
  <c r="R35" i="11"/>
  <c r="V31" i="11"/>
  <c r="AA22" i="11"/>
  <c r="Z21" i="11"/>
  <c r="R15" i="11"/>
  <c r="DS106" i="1"/>
  <c r="DT106" i="1" s="1"/>
  <c r="DS103" i="1"/>
  <c r="CW92" i="1"/>
  <c r="AD92" i="1"/>
  <c r="DS70" i="1"/>
  <c r="DS69" i="1"/>
  <c r="CW67" i="1"/>
  <c r="AD65" i="1"/>
  <c r="AD64" i="1"/>
  <c r="DS54" i="1"/>
  <c r="AD20" i="1"/>
  <c r="AD19" i="1"/>
  <c r="DS16" i="1"/>
  <c r="AD9" i="1"/>
  <c r="U76" i="35" s="1"/>
  <c r="BY8" i="1"/>
  <c r="U46" i="35" s="1"/>
  <c r="Q78" i="23"/>
  <c r="L45" i="23"/>
  <c r="L42" i="23"/>
  <c r="EK8" i="1"/>
  <c r="P49" i="35" s="1"/>
  <c r="Y9" i="1"/>
  <c r="P76" i="35" s="1"/>
  <c r="CJ9" i="1"/>
  <c r="I79" i="35" s="1"/>
  <c r="Y17" i="1"/>
  <c r="P332" i="35" s="1"/>
  <c r="EK21" i="1"/>
  <c r="P465" i="35" s="1"/>
  <c r="DH46" i="1"/>
  <c r="I1264" i="35" s="1"/>
  <c r="T54" i="1"/>
  <c r="L1516" i="35" s="1"/>
  <c r="CM54" i="1"/>
  <c r="L1519" i="35" s="1"/>
  <c r="EG54" i="1"/>
  <c r="L1521" i="35" s="1"/>
  <c r="T55" i="1"/>
  <c r="L1548" i="35" s="1"/>
  <c r="EA69" i="1"/>
  <c r="F2001" i="35" s="1"/>
  <c r="CG70" i="1"/>
  <c r="F2031" i="35" s="1"/>
  <c r="DH70" i="1"/>
  <c r="I2032" i="35" s="1"/>
  <c r="AO84" i="1"/>
  <c r="I2477" i="35" s="1"/>
  <c r="BU85" i="1"/>
  <c r="P2510" i="35" s="1"/>
  <c r="CR85" i="1"/>
  <c r="P2511" i="35" s="1"/>
  <c r="DE85" i="1"/>
  <c r="F2512" i="35" s="1"/>
  <c r="CJ86" i="1"/>
  <c r="I2543" i="35" s="1"/>
  <c r="DE86" i="1"/>
  <c r="F2544" i="35" s="1"/>
  <c r="ED88" i="1"/>
  <c r="I2609" i="35" s="1"/>
  <c r="Q89" i="1"/>
  <c r="I2636" i="35" s="1"/>
  <c r="BN89" i="1"/>
  <c r="I2638" i="35" s="1"/>
  <c r="Q95" i="1"/>
  <c r="I2828" i="35" s="1"/>
  <c r="CW83" i="1"/>
  <c r="U2447" i="35" s="1"/>
  <c r="EO45" i="1"/>
  <c r="DS38" i="1"/>
  <c r="BY11" i="1"/>
  <c r="K50" i="23"/>
  <c r="EG6" i="1"/>
  <c r="EA6" i="1"/>
  <c r="FD33" i="1"/>
  <c r="DH26" i="1"/>
  <c r="I624" i="35" s="1"/>
  <c r="DK26" i="1"/>
  <c r="L624" i="35" s="1"/>
  <c r="BQ29" i="1"/>
  <c r="L718" i="35" s="1"/>
  <c r="EG29" i="1"/>
  <c r="L721" i="35" s="1"/>
  <c r="T31" i="23"/>
  <c r="C31" i="23" s="1"/>
  <c r="U31" i="23" s="1"/>
  <c r="D31" i="23" s="1"/>
  <c r="CQ31" i="3" s="1"/>
  <c r="AR13" i="1"/>
  <c r="L205" i="35" s="1"/>
  <c r="AL13" i="1"/>
  <c r="F205" i="35" s="1"/>
  <c r="BQ13" i="1"/>
  <c r="L206" i="35" s="1"/>
  <c r="DH13" i="1"/>
  <c r="I208" i="35" s="1"/>
  <c r="DK13" i="1"/>
  <c r="L208" i="35" s="1"/>
  <c r="EG13" i="1"/>
  <c r="L209" i="35" s="1"/>
  <c r="N14" i="1"/>
  <c r="F236" i="35" s="1"/>
  <c r="CM30" i="1"/>
  <c r="L751" i="35" s="1"/>
  <c r="Y39" i="1"/>
  <c r="P1036" i="35" s="1"/>
  <c r="AW39" i="1"/>
  <c r="P1037" i="35" s="1"/>
  <c r="BU39" i="1"/>
  <c r="P1038" i="35" s="1"/>
  <c r="Y40" i="1"/>
  <c r="P1068" i="35" s="1"/>
  <c r="AW40" i="1"/>
  <c r="P1069" i="35" s="1"/>
  <c r="BU44" i="1"/>
  <c r="P1198" i="35" s="1"/>
  <c r="Y45" i="1"/>
  <c r="P1228" i="35" s="1"/>
  <c r="DO45" i="1"/>
  <c r="P1232" i="35" s="1"/>
  <c r="BU46" i="1"/>
  <c r="P1262" i="35" s="1"/>
  <c r="Q62" i="1"/>
  <c r="I1772" i="35" s="1"/>
  <c r="BN63" i="1"/>
  <c r="I1806" i="35" s="1"/>
  <c r="EK63" i="1"/>
  <c r="P1809" i="35" s="1"/>
  <c r="Y64" i="1"/>
  <c r="P1836" i="35" s="1"/>
  <c r="AO64" i="1"/>
  <c r="I1837" i="35" s="1"/>
  <c r="BU67" i="1"/>
  <c r="P1934" i="35" s="1"/>
  <c r="BN67" i="1"/>
  <c r="I1934" i="35" s="1"/>
  <c r="DE68" i="1"/>
  <c r="F1968" i="35" s="1"/>
  <c r="CG85" i="1"/>
  <c r="F2511" i="35" s="1"/>
  <c r="DH85" i="1"/>
  <c r="I2512" i="35" s="1"/>
  <c r="Y66" i="11"/>
  <c r="AA66" i="11"/>
  <c r="R2958" i="35"/>
  <c r="BY99" i="1"/>
  <c r="U2735" i="35"/>
  <c r="AD67" i="1"/>
  <c r="R1932" i="35"/>
  <c r="AF35" i="36"/>
  <c r="HC35" i="1"/>
  <c r="P49" i="36"/>
  <c r="GK49" i="1"/>
  <c r="GL49" i="1"/>
  <c r="GI49" i="1"/>
  <c r="Z77" i="11"/>
  <c r="X77" i="11"/>
  <c r="BY90" i="1"/>
  <c r="T2670" i="35"/>
  <c r="CW84" i="1"/>
  <c r="T2479" i="35"/>
  <c r="BB105" i="1"/>
  <c r="T3149" i="35"/>
  <c r="AA88" i="11"/>
  <c r="Z105" i="11"/>
  <c r="X105" i="11"/>
  <c r="X51" i="11"/>
  <c r="Z51" i="11"/>
  <c r="W44" i="11"/>
  <c r="AA44" i="11"/>
  <c r="T3184" i="35"/>
  <c r="Q80" i="11"/>
  <c r="Y80" i="11"/>
  <c r="AA80" i="11"/>
  <c r="BY97" i="1"/>
  <c r="R2894" i="35"/>
  <c r="FD75" i="1"/>
  <c r="G2196" i="35"/>
  <c r="X15" i="11"/>
  <c r="W64" i="11"/>
  <c r="T103" i="11"/>
  <c r="S60" i="11"/>
  <c r="AA64" i="11"/>
  <c r="Q60" i="11"/>
  <c r="Q56" i="11"/>
  <c r="X53" i="11"/>
  <c r="Z49" i="11"/>
  <c r="Z41" i="11"/>
  <c r="Z33" i="11"/>
  <c r="Z25" i="11"/>
  <c r="T15" i="11"/>
  <c r="R11" i="11"/>
  <c r="BY101" i="1"/>
  <c r="EO97" i="1"/>
  <c r="EO92" i="1"/>
  <c r="DS79" i="1"/>
  <c r="DT79" i="1" s="1"/>
  <c r="V2320" i="35" s="1"/>
  <c r="DS65" i="1"/>
  <c r="CW61" i="1"/>
  <c r="AD61" i="1"/>
  <c r="DS53" i="1"/>
  <c r="BY53" i="1"/>
  <c r="FX48" i="1"/>
  <c r="FA33" i="1"/>
  <c r="W852" i="35" s="1"/>
  <c r="GW33" i="1"/>
  <c r="P15" i="36"/>
  <c r="GL15" i="1"/>
  <c r="BB91" i="1"/>
  <c r="BB74" i="1"/>
  <c r="BB58" i="1"/>
  <c r="P17" i="36"/>
  <c r="GL17" i="1"/>
  <c r="AA90" i="11"/>
  <c r="Z99" i="11"/>
  <c r="Y60" i="11"/>
  <c r="W104" i="11"/>
  <c r="V11" i="11"/>
  <c r="T11" i="11"/>
  <c r="Z83" i="11"/>
  <c r="Y82" i="11"/>
  <c r="V75" i="11"/>
  <c r="S72" i="11"/>
  <c r="Y62" i="11"/>
  <c r="Z57" i="11"/>
  <c r="Y54" i="11"/>
  <c r="AA50" i="11"/>
  <c r="AA46" i="11"/>
  <c r="Y42" i="11"/>
  <c r="T39" i="11"/>
  <c r="AA38" i="11"/>
  <c r="AA34" i="11"/>
  <c r="Z31" i="11"/>
  <c r="Y30" i="11"/>
  <c r="Z27" i="11"/>
  <c r="AA26" i="11"/>
  <c r="Y22" i="11"/>
  <c r="Z13" i="11"/>
  <c r="Z9" i="11"/>
  <c r="EO102" i="1"/>
  <c r="EO94" i="1"/>
  <c r="AD89" i="1"/>
  <c r="FN88" i="1"/>
  <c r="BY85" i="1"/>
  <c r="AD75" i="1"/>
  <c r="DS73" i="1"/>
  <c r="DS60" i="1"/>
  <c r="AD59" i="1"/>
  <c r="AD50" i="1"/>
  <c r="EO38" i="1"/>
  <c r="CW28" i="1"/>
  <c r="P49" i="23"/>
  <c r="K47" i="23"/>
  <c r="P40" i="23"/>
  <c r="AO8" i="1"/>
  <c r="I45" i="35" s="1"/>
  <c r="CR18" i="1"/>
  <c r="P367" i="35" s="1"/>
  <c r="Y19" i="1"/>
  <c r="P396" i="35" s="1"/>
  <c r="CR20" i="1"/>
  <c r="P431" i="35" s="1"/>
  <c r="Y21" i="1"/>
  <c r="P460" i="35" s="1"/>
  <c r="AO21" i="1"/>
  <c r="I461" i="35" s="1"/>
  <c r="BN21" i="1"/>
  <c r="I462" i="35" s="1"/>
  <c r="DE21" i="1"/>
  <c r="F464" i="35" s="1"/>
  <c r="EG25" i="1"/>
  <c r="L593" i="35" s="1"/>
  <c r="BB59" i="1"/>
  <c r="BB55" i="1"/>
  <c r="BB51" i="1"/>
  <c r="BB43" i="1"/>
  <c r="BB39" i="1"/>
  <c r="BB35" i="1"/>
  <c r="Q92" i="23"/>
  <c r="Q60" i="23"/>
  <c r="AC18" i="36"/>
  <c r="O17" i="23"/>
  <c r="P17" i="23" s="1"/>
  <c r="J9" i="23"/>
  <c r="R9" i="23" s="1"/>
  <c r="AO12" i="1"/>
  <c r="I173" i="35" s="1"/>
  <c r="CR12" i="1"/>
  <c r="P175" i="35" s="1"/>
  <c r="EK13" i="1"/>
  <c r="P209" i="35" s="1"/>
  <c r="T15" i="1"/>
  <c r="L268" i="35" s="1"/>
  <c r="EG15" i="1"/>
  <c r="L273" i="35" s="1"/>
  <c r="BQ16" i="1"/>
  <c r="L302" i="35" s="1"/>
  <c r="CM16" i="1"/>
  <c r="L303" i="35" s="1"/>
  <c r="CG16" i="1"/>
  <c r="F303" i="35" s="1"/>
  <c r="DH16" i="1"/>
  <c r="I304" i="35" s="1"/>
  <c r="AO22" i="1"/>
  <c r="I493" i="35" s="1"/>
  <c r="BU22" i="1"/>
  <c r="P494" i="35" s="1"/>
  <c r="ED23" i="1"/>
  <c r="I529" i="35" s="1"/>
  <c r="Q24" i="1"/>
  <c r="I556" i="35" s="1"/>
  <c r="AW24" i="1"/>
  <c r="P557" i="35" s="1"/>
  <c r="AO24" i="1"/>
  <c r="I557" i="35" s="1"/>
  <c r="BU24" i="1"/>
  <c r="P558" i="35" s="1"/>
  <c r="AD52" i="1"/>
  <c r="BY50" i="1"/>
  <c r="AD36" i="1"/>
  <c r="DS25" i="1"/>
  <c r="BY25" i="1"/>
  <c r="CW24" i="1"/>
  <c r="CW10" i="1"/>
  <c r="BB81" i="1"/>
  <c r="BB77" i="1"/>
  <c r="BB57" i="1"/>
  <c r="BB41" i="1"/>
  <c r="Q94" i="23"/>
  <c r="Q62" i="23"/>
  <c r="P53" i="23"/>
  <c r="J7" i="23"/>
  <c r="AW7" i="1"/>
  <c r="P13" i="35" s="1"/>
  <c r="Q7" i="1"/>
  <c r="I12" i="35" s="1"/>
  <c r="FN31" i="1"/>
  <c r="O26" i="23"/>
  <c r="I9" i="23"/>
  <c r="DK10" i="1"/>
  <c r="L112" i="35" s="1"/>
  <c r="CG11" i="1"/>
  <c r="F143" i="35" s="1"/>
  <c r="Y14" i="1"/>
  <c r="P236" i="35" s="1"/>
  <c r="BN14" i="1"/>
  <c r="I238" i="35" s="1"/>
  <c r="Y15" i="1"/>
  <c r="P268" i="35" s="1"/>
  <c r="CJ16" i="1"/>
  <c r="I303" i="35" s="1"/>
  <c r="DE16" i="1"/>
  <c r="F304" i="35" s="1"/>
  <c r="EG17" i="1"/>
  <c r="L337" i="35" s="1"/>
  <c r="EA17" i="1"/>
  <c r="F337" i="35" s="1"/>
  <c r="T18" i="1"/>
  <c r="L364" i="35" s="1"/>
  <c r="BQ18" i="1"/>
  <c r="L366" i="35" s="1"/>
  <c r="BK18" i="1"/>
  <c r="F366" i="35" s="1"/>
  <c r="CM18" i="1"/>
  <c r="L367" i="35" s="1"/>
  <c r="T19" i="1"/>
  <c r="L396" i="35" s="1"/>
  <c r="BQ20" i="1"/>
  <c r="L430" i="35" s="1"/>
  <c r="DH21" i="1"/>
  <c r="I464" i="35" s="1"/>
  <c r="DK21" i="1"/>
  <c r="L464" i="35" s="1"/>
  <c r="N22" i="1"/>
  <c r="F492" i="35" s="1"/>
  <c r="CG23" i="1"/>
  <c r="F527" i="35" s="1"/>
  <c r="AL24" i="1"/>
  <c r="F557" i="35" s="1"/>
  <c r="BK24" i="1"/>
  <c r="F558" i="35" s="1"/>
  <c r="DK24" i="1"/>
  <c r="L560" i="35" s="1"/>
  <c r="DE25" i="1"/>
  <c r="F592" i="35" s="1"/>
  <c r="EK25" i="1"/>
  <c r="P593" i="35" s="1"/>
  <c r="Y26" i="1"/>
  <c r="P620" i="35" s="1"/>
  <c r="BN26" i="1"/>
  <c r="I622" i="35" s="1"/>
  <c r="CR26" i="1"/>
  <c r="P623" i="35" s="1"/>
  <c r="DE26" i="1"/>
  <c r="F624" i="35" s="1"/>
  <c r="DK27" i="1"/>
  <c r="L656" i="35" s="1"/>
  <c r="AL28" i="1"/>
  <c r="F685" i="35" s="1"/>
  <c r="EA28" i="1"/>
  <c r="F689" i="35" s="1"/>
  <c r="BK32" i="1"/>
  <c r="F814" i="35" s="1"/>
  <c r="CM32" i="1"/>
  <c r="L815" i="35" s="1"/>
  <c r="DH32" i="1"/>
  <c r="I816" i="35" s="1"/>
  <c r="EA32" i="1"/>
  <c r="F817" i="35" s="1"/>
  <c r="AR33" i="1"/>
  <c r="L845" i="35" s="1"/>
  <c r="CG33" i="1"/>
  <c r="F847" i="35" s="1"/>
  <c r="T34" i="1"/>
  <c r="L876" i="35" s="1"/>
  <c r="EK35" i="1"/>
  <c r="P913" i="35" s="1"/>
  <c r="Y36" i="1"/>
  <c r="P940" i="35" s="1"/>
  <c r="BN36" i="1"/>
  <c r="I942" i="35" s="1"/>
  <c r="ED36" i="1"/>
  <c r="I945" i="35" s="1"/>
  <c r="DE38" i="1"/>
  <c r="F1008" i="35" s="1"/>
  <c r="AR39" i="1"/>
  <c r="L1037" i="35" s="1"/>
  <c r="Y41" i="1"/>
  <c r="P1100" i="35" s="1"/>
  <c r="BU42" i="1"/>
  <c r="P1134" i="35" s="1"/>
  <c r="CR43" i="1"/>
  <c r="P1167" i="35" s="1"/>
  <c r="ED43" i="1"/>
  <c r="I1169" i="35" s="1"/>
  <c r="DK44" i="1"/>
  <c r="L1200" i="35" s="1"/>
  <c r="EG44" i="1"/>
  <c r="L1201" i="35" s="1"/>
  <c r="CM45" i="1"/>
  <c r="L1231" i="35" s="1"/>
  <c r="CG45" i="1"/>
  <c r="F1231" i="35" s="1"/>
  <c r="AL46" i="1"/>
  <c r="F1261" i="35" s="1"/>
  <c r="AO47" i="1"/>
  <c r="I1293" i="35" s="1"/>
  <c r="N49" i="1"/>
  <c r="F1356" i="35" s="1"/>
  <c r="DE59" i="1"/>
  <c r="F1680" i="35" s="1"/>
  <c r="Q60" i="1"/>
  <c r="I1708" i="35" s="1"/>
  <c r="AO60" i="1"/>
  <c r="I1709" i="35" s="1"/>
  <c r="BN60" i="1"/>
  <c r="I1710" i="35" s="1"/>
  <c r="DE60" i="1"/>
  <c r="F1712" i="35" s="1"/>
  <c r="ED60" i="1"/>
  <c r="I1713" i="35" s="1"/>
  <c r="EG71" i="1"/>
  <c r="L2065" i="35" s="1"/>
  <c r="EA71" i="1"/>
  <c r="F2065" i="35" s="1"/>
  <c r="T72" i="1"/>
  <c r="L2092" i="35" s="1"/>
  <c r="N72" i="1"/>
  <c r="F2092" i="35" s="1"/>
  <c r="AR72" i="1"/>
  <c r="L2093" i="35" s="1"/>
  <c r="AL72" i="1"/>
  <c r="F2093" i="35" s="1"/>
  <c r="CM72" i="1"/>
  <c r="L2095" i="35" s="1"/>
  <c r="BK73" i="1"/>
  <c r="F2126" i="35" s="1"/>
  <c r="CG73" i="1"/>
  <c r="F2127" i="35" s="1"/>
  <c r="EA73" i="1"/>
  <c r="F2129" i="35" s="1"/>
  <c r="BQ74" i="1"/>
  <c r="L2158" i="35" s="1"/>
  <c r="CG74" i="1"/>
  <c r="F2159" i="35" s="1"/>
  <c r="DK74" i="1"/>
  <c r="L2160" i="35" s="1"/>
  <c r="AL75" i="1"/>
  <c r="F2189" i="35" s="1"/>
  <c r="BK75" i="1"/>
  <c r="F2190" i="35" s="1"/>
  <c r="CG75" i="1"/>
  <c r="F2191" i="35" s="1"/>
  <c r="EA75" i="1"/>
  <c r="F2193" i="35" s="1"/>
  <c r="N76" i="1"/>
  <c r="F2220" i="35" s="1"/>
  <c r="ED80" i="1"/>
  <c r="I2353" i="35" s="1"/>
  <c r="Q81" i="1"/>
  <c r="I2380" i="35" s="1"/>
  <c r="ED81" i="1"/>
  <c r="I2385" i="35" s="1"/>
  <c r="Q82" i="1"/>
  <c r="I2412" i="35" s="1"/>
  <c r="N87" i="1"/>
  <c r="F2572" i="35" s="1"/>
  <c r="AL87" i="1"/>
  <c r="F2573" i="35" s="1"/>
  <c r="BQ87" i="1"/>
  <c r="L2574" i="35" s="1"/>
  <c r="CG87" i="1"/>
  <c r="F2575" i="35" s="1"/>
  <c r="DH87" i="1"/>
  <c r="I2576" i="35" s="1"/>
  <c r="DK87" i="1"/>
  <c r="L2576" i="35" s="1"/>
  <c r="AL88" i="1"/>
  <c r="F2605" i="35" s="1"/>
  <c r="BQ88" i="1"/>
  <c r="L2606" i="35" s="1"/>
  <c r="CG88" i="1"/>
  <c r="F2607" i="35" s="1"/>
  <c r="EA89" i="1"/>
  <c r="F2641" i="35" s="1"/>
  <c r="DK90" i="1"/>
  <c r="L2672" i="35" s="1"/>
  <c r="CG92" i="1"/>
  <c r="F2735" i="35" s="1"/>
  <c r="DH92" i="1"/>
  <c r="I2736" i="35" s="1"/>
  <c r="DK92" i="1"/>
  <c r="L2736" i="35" s="1"/>
  <c r="N93" i="1"/>
  <c r="F2764" i="35" s="1"/>
  <c r="AL93" i="1"/>
  <c r="F2765" i="35" s="1"/>
  <c r="BQ93" i="1"/>
  <c r="L2766" i="35" s="1"/>
  <c r="BK93" i="1"/>
  <c r="F2766" i="35" s="1"/>
  <c r="CG93" i="1"/>
  <c r="F2767" i="35" s="1"/>
  <c r="DH93" i="1"/>
  <c r="I2768" i="35" s="1"/>
  <c r="CJ95" i="1"/>
  <c r="I2831" i="35" s="1"/>
  <c r="DO95" i="1"/>
  <c r="P2832" i="35" s="1"/>
  <c r="DE95" i="1"/>
  <c r="F2832" i="35" s="1"/>
  <c r="BK26" i="1"/>
  <c r="F622" i="35" s="1"/>
  <c r="AW27" i="1"/>
  <c r="P653" i="35" s="1"/>
  <c r="BU27" i="1"/>
  <c r="P654" i="35" s="1"/>
  <c r="DE27" i="1"/>
  <c r="F656" i="35" s="1"/>
  <c r="Y32" i="1"/>
  <c r="P812" i="35" s="1"/>
  <c r="AO32" i="1"/>
  <c r="I813" i="35" s="1"/>
  <c r="Q34" i="1"/>
  <c r="I876" i="35" s="1"/>
  <c r="DH35" i="1"/>
  <c r="I912" i="35" s="1"/>
  <c r="DK35" i="1"/>
  <c r="L912" i="35" s="1"/>
  <c r="BU37" i="1"/>
  <c r="P974" i="35" s="1"/>
  <c r="DE37" i="1"/>
  <c r="F976" i="35" s="1"/>
  <c r="AO39" i="1"/>
  <c r="I1037" i="35" s="1"/>
  <c r="EA40" i="1"/>
  <c r="F1073" i="35" s="1"/>
  <c r="CM41" i="1"/>
  <c r="L1103" i="35" s="1"/>
  <c r="Y50" i="1"/>
  <c r="P1388" i="35" s="1"/>
  <c r="AW50" i="1"/>
  <c r="P1389" i="35" s="1"/>
  <c r="BU50" i="1"/>
  <c r="P1390" i="35" s="1"/>
  <c r="CM62" i="1"/>
  <c r="L1775" i="35" s="1"/>
  <c r="DH62" i="1"/>
  <c r="I1776" i="35" s="1"/>
  <c r="EG62" i="1"/>
  <c r="L1777" i="35" s="1"/>
  <c r="T63" i="1"/>
  <c r="L1804" i="35" s="1"/>
  <c r="BK64" i="1"/>
  <c r="F1838" i="35" s="1"/>
  <c r="AW67" i="1"/>
  <c r="P1933" i="35" s="1"/>
  <c r="Y70" i="1"/>
  <c r="P2028" i="35" s="1"/>
  <c r="AO71" i="1"/>
  <c r="I2061" i="35" s="1"/>
  <c r="BN71" i="1"/>
  <c r="I2062" i="35" s="1"/>
  <c r="CJ71" i="1"/>
  <c r="I2063" i="35" s="1"/>
  <c r="BU74" i="1"/>
  <c r="P2158" i="35" s="1"/>
  <c r="BN74" i="1"/>
  <c r="I2158" i="35" s="1"/>
  <c r="CJ74" i="1"/>
  <c r="I2159" i="35" s="1"/>
  <c r="DO74" i="1"/>
  <c r="P2160" i="35" s="1"/>
  <c r="DE74" i="1"/>
  <c r="F2160" i="35" s="1"/>
  <c r="BU75" i="1"/>
  <c r="P2190" i="35" s="1"/>
  <c r="BN75" i="1"/>
  <c r="I2190" i="35" s="1"/>
  <c r="DE75" i="1"/>
  <c r="F2192" i="35" s="1"/>
  <c r="EK75" i="1"/>
  <c r="P2193" i="35" s="1"/>
  <c r="BN76" i="1"/>
  <c r="I2222" i="35" s="1"/>
  <c r="CR76" i="1"/>
  <c r="P2223" i="35" s="1"/>
  <c r="BN88" i="1"/>
  <c r="I2606" i="35" s="1"/>
  <c r="EA30" i="1"/>
  <c r="F753" i="35" s="1"/>
  <c r="DO34" i="1"/>
  <c r="P880" i="35" s="1"/>
  <c r="DE34" i="1"/>
  <c r="F880" i="35" s="1"/>
  <c r="BQ37" i="1"/>
  <c r="L974" i="35" s="1"/>
  <c r="BN39" i="1"/>
  <c r="I1038" i="35" s="1"/>
  <c r="CR39" i="1"/>
  <c r="P1039" i="35" s="1"/>
  <c r="DE39" i="1"/>
  <c r="F1040" i="35" s="1"/>
  <c r="AR42" i="1"/>
  <c r="L1133" i="35" s="1"/>
  <c r="AL42" i="1"/>
  <c r="F1133" i="35" s="1"/>
  <c r="AO45" i="1"/>
  <c r="I1229" i="35" s="1"/>
  <c r="EG46" i="1"/>
  <c r="L1265" i="35" s="1"/>
  <c r="EA46" i="1"/>
  <c r="F1265" i="35" s="1"/>
  <c r="BQ47" i="1"/>
  <c r="L1294" i="35" s="1"/>
  <c r="CG47" i="1"/>
  <c r="F1295" i="35" s="1"/>
  <c r="AW51" i="1"/>
  <c r="P1421" i="35" s="1"/>
  <c r="BU51" i="1"/>
  <c r="P1422" i="35" s="1"/>
  <c r="EK51" i="1"/>
  <c r="P1425" i="35" s="1"/>
  <c r="Y52" i="1"/>
  <c r="P1452" i="35" s="1"/>
  <c r="DE52" i="1"/>
  <c r="F1456" i="35" s="1"/>
  <c r="EK52" i="1"/>
  <c r="P1457" i="35" s="1"/>
  <c r="Y53" i="1"/>
  <c r="P1484" i="35" s="1"/>
  <c r="Q56" i="1"/>
  <c r="I1580" i="35" s="1"/>
  <c r="AW56" i="1"/>
  <c r="P1581" i="35" s="1"/>
  <c r="BU56" i="1"/>
  <c r="P1582" i="35" s="1"/>
  <c r="DE58" i="1"/>
  <c r="F1648" i="35" s="1"/>
  <c r="EK58" i="1"/>
  <c r="P1649" i="35" s="1"/>
  <c r="Y59" i="1"/>
  <c r="P1676" i="35" s="1"/>
  <c r="CM67" i="1"/>
  <c r="L1935" i="35" s="1"/>
  <c r="EA67" i="1"/>
  <c r="F1937" i="35" s="1"/>
  <c r="T68" i="1"/>
  <c r="L1964" i="35" s="1"/>
  <c r="BK68" i="1"/>
  <c r="F1966" i="35" s="1"/>
  <c r="Y80" i="1"/>
  <c r="P2348" i="35" s="1"/>
  <c r="AW80" i="1"/>
  <c r="P2349" i="35" s="1"/>
  <c r="BU80" i="1"/>
  <c r="P2350" i="35" s="1"/>
  <c r="CR80" i="1"/>
  <c r="P2351" i="35" s="1"/>
  <c r="DE89" i="1"/>
  <c r="F2640" i="35" s="1"/>
  <c r="AO90" i="1"/>
  <c r="I2669" i="35" s="1"/>
  <c r="BN90" i="1"/>
  <c r="I2670" i="35" s="1"/>
  <c r="DE90" i="1"/>
  <c r="F2672" i="35" s="1"/>
  <c r="DE93" i="1"/>
  <c r="F2768" i="35" s="1"/>
  <c r="AL95" i="1"/>
  <c r="F2829" i="35" s="1"/>
  <c r="DK98" i="1"/>
  <c r="L2928" i="35" s="1"/>
  <c r="AL99" i="1"/>
  <c r="F2957" i="35" s="1"/>
  <c r="BK99" i="1"/>
  <c r="F2958" i="35" s="1"/>
  <c r="CG99" i="1"/>
  <c r="F2959" i="35" s="1"/>
  <c r="N100" i="1"/>
  <c r="F2988" i="35" s="1"/>
  <c r="AL104" i="1"/>
  <c r="F3117" i="35" s="1"/>
  <c r="Y6" i="1"/>
  <c r="S99" i="11"/>
  <c r="X99" i="11"/>
  <c r="S95" i="11"/>
  <c r="R95" i="11"/>
  <c r="Z95" i="11"/>
  <c r="T3022" i="35"/>
  <c r="R99" i="11"/>
  <c r="Q68" i="11"/>
  <c r="AA68" i="11"/>
  <c r="X61" i="11"/>
  <c r="Z61" i="11"/>
  <c r="Z23" i="11"/>
  <c r="T23" i="11"/>
  <c r="S20" i="11"/>
  <c r="Q20" i="11"/>
  <c r="Y20" i="11"/>
  <c r="S16" i="11"/>
  <c r="U16" i="11"/>
  <c r="W16" i="11"/>
  <c r="AA16" i="11"/>
  <c r="U12" i="11"/>
  <c r="W12" i="11"/>
  <c r="AA12" i="11"/>
  <c r="R7" i="11"/>
  <c r="X7" i="11"/>
  <c r="V7" i="11"/>
  <c r="U2320" i="35"/>
  <c r="U3022" i="35"/>
  <c r="S84" i="11"/>
  <c r="Y84" i="11"/>
  <c r="AA84" i="11"/>
  <c r="Q84" i="11"/>
  <c r="R83" i="11"/>
  <c r="V83" i="11"/>
  <c r="X83" i="11"/>
  <c r="Q76" i="11"/>
  <c r="S76" i="11"/>
  <c r="Y76" i="11"/>
  <c r="Y72" i="11"/>
  <c r="U72" i="11"/>
  <c r="W72" i="11"/>
  <c r="AA72" i="11"/>
  <c r="AA58" i="11"/>
  <c r="Y58" i="11"/>
  <c r="R51" i="11"/>
  <c r="R47" i="11"/>
  <c r="V47" i="11"/>
  <c r="Z47" i="11"/>
  <c r="T43" i="11"/>
  <c r="X43" i="11"/>
  <c r="Y40" i="11"/>
  <c r="Q40" i="11"/>
  <c r="X39" i="11"/>
  <c r="V35" i="11"/>
  <c r="Z35" i="11"/>
  <c r="S32" i="11"/>
  <c r="Y32" i="11"/>
  <c r="T2801" i="35"/>
  <c r="AA76" i="11"/>
  <c r="AA54" i="11"/>
  <c r="Z103" i="11"/>
  <c r="Z69" i="11"/>
  <c r="Z7" i="11"/>
  <c r="Y50" i="11"/>
  <c r="Y26" i="11"/>
  <c r="X23" i="11"/>
  <c r="W80" i="11"/>
  <c r="W20" i="11"/>
  <c r="V51" i="11"/>
  <c r="U20" i="11"/>
  <c r="T27" i="11"/>
  <c r="R63" i="11"/>
  <c r="Q16" i="11"/>
  <c r="P104" i="11"/>
  <c r="Y104" i="11"/>
  <c r="P100" i="11"/>
  <c r="S100" i="11"/>
  <c r="W100" i="11"/>
  <c r="AA100" i="11"/>
  <c r="P96" i="11"/>
  <c r="Y96" i="11"/>
  <c r="P92" i="11"/>
  <c r="W92" i="11"/>
  <c r="AA92" i="11"/>
  <c r="S92" i="11"/>
  <c r="Y86" i="11"/>
  <c r="AA86" i="11"/>
  <c r="BY94" i="1"/>
  <c r="BY93" i="1"/>
  <c r="EO79" i="1"/>
  <c r="EO57" i="1"/>
  <c r="EO56" i="1"/>
  <c r="BY45" i="1"/>
  <c r="EO41" i="1"/>
  <c r="AD37" i="1"/>
  <c r="EO35" i="1"/>
  <c r="EO33" i="1"/>
  <c r="BY28" i="1"/>
  <c r="CW26" i="1"/>
  <c r="AD26" i="1"/>
  <c r="EO23" i="1"/>
  <c r="EO21" i="1"/>
  <c r="CW18" i="1"/>
  <c r="AD11" i="1"/>
  <c r="BB90" i="1"/>
  <c r="BB73" i="1"/>
  <c r="BB26" i="1"/>
  <c r="AF60" i="36"/>
  <c r="HC60" i="1"/>
  <c r="T30" i="23"/>
  <c r="C30" i="23" s="1"/>
  <c r="U30" i="23" s="1"/>
  <c r="D30" i="23" s="1"/>
  <c r="CQ30" i="3" s="1"/>
  <c r="H30" i="23"/>
  <c r="O30" i="23"/>
  <c r="Z15" i="36"/>
  <c r="FA15" i="1"/>
  <c r="W276" i="35" s="1"/>
  <c r="BY92" i="1"/>
  <c r="U2734" i="35" s="1"/>
  <c r="AD91" i="1"/>
  <c r="S67" i="11"/>
  <c r="S63" i="11"/>
  <c r="S59" i="11"/>
  <c r="S55" i="11"/>
  <c r="U52" i="11"/>
  <c r="S48" i="11"/>
  <c r="S44" i="11"/>
  <c r="AA40" i="11"/>
  <c r="Y36" i="11"/>
  <c r="AA32" i="11"/>
  <c r="W28" i="11"/>
  <c r="Q24" i="11"/>
  <c r="V19" i="11"/>
  <c r="AA18" i="11"/>
  <c r="AA14" i="11"/>
  <c r="Y10" i="11"/>
  <c r="Q8" i="11"/>
  <c r="BY98" i="1"/>
  <c r="DS96" i="1"/>
  <c r="BY96" i="1"/>
  <c r="FN94" i="1"/>
  <c r="BY87" i="1"/>
  <c r="DS86" i="1"/>
  <c r="FN79" i="1"/>
  <c r="DS75" i="1"/>
  <c r="BY75" i="1"/>
  <c r="CW72" i="1"/>
  <c r="EO67" i="1"/>
  <c r="DS61" i="1"/>
  <c r="AD55" i="1"/>
  <c r="EO51" i="1"/>
  <c r="CW51" i="1"/>
  <c r="AD51" i="1"/>
  <c r="AD48" i="1"/>
  <c r="DS36" i="1"/>
  <c r="CW32" i="1"/>
  <c r="DS27" i="1"/>
  <c r="EO25" i="1"/>
  <c r="DS24" i="1"/>
  <c r="CW22" i="1"/>
  <c r="AD22" i="1"/>
  <c r="BY12" i="1"/>
  <c r="AD6" i="1"/>
  <c r="BB83" i="1"/>
  <c r="BB49" i="1"/>
  <c r="BB45" i="1"/>
  <c r="BB23" i="1"/>
  <c r="BB19" i="1"/>
  <c r="Q100" i="23"/>
  <c r="Q84" i="23"/>
  <c r="Q68" i="23"/>
  <c r="Q51" i="23"/>
  <c r="Q46" i="23"/>
  <c r="BU6" i="1"/>
  <c r="BN6" i="1"/>
  <c r="H27" i="23"/>
  <c r="O27" i="23"/>
  <c r="T27" i="23"/>
  <c r="C27" i="23" s="1"/>
  <c r="U27" i="23" s="1"/>
  <c r="D27" i="23" s="1"/>
  <c r="CQ27" i="3" s="1"/>
  <c r="S91" i="11"/>
  <c r="S88" i="11"/>
  <c r="S87" i="11"/>
  <c r="Z85" i="11"/>
  <c r="AA82" i="11"/>
  <c r="X81" i="11"/>
  <c r="Z75" i="11"/>
  <c r="AA74" i="11"/>
  <c r="R71" i="11"/>
  <c r="S68" i="11"/>
  <c r="S64" i="11"/>
  <c r="S7" i="11"/>
  <c r="CW106" i="1"/>
  <c r="BY105" i="1"/>
  <c r="CW101" i="1"/>
  <c r="EO99" i="1"/>
  <c r="FN93" i="1"/>
  <c r="FN92" i="1"/>
  <c r="CW91" i="1"/>
  <c r="CW86" i="1"/>
  <c r="DS84" i="1"/>
  <c r="FN81" i="1"/>
  <c r="AD81" i="1"/>
  <c r="DS78" i="1"/>
  <c r="EO77" i="1"/>
  <c r="EO75" i="1"/>
  <c r="DS71" i="1"/>
  <c r="EO70" i="1"/>
  <c r="FX66" i="1"/>
  <c r="FD66" i="1"/>
  <c r="DS66" i="1"/>
  <c r="FN58" i="1"/>
  <c r="EO58" i="1"/>
  <c r="DS56" i="1"/>
  <c r="BY46" i="1"/>
  <c r="AD44" i="1"/>
  <c r="EO40" i="1"/>
  <c r="DS37" i="1"/>
  <c r="BY37" i="1"/>
  <c r="DS35" i="1"/>
  <c r="BY35" i="1"/>
  <c r="DS33" i="1"/>
  <c r="EO31" i="1"/>
  <c r="AD28" i="1"/>
  <c r="DS26" i="1"/>
  <c r="BY26" i="1"/>
  <c r="DS23" i="1"/>
  <c r="BY23" i="1"/>
  <c r="DS21" i="1"/>
  <c r="BY19" i="1"/>
  <c r="CW12" i="1"/>
  <c r="DS8" i="1"/>
  <c r="U48" i="35" s="1"/>
  <c r="EO6" i="1"/>
  <c r="CW6" i="1"/>
  <c r="BY6" i="1"/>
  <c r="BB106" i="1"/>
  <c r="BB97" i="1"/>
  <c r="BB93" i="1"/>
  <c r="BB89" i="1"/>
  <c r="BB71" i="1"/>
  <c r="BB67" i="1"/>
  <c r="BB42" i="1"/>
  <c r="BB33" i="1"/>
  <c r="BB29" i="1"/>
  <c r="BB25" i="1"/>
  <c r="Q102" i="23"/>
  <c r="Q86" i="23"/>
  <c r="Q70" i="23"/>
  <c r="Q54" i="23"/>
  <c r="L46" i="23"/>
  <c r="P45" i="23"/>
  <c r="L40" i="23"/>
  <c r="P39" i="23"/>
  <c r="DH7" i="1"/>
  <c r="I16" i="35" s="1"/>
  <c r="BU7" i="1"/>
  <c r="P14" i="35" s="1"/>
  <c r="FN28" i="1"/>
  <c r="H26" i="23"/>
  <c r="FN21" i="1"/>
  <c r="FN18" i="1"/>
  <c r="FN7" i="1"/>
  <c r="J33" i="23"/>
  <c r="S33" i="23" s="1"/>
  <c r="Q8" i="1"/>
  <c r="I44" i="35" s="1"/>
  <c r="DK8" i="1"/>
  <c r="L48" i="35" s="1"/>
  <c r="EA8" i="1"/>
  <c r="F49" i="35" s="1"/>
  <c r="DO9" i="1"/>
  <c r="P80" i="35" s="1"/>
  <c r="ED9" i="1"/>
  <c r="I81" i="35" s="1"/>
  <c r="Q10" i="1"/>
  <c r="I108" i="35" s="1"/>
  <c r="AL12" i="1"/>
  <c r="F173" i="35" s="1"/>
  <c r="CG15" i="1"/>
  <c r="F271" i="35" s="1"/>
  <c r="BN18" i="1"/>
  <c r="I366" i="35" s="1"/>
  <c r="DE19" i="1"/>
  <c r="F400" i="35" s="1"/>
  <c r="ED19" i="1"/>
  <c r="I401" i="35" s="1"/>
  <c r="Q20" i="1"/>
  <c r="I428" i="35" s="1"/>
  <c r="CJ22" i="1"/>
  <c r="I495" i="35" s="1"/>
  <c r="DE22" i="1"/>
  <c r="F496" i="35" s="1"/>
  <c r="Y23" i="1"/>
  <c r="P524" i="35" s="1"/>
  <c r="AO23" i="1"/>
  <c r="I525" i="35" s="1"/>
  <c r="BN23" i="1"/>
  <c r="I526" i="35" s="1"/>
  <c r="ED24" i="1"/>
  <c r="I561" i="35" s="1"/>
  <c r="DK25" i="1"/>
  <c r="L592" i="35" s="1"/>
  <c r="Q26" i="1"/>
  <c r="I620" i="35" s="1"/>
  <c r="DE28" i="1"/>
  <c r="F688" i="35" s="1"/>
  <c r="Q32" i="1"/>
  <c r="I812" i="35" s="1"/>
  <c r="CJ34" i="1"/>
  <c r="I879" i="35" s="1"/>
  <c r="DL35" i="1"/>
  <c r="DE36" i="1"/>
  <c r="F944" i="35" s="1"/>
  <c r="EK37" i="1"/>
  <c r="P977" i="35" s="1"/>
  <c r="Y38" i="1"/>
  <c r="P1004" i="35" s="1"/>
  <c r="CG39" i="1"/>
  <c r="F1039" i="35" s="1"/>
  <c r="BN40" i="1"/>
  <c r="I1070" i="35" s="1"/>
  <c r="CJ40" i="1"/>
  <c r="I1071" i="35" s="1"/>
  <c r="DE40" i="1"/>
  <c r="F1072" i="35" s="1"/>
  <c r="Q41" i="1"/>
  <c r="I1100" i="35" s="1"/>
  <c r="EK42" i="1"/>
  <c r="P1137" i="35" s="1"/>
  <c r="EK44" i="1"/>
  <c r="P1201" i="35" s="1"/>
  <c r="N47" i="1"/>
  <c r="F1292" i="35" s="1"/>
  <c r="BQ51" i="1"/>
  <c r="L1422" i="35" s="1"/>
  <c r="CM51" i="1"/>
  <c r="L1423" i="35" s="1"/>
  <c r="DH51" i="1"/>
  <c r="I1424" i="35" s="1"/>
  <c r="EG51" i="1"/>
  <c r="L1425" i="35" s="1"/>
  <c r="J10" i="23"/>
  <c r="EG26" i="1"/>
  <c r="L625" i="35" s="1"/>
  <c r="Q27" i="1"/>
  <c r="I652" i="35" s="1"/>
  <c r="DK29" i="1"/>
  <c r="L720" i="35" s="1"/>
  <c r="Y30" i="1"/>
  <c r="P748" i="35" s="1"/>
  <c r="BH11" i="1"/>
  <c r="Q9" i="1"/>
  <c r="I76" i="35" s="1"/>
  <c r="AO9" i="1"/>
  <c r="I77" i="35" s="1"/>
  <c r="BN9" i="1"/>
  <c r="I78" i="35" s="1"/>
  <c r="DO10" i="1"/>
  <c r="P112" i="35" s="1"/>
  <c r="ED10" i="1"/>
  <c r="I113" i="35" s="1"/>
  <c r="CR11" i="1"/>
  <c r="P143" i="35" s="1"/>
  <c r="CG17" i="1"/>
  <c r="F335" i="35" s="1"/>
  <c r="EA24" i="1"/>
  <c r="F561" i="35" s="1"/>
  <c r="EK27" i="1"/>
  <c r="P657" i="35" s="1"/>
  <c r="Y28" i="1"/>
  <c r="P684" i="35" s="1"/>
  <c r="AO28" i="1"/>
  <c r="I685" i="35" s="1"/>
  <c r="BN29" i="1"/>
  <c r="I718" i="35" s="1"/>
  <c r="BQ31" i="1"/>
  <c r="L782" i="35" s="1"/>
  <c r="CR32" i="1"/>
  <c r="P815" i="35" s="1"/>
  <c r="CJ32" i="1"/>
  <c r="I815" i="35" s="1"/>
  <c r="DO32" i="1"/>
  <c r="P816" i="35" s="1"/>
  <c r="Q33" i="1"/>
  <c r="I844" i="35" s="1"/>
  <c r="AW33" i="1"/>
  <c r="P845" i="35" s="1"/>
  <c r="BQ33" i="1"/>
  <c r="L846" i="35" s="1"/>
  <c r="BK33" i="1"/>
  <c r="F846" i="35" s="1"/>
  <c r="CM33" i="1"/>
  <c r="L847" i="35" s="1"/>
  <c r="DO33" i="1"/>
  <c r="P848" i="35" s="1"/>
  <c r="ED33" i="1"/>
  <c r="I849" i="35" s="1"/>
  <c r="Y34" i="1"/>
  <c r="P876" i="35" s="1"/>
  <c r="AL34" i="1"/>
  <c r="F877" i="35" s="1"/>
  <c r="BK34" i="1"/>
  <c r="F878" i="35" s="1"/>
  <c r="AW35" i="1"/>
  <c r="P909" i="35" s="1"/>
  <c r="AO35" i="1"/>
  <c r="I909" i="35" s="1"/>
  <c r="BU35" i="1"/>
  <c r="P910" i="35" s="1"/>
  <c r="AL36" i="1"/>
  <c r="F941" i="35" s="1"/>
  <c r="AW37" i="1"/>
  <c r="P973" i="35" s="1"/>
  <c r="T40" i="1"/>
  <c r="L1068" i="35" s="1"/>
  <c r="N40" i="1"/>
  <c r="F1068" i="35" s="1"/>
  <c r="EG42" i="1"/>
  <c r="L1137" i="35" s="1"/>
  <c r="DO43" i="1"/>
  <c r="P1168" i="35" s="1"/>
  <c r="T46" i="1"/>
  <c r="L1260" i="35" s="1"/>
  <c r="N46" i="1"/>
  <c r="F1260" i="35" s="1"/>
  <c r="AR46" i="1"/>
  <c r="L1261" i="35" s="1"/>
  <c r="BK47" i="1"/>
  <c r="F1294" i="35" s="1"/>
  <c r="CM47" i="1"/>
  <c r="L1295" i="35" s="1"/>
  <c r="DK47" i="1"/>
  <c r="L1296" i="35" s="1"/>
  <c r="T48" i="1"/>
  <c r="L1324" i="35" s="1"/>
  <c r="N48" i="1"/>
  <c r="F1324" i="35" s="1"/>
  <c r="Q49" i="1"/>
  <c r="I1356" i="35" s="1"/>
  <c r="N55" i="1"/>
  <c r="F1548" i="35" s="1"/>
  <c r="AR10" i="1"/>
  <c r="L109" i="35" s="1"/>
  <c r="ED12" i="1"/>
  <c r="I177" i="35" s="1"/>
  <c r="Y13" i="1"/>
  <c r="P204" i="35" s="1"/>
  <c r="CR14" i="1"/>
  <c r="P239" i="35" s="1"/>
  <c r="AO16" i="1"/>
  <c r="I301" i="35" s="1"/>
  <c r="BU16" i="1"/>
  <c r="P302" i="35" s="1"/>
  <c r="Q17" i="1"/>
  <c r="I332" i="35" s="1"/>
  <c r="AO19" i="1"/>
  <c r="I397" i="35" s="1"/>
  <c r="BN19" i="1"/>
  <c r="I398" i="35" s="1"/>
  <c r="DK20" i="1"/>
  <c r="L432" i="35" s="1"/>
  <c r="CG21" i="1"/>
  <c r="F463" i="35" s="1"/>
  <c r="ED25" i="1"/>
  <c r="I593" i="35" s="1"/>
  <c r="AL26" i="1"/>
  <c r="F621" i="35" s="1"/>
  <c r="DE29" i="1"/>
  <c r="F720" i="35" s="1"/>
  <c r="AL30" i="1"/>
  <c r="F749" i="35" s="1"/>
  <c r="BQ30" i="1"/>
  <c r="L750" i="35" s="1"/>
  <c r="BK30" i="1"/>
  <c r="F750" i="35" s="1"/>
  <c r="CJ30" i="1"/>
  <c r="I751" i="35" s="1"/>
  <c r="ED30" i="1"/>
  <c r="I753" i="35" s="1"/>
  <c r="CJ31" i="1"/>
  <c r="I783" i="35" s="1"/>
  <c r="BN33" i="1"/>
  <c r="I846" i="35" s="1"/>
  <c r="Q36" i="1"/>
  <c r="I940" i="35" s="1"/>
  <c r="BQ38" i="1"/>
  <c r="L1006" i="35" s="1"/>
  <c r="CR38" i="1"/>
  <c r="P1007" i="35" s="1"/>
  <c r="Q39" i="1"/>
  <c r="I1036" i="35" s="1"/>
  <c r="AR41" i="1"/>
  <c r="L1101" i="35" s="1"/>
  <c r="BQ41" i="1"/>
  <c r="L1102" i="35" s="1"/>
  <c r="BK41" i="1"/>
  <c r="F1102" i="35" s="1"/>
  <c r="CJ42" i="1"/>
  <c r="I1135" i="35" s="1"/>
  <c r="CG43" i="1"/>
  <c r="F1167" i="35" s="1"/>
  <c r="CJ44" i="1"/>
  <c r="I1199" i="35" s="1"/>
  <c r="EA44" i="1"/>
  <c r="F1201" i="35" s="1"/>
  <c r="ED45" i="1"/>
  <c r="I1233" i="35" s="1"/>
  <c r="AW46" i="1"/>
  <c r="P1261" i="35" s="1"/>
  <c r="CJ46" i="1"/>
  <c r="I1263" i="35" s="1"/>
  <c r="DK46" i="1"/>
  <c r="L1264" i="35" s="1"/>
  <c r="CR47" i="1"/>
  <c r="P1295" i="35" s="1"/>
  <c r="ED47" i="1"/>
  <c r="I1297" i="35" s="1"/>
  <c r="AL48" i="1"/>
  <c r="F1325" i="35" s="1"/>
  <c r="BK48" i="1"/>
  <c r="F1326" i="35" s="1"/>
  <c r="DH48" i="1"/>
  <c r="I1328" i="35" s="1"/>
  <c r="EG48" i="1"/>
  <c r="L1329" i="35" s="1"/>
  <c r="T49" i="1"/>
  <c r="L1356" i="35" s="1"/>
  <c r="EG49" i="1"/>
  <c r="L1361" i="35" s="1"/>
  <c r="T50" i="1"/>
  <c r="L1388" i="35" s="1"/>
  <c r="AR50" i="1"/>
  <c r="L1389" i="35" s="1"/>
  <c r="BQ50" i="1"/>
  <c r="L1390" i="35" s="1"/>
  <c r="Q51" i="1"/>
  <c r="I1420" i="35" s="1"/>
  <c r="Q52" i="1"/>
  <c r="I1452" i="35" s="1"/>
  <c r="BN52" i="1"/>
  <c r="I1454" i="35" s="1"/>
  <c r="CJ52" i="1"/>
  <c r="I1455" i="35" s="1"/>
  <c r="BN54" i="1"/>
  <c r="I1518" i="35" s="1"/>
  <c r="CR54" i="1"/>
  <c r="P1519" i="35" s="1"/>
  <c r="DO54" i="1"/>
  <c r="P1520" i="35" s="1"/>
  <c r="EK54" i="1"/>
  <c r="P1521" i="35" s="1"/>
  <c r="Y55" i="1"/>
  <c r="P1548" i="35" s="1"/>
  <c r="AL55" i="1"/>
  <c r="F1549" i="35" s="1"/>
  <c r="BQ57" i="1"/>
  <c r="L1614" i="35" s="1"/>
  <c r="CM57" i="1"/>
  <c r="L1615" i="35" s="1"/>
  <c r="DH57" i="1"/>
  <c r="I1616" i="35" s="1"/>
  <c r="T58" i="1"/>
  <c r="L1644" i="35" s="1"/>
  <c r="AR58" i="1"/>
  <c r="L1645" i="35" s="1"/>
  <c r="BQ58" i="1"/>
  <c r="L1646" i="35" s="1"/>
  <c r="CM58" i="1"/>
  <c r="L1647" i="35" s="1"/>
  <c r="CR59" i="1"/>
  <c r="P1679" i="35" s="1"/>
  <c r="DO59" i="1"/>
  <c r="P1680" i="35" s="1"/>
  <c r="BN61" i="1"/>
  <c r="I1742" i="35" s="1"/>
  <c r="CR61" i="1"/>
  <c r="P1743" i="35" s="1"/>
  <c r="DO61" i="1"/>
  <c r="P1744" i="35" s="1"/>
  <c r="N62" i="1"/>
  <c r="F1772" i="35" s="1"/>
  <c r="AL62" i="1"/>
  <c r="F1773" i="35" s="1"/>
  <c r="N63" i="1"/>
  <c r="F1804" i="35" s="1"/>
  <c r="AL63" i="1"/>
  <c r="F1805" i="35" s="1"/>
  <c r="AR64" i="1"/>
  <c r="L1837" i="35" s="1"/>
  <c r="BQ64" i="1"/>
  <c r="L1838" i="35" s="1"/>
  <c r="DK65" i="1"/>
  <c r="L1872" i="35" s="1"/>
  <c r="EG66" i="1"/>
  <c r="L1905" i="35" s="1"/>
  <c r="N67" i="1"/>
  <c r="F1932" i="35" s="1"/>
  <c r="AR67" i="1"/>
  <c r="L1933" i="35" s="1"/>
  <c r="DO67" i="1"/>
  <c r="P1936" i="35" s="1"/>
  <c r="DE67" i="1"/>
  <c r="F1936" i="35" s="1"/>
  <c r="Q68" i="1"/>
  <c r="I1964" i="35" s="1"/>
  <c r="AW68" i="1"/>
  <c r="P1965" i="35" s="1"/>
  <c r="DO68" i="1"/>
  <c r="P1968" i="35" s="1"/>
  <c r="ED68" i="1"/>
  <c r="I1969" i="35" s="1"/>
  <c r="T70" i="1"/>
  <c r="L2028" i="35" s="1"/>
  <c r="EG70" i="1"/>
  <c r="L2033" i="35" s="1"/>
  <c r="EA70" i="1"/>
  <c r="F2033" i="35" s="1"/>
  <c r="T71" i="1"/>
  <c r="L2060" i="35" s="1"/>
  <c r="AL71" i="1"/>
  <c r="F2061" i="35" s="1"/>
  <c r="BQ71" i="1"/>
  <c r="L2062" i="35" s="1"/>
  <c r="N73" i="1"/>
  <c r="F2124" i="35" s="1"/>
  <c r="AW74" i="1"/>
  <c r="P2157" i="35" s="1"/>
  <c r="Y75" i="1"/>
  <c r="P2188" i="35" s="1"/>
  <c r="Y77" i="1"/>
  <c r="P2252" i="35" s="1"/>
  <c r="CG80" i="1"/>
  <c r="F2351" i="35" s="1"/>
  <c r="DK80" i="1"/>
  <c r="L2352" i="35" s="1"/>
  <c r="T81" i="1"/>
  <c r="L2380" i="35" s="1"/>
  <c r="AR81" i="1"/>
  <c r="L2381" i="35" s="1"/>
  <c r="BQ81" i="1"/>
  <c r="L2382" i="35" s="1"/>
  <c r="DH81" i="1"/>
  <c r="I2384" i="35" s="1"/>
  <c r="EG81" i="1"/>
  <c r="L2385" i="35" s="1"/>
  <c r="AR82" i="1"/>
  <c r="L2413" i="35" s="1"/>
  <c r="EA85" i="1"/>
  <c r="F2513" i="35" s="1"/>
  <c r="CJ88" i="1"/>
  <c r="I2607" i="35" s="1"/>
  <c r="CG89" i="1"/>
  <c r="F2639" i="35" s="1"/>
  <c r="DH89" i="1"/>
  <c r="I2640" i="35" s="1"/>
  <c r="AL90" i="1"/>
  <c r="F2669" i="35" s="1"/>
  <c r="ED90" i="1"/>
  <c r="I2673" i="35" s="1"/>
  <c r="Q91" i="1"/>
  <c r="I2700" i="35" s="1"/>
  <c r="AO92" i="1"/>
  <c r="I2733" i="35" s="1"/>
  <c r="BN92" i="1"/>
  <c r="I2734" i="35" s="1"/>
  <c r="CJ92" i="1"/>
  <c r="I2735" i="35" s="1"/>
  <c r="DE92" i="1"/>
  <c r="F2736" i="35" s="1"/>
  <c r="AL94" i="1"/>
  <c r="F2797" i="35" s="1"/>
  <c r="DE98" i="1"/>
  <c r="F2928" i="35" s="1"/>
  <c r="EK98" i="1"/>
  <c r="P2929" i="35" s="1"/>
  <c r="AO99" i="1"/>
  <c r="I2957" i="35" s="1"/>
  <c r="BN99" i="1"/>
  <c r="I2958" i="35" s="1"/>
  <c r="CR99" i="1"/>
  <c r="P2959" i="35" s="1"/>
  <c r="CJ99" i="1"/>
  <c r="I2959" i="35" s="1"/>
  <c r="DE99" i="1"/>
  <c r="F2960" i="35" s="1"/>
  <c r="Q100" i="1"/>
  <c r="I2988" i="35" s="1"/>
  <c r="AO100" i="1"/>
  <c r="I2989" i="35" s="1"/>
  <c r="BK104" i="1"/>
  <c r="F3118" i="35" s="1"/>
  <c r="CM104" i="1"/>
  <c r="L3119" i="35" s="1"/>
  <c r="CG104" i="1"/>
  <c r="F3119" i="35" s="1"/>
  <c r="EA104" i="1"/>
  <c r="F3121" i="35" s="1"/>
  <c r="N105" i="1"/>
  <c r="F3148" i="35" s="1"/>
  <c r="AR105" i="1"/>
  <c r="L3149" i="35" s="1"/>
  <c r="AL105" i="1"/>
  <c r="F3149" i="35" s="1"/>
  <c r="CG105" i="1"/>
  <c r="F3151" i="35" s="1"/>
  <c r="DK105" i="1"/>
  <c r="L3152" i="35" s="1"/>
  <c r="EA105" i="1"/>
  <c r="F3153" i="35" s="1"/>
  <c r="EA74" i="1"/>
  <c r="F2161" i="35" s="1"/>
  <c r="DE77" i="1"/>
  <c r="F2256" i="35" s="1"/>
  <c r="ED77" i="1"/>
  <c r="I2257" i="35" s="1"/>
  <c r="Q78" i="1"/>
  <c r="I2284" i="35" s="1"/>
  <c r="AO78" i="1"/>
  <c r="I2285" i="35" s="1"/>
  <c r="CJ78" i="1"/>
  <c r="I2287" i="35" s="1"/>
  <c r="DE78" i="1"/>
  <c r="F2288" i="35" s="1"/>
  <c r="AO79" i="1"/>
  <c r="I2317" i="35" s="1"/>
  <c r="BN79" i="1"/>
  <c r="I2318" i="35" s="1"/>
  <c r="ED79" i="1"/>
  <c r="I2321" i="35" s="1"/>
  <c r="Q104" i="1"/>
  <c r="I3116" i="35" s="1"/>
  <c r="AW104" i="1"/>
  <c r="P3117" i="35" s="1"/>
  <c r="AO104" i="1"/>
  <c r="I3117" i="35" s="1"/>
  <c r="BN55" i="1"/>
  <c r="I1550" i="35" s="1"/>
  <c r="CJ55" i="1"/>
  <c r="I1551" i="35" s="1"/>
  <c r="DE55" i="1"/>
  <c r="F1552" i="35" s="1"/>
  <c r="ED55" i="1"/>
  <c r="I1553" i="35" s="1"/>
  <c r="AW57" i="1"/>
  <c r="P1613" i="35" s="1"/>
  <c r="BU57" i="1"/>
  <c r="P1614" i="35" s="1"/>
  <c r="CR57" i="1"/>
  <c r="P1615" i="35" s="1"/>
  <c r="DO57" i="1"/>
  <c r="P1616" i="35" s="1"/>
  <c r="CR58" i="1"/>
  <c r="P1647" i="35" s="1"/>
  <c r="DO58" i="1"/>
  <c r="P1648" i="35" s="1"/>
  <c r="EG59" i="1"/>
  <c r="L1681" i="35" s="1"/>
  <c r="T60" i="1"/>
  <c r="L1708" i="35" s="1"/>
  <c r="AR60" i="1"/>
  <c r="L1709" i="35" s="1"/>
  <c r="BQ60" i="1"/>
  <c r="L1710" i="35" s="1"/>
  <c r="DH60" i="1"/>
  <c r="I1712" i="35" s="1"/>
  <c r="AR61" i="1"/>
  <c r="L1741" i="35" s="1"/>
  <c r="BN62" i="1"/>
  <c r="I1774" i="35" s="1"/>
  <c r="Q63" i="1"/>
  <c r="I1804" i="35" s="1"/>
  <c r="BN64" i="1"/>
  <c r="I1838" i="35" s="1"/>
  <c r="CR64" i="1"/>
  <c r="P1839" i="35" s="1"/>
  <c r="DE64" i="1"/>
  <c r="F1840" i="35" s="1"/>
  <c r="AO66" i="1"/>
  <c r="I1901" i="35" s="1"/>
  <c r="BQ67" i="1"/>
  <c r="L1934" i="35" s="1"/>
  <c r="DH68" i="1"/>
  <c r="I1968" i="35" s="1"/>
  <c r="DK69" i="1"/>
  <c r="L2000" i="35" s="1"/>
  <c r="AW70" i="1"/>
  <c r="P2029" i="35" s="1"/>
  <c r="BN70" i="1"/>
  <c r="I2030" i="35" s="1"/>
  <c r="CR70" i="1"/>
  <c r="P2031" i="35" s="1"/>
  <c r="DE70" i="1"/>
  <c r="F2032" i="35" s="1"/>
  <c r="BN72" i="1"/>
  <c r="I2094" i="35" s="1"/>
  <c r="CJ72" i="1"/>
  <c r="I2095" i="35" s="1"/>
  <c r="AL76" i="1"/>
  <c r="F2221" i="35" s="1"/>
  <c r="CG76" i="1"/>
  <c r="F2223" i="35" s="1"/>
  <c r="EG77" i="1"/>
  <c r="L2257" i="35" s="1"/>
  <c r="T78" i="1"/>
  <c r="L2284" i="35" s="1"/>
  <c r="DH78" i="1"/>
  <c r="I2288" i="35" s="1"/>
  <c r="EG78" i="1"/>
  <c r="L2289" i="35" s="1"/>
  <c r="BQ79" i="1"/>
  <c r="L2318" i="35" s="1"/>
  <c r="CM79" i="1"/>
  <c r="L2319" i="35" s="1"/>
  <c r="AR80" i="1"/>
  <c r="L2349" i="35" s="1"/>
  <c r="BU82" i="1"/>
  <c r="P2414" i="35" s="1"/>
  <c r="CR82" i="1"/>
  <c r="P2415" i="35" s="1"/>
  <c r="CM83" i="1"/>
  <c r="L2447" i="35" s="1"/>
  <c r="DH83" i="1"/>
  <c r="I2448" i="35" s="1"/>
  <c r="EG83" i="1"/>
  <c r="L2449" i="35" s="1"/>
  <c r="T84" i="1"/>
  <c r="L2476" i="35" s="1"/>
  <c r="BQ84" i="1"/>
  <c r="L2478" i="35" s="1"/>
  <c r="CM84" i="1"/>
  <c r="L2479" i="35" s="1"/>
  <c r="DH84" i="1"/>
  <c r="I2480" i="35" s="1"/>
  <c r="T85" i="1"/>
  <c r="L2508" i="35" s="1"/>
  <c r="BQ85" i="1"/>
  <c r="L2510" i="35" s="1"/>
  <c r="BU86" i="1"/>
  <c r="P2542" i="35" s="1"/>
  <c r="BN86" i="1"/>
  <c r="I2542" i="35" s="1"/>
  <c r="DE87" i="1"/>
  <c r="F2576" i="35" s="1"/>
  <c r="EA88" i="1"/>
  <c r="F2609" i="35" s="1"/>
  <c r="AL91" i="1"/>
  <c r="F2701" i="35" s="1"/>
  <c r="BQ91" i="1"/>
  <c r="L2702" i="35" s="1"/>
  <c r="BK91" i="1"/>
  <c r="F2702" i="35" s="1"/>
  <c r="DK91" i="1"/>
  <c r="L2704" i="35" s="1"/>
  <c r="EA91" i="1"/>
  <c r="F2705" i="35" s="1"/>
  <c r="T92" i="1"/>
  <c r="L2732" i="35" s="1"/>
  <c r="N92" i="1"/>
  <c r="F2732" i="35" s="1"/>
  <c r="ED93" i="1"/>
  <c r="I2769" i="35" s="1"/>
  <c r="EA94" i="1"/>
  <c r="F2801" i="35" s="1"/>
  <c r="T95" i="1"/>
  <c r="L2828" i="35" s="1"/>
  <c r="CG95" i="1"/>
  <c r="F2831" i="35" s="1"/>
  <c r="ED95" i="1"/>
  <c r="I2833" i="35" s="1"/>
  <c r="AW96" i="1"/>
  <c r="P2861" i="35" s="1"/>
  <c r="AO96" i="1"/>
  <c r="I2861" i="35" s="1"/>
  <c r="BN96" i="1"/>
  <c r="I2862" i="35" s="1"/>
  <c r="CR96" i="1"/>
  <c r="P2863" i="35" s="1"/>
  <c r="CG103" i="1"/>
  <c r="F3087" i="35" s="1"/>
  <c r="N104" i="1"/>
  <c r="F3116" i="35" s="1"/>
  <c r="CU107" i="3"/>
  <c r="HR97" i="1"/>
  <c r="HR85" i="1"/>
  <c r="HR81" i="1"/>
  <c r="HR65" i="1"/>
  <c r="HR49" i="1"/>
  <c r="HR33" i="1"/>
  <c r="HR25" i="1"/>
  <c r="DW107" i="3"/>
  <c r="DY107" i="3" s="1"/>
  <c r="EA107" i="3" s="1"/>
  <c r="EC107" i="3" s="1"/>
  <c r="EE107" i="3" s="1"/>
  <c r="EG107" i="3" s="1"/>
  <c r="EI107" i="3" s="1"/>
  <c r="EK107" i="3" s="1"/>
  <c r="EM107" i="3" s="1"/>
  <c r="EO107" i="3" s="1"/>
  <c r="Z97" i="11"/>
  <c r="Z81" i="11"/>
  <c r="Z71" i="11"/>
  <c r="Z63" i="11"/>
  <c r="Z55" i="11"/>
  <c r="Z15" i="11"/>
  <c r="Y74" i="11"/>
  <c r="Y64" i="11"/>
  <c r="Y18" i="11"/>
  <c r="Y8" i="11"/>
  <c r="X87" i="11"/>
  <c r="X59" i="11"/>
  <c r="X49" i="11"/>
  <c r="W88" i="11"/>
  <c r="W68" i="11"/>
  <c r="W48" i="11"/>
  <c r="V95" i="11"/>
  <c r="V63" i="11"/>
  <c r="V15" i="11"/>
  <c r="U104" i="11"/>
  <c r="U96" i="11"/>
  <c r="U84" i="11"/>
  <c r="U64" i="11"/>
  <c r="U40" i="11"/>
  <c r="T91" i="11"/>
  <c r="T67" i="11"/>
  <c r="S104" i="11"/>
  <c r="S96" i="11"/>
  <c r="S80" i="11"/>
  <c r="R87" i="11"/>
  <c r="R67" i="11"/>
  <c r="R19" i="11"/>
  <c r="Q52" i="11"/>
  <c r="S52" i="11"/>
  <c r="S51" i="11"/>
  <c r="Q48" i="11"/>
  <c r="S47" i="11"/>
  <c r="Q44" i="11"/>
  <c r="S43" i="11"/>
  <c r="S40" i="11"/>
  <c r="S39" i="11"/>
  <c r="S36" i="11"/>
  <c r="S35" i="11"/>
  <c r="Q32" i="11"/>
  <c r="S31" i="11"/>
  <c r="Q28" i="11"/>
  <c r="S27" i="11"/>
  <c r="S24" i="11"/>
  <c r="S23" i="11"/>
  <c r="S8" i="11"/>
  <c r="EO106" i="1"/>
  <c r="AD106" i="1"/>
  <c r="DS105" i="1"/>
  <c r="DS104" i="1"/>
  <c r="BY104" i="1"/>
  <c r="FN100" i="1"/>
  <c r="CW100" i="1"/>
  <c r="DS98" i="1"/>
  <c r="FD95" i="1"/>
  <c r="DS95" i="1"/>
  <c r="BY95" i="1"/>
  <c r="FX94" i="1"/>
  <c r="DS93" i="1"/>
  <c r="FX92" i="1"/>
  <c r="FN90" i="1"/>
  <c r="DS90" i="1"/>
  <c r="DS88" i="1"/>
  <c r="EO85" i="1"/>
  <c r="FD84" i="1"/>
  <c r="DS83" i="1"/>
  <c r="BY83" i="1"/>
  <c r="CW82" i="1"/>
  <c r="BY80" i="1"/>
  <c r="CW77" i="1"/>
  <c r="EO72" i="1"/>
  <c r="AD72" i="1"/>
  <c r="AD70" i="1"/>
  <c r="AD66" i="1"/>
  <c r="EO64" i="1"/>
  <c r="DS63" i="1"/>
  <c r="DS62" i="1"/>
  <c r="BY62" i="1"/>
  <c r="EO61" i="1"/>
  <c r="FX60" i="1"/>
  <c r="FD60" i="1"/>
  <c r="DS59" i="1"/>
  <c r="DS58" i="1"/>
  <c r="BY58" i="1"/>
  <c r="AD57" i="1"/>
  <c r="FX56" i="1"/>
  <c r="CW56" i="1"/>
  <c r="AD56" i="1"/>
  <c r="FX55" i="1"/>
  <c r="EO55" i="1"/>
  <c r="EO53" i="1"/>
  <c r="FN52" i="1"/>
  <c r="AD46" i="1"/>
  <c r="P104" i="23"/>
  <c r="Q104" i="23"/>
  <c r="P88" i="23"/>
  <c r="Q88" i="23"/>
  <c r="R3023" i="35"/>
  <c r="U3184" i="35"/>
  <c r="AA10" i="11"/>
  <c r="Z101" i="11"/>
  <c r="Z93" i="11"/>
  <c r="Z67" i="11"/>
  <c r="Z59" i="11"/>
  <c r="Z19" i="11"/>
  <c r="Z11" i="11"/>
  <c r="Y88" i="11"/>
  <c r="Y68" i="11"/>
  <c r="Y48" i="11"/>
  <c r="X75" i="11"/>
  <c r="X63" i="11"/>
  <c r="X11" i="11"/>
  <c r="W60" i="11"/>
  <c r="W32" i="11"/>
  <c r="V87" i="11"/>
  <c r="V71" i="11"/>
  <c r="V55" i="11"/>
  <c r="U56" i="11"/>
  <c r="U24" i="11"/>
  <c r="U8" i="11"/>
  <c r="T75" i="11"/>
  <c r="T59" i="11"/>
  <c r="S56" i="11"/>
  <c r="S28" i="11"/>
  <c r="R59" i="11"/>
  <c r="Q36" i="11"/>
  <c r="S75" i="11"/>
  <c r="S71" i="11"/>
  <c r="S15" i="11"/>
  <c r="S11" i="11"/>
  <c r="CW105" i="1"/>
  <c r="FN102" i="1"/>
  <c r="BY102" i="1"/>
  <c r="U3054" i="35" s="1"/>
  <c r="FD101" i="1"/>
  <c r="AD101" i="1"/>
  <c r="U3020" i="35" s="1"/>
  <c r="DS100" i="1"/>
  <c r="FD99" i="1"/>
  <c r="FN98" i="1"/>
  <c r="CW98" i="1"/>
  <c r="FN97" i="1"/>
  <c r="FN96" i="1"/>
  <c r="CW95" i="1"/>
  <c r="AD95" i="1"/>
  <c r="U2828" i="35" s="1"/>
  <c r="CW93" i="1"/>
  <c r="DS91" i="1"/>
  <c r="DS89" i="1"/>
  <c r="FN85" i="1"/>
  <c r="DS85" i="1"/>
  <c r="AD84" i="1"/>
  <c r="AD82" i="1"/>
  <c r="DS81" i="1"/>
  <c r="BY81" i="1"/>
  <c r="AD80" i="1"/>
  <c r="DS77" i="1"/>
  <c r="FN76" i="1"/>
  <c r="CW76" i="1"/>
  <c r="AD74" i="1"/>
  <c r="AD73" i="1"/>
  <c r="CW71" i="1"/>
  <c r="FN70" i="1"/>
  <c r="DS68" i="1"/>
  <c r="CW63" i="1"/>
  <c r="AD63" i="1"/>
  <c r="CW62" i="1"/>
  <c r="AD62" i="1"/>
  <c r="FN59" i="1"/>
  <c r="CW58" i="1"/>
  <c r="BY56" i="1"/>
  <c r="FN54" i="1"/>
  <c r="FD53" i="1"/>
  <c r="FX50" i="1"/>
  <c r="DS50" i="1"/>
  <c r="AD49" i="1"/>
  <c r="AD42" i="1"/>
  <c r="FX41" i="1"/>
  <c r="R3088" i="35"/>
  <c r="AA56" i="11"/>
  <c r="AA48" i="11"/>
  <c r="AA24" i="11"/>
  <c r="AA8" i="11"/>
  <c r="Z91" i="11"/>
  <c r="Y56" i="11"/>
  <c r="Y28" i="11"/>
  <c r="X91" i="11"/>
  <c r="X71" i="11"/>
  <c r="W56" i="11"/>
  <c r="V67" i="11"/>
  <c r="U88" i="11"/>
  <c r="U68" i="11"/>
  <c r="T71" i="11"/>
  <c r="T55" i="11"/>
  <c r="R91" i="11"/>
  <c r="R55" i="11"/>
  <c r="Q100" i="11"/>
  <c r="Q92" i="11"/>
  <c r="X89" i="11"/>
  <c r="S83" i="11"/>
  <c r="S79" i="11"/>
  <c r="X65" i="11"/>
  <c r="X57" i="11"/>
  <c r="T19" i="11"/>
  <c r="AD105" i="1"/>
  <c r="CW103" i="1"/>
  <c r="AD103" i="1"/>
  <c r="DS101" i="1"/>
  <c r="AD98" i="1"/>
  <c r="U2924" i="35" s="1"/>
  <c r="CW96" i="1"/>
  <c r="AD93" i="1"/>
  <c r="AD90" i="1"/>
  <c r="U2668" i="35" s="1"/>
  <c r="FX88" i="1"/>
  <c r="AD88" i="1"/>
  <c r="FN86" i="1"/>
  <c r="EO86" i="1"/>
  <c r="AD83" i="1"/>
  <c r="DS82" i="1"/>
  <c r="DS80" i="1"/>
  <c r="CW75" i="1"/>
  <c r="FD74" i="1"/>
  <c r="BY74" i="1"/>
  <c r="BY73" i="1"/>
  <c r="DS72" i="1"/>
  <c r="BY72" i="1"/>
  <c r="CW65" i="1"/>
  <c r="FX64" i="1"/>
  <c r="FD64" i="1"/>
  <c r="CW60" i="1"/>
  <c r="AD60" i="1"/>
  <c r="AD58" i="1"/>
  <c r="FX57" i="1"/>
  <c r="DS55" i="1"/>
  <c r="BY55" i="1"/>
  <c r="BY54" i="1"/>
  <c r="DS45" i="1"/>
  <c r="P96" i="23"/>
  <c r="Q96" i="23"/>
  <c r="P80" i="23"/>
  <c r="Q80" i="23"/>
  <c r="FA56" i="1"/>
  <c r="W1588" i="35" s="1"/>
  <c r="Z56" i="36"/>
  <c r="EO52" i="1"/>
  <c r="FN51" i="1"/>
  <c r="EO48" i="1"/>
  <c r="DS44" i="1"/>
  <c r="BY44" i="1"/>
  <c r="FX42" i="1"/>
  <c r="DS42" i="1"/>
  <c r="FN40" i="1"/>
  <c r="AD40" i="1"/>
  <c r="EO39" i="1"/>
  <c r="CW39" i="1"/>
  <c r="AD39" i="1"/>
  <c r="BY38" i="1"/>
  <c r="DS34" i="1"/>
  <c r="BY34" i="1"/>
  <c r="AD33" i="1"/>
  <c r="AD27" i="1"/>
  <c r="EO26" i="1"/>
  <c r="AD23" i="1"/>
  <c r="DS20" i="1"/>
  <c r="AD18" i="1"/>
  <c r="DS11" i="1"/>
  <c r="CG7" i="1"/>
  <c r="F15" i="35" s="1"/>
  <c r="BB101" i="1"/>
  <c r="BB85" i="1"/>
  <c r="BB79" i="1"/>
  <c r="BB69" i="1"/>
  <c r="BB63" i="1"/>
  <c r="BB53" i="1"/>
  <c r="BB47" i="1"/>
  <c r="BB37" i="1"/>
  <c r="BB31" i="1"/>
  <c r="BB21" i="1"/>
  <c r="BB15" i="1"/>
  <c r="Q72" i="23"/>
  <c r="Q64" i="23"/>
  <c r="Q56" i="23"/>
  <c r="Q52" i="23"/>
  <c r="Q48" i="23"/>
  <c r="EO49" i="1"/>
  <c r="FN47" i="1"/>
  <c r="FX46" i="1"/>
  <c r="FN46" i="1"/>
  <c r="FD46" i="1"/>
  <c r="DS46" i="1"/>
  <c r="AD45" i="1"/>
  <c r="FX44" i="1"/>
  <c r="EO44" i="1"/>
  <c r="FN43" i="1"/>
  <c r="CW38" i="1"/>
  <c r="CW34" i="1"/>
  <c r="AD34" i="1"/>
  <c r="CW30" i="1"/>
  <c r="AD21" i="1"/>
  <c r="EO17" i="1"/>
  <c r="CW16" i="1"/>
  <c r="AD15" i="1"/>
  <c r="AD14" i="1"/>
  <c r="EO13" i="1"/>
  <c r="EO11" i="1"/>
  <c r="CW7" i="1"/>
  <c r="U15" i="35" s="1"/>
  <c r="CR7" i="1"/>
  <c r="P15" i="35" s="1"/>
  <c r="BB98" i="1"/>
  <c r="BB82" i="1"/>
  <c r="BB66" i="1"/>
  <c r="BB50" i="1"/>
  <c r="BB34" i="1"/>
  <c r="BB18" i="1"/>
  <c r="Q106" i="23"/>
  <c r="Q98" i="23"/>
  <c r="Q90" i="23"/>
  <c r="Q82" i="23"/>
  <c r="Q74" i="23"/>
  <c r="Q66" i="23"/>
  <c r="Q58" i="23"/>
  <c r="K52" i="23"/>
  <c r="K48" i="23"/>
  <c r="L44" i="23"/>
  <c r="P42" i="23"/>
  <c r="Z80" i="36"/>
  <c r="FA80" i="1"/>
  <c r="W2356" i="35" s="1"/>
  <c r="DS41" i="1"/>
  <c r="BY41" i="1"/>
  <c r="EO37" i="1"/>
  <c r="AD32" i="1"/>
  <c r="DS31" i="1"/>
  <c r="CW20" i="1"/>
  <c r="EO19" i="1"/>
  <c r="K53" i="23"/>
  <c r="K49" i="23"/>
  <c r="P43" i="23"/>
  <c r="FD7" i="1"/>
  <c r="AC106" i="36"/>
  <c r="FA102" i="1"/>
  <c r="W3060" i="35" s="1"/>
  <c r="FW63" i="1"/>
  <c r="FN37" i="1"/>
  <c r="FL27" i="1"/>
  <c r="FN15" i="1"/>
  <c r="P15" i="23"/>
  <c r="Q15" i="23"/>
  <c r="BH30" i="1"/>
  <c r="FW30" i="1"/>
  <c r="BK6" i="1"/>
  <c r="FX105" i="1"/>
  <c r="Z33" i="36"/>
  <c r="O32" i="23"/>
  <c r="P32" i="23" s="1"/>
  <c r="I18" i="23"/>
  <c r="O18" i="23"/>
  <c r="P18" i="23" s="1"/>
  <c r="T18" i="23"/>
  <c r="C18" i="23" s="1"/>
  <c r="U18" i="23" s="1"/>
  <c r="D18" i="23" s="1"/>
  <c r="CQ18" i="3" s="1"/>
  <c r="EG19" i="1"/>
  <c r="L401" i="35" s="1"/>
  <c r="BQ22" i="1"/>
  <c r="L494" i="35" s="1"/>
  <c r="I22" i="23"/>
  <c r="H22" i="23"/>
  <c r="O22" i="23"/>
  <c r="P22" i="23" s="1"/>
  <c r="Z19" i="36"/>
  <c r="FA19" i="1"/>
  <c r="W404" i="35" s="1"/>
  <c r="AD106" i="36"/>
  <c r="FN105" i="1"/>
  <c r="FN104" i="1"/>
  <c r="FU101" i="1"/>
  <c r="W3030" i="35" s="1"/>
  <c r="Z64" i="36"/>
  <c r="D63" i="36"/>
  <c r="FN27" i="1"/>
  <c r="Z27" i="36"/>
  <c r="H15" i="23"/>
  <c r="BH24" i="1"/>
  <c r="FC24" i="1"/>
  <c r="D24" i="36"/>
  <c r="FW24" i="1"/>
  <c r="BH12" i="1"/>
  <c r="FC12" i="1"/>
  <c r="D12" i="36"/>
  <c r="FW12" i="1"/>
  <c r="DK12" i="1"/>
  <c r="L176" i="35" s="1"/>
  <c r="BQ14" i="1"/>
  <c r="L238" i="35" s="1"/>
  <c r="N16" i="1"/>
  <c r="F300" i="35" s="1"/>
  <c r="EK17" i="1"/>
  <c r="P337" i="35" s="1"/>
  <c r="CJ24" i="1"/>
  <c r="I559" i="35" s="1"/>
  <c r="FN20" i="1"/>
  <c r="FD14" i="1"/>
  <c r="FD12" i="1"/>
  <c r="BK8" i="1"/>
  <c r="F46" i="35" s="1"/>
  <c r="CM8" i="1"/>
  <c r="L47" i="35" s="1"/>
  <c r="CG8" i="1"/>
  <c r="F47" i="35" s="1"/>
  <c r="DH8" i="1"/>
  <c r="I48" i="35" s="1"/>
  <c r="EG8" i="1"/>
  <c r="L49" i="35" s="1"/>
  <c r="T9" i="1"/>
  <c r="L76" i="35" s="1"/>
  <c r="CR9" i="1"/>
  <c r="P79" i="35" s="1"/>
  <c r="CR10" i="1"/>
  <c r="P111" i="35" s="1"/>
  <c r="Y11" i="1"/>
  <c r="P140" i="35" s="1"/>
  <c r="AO11" i="1"/>
  <c r="I141" i="35" s="1"/>
  <c r="BN11" i="1"/>
  <c r="I142" i="35" s="1"/>
  <c r="N12" i="1"/>
  <c r="F172" i="35" s="1"/>
  <c r="AR12" i="1"/>
  <c r="L173" i="35" s="1"/>
  <c r="BQ12" i="1"/>
  <c r="L174" i="35" s="1"/>
  <c r="BK12" i="1"/>
  <c r="F174" i="35" s="1"/>
  <c r="DO12" i="1"/>
  <c r="P176" i="35" s="1"/>
  <c r="AW13" i="1"/>
  <c r="P205" i="35" s="1"/>
  <c r="CJ13" i="1"/>
  <c r="I207" i="35" s="1"/>
  <c r="DO13" i="1"/>
  <c r="P208" i="35" s="1"/>
  <c r="BU14" i="1"/>
  <c r="P238" i="35" s="1"/>
  <c r="AR15" i="1"/>
  <c r="L269" i="35" s="1"/>
  <c r="AL15" i="1"/>
  <c r="F269" i="35" s="1"/>
  <c r="BQ15" i="1"/>
  <c r="L270" i="35" s="1"/>
  <c r="DH15" i="1"/>
  <c r="I272" i="35" s="1"/>
  <c r="DK15" i="1"/>
  <c r="L272" i="35" s="1"/>
  <c r="Y16" i="1"/>
  <c r="P300" i="35" s="1"/>
  <c r="EK16" i="1"/>
  <c r="P305" i="35" s="1"/>
  <c r="BK17" i="1"/>
  <c r="F334" i="35" s="1"/>
  <c r="DH17" i="1"/>
  <c r="I336" i="35" s="1"/>
  <c r="DK17" i="1"/>
  <c r="L336" i="35" s="1"/>
  <c r="Y18" i="1"/>
  <c r="P364" i="35" s="1"/>
  <c r="AO18" i="1"/>
  <c r="I365" i="35" s="1"/>
  <c r="EK19" i="1"/>
  <c r="P401" i="35" s="1"/>
  <c r="AR22" i="1"/>
  <c r="L493" i="35" s="1"/>
  <c r="AW25" i="1"/>
  <c r="P589" i="35" s="1"/>
  <c r="BN25" i="1"/>
  <c r="I590" i="35" s="1"/>
  <c r="CR25" i="1"/>
  <c r="P591" i="35" s="1"/>
  <c r="AO26" i="1"/>
  <c r="I621" i="35" s="1"/>
  <c r="CR28" i="1"/>
  <c r="P687" i="35" s="1"/>
  <c r="BU29" i="1"/>
  <c r="P718" i="35" s="1"/>
  <c r="CG29" i="1"/>
  <c r="F719" i="35" s="1"/>
  <c r="DH29" i="1"/>
  <c r="EA29" i="1"/>
  <c r="F721" i="35" s="1"/>
  <c r="BU30" i="1"/>
  <c r="P750" i="35" s="1"/>
  <c r="BN32" i="1"/>
  <c r="I814" i="35" s="1"/>
  <c r="CG32" i="1"/>
  <c r="EK32" i="1"/>
  <c r="P817" i="35" s="1"/>
  <c r="ED32" i="1"/>
  <c r="I817" i="35" s="1"/>
  <c r="BU34" i="1"/>
  <c r="P878" i="35" s="1"/>
  <c r="ED34" i="1"/>
  <c r="I881" i="35" s="1"/>
  <c r="Q35" i="1"/>
  <c r="I908" i="35" s="1"/>
  <c r="AL35" i="1"/>
  <c r="CR35" i="1"/>
  <c r="P911" i="35" s="1"/>
  <c r="EG35" i="1"/>
  <c r="L913" i="35" s="1"/>
  <c r="ED37" i="1"/>
  <c r="I977" i="35" s="1"/>
  <c r="AW38" i="1"/>
  <c r="P1005" i="35" s="1"/>
  <c r="EG39" i="1"/>
  <c r="L1041" i="35" s="1"/>
  <c r="EA39" i="1"/>
  <c r="F1041" i="35" s="1"/>
  <c r="DK41" i="1"/>
  <c r="L1104" i="35" s="1"/>
  <c r="DK43" i="1"/>
  <c r="L1168" i="35" s="1"/>
  <c r="BK46" i="1"/>
  <c r="F1262" i="35" s="1"/>
  <c r="FD30" i="1"/>
  <c r="FD23" i="1"/>
  <c r="FN22" i="1"/>
  <c r="FN19" i="1"/>
  <c r="CR8" i="1"/>
  <c r="P47" i="35" s="1"/>
  <c r="ED8" i="1"/>
  <c r="I49" i="35" s="1"/>
  <c r="AL10" i="1"/>
  <c r="F109" i="35" s="1"/>
  <c r="CJ11" i="1"/>
  <c r="I143" i="35" s="1"/>
  <c r="EK11" i="1"/>
  <c r="P145" i="35" s="1"/>
  <c r="ED11" i="1"/>
  <c r="I145" i="35" s="1"/>
  <c r="Q12" i="1"/>
  <c r="I172" i="35" s="1"/>
  <c r="BN12" i="1"/>
  <c r="I174" i="35" s="1"/>
  <c r="CG13" i="1"/>
  <c r="F207" i="35" s="1"/>
  <c r="AR14" i="1"/>
  <c r="L237" i="35" s="1"/>
  <c r="AL14" i="1"/>
  <c r="F237" i="35" s="1"/>
  <c r="CJ14" i="1"/>
  <c r="I239" i="35" s="1"/>
  <c r="DE14" i="1"/>
  <c r="F240" i="35" s="1"/>
  <c r="AO15" i="1"/>
  <c r="I269" i="35" s="1"/>
  <c r="BN15" i="1"/>
  <c r="I270" i="35" s="1"/>
  <c r="DE15" i="1"/>
  <c r="F272" i="35" s="1"/>
  <c r="EA16" i="1"/>
  <c r="F305" i="35" s="1"/>
  <c r="AW17" i="1"/>
  <c r="P333" i="35" s="1"/>
  <c r="AO17" i="1"/>
  <c r="I333" i="35" s="1"/>
  <c r="BN17" i="1"/>
  <c r="I334" i="35" s="1"/>
  <c r="DE17" i="1"/>
  <c r="F336" i="35" s="1"/>
  <c r="AL18" i="1"/>
  <c r="F365" i="35" s="1"/>
  <c r="AL19" i="1"/>
  <c r="F397" i="35" s="1"/>
  <c r="BQ19" i="1"/>
  <c r="L398" i="35" s="1"/>
  <c r="CM19" i="1"/>
  <c r="L399" i="35" s="1"/>
  <c r="BK20" i="1"/>
  <c r="F430" i="35" s="1"/>
  <c r="CM20" i="1"/>
  <c r="L431" i="35" s="1"/>
  <c r="CG20" i="1"/>
  <c r="F431" i="35" s="1"/>
  <c r="DH20" i="1"/>
  <c r="I432" i="35" s="1"/>
  <c r="T21" i="1"/>
  <c r="L460" i="35" s="1"/>
  <c r="N21" i="1"/>
  <c r="F460" i="35" s="1"/>
  <c r="AR21" i="1"/>
  <c r="L461" i="35" s="1"/>
  <c r="AL21" i="1"/>
  <c r="F461" i="35" s="1"/>
  <c r="BQ21" i="1"/>
  <c r="L462" i="35" s="1"/>
  <c r="Y22" i="1"/>
  <c r="P492" i="35" s="1"/>
  <c r="EK22" i="1"/>
  <c r="P497" i="35" s="1"/>
  <c r="ED22" i="1"/>
  <c r="I497" i="35" s="1"/>
  <c r="CJ23" i="1"/>
  <c r="I527" i="35" s="1"/>
  <c r="DO23" i="1"/>
  <c r="P528" i="35" s="1"/>
  <c r="DE23" i="1"/>
  <c r="F528" i="35" s="1"/>
  <c r="CG24" i="1"/>
  <c r="F559" i="35" s="1"/>
  <c r="EG24" i="1"/>
  <c r="L561" i="35" s="1"/>
  <c r="BK25" i="1"/>
  <c r="F590" i="35" s="1"/>
  <c r="AL27" i="1"/>
  <c r="F653" i="35" s="1"/>
  <c r="BQ27" i="1"/>
  <c r="L654" i="35" s="1"/>
  <c r="BK27" i="1"/>
  <c r="F654" i="35" s="1"/>
  <c r="CM27" i="1"/>
  <c r="L655" i="35" s="1"/>
  <c r="CG27" i="1"/>
  <c r="F655" i="35" s="1"/>
  <c r="DH27" i="1"/>
  <c r="Q28" i="1"/>
  <c r="I684" i="35" s="1"/>
  <c r="N29" i="1"/>
  <c r="F716" i="35" s="1"/>
  <c r="AR29" i="1"/>
  <c r="L717" i="35" s="1"/>
  <c r="DE30" i="1"/>
  <c r="F752" i="35" s="1"/>
  <c r="AR31" i="1"/>
  <c r="L781" i="35" s="1"/>
  <c r="CR31" i="1"/>
  <c r="P783" i="35" s="1"/>
  <c r="DO31" i="1"/>
  <c r="P784" i="35" s="1"/>
  <c r="EK31" i="1"/>
  <c r="P785" i="35" s="1"/>
  <c r="N34" i="1"/>
  <c r="F876" i="35" s="1"/>
  <c r="AR34" i="1"/>
  <c r="L877" i="35" s="1"/>
  <c r="DH34" i="1"/>
  <c r="I880" i="35" s="1"/>
  <c r="CJ36" i="1"/>
  <c r="I943" i="35" s="1"/>
  <c r="DK37" i="1"/>
  <c r="L976" i="35" s="1"/>
  <c r="EG37" i="1"/>
  <c r="L977" i="35" s="1"/>
  <c r="CM38" i="1"/>
  <c r="L1007" i="35" s="1"/>
  <c r="BQ39" i="1"/>
  <c r="L1038" i="35" s="1"/>
  <c r="DO39" i="1"/>
  <c r="P1040" i="35" s="1"/>
  <c r="ED39" i="1"/>
  <c r="I1041" i="35" s="1"/>
  <c r="BK40" i="1"/>
  <c r="F1070" i="35" s="1"/>
  <c r="CM40" i="1"/>
  <c r="L1071" i="35" s="1"/>
  <c r="CR41" i="1"/>
  <c r="P1103" i="35" s="1"/>
  <c r="N43" i="1"/>
  <c r="F1164" i="35" s="1"/>
  <c r="CR45" i="1"/>
  <c r="P1231" i="35" s="1"/>
  <c r="DK45" i="1"/>
  <c r="L1232" i="35" s="1"/>
  <c r="FX9" i="1"/>
  <c r="DK6" i="1"/>
  <c r="AW9" i="1"/>
  <c r="P77" i="35" s="1"/>
  <c r="EK9" i="1"/>
  <c r="P81" i="35" s="1"/>
  <c r="BK10" i="1"/>
  <c r="F110" i="35" s="1"/>
  <c r="CM10" i="1"/>
  <c r="L111" i="35" s="1"/>
  <c r="CG10" i="1"/>
  <c r="F111" i="35" s="1"/>
  <c r="DH10" i="1"/>
  <c r="I112" i="35" s="1"/>
  <c r="T11" i="1"/>
  <c r="L140" i="35" s="1"/>
  <c r="N11" i="1"/>
  <c r="F140" i="35" s="1"/>
  <c r="AR11" i="1"/>
  <c r="L141" i="35" s="1"/>
  <c r="AL11" i="1"/>
  <c r="F141" i="35" s="1"/>
  <c r="BQ11" i="1"/>
  <c r="L142" i="35" s="1"/>
  <c r="BK11" i="1"/>
  <c r="F142" i="35" s="1"/>
  <c r="EK14" i="1"/>
  <c r="P241" i="35" s="1"/>
  <c r="T17" i="1"/>
  <c r="L332" i="35" s="1"/>
  <c r="CR19" i="1"/>
  <c r="P399" i="35" s="1"/>
  <c r="N20" i="1"/>
  <c r="F428" i="35" s="1"/>
  <c r="AR20" i="1"/>
  <c r="L429" i="35" s="1"/>
  <c r="DO20" i="1"/>
  <c r="P432" i="35" s="1"/>
  <c r="ED20" i="1"/>
  <c r="I433" i="35" s="1"/>
  <c r="CJ21" i="1"/>
  <c r="I463" i="35" s="1"/>
  <c r="DO21" i="1"/>
  <c r="P464" i="35" s="1"/>
  <c r="EG21" i="1"/>
  <c r="L465" i="35" s="1"/>
  <c r="DK22" i="1"/>
  <c r="L496" i="35" s="1"/>
  <c r="T23" i="1"/>
  <c r="L524" i="35" s="1"/>
  <c r="N23" i="1"/>
  <c r="F524" i="35" s="1"/>
  <c r="AR23" i="1"/>
  <c r="L525" i="35" s="1"/>
  <c r="AL23" i="1"/>
  <c r="F525" i="35" s="1"/>
  <c r="BQ23" i="1"/>
  <c r="L526" i="35" s="1"/>
  <c r="EG23" i="1"/>
  <c r="L529" i="35" s="1"/>
  <c r="DO24" i="1"/>
  <c r="P560" i="35" s="1"/>
  <c r="DH25" i="1"/>
  <c r="I592" i="35" s="1"/>
  <c r="BQ26" i="1"/>
  <c r="L622" i="35" s="1"/>
  <c r="AO27" i="1"/>
  <c r="CR27" i="1"/>
  <c r="P655" i="35" s="1"/>
  <c r="CG28" i="1"/>
  <c r="F687" i="35" s="1"/>
  <c r="DH28" i="1"/>
  <c r="I688" i="35" s="1"/>
  <c r="DK28" i="1"/>
  <c r="L688" i="35" s="1"/>
  <c r="EG28" i="1"/>
  <c r="L689" i="35" s="1"/>
  <c r="Y29" i="1"/>
  <c r="P716" i="35" s="1"/>
  <c r="AW29" i="1"/>
  <c r="P717" i="35" s="1"/>
  <c r="AW30" i="1"/>
  <c r="P749" i="35" s="1"/>
  <c r="Q31" i="1"/>
  <c r="I780" i="35" s="1"/>
  <c r="BK31" i="1"/>
  <c r="F782" i="35" s="1"/>
  <c r="CM31" i="1"/>
  <c r="L783" i="35" s="1"/>
  <c r="CG31" i="1"/>
  <c r="F783" i="35" s="1"/>
  <c r="DH31" i="1"/>
  <c r="I784" i="35" s="1"/>
  <c r="DK31" i="1"/>
  <c r="L784" i="35" s="1"/>
  <c r="EG31" i="1"/>
  <c r="L785" i="35" s="1"/>
  <c r="T33" i="1"/>
  <c r="L844" i="35" s="1"/>
  <c r="AO36" i="1"/>
  <c r="I941" i="35" s="1"/>
  <c r="BK36" i="1"/>
  <c r="F942" i="35" s="1"/>
  <c r="DH36" i="1"/>
  <c r="I944" i="35" s="1"/>
  <c r="DK36" i="1"/>
  <c r="L944" i="35" s="1"/>
  <c r="EG36" i="1"/>
  <c r="L945" i="35" s="1"/>
  <c r="Y37" i="1"/>
  <c r="P972" i="35" s="1"/>
  <c r="Q37" i="1"/>
  <c r="I972" i="35" s="1"/>
  <c r="AL37" i="1"/>
  <c r="CR37" i="1"/>
  <c r="P975" i="35" s="1"/>
  <c r="DO38" i="1"/>
  <c r="P1008" i="35" s="1"/>
  <c r="ED38" i="1"/>
  <c r="I1009" i="35" s="1"/>
  <c r="CM39" i="1"/>
  <c r="L1039" i="35" s="1"/>
  <c r="DO40" i="1"/>
  <c r="P1072" i="35" s="1"/>
  <c r="AW42" i="1"/>
  <c r="P1133" i="35" s="1"/>
  <c r="AW44" i="1"/>
  <c r="P1197" i="35" s="1"/>
  <c r="BK44" i="1"/>
  <c r="F1198" i="35" s="1"/>
  <c r="EK46" i="1"/>
  <c r="P1265" i="35" s="1"/>
  <c r="BU41" i="1"/>
  <c r="P1102" i="35" s="1"/>
  <c r="BN41" i="1"/>
  <c r="I1102" i="35" s="1"/>
  <c r="Y42" i="1"/>
  <c r="P1132" i="35" s="1"/>
  <c r="Q42" i="1"/>
  <c r="I1132" i="35" s="1"/>
  <c r="BN42" i="1"/>
  <c r="I1134" i="35" s="1"/>
  <c r="CM42" i="1"/>
  <c r="L1135" i="35" s="1"/>
  <c r="Y43" i="1"/>
  <c r="P1164" i="35" s="1"/>
  <c r="Q43" i="1"/>
  <c r="I1164" i="35" s="1"/>
  <c r="AR43" i="1"/>
  <c r="L1165" i="35" s="1"/>
  <c r="AL43" i="1"/>
  <c r="F1165" i="35" s="1"/>
  <c r="EK43" i="1"/>
  <c r="P1169" i="35" s="1"/>
  <c r="Y44" i="1"/>
  <c r="P1196" i="35" s="1"/>
  <c r="Q44" i="1"/>
  <c r="I1196" i="35" s="1"/>
  <c r="BN44" i="1"/>
  <c r="I1198" i="35" s="1"/>
  <c r="CM44" i="1"/>
  <c r="L1199" i="35" s="1"/>
  <c r="CG44" i="1"/>
  <c r="F1199" i="35" s="1"/>
  <c r="AW45" i="1"/>
  <c r="P1229" i="35" s="1"/>
  <c r="BU45" i="1"/>
  <c r="P1230" i="35" s="1"/>
  <c r="BN45" i="1"/>
  <c r="I1230" i="35" s="1"/>
  <c r="DE45" i="1"/>
  <c r="F1232" i="35" s="1"/>
  <c r="EG45" i="1"/>
  <c r="L1233" i="35" s="1"/>
  <c r="EA45" i="1"/>
  <c r="F1233" i="35" s="1"/>
  <c r="CR46" i="1"/>
  <c r="P1263" i="35" s="1"/>
  <c r="DO46" i="1"/>
  <c r="P1264" i="35" s="1"/>
  <c r="DE46" i="1"/>
  <c r="F1264" i="35" s="1"/>
  <c r="Q47" i="1"/>
  <c r="I1292" i="35" s="1"/>
  <c r="AR47" i="1"/>
  <c r="L1293" i="35" s="1"/>
  <c r="AL47" i="1"/>
  <c r="F1293" i="35" s="1"/>
  <c r="EK47" i="1"/>
  <c r="P1297" i="35" s="1"/>
  <c r="Y48" i="1"/>
  <c r="P1324" i="35" s="1"/>
  <c r="Q48" i="1"/>
  <c r="I1324" i="35" s="1"/>
  <c r="BN48" i="1"/>
  <c r="I1326" i="35" s="1"/>
  <c r="CM48" i="1"/>
  <c r="L1327" i="35" s="1"/>
  <c r="CG48" i="1"/>
  <c r="F1327" i="35" s="1"/>
  <c r="AR49" i="1"/>
  <c r="L1357" i="35" s="1"/>
  <c r="BQ49" i="1"/>
  <c r="L1358" i="35" s="1"/>
  <c r="CM49" i="1"/>
  <c r="L1359" i="35" s="1"/>
  <c r="DH49" i="1"/>
  <c r="I1360" i="35" s="1"/>
  <c r="CR50" i="1"/>
  <c r="P1391" i="35" s="1"/>
  <c r="DO50" i="1"/>
  <c r="P1392" i="35" s="1"/>
  <c r="EK50" i="1"/>
  <c r="P1393" i="35" s="1"/>
  <c r="Y51" i="1"/>
  <c r="P1420" i="35" s="1"/>
  <c r="N51" i="1"/>
  <c r="F1420" i="35" s="1"/>
  <c r="AL51" i="1"/>
  <c r="F1421" i="35" s="1"/>
  <c r="AR52" i="1"/>
  <c r="L1453" i="35" s="1"/>
  <c r="BQ52" i="1"/>
  <c r="L1454" i="35" s="1"/>
  <c r="CM52" i="1"/>
  <c r="L1455" i="35" s="1"/>
  <c r="DH52" i="1"/>
  <c r="I1456" i="35" s="1"/>
  <c r="AW53" i="1"/>
  <c r="P1485" i="35" s="1"/>
  <c r="BU53" i="1"/>
  <c r="P1486" i="35" s="1"/>
  <c r="CR53" i="1"/>
  <c r="P1487" i="35" s="1"/>
  <c r="DO53" i="1"/>
  <c r="P1488" i="35" s="1"/>
  <c r="DK53" i="1"/>
  <c r="L1488" i="35" s="1"/>
  <c r="EA53" i="1"/>
  <c r="F1489" i="35" s="1"/>
  <c r="N54" i="1"/>
  <c r="F1516" i="35" s="1"/>
  <c r="AL54" i="1"/>
  <c r="F1517" i="35" s="1"/>
  <c r="BQ55" i="1"/>
  <c r="L1550" i="35" s="1"/>
  <c r="CM55" i="1"/>
  <c r="L1551" i="35" s="1"/>
  <c r="DH55" i="1"/>
  <c r="I1552" i="35" s="1"/>
  <c r="EG55" i="1"/>
  <c r="L1553" i="35" s="1"/>
  <c r="EK56" i="1"/>
  <c r="P1585" i="35" s="1"/>
  <c r="Y57" i="1"/>
  <c r="P1612" i="35" s="1"/>
  <c r="N57" i="1"/>
  <c r="F1612" i="35" s="1"/>
  <c r="DO41" i="1"/>
  <c r="P1104" i="35" s="1"/>
  <c r="DE41" i="1"/>
  <c r="F1104" i="35" s="1"/>
  <c r="EG41" i="1"/>
  <c r="L1105" i="35" s="1"/>
  <c r="EA41" i="1"/>
  <c r="F1105" i="35" s="1"/>
  <c r="CR42" i="1"/>
  <c r="P1135" i="35" s="1"/>
  <c r="DO42" i="1"/>
  <c r="P1136" i="35" s="1"/>
  <c r="DE42" i="1"/>
  <c r="F1136" i="35" s="1"/>
  <c r="BU43" i="1"/>
  <c r="P1166" i="35" s="1"/>
  <c r="BN43" i="1"/>
  <c r="I1166" i="35" s="1"/>
  <c r="DE43" i="1"/>
  <c r="F1168" i="35" s="1"/>
  <c r="EG43" i="1"/>
  <c r="L1169" i="35" s="1"/>
  <c r="DO44" i="1"/>
  <c r="P1200" i="35" s="1"/>
  <c r="DE44" i="1"/>
  <c r="F1200" i="35" s="1"/>
  <c r="Q45" i="1"/>
  <c r="I1228" i="35" s="1"/>
  <c r="AR45" i="1"/>
  <c r="L1229" i="35" s="1"/>
  <c r="Y46" i="1"/>
  <c r="P1260" i="35" s="1"/>
  <c r="Q46" i="1"/>
  <c r="I1260" i="35" s="1"/>
  <c r="BN46" i="1"/>
  <c r="I1262" i="35" s="1"/>
  <c r="CM46" i="1"/>
  <c r="L1263" i="35" s="1"/>
  <c r="BU47" i="1"/>
  <c r="P1294" i="35" s="1"/>
  <c r="BN47" i="1"/>
  <c r="I1294" i="35" s="1"/>
  <c r="DE47" i="1"/>
  <c r="F1296" i="35" s="1"/>
  <c r="EG47" i="1"/>
  <c r="L1297" i="35" s="1"/>
  <c r="AW49" i="1"/>
  <c r="P1357" i="35" s="1"/>
  <c r="BU49" i="1"/>
  <c r="P1358" i="35" s="1"/>
  <c r="CR49" i="1"/>
  <c r="P1359" i="35" s="1"/>
  <c r="DO49" i="1"/>
  <c r="P1360" i="35" s="1"/>
  <c r="DK49" i="1"/>
  <c r="L1360" i="35" s="1"/>
  <c r="CM50" i="1"/>
  <c r="L1391" i="35" s="1"/>
  <c r="DH50" i="1"/>
  <c r="I1392" i="35" s="1"/>
  <c r="EG50" i="1"/>
  <c r="L1393" i="35" s="1"/>
  <c r="T51" i="1"/>
  <c r="L1420" i="35" s="1"/>
  <c r="BN51" i="1"/>
  <c r="I1422" i="35" s="1"/>
  <c r="CJ51" i="1"/>
  <c r="I1423" i="35" s="1"/>
  <c r="AW52" i="1"/>
  <c r="P1453" i="35" s="1"/>
  <c r="BU52" i="1"/>
  <c r="P1454" i="35" s="1"/>
  <c r="DK52" i="1"/>
  <c r="L1456" i="35" s="1"/>
  <c r="EA52" i="1"/>
  <c r="F1457" i="35" s="1"/>
  <c r="AR53" i="1"/>
  <c r="L1485" i="35" s="1"/>
  <c r="BQ53" i="1"/>
  <c r="L1486" i="35" s="1"/>
  <c r="CM53" i="1"/>
  <c r="L1487" i="35" s="1"/>
  <c r="DH53" i="1"/>
  <c r="I1488" i="35" s="1"/>
  <c r="ED53" i="1"/>
  <c r="I1489" i="35" s="1"/>
  <c r="Q54" i="1"/>
  <c r="I1516" i="35" s="1"/>
  <c r="AO54" i="1"/>
  <c r="I1517" i="35" s="1"/>
  <c r="AW55" i="1"/>
  <c r="P1549" i="35" s="1"/>
  <c r="BU55" i="1"/>
  <c r="P1550" i="35" s="1"/>
  <c r="N56" i="1"/>
  <c r="F1580" i="35" s="1"/>
  <c r="AL56" i="1"/>
  <c r="F1581" i="35" s="1"/>
  <c r="CM56" i="1"/>
  <c r="L1583" i="35" s="1"/>
  <c r="DH56" i="1"/>
  <c r="I1584" i="35" s="1"/>
  <c r="DE57" i="1"/>
  <c r="ED57" i="1"/>
  <c r="I1617" i="35" s="1"/>
  <c r="Q58" i="1"/>
  <c r="I1644" i="35" s="1"/>
  <c r="AO58" i="1"/>
  <c r="I1645" i="35" s="1"/>
  <c r="BK59" i="1"/>
  <c r="F1678" i="35" s="1"/>
  <c r="CG59" i="1"/>
  <c r="F1679" i="35" s="1"/>
  <c r="AW61" i="1"/>
  <c r="P1741" i="35" s="1"/>
  <c r="BU61" i="1"/>
  <c r="P1742" i="35" s="1"/>
  <c r="AW63" i="1"/>
  <c r="P1805" i="35" s="1"/>
  <c r="BU63" i="1"/>
  <c r="P1806" i="35" s="1"/>
  <c r="CJ64" i="1"/>
  <c r="I1839" i="35" s="1"/>
  <c r="ED66" i="1"/>
  <c r="I1905" i="35" s="1"/>
  <c r="Q67" i="1"/>
  <c r="I1932" i="35" s="1"/>
  <c r="AO67" i="1"/>
  <c r="I1933" i="35" s="1"/>
  <c r="AO68" i="1"/>
  <c r="I1965" i="35" s="1"/>
  <c r="CJ68" i="1"/>
  <c r="I1967" i="35" s="1"/>
  <c r="EG68" i="1"/>
  <c r="L1969" i="35" s="1"/>
  <c r="EK70" i="1"/>
  <c r="P2033" i="35" s="1"/>
  <c r="Q73" i="1"/>
  <c r="I2124" i="35" s="1"/>
  <c r="AO73" i="1"/>
  <c r="I2125" i="35" s="1"/>
  <c r="BU73" i="1"/>
  <c r="P2126" i="35" s="1"/>
  <c r="BN73" i="1"/>
  <c r="I2126" i="35" s="1"/>
  <c r="Y74" i="1"/>
  <c r="P2156" i="35" s="1"/>
  <c r="Q74" i="1"/>
  <c r="I2156" i="35" s="1"/>
  <c r="Q75" i="1"/>
  <c r="I2188" i="35" s="1"/>
  <c r="AO75" i="1"/>
  <c r="I2189" i="35" s="1"/>
  <c r="AR77" i="1"/>
  <c r="L2253" i="35" s="1"/>
  <c r="BQ77" i="1"/>
  <c r="L2254" i="35" s="1"/>
  <c r="BU78" i="1"/>
  <c r="P2286" i="35" s="1"/>
  <c r="Q59" i="1"/>
  <c r="I1676" i="35" s="1"/>
  <c r="AO59" i="1"/>
  <c r="I1677" i="35" s="1"/>
  <c r="BK60" i="1"/>
  <c r="F1710" i="35" s="1"/>
  <c r="CG60" i="1"/>
  <c r="F1711" i="35" s="1"/>
  <c r="DE61" i="1"/>
  <c r="F1744" i="35" s="1"/>
  <c r="ED61" i="1"/>
  <c r="I1745" i="35" s="1"/>
  <c r="AW62" i="1"/>
  <c r="P1773" i="35" s="1"/>
  <c r="BU62" i="1"/>
  <c r="P1774" i="35" s="1"/>
  <c r="CJ63" i="1"/>
  <c r="I1807" i="35" s="1"/>
  <c r="Q64" i="1"/>
  <c r="I1836" i="35" s="1"/>
  <c r="AW64" i="1"/>
  <c r="P1837" i="35" s="1"/>
  <c r="BK65" i="1"/>
  <c r="EA65" i="1"/>
  <c r="F1873" i="35" s="1"/>
  <c r="Q66" i="1"/>
  <c r="I1900" i="35" s="1"/>
  <c r="AW66" i="1"/>
  <c r="P1901" i="35" s="1"/>
  <c r="CM66" i="1"/>
  <c r="L1903" i="35" s="1"/>
  <c r="CG67" i="1"/>
  <c r="F1935" i="35" s="1"/>
  <c r="EG67" i="1"/>
  <c r="L1937" i="35" s="1"/>
  <c r="AR69" i="1"/>
  <c r="L1997" i="35" s="1"/>
  <c r="BK69" i="1"/>
  <c r="F1998" i="35" s="1"/>
  <c r="CM69" i="1"/>
  <c r="L1999" i="35" s="1"/>
  <c r="CG69" i="1"/>
  <c r="F1999" i="35" s="1"/>
  <c r="DH69" i="1"/>
  <c r="I2000" i="35" s="1"/>
  <c r="CM70" i="1"/>
  <c r="L2031" i="35" s="1"/>
  <c r="Y71" i="1"/>
  <c r="P2060" i="35" s="1"/>
  <c r="BU71" i="1"/>
  <c r="P2062" i="35" s="1"/>
  <c r="CR71" i="1"/>
  <c r="P2063" i="35" s="1"/>
  <c r="DK72" i="1"/>
  <c r="L2096" i="35" s="1"/>
  <c r="EA72" i="1"/>
  <c r="F2097" i="35" s="1"/>
  <c r="CR73" i="1"/>
  <c r="P2127" i="35" s="1"/>
  <c r="DH73" i="1"/>
  <c r="I2128" i="35" s="1"/>
  <c r="CJ75" i="1"/>
  <c r="I2191" i="35" s="1"/>
  <c r="ED75" i="1"/>
  <c r="I2193" i="35" s="1"/>
  <c r="Q76" i="1"/>
  <c r="I2220" i="35" s="1"/>
  <c r="AO76" i="1"/>
  <c r="I2221" i="35" s="1"/>
  <c r="CJ76" i="1"/>
  <c r="I2223" i="35" s="1"/>
  <c r="DE76" i="1"/>
  <c r="F2224" i="35" s="1"/>
  <c r="CG77" i="1"/>
  <c r="F2255" i="35" s="1"/>
  <c r="AL57" i="1"/>
  <c r="F1613" i="35" s="1"/>
  <c r="DK57" i="1"/>
  <c r="L1616" i="35" s="1"/>
  <c r="EA57" i="1"/>
  <c r="F1617" i="35" s="1"/>
  <c r="EG58" i="1"/>
  <c r="L1649" i="35" s="1"/>
  <c r="T59" i="1"/>
  <c r="L1676" i="35" s="1"/>
  <c r="AR59" i="1"/>
  <c r="L1677" i="35" s="1"/>
  <c r="BQ59" i="1"/>
  <c r="L1678" i="35" s="1"/>
  <c r="EK59" i="1"/>
  <c r="P1681" i="35" s="1"/>
  <c r="Y60" i="1"/>
  <c r="P1708" i="35" s="1"/>
  <c r="CR60" i="1"/>
  <c r="P1711" i="35" s="1"/>
  <c r="DO60" i="1"/>
  <c r="P1712" i="35" s="1"/>
  <c r="EA60" i="1"/>
  <c r="F1713" i="35" s="1"/>
  <c r="CM61" i="1"/>
  <c r="L1743" i="35" s="1"/>
  <c r="DH61" i="1"/>
  <c r="I1744" i="35" s="1"/>
  <c r="EG61" i="1"/>
  <c r="L1745" i="35" s="1"/>
  <c r="T62" i="1"/>
  <c r="L1772" i="35" s="1"/>
  <c r="CR62" i="1"/>
  <c r="P1775" i="35" s="1"/>
  <c r="DO62" i="1"/>
  <c r="P1776" i="35" s="1"/>
  <c r="EK62" i="1"/>
  <c r="P1777" i="35" s="1"/>
  <c r="Y63" i="1"/>
  <c r="P1804" i="35" s="1"/>
  <c r="CM63" i="1"/>
  <c r="L1807" i="35" s="1"/>
  <c r="DH63" i="1"/>
  <c r="I1808" i="35" s="1"/>
  <c r="EG63" i="1"/>
  <c r="L1809" i="35" s="1"/>
  <c r="DH64" i="1"/>
  <c r="I1840" i="35" s="1"/>
  <c r="Y65" i="1"/>
  <c r="P1868" i="35" s="1"/>
  <c r="CJ65" i="1"/>
  <c r="I1871" i="35" s="1"/>
  <c r="ED65" i="1"/>
  <c r="I1873" i="35" s="1"/>
  <c r="DK66" i="1"/>
  <c r="L1904" i="35" s="1"/>
  <c r="T67" i="1"/>
  <c r="L1932" i="35" s="1"/>
  <c r="EK67" i="1"/>
  <c r="P1937" i="35" s="1"/>
  <c r="Y68" i="1"/>
  <c r="P1964" i="35" s="1"/>
  <c r="N68" i="1"/>
  <c r="BQ68" i="1"/>
  <c r="L1966" i="35" s="1"/>
  <c r="CG68" i="1"/>
  <c r="F1967" i="35" s="1"/>
  <c r="DE69" i="1"/>
  <c r="F2000" i="35" s="1"/>
  <c r="ED69" i="1"/>
  <c r="I2001" i="35" s="1"/>
  <c r="Q70" i="1"/>
  <c r="I2028" i="35" s="1"/>
  <c r="AO70" i="1"/>
  <c r="I2029" i="35" s="1"/>
  <c r="DO70" i="1"/>
  <c r="P2032" i="35" s="1"/>
  <c r="DK70" i="1"/>
  <c r="L2032" i="35" s="1"/>
  <c r="N71" i="1"/>
  <c r="F2060" i="35" s="1"/>
  <c r="CM71" i="1"/>
  <c r="L2063" i="35" s="1"/>
  <c r="EK71" i="1"/>
  <c r="P2065" i="35" s="1"/>
  <c r="Y72" i="1"/>
  <c r="P2092" i="35" s="1"/>
  <c r="Q72" i="1"/>
  <c r="AW72" i="1"/>
  <c r="P2093" i="35" s="1"/>
  <c r="BU72" i="1"/>
  <c r="P2094" i="35" s="1"/>
  <c r="DO72" i="1"/>
  <c r="P2096" i="35" s="1"/>
  <c r="T73" i="1"/>
  <c r="L2124" i="35" s="1"/>
  <c r="AL73" i="1"/>
  <c r="F2125" i="35" s="1"/>
  <c r="DE73" i="1"/>
  <c r="F2128" i="35" s="1"/>
  <c r="ED73" i="1"/>
  <c r="I2129" i="35" s="1"/>
  <c r="N74" i="1"/>
  <c r="F2156" i="35" s="1"/>
  <c r="AL74" i="1"/>
  <c r="F2157" i="35" s="1"/>
  <c r="BK74" i="1"/>
  <c r="EK74" i="1"/>
  <c r="P2161" i="35" s="1"/>
  <c r="T75" i="1"/>
  <c r="L2188" i="35" s="1"/>
  <c r="N75" i="1"/>
  <c r="F2188" i="35" s="1"/>
  <c r="CM75" i="1"/>
  <c r="L2191" i="35" s="1"/>
  <c r="AR76" i="1"/>
  <c r="L2221" i="35" s="1"/>
  <c r="DH76" i="1"/>
  <c r="I2224" i="35" s="1"/>
  <c r="Q77" i="1"/>
  <c r="I2252" i="35" s="1"/>
  <c r="AO77" i="1"/>
  <c r="I2253" i="35" s="1"/>
  <c r="BN77" i="1"/>
  <c r="I2254" i="35" s="1"/>
  <c r="DO77" i="1"/>
  <c r="P2256" i="35" s="1"/>
  <c r="AL78" i="1"/>
  <c r="F2285" i="35" s="1"/>
  <c r="AO82" i="1"/>
  <c r="I2413" i="35" s="1"/>
  <c r="AL83" i="1"/>
  <c r="F2445" i="35" s="1"/>
  <c r="BK83" i="1"/>
  <c r="F2446" i="35" s="1"/>
  <c r="CJ85" i="1"/>
  <c r="I2511" i="35" s="1"/>
  <c r="T86" i="1"/>
  <c r="L2540" i="35" s="1"/>
  <c r="AL86" i="1"/>
  <c r="F2541" i="35" s="1"/>
  <c r="BQ86" i="1"/>
  <c r="L2542" i="35" s="1"/>
  <c r="ED86" i="1"/>
  <c r="I2545" i="35" s="1"/>
  <c r="Y87" i="1"/>
  <c r="P2572" i="35" s="1"/>
  <c r="Q87" i="1"/>
  <c r="I2572" i="35" s="1"/>
  <c r="BN87" i="1"/>
  <c r="I2574" i="35" s="1"/>
  <c r="CJ87" i="1"/>
  <c r="I2575" i="35" s="1"/>
  <c r="CJ89" i="1"/>
  <c r="I2639" i="35" s="1"/>
  <c r="T90" i="1"/>
  <c r="L2668" i="35" s="1"/>
  <c r="N90" i="1"/>
  <c r="F2668" i="35" s="1"/>
  <c r="BK90" i="1"/>
  <c r="F2670" i="35" s="1"/>
  <c r="CG90" i="1"/>
  <c r="F2671" i="35" s="1"/>
  <c r="DH90" i="1"/>
  <c r="I2672" i="35" s="1"/>
  <c r="AO91" i="1"/>
  <c r="I2701" i="35" s="1"/>
  <c r="AL92" i="1"/>
  <c r="F2733" i="35" s="1"/>
  <c r="BQ92" i="1"/>
  <c r="L2734" i="35" s="1"/>
  <c r="ED92" i="1"/>
  <c r="I2737" i="35" s="1"/>
  <c r="Q93" i="1"/>
  <c r="I2764" i="35" s="1"/>
  <c r="BN93" i="1"/>
  <c r="I2766" i="35" s="1"/>
  <c r="ED94" i="1"/>
  <c r="I2801" i="35" s="1"/>
  <c r="BQ95" i="1"/>
  <c r="L2830" i="35" s="1"/>
  <c r="BK95" i="1"/>
  <c r="F2830" i="35" s="1"/>
  <c r="EK96" i="1"/>
  <c r="P2865" i="35" s="1"/>
  <c r="Q97" i="1"/>
  <c r="I2892" i="35" s="1"/>
  <c r="AW97" i="1"/>
  <c r="P2893" i="35" s="1"/>
  <c r="T98" i="1"/>
  <c r="L2924" i="35" s="1"/>
  <c r="N98" i="1"/>
  <c r="F2924" i="35" s="1"/>
  <c r="AL98" i="1"/>
  <c r="F2925" i="35" s="1"/>
  <c r="BQ98" i="1"/>
  <c r="L2926" i="35" s="1"/>
  <c r="BK98" i="1"/>
  <c r="F2926" i="35" s="1"/>
  <c r="BK78" i="1"/>
  <c r="F2286" i="35" s="1"/>
  <c r="EA78" i="1"/>
  <c r="F2289" i="35" s="1"/>
  <c r="N79" i="1"/>
  <c r="F2316" i="35" s="1"/>
  <c r="CG79" i="1"/>
  <c r="F2319" i="35" s="1"/>
  <c r="DK79" i="1"/>
  <c r="L2320" i="35" s="1"/>
  <c r="BQ80" i="1"/>
  <c r="L2350" i="35" s="1"/>
  <c r="CM80" i="1"/>
  <c r="L2351" i="35" s="1"/>
  <c r="DE80" i="1"/>
  <c r="F2352" i="35" s="1"/>
  <c r="BU81" i="1"/>
  <c r="P2382" i="35" s="1"/>
  <c r="CR81" i="1"/>
  <c r="P2383" i="35" s="1"/>
  <c r="CJ81" i="1"/>
  <c r="I2383" i="35" s="1"/>
  <c r="DO81" i="1"/>
  <c r="P2384" i="35" s="1"/>
  <c r="EK81" i="1"/>
  <c r="P2385" i="35" s="1"/>
  <c r="EA81" i="1"/>
  <c r="F2385" i="35" s="1"/>
  <c r="N82" i="1"/>
  <c r="F2412" i="35" s="1"/>
  <c r="BU83" i="1"/>
  <c r="P2446" i="35" s="1"/>
  <c r="CR83" i="1"/>
  <c r="P2447" i="35" s="1"/>
  <c r="Y84" i="1"/>
  <c r="P2476" i="35" s="1"/>
  <c r="AW84" i="1"/>
  <c r="P2477" i="35" s="1"/>
  <c r="AR85" i="1"/>
  <c r="L2509" i="35" s="1"/>
  <c r="ED85" i="1"/>
  <c r="I2513" i="35" s="1"/>
  <c r="Q86" i="1"/>
  <c r="I2540" i="35" s="1"/>
  <c r="CG86" i="1"/>
  <c r="F2543" i="35" s="1"/>
  <c r="DH86" i="1"/>
  <c r="I2544" i="35" s="1"/>
  <c r="EA86" i="1"/>
  <c r="F2545" i="35" s="1"/>
  <c r="BK87" i="1"/>
  <c r="F2574" i="35" s="1"/>
  <c r="DO87" i="1"/>
  <c r="P2576" i="35" s="1"/>
  <c r="ED87" i="1"/>
  <c r="I2577" i="35" s="1"/>
  <c r="Q88" i="1"/>
  <c r="I2604" i="35" s="1"/>
  <c r="AO88" i="1"/>
  <c r="I2605" i="35" s="1"/>
  <c r="DH88" i="1"/>
  <c r="I2608" i="35" s="1"/>
  <c r="DK88" i="1"/>
  <c r="L2608" i="35" s="1"/>
  <c r="N89" i="1"/>
  <c r="F2636" i="35" s="1"/>
  <c r="AL89" i="1"/>
  <c r="F2637" i="35" s="1"/>
  <c r="BQ89" i="1"/>
  <c r="L2638" i="35" s="1"/>
  <c r="ED89" i="1"/>
  <c r="I2641" i="35" s="1"/>
  <c r="Q90" i="1"/>
  <c r="I2668" i="35" s="1"/>
  <c r="EA90" i="1"/>
  <c r="F2673" i="35" s="1"/>
  <c r="T91" i="1"/>
  <c r="L2700" i="35" s="1"/>
  <c r="N91" i="1"/>
  <c r="F2700" i="35" s="1"/>
  <c r="CJ91" i="1"/>
  <c r="I2703" i="35" s="1"/>
  <c r="DE91" i="1"/>
  <c r="F2704" i="35" s="1"/>
  <c r="Q92" i="1"/>
  <c r="I2732" i="35" s="1"/>
  <c r="EA92" i="1"/>
  <c r="F2737" i="35" s="1"/>
  <c r="CJ93" i="1"/>
  <c r="I2767" i="35" s="1"/>
  <c r="T94" i="1"/>
  <c r="L2796" i="35" s="1"/>
  <c r="N94" i="1"/>
  <c r="F2796" i="35" s="1"/>
  <c r="BK94" i="1"/>
  <c r="F2798" i="35" s="1"/>
  <c r="CG94" i="1"/>
  <c r="F2799" i="35" s="1"/>
  <c r="DH94" i="1"/>
  <c r="I2800" i="35" s="1"/>
  <c r="AO95" i="1"/>
  <c r="I2829" i="35" s="1"/>
  <c r="BN95" i="1"/>
  <c r="I2830" i="35" s="1"/>
  <c r="EA95" i="1"/>
  <c r="F2833" i="35" s="1"/>
  <c r="T96" i="1"/>
  <c r="L2860" i="35" s="1"/>
  <c r="N96" i="1"/>
  <c r="F2860" i="35" s="1"/>
  <c r="BQ96" i="1"/>
  <c r="L2862" i="35" s="1"/>
  <c r="BK96" i="1"/>
  <c r="F2862" i="35" s="1"/>
  <c r="CR97" i="1"/>
  <c r="P2895" i="35" s="1"/>
  <c r="EK97" i="1"/>
  <c r="P2897" i="35" s="1"/>
  <c r="T99" i="1"/>
  <c r="L2956" i="35" s="1"/>
  <c r="N99" i="1"/>
  <c r="F2956" i="35" s="1"/>
  <c r="DK99" i="1"/>
  <c r="L2960" i="35" s="1"/>
  <c r="EG99" i="1"/>
  <c r="L2961" i="35" s="1"/>
  <c r="EA99" i="1"/>
  <c r="F2961" i="35" s="1"/>
  <c r="DK100" i="1"/>
  <c r="L2992" i="35" s="1"/>
  <c r="Q101" i="1"/>
  <c r="I3020" i="35" s="1"/>
  <c r="CR101" i="1"/>
  <c r="P3023" i="35" s="1"/>
  <c r="CJ101" i="1"/>
  <c r="I3023" i="35" s="1"/>
  <c r="DK103" i="1"/>
  <c r="L3088" i="35" s="1"/>
  <c r="EG103" i="1"/>
  <c r="L3089" i="35" s="1"/>
  <c r="EA103" i="1"/>
  <c r="F3089" i="35" s="1"/>
  <c r="DK104" i="1"/>
  <c r="L3120" i="35" s="1"/>
  <c r="Q105" i="1"/>
  <c r="I3148" i="35" s="1"/>
  <c r="BN105" i="1"/>
  <c r="I3150" i="35" s="1"/>
  <c r="CR105" i="1"/>
  <c r="P3151" i="35" s="1"/>
  <c r="CJ105" i="1"/>
  <c r="I3151" i="35" s="1"/>
  <c r="CR78" i="1"/>
  <c r="P2287" i="35" s="1"/>
  <c r="ED78" i="1"/>
  <c r="Y79" i="1"/>
  <c r="P2316" i="35" s="1"/>
  <c r="AW79" i="1"/>
  <c r="P2317" i="35" s="1"/>
  <c r="CJ79" i="1"/>
  <c r="DO79" i="1"/>
  <c r="P2320" i="35" s="1"/>
  <c r="EK79" i="1"/>
  <c r="P2321" i="35" s="1"/>
  <c r="N80" i="1"/>
  <c r="F2348" i="35" s="1"/>
  <c r="DH82" i="1"/>
  <c r="I2416" i="35" s="1"/>
  <c r="EG82" i="1"/>
  <c r="L2417" i="35" s="1"/>
  <c r="T83" i="1"/>
  <c r="L2444" i="35" s="1"/>
  <c r="AR83" i="1"/>
  <c r="L2445" i="35" s="1"/>
  <c r="BU84" i="1"/>
  <c r="P2478" i="35" s="1"/>
  <c r="DO84" i="1"/>
  <c r="P2480" i="35" s="1"/>
  <c r="EK84" i="1"/>
  <c r="P2481" i="35" s="1"/>
  <c r="ED84" i="1"/>
  <c r="I2481" i="35" s="1"/>
  <c r="Y85" i="1"/>
  <c r="P2508" i="35" s="1"/>
  <c r="AO85" i="1"/>
  <c r="I2509" i="35" s="1"/>
  <c r="BN85" i="1"/>
  <c r="I2510" i="35" s="1"/>
  <c r="DK85" i="1"/>
  <c r="L2512" i="35" s="1"/>
  <c r="EA87" i="1"/>
  <c r="F2577" i="35" s="1"/>
  <c r="DE88" i="1"/>
  <c r="DK89" i="1"/>
  <c r="L2640" i="35" s="1"/>
  <c r="CG91" i="1"/>
  <c r="F2703" i="35" s="1"/>
  <c r="Q94" i="1"/>
  <c r="I2796" i="35" s="1"/>
  <c r="N95" i="1"/>
  <c r="F2828" i="35" s="1"/>
  <c r="ED98" i="1"/>
  <c r="I2929" i="35" s="1"/>
  <c r="BK101" i="1"/>
  <c r="F3022" i="35" s="1"/>
  <c r="BK105" i="1"/>
  <c r="F3150" i="35" s="1"/>
  <c r="DK101" i="1"/>
  <c r="L3024" i="35" s="1"/>
  <c r="EA101" i="1"/>
  <c r="F3025" i="35" s="1"/>
  <c r="N102" i="1"/>
  <c r="F3052" i="35" s="1"/>
  <c r="AL102" i="1"/>
  <c r="F3053" i="35" s="1"/>
  <c r="BK102" i="1"/>
  <c r="F3054" i="35" s="1"/>
  <c r="CG102" i="1"/>
  <c r="F3055" i="35" s="1"/>
  <c r="BK103" i="1"/>
  <c r="F3086" i="35" s="1"/>
  <c r="HR93" i="1"/>
  <c r="K93" i="11"/>
  <c r="HR89" i="1"/>
  <c r="K89" i="11"/>
  <c r="HR61" i="1"/>
  <c r="K61" i="11"/>
  <c r="HR57" i="1"/>
  <c r="K57" i="11"/>
  <c r="HR53" i="1"/>
  <c r="K53" i="11"/>
  <c r="HR45" i="1"/>
  <c r="K45" i="11"/>
  <c r="HR41" i="1"/>
  <c r="K41" i="11"/>
  <c r="HR37" i="1"/>
  <c r="K37" i="11"/>
  <c r="HR29" i="1"/>
  <c r="K29" i="11"/>
  <c r="HR21" i="1"/>
  <c r="K21" i="11"/>
  <c r="HR17" i="1"/>
  <c r="K17" i="11"/>
  <c r="HR13" i="1"/>
  <c r="K13" i="11"/>
  <c r="HR9" i="1"/>
  <c r="K9" i="11"/>
  <c r="CV108" i="3"/>
  <c r="DV107" i="3"/>
  <c r="DX107" i="3" s="1"/>
  <c r="DZ107" i="3" s="1"/>
  <c r="EB107" i="3" s="1"/>
  <c r="ED107" i="3" s="1"/>
  <c r="EF107" i="3" s="1"/>
  <c r="EH107" i="3" s="1"/>
  <c r="EJ107" i="3" s="1"/>
  <c r="EL107" i="3" s="1"/>
  <c r="EN107" i="3" s="1"/>
  <c r="HR105" i="1"/>
  <c r="K105" i="11"/>
  <c r="HR101" i="1"/>
  <c r="K101" i="11"/>
  <c r="HR77" i="1"/>
  <c r="K77" i="11"/>
  <c r="HR73" i="1"/>
  <c r="K73" i="11"/>
  <c r="HR69" i="1"/>
  <c r="K69" i="11"/>
  <c r="K85" i="11"/>
  <c r="K25" i="11"/>
  <c r="K97" i="11"/>
  <c r="K81" i="11"/>
  <c r="K33" i="11"/>
  <c r="O1" i="11"/>
  <c r="O107" i="11"/>
  <c r="HR102" i="1"/>
  <c r="HR98" i="1"/>
  <c r="HR94" i="1"/>
  <c r="HR90" i="1"/>
  <c r="HR86" i="1"/>
  <c r="HR82" i="1"/>
  <c r="HR78" i="1"/>
  <c r="HR74" i="1"/>
  <c r="HR70" i="1"/>
  <c r="HR66" i="1"/>
  <c r="HR62" i="1"/>
  <c r="HR58" i="1"/>
  <c r="HR54" i="1"/>
  <c r="HR50" i="1"/>
  <c r="HR46" i="1"/>
  <c r="HR42" i="1"/>
  <c r="HR38" i="1"/>
  <c r="HR34" i="1"/>
  <c r="HR30" i="1"/>
  <c r="HR26" i="1"/>
  <c r="HR22" i="1"/>
  <c r="HR18" i="1"/>
  <c r="HR14" i="1"/>
  <c r="HR10" i="1"/>
  <c r="HR106" i="1"/>
  <c r="K78" i="11"/>
  <c r="HR95" i="1"/>
  <c r="HR91" i="1"/>
  <c r="HR83" i="1"/>
  <c r="HR71" i="1"/>
  <c r="HR63" i="1"/>
  <c r="HR59" i="1"/>
  <c r="HR47" i="1"/>
  <c r="HR35" i="1"/>
  <c r="HR27" i="1"/>
  <c r="DT104" i="1"/>
  <c r="V3120" i="35" s="1"/>
  <c r="U3120" i="35"/>
  <c r="K106" i="11"/>
  <c r="K98" i="11"/>
  <c r="K102" i="11"/>
  <c r="HR103" i="1"/>
  <c r="HR99" i="1"/>
  <c r="HR87" i="1"/>
  <c r="HR79" i="1"/>
  <c r="HR75" i="1"/>
  <c r="HR67" i="1"/>
  <c r="HR55" i="1"/>
  <c r="HR51" i="1"/>
  <c r="HR43" i="1"/>
  <c r="HR39" i="1"/>
  <c r="HR31" i="1"/>
  <c r="HR23" i="1"/>
  <c r="HR19" i="1"/>
  <c r="HR15" i="1"/>
  <c r="HR11" i="1"/>
  <c r="K103" i="11"/>
  <c r="K59" i="11"/>
  <c r="K18" i="11"/>
  <c r="K39" i="11"/>
  <c r="K50" i="11"/>
  <c r="K70" i="11"/>
  <c r="K30" i="11"/>
  <c r="K86" i="11"/>
  <c r="K19" i="11"/>
  <c r="K38" i="11"/>
  <c r="K62" i="11"/>
  <c r="HR104" i="1"/>
  <c r="HR100" i="1"/>
  <c r="HR96" i="1"/>
  <c r="HR92" i="1"/>
  <c r="HR88" i="1"/>
  <c r="HR84" i="1"/>
  <c r="HR80" i="1"/>
  <c r="HR76" i="1"/>
  <c r="HR72" i="1"/>
  <c r="HR68" i="1"/>
  <c r="HR64" i="1"/>
  <c r="HR60" i="1"/>
  <c r="HR56" i="1"/>
  <c r="HR52" i="1"/>
  <c r="HR48" i="1"/>
  <c r="HR44" i="1"/>
  <c r="HR40" i="1"/>
  <c r="HR36" i="1"/>
  <c r="HR32" i="1"/>
  <c r="HR28" i="1"/>
  <c r="HR24" i="1"/>
  <c r="HR20" i="1"/>
  <c r="HR16" i="1"/>
  <c r="HR12" i="1"/>
  <c r="U2604" i="35"/>
  <c r="Q78" i="11"/>
  <c r="S78" i="11"/>
  <c r="U78" i="11"/>
  <c r="W78" i="11"/>
  <c r="Q77" i="11"/>
  <c r="R77" i="11"/>
  <c r="T77" i="11"/>
  <c r="V77" i="11"/>
  <c r="Q74" i="11"/>
  <c r="S74" i="11"/>
  <c r="U74" i="11"/>
  <c r="W74" i="11"/>
  <c r="Q73" i="11"/>
  <c r="R73" i="11"/>
  <c r="T73" i="11"/>
  <c r="V73" i="11"/>
  <c r="Q70" i="11"/>
  <c r="S70" i="11"/>
  <c r="U70" i="11"/>
  <c r="W70" i="11"/>
  <c r="Q69" i="11"/>
  <c r="R69" i="11"/>
  <c r="T69" i="11"/>
  <c r="V69" i="11"/>
  <c r="Q18" i="11"/>
  <c r="S18" i="11"/>
  <c r="U18" i="11"/>
  <c r="W18" i="11"/>
  <c r="Q17" i="11"/>
  <c r="R17" i="11"/>
  <c r="T17" i="11"/>
  <c r="V17" i="11"/>
  <c r="X17" i="11"/>
  <c r="Q14" i="11"/>
  <c r="S14" i="11"/>
  <c r="U14" i="11"/>
  <c r="W14" i="11"/>
  <c r="Q13" i="11"/>
  <c r="R13" i="11"/>
  <c r="T13" i="11"/>
  <c r="V13" i="11"/>
  <c r="X13" i="11"/>
  <c r="Q10" i="11"/>
  <c r="S10" i="11"/>
  <c r="U10" i="11"/>
  <c r="W10" i="11"/>
  <c r="BY103" i="1"/>
  <c r="BY100" i="1"/>
  <c r="BY88" i="1"/>
  <c r="AD77" i="1"/>
  <c r="AD71" i="1"/>
  <c r="AA78" i="11"/>
  <c r="AA70" i="11"/>
  <c r="Z73" i="11"/>
  <c r="Y78" i="11"/>
  <c r="Y70" i="11"/>
  <c r="Y14" i="11"/>
  <c r="X73" i="11"/>
  <c r="X35" i="11"/>
  <c r="X19" i="11"/>
  <c r="W40" i="11"/>
  <c r="W24" i="11"/>
  <c r="W8" i="11"/>
  <c r="V43" i="11"/>
  <c r="V27" i="11"/>
  <c r="U80" i="11"/>
  <c r="U48" i="11"/>
  <c r="U32" i="11"/>
  <c r="T99" i="11"/>
  <c r="T83" i="11"/>
  <c r="T51" i="11"/>
  <c r="T35" i="11"/>
  <c r="R75" i="11"/>
  <c r="R43" i="11"/>
  <c r="R27" i="11"/>
  <c r="Q105" i="11"/>
  <c r="R105" i="11"/>
  <c r="T105" i="11"/>
  <c r="V105" i="11"/>
  <c r="Q101" i="11"/>
  <c r="R101" i="11"/>
  <c r="T101" i="11"/>
  <c r="V101" i="11"/>
  <c r="Q97" i="11"/>
  <c r="R97" i="11"/>
  <c r="T97" i="11"/>
  <c r="V97" i="11"/>
  <c r="Q93" i="11"/>
  <c r="R93" i="11"/>
  <c r="T93" i="11"/>
  <c r="V93" i="11"/>
  <c r="Q82" i="11"/>
  <c r="S82" i="11"/>
  <c r="U82" i="11"/>
  <c r="W82" i="11"/>
  <c r="Q81" i="11"/>
  <c r="R81" i="11"/>
  <c r="T81" i="11"/>
  <c r="V81" i="11"/>
  <c r="S19" i="11"/>
  <c r="AD104" i="1"/>
  <c r="FX102" i="1"/>
  <c r="FX100" i="1"/>
  <c r="FN95" i="1"/>
  <c r="FX90" i="1"/>
  <c r="FD89" i="1"/>
  <c r="AD86" i="1"/>
  <c r="FN84" i="1"/>
  <c r="DS76" i="1"/>
  <c r="Y52" i="11"/>
  <c r="Y44" i="11"/>
  <c r="X103" i="11"/>
  <c r="X47" i="11"/>
  <c r="X31" i="11"/>
  <c r="W84" i="11"/>
  <c r="W52" i="11"/>
  <c r="W36" i="11"/>
  <c r="V103" i="11"/>
  <c r="V39" i="11"/>
  <c r="V23" i="11"/>
  <c r="U44" i="11"/>
  <c r="U28" i="11"/>
  <c r="T95" i="11"/>
  <c r="T79" i="11"/>
  <c r="T47" i="11"/>
  <c r="T31" i="11"/>
  <c r="R103" i="11"/>
  <c r="R39" i="11"/>
  <c r="R23" i="11"/>
  <c r="Q86" i="11"/>
  <c r="S86" i="11"/>
  <c r="U86" i="11"/>
  <c r="W86" i="11"/>
  <c r="Q85" i="11"/>
  <c r="R85" i="11"/>
  <c r="T85" i="11"/>
  <c r="V85" i="11"/>
  <c r="Q54" i="11"/>
  <c r="S54" i="11"/>
  <c r="U54" i="11"/>
  <c r="W54" i="11"/>
  <c r="Q53" i="11"/>
  <c r="R53" i="11"/>
  <c r="T53" i="11"/>
  <c r="V53" i="11"/>
  <c r="Q50" i="11"/>
  <c r="S50" i="11"/>
  <c r="U50" i="11"/>
  <c r="W50" i="11"/>
  <c r="Q49" i="11"/>
  <c r="R49" i="11"/>
  <c r="T49" i="11"/>
  <c r="V49" i="11"/>
  <c r="Q46" i="11"/>
  <c r="S46" i="11"/>
  <c r="U46" i="11"/>
  <c r="W46" i="11"/>
  <c r="Q45" i="11"/>
  <c r="R45" i="11"/>
  <c r="T45" i="11"/>
  <c r="V45" i="11"/>
  <c r="X45" i="11"/>
  <c r="Q42" i="11"/>
  <c r="S42" i="11"/>
  <c r="U42" i="11"/>
  <c r="W42" i="11"/>
  <c r="Q41" i="11"/>
  <c r="R41" i="11"/>
  <c r="T41" i="11"/>
  <c r="V41" i="11"/>
  <c r="X41" i="11"/>
  <c r="Q38" i="11"/>
  <c r="S38" i="11"/>
  <c r="U38" i="11"/>
  <c r="W38" i="11"/>
  <c r="Q37" i="11"/>
  <c r="R37" i="11"/>
  <c r="T37" i="11"/>
  <c r="V37" i="11"/>
  <c r="X37" i="11"/>
  <c r="Q34" i="11"/>
  <c r="S34" i="11"/>
  <c r="U34" i="11"/>
  <c r="W34" i="11"/>
  <c r="Q33" i="11"/>
  <c r="R33" i="11"/>
  <c r="T33" i="11"/>
  <c r="V33" i="11"/>
  <c r="X33" i="11"/>
  <c r="Q30" i="11"/>
  <c r="S30" i="11"/>
  <c r="U30" i="11"/>
  <c r="W30" i="11"/>
  <c r="Q29" i="11"/>
  <c r="R29" i="11"/>
  <c r="T29" i="11"/>
  <c r="V29" i="11"/>
  <c r="X29" i="11"/>
  <c r="Q26" i="11"/>
  <c r="S26" i="11"/>
  <c r="U26" i="11"/>
  <c r="W26" i="11"/>
  <c r="Q25" i="11"/>
  <c r="R25" i="11"/>
  <c r="T25" i="11"/>
  <c r="V25" i="11"/>
  <c r="X25" i="11"/>
  <c r="Q22" i="11"/>
  <c r="S22" i="11"/>
  <c r="U22" i="11"/>
  <c r="W22" i="11"/>
  <c r="Q21" i="11"/>
  <c r="R21" i="11"/>
  <c r="T21" i="11"/>
  <c r="V21" i="11"/>
  <c r="X21" i="11"/>
  <c r="R9" i="11"/>
  <c r="T9" i="11"/>
  <c r="V9" i="11"/>
  <c r="X9" i="11"/>
  <c r="FN106" i="1"/>
  <c r="FN101" i="1"/>
  <c r="FN99" i="1"/>
  <c r="FD98" i="1"/>
  <c r="FX97" i="1"/>
  <c r="FD96" i="1"/>
  <c r="FD93" i="1"/>
  <c r="FD86" i="1"/>
  <c r="Q90" i="11"/>
  <c r="S90" i="11"/>
  <c r="U90" i="11"/>
  <c r="W90" i="11"/>
  <c r="Q89" i="11"/>
  <c r="R89" i="11"/>
  <c r="T89" i="11"/>
  <c r="V89" i="11"/>
  <c r="Q66" i="11"/>
  <c r="S66" i="11"/>
  <c r="U66" i="11"/>
  <c r="W66" i="11"/>
  <c r="Q65" i="11"/>
  <c r="R65" i="11"/>
  <c r="T65" i="11"/>
  <c r="V65" i="11"/>
  <c r="Q62" i="11"/>
  <c r="S62" i="11"/>
  <c r="U62" i="11"/>
  <c r="W62" i="11"/>
  <c r="Q61" i="11"/>
  <c r="R61" i="11"/>
  <c r="T61" i="11"/>
  <c r="V61" i="11"/>
  <c r="Q58" i="11"/>
  <c r="S58" i="11"/>
  <c r="U58" i="11"/>
  <c r="W58" i="11"/>
  <c r="Q57" i="11"/>
  <c r="R57" i="11"/>
  <c r="T57" i="11"/>
  <c r="V57" i="11"/>
  <c r="P7" i="23"/>
  <c r="Q7" i="23"/>
  <c r="T90" i="11"/>
  <c r="T86" i="11"/>
  <c r="T82" i="11"/>
  <c r="T78" i="11"/>
  <c r="T74" i="11"/>
  <c r="T70" i="11"/>
  <c r="T66" i="11"/>
  <c r="T62" i="11"/>
  <c r="T58" i="11"/>
  <c r="T54" i="11"/>
  <c r="T50" i="11"/>
  <c r="T46" i="11"/>
  <c r="T42" i="11"/>
  <c r="T38" i="11"/>
  <c r="T34" i="11"/>
  <c r="T30" i="11"/>
  <c r="T26" i="11"/>
  <c r="T22" i="11"/>
  <c r="T18" i="11"/>
  <c r="T14" i="11"/>
  <c r="T10" i="11"/>
  <c r="R8" i="11"/>
  <c r="FX106" i="1"/>
  <c r="FD106" i="1"/>
  <c r="CM106" i="1"/>
  <c r="L3183" i="35" s="1"/>
  <c r="CG106" i="1"/>
  <c r="BY106" i="1"/>
  <c r="EO105" i="1"/>
  <c r="EO104" i="1"/>
  <c r="CW104" i="1"/>
  <c r="U3119" i="35" s="1"/>
  <c r="FD102" i="1"/>
  <c r="CW102" i="1"/>
  <c r="FX101" i="1"/>
  <c r="EO101" i="1"/>
  <c r="EP101" i="1" s="1"/>
  <c r="AD100" i="1"/>
  <c r="U2988" i="35" s="1"/>
  <c r="CW99" i="1"/>
  <c r="FX98" i="1"/>
  <c r="EO98" i="1"/>
  <c r="U2929" i="35" s="1"/>
  <c r="DS97" i="1"/>
  <c r="AD97" i="1"/>
  <c r="U2892" i="35" s="1"/>
  <c r="AD96" i="1"/>
  <c r="U2860" i="35" s="1"/>
  <c r="FD94" i="1"/>
  <c r="CW94" i="1"/>
  <c r="FX93" i="1"/>
  <c r="EO93" i="1"/>
  <c r="EP93" i="1" s="1"/>
  <c r="DS92" i="1"/>
  <c r="FN91" i="1"/>
  <c r="CW90" i="1"/>
  <c r="FN89" i="1"/>
  <c r="BY89" i="1"/>
  <c r="U2638" i="35" s="1"/>
  <c r="FN87" i="1"/>
  <c r="DS87" i="1"/>
  <c r="DT87" i="1" s="1"/>
  <c r="FX86" i="1"/>
  <c r="CW85" i="1"/>
  <c r="AD85" i="1"/>
  <c r="U2508" i="35" s="1"/>
  <c r="BY84" i="1"/>
  <c r="EO82" i="1"/>
  <c r="BY82" i="1"/>
  <c r="CW81" i="1"/>
  <c r="EO80" i="1"/>
  <c r="CW79" i="1"/>
  <c r="FX78" i="1"/>
  <c r="FD78" i="1"/>
  <c r="CW78" i="1"/>
  <c r="FD77" i="1"/>
  <c r="BY77" i="1"/>
  <c r="EO76" i="1"/>
  <c r="FN75" i="1"/>
  <c r="FN74" i="1"/>
  <c r="CW74" i="1"/>
  <c r="FX73" i="1"/>
  <c r="FD73" i="1"/>
  <c r="FD71" i="1"/>
  <c r="BY71" i="1"/>
  <c r="CW70" i="1"/>
  <c r="FX69" i="1"/>
  <c r="FD69" i="1"/>
  <c r="CW69" i="1"/>
  <c r="FD68" i="1"/>
  <c r="EO68" i="1"/>
  <c r="BY68" i="1"/>
  <c r="FN66" i="1"/>
  <c r="CW66" i="1"/>
  <c r="FD65" i="1"/>
  <c r="DS64" i="1"/>
  <c r="BY64" i="1"/>
  <c r="BY63" i="1"/>
  <c r="FX61" i="1"/>
  <c r="FD61" i="1"/>
  <c r="FN60" i="1"/>
  <c r="FX59" i="1"/>
  <c r="FN56" i="1"/>
  <c r="FX54" i="1"/>
  <c r="AD53" i="1"/>
  <c r="FX52" i="1"/>
  <c r="DS52" i="1"/>
  <c r="BY52" i="1"/>
  <c r="EO50" i="1"/>
  <c r="FX49" i="1"/>
  <c r="BY49" i="1"/>
  <c r="FN42" i="1"/>
  <c r="FD42" i="1"/>
  <c r="AD41" i="1"/>
  <c r="FX40" i="1"/>
  <c r="FN39" i="1"/>
  <c r="DS32" i="1"/>
  <c r="AD31" i="1"/>
  <c r="BY30" i="1"/>
  <c r="BY24" i="1"/>
  <c r="BY21" i="1"/>
  <c r="DS17" i="1"/>
  <c r="BB95" i="1"/>
  <c r="FD83" i="1"/>
  <c r="FX82" i="1"/>
  <c r="FD82" i="1"/>
  <c r="FD80" i="1"/>
  <c r="FN78" i="1"/>
  <c r="FN77" i="1"/>
  <c r="FN73" i="1"/>
  <c r="FX72" i="1"/>
  <c r="FD72" i="1"/>
  <c r="FN71" i="1"/>
  <c r="FN69" i="1"/>
  <c r="FN68" i="1"/>
  <c r="FN67" i="1"/>
  <c r="FN65" i="1"/>
  <c r="FX63" i="1"/>
  <c r="FD63" i="1"/>
  <c r="FX62" i="1"/>
  <c r="FD62" i="1"/>
  <c r="FD57" i="1"/>
  <c r="FX53" i="1"/>
  <c r="FX51" i="1"/>
  <c r="R88" i="11"/>
  <c r="R84" i="11"/>
  <c r="R80" i="11"/>
  <c r="R76" i="11"/>
  <c r="R72" i="11"/>
  <c r="R68" i="11"/>
  <c r="R64" i="11"/>
  <c r="R60" i="11"/>
  <c r="R56" i="11"/>
  <c r="R52" i="11"/>
  <c r="R48" i="11"/>
  <c r="R44" i="11"/>
  <c r="R40" i="11"/>
  <c r="R36" i="11"/>
  <c r="R32" i="11"/>
  <c r="R28" i="11"/>
  <c r="R24" i="11"/>
  <c r="R20" i="11"/>
  <c r="R16" i="11"/>
  <c r="R12" i="11"/>
  <c r="Q9" i="11"/>
  <c r="CR106" i="1"/>
  <c r="P3183" i="35" s="1"/>
  <c r="CJ106" i="1"/>
  <c r="I3183" i="35" s="1"/>
  <c r="EO103" i="1"/>
  <c r="EP103" i="1" s="1"/>
  <c r="DS102" i="1"/>
  <c r="AD102" i="1"/>
  <c r="FD100" i="1"/>
  <c r="EO100" i="1"/>
  <c r="U2993" i="35" s="1"/>
  <c r="FX99" i="1"/>
  <c r="DS99" i="1"/>
  <c r="AD99" i="1"/>
  <c r="U2956" i="35" s="1"/>
  <c r="FD97" i="1"/>
  <c r="CW97" i="1"/>
  <c r="FX96" i="1"/>
  <c r="EO96" i="1"/>
  <c r="EP96" i="1" s="1"/>
  <c r="FX95" i="1"/>
  <c r="EO95" i="1"/>
  <c r="DS94" i="1"/>
  <c r="AD94" i="1"/>
  <c r="U2796" i="35" s="1"/>
  <c r="FD92" i="1"/>
  <c r="FD91" i="1"/>
  <c r="BY91" i="1"/>
  <c r="CW88" i="1"/>
  <c r="EO87" i="1"/>
  <c r="CW87" i="1"/>
  <c r="AD87" i="1"/>
  <c r="BY86" i="1"/>
  <c r="U2542" i="35" s="1"/>
  <c r="FX84" i="1"/>
  <c r="FN83" i="1"/>
  <c r="FN82" i="1"/>
  <c r="FX81" i="1"/>
  <c r="FD81" i="1"/>
  <c r="FN80" i="1"/>
  <c r="CW80" i="1"/>
  <c r="FX79" i="1"/>
  <c r="FD79" i="1"/>
  <c r="BY79" i="1"/>
  <c r="EO78" i="1"/>
  <c r="BY78" i="1"/>
  <c r="FD76" i="1"/>
  <c r="BY76" i="1"/>
  <c r="EO74" i="1"/>
  <c r="EO73" i="1"/>
  <c r="FN72" i="1"/>
  <c r="EO71" i="1"/>
  <c r="FX70" i="1"/>
  <c r="FD70" i="1"/>
  <c r="BY70" i="1"/>
  <c r="EO69" i="1"/>
  <c r="BY69" i="1"/>
  <c r="AD68" i="1"/>
  <c r="FN64" i="1"/>
  <c r="FN62" i="1"/>
  <c r="BY61" i="1"/>
  <c r="FD59" i="1"/>
  <c r="CW59" i="1"/>
  <c r="FD58" i="1"/>
  <c r="DS57" i="1"/>
  <c r="BY57" i="1"/>
  <c r="FN55" i="1"/>
  <c r="EO54" i="1"/>
  <c r="FN50" i="1"/>
  <c r="FD50" i="1"/>
  <c r="FD49" i="1"/>
  <c r="FN48" i="1"/>
  <c r="EO47" i="1"/>
  <c r="CW47" i="1"/>
  <c r="AD47" i="1"/>
  <c r="FX45" i="1"/>
  <c r="FN44" i="1"/>
  <c r="EO43" i="1"/>
  <c r="CW43" i="1"/>
  <c r="AD43" i="1"/>
  <c r="EO42" i="1"/>
  <c r="DS40" i="1"/>
  <c r="BY40" i="1"/>
  <c r="BY33" i="1"/>
  <c r="EO29" i="1"/>
  <c r="BY27" i="1"/>
  <c r="EO22" i="1"/>
  <c r="BY22" i="1"/>
  <c r="BY18" i="1"/>
  <c r="BB103" i="1"/>
  <c r="BB87" i="1"/>
  <c r="FK105" i="1"/>
  <c r="AC105" i="36"/>
  <c r="AF93" i="36"/>
  <c r="FU93" i="1"/>
  <c r="W2774" i="35" s="1"/>
  <c r="Z86" i="36"/>
  <c r="FA86" i="1"/>
  <c r="W2548" i="35" s="1"/>
  <c r="AF85" i="36"/>
  <c r="FU85" i="1"/>
  <c r="W2518" i="35" s="1"/>
  <c r="Z62" i="36"/>
  <c r="FA62" i="1"/>
  <c r="BY20" i="1"/>
  <c r="DS19" i="1"/>
  <c r="BY17" i="1"/>
  <c r="BY16" i="1"/>
  <c r="DS14" i="1"/>
  <c r="DS13" i="1"/>
  <c r="BY13" i="1"/>
  <c r="AD10" i="1"/>
  <c r="AD8" i="1"/>
  <c r="EO7" i="1"/>
  <c r="U17" i="35" s="1"/>
  <c r="DS7" i="1"/>
  <c r="U16" i="35" s="1"/>
  <c r="CJ6" i="1"/>
  <c r="CJ7" i="1"/>
  <c r="I15" i="35" s="1"/>
  <c r="ED6" i="1"/>
  <c r="FK104" i="1"/>
  <c r="W3125" i="35" s="1"/>
  <c r="AC104" i="36"/>
  <c r="FX47" i="1"/>
  <c r="FD45" i="1"/>
  <c r="FX43" i="1"/>
  <c r="FD41" i="1"/>
  <c r="FX39" i="1"/>
  <c r="CW37" i="1"/>
  <c r="EO32" i="1"/>
  <c r="BY31" i="1"/>
  <c r="CW29" i="1"/>
  <c r="CW27" i="1"/>
  <c r="AD25" i="1"/>
  <c r="EO24" i="1"/>
  <c r="CW23" i="1"/>
  <c r="BY14" i="1"/>
  <c r="DS10" i="1"/>
  <c r="DS9" i="1"/>
  <c r="U80" i="35" s="1"/>
  <c r="BY9" i="1"/>
  <c r="U78" i="35" s="1"/>
  <c r="Q105" i="23"/>
  <c r="Q103" i="23"/>
  <c r="Q101" i="23"/>
  <c r="Q99" i="23"/>
  <c r="Q97" i="23"/>
  <c r="Q95" i="23"/>
  <c r="Q93" i="23"/>
  <c r="Q91" i="23"/>
  <c r="Q89" i="23"/>
  <c r="Q87" i="23"/>
  <c r="Q85" i="23"/>
  <c r="Q83" i="23"/>
  <c r="Q81" i="23"/>
  <c r="Q79" i="23"/>
  <c r="Q77" i="23"/>
  <c r="Q75" i="23"/>
  <c r="Q73" i="23"/>
  <c r="Q71" i="23"/>
  <c r="Q69" i="23"/>
  <c r="Q67" i="23"/>
  <c r="Q65" i="23"/>
  <c r="Q63" i="23"/>
  <c r="Q61" i="23"/>
  <c r="Q59" i="23"/>
  <c r="Q57" i="23"/>
  <c r="Q55" i="23"/>
  <c r="H7" i="23"/>
  <c r="I7" i="23"/>
  <c r="Z98" i="36"/>
  <c r="FA98" i="1"/>
  <c r="W2932" i="35" s="1"/>
  <c r="AF97" i="36"/>
  <c r="FU97" i="1"/>
  <c r="W2902" i="35" s="1"/>
  <c r="FL57" i="1"/>
  <c r="AD57" i="36"/>
  <c r="CW68" i="1"/>
  <c r="FX67" i="1"/>
  <c r="FD67" i="1"/>
  <c r="BY67" i="1"/>
  <c r="EO66" i="1"/>
  <c r="BY66" i="1"/>
  <c r="EO65" i="1"/>
  <c r="BY65" i="1"/>
  <c r="CW64" i="1"/>
  <c r="FN63" i="1"/>
  <c r="FN61" i="1"/>
  <c r="EO60" i="1"/>
  <c r="BY60" i="1"/>
  <c r="EO59" i="1"/>
  <c r="BY59" i="1"/>
  <c r="FX58" i="1"/>
  <c r="FN57" i="1"/>
  <c r="CW57" i="1"/>
  <c r="FD56" i="1"/>
  <c r="CW55" i="1"/>
  <c r="CW54" i="1"/>
  <c r="FN53" i="1"/>
  <c r="CW52" i="1"/>
  <c r="DS51" i="1"/>
  <c r="BY51" i="1"/>
  <c r="CW50" i="1"/>
  <c r="FN49" i="1"/>
  <c r="CW48" i="1"/>
  <c r="DS47" i="1"/>
  <c r="BY47" i="1"/>
  <c r="CW46" i="1"/>
  <c r="FN45" i="1"/>
  <c r="CW44" i="1"/>
  <c r="DS43" i="1"/>
  <c r="BY43" i="1"/>
  <c r="CW42" i="1"/>
  <c r="FN41" i="1"/>
  <c r="CW40" i="1"/>
  <c r="DS39" i="1"/>
  <c r="BY39" i="1"/>
  <c r="AD38" i="1"/>
  <c r="EO36" i="1"/>
  <c r="CW36" i="1"/>
  <c r="CW35" i="1"/>
  <c r="AD35" i="1"/>
  <c r="BY32" i="1"/>
  <c r="DS30" i="1"/>
  <c r="DS29" i="1"/>
  <c r="EO27" i="1"/>
  <c r="AD24" i="1"/>
  <c r="DS22" i="1"/>
  <c r="DS18" i="1"/>
  <c r="AD16" i="1"/>
  <c r="DS15" i="1"/>
  <c r="CW14" i="1"/>
  <c r="AD13" i="1"/>
  <c r="AD12" i="1"/>
  <c r="BY10" i="1"/>
  <c r="EO9" i="1"/>
  <c r="U81" i="35" s="1"/>
  <c r="CW8" i="1"/>
  <c r="U47" i="35" s="1"/>
  <c r="DS6" i="1"/>
  <c r="CM6" i="1"/>
  <c r="CG6" i="1"/>
  <c r="CM7" i="1"/>
  <c r="L15" i="35" s="1"/>
  <c r="BY7" i="1"/>
  <c r="BB102" i="1"/>
  <c r="BB94" i="1"/>
  <c r="BB86" i="1"/>
  <c r="BB78" i="1"/>
  <c r="BB70" i="1"/>
  <c r="BB62" i="1"/>
  <c r="BB54" i="1"/>
  <c r="BB46" i="1"/>
  <c r="BB38" i="1"/>
  <c r="BB30" i="1"/>
  <c r="BB22" i="1"/>
  <c r="BB14" i="1"/>
  <c r="BB8" i="1"/>
  <c r="U45" i="35" s="1"/>
  <c r="BB7" i="1"/>
  <c r="U13" i="35" s="1"/>
  <c r="N46" i="23"/>
  <c r="N45" i="23"/>
  <c r="N44" i="23"/>
  <c r="N43" i="23"/>
  <c r="N42" i="23"/>
  <c r="N41" i="23"/>
  <c r="N40" i="23"/>
  <c r="N39" i="23"/>
  <c r="G3" i="1"/>
  <c r="DO6" i="1"/>
  <c r="DE6" i="1"/>
  <c r="ED7" i="1"/>
  <c r="I17" i="35" s="1"/>
  <c r="DO7" i="1"/>
  <c r="P16" i="35" s="1"/>
  <c r="DE7" i="1"/>
  <c r="FD105" i="1"/>
  <c r="Z94" i="36"/>
  <c r="FA94" i="1"/>
  <c r="W2804" i="35" s="1"/>
  <c r="Z90" i="36"/>
  <c r="FA90" i="1"/>
  <c r="W2676" i="35" s="1"/>
  <c r="AF89" i="36"/>
  <c r="FU89" i="1"/>
  <c r="W2646" i="35" s="1"/>
  <c r="FA72" i="1"/>
  <c r="W2100" i="35" s="1"/>
  <c r="Z72" i="36"/>
  <c r="FU55" i="1"/>
  <c r="W1558" i="35" s="1"/>
  <c r="AF55" i="36"/>
  <c r="FU45" i="1"/>
  <c r="W1238" i="35" s="1"/>
  <c r="AF45" i="36"/>
  <c r="AF43" i="36"/>
  <c r="FU43" i="1"/>
  <c r="FV43" i="1" s="1"/>
  <c r="Z82" i="36"/>
  <c r="FA82" i="1"/>
  <c r="W2420" i="35" s="1"/>
  <c r="FK70" i="1"/>
  <c r="W2037" i="35" s="1"/>
  <c r="AC70" i="36"/>
  <c r="AG49" i="36"/>
  <c r="FV49" i="1"/>
  <c r="FK37" i="1"/>
  <c r="AC37" i="36"/>
  <c r="I35" i="23"/>
  <c r="H35" i="23"/>
  <c r="K35" i="23" s="1"/>
  <c r="O35" i="23"/>
  <c r="P35" i="23" s="1"/>
  <c r="P31" i="23"/>
  <c r="Q31" i="23"/>
  <c r="FA29" i="1"/>
  <c r="W724" i="35" s="1"/>
  <c r="Z29" i="36"/>
  <c r="H28" i="23"/>
  <c r="O28" i="23"/>
  <c r="P27" i="23"/>
  <c r="Q27" i="23"/>
  <c r="P26" i="23"/>
  <c r="Q26" i="23"/>
  <c r="O25" i="23"/>
  <c r="T25" i="23"/>
  <c r="C25" i="23" s="1"/>
  <c r="U25" i="23" s="1"/>
  <c r="D25" i="23" s="1"/>
  <c r="CQ25" i="3" s="1"/>
  <c r="I21" i="23"/>
  <c r="O21" i="23"/>
  <c r="P21" i="23" s="1"/>
  <c r="T21" i="23"/>
  <c r="C21" i="23" s="1"/>
  <c r="U21" i="23" s="1"/>
  <c r="D21" i="23" s="1"/>
  <c r="CQ21" i="3" s="1"/>
  <c r="I12" i="23"/>
  <c r="H12" i="23"/>
  <c r="T12" i="23"/>
  <c r="C12" i="23" s="1"/>
  <c r="U12" i="23" s="1"/>
  <c r="D12" i="23" s="1"/>
  <c r="CQ12" i="3" s="1"/>
  <c r="I11" i="23"/>
  <c r="T11" i="23"/>
  <c r="C11" i="23" s="1"/>
  <c r="U11" i="23" s="1"/>
  <c r="D11" i="23" s="1"/>
  <c r="CQ11" i="3" s="1"/>
  <c r="H11" i="23"/>
  <c r="J11" i="23"/>
  <c r="BH67" i="1"/>
  <c r="FC67" i="1"/>
  <c r="BH56" i="1"/>
  <c r="FM56" i="1"/>
  <c r="BH50" i="1"/>
  <c r="FW50" i="1"/>
  <c r="D9" i="36"/>
  <c r="BH9" i="1"/>
  <c r="FC100" i="1"/>
  <c r="FW100" i="1"/>
  <c r="FC92" i="1"/>
  <c r="FW92" i="1"/>
  <c r="AS11" i="1"/>
  <c r="AS20" i="1"/>
  <c r="AF81" i="36"/>
  <c r="FU81" i="1"/>
  <c r="W2390" i="35" s="1"/>
  <c r="AF69" i="36"/>
  <c r="FU69" i="1"/>
  <c r="FV69" i="1" s="1"/>
  <c r="AC60" i="36"/>
  <c r="FK60" i="1"/>
  <c r="Z50" i="36"/>
  <c r="FA50" i="1"/>
  <c r="FA37" i="1"/>
  <c r="W980" i="35" s="1"/>
  <c r="Z37" i="36"/>
  <c r="AD35" i="36"/>
  <c r="FD35" i="1"/>
  <c r="T34" i="23"/>
  <c r="C34" i="23" s="1"/>
  <c r="U34" i="23" s="1"/>
  <c r="D34" i="23" s="1"/>
  <c r="CQ34" i="3" s="1"/>
  <c r="O34" i="23"/>
  <c r="FX32" i="1"/>
  <c r="AD30" i="36"/>
  <c r="FL30" i="1"/>
  <c r="FA30" i="1"/>
  <c r="W756" i="35" s="1"/>
  <c r="Z30" i="36"/>
  <c r="FN10" i="1"/>
  <c r="FJ6" i="1"/>
  <c r="FM7" i="1" s="1"/>
  <c r="BH61" i="1"/>
  <c r="FW61" i="1"/>
  <c r="BH58" i="1"/>
  <c r="FM58" i="1"/>
  <c r="FW58" i="1"/>
  <c r="D53" i="36"/>
  <c r="FW53" i="1"/>
  <c r="BH40" i="1"/>
  <c r="D40" i="36"/>
  <c r="FC40" i="1"/>
  <c r="BH26" i="1"/>
  <c r="FM26" i="1"/>
  <c r="FW26" i="1"/>
  <c r="BH20" i="1"/>
  <c r="D20" i="36"/>
  <c r="FC20" i="1"/>
  <c r="BH68" i="1"/>
  <c r="D68" i="36"/>
  <c r="FC68" i="1"/>
  <c r="BR12" i="1"/>
  <c r="CM14" i="1"/>
  <c r="L239" i="35" s="1"/>
  <c r="BK15" i="1"/>
  <c r="F270" i="35" s="1"/>
  <c r="CR16" i="1"/>
  <c r="P303" i="35" s="1"/>
  <c r="ED16" i="1"/>
  <c r="AW6" i="1"/>
  <c r="AO6" i="1"/>
  <c r="EG7" i="1"/>
  <c r="L17" i="35" s="1"/>
  <c r="EA7" i="1"/>
  <c r="BK7" i="1"/>
  <c r="AO7" i="1"/>
  <c r="I13" i="35" s="1"/>
  <c r="Y7" i="1"/>
  <c r="P12" i="35" s="1"/>
  <c r="FA96" i="1"/>
  <c r="W2868" i="35" s="1"/>
  <c r="FA88" i="1"/>
  <c r="W2612" i="35" s="1"/>
  <c r="FA84" i="1"/>
  <c r="W2484" i="35" s="1"/>
  <c r="AD65" i="36"/>
  <c r="FK54" i="1"/>
  <c r="W1525" i="35" s="1"/>
  <c r="AC54" i="36"/>
  <c r="AC40" i="36"/>
  <c r="T38" i="23"/>
  <c r="C38" i="23" s="1"/>
  <c r="U38" i="23" s="1"/>
  <c r="D38" i="23" s="1"/>
  <c r="CQ38" i="3" s="1"/>
  <c r="I38" i="23"/>
  <c r="M38" i="23" s="1"/>
  <c r="O38" i="23"/>
  <c r="FD37" i="1"/>
  <c r="FX36" i="1"/>
  <c r="AC35" i="36"/>
  <c r="T35" i="23"/>
  <c r="C35" i="23" s="1"/>
  <c r="U35" i="23" s="1"/>
  <c r="D35" i="23" s="1"/>
  <c r="CQ35" i="3" s="1"/>
  <c r="FD34" i="1"/>
  <c r="FK33" i="1"/>
  <c r="AC33" i="36"/>
  <c r="Q33" i="23"/>
  <c r="I33" i="23"/>
  <c r="T33" i="23"/>
  <c r="C33" i="23" s="1"/>
  <c r="U33" i="23" s="1"/>
  <c r="D33" i="23" s="1"/>
  <c r="CQ33" i="3" s="1"/>
  <c r="FD31" i="1"/>
  <c r="P30" i="23"/>
  <c r="Q30" i="23"/>
  <c r="AD29" i="36"/>
  <c r="FL29" i="1"/>
  <c r="O29" i="23"/>
  <c r="T29" i="23"/>
  <c r="C29" i="23" s="1"/>
  <c r="U29" i="23" s="1"/>
  <c r="D29" i="23" s="1"/>
  <c r="CQ29" i="3" s="1"/>
  <c r="FD27" i="1"/>
  <c r="FD26" i="1"/>
  <c r="FN24" i="1"/>
  <c r="I23" i="23"/>
  <c r="H23" i="23"/>
  <c r="O23" i="23"/>
  <c r="FD22" i="1"/>
  <c r="FW21" i="1"/>
  <c r="FC21" i="1"/>
  <c r="I20" i="23"/>
  <c r="H20" i="23"/>
  <c r="O20" i="23"/>
  <c r="P20" i="23" s="1"/>
  <c r="I19" i="23"/>
  <c r="O19" i="23"/>
  <c r="T19" i="23"/>
  <c r="C19" i="23" s="1"/>
  <c r="U19" i="23" s="1"/>
  <c r="D19" i="23" s="1"/>
  <c r="CQ19" i="3" s="1"/>
  <c r="FN17" i="1"/>
  <c r="P14" i="23"/>
  <c r="Q14" i="23"/>
  <c r="FN13" i="1"/>
  <c r="AC11" i="36"/>
  <c r="FK11" i="1"/>
  <c r="W149" i="35" s="1"/>
  <c r="BH43" i="1"/>
  <c r="FM43" i="1"/>
  <c r="D43" i="36"/>
  <c r="BH39" i="1"/>
  <c r="FM39" i="1"/>
  <c r="D39" i="36"/>
  <c r="BH36" i="1"/>
  <c r="D36" i="36"/>
  <c r="FC36" i="1"/>
  <c r="BH28" i="1"/>
  <c r="D28" i="36"/>
  <c r="FC28" i="1"/>
  <c r="D23" i="36"/>
  <c r="FM23" i="1"/>
  <c r="FW23" i="1"/>
  <c r="FC23" i="1"/>
  <c r="BH90" i="1"/>
  <c r="D90" i="36"/>
  <c r="BH87" i="1"/>
  <c r="FW87" i="1"/>
  <c r="BH76" i="1"/>
  <c r="FM76" i="1"/>
  <c r="FW76" i="1"/>
  <c r="DO11" i="1"/>
  <c r="P144" i="35" s="1"/>
  <c r="N41" i="1"/>
  <c r="F1100" i="35" s="1"/>
  <c r="AL6" i="1"/>
  <c r="T6" i="1"/>
  <c r="BN7" i="1"/>
  <c r="I14" i="35" s="1"/>
  <c r="FD104" i="1"/>
  <c r="FX103" i="1"/>
  <c r="FD103" i="1"/>
  <c r="FA78" i="1"/>
  <c r="AF77" i="36"/>
  <c r="FA60" i="1"/>
  <c r="AC50" i="36"/>
  <c r="FK50" i="1"/>
  <c r="AF49" i="36"/>
  <c r="Z46" i="36"/>
  <c r="FV41" i="1"/>
  <c r="Q37" i="23"/>
  <c r="H37" i="23"/>
  <c r="K37" i="23" s="1"/>
  <c r="J37" i="23"/>
  <c r="S37" i="23" s="1"/>
  <c r="I37" i="23"/>
  <c r="T37" i="23"/>
  <c r="C37" i="23" s="1"/>
  <c r="U37" i="23" s="1"/>
  <c r="D37" i="23" s="1"/>
  <c r="CQ37" i="3" s="1"/>
  <c r="O36" i="23"/>
  <c r="P36" i="23" s="1"/>
  <c r="J35" i="23"/>
  <c r="S35" i="23" s="1"/>
  <c r="FU34" i="1"/>
  <c r="FV34" i="1" s="1"/>
  <c r="FN34" i="1"/>
  <c r="FN33" i="1"/>
  <c r="T28" i="23"/>
  <c r="C28" i="23" s="1"/>
  <c r="U28" i="23" s="1"/>
  <c r="D28" i="23" s="1"/>
  <c r="CQ28" i="3" s="1"/>
  <c r="FA26" i="1"/>
  <c r="W628" i="35" s="1"/>
  <c r="Z26" i="36"/>
  <c r="H25" i="23"/>
  <c r="H24" i="23"/>
  <c r="O24" i="23"/>
  <c r="FN23" i="1"/>
  <c r="FX22" i="1"/>
  <c r="H21" i="23"/>
  <c r="D21" i="36"/>
  <c r="AC19" i="36"/>
  <c r="FN16" i="1"/>
  <c r="I16" i="23"/>
  <c r="O16" i="23"/>
  <c r="P16" i="23" s="1"/>
  <c r="H16" i="23"/>
  <c r="T16" i="23"/>
  <c r="C16" i="23" s="1"/>
  <c r="U16" i="23" s="1"/>
  <c r="D16" i="23" s="1"/>
  <c r="CQ16" i="3" s="1"/>
  <c r="FN12" i="1"/>
  <c r="O12" i="23"/>
  <c r="P12" i="23" s="1"/>
  <c r="FX11" i="1"/>
  <c r="FN11" i="1"/>
  <c r="O11" i="23"/>
  <c r="K10" i="23"/>
  <c r="BH48" i="1"/>
  <c r="FM48" i="1"/>
  <c r="FW48" i="1"/>
  <c r="BH45" i="1"/>
  <c r="BH42" i="1"/>
  <c r="D42" i="36"/>
  <c r="FC42" i="1"/>
  <c r="FM42" i="1"/>
  <c r="BH13" i="1"/>
  <c r="D13" i="36"/>
  <c r="FW13" i="1"/>
  <c r="BH10" i="1"/>
  <c r="D10" i="36"/>
  <c r="BH100" i="1"/>
  <c r="BH98" i="1"/>
  <c r="BH95" i="1"/>
  <c r="FW95" i="1"/>
  <c r="BH92" i="1"/>
  <c r="BH86" i="1"/>
  <c r="D86" i="36"/>
  <c r="D70" i="36"/>
  <c r="FC70" i="1"/>
  <c r="U8" i="1"/>
  <c r="AL8" i="1"/>
  <c r="F45" i="35" s="1"/>
  <c r="AS10" i="1"/>
  <c r="EG27" i="1"/>
  <c r="L657" i="35" s="1"/>
  <c r="N33" i="1"/>
  <c r="F844" i="35" s="1"/>
  <c r="FN36" i="1"/>
  <c r="FD36" i="1"/>
  <c r="FN35" i="1"/>
  <c r="FN29" i="1"/>
  <c r="FD28" i="1"/>
  <c r="FN25" i="1"/>
  <c r="FD24" i="1"/>
  <c r="FD20" i="1"/>
  <c r="FX19" i="1"/>
  <c r="FD19" i="1"/>
  <c r="FD18" i="1"/>
  <c r="FD17" i="1"/>
  <c r="FX14" i="1"/>
  <c r="I14" i="23"/>
  <c r="T14" i="23"/>
  <c r="C14" i="23" s="1"/>
  <c r="U14" i="23" s="1"/>
  <c r="D14" i="23" s="1"/>
  <c r="CQ14" i="3" s="1"/>
  <c r="I10" i="23"/>
  <c r="T10" i="23"/>
  <c r="C10" i="23" s="1"/>
  <c r="U10" i="23" s="1"/>
  <c r="D10" i="23" s="1"/>
  <c r="CQ10" i="3" s="1"/>
  <c r="L9" i="23"/>
  <c r="K9" i="23"/>
  <c r="Y8" i="1"/>
  <c r="P44" i="35" s="1"/>
  <c r="AR9" i="1"/>
  <c r="L77" i="35" s="1"/>
  <c r="AL9" i="1"/>
  <c r="BQ9" i="1"/>
  <c r="L78" i="35" s="1"/>
  <c r="Y10" i="1"/>
  <c r="P108" i="35" s="1"/>
  <c r="AW11" i="1"/>
  <c r="P141" i="35" s="1"/>
  <c r="CM11" i="1"/>
  <c r="L143" i="35" s="1"/>
  <c r="Y12" i="1"/>
  <c r="P172" i="35" s="1"/>
  <c r="BU12" i="1"/>
  <c r="P174" i="35" s="1"/>
  <c r="AS13" i="1"/>
  <c r="AX13" i="1" s="1"/>
  <c r="BK13" i="1"/>
  <c r="AS14" i="1"/>
  <c r="T30" i="1"/>
  <c r="L748" i="35" s="1"/>
  <c r="CJ37" i="1"/>
  <c r="I975" i="35" s="1"/>
  <c r="BU40" i="1"/>
  <c r="P1070" i="35" s="1"/>
  <c r="FN38" i="1"/>
  <c r="FD38" i="1"/>
  <c r="FN32" i="1"/>
  <c r="FD32" i="1"/>
  <c r="FN30" i="1"/>
  <c r="FD29" i="1"/>
  <c r="FN26" i="1"/>
  <c r="FD25" i="1"/>
  <c r="T22" i="23"/>
  <c r="C22" i="23" s="1"/>
  <c r="U22" i="23" s="1"/>
  <c r="D22" i="23" s="1"/>
  <c r="CQ22" i="3" s="1"/>
  <c r="FD21" i="1"/>
  <c r="I17" i="23"/>
  <c r="T17" i="23"/>
  <c r="C17" i="23" s="1"/>
  <c r="U17" i="23" s="1"/>
  <c r="D17" i="23" s="1"/>
  <c r="CQ17" i="3" s="1"/>
  <c r="I15" i="23"/>
  <c r="T15" i="23"/>
  <c r="C15" i="23" s="1"/>
  <c r="U15" i="23" s="1"/>
  <c r="D15" i="23" s="1"/>
  <c r="CQ15" i="3" s="1"/>
  <c r="FW14" i="1"/>
  <c r="FN14" i="1"/>
  <c r="D14" i="36"/>
  <c r="I13" i="23"/>
  <c r="O13" i="23"/>
  <c r="P13" i="23" s="1"/>
  <c r="O10" i="23"/>
  <c r="FN8" i="1"/>
  <c r="BU8" i="1"/>
  <c r="P46" i="35" s="1"/>
  <c r="BN8" i="1"/>
  <c r="I46" i="35" s="1"/>
  <c r="DK9" i="1"/>
  <c r="L80" i="35" s="1"/>
  <c r="BU10" i="1"/>
  <c r="P110" i="35" s="1"/>
  <c r="BN10" i="1"/>
  <c r="I110" i="35" s="1"/>
  <c r="EK10" i="1"/>
  <c r="P113" i="35" s="1"/>
  <c r="BU11" i="1"/>
  <c r="P142" i="35" s="1"/>
  <c r="DH11" i="1"/>
  <c r="I144" i="35" s="1"/>
  <c r="DK11" i="1"/>
  <c r="L144" i="35" s="1"/>
  <c r="AS12" i="1"/>
  <c r="AW15" i="1"/>
  <c r="P269" i="35" s="1"/>
  <c r="DO15" i="1"/>
  <c r="P272" i="35" s="1"/>
  <c r="CN16" i="1"/>
  <c r="DK16" i="1"/>
  <c r="L304" i="35" s="1"/>
  <c r="DO17" i="1"/>
  <c r="P336" i="35" s="1"/>
  <c r="CR22" i="1"/>
  <c r="P495" i="35" s="1"/>
  <c r="EA23" i="1"/>
  <c r="ED29" i="1"/>
  <c r="DO30" i="1"/>
  <c r="P752" i="35" s="1"/>
  <c r="DE33" i="1"/>
  <c r="F848" i="35" s="1"/>
  <c r="EH37" i="1"/>
  <c r="EL37" i="1" s="1"/>
  <c r="AR40" i="1"/>
  <c r="L1069" i="35" s="1"/>
  <c r="EK12" i="1"/>
  <c r="P177" i="35" s="1"/>
  <c r="CM13" i="1"/>
  <c r="L207" i="35" s="1"/>
  <c r="DL13" i="1"/>
  <c r="DP13" i="1" s="1"/>
  <c r="CG14" i="1"/>
  <c r="DH14" i="1"/>
  <c r="I240" i="35" s="1"/>
  <c r="CM15" i="1"/>
  <c r="L271" i="35" s="1"/>
  <c r="AW16" i="1"/>
  <c r="P301" i="35" s="1"/>
  <c r="N17" i="1"/>
  <c r="BU17" i="1"/>
  <c r="P334" i="35" s="1"/>
  <c r="CM17" i="1"/>
  <c r="L335" i="35" s="1"/>
  <c r="BU18" i="1"/>
  <c r="P366" i="35" s="1"/>
  <c r="EK18" i="1"/>
  <c r="P369" i="35" s="1"/>
  <c r="BU19" i="1"/>
  <c r="P398" i="35" s="1"/>
  <c r="DH19" i="1"/>
  <c r="I400" i="35" s="1"/>
  <c r="DK19" i="1"/>
  <c r="L400" i="35" s="1"/>
  <c r="Y20" i="1"/>
  <c r="P428" i="35" s="1"/>
  <c r="AS21" i="1"/>
  <c r="BK21" i="1"/>
  <c r="CM21" i="1"/>
  <c r="L463" i="35" s="1"/>
  <c r="EA21" i="1"/>
  <c r="T22" i="1"/>
  <c r="L492" i="35" s="1"/>
  <c r="AW22" i="1"/>
  <c r="P493" i="35" s="1"/>
  <c r="BK23" i="1"/>
  <c r="F526" i="35" s="1"/>
  <c r="EK23" i="1"/>
  <c r="P529" i="35" s="1"/>
  <c r="BN24" i="1"/>
  <c r="I558" i="35" s="1"/>
  <c r="CR24" i="1"/>
  <c r="P559" i="35" s="1"/>
  <c r="DH24" i="1"/>
  <c r="I560" i="35" s="1"/>
  <c r="T26" i="1"/>
  <c r="L620" i="35" s="1"/>
  <c r="N26" i="1"/>
  <c r="AR26" i="1"/>
  <c r="L621" i="35" s="1"/>
  <c r="DL26" i="1"/>
  <c r="DP26" i="1" s="1"/>
  <c r="Y27" i="1"/>
  <c r="P652" i="35" s="1"/>
  <c r="BK28" i="1"/>
  <c r="F686" i="35" s="1"/>
  <c r="Q29" i="1"/>
  <c r="I716" i="35" s="1"/>
  <c r="AL29" i="1"/>
  <c r="CR29" i="1"/>
  <c r="P719" i="35" s="1"/>
  <c r="N30" i="1"/>
  <c r="F748" i="35" s="1"/>
  <c r="AR30" i="1"/>
  <c r="L749" i="35" s="1"/>
  <c r="AW31" i="1"/>
  <c r="P781" i="35" s="1"/>
  <c r="AL31" i="1"/>
  <c r="AL32" i="1"/>
  <c r="F813" i="35" s="1"/>
  <c r="BQ32" i="1"/>
  <c r="L814" i="35" s="1"/>
  <c r="Y33" i="1"/>
  <c r="P844" i="35" s="1"/>
  <c r="AO33" i="1"/>
  <c r="I845" i="35" s="1"/>
  <c r="EG33" i="1"/>
  <c r="L849" i="35" s="1"/>
  <c r="AW34" i="1"/>
  <c r="P877" i="35" s="1"/>
  <c r="BQ34" i="1"/>
  <c r="L878" i="35" s="1"/>
  <c r="CJ35" i="1"/>
  <c r="I911" i="35" s="1"/>
  <c r="T36" i="1"/>
  <c r="L940" i="35" s="1"/>
  <c r="N36" i="1"/>
  <c r="F940" i="35" s="1"/>
  <c r="AR36" i="1"/>
  <c r="L941" i="35" s="1"/>
  <c r="BU36" i="1"/>
  <c r="P942" i="35" s="1"/>
  <c r="DO36" i="1"/>
  <c r="P944" i="35" s="1"/>
  <c r="T39" i="1"/>
  <c r="L1036" i="35" s="1"/>
  <c r="EK39" i="1"/>
  <c r="P1041" i="35" s="1"/>
  <c r="CG40" i="1"/>
  <c r="F1071" i="35" s="1"/>
  <c r="BQ42" i="1"/>
  <c r="L1134" i="35" s="1"/>
  <c r="DH43" i="1"/>
  <c r="I1168" i="35" s="1"/>
  <c r="T45" i="1"/>
  <c r="L1228" i="35" s="1"/>
  <c r="BQ46" i="1"/>
  <c r="L1262" i="35" s="1"/>
  <c r="DH47" i="1"/>
  <c r="I1296" i="35" s="1"/>
  <c r="CJ49" i="1"/>
  <c r="I1359" i="35" s="1"/>
  <c r="ED50" i="1"/>
  <c r="I1393" i="35" s="1"/>
  <c r="U54" i="1"/>
  <c r="U75" i="1"/>
  <c r="Z75" i="1" s="1"/>
  <c r="AW12" i="1"/>
  <c r="P173" i="35" s="1"/>
  <c r="CG12" i="1"/>
  <c r="F175" i="35" s="1"/>
  <c r="DH12" i="1"/>
  <c r="I176" i="35" s="1"/>
  <c r="N13" i="1"/>
  <c r="F204" i="35" s="1"/>
  <c r="BU13" i="1"/>
  <c r="P206" i="35" s="1"/>
  <c r="EA13" i="1"/>
  <c r="T14" i="1"/>
  <c r="L236" i="35" s="1"/>
  <c r="AW14" i="1"/>
  <c r="P237" i="35" s="1"/>
  <c r="N15" i="1"/>
  <c r="BU15" i="1"/>
  <c r="P270" i="35" s="1"/>
  <c r="EA15" i="1"/>
  <c r="T16" i="1"/>
  <c r="L300" i="35" s="1"/>
  <c r="BK16" i="1"/>
  <c r="F302" i="35" s="1"/>
  <c r="DO16" i="1"/>
  <c r="P304" i="35" s="1"/>
  <c r="EG16" i="1"/>
  <c r="L305" i="35" s="1"/>
  <c r="CR17" i="1"/>
  <c r="P335" i="35" s="1"/>
  <c r="N18" i="1"/>
  <c r="F364" i="35" s="1"/>
  <c r="AR18" i="1"/>
  <c r="L365" i="35" s="1"/>
  <c r="CG18" i="1"/>
  <c r="DH18" i="1"/>
  <c r="I368" i="35" s="1"/>
  <c r="N19" i="1"/>
  <c r="F396" i="35" s="1"/>
  <c r="CJ19" i="1"/>
  <c r="I399" i="35" s="1"/>
  <c r="AW20" i="1"/>
  <c r="P429" i="35" s="1"/>
  <c r="AW21" i="1"/>
  <c r="P461" i="35" s="1"/>
  <c r="AW23" i="1"/>
  <c r="P525" i="35" s="1"/>
  <c r="CM23" i="1"/>
  <c r="AR24" i="1"/>
  <c r="L557" i="35" s="1"/>
  <c r="AO25" i="1"/>
  <c r="I589" i="35" s="1"/>
  <c r="BQ25" i="1"/>
  <c r="L590" i="35" s="1"/>
  <c r="BU26" i="1"/>
  <c r="P622" i="35" s="1"/>
  <c r="CJ27" i="1"/>
  <c r="I655" i="35" s="1"/>
  <c r="T28" i="1"/>
  <c r="L684" i="35" s="1"/>
  <c r="N28" i="1"/>
  <c r="F684" i="35" s="1"/>
  <c r="AR28" i="1"/>
  <c r="L685" i="35" s="1"/>
  <c r="BU28" i="1"/>
  <c r="P686" i="35" s="1"/>
  <c r="DO28" i="1"/>
  <c r="P688" i="35" s="1"/>
  <c r="N31" i="1"/>
  <c r="F780" i="35" s="1"/>
  <c r="DE31" i="1"/>
  <c r="F784" i="35" s="1"/>
  <c r="EA31" i="1"/>
  <c r="AW32" i="1"/>
  <c r="P813" i="35" s="1"/>
  <c r="DK32" i="1"/>
  <c r="L816" i="35" s="1"/>
  <c r="EG32" i="1"/>
  <c r="L817" i="35" s="1"/>
  <c r="EK33" i="1"/>
  <c r="P849" i="35" s="1"/>
  <c r="EA33" i="1"/>
  <c r="EA34" i="1"/>
  <c r="T35" i="1"/>
  <c r="L908" i="35" s="1"/>
  <c r="DO35" i="1"/>
  <c r="P912" i="35" s="1"/>
  <c r="ED35" i="1"/>
  <c r="I913" i="35" s="1"/>
  <c r="CM36" i="1"/>
  <c r="L943" i="35" s="1"/>
  <c r="EK36" i="1"/>
  <c r="P945" i="35" s="1"/>
  <c r="T37" i="1"/>
  <c r="L972" i="35" s="1"/>
  <c r="AO38" i="1"/>
  <c r="I1005" i="35" s="1"/>
  <c r="DH38" i="1"/>
  <c r="I1008" i="35" s="1"/>
  <c r="DK38" i="1"/>
  <c r="L1008" i="35" s="1"/>
  <c r="EG38" i="1"/>
  <c r="L1009" i="35" s="1"/>
  <c r="DH39" i="1"/>
  <c r="I1040" i="35" s="1"/>
  <c r="CR40" i="1"/>
  <c r="P1071" i="35" s="1"/>
  <c r="AL41" i="1"/>
  <c r="F1101" i="35" s="1"/>
  <c r="EK41" i="1"/>
  <c r="P1105" i="35" s="1"/>
  <c r="CG42" i="1"/>
  <c r="F1135" i="35" s="1"/>
  <c r="AW43" i="1"/>
  <c r="P1165" i="35" s="1"/>
  <c r="EA43" i="1"/>
  <c r="CR44" i="1"/>
  <c r="P1199" i="35" s="1"/>
  <c r="AL45" i="1"/>
  <c r="F1229" i="35" s="1"/>
  <c r="EK45" i="1"/>
  <c r="P1233" i="35" s="1"/>
  <c r="CG46" i="1"/>
  <c r="F1263" i="35" s="1"/>
  <c r="AW47" i="1"/>
  <c r="P1293" i="35" s="1"/>
  <c r="EA47" i="1"/>
  <c r="EH47" i="1" s="1"/>
  <c r="EL47" i="1" s="1"/>
  <c r="CR48" i="1"/>
  <c r="P1327" i="35" s="1"/>
  <c r="DE51" i="1"/>
  <c r="BN53" i="1"/>
  <c r="I1486" i="35" s="1"/>
  <c r="EK65" i="1"/>
  <c r="P1873" i="35" s="1"/>
  <c r="FD16" i="1"/>
  <c r="FX15" i="1"/>
  <c r="FD15" i="1"/>
  <c r="FD13" i="1"/>
  <c r="FX10" i="1"/>
  <c r="AW8" i="1"/>
  <c r="P45" i="35" s="1"/>
  <c r="CJ8" i="1"/>
  <c r="I47" i="35" s="1"/>
  <c r="DE8" i="1"/>
  <c r="F48" i="35" s="1"/>
  <c r="N9" i="1"/>
  <c r="BU9" i="1"/>
  <c r="P78" i="35" s="1"/>
  <c r="CM9" i="1"/>
  <c r="L79" i="35" s="1"/>
  <c r="CG9" i="1"/>
  <c r="DE9" i="1"/>
  <c r="F80" i="35" s="1"/>
  <c r="AW10" i="1"/>
  <c r="P109" i="35" s="1"/>
  <c r="CJ10" i="1"/>
  <c r="I111" i="35" s="1"/>
  <c r="DE10" i="1"/>
  <c r="F112" i="35" s="1"/>
  <c r="EG10" i="1"/>
  <c r="L113" i="35" s="1"/>
  <c r="EA10" i="1"/>
  <c r="Q11" i="1"/>
  <c r="I140" i="35" s="1"/>
  <c r="EA11" i="1"/>
  <c r="T12" i="1"/>
  <c r="L172" i="35" s="1"/>
  <c r="CJ12" i="1"/>
  <c r="I175" i="35" s="1"/>
  <c r="DE12" i="1"/>
  <c r="F176" i="35" s="1"/>
  <c r="EG12" i="1"/>
  <c r="L177" i="35" s="1"/>
  <c r="EA12" i="1"/>
  <c r="Q13" i="1"/>
  <c r="I204" i="35" s="1"/>
  <c r="CR13" i="1"/>
  <c r="P207" i="35" s="1"/>
  <c r="ED13" i="1"/>
  <c r="I209" i="35" s="1"/>
  <c r="Q14" i="1"/>
  <c r="I236" i="35" s="1"/>
  <c r="BK14" i="1"/>
  <c r="DO14" i="1"/>
  <c r="P240" i="35" s="1"/>
  <c r="EG14" i="1"/>
  <c r="L241" i="35" s="1"/>
  <c r="EA14" i="1"/>
  <c r="Q15" i="1"/>
  <c r="I268" i="35" s="1"/>
  <c r="CR15" i="1"/>
  <c r="P271" i="35" s="1"/>
  <c r="ED15" i="1"/>
  <c r="I273" i="35" s="1"/>
  <c r="Q16" i="1"/>
  <c r="I300" i="35" s="1"/>
  <c r="AR16" i="1"/>
  <c r="L301" i="35" s="1"/>
  <c r="AL16" i="1"/>
  <c r="F301" i="35" s="1"/>
  <c r="BN16" i="1"/>
  <c r="I302" i="35" s="1"/>
  <c r="AL17" i="1"/>
  <c r="BQ17" i="1"/>
  <c r="L334" i="35" s="1"/>
  <c r="ED17" i="1"/>
  <c r="EH17" i="1" s="1"/>
  <c r="EL17" i="1" s="1"/>
  <c r="Q18" i="1"/>
  <c r="I364" i="35" s="1"/>
  <c r="AS19" i="1"/>
  <c r="AX19" i="1" s="1"/>
  <c r="BK19" i="1"/>
  <c r="BU20" i="1"/>
  <c r="P430" i="35" s="1"/>
  <c r="BN20" i="1"/>
  <c r="I430" i="35" s="1"/>
  <c r="EK20" i="1"/>
  <c r="P433" i="35" s="1"/>
  <c r="BU21" i="1"/>
  <c r="P462" i="35" s="1"/>
  <c r="AL22" i="1"/>
  <c r="BN22" i="1"/>
  <c r="I494" i="35" s="1"/>
  <c r="CM22" i="1"/>
  <c r="L495" i="35" s="1"/>
  <c r="CG22" i="1"/>
  <c r="DH22" i="1"/>
  <c r="I496" i="35" s="1"/>
  <c r="BU23" i="1"/>
  <c r="P526" i="35" s="1"/>
  <c r="Y24" i="1"/>
  <c r="P556" i="35" s="1"/>
  <c r="BQ24" i="1"/>
  <c r="L558" i="35" s="1"/>
  <c r="DE24" i="1"/>
  <c r="F560" i="35" s="1"/>
  <c r="EK24" i="1"/>
  <c r="P561" i="35" s="1"/>
  <c r="T25" i="1"/>
  <c r="L588" i="35" s="1"/>
  <c r="N25" i="1"/>
  <c r="DO25" i="1"/>
  <c r="P592" i="35" s="1"/>
  <c r="T27" i="1"/>
  <c r="L652" i="35" s="1"/>
  <c r="DO27" i="1"/>
  <c r="P656" i="35" s="1"/>
  <c r="ED27" i="1"/>
  <c r="I657" i="35" s="1"/>
  <c r="CM28" i="1"/>
  <c r="L687" i="35" s="1"/>
  <c r="EK28" i="1"/>
  <c r="P689" i="35" s="1"/>
  <c r="T29" i="1"/>
  <c r="L716" i="35" s="1"/>
  <c r="AO30" i="1"/>
  <c r="I749" i="35" s="1"/>
  <c r="DH30" i="1"/>
  <c r="I752" i="35" s="1"/>
  <c r="DK30" i="1"/>
  <c r="L752" i="35" s="1"/>
  <c r="EG30" i="1"/>
  <c r="L753" i="35" s="1"/>
  <c r="Y31" i="1"/>
  <c r="P780" i="35" s="1"/>
  <c r="BU31" i="1"/>
  <c r="P782" i="35" s="1"/>
  <c r="BN31" i="1"/>
  <c r="I782" i="35" s="1"/>
  <c r="DK33" i="1"/>
  <c r="L848" i="35" s="1"/>
  <c r="BN34" i="1"/>
  <c r="I878" i="35" s="1"/>
  <c r="CG34" i="1"/>
  <c r="DB34" i="1" s="1"/>
  <c r="DA34" i="1" s="1"/>
  <c r="GM34" i="1" s="1"/>
  <c r="EK34" i="1"/>
  <c r="P881" i="35" s="1"/>
  <c r="BK35" i="1"/>
  <c r="F910" i="35" s="1"/>
  <c r="CM35" i="1"/>
  <c r="L911" i="35" s="1"/>
  <c r="CR36" i="1"/>
  <c r="P943" i="35" s="1"/>
  <c r="CG36" i="1"/>
  <c r="BN37" i="1"/>
  <c r="I974" i="35" s="1"/>
  <c r="CG37" i="1"/>
  <c r="F975" i="35" s="1"/>
  <c r="DH37" i="1"/>
  <c r="BU38" i="1"/>
  <c r="P1006" i="35" s="1"/>
  <c r="CJ38" i="1"/>
  <c r="I1007" i="35" s="1"/>
  <c r="AL39" i="1"/>
  <c r="F1037" i="35" s="1"/>
  <c r="Q40" i="1"/>
  <c r="I1068" i="35" s="1"/>
  <c r="BQ40" i="1"/>
  <c r="L1070" i="35" s="1"/>
  <c r="AW41" i="1"/>
  <c r="P1101" i="35" s="1"/>
  <c r="AO41" i="1"/>
  <c r="I1101" i="35" s="1"/>
  <c r="DH41" i="1"/>
  <c r="I1104" i="35" s="1"/>
  <c r="T43" i="1"/>
  <c r="L1164" i="35" s="1"/>
  <c r="BQ44" i="1"/>
  <c r="L1198" i="35" s="1"/>
  <c r="DH45" i="1"/>
  <c r="I1232" i="35" s="1"/>
  <c r="T47" i="1"/>
  <c r="L1292" i="35" s="1"/>
  <c r="BQ48" i="1"/>
  <c r="L1326" i="35" s="1"/>
  <c r="ED48" i="1"/>
  <c r="I1329" i="35" s="1"/>
  <c r="AO50" i="1"/>
  <c r="I1389" i="35" s="1"/>
  <c r="DE56" i="1"/>
  <c r="DK48" i="1"/>
  <c r="L1328" i="35" s="1"/>
  <c r="AL49" i="1"/>
  <c r="BK49" i="1"/>
  <c r="F1358" i="35" s="1"/>
  <c r="EA49" i="1"/>
  <c r="N50" i="1"/>
  <c r="F1388" i="35" s="1"/>
  <c r="CG50" i="1"/>
  <c r="DK50" i="1"/>
  <c r="L1392" i="35" s="1"/>
  <c r="ED51" i="1"/>
  <c r="N52" i="1"/>
  <c r="AL52" i="1"/>
  <c r="F1453" i="35" s="1"/>
  <c r="N53" i="1"/>
  <c r="F1484" i="35" s="1"/>
  <c r="AL53" i="1"/>
  <c r="F1485" i="35" s="1"/>
  <c r="BK56" i="1"/>
  <c r="F1582" i="35" s="1"/>
  <c r="CG56" i="1"/>
  <c r="F1583" i="35" s="1"/>
  <c r="ED56" i="1"/>
  <c r="BN58" i="1"/>
  <c r="I1646" i="35" s="1"/>
  <c r="CJ58" i="1"/>
  <c r="DK58" i="1"/>
  <c r="L1648" i="35" s="1"/>
  <c r="EA58" i="1"/>
  <c r="DK59" i="1"/>
  <c r="L1680" i="35" s="1"/>
  <c r="EA59" i="1"/>
  <c r="CJ60" i="1"/>
  <c r="DE62" i="1"/>
  <c r="ED62" i="1"/>
  <c r="I1777" i="35" s="1"/>
  <c r="BK63" i="1"/>
  <c r="CG63" i="1"/>
  <c r="F1807" i="35" s="1"/>
  <c r="CM65" i="1"/>
  <c r="L1871" i="35" s="1"/>
  <c r="CG65" i="1"/>
  <c r="BU66" i="1"/>
  <c r="P1902" i="35" s="1"/>
  <c r="CG66" i="1"/>
  <c r="AL69" i="1"/>
  <c r="F1997" i="35" s="1"/>
  <c r="BQ69" i="1"/>
  <c r="L1998" i="35" s="1"/>
  <c r="AR70" i="1"/>
  <c r="L2029" i="35" s="1"/>
  <c r="AS76" i="1"/>
  <c r="AO51" i="1"/>
  <c r="BK51" i="1"/>
  <c r="CG51" i="1"/>
  <c r="F1423" i="35" s="1"/>
  <c r="BK52" i="1"/>
  <c r="F1454" i="35" s="1"/>
  <c r="CG52" i="1"/>
  <c r="F1455" i="35" s="1"/>
  <c r="ED52" i="1"/>
  <c r="DE54" i="1"/>
  <c r="ED54" i="1"/>
  <c r="I1521" i="35" s="1"/>
  <c r="BK55" i="1"/>
  <c r="CG55" i="1"/>
  <c r="F1551" i="35" s="1"/>
  <c r="N59" i="1"/>
  <c r="F1676" i="35" s="1"/>
  <c r="AL59" i="1"/>
  <c r="F1677" i="35" s="1"/>
  <c r="CJ59" i="1"/>
  <c r="I1679" i="35" s="1"/>
  <c r="Q61" i="1"/>
  <c r="I1740" i="35" s="1"/>
  <c r="AO61" i="1"/>
  <c r="BK61" i="1"/>
  <c r="CG61" i="1"/>
  <c r="F1743" i="35" s="1"/>
  <c r="BK62" i="1"/>
  <c r="CG62" i="1"/>
  <c r="F1775" i="35" s="1"/>
  <c r="AO63" i="1"/>
  <c r="T64" i="1"/>
  <c r="L1836" i="35" s="1"/>
  <c r="BU64" i="1"/>
  <c r="P1838" i="35" s="1"/>
  <c r="DK64" i="1"/>
  <c r="L1840" i="35" s="1"/>
  <c r="DH65" i="1"/>
  <c r="CR66" i="1"/>
  <c r="P1903" i="35" s="1"/>
  <c r="BN68" i="1"/>
  <c r="AW18" i="1"/>
  <c r="P365" i="35" s="1"/>
  <c r="CJ18" i="1"/>
  <c r="I367" i="35" s="1"/>
  <c r="DE18" i="1"/>
  <c r="F368" i="35" s="1"/>
  <c r="EG18" i="1"/>
  <c r="L369" i="35" s="1"/>
  <c r="EA18" i="1"/>
  <c r="Q19" i="1"/>
  <c r="I396" i="35" s="1"/>
  <c r="EA19" i="1"/>
  <c r="T20" i="1"/>
  <c r="L428" i="35" s="1"/>
  <c r="CJ20" i="1"/>
  <c r="I431" i="35" s="1"/>
  <c r="DE20" i="1"/>
  <c r="F432" i="35" s="1"/>
  <c r="EG20" i="1"/>
  <c r="L433" i="35" s="1"/>
  <c r="EA20" i="1"/>
  <c r="Q21" i="1"/>
  <c r="I460" i="35" s="1"/>
  <c r="CR21" i="1"/>
  <c r="P463" i="35" s="1"/>
  <c r="ED21" i="1"/>
  <c r="I465" i="35" s="1"/>
  <c r="Q22" i="1"/>
  <c r="I492" i="35" s="1"/>
  <c r="BK22" i="1"/>
  <c r="DO22" i="1"/>
  <c r="P496" i="35" s="1"/>
  <c r="EG22" i="1"/>
  <c r="L497" i="35" s="1"/>
  <c r="EA22" i="1"/>
  <c r="Q23" i="1"/>
  <c r="I524" i="35" s="1"/>
  <c r="CR23" i="1"/>
  <c r="P527" i="35" s="1"/>
  <c r="DH23" i="1"/>
  <c r="I528" i="35" s="1"/>
  <c r="DK23" i="1"/>
  <c r="L528" i="35" s="1"/>
  <c r="T24" i="1"/>
  <c r="L556" i="35" s="1"/>
  <c r="N24" i="1"/>
  <c r="CM24" i="1"/>
  <c r="L559" i="35" s="1"/>
  <c r="Y25" i="1"/>
  <c r="P588" i="35" s="1"/>
  <c r="BU25" i="1"/>
  <c r="P590" i="35" s="1"/>
  <c r="CM25" i="1"/>
  <c r="L591" i="35" s="1"/>
  <c r="CG25" i="1"/>
  <c r="EA25" i="1"/>
  <c r="AW26" i="1"/>
  <c r="P621" i="35" s="1"/>
  <c r="EK26" i="1"/>
  <c r="P625" i="35" s="1"/>
  <c r="BN27" i="1"/>
  <c r="I654" i="35" s="1"/>
  <c r="EA27" i="1"/>
  <c r="AW28" i="1"/>
  <c r="P685" i="35" s="1"/>
  <c r="BQ28" i="1"/>
  <c r="L686" i="35" s="1"/>
  <c r="BK29" i="1"/>
  <c r="F718" i="35" s="1"/>
  <c r="CM29" i="1"/>
  <c r="L719" i="35" s="1"/>
  <c r="DO29" i="1"/>
  <c r="P720" i="35" s="1"/>
  <c r="Q30" i="1"/>
  <c r="I748" i="35" s="1"/>
  <c r="CG30" i="1"/>
  <c r="EK30" i="1"/>
  <c r="P753" i="35" s="1"/>
  <c r="T31" i="1"/>
  <c r="L780" i="35" s="1"/>
  <c r="N32" i="1"/>
  <c r="F812" i="35" s="1"/>
  <c r="AR32" i="1"/>
  <c r="L813" i="35" s="1"/>
  <c r="BU32" i="1"/>
  <c r="P814" i="35" s="1"/>
  <c r="DE32" i="1"/>
  <c r="F816" i="35" s="1"/>
  <c r="AL33" i="1"/>
  <c r="CR33" i="1"/>
  <c r="P847" i="35" s="1"/>
  <c r="DH33" i="1"/>
  <c r="DK34" i="1"/>
  <c r="L880" i="35" s="1"/>
  <c r="EG34" i="1"/>
  <c r="L881" i="35" s="1"/>
  <c r="Y35" i="1"/>
  <c r="P908" i="35" s="1"/>
  <c r="BN35" i="1"/>
  <c r="I910" i="35" s="1"/>
  <c r="EA35" i="1"/>
  <c r="AW36" i="1"/>
  <c r="P941" i="35" s="1"/>
  <c r="BQ36" i="1"/>
  <c r="L942" i="35" s="1"/>
  <c r="BK37" i="1"/>
  <c r="F974" i="35" s="1"/>
  <c r="CM37" i="1"/>
  <c r="L975" i="35" s="1"/>
  <c r="DO37" i="1"/>
  <c r="P976" i="35" s="1"/>
  <c r="Q38" i="1"/>
  <c r="I1004" i="35" s="1"/>
  <c r="CG38" i="1"/>
  <c r="EK38" i="1"/>
  <c r="P1009" i="35" s="1"/>
  <c r="CJ39" i="1"/>
  <c r="I1039" i="35" s="1"/>
  <c r="AO40" i="1"/>
  <c r="I1069" i="35" s="1"/>
  <c r="ED40" i="1"/>
  <c r="CJ41" i="1"/>
  <c r="I1103" i="35" s="1"/>
  <c r="AO42" i="1"/>
  <c r="I1133" i="35" s="1"/>
  <c r="ED42" i="1"/>
  <c r="EH42" i="1" s="1"/>
  <c r="EL42" i="1" s="1"/>
  <c r="CJ43" i="1"/>
  <c r="I1167" i="35" s="1"/>
  <c r="AO44" i="1"/>
  <c r="I1197" i="35" s="1"/>
  <c r="ED44" i="1"/>
  <c r="EH44" i="1" s="1"/>
  <c r="EL44" i="1" s="1"/>
  <c r="CJ45" i="1"/>
  <c r="I1231" i="35" s="1"/>
  <c r="AO46" i="1"/>
  <c r="I1261" i="35" s="1"/>
  <c r="ED46" i="1"/>
  <c r="CJ47" i="1"/>
  <c r="I1295" i="35" s="1"/>
  <c r="AO48" i="1"/>
  <c r="I1325" i="35" s="1"/>
  <c r="DE48" i="1"/>
  <c r="F1328" i="35" s="1"/>
  <c r="EA48" i="1"/>
  <c r="AO49" i="1"/>
  <c r="I1357" i="35" s="1"/>
  <c r="BN49" i="1"/>
  <c r="I1358" i="35" s="1"/>
  <c r="CG49" i="1"/>
  <c r="ED49" i="1"/>
  <c r="I1361" i="35" s="1"/>
  <c r="Q50" i="1"/>
  <c r="I1388" i="35" s="1"/>
  <c r="AL50" i="1"/>
  <c r="CJ50" i="1"/>
  <c r="I1391" i="35" s="1"/>
  <c r="DE50" i="1"/>
  <c r="F1392" i="35" s="1"/>
  <c r="EA50" i="1"/>
  <c r="AR51" i="1"/>
  <c r="L1421" i="35" s="1"/>
  <c r="CR51" i="1"/>
  <c r="P1423" i="35" s="1"/>
  <c r="DO51" i="1"/>
  <c r="P1424" i="35" s="1"/>
  <c r="DK51" i="1"/>
  <c r="L1424" i="35" s="1"/>
  <c r="EA51" i="1"/>
  <c r="T52" i="1"/>
  <c r="L1452" i="35" s="1"/>
  <c r="AO52" i="1"/>
  <c r="I1453" i="35" s="1"/>
  <c r="CR52" i="1"/>
  <c r="P1455" i="35" s="1"/>
  <c r="DO52" i="1"/>
  <c r="P1456" i="35" s="1"/>
  <c r="EG52" i="1"/>
  <c r="L1457" i="35" s="1"/>
  <c r="T53" i="1"/>
  <c r="L1484" i="35" s="1"/>
  <c r="AO53" i="1"/>
  <c r="BK53" i="1"/>
  <c r="CG53" i="1"/>
  <c r="F1487" i="35" s="1"/>
  <c r="EG53" i="1"/>
  <c r="L1489" i="35" s="1"/>
  <c r="AW54" i="1"/>
  <c r="P1517" i="35" s="1"/>
  <c r="BU54" i="1"/>
  <c r="P1518" i="35" s="1"/>
  <c r="BK54" i="1"/>
  <c r="F1518" i="35" s="1"/>
  <c r="CG54" i="1"/>
  <c r="F1519" i="35" s="1"/>
  <c r="DH54" i="1"/>
  <c r="I1520" i="35" s="1"/>
  <c r="AO55" i="1"/>
  <c r="EK55" i="1"/>
  <c r="P1553" i="35" s="1"/>
  <c r="Y56" i="1"/>
  <c r="P1580" i="35" s="1"/>
  <c r="AR56" i="1"/>
  <c r="L1581" i="35" s="1"/>
  <c r="BQ56" i="1"/>
  <c r="L1582" i="35" s="1"/>
  <c r="AR57" i="1"/>
  <c r="L1613" i="35" s="1"/>
  <c r="BN57" i="1"/>
  <c r="I1614" i="35" s="1"/>
  <c r="CJ57" i="1"/>
  <c r="I1615" i="35" s="1"/>
  <c r="EK57" i="1"/>
  <c r="P1617" i="35" s="1"/>
  <c r="Y58" i="1"/>
  <c r="P1644" i="35" s="1"/>
  <c r="N58" i="1"/>
  <c r="AL58" i="1"/>
  <c r="F1645" i="35" s="1"/>
  <c r="AW60" i="1"/>
  <c r="P1709" i="35" s="1"/>
  <c r="BU60" i="1"/>
  <c r="P1710" i="35" s="1"/>
  <c r="EG60" i="1"/>
  <c r="L1713" i="35" s="1"/>
  <c r="T61" i="1"/>
  <c r="L1740" i="35" s="1"/>
  <c r="DK61" i="1"/>
  <c r="L1744" i="35" s="1"/>
  <c r="EA61" i="1"/>
  <c r="AO62" i="1"/>
  <c r="I1773" i="35" s="1"/>
  <c r="BQ63" i="1"/>
  <c r="L1806" i="35" s="1"/>
  <c r="DE63" i="1"/>
  <c r="F1808" i="35" s="1"/>
  <c r="ED63" i="1"/>
  <c r="N64" i="1"/>
  <c r="EA64" i="1"/>
  <c r="CR65" i="1"/>
  <c r="P1871" i="35" s="1"/>
  <c r="EG65" i="1"/>
  <c r="L1873" i="35" s="1"/>
  <c r="BQ66" i="1"/>
  <c r="L1902" i="35" s="1"/>
  <c r="BK66" i="1"/>
  <c r="DH66" i="1"/>
  <c r="I1904" i="35" s="1"/>
  <c r="AR68" i="1"/>
  <c r="L1965" i="35" s="1"/>
  <c r="BU69" i="1"/>
  <c r="P1998" i="35" s="1"/>
  <c r="CR69" i="1"/>
  <c r="P1999" i="35" s="1"/>
  <c r="Q71" i="1"/>
  <c r="I2060" i="35" s="1"/>
  <c r="DK73" i="1"/>
  <c r="L2128" i="35" s="1"/>
  <c r="CJ66" i="1"/>
  <c r="I1903" i="35" s="1"/>
  <c r="Y67" i="1"/>
  <c r="P1932" i="35" s="1"/>
  <c r="BK67" i="1"/>
  <c r="AL68" i="1"/>
  <c r="F1965" i="35" s="1"/>
  <c r="CR68" i="1"/>
  <c r="P1967" i="35" s="1"/>
  <c r="DK68" i="1"/>
  <c r="L1968" i="35" s="1"/>
  <c r="Y69" i="1"/>
  <c r="P1996" i="35" s="1"/>
  <c r="AO69" i="1"/>
  <c r="I1997" i="35" s="1"/>
  <c r="CJ69" i="1"/>
  <c r="I1999" i="35" s="1"/>
  <c r="EG69" i="1"/>
  <c r="L2001" i="35" s="1"/>
  <c r="AL70" i="1"/>
  <c r="BQ70" i="1"/>
  <c r="L2030" i="35" s="1"/>
  <c r="BK70" i="1"/>
  <c r="F2030" i="35" s="1"/>
  <c r="AW71" i="1"/>
  <c r="P2061" i="35" s="1"/>
  <c r="BK71" i="1"/>
  <c r="DO71" i="1"/>
  <c r="P2064" i="35" s="1"/>
  <c r="ED71" i="1"/>
  <c r="EH71" i="1" s="1"/>
  <c r="AO72" i="1"/>
  <c r="I2093" i="35" s="1"/>
  <c r="CG72" i="1"/>
  <c r="ED72" i="1"/>
  <c r="AW73" i="1"/>
  <c r="P2125" i="35" s="1"/>
  <c r="BQ73" i="1"/>
  <c r="L2126" i="35" s="1"/>
  <c r="AO74" i="1"/>
  <c r="I2157" i="35" s="1"/>
  <c r="CR74" i="1"/>
  <c r="P2159" i="35" s="1"/>
  <c r="DH74" i="1"/>
  <c r="I2160" i="35" s="1"/>
  <c r="DO76" i="1"/>
  <c r="P2224" i="35" s="1"/>
  <c r="EK76" i="1"/>
  <c r="P2225" i="35" s="1"/>
  <c r="T77" i="1"/>
  <c r="L2252" i="35" s="1"/>
  <c r="BU77" i="1"/>
  <c r="P2254" i="35" s="1"/>
  <c r="CR77" i="1"/>
  <c r="P2255" i="35" s="1"/>
  <c r="DH77" i="1"/>
  <c r="I2256" i="35" s="1"/>
  <c r="Y78" i="1"/>
  <c r="P2284" i="35" s="1"/>
  <c r="AW78" i="1"/>
  <c r="P2285" i="35" s="1"/>
  <c r="BQ78" i="1"/>
  <c r="L2286" i="35" s="1"/>
  <c r="CM78" i="1"/>
  <c r="L2287" i="35" s="1"/>
  <c r="AR79" i="1"/>
  <c r="L2317" i="35" s="1"/>
  <c r="T80" i="1"/>
  <c r="L2348" i="35" s="1"/>
  <c r="AO80" i="1"/>
  <c r="I2349" i="35" s="1"/>
  <c r="BN80" i="1"/>
  <c r="I2350" i="35" s="1"/>
  <c r="DO80" i="1"/>
  <c r="P2352" i="35" s="1"/>
  <c r="EK80" i="1"/>
  <c r="P2353" i="35" s="1"/>
  <c r="EA80" i="1"/>
  <c r="N81" i="1"/>
  <c r="F2380" i="35" s="1"/>
  <c r="ED82" i="1"/>
  <c r="I2417" i="35" s="1"/>
  <c r="CJ53" i="1"/>
  <c r="I1487" i="35" s="1"/>
  <c r="EK53" i="1"/>
  <c r="P1489" i="35" s="1"/>
  <c r="Y54" i="1"/>
  <c r="P1516" i="35" s="1"/>
  <c r="AR54" i="1"/>
  <c r="L1517" i="35" s="1"/>
  <c r="BQ54" i="1"/>
  <c r="L1518" i="35" s="1"/>
  <c r="CJ54" i="1"/>
  <c r="DK54" i="1"/>
  <c r="L1520" i="35" s="1"/>
  <c r="EA54" i="1"/>
  <c r="EH54" i="1" s="1"/>
  <c r="EL54" i="1" s="1"/>
  <c r="AR55" i="1"/>
  <c r="L1549" i="35" s="1"/>
  <c r="CR55" i="1"/>
  <c r="P1551" i="35" s="1"/>
  <c r="DO55" i="1"/>
  <c r="P1552" i="35" s="1"/>
  <c r="DK55" i="1"/>
  <c r="L1552" i="35" s="1"/>
  <c r="EA55" i="1"/>
  <c r="T56" i="1"/>
  <c r="L1580" i="35" s="1"/>
  <c r="AO56" i="1"/>
  <c r="I1581" i="35" s="1"/>
  <c r="CR56" i="1"/>
  <c r="P1583" i="35" s="1"/>
  <c r="DO56" i="1"/>
  <c r="P1584" i="35" s="1"/>
  <c r="EG56" i="1"/>
  <c r="L1585" i="35" s="1"/>
  <c r="T57" i="1"/>
  <c r="L1612" i="35" s="1"/>
  <c r="AO57" i="1"/>
  <c r="BK57" i="1"/>
  <c r="CG57" i="1"/>
  <c r="F1615" i="35" s="1"/>
  <c r="EG57" i="1"/>
  <c r="L1617" i="35" s="1"/>
  <c r="AW58" i="1"/>
  <c r="P1645" i="35" s="1"/>
  <c r="BU58" i="1"/>
  <c r="P1646" i="35" s="1"/>
  <c r="BK58" i="1"/>
  <c r="F1646" i="35" s="1"/>
  <c r="CG58" i="1"/>
  <c r="F1647" i="35" s="1"/>
  <c r="DH58" i="1"/>
  <c r="I1648" i="35" s="1"/>
  <c r="ED58" i="1"/>
  <c r="I1649" i="35" s="1"/>
  <c r="AW59" i="1"/>
  <c r="P1677" i="35" s="1"/>
  <c r="BU59" i="1"/>
  <c r="P1678" i="35" s="1"/>
  <c r="CM59" i="1"/>
  <c r="L1679" i="35" s="1"/>
  <c r="DH59" i="1"/>
  <c r="I1680" i="35" s="1"/>
  <c r="ED59" i="1"/>
  <c r="N60" i="1"/>
  <c r="AL60" i="1"/>
  <c r="F1709" i="35" s="1"/>
  <c r="CM60" i="1"/>
  <c r="L1711" i="35" s="1"/>
  <c r="EK60" i="1"/>
  <c r="P1713" i="35" s="1"/>
  <c r="Y61" i="1"/>
  <c r="P1740" i="35" s="1"/>
  <c r="N61" i="1"/>
  <c r="AL61" i="1"/>
  <c r="F1741" i="35" s="1"/>
  <c r="BQ61" i="1"/>
  <c r="L1742" i="35" s="1"/>
  <c r="CJ61" i="1"/>
  <c r="I1743" i="35" s="1"/>
  <c r="EK61" i="1"/>
  <c r="P1745" i="35" s="1"/>
  <c r="Y62" i="1"/>
  <c r="P1772" i="35" s="1"/>
  <c r="AR62" i="1"/>
  <c r="L1773" i="35" s="1"/>
  <c r="BQ62" i="1"/>
  <c r="L1774" i="35" s="1"/>
  <c r="CJ62" i="1"/>
  <c r="DK62" i="1"/>
  <c r="L1776" i="35" s="1"/>
  <c r="EA62" i="1"/>
  <c r="AR63" i="1"/>
  <c r="L1805" i="35" s="1"/>
  <c r="CR63" i="1"/>
  <c r="P1807" i="35" s="1"/>
  <c r="DO63" i="1"/>
  <c r="P1808" i="35" s="1"/>
  <c r="DK63" i="1"/>
  <c r="L1808" i="35" s="1"/>
  <c r="EA63" i="1"/>
  <c r="AL64" i="1"/>
  <c r="F1837" i="35" s="1"/>
  <c r="EK64" i="1"/>
  <c r="P1841" i="35" s="1"/>
  <c r="ED64" i="1"/>
  <c r="I1841" i="35" s="1"/>
  <c r="T65" i="1"/>
  <c r="L1868" i="35" s="1"/>
  <c r="N65" i="1"/>
  <c r="AO65" i="1"/>
  <c r="I1869" i="35" s="1"/>
  <c r="DO65" i="1"/>
  <c r="P1872" i="35" s="1"/>
  <c r="N66" i="1"/>
  <c r="EA66" i="1"/>
  <c r="CR67" i="1"/>
  <c r="P1935" i="35" s="1"/>
  <c r="CJ67" i="1"/>
  <c r="I1935" i="35" s="1"/>
  <c r="DH67" i="1"/>
  <c r="I1936" i="35" s="1"/>
  <c r="DK67" i="1"/>
  <c r="L1936" i="35" s="1"/>
  <c r="ED67" i="1"/>
  <c r="EH67" i="1" s="1"/>
  <c r="EL67" i="1" s="1"/>
  <c r="BU68" i="1"/>
  <c r="P1966" i="35" s="1"/>
  <c r="CM68" i="1"/>
  <c r="L1967" i="35" s="1"/>
  <c r="EA68" i="1"/>
  <c r="T69" i="1"/>
  <c r="L1996" i="35" s="1"/>
  <c r="N69" i="1"/>
  <c r="F1996" i="35" s="1"/>
  <c r="EK69" i="1"/>
  <c r="P2001" i="35" s="1"/>
  <c r="N70" i="1"/>
  <c r="BU70" i="1"/>
  <c r="P2030" i="35" s="1"/>
  <c r="CJ70" i="1"/>
  <c r="I2031" i="35" s="1"/>
  <c r="ED70" i="1"/>
  <c r="AR71" i="1"/>
  <c r="L2061" i="35" s="1"/>
  <c r="CG71" i="1"/>
  <c r="DH71" i="1"/>
  <c r="DK71" i="1"/>
  <c r="L2064" i="35" s="1"/>
  <c r="CR72" i="1"/>
  <c r="P2095" i="35" s="1"/>
  <c r="DH72" i="1"/>
  <c r="I2096" i="35" s="1"/>
  <c r="CJ73" i="1"/>
  <c r="I2127" i="35" s="1"/>
  <c r="EK73" i="1"/>
  <c r="P2129" i="35" s="1"/>
  <c r="T74" i="1"/>
  <c r="L2156" i="35" s="1"/>
  <c r="ED74" i="1"/>
  <c r="AW75" i="1"/>
  <c r="P2189" i="35" s="1"/>
  <c r="BQ75" i="1"/>
  <c r="L2190" i="35" s="1"/>
  <c r="DO75" i="1"/>
  <c r="P2192" i="35" s="1"/>
  <c r="DK75" i="1"/>
  <c r="L2192" i="35" s="1"/>
  <c r="EG75" i="1"/>
  <c r="L2193" i="35" s="1"/>
  <c r="T76" i="1"/>
  <c r="L2220" i="35" s="1"/>
  <c r="BU76" i="1"/>
  <c r="P2222" i="35" s="1"/>
  <c r="BK76" i="1"/>
  <c r="F2222" i="35" s="1"/>
  <c r="CM76" i="1"/>
  <c r="L2223" i="35" s="1"/>
  <c r="N77" i="1"/>
  <c r="F2252" i="35" s="1"/>
  <c r="DK77" i="1"/>
  <c r="L2256" i="35" s="1"/>
  <c r="CG78" i="1"/>
  <c r="DK78" i="1"/>
  <c r="L2288" i="35" s="1"/>
  <c r="Q79" i="1"/>
  <c r="I2316" i="35" s="1"/>
  <c r="AL79" i="1"/>
  <c r="BK79" i="1"/>
  <c r="F2318" i="35" s="1"/>
  <c r="DE79" i="1"/>
  <c r="F2320" i="35" s="1"/>
  <c r="EG80" i="1"/>
  <c r="L2353" i="35" s="1"/>
  <c r="AO81" i="1"/>
  <c r="I2381" i="35" s="1"/>
  <c r="BN81" i="1"/>
  <c r="CG81" i="1"/>
  <c r="DK81" i="1"/>
  <c r="L2384" i="35" s="1"/>
  <c r="T82" i="1"/>
  <c r="L2412" i="35" s="1"/>
  <c r="CJ84" i="1"/>
  <c r="I2479" i="35" s="1"/>
  <c r="CG82" i="1"/>
  <c r="DK82" i="1"/>
  <c r="L2416" i="35" s="1"/>
  <c r="Q83" i="1"/>
  <c r="I2444" i="35" s="1"/>
  <c r="Q84" i="1"/>
  <c r="AL84" i="1"/>
  <c r="BK84" i="1"/>
  <c r="F2478" i="35" s="1"/>
  <c r="DE84" i="1"/>
  <c r="EA84" i="1"/>
  <c r="N85" i="1"/>
  <c r="F2508" i="35" s="1"/>
  <c r="AL85" i="1"/>
  <c r="BN82" i="1"/>
  <c r="I2414" i="35" s="1"/>
  <c r="BN83" i="1"/>
  <c r="CG83" i="1"/>
  <c r="DK83" i="1"/>
  <c r="L2448" i="35" s="1"/>
  <c r="BQ72" i="1"/>
  <c r="L2094" i="35" s="1"/>
  <c r="BK72" i="1"/>
  <c r="F2094" i="35" s="1"/>
  <c r="EG72" i="1"/>
  <c r="L2097" i="35" s="1"/>
  <c r="AR73" i="1"/>
  <c r="L2125" i="35" s="1"/>
  <c r="CM73" i="1"/>
  <c r="L2127" i="35" s="1"/>
  <c r="EG73" i="1"/>
  <c r="L2129" i="35" s="1"/>
  <c r="AR74" i="1"/>
  <c r="L2157" i="35" s="1"/>
  <c r="CM74" i="1"/>
  <c r="L2159" i="35" s="1"/>
  <c r="EG74" i="1"/>
  <c r="L2161" i="35" s="1"/>
  <c r="AR75" i="1"/>
  <c r="L2189" i="35" s="1"/>
  <c r="CR75" i="1"/>
  <c r="P2191" i="35" s="1"/>
  <c r="DH75" i="1"/>
  <c r="I2192" i="35" s="1"/>
  <c r="Y76" i="1"/>
  <c r="P2220" i="35" s="1"/>
  <c r="AW76" i="1"/>
  <c r="P2221" i="35" s="1"/>
  <c r="BQ76" i="1"/>
  <c r="L2222" i="35" s="1"/>
  <c r="DK76" i="1"/>
  <c r="L2224" i="35" s="1"/>
  <c r="EG76" i="1"/>
  <c r="L2225" i="35" s="1"/>
  <c r="AW77" i="1"/>
  <c r="P2253" i="35" s="1"/>
  <c r="AL77" i="1"/>
  <c r="BK77" i="1"/>
  <c r="F2254" i="35" s="1"/>
  <c r="CM77" i="1"/>
  <c r="L2255" i="35" s="1"/>
  <c r="EK77" i="1"/>
  <c r="P2257" i="35" s="1"/>
  <c r="EA77" i="1"/>
  <c r="N78" i="1"/>
  <c r="F2284" i="35" s="1"/>
  <c r="AR78" i="1"/>
  <c r="L2285" i="35" s="1"/>
  <c r="BN78" i="1"/>
  <c r="I2286" i="35" s="1"/>
  <c r="DO78" i="1"/>
  <c r="P2288" i="35" s="1"/>
  <c r="EK78" i="1"/>
  <c r="P2289" i="35" s="1"/>
  <c r="T79" i="1"/>
  <c r="L2316" i="35" s="1"/>
  <c r="BU79" i="1"/>
  <c r="P2318" i="35" s="1"/>
  <c r="CR79" i="1"/>
  <c r="P2319" i="35" s="1"/>
  <c r="DH79" i="1"/>
  <c r="I2320" i="35" s="1"/>
  <c r="EG79" i="1"/>
  <c r="L2321" i="35" s="1"/>
  <c r="Q80" i="1"/>
  <c r="AL80" i="1"/>
  <c r="BK80" i="1"/>
  <c r="F2350" i="35" s="1"/>
  <c r="DH80" i="1"/>
  <c r="I2352" i="35" s="1"/>
  <c r="Y81" i="1"/>
  <c r="P2380" i="35" s="1"/>
  <c r="AW81" i="1"/>
  <c r="P2381" i="35" s="1"/>
  <c r="AL81" i="1"/>
  <c r="F2381" i="35" s="1"/>
  <c r="BK81" i="1"/>
  <c r="F2382" i="35" s="1"/>
  <c r="CM81" i="1"/>
  <c r="L2383" i="35" s="1"/>
  <c r="DE81" i="1"/>
  <c r="F2384" i="35" s="1"/>
  <c r="Y82" i="1"/>
  <c r="P2412" i="35" s="1"/>
  <c r="AW82" i="1"/>
  <c r="P2413" i="35" s="1"/>
  <c r="BQ82" i="1"/>
  <c r="L2414" i="35" s="1"/>
  <c r="CM82" i="1"/>
  <c r="L2415" i="35" s="1"/>
  <c r="DE82" i="1"/>
  <c r="EA82" i="1"/>
  <c r="N83" i="1"/>
  <c r="F2444" i="35" s="1"/>
  <c r="BQ83" i="1"/>
  <c r="L2446" i="35" s="1"/>
  <c r="DO83" i="1"/>
  <c r="P2448" i="35" s="1"/>
  <c r="EK83" i="1"/>
  <c r="P2449" i="35" s="1"/>
  <c r="EA83" i="1"/>
  <c r="N84" i="1"/>
  <c r="F2476" i="35" s="1"/>
  <c r="AR84" i="1"/>
  <c r="L2477" i="35" s="1"/>
  <c r="BN84" i="1"/>
  <c r="I2478" i="35" s="1"/>
  <c r="CR84" i="1"/>
  <c r="P2479" i="35" s="1"/>
  <c r="CG84" i="1"/>
  <c r="DK84" i="1"/>
  <c r="L2480" i="35" s="1"/>
  <c r="EG84" i="1"/>
  <c r="L2481" i="35" s="1"/>
  <c r="Q85" i="1"/>
  <c r="I2508" i="35" s="1"/>
  <c r="AW85" i="1"/>
  <c r="P2509" i="35" s="1"/>
  <c r="DL92" i="1"/>
  <c r="DL94" i="1"/>
  <c r="DO85" i="1"/>
  <c r="P2512" i="35" s="1"/>
  <c r="AO86" i="1"/>
  <c r="I2541" i="35" s="1"/>
  <c r="T87" i="1"/>
  <c r="L2572" i="35" s="1"/>
  <c r="AO87" i="1"/>
  <c r="I2573" i="35" s="1"/>
  <c r="T88" i="1"/>
  <c r="L2604" i="35" s="1"/>
  <c r="N88" i="1"/>
  <c r="F2604" i="35" s="1"/>
  <c r="BU88" i="1"/>
  <c r="P2606" i="35" s="1"/>
  <c r="T89" i="1"/>
  <c r="L2636" i="35" s="1"/>
  <c r="AO89" i="1"/>
  <c r="I2637" i="35" s="1"/>
  <c r="BQ90" i="1"/>
  <c r="L2670" i="35" s="1"/>
  <c r="CJ90" i="1"/>
  <c r="I2671" i="35" s="1"/>
  <c r="DH91" i="1"/>
  <c r="I2704" i="35" s="1"/>
  <c r="ED91" i="1"/>
  <c r="I2705" i="35" s="1"/>
  <c r="T93" i="1"/>
  <c r="L2764" i="35" s="1"/>
  <c r="AO93" i="1"/>
  <c r="I2765" i="35" s="1"/>
  <c r="BQ94" i="1"/>
  <c r="L2798" i="35" s="1"/>
  <c r="CJ94" i="1"/>
  <c r="I2799" i="35" s="1"/>
  <c r="Q96" i="1"/>
  <c r="I2860" i="35" s="1"/>
  <c r="CM96" i="1"/>
  <c r="L2863" i="35" s="1"/>
  <c r="DE96" i="1"/>
  <c r="F2864" i="35" s="1"/>
  <c r="BN97" i="1"/>
  <c r="I2894" i="35" s="1"/>
  <c r="EG97" i="1"/>
  <c r="L2897" i="35" s="1"/>
  <c r="Q98" i="1"/>
  <c r="I2924" i="35" s="1"/>
  <c r="Y99" i="1"/>
  <c r="P2956" i="35" s="1"/>
  <c r="Q99" i="1"/>
  <c r="I2956" i="35" s="1"/>
  <c r="EK99" i="1"/>
  <c r="P2961" i="35" s="1"/>
  <c r="ED99" i="1"/>
  <c r="AR100" i="1"/>
  <c r="L2989" i="35" s="1"/>
  <c r="CR100" i="1"/>
  <c r="P2991" i="35" s="1"/>
  <c r="CJ100" i="1"/>
  <c r="I2991" i="35" s="1"/>
  <c r="AO101" i="1"/>
  <c r="I3021" i="35" s="1"/>
  <c r="DK102" i="1"/>
  <c r="L3056" i="35" s="1"/>
  <c r="EA102" i="1"/>
  <c r="F3057" i="35" s="1"/>
  <c r="AW103" i="1"/>
  <c r="P3085" i="35" s="1"/>
  <c r="AO103" i="1"/>
  <c r="I3085" i="35" s="1"/>
  <c r="CM103" i="1"/>
  <c r="L3087" i="35" s="1"/>
  <c r="EK103" i="1"/>
  <c r="P3089" i="35" s="1"/>
  <c r="ED103" i="1"/>
  <c r="AR104" i="1"/>
  <c r="L3117" i="35" s="1"/>
  <c r="CR104" i="1"/>
  <c r="P3119" i="35" s="1"/>
  <c r="CJ104" i="1"/>
  <c r="I3119" i="35" s="1"/>
  <c r="EG104" i="1"/>
  <c r="L3121" i="35" s="1"/>
  <c r="AW105" i="1"/>
  <c r="P3149" i="35" s="1"/>
  <c r="AO105" i="1"/>
  <c r="I3149" i="35" s="1"/>
  <c r="CM105" i="1"/>
  <c r="L3151" i="35" s="1"/>
  <c r="EK105" i="1"/>
  <c r="P3153" i="35" s="1"/>
  <c r="ED105" i="1"/>
  <c r="N86" i="1"/>
  <c r="DE97" i="1"/>
  <c r="F2896" i="35" s="1"/>
  <c r="AW98" i="1"/>
  <c r="P2925" i="35" s="1"/>
  <c r="BN98" i="1"/>
  <c r="I2926" i="35" s="1"/>
  <c r="EA98" i="1"/>
  <c r="F2929" i="35" s="1"/>
  <c r="AW99" i="1"/>
  <c r="P2957" i="35" s="1"/>
  <c r="T101" i="1"/>
  <c r="L3020" i="35" s="1"/>
  <c r="BN101" i="1"/>
  <c r="I3022" i="35" s="1"/>
  <c r="DH101" i="1"/>
  <c r="I3024" i="35" s="1"/>
  <c r="AR102" i="1"/>
  <c r="L3053" i="35" s="1"/>
  <c r="BQ102" i="1"/>
  <c r="L3054" i="35" s="1"/>
  <c r="DK86" i="1"/>
  <c r="L2544" i="35" s="1"/>
  <c r="AL96" i="1"/>
  <c r="F2861" i="35" s="1"/>
  <c r="DO96" i="1"/>
  <c r="P2864" i="35" s="1"/>
  <c r="EG96" i="1"/>
  <c r="L2865" i="35" s="1"/>
  <c r="BU97" i="1"/>
  <c r="P2894" i="35" s="1"/>
  <c r="CM97" i="1"/>
  <c r="L2895" i="35" s="1"/>
  <c r="Y98" i="1"/>
  <c r="P2924" i="35" s="1"/>
  <c r="AR98" i="1"/>
  <c r="L2925" i="35" s="1"/>
  <c r="DO98" i="1"/>
  <c r="P2928" i="35" s="1"/>
  <c r="EG105" i="1"/>
  <c r="L3153" i="35" s="1"/>
  <c r="DT105" i="1"/>
  <c r="U3152" i="35"/>
  <c r="U3118" i="35"/>
  <c r="U3087" i="35"/>
  <c r="U3057" i="35"/>
  <c r="EP102" i="1"/>
  <c r="U3024" i="35"/>
  <c r="DT101" i="1"/>
  <c r="U2991" i="35"/>
  <c r="EP99" i="1"/>
  <c r="U2961" i="35"/>
  <c r="DT98" i="1"/>
  <c r="U2928" i="35"/>
  <c r="U2863" i="35"/>
  <c r="U2831" i="35"/>
  <c r="U2801" i="35"/>
  <c r="EP94" i="1"/>
  <c r="U2768" i="35"/>
  <c r="DT93" i="1"/>
  <c r="U2764" i="35"/>
  <c r="DT89" i="1"/>
  <c r="U2640" i="35"/>
  <c r="DT85" i="1"/>
  <c r="U2512" i="35"/>
  <c r="U3182" i="35"/>
  <c r="EP105" i="1"/>
  <c r="U3153" i="35"/>
  <c r="U3121" i="35"/>
  <c r="EP104" i="1"/>
  <c r="U3055" i="35"/>
  <c r="U3025" i="35"/>
  <c r="U2959" i="35"/>
  <c r="U2896" i="35"/>
  <c r="DT97" i="1"/>
  <c r="U2799" i="35"/>
  <c r="U2769" i="35"/>
  <c r="U2736" i="35"/>
  <c r="DT92" i="1"/>
  <c r="EP106" i="1"/>
  <c r="U3185" i="35"/>
  <c r="U3183" i="35"/>
  <c r="U3151" i="35"/>
  <c r="DT103" i="1"/>
  <c r="U3088" i="35"/>
  <c r="U3084" i="35"/>
  <c r="U3023" i="35"/>
  <c r="U2992" i="35"/>
  <c r="DT100" i="1"/>
  <c r="U2927" i="35"/>
  <c r="U2897" i="35"/>
  <c r="EP97" i="1"/>
  <c r="U2864" i="35"/>
  <c r="DT96" i="1"/>
  <c r="DT95" i="1"/>
  <c r="U2832" i="35"/>
  <c r="U2767" i="35"/>
  <c r="U2737" i="35"/>
  <c r="EP92" i="1"/>
  <c r="DT91" i="1"/>
  <c r="U2704" i="35"/>
  <c r="U2700" i="35"/>
  <c r="DU106" i="1"/>
  <c r="V3184" i="35"/>
  <c r="GQ106" i="1"/>
  <c r="DT102" i="1"/>
  <c r="U3056" i="35"/>
  <c r="U3052" i="35"/>
  <c r="DT99" i="1"/>
  <c r="U2960" i="35"/>
  <c r="U2895" i="35"/>
  <c r="U2865" i="35"/>
  <c r="EP95" i="1"/>
  <c r="U2833" i="35"/>
  <c r="DT94" i="1"/>
  <c r="U2800" i="35"/>
  <c r="U2702" i="35"/>
  <c r="AA105" i="11"/>
  <c r="AA101" i="11"/>
  <c r="AA97" i="11"/>
  <c r="AA93" i="11"/>
  <c r="AA89" i="11"/>
  <c r="AA85" i="11"/>
  <c r="AA81" i="11"/>
  <c r="AA77" i="11"/>
  <c r="AA73" i="11"/>
  <c r="AA69" i="11"/>
  <c r="AA65" i="11"/>
  <c r="AA61" i="11"/>
  <c r="AA57" i="11"/>
  <c r="AA53" i="11"/>
  <c r="AA49" i="11"/>
  <c r="AA45" i="11"/>
  <c r="AA41" i="11"/>
  <c r="AA37" i="11"/>
  <c r="AA33" i="11"/>
  <c r="AA29" i="11"/>
  <c r="AA25" i="11"/>
  <c r="AA21" i="11"/>
  <c r="AA17" i="11"/>
  <c r="AA13" i="11"/>
  <c r="AA9" i="11"/>
  <c r="Z106" i="11"/>
  <c r="Z102" i="11"/>
  <c r="Z98" i="11"/>
  <c r="Z94" i="11"/>
  <c r="Z90" i="11"/>
  <c r="Z86" i="11"/>
  <c r="Z82" i="11"/>
  <c r="Z78" i="11"/>
  <c r="Z74" i="11"/>
  <c r="Z70" i="11"/>
  <c r="Z66" i="11"/>
  <c r="Z62" i="11"/>
  <c r="Z58" i="11"/>
  <c r="Z54" i="11"/>
  <c r="Z50" i="11"/>
  <c r="Z46" i="11"/>
  <c r="Z42" i="11"/>
  <c r="Z38" i="11"/>
  <c r="Z34" i="11"/>
  <c r="Z30" i="11"/>
  <c r="Z26" i="11"/>
  <c r="Z22" i="11"/>
  <c r="Z18" i="11"/>
  <c r="Z14" i="11"/>
  <c r="Z10" i="11"/>
  <c r="Y103" i="11"/>
  <c r="Y99" i="11"/>
  <c r="Y95" i="11"/>
  <c r="Y91" i="11"/>
  <c r="Y87" i="11"/>
  <c r="Y83" i="11"/>
  <c r="Y79" i="11"/>
  <c r="Y75" i="11"/>
  <c r="Y71" i="11"/>
  <c r="Y67" i="11"/>
  <c r="Y63" i="11"/>
  <c r="Y59" i="11"/>
  <c r="Y55" i="11"/>
  <c r="Y51" i="11"/>
  <c r="Y47" i="11"/>
  <c r="Y43" i="11"/>
  <c r="Y39" i="11"/>
  <c r="Y35" i="11"/>
  <c r="Y31" i="11"/>
  <c r="Y27" i="11"/>
  <c r="Y23" i="11"/>
  <c r="Y19" i="11"/>
  <c r="Y15" i="11"/>
  <c r="Y11" i="11"/>
  <c r="Y7" i="11"/>
  <c r="X104" i="11"/>
  <c r="X100" i="11"/>
  <c r="X96" i="11"/>
  <c r="X92" i="11"/>
  <c r="X88" i="11"/>
  <c r="X84" i="11"/>
  <c r="X80" i="11"/>
  <c r="X76" i="11"/>
  <c r="X72" i="11"/>
  <c r="X68" i="11"/>
  <c r="X64" i="11"/>
  <c r="X60" i="11"/>
  <c r="X56" i="11"/>
  <c r="X52" i="11"/>
  <c r="X48" i="11"/>
  <c r="X44" i="11"/>
  <c r="X40" i="11"/>
  <c r="X36" i="11"/>
  <c r="X32" i="11"/>
  <c r="X28" i="11"/>
  <c r="X24" i="11"/>
  <c r="X20" i="11"/>
  <c r="X16" i="11"/>
  <c r="X12" i="11"/>
  <c r="X8" i="11"/>
  <c r="W105" i="11"/>
  <c r="W101" i="11"/>
  <c r="W97" i="11"/>
  <c r="W93" i="11"/>
  <c r="W89" i="11"/>
  <c r="W85" i="11"/>
  <c r="W81" i="11"/>
  <c r="W77" i="11"/>
  <c r="W73" i="11"/>
  <c r="W69" i="11"/>
  <c r="W65" i="11"/>
  <c r="W61" i="11"/>
  <c r="W57" i="11"/>
  <c r="W53" i="11"/>
  <c r="W49" i="11"/>
  <c r="W45" i="11"/>
  <c r="W41" i="11"/>
  <c r="W37" i="11"/>
  <c r="W33" i="11"/>
  <c r="W29" i="11"/>
  <c r="W25" i="11"/>
  <c r="W21" i="11"/>
  <c r="W17" i="11"/>
  <c r="W13" i="11"/>
  <c r="W9" i="11"/>
  <c r="V106" i="11"/>
  <c r="V102" i="11"/>
  <c r="V98" i="11"/>
  <c r="V94" i="11"/>
  <c r="V90" i="11"/>
  <c r="V86" i="11"/>
  <c r="V82" i="11"/>
  <c r="V78" i="11"/>
  <c r="V74" i="11"/>
  <c r="V70" i="11"/>
  <c r="V66" i="11"/>
  <c r="V62" i="11"/>
  <c r="V58" i="11"/>
  <c r="V54" i="11"/>
  <c r="V50" i="11"/>
  <c r="V46" i="11"/>
  <c r="V42" i="11"/>
  <c r="V38" i="11"/>
  <c r="V34" i="11"/>
  <c r="V30" i="11"/>
  <c r="V26" i="11"/>
  <c r="V22" i="11"/>
  <c r="V18" i="11"/>
  <c r="V14" i="11"/>
  <c r="V10" i="11"/>
  <c r="U103" i="11"/>
  <c r="U99" i="11"/>
  <c r="U95" i="11"/>
  <c r="U91" i="11"/>
  <c r="U87" i="11"/>
  <c r="U83" i="11"/>
  <c r="U79" i="11"/>
  <c r="U75" i="11"/>
  <c r="U71" i="11"/>
  <c r="U67" i="11"/>
  <c r="U63" i="11"/>
  <c r="U59" i="11"/>
  <c r="U55" i="11"/>
  <c r="U51" i="11"/>
  <c r="U47" i="11"/>
  <c r="U43" i="11"/>
  <c r="U39" i="11"/>
  <c r="U35" i="11"/>
  <c r="U31" i="11"/>
  <c r="U27" i="11"/>
  <c r="U23" i="11"/>
  <c r="U19" i="11"/>
  <c r="U15" i="11"/>
  <c r="U11" i="11"/>
  <c r="U7" i="11"/>
  <c r="T104" i="11"/>
  <c r="T100" i="11"/>
  <c r="T96" i="11"/>
  <c r="T92" i="11"/>
  <c r="T88" i="11"/>
  <c r="T84" i="11"/>
  <c r="T80" i="11"/>
  <c r="T76" i="11"/>
  <c r="T72" i="11"/>
  <c r="T68" i="11"/>
  <c r="T64" i="11"/>
  <c r="T60" i="11"/>
  <c r="T56" i="11"/>
  <c r="T52" i="11"/>
  <c r="T48" i="11"/>
  <c r="T44" i="11"/>
  <c r="T40" i="11"/>
  <c r="T36" i="11"/>
  <c r="T32" i="11"/>
  <c r="T28" i="11"/>
  <c r="T24" i="11"/>
  <c r="T20" i="11"/>
  <c r="T16" i="11"/>
  <c r="T12" i="11"/>
  <c r="T8" i="11"/>
  <c r="S105" i="11"/>
  <c r="S101" i="11"/>
  <c r="S97" i="11"/>
  <c r="S93" i="11"/>
  <c r="S89" i="11"/>
  <c r="S85" i="11"/>
  <c r="S81" i="11"/>
  <c r="S77" i="11"/>
  <c r="S73" i="11"/>
  <c r="S69" i="11"/>
  <c r="S65" i="11"/>
  <c r="S61" i="11"/>
  <c r="S57" i="11"/>
  <c r="S53" i="11"/>
  <c r="S49" i="11"/>
  <c r="S45" i="11"/>
  <c r="S41" i="11"/>
  <c r="S37" i="11"/>
  <c r="S33" i="11"/>
  <c r="S29" i="11"/>
  <c r="S25" i="11"/>
  <c r="S21" i="11"/>
  <c r="S17" i="11"/>
  <c r="S13" i="11"/>
  <c r="S9" i="11"/>
  <c r="R106" i="11"/>
  <c r="R102" i="11"/>
  <c r="R98" i="11"/>
  <c r="R94" i="11"/>
  <c r="R90" i="11"/>
  <c r="R86" i="11"/>
  <c r="R82" i="11"/>
  <c r="R78" i="11"/>
  <c r="R74" i="11"/>
  <c r="R70" i="11"/>
  <c r="R66" i="11"/>
  <c r="R62" i="11"/>
  <c r="R58" i="11"/>
  <c r="R54" i="11"/>
  <c r="R50" i="11"/>
  <c r="R46" i="11"/>
  <c r="R42" i="11"/>
  <c r="R38" i="11"/>
  <c r="R34" i="11"/>
  <c r="R30" i="11"/>
  <c r="R26" i="11"/>
  <c r="R22" i="11"/>
  <c r="R18" i="11"/>
  <c r="R14" i="11"/>
  <c r="R10" i="11"/>
  <c r="Q103" i="11"/>
  <c r="Q99" i="11"/>
  <c r="Q95" i="11"/>
  <c r="Q91" i="11"/>
  <c r="Q87" i="11"/>
  <c r="Q83" i="11"/>
  <c r="Q79" i="11"/>
  <c r="Q75" i="11"/>
  <c r="Q71" i="11"/>
  <c r="Q67" i="11"/>
  <c r="Q63" i="11"/>
  <c r="Q59" i="11"/>
  <c r="Q55" i="11"/>
  <c r="Q51" i="11"/>
  <c r="Q47" i="11"/>
  <c r="Q43" i="11"/>
  <c r="Q39" i="11"/>
  <c r="Q35" i="11"/>
  <c r="Q31" i="11"/>
  <c r="Q27" i="11"/>
  <c r="Q23" i="11"/>
  <c r="Q19" i="11"/>
  <c r="Q15" i="11"/>
  <c r="Q11" i="11"/>
  <c r="Q7" i="11"/>
  <c r="P105" i="11"/>
  <c r="P103" i="11"/>
  <c r="P101" i="11"/>
  <c r="P99" i="11"/>
  <c r="P97" i="11"/>
  <c r="P95" i="11"/>
  <c r="P93"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EO91" i="1"/>
  <c r="EO89" i="1"/>
  <c r="EO83" i="1"/>
  <c r="DU79" i="1"/>
  <c r="GQ79" i="1"/>
  <c r="FD90" i="1"/>
  <c r="FD88" i="1"/>
  <c r="FX87" i="1"/>
  <c r="FX85" i="1"/>
  <c r="FX83" i="1"/>
  <c r="FX76" i="1"/>
  <c r="FX71" i="1"/>
  <c r="DB30" i="1"/>
  <c r="DA30" i="1" s="1"/>
  <c r="GM30" i="1" s="1"/>
  <c r="DB46" i="1"/>
  <c r="DA46" i="1" s="1"/>
  <c r="GM46" i="1" s="1"/>
  <c r="DB50" i="1"/>
  <c r="DA50" i="1" s="1"/>
  <c r="GM50" i="1" s="1"/>
  <c r="DB29" i="1"/>
  <c r="DA29" i="1" s="1"/>
  <c r="GM29" i="1" s="1"/>
  <c r="DB32" i="1"/>
  <c r="DA32" i="1" s="1"/>
  <c r="GM32" i="1" s="1"/>
  <c r="DB48" i="1"/>
  <c r="DA48" i="1" s="1"/>
  <c r="GM48" i="1" s="1"/>
  <c r="CN6" i="1"/>
  <c r="S6" i="36" s="1"/>
  <c r="T6" i="36" s="1"/>
  <c r="DB14" i="1"/>
  <c r="DA14" i="1" s="1"/>
  <c r="GM14" i="1" s="1"/>
  <c r="DB38" i="1"/>
  <c r="DA38" i="1" s="1"/>
  <c r="GM38" i="1" s="1"/>
  <c r="DB43" i="1"/>
  <c r="DA43" i="1" s="1"/>
  <c r="GM43" i="1" s="1"/>
  <c r="DB51" i="1"/>
  <c r="DA51" i="1" s="1"/>
  <c r="GM51" i="1" s="1"/>
  <c r="DB58" i="1"/>
  <c r="DA58" i="1" s="1"/>
  <c r="GM58" i="1" s="1"/>
  <c r="DB60" i="1"/>
  <c r="DA60" i="1" s="1"/>
  <c r="GM60" i="1" s="1"/>
  <c r="DB62" i="1"/>
  <c r="DA62" i="1" s="1"/>
  <c r="GM62" i="1" s="1"/>
  <c r="DB64" i="1"/>
  <c r="DA64" i="1" s="1"/>
  <c r="GM64" i="1" s="1"/>
  <c r="AA103" i="11"/>
  <c r="AA99" i="11"/>
  <c r="AA95" i="11"/>
  <c r="AA91" i="11"/>
  <c r="AA87" i="11"/>
  <c r="AA83" i="11"/>
  <c r="AA79" i="11"/>
  <c r="AA75" i="11"/>
  <c r="AA71" i="11"/>
  <c r="AA67" i="11"/>
  <c r="AA63" i="11"/>
  <c r="AA59" i="11"/>
  <c r="AA55" i="11"/>
  <c r="AA51" i="11"/>
  <c r="AA47" i="11"/>
  <c r="AA43" i="11"/>
  <c r="AA39" i="11"/>
  <c r="AA35" i="11"/>
  <c r="AA31" i="11"/>
  <c r="AA27" i="11"/>
  <c r="AA23" i="11"/>
  <c r="AA19" i="11"/>
  <c r="AA15" i="11"/>
  <c r="AA11" i="11"/>
  <c r="AA7" i="11"/>
  <c r="Z104" i="11"/>
  <c r="Z100" i="11"/>
  <c r="Z96" i="11"/>
  <c r="Z92" i="11"/>
  <c r="Z88" i="11"/>
  <c r="Z84" i="11"/>
  <c r="Z80" i="11"/>
  <c r="Z76" i="11"/>
  <c r="Z72" i="11"/>
  <c r="Z68" i="11"/>
  <c r="Z64" i="11"/>
  <c r="Z60" i="11"/>
  <c r="Z56" i="11"/>
  <c r="Z52" i="11"/>
  <c r="Z48" i="11"/>
  <c r="Z44" i="11"/>
  <c r="Z40" i="11"/>
  <c r="Z36" i="11"/>
  <c r="Z32" i="11"/>
  <c r="Z28" i="11"/>
  <c r="Z24" i="11"/>
  <c r="Z20" i="11"/>
  <c r="Z16" i="11"/>
  <c r="Z12" i="11"/>
  <c r="Z8" i="11"/>
  <c r="Y105" i="11"/>
  <c r="Y101" i="11"/>
  <c r="Y97" i="11"/>
  <c r="Y93" i="11"/>
  <c r="Y89" i="11"/>
  <c r="Y85" i="11"/>
  <c r="Y81" i="11"/>
  <c r="Y77" i="11"/>
  <c r="Y73" i="11"/>
  <c r="Y69" i="11"/>
  <c r="Y65" i="11"/>
  <c r="Y61" i="11"/>
  <c r="Y57" i="11"/>
  <c r="Y53" i="11"/>
  <c r="Y49" i="11"/>
  <c r="Y45" i="11"/>
  <c r="Y41" i="11"/>
  <c r="Y37" i="11"/>
  <c r="Y33" i="11"/>
  <c r="Y29" i="11"/>
  <c r="Y25" i="11"/>
  <c r="Y21" i="11"/>
  <c r="Y17" i="11"/>
  <c r="Y13" i="11"/>
  <c r="Y9" i="11"/>
  <c r="X106" i="11"/>
  <c r="X102" i="11"/>
  <c r="X98" i="11"/>
  <c r="X94" i="11"/>
  <c r="X90" i="11"/>
  <c r="X86" i="11"/>
  <c r="X82" i="11"/>
  <c r="X78" i="11"/>
  <c r="X74" i="11"/>
  <c r="X70" i="11"/>
  <c r="X66" i="11"/>
  <c r="X62" i="11"/>
  <c r="X58" i="11"/>
  <c r="X54" i="11"/>
  <c r="X50" i="11"/>
  <c r="X46" i="11"/>
  <c r="X42" i="11"/>
  <c r="X38" i="11"/>
  <c r="X34" i="11"/>
  <c r="X30" i="11"/>
  <c r="X26" i="11"/>
  <c r="X22" i="11"/>
  <c r="X18" i="11"/>
  <c r="X14" i="11"/>
  <c r="X10" i="11"/>
  <c r="W103" i="11"/>
  <c r="W99" i="11"/>
  <c r="W95" i="11"/>
  <c r="W91" i="11"/>
  <c r="W87" i="11"/>
  <c r="W83" i="11"/>
  <c r="W79" i="11"/>
  <c r="W75" i="11"/>
  <c r="W71" i="11"/>
  <c r="W67" i="11"/>
  <c r="W63" i="11"/>
  <c r="W59" i="11"/>
  <c r="W55" i="11"/>
  <c r="W51" i="11"/>
  <c r="W47" i="11"/>
  <c r="W43" i="11"/>
  <c r="W39" i="11"/>
  <c r="W35" i="11"/>
  <c r="W31" i="11"/>
  <c r="W27" i="11"/>
  <c r="W23" i="11"/>
  <c r="W19" i="11"/>
  <c r="W15" i="11"/>
  <c r="W11" i="11"/>
  <c r="W7" i="11"/>
  <c r="V104" i="11"/>
  <c r="V100" i="11"/>
  <c r="V96" i="11"/>
  <c r="V92" i="11"/>
  <c r="V88" i="11"/>
  <c r="V84" i="11"/>
  <c r="V80" i="11"/>
  <c r="V76" i="11"/>
  <c r="V72" i="11"/>
  <c r="V68" i="11"/>
  <c r="V64" i="11"/>
  <c r="V60" i="11"/>
  <c r="V56" i="11"/>
  <c r="V52" i="11"/>
  <c r="V48" i="11"/>
  <c r="V44" i="11"/>
  <c r="V40" i="11"/>
  <c r="V36" i="11"/>
  <c r="V32" i="11"/>
  <c r="V28" i="11"/>
  <c r="V24" i="11"/>
  <c r="V20" i="11"/>
  <c r="V16" i="11"/>
  <c r="V12" i="11"/>
  <c r="V8" i="11"/>
  <c r="U105" i="11"/>
  <c r="U101" i="11"/>
  <c r="U97" i="11"/>
  <c r="U93" i="11"/>
  <c r="U89" i="11"/>
  <c r="U85" i="11"/>
  <c r="U81" i="11"/>
  <c r="U77" i="11"/>
  <c r="U73" i="11"/>
  <c r="U69" i="11"/>
  <c r="U65" i="11"/>
  <c r="U61" i="11"/>
  <c r="U57" i="11"/>
  <c r="U53" i="11"/>
  <c r="U49" i="11"/>
  <c r="U45" i="11"/>
  <c r="U41" i="11"/>
  <c r="U37" i="11"/>
  <c r="U33" i="11"/>
  <c r="U29" i="11"/>
  <c r="U25" i="11"/>
  <c r="U21" i="11"/>
  <c r="U17" i="11"/>
  <c r="U13" i="11"/>
  <c r="U9" i="11"/>
  <c r="T106" i="11"/>
  <c r="T102" i="11"/>
  <c r="T98" i="11"/>
  <c r="T94" i="11"/>
  <c r="R104" i="11"/>
  <c r="R100" i="11"/>
  <c r="R96" i="11"/>
  <c r="R92" i="11"/>
  <c r="FX91" i="1"/>
  <c r="EO90" i="1"/>
  <c r="FX89" i="1"/>
  <c r="EO88" i="1"/>
  <c r="FD87" i="1"/>
  <c r="FD85" i="1"/>
  <c r="EO84" i="1"/>
  <c r="EO81" i="1"/>
  <c r="FX80" i="1"/>
  <c r="FX77" i="1"/>
  <c r="FX74" i="1"/>
  <c r="FX68" i="1"/>
  <c r="FX65" i="1"/>
  <c r="FD54" i="1"/>
  <c r="CW53" i="1"/>
  <c r="FD51" i="1"/>
  <c r="CW49" i="1"/>
  <c r="FD47" i="1"/>
  <c r="CW45" i="1"/>
  <c r="FD43" i="1"/>
  <c r="CW41" i="1"/>
  <c r="FD39" i="1"/>
  <c r="EO34" i="1"/>
  <c r="CW31" i="1"/>
  <c r="AD30" i="1"/>
  <c r="BY29" i="1"/>
  <c r="EO28" i="1"/>
  <c r="FD55" i="1"/>
  <c r="FD52" i="1"/>
  <c r="FD48" i="1"/>
  <c r="FD44" i="1"/>
  <c r="FD40" i="1"/>
  <c r="DB15" i="1"/>
  <c r="DA15" i="1" s="1"/>
  <c r="GM15" i="1" s="1"/>
  <c r="DB19" i="1"/>
  <c r="DA19" i="1" s="1"/>
  <c r="GM19" i="1" s="1"/>
  <c r="DB13" i="1"/>
  <c r="DA13" i="1" s="1"/>
  <c r="GM13" i="1" s="1"/>
  <c r="DB31" i="1"/>
  <c r="DA31" i="1" s="1"/>
  <c r="GM31" i="1" s="1"/>
  <c r="CW33" i="1"/>
  <c r="EO30" i="1"/>
  <c r="CW25" i="1"/>
  <c r="EO20" i="1"/>
  <c r="CW19" i="1"/>
  <c r="EO16" i="1"/>
  <c r="CW15" i="1"/>
  <c r="EO12" i="1"/>
  <c r="CW11" i="1"/>
  <c r="EO8" i="1"/>
  <c r="H106" i="3"/>
  <c r="H106" i="1"/>
  <c r="R106" i="23"/>
  <c r="S106" i="23"/>
  <c r="M105" i="23"/>
  <c r="N105" i="23"/>
  <c r="R104" i="23"/>
  <c r="S104" i="23"/>
  <c r="M103" i="23"/>
  <c r="N103" i="23"/>
  <c r="R102" i="23"/>
  <c r="S102" i="23"/>
  <c r="M101" i="23"/>
  <c r="N101" i="23"/>
  <c r="R100" i="23"/>
  <c r="S100" i="23"/>
  <c r="M99" i="23"/>
  <c r="N99" i="23"/>
  <c r="R98" i="23"/>
  <c r="S98" i="23"/>
  <c r="M97" i="23"/>
  <c r="N97" i="23"/>
  <c r="R96" i="23"/>
  <c r="S96" i="23"/>
  <c r="M95" i="23"/>
  <c r="N95" i="23"/>
  <c r="R94" i="23"/>
  <c r="S94" i="23"/>
  <c r="M93" i="23"/>
  <c r="N93" i="23"/>
  <c r="R92" i="23"/>
  <c r="S92" i="23"/>
  <c r="M91" i="23"/>
  <c r="N91" i="23"/>
  <c r="R90" i="23"/>
  <c r="S90" i="23"/>
  <c r="M89" i="23"/>
  <c r="N89" i="23"/>
  <c r="R88" i="23"/>
  <c r="S88" i="23"/>
  <c r="M87" i="23"/>
  <c r="N87" i="23"/>
  <c r="R86" i="23"/>
  <c r="S86" i="23"/>
  <c r="M85" i="23"/>
  <c r="N85" i="23"/>
  <c r="R84" i="23"/>
  <c r="S84" i="23"/>
  <c r="M83" i="23"/>
  <c r="N83" i="23"/>
  <c r="R82" i="23"/>
  <c r="S82" i="23"/>
  <c r="M81" i="23"/>
  <c r="N81" i="23"/>
  <c r="R80" i="23"/>
  <c r="S80" i="23"/>
  <c r="M79" i="23"/>
  <c r="N79" i="23"/>
  <c r="R78" i="23"/>
  <c r="S78" i="23"/>
  <c r="M77" i="23"/>
  <c r="N77" i="23"/>
  <c r="R76" i="23"/>
  <c r="S76" i="23"/>
  <c r="M75" i="23"/>
  <c r="N75" i="23"/>
  <c r="R74" i="23"/>
  <c r="S74" i="23"/>
  <c r="M73" i="23"/>
  <c r="N73" i="23"/>
  <c r="R72" i="23"/>
  <c r="S72" i="23"/>
  <c r="M71" i="23"/>
  <c r="N71" i="23"/>
  <c r="R70" i="23"/>
  <c r="S70" i="23"/>
  <c r="M69" i="23"/>
  <c r="N69" i="23"/>
  <c r="R68" i="23"/>
  <c r="S68" i="23"/>
  <c r="M67" i="23"/>
  <c r="N67" i="23"/>
  <c r="R66" i="23"/>
  <c r="S66" i="23"/>
  <c r="M65" i="23"/>
  <c r="N65" i="23"/>
  <c r="R64" i="23"/>
  <c r="S64" i="23"/>
  <c r="M63" i="23"/>
  <c r="N63" i="23"/>
  <c r="R62" i="23"/>
  <c r="S62" i="23"/>
  <c r="M61" i="23"/>
  <c r="N61" i="23"/>
  <c r="R60" i="23"/>
  <c r="S60" i="23"/>
  <c r="M59" i="23"/>
  <c r="N59" i="23"/>
  <c r="R58" i="23"/>
  <c r="S58" i="23"/>
  <c r="M57" i="23"/>
  <c r="N57" i="23"/>
  <c r="R56" i="23"/>
  <c r="S56" i="23"/>
  <c r="M55" i="23"/>
  <c r="N55" i="23"/>
  <c r="R54" i="23"/>
  <c r="S54" i="23"/>
  <c r="CW21" i="1"/>
  <c r="EO18" i="1"/>
  <c r="CW17" i="1"/>
  <c r="EO14" i="1"/>
  <c r="CW13" i="1"/>
  <c r="EO10" i="1"/>
  <c r="CW9" i="1"/>
  <c r="BB104" i="1"/>
  <c r="BB100" i="1"/>
  <c r="BB96" i="1"/>
  <c r="BB92" i="1"/>
  <c r="BB88" i="1"/>
  <c r="BB84" i="1"/>
  <c r="BB80" i="1"/>
  <c r="BB76" i="1"/>
  <c r="BB72" i="1"/>
  <c r="BB68" i="1"/>
  <c r="BB64" i="1"/>
  <c r="BB60" i="1"/>
  <c r="BB56" i="1"/>
  <c r="BB52" i="1"/>
  <c r="BB48" i="1"/>
  <c r="BB44" i="1"/>
  <c r="BB40" i="1"/>
  <c r="BB36" i="1"/>
  <c r="BB32" i="1"/>
  <c r="BB28" i="1"/>
  <c r="BB24" i="1"/>
  <c r="BB20" i="1"/>
  <c r="BB16" i="1"/>
  <c r="BB12" i="1"/>
  <c r="BB6" i="1"/>
  <c r="M53" i="23"/>
  <c r="N53" i="23"/>
  <c r="M52" i="23"/>
  <c r="N52" i="23"/>
  <c r="M51" i="23"/>
  <c r="N51" i="23"/>
  <c r="M50" i="23"/>
  <c r="N50" i="23"/>
  <c r="M49" i="23"/>
  <c r="N49" i="23"/>
  <c r="M48" i="23"/>
  <c r="N48" i="23"/>
  <c r="M47" i="23"/>
  <c r="N47" i="23"/>
  <c r="AF105" i="36"/>
  <c r="FU105" i="1"/>
  <c r="HC105" i="1"/>
  <c r="Z105" i="36"/>
  <c r="FA105" i="1"/>
  <c r="GW105" i="1"/>
  <c r="M106" i="23"/>
  <c r="N106" i="23"/>
  <c r="R105" i="23"/>
  <c r="S105" i="23"/>
  <c r="M104" i="23"/>
  <c r="N104" i="23"/>
  <c r="R103" i="23"/>
  <c r="S103" i="23"/>
  <c r="M102" i="23"/>
  <c r="N102" i="23"/>
  <c r="R101" i="23"/>
  <c r="S101" i="23"/>
  <c r="M100" i="23"/>
  <c r="N100" i="23"/>
  <c r="R99" i="23"/>
  <c r="S99" i="23"/>
  <c r="M98" i="23"/>
  <c r="N98" i="23"/>
  <c r="R97" i="23"/>
  <c r="S97" i="23"/>
  <c r="M96" i="23"/>
  <c r="N96" i="23"/>
  <c r="R95" i="23"/>
  <c r="S95" i="23"/>
  <c r="M94" i="23"/>
  <c r="N94" i="23"/>
  <c r="R93" i="23"/>
  <c r="S93" i="23"/>
  <c r="M92" i="23"/>
  <c r="N92" i="23"/>
  <c r="R91" i="23"/>
  <c r="S91" i="23"/>
  <c r="M90" i="23"/>
  <c r="N90" i="23"/>
  <c r="R89" i="23"/>
  <c r="S89" i="23"/>
  <c r="M88" i="23"/>
  <c r="N88" i="23"/>
  <c r="R87" i="23"/>
  <c r="S87" i="23"/>
  <c r="M86" i="23"/>
  <c r="N86" i="23"/>
  <c r="R85" i="23"/>
  <c r="S85" i="23"/>
  <c r="M84" i="23"/>
  <c r="N84" i="23"/>
  <c r="R83" i="23"/>
  <c r="S83" i="23"/>
  <c r="M82" i="23"/>
  <c r="N82" i="23"/>
  <c r="R81" i="23"/>
  <c r="S81" i="23"/>
  <c r="M80" i="23"/>
  <c r="N80" i="23"/>
  <c r="R79" i="23"/>
  <c r="S79" i="23"/>
  <c r="M78" i="23"/>
  <c r="N78" i="23"/>
  <c r="R77" i="23"/>
  <c r="S77" i="23"/>
  <c r="M76" i="23"/>
  <c r="N76" i="23"/>
  <c r="R75" i="23"/>
  <c r="S75" i="23"/>
  <c r="M74" i="23"/>
  <c r="N74" i="23"/>
  <c r="R73" i="23"/>
  <c r="S73" i="23"/>
  <c r="M72" i="23"/>
  <c r="N72" i="23"/>
  <c r="R71" i="23"/>
  <c r="S71" i="23"/>
  <c r="M70" i="23"/>
  <c r="N70" i="23"/>
  <c r="R69" i="23"/>
  <c r="S69" i="23"/>
  <c r="M68" i="23"/>
  <c r="N68" i="23"/>
  <c r="R67" i="23"/>
  <c r="S67" i="23"/>
  <c r="M66" i="23"/>
  <c r="N66" i="23"/>
  <c r="R65" i="23"/>
  <c r="S65" i="23"/>
  <c r="M64" i="23"/>
  <c r="N64" i="23"/>
  <c r="R63" i="23"/>
  <c r="S63" i="23"/>
  <c r="M62" i="23"/>
  <c r="N62" i="23"/>
  <c r="R61" i="23"/>
  <c r="S61" i="23"/>
  <c r="M60" i="23"/>
  <c r="N60" i="23"/>
  <c r="R59" i="23"/>
  <c r="S59" i="23"/>
  <c r="M58" i="23"/>
  <c r="N58" i="23"/>
  <c r="R57" i="23"/>
  <c r="S57" i="23"/>
  <c r="M56" i="23"/>
  <c r="N56" i="23"/>
  <c r="R55" i="23"/>
  <c r="S55" i="23"/>
  <c r="M54" i="23"/>
  <c r="N54" i="23"/>
  <c r="R53" i="23"/>
  <c r="S53" i="23"/>
  <c r="R52" i="23"/>
  <c r="S52" i="23"/>
  <c r="R51" i="23"/>
  <c r="S51" i="23"/>
  <c r="R50" i="23"/>
  <c r="S50" i="23"/>
  <c r="R49" i="23"/>
  <c r="S49" i="23"/>
  <c r="R48" i="23"/>
  <c r="S48" i="23"/>
  <c r="R47" i="23"/>
  <c r="S47" i="23"/>
  <c r="H105" i="3"/>
  <c r="H105" i="1"/>
  <c r="BQ6" i="1"/>
  <c r="FX7" i="1"/>
  <c r="U7" i="1"/>
  <c r="AD105" i="36"/>
  <c r="FX104" i="1"/>
  <c r="AD104" i="36"/>
  <c r="FL104" i="1"/>
  <c r="FA104" i="1"/>
  <c r="AG101" i="36"/>
  <c r="FV101" i="1"/>
  <c r="AC101" i="36"/>
  <c r="FV97" i="1"/>
  <c r="AC97" i="36"/>
  <c r="AC93" i="36"/>
  <c r="AC91" i="36"/>
  <c r="AC89" i="36"/>
  <c r="AC85" i="36"/>
  <c r="AC81" i="36"/>
  <c r="AC78" i="36"/>
  <c r="FK78" i="1"/>
  <c r="H78" i="3"/>
  <c r="H78" i="1"/>
  <c r="AA72" i="36"/>
  <c r="FB72" i="1"/>
  <c r="H71" i="3"/>
  <c r="H71" i="1"/>
  <c r="FK67" i="1"/>
  <c r="AC67" i="36"/>
  <c r="AF66" i="36"/>
  <c r="FU66" i="1"/>
  <c r="H60" i="3"/>
  <c r="H60" i="1"/>
  <c r="AA56" i="36"/>
  <c r="FB56" i="1"/>
  <c r="H55" i="3"/>
  <c r="H55" i="1"/>
  <c r="H50" i="3"/>
  <c r="H50" i="1"/>
  <c r="AA46" i="36"/>
  <c r="FB46" i="1"/>
  <c r="H45" i="3"/>
  <c r="H45" i="1"/>
  <c r="FK41" i="1"/>
  <c r="AC41" i="36"/>
  <c r="K36" i="23"/>
  <c r="L36" i="23"/>
  <c r="H34" i="3"/>
  <c r="H34" i="1"/>
  <c r="AF33" i="36"/>
  <c r="FU33" i="1"/>
  <c r="AA33" i="36"/>
  <c r="FB33" i="1"/>
  <c r="AA30" i="36"/>
  <c r="FB30" i="1"/>
  <c r="H28" i="3"/>
  <c r="H28" i="1"/>
  <c r="AA26" i="36"/>
  <c r="H24" i="3"/>
  <c r="H24" i="1"/>
  <c r="R7" i="23"/>
  <c r="S7" i="23"/>
  <c r="H103" i="3"/>
  <c r="H103" i="1"/>
  <c r="AD101" i="36"/>
  <c r="FL101" i="1"/>
  <c r="H101" i="3"/>
  <c r="H101" i="1"/>
  <c r="H99" i="3"/>
  <c r="H99" i="1"/>
  <c r="AD97" i="36"/>
  <c r="FL97" i="1"/>
  <c r="H97" i="3"/>
  <c r="H97" i="1"/>
  <c r="H95" i="3"/>
  <c r="H95" i="1"/>
  <c r="H93" i="3"/>
  <c r="H93" i="1"/>
  <c r="H91" i="3"/>
  <c r="H91" i="1"/>
  <c r="AD89" i="36"/>
  <c r="FL89" i="1"/>
  <c r="H89" i="3"/>
  <c r="H89" i="1"/>
  <c r="H87" i="3"/>
  <c r="H87" i="1"/>
  <c r="AD85" i="36"/>
  <c r="FL85" i="1"/>
  <c r="H85" i="3"/>
  <c r="H85" i="1"/>
  <c r="H83" i="3"/>
  <c r="H83" i="1"/>
  <c r="H81" i="3"/>
  <c r="H81" i="1"/>
  <c r="H77" i="3"/>
  <c r="H77" i="1"/>
  <c r="H76" i="3"/>
  <c r="H76" i="1"/>
  <c r="H75" i="3"/>
  <c r="H75" i="1"/>
  <c r="H74" i="3"/>
  <c r="H74" i="1"/>
  <c r="Z73" i="36"/>
  <c r="FA73" i="1"/>
  <c r="H73" i="3"/>
  <c r="H73" i="1"/>
  <c r="H72" i="3"/>
  <c r="H72" i="1"/>
  <c r="H62" i="3"/>
  <c r="H62" i="1"/>
  <c r="Z61" i="36"/>
  <c r="FA61" i="1"/>
  <c r="H61" i="3"/>
  <c r="H61" i="1"/>
  <c r="H59" i="3"/>
  <c r="H59" i="1"/>
  <c r="H58" i="3"/>
  <c r="H58" i="1"/>
  <c r="H57" i="3"/>
  <c r="H57" i="1"/>
  <c r="H56" i="3"/>
  <c r="H56" i="1"/>
  <c r="H52" i="3"/>
  <c r="H52" i="1"/>
  <c r="Z51" i="36"/>
  <c r="FA51" i="1"/>
  <c r="H51" i="3"/>
  <c r="H51" i="1"/>
  <c r="H49" i="3"/>
  <c r="H49" i="1"/>
  <c r="H48" i="3"/>
  <c r="H48" i="1"/>
  <c r="Z47" i="36"/>
  <c r="FA47" i="1"/>
  <c r="H47" i="3"/>
  <c r="H47" i="1"/>
  <c r="H46" i="3"/>
  <c r="H46" i="1"/>
  <c r="FK45" i="1"/>
  <c r="AC45" i="36"/>
  <c r="K32" i="23"/>
  <c r="L32" i="23"/>
  <c r="H29" i="3"/>
  <c r="H29" i="1"/>
  <c r="H25" i="3"/>
  <c r="H25" i="1"/>
  <c r="AR6" i="1"/>
  <c r="N6" i="1"/>
  <c r="DH6" i="1"/>
  <c r="EH6" i="1"/>
  <c r="EL6" i="1" s="1"/>
  <c r="EK7" i="1"/>
  <c r="AS7" i="1"/>
  <c r="AX7" i="1" s="1"/>
  <c r="FU106" i="1"/>
  <c r="FA106" i="1"/>
  <c r="ED106" i="1"/>
  <c r="I3185" i="35" s="1"/>
  <c r="BQ106" i="1"/>
  <c r="L3182" i="35" s="1"/>
  <c r="N106" i="1"/>
  <c r="AC102" i="36"/>
  <c r="FK102" i="1"/>
  <c r="AC100" i="36"/>
  <c r="FK100" i="1"/>
  <c r="AC98" i="36"/>
  <c r="FK98" i="1"/>
  <c r="AC96" i="36"/>
  <c r="FK96" i="1"/>
  <c r="AC94" i="36"/>
  <c r="FK94" i="1"/>
  <c r="AC92" i="36"/>
  <c r="FK92" i="1"/>
  <c r="AC90" i="36"/>
  <c r="FK90" i="1"/>
  <c r="AC88" i="36"/>
  <c r="FK88" i="1"/>
  <c r="AC86" i="36"/>
  <c r="FK86" i="1"/>
  <c r="AC84" i="36"/>
  <c r="FK84" i="1"/>
  <c r="AC82" i="36"/>
  <c r="FK82" i="1"/>
  <c r="AC80" i="36"/>
  <c r="FK80" i="1"/>
  <c r="H79" i="3"/>
  <c r="H79" i="1"/>
  <c r="FK77" i="1"/>
  <c r="AC77" i="36"/>
  <c r="H68" i="3"/>
  <c r="H68" i="1"/>
  <c r="AA64" i="36"/>
  <c r="FB64" i="1"/>
  <c r="H63" i="3"/>
  <c r="H63" i="1"/>
  <c r="FK59" i="1"/>
  <c r="AC59" i="36"/>
  <c r="H53" i="3"/>
  <c r="H53" i="1"/>
  <c r="FK49" i="1"/>
  <c r="AC49" i="36"/>
  <c r="H42" i="3"/>
  <c r="H42" i="1"/>
  <c r="H37" i="3"/>
  <c r="H37" i="1"/>
  <c r="H35" i="3"/>
  <c r="H35" i="1"/>
  <c r="H30" i="3"/>
  <c r="H30" i="1"/>
  <c r="H26" i="3"/>
  <c r="H26" i="1"/>
  <c r="S46" i="23"/>
  <c r="S45" i="23"/>
  <c r="S44" i="23"/>
  <c r="S43" i="23"/>
  <c r="S42" i="23"/>
  <c r="S41" i="23"/>
  <c r="S40" i="23"/>
  <c r="S39" i="23"/>
  <c r="M7" i="23"/>
  <c r="N7" i="23"/>
  <c r="AF104" i="36"/>
  <c r="FU104" i="1"/>
  <c r="H104" i="3"/>
  <c r="H104" i="1"/>
  <c r="AF102" i="36"/>
  <c r="FU102" i="1"/>
  <c r="AA102" i="36"/>
  <c r="FB102" i="1"/>
  <c r="H102" i="3"/>
  <c r="H102" i="1"/>
  <c r="Z101" i="36"/>
  <c r="FA101" i="1"/>
  <c r="H100" i="3"/>
  <c r="H100" i="1"/>
  <c r="AF98" i="36"/>
  <c r="FU98" i="1"/>
  <c r="AA98" i="36"/>
  <c r="FB98" i="1"/>
  <c r="H98" i="3"/>
  <c r="H98" i="1"/>
  <c r="Z97" i="36"/>
  <c r="FA97" i="1"/>
  <c r="AF96" i="36"/>
  <c r="FU96" i="1"/>
  <c r="AA96" i="36"/>
  <c r="H96" i="3"/>
  <c r="H96" i="1"/>
  <c r="AF94" i="36"/>
  <c r="FU94" i="1"/>
  <c r="H94" i="3"/>
  <c r="H94" i="1"/>
  <c r="Z93" i="36"/>
  <c r="FA93" i="1"/>
  <c r="H92" i="3"/>
  <c r="H92" i="1"/>
  <c r="AF90" i="36"/>
  <c r="FU90" i="1"/>
  <c r="AA90" i="36"/>
  <c r="FB90" i="1"/>
  <c r="H90" i="3"/>
  <c r="H90" i="1"/>
  <c r="Z89" i="36"/>
  <c r="FA89" i="1"/>
  <c r="AF88" i="36"/>
  <c r="FU88" i="1"/>
  <c r="AA88" i="36"/>
  <c r="FB88" i="1"/>
  <c r="H88" i="3"/>
  <c r="H88" i="1"/>
  <c r="AF86" i="36"/>
  <c r="FU86" i="1"/>
  <c r="AA86" i="36"/>
  <c r="FB86" i="1"/>
  <c r="H86" i="3"/>
  <c r="H86" i="1"/>
  <c r="Z85" i="36"/>
  <c r="FA85" i="1"/>
  <c r="AF84" i="36"/>
  <c r="FU84" i="1"/>
  <c r="AA84" i="36"/>
  <c r="FB84" i="1"/>
  <c r="H84" i="3"/>
  <c r="H84" i="1"/>
  <c r="AF82" i="36"/>
  <c r="FU82" i="1"/>
  <c r="AA82" i="36"/>
  <c r="FB82" i="1"/>
  <c r="H82" i="3"/>
  <c r="H82" i="1"/>
  <c r="Z81" i="36"/>
  <c r="FA81" i="1"/>
  <c r="AF80" i="36"/>
  <c r="FU80" i="1"/>
  <c r="AA80" i="36"/>
  <c r="FB80" i="1"/>
  <c r="H80" i="3"/>
  <c r="H80" i="1"/>
  <c r="FL70" i="1"/>
  <c r="AD70" i="36"/>
  <c r="H70" i="3"/>
  <c r="H70" i="1"/>
  <c r="Z69" i="36"/>
  <c r="FA69" i="1"/>
  <c r="H69" i="3"/>
  <c r="H69" i="1"/>
  <c r="H67" i="3"/>
  <c r="H67" i="1"/>
  <c r="H66" i="3"/>
  <c r="H66" i="1"/>
  <c r="Z65" i="36"/>
  <c r="FA65" i="1"/>
  <c r="H65" i="3"/>
  <c r="H65" i="1"/>
  <c r="H64" i="3"/>
  <c r="H64" i="1"/>
  <c r="AF62" i="36"/>
  <c r="FU62" i="1"/>
  <c r="AD54" i="36"/>
  <c r="H54" i="3"/>
  <c r="H54" i="1"/>
  <c r="FK53" i="1"/>
  <c r="AC53" i="36"/>
  <c r="AF52" i="36"/>
  <c r="FU52" i="1"/>
  <c r="AG45" i="36"/>
  <c r="FV45" i="1"/>
  <c r="H44" i="3"/>
  <c r="H44" i="1"/>
  <c r="Z43" i="36"/>
  <c r="FA43" i="1"/>
  <c r="H43" i="3"/>
  <c r="H43" i="1"/>
  <c r="H41" i="3"/>
  <c r="H41" i="1"/>
  <c r="H40" i="3"/>
  <c r="H40" i="1"/>
  <c r="Z39" i="36"/>
  <c r="FA39" i="1"/>
  <c r="H39" i="3"/>
  <c r="H39" i="1"/>
  <c r="AF38" i="36"/>
  <c r="FU38" i="1"/>
  <c r="H38" i="3"/>
  <c r="H38" i="1"/>
  <c r="AF37" i="36"/>
  <c r="FU37" i="1"/>
  <c r="FB37" i="1"/>
  <c r="M35" i="23"/>
  <c r="N35" i="23"/>
  <c r="H33" i="3"/>
  <c r="H33" i="1"/>
  <c r="H31" i="3"/>
  <c r="H31" i="1"/>
  <c r="FB29" i="1"/>
  <c r="H27" i="3"/>
  <c r="H27" i="1"/>
  <c r="H14" i="3"/>
  <c r="H14" i="1"/>
  <c r="K31" i="23"/>
  <c r="L31" i="23"/>
  <c r="K30" i="23"/>
  <c r="L30" i="23"/>
  <c r="AF29" i="36"/>
  <c r="FU29" i="1"/>
  <c r="K29" i="23"/>
  <c r="L29" i="23"/>
  <c r="AF28" i="36"/>
  <c r="FU28" i="1"/>
  <c r="K28" i="23"/>
  <c r="L28" i="23"/>
  <c r="K27" i="23"/>
  <c r="L27" i="23"/>
  <c r="K26" i="23"/>
  <c r="L26" i="23"/>
  <c r="K25" i="23"/>
  <c r="L25" i="23"/>
  <c r="K24" i="23"/>
  <c r="L24" i="23"/>
  <c r="H23" i="3"/>
  <c r="H23" i="1"/>
  <c r="K23" i="23"/>
  <c r="L23" i="23"/>
  <c r="H22" i="3"/>
  <c r="H22" i="1"/>
  <c r="K22" i="23"/>
  <c r="L22" i="23"/>
  <c r="FX21" i="1"/>
  <c r="Q21" i="23"/>
  <c r="M21" i="23"/>
  <c r="N21" i="23"/>
  <c r="H18" i="3"/>
  <c r="H18" i="1"/>
  <c r="K18" i="23"/>
  <c r="L18" i="23"/>
  <c r="FX17" i="1"/>
  <c r="FA17" i="1"/>
  <c r="Q17" i="23"/>
  <c r="M17" i="23"/>
  <c r="N17" i="23"/>
  <c r="H12" i="3"/>
  <c r="H12" i="1"/>
  <c r="K12" i="23"/>
  <c r="L12" i="23"/>
  <c r="FL11" i="1"/>
  <c r="AD11" i="36"/>
  <c r="R10" i="23"/>
  <c r="S10" i="23"/>
  <c r="AS16" i="1"/>
  <c r="AX16" i="1" s="1"/>
  <c r="EK106" i="1"/>
  <c r="P3185" i="35" s="1"/>
  <c r="DO106" i="1"/>
  <c r="P3184" i="35" s="1"/>
  <c r="DE106" i="1"/>
  <c r="BK106" i="1"/>
  <c r="AR106" i="1"/>
  <c r="L3181" i="35" s="1"/>
  <c r="AL106" i="1"/>
  <c r="T106" i="1"/>
  <c r="L3180" i="35" s="1"/>
  <c r="FA77" i="1"/>
  <c r="AC75" i="36"/>
  <c r="FU74" i="1"/>
  <c r="AC73" i="36"/>
  <c r="FU72" i="1"/>
  <c r="FL69" i="1"/>
  <c r="AC65" i="36"/>
  <c r="FU64" i="1"/>
  <c r="AC57" i="36"/>
  <c r="FU56" i="1"/>
  <c r="FL51" i="1"/>
  <c r="FA49" i="1"/>
  <c r="FA41" i="1"/>
  <c r="N38" i="23"/>
  <c r="J38" i="23"/>
  <c r="H38" i="23"/>
  <c r="R37" i="23"/>
  <c r="AC36" i="36"/>
  <c r="T36" i="23"/>
  <c r="C36" i="23" s="1"/>
  <c r="U36" i="23" s="1"/>
  <c r="D36" i="23" s="1"/>
  <c r="CQ36" i="3" s="1"/>
  <c r="FX35" i="1"/>
  <c r="L35" i="23"/>
  <c r="FL34" i="1"/>
  <c r="N34" i="23"/>
  <c r="J34" i="23"/>
  <c r="H34" i="23"/>
  <c r="R33" i="23"/>
  <c r="T32" i="23"/>
  <c r="C32" i="23" s="1"/>
  <c r="U32" i="23" s="1"/>
  <c r="D32" i="23" s="1"/>
  <c r="CQ32" i="3" s="1"/>
  <c r="FX31" i="1"/>
  <c r="AC31" i="36"/>
  <c r="I31" i="23"/>
  <c r="J31" i="23"/>
  <c r="FX30" i="1"/>
  <c r="AC30" i="36"/>
  <c r="I30" i="23"/>
  <c r="J30" i="23"/>
  <c r="FX29" i="1"/>
  <c r="AC29" i="36"/>
  <c r="I29" i="23"/>
  <c r="J29" i="23"/>
  <c r="FX28" i="1"/>
  <c r="AC28" i="36"/>
  <c r="I28" i="23"/>
  <c r="J28" i="23"/>
  <c r="FX27" i="1"/>
  <c r="AC27" i="36"/>
  <c r="I27" i="23"/>
  <c r="J27" i="23"/>
  <c r="FX26" i="1"/>
  <c r="I26" i="23"/>
  <c r="J26" i="23"/>
  <c r="FX25" i="1"/>
  <c r="AC25" i="36"/>
  <c r="I25" i="23"/>
  <c r="J25" i="23"/>
  <c r="FX24" i="1"/>
  <c r="I24" i="23"/>
  <c r="J24" i="23"/>
  <c r="FX23" i="1"/>
  <c r="M23" i="23"/>
  <c r="N23" i="23"/>
  <c r="FA22" i="1"/>
  <c r="Q22" i="23"/>
  <c r="M22" i="23"/>
  <c r="N22" i="23"/>
  <c r="AF19" i="36"/>
  <c r="FU19" i="1"/>
  <c r="H19" i="3"/>
  <c r="H19" i="1"/>
  <c r="K19" i="23"/>
  <c r="L19" i="23"/>
  <c r="FX18" i="1"/>
  <c r="Q18" i="23"/>
  <c r="M18" i="23"/>
  <c r="N18" i="23"/>
  <c r="AF15" i="36"/>
  <c r="FU15" i="1"/>
  <c r="H15" i="3"/>
  <c r="H15" i="1"/>
  <c r="K15" i="23"/>
  <c r="L15" i="23"/>
  <c r="H13" i="3"/>
  <c r="H13" i="1"/>
  <c r="K13" i="23"/>
  <c r="L13" i="23"/>
  <c r="FX12" i="1"/>
  <c r="Q12" i="23"/>
  <c r="M12" i="23"/>
  <c r="N12" i="23"/>
  <c r="FU10" i="1"/>
  <c r="BH38" i="1"/>
  <c r="FM38" i="1"/>
  <c r="BH73" i="1"/>
  <c r="FW73" i="1"/>
  <c r="AX10" i="1"/>
  <c r="CN13" i="1"/>
  <c r="FU78" i="1"/>
  <c r="FB78" i="1"/>
  <c r="FA76" i="1"/>
  <c r="FK72" i="1"/>
  <c r="FA66" i="1"/>
  <c r="FK64" i="1"/>
  <c r="FA58" i="1"/>
  <c r="FU57" i="1"/>
  <c r="FU47" i="1"/>
  <c r="FK46" i="1"/>
  <c r="FU39" i="1"/>
  <c r="FA38" i="1"/>
  <c r="Q36" i="23"/>
  <c r="I36" i="23"/>
  <c r="FX34" i="1"/>
  <c r="FA34" i="1"/>
  <c r="Q32" i="23"/>
  <c r="I32" i="23"/>
  <c r="H20" i="3"/>
  <c r="H20" i="1"/>
  <c r="K20" i="23"/>
  <c r="L20" i="23"/>
  <c r="AD19" i="36"/>
  <c r="FL19" i="1"/>
  <c r="AA19" i="36"/>
  <c r="FB19" i="1"/>
  <c r="M19" i="23"/>
  <c r="N19" i="23"/>
  <c r="H16" i="3"/>
  <c r="H16" i="1"/>
  <c r="K16" i="23"/>
  <c r="L16" i="23"/>
  <c r="AA15" i="36"/>
  <c r="FB15" i="1"/>
  <c r="M15" i="23"/>
  <c r="N15" i="23"/>
  <c r="K14" i="23"/>
  <c r="L14" i="23"/>
  <c r="FX13" i="1"/>
  <c r="FA13" i="1"/>
  <c r="Q13" i="23"/>
  <c r="M13" i="23"/>
  <c r="N13" i="23"/>
  <c r="R11" i="23"/>
  <c r="S11" i="23"/>
  <c r="EH10" i="1"/>
  <c r="EL10" i="1" s="1"/>
  <c r="CN21" i="1"/>
  <c r="CS21" i="1" s="1"/>
  <c r="EG106" i="1"/>
  <c r="L3185" i="35" s="1"/>
  <c r="EA106" i="1"/>
  <c r="DH106" i="1"/>
  <c r="I3184" i="35" s="1"/>
  <c r="BU106" i="1"/>
  <c r="P3182" i="35" s="1"/>
  <c r="BN106" i="1"/>
  <c r="I3182" i="35" s="1"/>
  <c r="AW106" i="1"/>
  <c r="P3181" i="35" s="1"/>
  <c r="AO106" i="1"/>
  <c r="I3181" i="35" s="1"/>
  <c r="Y106" i="1"/>
  <c r="P3180" i="35" s="1"/>
  <c r="Q106" i="1"/>
  <c r="I3180" i="35" s="1"/>
  <c r="AC69" i="36"/>
  <c r="FU68" i="1"/>
  <c r="AD68" i="36"/>
  <c r="FB62" i="1"/>
  <c r="FU60" i="1"/>
  <c r="AD60" i="36"/>
  <c r="FA55" i="1"/>
  <c r="FA53" i="1"/>
  <c r="AC51" i="36"/>
  <c r="AD50" i="36"/>
  <c r="FA45" i="1"/>
  <c r="FU42" i="1"/>
  <c r="FX38" i="1"/>
  <c r="FX37" i="1"/>
  <c r="L37" i="23"/>
  <c r="J36" i="23"/>
  <c r="FU35" i="1"/>
  <c r="Q35" i="23"/>
  <c r="R35" i="23"/>
  <c r="AC34" i="36"/>
  <c r="FX33" i="1"/>
  <c r="L33" i="23"/>
  <c r="J32" i="23"/>
  <c r="H21" i="3"/>
  <c r="H21" i="1"/>
  <c r="K21" i="23"/>
  <c r="L21" i="23"/>
  <c r="FX20" i="1"/>
  <c r="Q20" i="23"/>
  <c r="M20" i="23"/>
  <c r="N20" i="23"/>
  <c r="AF17" i="36"/>
  <c r="FU17" i="1"/>
  <c r="H17" i="3"/>
  <c r="H17" i="1"/>
  <c r="K17" i="23"/>
  <c r="L17" i="23"/>
  <c r="FX16" i="1"/>
  <c r="Q16" i="23"/>
  <c r="M16" i="23"/>
  <c r="N16" i="23"/>
  <c r="FA14" i="1"/>
  <c r="M14" i="23"/>
  <c r="N14" i="23"/>
  <c r="Z10" i="36"/>
  <c r="FA10" i="1"/>
  <c r="BH54" i="1"/>
  <c r="FC54" i="1"/>
  <c r="BH22" i="1"/>
  <c r="FM22" i="1"/>
  <c r="FW22" i="1"/>
  <c r="Q25" i="35"/>
  <c r="HQ7" i="1"/>
  <c r="L7" i="11" s="1"/>
  <c r="AS8" i="1"/>
  <c r="AX8" i="1" s="1"/>
  <c r="EH18" i="1"/>
  <c r="EL18" i="1" s="1"/>
  <c r="FT6" i="1"/>
  <c r="DL11" i="1"/>
  <c r="DP11" i="1" s="1"/>
  <c r="DL12" i="1"/>
  <c r="DP12" i="1" s="1"/>
  <c r="DL19" i="1"/>
  <c r="DP19" i="1" s="1"/>
  <c r="DL23" i="1"/>
  <c r="DP23" i="1" s="1"/>
  <c r="EH23" i="1"/>
  <c r="EL23" i="1" s="1"/>
  <c r="DL25" i="1"/>
  <c r="DP25" i="1" s="1"/>
  <c r="J23" i="23"/>
  <c r="J22" i="23"/>
  <c r="J21" i="23"/>
  <c r="J20" i="23"/>
  <c r="J19" i="23"/>
  <c r="J18" i="23"/>
  <c r="J17" i="23"/>
  <c r="J16" i="23"/>
  <c r="J15" i="23"/>
  <c r="J14" i="23"/>
  <c r="J13" i="23"/>
  <c r="J12" i="23"/>
  <c r="FN9" i="1"/>
  <c r="S9" i="23"/>
  <c r="BR9" i="1"/>
  <c r="BV9" i="1" s="1"/>
  <c r="BR10" i="1"/>
  <c r="BV10" i="1" s="1"/>
  <c r="U12" i="1"/>
  <c r="Z12" i="1" s="1"/>
  <c r="BR17" i="1"/>
  <c r="DL17" i="1"/>
  <c r="BR18" i="1"/>
  <c r="BV18" i="1" s="1"/>
  <c r="U20" i="1"/>
  <c r="U21" i="1"/>
  <c r="Z21" i="1" s="1"/>
  <c r="FM14" i="1"/>
  <c r="M11" i="23"/>
  <c r="N11" i="23"/>
  <c r="FM10" i="1"/>
  <c r="M10" i="23"/>
  <c r="N10" i="23"/>
  <c r="M9" i="23"/>
  <c r="N9" i="23"/>
  <c r="EZ6" i="1"/>
  <c r="FD8" i="1"/>
  <c r="FD9" i="1"/>
  <c r="FD10" i="1"/>
  <c r="FD11" i="1"/>
  <c r="BR8" i="1"/>
  <c r="BV8" i="1" s="1"/>
  <c r="U10" i="1"/>
  <c r="Z10" i="1" s="1"/>
  <c r="U11" i="1"/>
  <c r="CN12" i="1"/>
  <c r="CS12" i="1" s="1"/>
  <c r="AS15" i="1"/>
  <c r="BR15" i="1"/>
  <c r="BV15" i="1" s="1"/>
  <c r="DL15" i="1"/>
  <c r="DP15" i="1" s="1"/>
  <c r="BR16" i="1"/>
  <c r="BV16" i="1" s="1"/>
  <c r="DL16" i="1"/>
  <c r="DP16" i="1" s="1"/>
  <c r="AS23" i="1"/>
  <c r="AX23" i="1" s="1"/>
  <c r="BR23" i="1"/>
  <c r="BV23" i="1" s="1"/>
  <c r="EH26" i="1"/>
  <c r="EL26" i="1" s="1"/>
  <c r="U49" i="1"/>
  <c r="U55" i="1"/>
  <c r="Z55" i="1" s="1"/>
  <c r="BR60" i="1"/>
  <c r="BV60" i="1" s="1"/>
  <c r="T9" i="23"/>
  <c r="C9" i="23" s="1"/>
  <c r="U9" i="23" s="1"/>
  <c r="D9" i="23" s="1"/>
  <c r="CQ9" i="3" s="1"/>
  <c r="O9" i="23"/>
  <c r="D8" i="36"/>
  <c r="Q57" i="35"/>
  <c r="AS26" i="1"/>
  <c r="CG26" i="1"/>
  <c r="U29" i="1"/>
  <c r="Z29" i="1" s="1"/>
  <c r="BR30" i="1"/>
  <c r="BV30" i="1" s="1"/>
  <c r="U31" i="1"/>
  <c r="BR32" i="1"/>
  <c r="BV32" i="1" s="1"/>
  <c r="U33" i="1"/>
  <c r="Z33" i="1" s="1"/>
  <c r="BR34" i="1"/>
  <c r="BV34" i="1" s="1"/>
  <c r="U35" i="1"/>
  <c r="U37" i="1"/>
  <c r="Z37" i="1" s="1"/>
  <c r="BR38" i="1"/>
  <c r="BV38" i="1" s="1"/>
  <c r="U59" i="1"/>
  <c r="Z59" i="1" s="1"/>
  <c r="BR27" i="1"/>
  <c r="BV27" i="1" s="1"/>
  <c r="AS28" i="1"/>
  <c r="EH28" i="1"/>
  <c r="EL28" i="1" s="1"/>
  <c r="BR29" i="1"/>
  <c r="BV29" i="1" s="1"/>
  <c r="CN29" i="1"/>
  <c r="CS29" i="1" s="1"/>
  <c r="EH30" i="1"/>
  <c r="EL30" i="1" s="1"/>
  <c r="BR31" i="1"/>
  <c r="BV31" i="1" s="1"/>
  <c r="CN31" i="1"/>
  <c r="CS31" i="1" s="1"/>
  <c r="EH32" i="1"/>
  <c r="EL32" i="1" s="1"/>
  <c r="BR33" i="1"/>
  <c r="BV33" i="1" s="1"/>
  <c r="CN33" i="1"/>
  <c r="CS33" i="1" s="1"/>
  <c r="U34" i="1"/>
  <c r="Z34" i="1" s="1"/>
  <c r="AS34" i="1"/>
  <c r="AX34" i="1" s="1"/>
  <c r="EH34" i="1"/>
  <c r="EL34" i="1" s="1"/>
  <c r="BR35" i="1"/>
  <c r="BV35" i="1" s="1"/>
  <c r="AS36" i="1"/>
  <c r="AX36" i="1" s="1"/>
  <c r="EH36" i="1"/>
  <c r="EL36" i="1" s="1"/>
  <c r="BR37" i="1"/>
  <c r="BV37" i="1" s="1"/>
  <c r="U38" i="1"/>
  <c r="BR50" i="1"/>
  <c r="BV50" i="1" s="1"/>
  <c r="U63" i="1"/>
  <c r="Z63" i="1" s="1"/>
  <c r="EH79" i="1"/>
  <c r="EL79" i="1" s="1"/>
  <c r="DL28" i="1"/>
  <c r="DL34" i="1"/>
  <c r="DP34" i="1" s="1"/>
  <c r="DL36" i="1"/>
  <c r="DP36" i="1" s="1"/>
  <c r="DL38" i="1"/>
  <c r="DP38" i="1" s="1"/>
  <c r="DL48" i="1"/>
  <c r="DP48" i="1" s="1"/>
  <c r="U51" i="1"/>
  <c r="BR56" i="1"/>
  <c r="BV56" i="1" s="1"/>
  <c r="U39" i="1"/>
  <c r="Z39" i="1" s="1"/>
  <c r="BR39" i="1"/>
  <c r="BV39" i="1" s="1"/>
  <c r="EH39" i="1"/>
  <c r="EL39" i="1" s="1"/>
  <c r="U40" i="1"/>
  <c r="BR40" i="1"/>
  <c r="CN40" i="1"/>
  <c r="CS40" i="1" s="1"/>
  <c r="EH40" i="1"/>
  <c r="EL40" i="1" s="1"/>
  <c r="U41" i="1"/>
  <c r="Z41" i="1" s="1"/>
  <c r="BR41" i="1"/>
  <c r="BV41" i="1" s="1"/>
  <c r="CN41" i="1"/>
  <c r="CS41" i="1" s="1"/>
  <c r="EH41" i="1"/>
  <c r="EL41" i="1" s="1"/>
  <c r="U42" i="1"/>
  <c r="U43" i="1"/>
  <c r="AS43" i="1"/>
  <c r="AX43" i="1" s="1"/>
  <c r="BR43" i="1"/>
  <c r="BV43" i="1" s="1"/>
  <c r="CN43" i="1"/>
  <c r="CS43" i="1" s="1"/>
  <c r="EH43" i="1"/>
  <c r="EL43" i="1" s="1"/>
  <c r="U44" i="1"/>
  <c r="Z44" i="1" s="1"/>
  <c r="AS44" i="1"/>
  <c r="AX44" i="1" s="1"/>
  <c r="BR44" i="1"/>
  <c r="BV44" i="1" s="1"/>
  <c r="CN44" i="1"/>
  <c r="U45" i="1"/>
  <c r="Z45" i="1" s="1"/>
  <c r="BR45" i="1"/>
  <c r="BV45" i="1" s="1"/>
  <c r="CN45" i="1"/>
  <c r="CS45" i="1" s="1"/>
  <c r="EH45" i="1"/>
  <c r="EL45" i="1" s="1"/>
  <c r="U46" i="1"/>
  <c r="AS46" i="1"/>
  <c r="AX46" i="1" s="1"/>
  <c r="BR46" i="1"/>
  <c r="BV46" i="1" s="1"/>
  <c r="CN46" i="1"/>
  <c r="CS46" i="1" s="1"/>
  <c r="EH46" i="1"/>
  <c r="EL46" i="1" s="1"/>
  <c r="AS47" i="1"/>
  <c r="BR47" i="1"/>
  <c r="BV47" i="1" s="1"/>
  <c r="U48" i="1"/>
  <c r="AS48" i="1"/>
  <c r="AX48" i="1" s="1"/>
  <c r="BR48" i="1"/>
  <c r="BV48" i="1" s="1"/>
  <c r="CN48" i="1"/>
  <c r="CS48" i="1" s="1"/>
  <c r="CN51" i="1"/>
  <c r="CS51" i="1" s="1"/>
  <c r="EH52" i="1"/>
  <c r="EL52" i="1" s="1"/>
  <c r="CN55" i="1"/>
  <c r="CN63" i="1"/>
  <c r="CS63" i="1" s="1"/>
  <c r="U69" i="1"/>
  <c r="Z69" i="1" s="1"/>
  <c r="DL40" i="1"/>
  <c r="DP40" i="1" s="1"/>
  <c r="DL42" i="1"/>
  <c r="DP42" i="1" s="1"/>
  <c r="DL43" i="1"/>
  <c r="DP43" i="1" s="1"/>
  <c r="DL44" i="1"/>
  <c r="DP44" i="1" s="1"/>
  <c r="DL46" i="1"/>
  <c r="DP46" i="1" s="1"/>
  <c r="AS52" i="1"/>
  <c r="AX52" i="1" s="1"/>
  <c r="EH62" i="1"/>
  <c r="EL62" i="1" s="1"/>
  <c r="AS64" i="1"/>
  <c r="AX64" i="1" s="1"/>
  <c r="AS66" i="1"/>
  <c r="AX66" i="1" s="1"/>
  <c r="EH66" i="1"/>
  <c r="EL66" i="1" s="1"/>
  <c r="AS68" i="1"/>
  <c r="AX68" i="1" s="1"/>
  <c r="CN64" i="1"/>
  <c r="CS64" i="1" s="1"/>
  <c r="EH65" i="1"/>
  <c r="EL65" i="1" s="1"/>
  <c r="AS67" i="1"/>
  <c r="AX67" i="1" s="1"/>
  <c r="AS69" i="1"/>
  <c r="AX69" i="1" s="1"/>
  <c r="CN70" i="1"/>
  <c r="CS70" i="1" s="1"/>
  <c r="EH83" i="1"/>
  <c r="EH70" i="1"/>
  <c r="EL70" i="1" s="1"/>
  <c r="U71" i="1"/>
  <c r="Z71" i="1" s="1"/>
  <c r="U78" i="1"/>
  <c r="Z78" i="1" s="1"/>
  <c r="AS83" i="1"/>
  <c r="AX83" i="1" s="1"/>
  <c r="CN68" i="1"/>
  <c r="AS71" i="1"/>
  <c r="CN72" i="1"/>
  <c r="U76" i="1"/>
  <c r="U77" i="1"/>
  <c r="Z77" i="1" s="1"/>
  <c r="AS81" i="1"/>
  <c r="AX81" i="1" s="1"/>
  <c r="EH81" i="1"/>
  <c r="EL81" i="1" s="1"/>
  <c r="BR80" i="1"/>
  <c r="BV80" i="1" s="1"/>
  <c r="DL81" i="1"/>
  <c r="DP81" i="1" s="1"/>
  <c r="BR86" i="1"/>
  <c r="BV86" i="1" s="1"/>
  <c r="DL73" i="1"/>
  <c r="DP73" i="1" s="1"/>
  <c r="BR90" i="1"/>
  <c r="U93" i="1"/>
  <c r="U81" i="1"/>
  <c r="U85" i="1"/>
  <c r="U88" i="1"/>
  <c r="BK85" i="1"/>
  <c r="DO86" i="1"/>
  <c r="P2544" i="35" s="1"/>
  <c r="DL87" i="1"/>
  <c r="DP87" i="1" s="1"/>
  <c r="Y88" i="1"/>
  <c r="P2604" i="35" s="1"/>
  <c r="BR89" i="1"/>
  <c r="U92" i="1"/>
  <c r="BR93" i="1"/>
  <c r="BR88" i="1"/>
  <c r="U91" i="1"/>
  <c r="BR92" i="1"/>
  <c r="U95" i="1"/>
  <c r="DL85" i="1"/>
  <c r="DP85" i="1" s="1"/>
  <c r="Y86" i="1"/>
  <c r="P2540" i="35" s="1"/>
  <c r="BU87" i="1"/>
  <c r="P2574" i="35" s="1"/>
  <c r="DL89" i="1"/>
  <c r="U90" i="1"/>
  <c r="BR91" i="1"/>
  <c r="DL93" i="1"/>
  <c r="U94" i="1"/>
  <c r="BR95" i="1"/>
  <c r="DO88" i="1"/>
  <c r="P2608" i="35" s="1"/>
  <c r="Y89" i="1"/>
  <c r="P2636" i="35" s="1"/>
  <c r="BU89" i="1"/>
  <c r="P2638" i="35" s="1"/>
  <c r="DO89" i="1"/>
  <c r="P2640" i="35" s="1"/>
  <c r="Y90" i="1"/>
  <c r="P2668" i="35" s="1"/>
  <c r="BU90" i="1"/>
  <c r="P2670" i="35" s="1"/>
  <c r="DO90" i="1"/>
  <c r="P2672" i="35" s="1"/>
  <c r="Y91" i="1"/>
  <c r="P2700" i="35" s="1"/>
  <c r="BU91" i="1"/>
  <c r="P2702" i="35" s="1"/>
  <c r="DO91" i="1"/>
  <c r="P2704" i="35" s="1"/>
  <c r="Y92" i="1"/>
  <c r="P2732" i="35" s="1"/>
  <c r="BU92" i="1"/>
  <c r="P2734" i="35" s="1"/>
  <c r="DO92" i="1"/>
  <c r="P2736" i="35" s="1"/>
  <c r="Y93" i="1"/>
  <c r="P2764" i="35" s="1"/>
  <c r="BU93" i="1"/>
  <c r="P2766" i="35" s="1"/>
  <c r="DO93" i="1"/>
  <c r="P2768" i="35" s="1"/>
  <c r="Y94" i="1"/>
  <c r="P2796" i="35" s="1"/>
  <c r="BU94" i="1"/>
  <c r="P2798" i="35" s="1"/>
  <c r="DO94" i="1"/>
  <c r="P2800" i="35" s="1"/>
  <c r="Y95" i="1"/>
  <c r="P2828" i="35" s="1"/>
  <c r="BU95" i="1"/>
  <c r="P2830" i="35" s="1"/>
  <c r="EG95" i="1"/>
  <c r="BU96" i="1"/>
  <c r="P2862" i="35" s="1"/>
  <c r="U97" i="1"/>
  <c r="DO97" i="1"/>
  <c r="P2896" i="35" s="1"/>
  <c r="BR98" i="1"/>
  <c r="CM85" i="1"/>
  <c r="EG85" i="1"/>
  <c r="AR86" i="1"/>
  <c r="CM86" i="1"/>
  <c r="EG86" i="1"/>
  <c r="AR87" i="1"/>
  <c r="CM87" i="1"/>
  <c r="EG87" i="1"/>
  <c r="AR88" i="1"/>
  <c r="CM88" i="1"/>
  <c r="EG88" i="1"/>
  <c r="AR89" i="1"/>
  <c r="CM89" i="1"/>
  <c r="EG89" i="1"/>
  <c r="AR90" i="1"/>
  <c r="CM90" i="1"/>
  <c r="EG90" i="1"/>
  <c r="AR91" i="1"/>
  <c r="CM91" i="1"/>
  <c r="EG91" i="1"/>
  <c r="AR92" i="1"/>
  <c r="CM92" i="1"/>
  <c r="EG92" i="1"/>
  <c r="AR93" i="1"/>
  <c r="CM93" i="1"/>
  <c r="EG93" i="1"/>
  <c r="AR94" i="1"/>
  <c r="CM94" i="1"/>
  <c r="EG94" i="1"/>
  <c r="AR95" i="1"/>
  <c r="CM95" i="1"/>
  <c r="DH95" i="1"/>
  <c r="I2832" i="35" s="1"/>
  <c r="Y96" i="1"/>
  <c r="P2860" i="35" s="1"/>
  <c r="AR96" i="1"/>
  <c r="L2861" i="35" s="1"/>
  <c r="AR97" i="1"/>
  <c r="L2893" i="35" s="1"/>
  <c r="CM98" i="1"/>
  <c r="L2927" i="35" s="1"/>
  <c r="EK85" i="1"/>
  <c r="P2513" i="35" s="1"/>
  <c r="AW86" i="1"/>
  <c r="P2541" i="35" s="1"/>
  <c r="CR86" i="1"/>
  <c r="P2543" i="35" s="1"/>
  <c r="EK86" i="1"/>
  <c r="P2545" i="35" s="1"/>
  <c r="AW87" i="1"/>
  <c r="P2573" i="35" s="1"/>
  <c r="CR87" i="1"/>
  <c r="P2575" i="35" s="1"/>
  <c r="EK87" i="1"/>
  <c r="P2577" i="35" s="1"/>
  <c r="AW88" i="1"/>
  <c r="P2605" i="35" s="1"/>
  <c r="CR88" i="1"/>
  <c r="P2607" i="35" s="1"/>
  <c r="EK88" i="1"/>
  <c r="P2609" i="35" s="1"/>
  <c r="AW89" i="1"/>
  <c r="P2637" i="35" s="1"/>
  <c r="CR89" i="1"/>
  <c r="P2639" i="35" s="1"/>
  <c r="EK89" i="1"/>
  <c r="P2641" i="35" s="1"/>
  <c r="AW90" i="1"/>
  <c r="P2669" i="35" s="1"/>
  <c r="CR90" i="1"/>
  <c r="P2671" i="35" s="1"/>
  <c r="EK90" i="1"/>
  <c r="P2673" i="35" s="1"/>
  <c r="AW91" i="1"/>
  <c r="P2701" i="35" s="1"/>
  <c r="CR91" i="1"/>
  <c r="P2703" i="35" s="1"/>
  <c r="EK91" i="1"/>
  <c r="P2705" i="35" s="1"/>
  <c r="AW92" i="1"/>
  <c r="P2733" i="35" s="1"/>
  <c r="CR92" i="1"/>
  <c r="P2735" i="35" s="1"/>
  <c r="EK92" i="1"/>
  <c r="P2737" i="35" s="1"/>
  <c r="AW93" i="1"/>
  <c r="P2765" i="35" s="1"/>
  <c r="CR93" i="1"/>
  <c r="P2767" i="35" s="1"/>
  <c r="EK93" i="1"/>
  <c r="P2769" i="35" s="1"/>
  <c r="AW94" i="1"/>
  <c r="P2797" i="35" s="1"/>
  <c r="CR94" i="1"/>
  <c r="P2799" i="35" s="1"/>
  <c r="EK94" i="1"/>
  <c r="P2801" i="35" s="1"/>
  <c r="AW95" i="1"/>
  <c r="P2829" i="35" s="1"/>
  <c r="CR95" i="1"/>
  <c r="P2831" i="35" s="1"/>
  <c r="EK95" i="1"/>
  <c r="P2833" i="35" s="1"/>
  <c r="U96" i="1"/>
  <c r="BR96" i="1"/>
  <c r="Y97" i="1"/>
  <c r="P2892" i="35" s="1"/>
  <c r="BU98" i="1"/>
  <c r="P2926" i="35" s="1"/>
  <c r="ED96" i="1"/>
  <c r="EH96" i="1" s="1"/>
  <c r="EL96" i="1" s="1"/>
  <c r="BR97" i="1"/>
  <c r="CJ97" i="1"/>
  <c r="AO98" i="1"/>
  <c r="I2925" i="35" s="1"/>
  <c r="DH98" i="1"/>
  <c r="I2928" i="35" s="1"/>
  <c r="BU99" i="1"/>
  <c r="P2958" i="35" s="1"/>
  <c r="DO99" i="1"/>
  <c r="P2960" i="35" s="1"/>
  <c r="EH99" i="1"/>
  <c r="EL99" i="1" s="1"/>
  <c r="T100" i="1"/>
  <c r="L2988" i="35" s="1"/>
  <c r="AW100" i="1"/>
  <c r="P2989" i="35" s="1"/>
  <c r="U101" i="1"/>
  <c r="AW101" i="1"/>
  <c r="P3021" i="35" s="1"/>
  <c r="BQ101" i="1"/>
  <c r="L3022" i="35" s="1"/>
  <c r="BR102" i="1"/>
  <c r="DL97" i="1"/>
  <c r="U99" i="1"/>
  <c r="CJ96" i="1"/>
  <c r="AO97" i="1"/>
  <c r="I2893" i="35" s="1"/>
  <c r="ED97" i="1"/>
  <c r="EH97" i="1" s="1"/>
  <c r="EL97" i="1" s="1"/>
  <c r="CJ98" i="1"/>
  <c r="BQ99" i="1"/>
  <c r="L2958" i="35" s="1"/>
  <c r="BU100" i="1"/>
  <c r="P2990" i="35" s="1"/>
  <c r="CN100" i="1"/>
  <c r="CS100" i="1" s="1"/>
  <c r="CX100" i="1" s="1"/>
  <c r="DH100" i="1"/>
  <c r="I2992" i="35" s="1"/>
  <c r="EG101" i="1"/>
  <c r="EH101" i="1" s="1"/>
  <c r="EL101" i="1" s="1"/>
  <c r="AW102" i="1"/>
  <c r="P3053" i="35" s="1"/>
  <c r="CM102" i="1"/>
  <c r="CN102" i="1" s="1"/>
  <c r="CS102" i="1" s="1"/>
  <c r="CX102" i="1" s="1"/>
  <c r="EK102" i="1"/>
  <c r="EG98" i="1"/>
  <c r="AR99" i="1"/>
  <c r="L2957" i="35" s="1"/>
  <c r="CM99" i="1"/>
  <c r="CN99" i="1" s="1"/>
  <c r="CS99" i="1" s="1"/>
  <c r="CX99" i="1" s="1"/>
  <c r="DH99" i="1"/>
  <c r="I2960" i="35" s="1"/>
  <c r="Y100" i="1"/>
  <c r="P2988" i="35" s="1"/>
  <c r="AS100" i="1"/>
  <c r="AX100" i="1" s="1"/>
  <c r="BQ100" i="1"/>
  <c r="L2990" i="35" s="1"/>
  <c r="DO100" i="1"/>
  <c r="P2992" i="35" s="1"/>
  <c r="EG100" i="1"/>
  <c r="Y101" i="1"/>
  <c r="P3020" i="35" s="1"/>
  <c r="AR101" i="1"/>
  <c r="L3021" i="35" s="1"/>
  <c r="BU101" i="1"/>
  <c r="P3022" i="35" s="1"/>
  <c r="CM101" i="1"/>
  <c r="DO101" i="1"/>
  <c r="P3024" i="35" s="1"/>
  <c r="T102" i="1"/>
  <c r="L3052" i="35" s="1"/>
  <c r="AS102" i="1"/>
  <c r="BU102" i="1"/>
  <c r="P3054" i="35" s="1"/>
  <c r="DH102" i="1"/>
  <c r="I3056" i="35" s="1"/>
  <c r="EH102" i="1"/>
  <c r="T103" i="1"/>
  <c r="L3084" i="35" s="1"/>
  <c r="BU103" i="1"/>
  <c r="P3086" i="35" s="1"/>
  <c r="DH103" i="1"/>
  <c r="I3088" i="35" s="1"/>
  <c r="Y104" i="1"/>
  <c r="P3116" i="35" s="1"/>
  <c r="AS104" i="1"/>
  <c r="AX104" i="1" s="1"/>
  <c r="BQ104" i="1"/>
  <c r="L3118" i="35" s="1"/>
  <c r="DO104" i="1"/>
  <c r="P3120" i="35" s="1"/>
  <c r="EH104" i="1"/>
  <c r="EL104" i="1" s="1"/>
  <c r="T105" i="1"/>
  <c r="L3148" i="35" s="1"/>
  <c r="BU105" i="1"/>
  <c r="P3150" i="35" s="1"/>
  <c r="CN105" i="1"/>
  <c r="CS105" i="1" s="1"/>
  <c r="CX105" i="1" s="1"/>
  <c r="DH105" i="1"/>
  <c r="I3152" i="35" s="1"/>
  <c r="N8" i="23"/>
  <c r="Y103" i="1"/>
  <c r="P3084" i="35" s="1"/>
  <c r="BQ103" i="1"/>
  <c r="L3086" i="35" s="1"/>
  <c r="DO103" i="1"/>
  <c r="P3088" i="35" s="1"/>
  <c r="EH103" i="1"/>
  <c r="EL103" i="1" s="1"/>
  <c r="T104" i="1"/>
  <c r="L3116" i="35" s="1"/>
  <c r="BU104" i="1"/>
  <c r="P3118" i="35" s="1"/>
  <c r="CN104" i="1"/>
  <c r="DH104" i="1"/>
  <c r="I3120" i="35" s="1"/>
  <c r="Y105" i="1"/>
  <c r="P3148" i="35" s="1"/>
  <c r="AS105" i="1"/>
  <c r="BQ105" i="1"/>
  <c r="L3150" i="35" s="1"/>
  <c r="DO105" i="1"/>
  <c r="P3152" i="35" s="1"/>
  <c r="O8" i="23"/>
  <c r="H8" i="23"/>
  <c r="J8" i="23"/>
  <c r="Z81" i="1" l="1"/>
  <c r="Z48" i="1"/>
  <c r="Z51" i="1"/>
  <c r="Z40" i="1"/>
  <c r="BV12" i="1"/>
  <c r="EP15" i="1"/>
  <c r="U273" i="35"/>
  <c r="EH64" i="1"/>
  <c r="EL64" i="1" s="1"/>
  <c r="EH9" i="1"/>
  <c r="EL9" i="1" s="1"/>
  <c r="DL8" i="1"/>
  <c r="DP8" i="1" s="1"/>
  <c r="DT8" i="1" s="1"/>
  <c r="EH8" i="1"/>
  <c r="EL8" i="1" s="1"/>
  <c r="FJ15" i="1"/>
  <c r="GY15" i="1"/>
  <c r="FT27" i="1"/>
  <c r="HB27" i="1"/>
  <c r="Z34" i="36"/>
  <c r="GW34" i="1"/>
  <c r="V884" i="35"/>
  <c r="FT46" i="1"/>
  <c r="HB46" i="1"/>
  <c r="FT54" i="1"/>
  <c r="HB54" i="1"/>
  <c r="P65" i="36"/>
  <c r="GI65" i="1"/>
  <c r="GJ65" i="1"/>
  <c r="GK65" i="1"/>
  <c r="GL65" i="1"/>
  <c r="B1870" i="35"/>
  <c r="P66" i="36"/>
  <c r="GJ66" i="1"/>
  <c r="GK66" i="1"/>
  <c r="GL66" i="1"/>
  <c r="GI66" i="1"/>
  <c r="B1902" i="35"/>
  <c r="AF72" i="36"/>
  <c r="HC72" i="1"/>
  <c r="V2102" i="35"/>
  <c r="FU77" i="1"/>
  <c r="V2262" i="35"/>
  <c r="HC77" i="1"/>
  <c r="FK81" i="1"/>
  <c r="GZ81" i="1"/>
  <c r="V2389" i="35"/>
  <c r="GZ88" i="1"/>
  <c r="V2613" i="35"/>
  <c r="HC93" i="1"/>
  <c r="V2774" i="35"/>
  <c r="EZ91" i="1"/>
  <c r="GV91" i="1"/>
  <c r="EZ99" i="1"/>
  <c r="GV99" i="1"/>
  <c r="GZ59" i="1"/>
  <c r="V1685" i="35"/>
  <c r="GW19" i="1"/>
  <c r="V404" i="35"/>
  <c r="BR82" i="1"/>
  <c r="BV82" i="1" s="1"/>
  <c r="AX71" i="1"/>
  <c r="AS65" i="1"/>
  <c r="AX65" i="1" s="1"/>
  <c r="CN61" i="1"/>
  <c r="CS61" i="1" s="1"/>
  <c r="S61" i="36" s="1"/>
  <c r="T61" i="36" s="1"/>
  <c r="DL41" i="1"/>
  <c r="DP41" i="1" s="1"/>
  <c r="U47" i="1"/>
  <c r="Z47" i="1" s="1"/>
  <c r="DL59" i="1"/>
  <c r="DP59" i="1" s="1"/>
  <c r="BV17" i="1"/>
  <c r="BZ9" i="1"/>
  <c r="AS25" i="1"/>
  <c r="AX25" i="1" s="1"/>
  <c r="AA29" i="36"/>
  <c r="AA37" i="36"/>
  <c r="FB94" i="1"/>
  <c r="FV89" i="1"/>
  <c r="FV93" i="1"/>
  <c r="AG97" i="36"/>
  <c r="DB17" i="1"/>
  <c r="DA17" i="1" s="1"/>
  <c r="GM17" i="1" s="1"/>
  <c r="EP100" i="1"/>
  <c r="U2576" i="35"/>
  <c r="EH105" i="1"/>
  <c r="EL105" i="1" s="1"/>
  <c r="BR87" i="1"/>
  <c r="EL71" i="1"/>
  <c r="CN19" i="1"/>
  <c r="CS19" i="1" s="1"/>
  <c r="EZ18" i="1"/>
  <c r="GV18" i="1"/>
  <c r="AF34" i="36"/>
  <c r="HC34" i="1"/>
  <c r="V886" i="35"/>
  <c r="EZ57" i="1"/>
  <c r="GV57" i="1"/>
  <c r="FJ61" i="1"/>
  <c r="GY61" i="1"/>
  <c r="FJ55" i="1"/>
  <c r="GY55" i="1"/>
  <c r="P62" i="36"/>
  <c r="GK62" i="1"/>
  <c r="GL62" i="1"/>
  <c r="GI62" i="1"/>
  <c r="GJ62" i="1"/>
  <c r="B1774" i="35"/>
  <c r="U1741" i="35"/>
  <c r="GW62" i="1"/>
  <c r="V1780" i="35"/>
  <c r="GZ33" i="1"/>
  <c r="V853" i="35"/>
  <c r="AF39" i="36"/>
  <c r="HC39" i="1"/>
  <c r="V1046" i="35"/>
  <c r="Z41" i="36"/>
  <c r="GW41" i="1"/>
  <c r="V1108" i="35"/>
  <c r="AC46" i="36"/>
  <c r="GZ46" i="1"/>
  <c r="V1269" i="35"/>
  <c r="GW50" i="1"/>
  <c r="V1396" i="35"/>
  <c r="GW51" i="1"/>
  <c r="V1428" i="35"/>
  <c r="EZ75" i="1"/>
  <c r="GV75" i="1"/>
  <c r="Z17" i="36"/>
  <c r="GW17" i="1"/>
  <c r="V340" i="35"/>
  <c r="Z99" i="1"/>
  <c r="AE99" i="1" s="1"/>
  <c r="BR76" i="1"/>
  <c r="AS58" i="1"/>
  <c r="AX58" i="1" s="1"/>
  <c r="AS45" i="1"/>
  <c r="AX45" i="1" s="1"/>
  <c r="CN42" i="1"/>
  <c r="CS42" i="1" s="1"/>
  <c r="DL30" i="1"/>
  <c r="U30" i="1"/>
  <c r="Z30" i="1" s="1"/>
  <c r="BR36" i="1"/>
  <c r="BV36" i="1" s="1"/>
  <c r="U18" i="1"/>
  <c r="Z18" i="1" s="1"/>
  <c r="DL18" i="1"/>
  <c r="DP18" i="1" s="1"/>
  <c r="CN24" i="1"/>
  <c r="CS24" i="1" s="1"/>
  <c r="AA94" i="36"/>
  <c r="FV85" i="1"/>
  <c r="AG89" i="36"/>
  <c r="AG93" i="36"/>
  <c r="DB57" i="1"/>
  <c r="DA57" i="1" s="1"/>
  <c r="GM57" i="1" s="1"/>
  <c r="DB53" i="1"/>
  <c r="DA53" i="1" s="1"/>
  <c r="GM53" i="1" s="1"/>
  <c r="U3089" i="35"/>
  <c r="AS82" i="1"/>
  <c r="FT18" i="1"/>
  <c r="HB18" i="1"/>
  <c r="EZ31" i="1"/>
  <c r="GV31" i="1"/>
  <c r="EZ35" i="1"/>
  <c r="GV35" i="1"/>
  <c r="FJ47" i="1"/>
  <c r="GY47" i="1"/>
  <c r="FJ66" i="1"/>
  <c r="GY66" i="1"/>
  <c r="BC65" i="1"/>
  <c r="U1869" i="35"/>
  <c r="FK73" i="1"/>
  <c r="GZ73" i="1"/>
  <c r="V2133" i="35"/>
  <c r="GZ78" i="1"/>
  <c r="V2293" i="35"/>
  <c r="GW90" i="1"/>
  <c r="V2676" i="35"/>
  <c r="GZ94" i="1"/>
  <c r="V2805" i="35"/>
  <c r="FJ103" i="1"/>
  <c r="GY103" i="1"/>
  <c r="FT83" i="1"/>
  <c r="HB83" i="1"/>
  <c r="FJ24" i="1"/>
  <c r="GY24" i="1"/>
  <c r="GW10" i="1"/>
  <c r="V116" i="35"/>
  <c r="EH98" i="1"/>
  <c r="EL98" i="1" s="1"/>
  <c r="U79" i="1"/>
  <c r="Z79" i="1" s="1"/>
  <c r="EH69" i="1"/>
  <c r="EL69" i="1" s="1"/>
  <c r="EH58" i="1"/>
  <c r="EL58" i="1" s="1"/>
  <c r="BR78" i="1"/>
  <c r="BV78" i="1" s="1"/>
  <c r="U89" i="1"/>
  <c r="AS72" i="1"/>
  <c r="AX72" i="1" s="1"/>
  <c r="EL83" i="1"/>
  <c r="CN53" i="1"/>
  <c r="CS53" i="1" s="1"/>
  <c r="DL39" i="1"/>
  <c r="DP39" i="1" s="1"/>
  <c r="AS40" i="1"/>
  <c r="AX40" i="1" s="1"/>
  <c r="DP28" i="1"/>
  <c r="AS38" i="1"/>
  <c r="AX38" i="1" s="1"/>
  <c r="U28" i="1"/>
  <c r="BR54" i="1"/>
  <c r="BV54" i="1" s="1"/>
  <c r="FM8" i="1"/>
  <c r="DL10" i="1"/>
  <c r="DP10" i="1" s="1"/>
  <c r="FM9" i="1"/>
  <c r="FB96" i="1"/>
  <c r="AG85" i="36"/>
  <c r="DB61" i="1"/>
  <c r="DA61" i="1" s="1"/>
  <c r="GM61" i="1" s="1"/>
  <c r="DB45" i="1"/>
  <c r="DA45" i="1" s="1"/>
  <c r="GM45" i="1" s="1"/>
  <c r="DB33" i="1"/>
  <c r="DA33" i="1" s="1"/>
  <c r="GM33" i="1" s="1"/>
  <c r="CN56" i="1"/>
  <c r="DL69" i="1"/>
  <c r="DP69" i="1" s="1"/>
  <c r="FA27" i="1"/>
  <c r="V660" i="35"/>
  <c r="FT31" i="1"/>
  <c r="HB31" i="1"/>
  <c r="FT51" i="1"/>
  <c r="HB51" i="1"/>
  <c r="FT65" i="1"/>
  <c r="HB65" i="1"/>
  <c r="FJ62" i="1"/>
  <c r="GY62" i="1"/>
  <c r="HC38" i="1"/>
  <c r="V1014" i="35"/>
  <c r="AF42" i="36"/>
  <c r="HC42" i="1"/>
  <c r="V1142" i="35"/>
  <c r="GZ49" i="1"/>
  <c r="V1365" i="35"/>
  <c r="Z53" i="36"/>
  <c r="GW53" i="1"/>
  <c r="V1492" i="35"/>
  <c r="W96" i="11"/>
  <c r="W114" i="11" s="1"/>
  <c r="IF25" i="1" s="1"/>
  <c r="Q96" i="11"/>
  <c r="AA96" i="11"/>
  <c r="AA110" i="11" s="1"/>
  <c r="IJ21" i="1" s="1"/>
  <c r="EZ71" i="1"/>
  <c r="GV71" i="1"/>
  <c r="FT79" i="1"/>
  <c r="HB79" i="1"/>
  <c r="FK18" i="1"/>
  <c r="GZ18" i="1"/>
  <c r="V373" i="35"/>
  <c r="HC19" i="1"/>
  <c r="V406" i="35"/>
  <c r="AX76" i="1"/>
  <c r="Q2221" i="35" s="1"/>
  <c r="EH56" i="1"/>
  <c r="EL56" i="1" s="1"/>
  <c r="FJ16" i="1"/>
  <c r="GY16" i="1"/>
  <c r="P71" i="36"/>
  <c r="GL71" i="1"/>
  <c r="GI71" i="1"/>
  <c r="GJ71" i="1"/>
  <c r="B2062" i="35"/>
  <c r="GK71" i="1"/>
  <c r="P75" i="36"/>
  <c r="GJ75" i="1"/>
  <c r="GK75" i="1"/>
  <c r="GL75" i="1"/>
  <c r="B2190" i="35"/>
  <c r="GI75" i="1"/>
  <c r="P79" i="36"/>
  <c r="GK79" i="1"/>
  <c r="GL79" i="1"/>
  <c r="B2318" i="35"/>
  <c r="GI79" i="1"/>
  <c r="GJ79" i="1"/>
  <c r="P83" i="36"/>
  <c r="GJ83" i="1"/>
  <c r="GK83" i="1"/>
  <c r="B2446" i="35"/>
  <c r="GL83" i="1"/>
  <c r="GI83" i="1"/>
  <c r="FT91" i="1"/>
  <c r="HB91" i="1"/>
  <c r="FJ95" i="1"/>
  <c r="GY95" i="1"/>
  <c r="FJ99" i="1"/>
  <c r="GY99" i="1"/>
  <c r="FT103" i="1"/>
  <c r="HB103" i="1"/>
  <c r="FT16" i="1"/>
  <c r="HB16" i="1"/>
  <c r="FT20" i="1"/>
  <c r="HB20" i="1"/>
  <c r="FK28" i="1"/>
  <c r="GZ28" i="1"/>
  <c r="V693" i="35"/>
  <c r="P44" i="36"/>
  <c r="GJ44" i="1"/>
  <c r="GL44" i="1"/>
  <c r="GI44" i="1"/>
  <c r="B1198" i="35"/>
  <c r="GK44" i="1"/>
  <c r="HC52" i="1"/>
  <c r="V1462" i="35"/>
  <c r="Z14" i="36"/>
  <c r="GW14" i="1"/>
  <c r="V244" i="35"/>
  <c r="FT71" i="1"/>
  <c r="HB71" i="1"/>
  <c r="FT75" i="1"/>
  <c r="HB75" i="1"/>
  <c r="FJ79" i="1"/>
  <c r="GY79" i="1"/>
  <c r="FJ83" i="1"/>
  <c r="GY83" i="1"/>
  <c r="FJ87" i="1"/>
  <c r="GY87" i="1"/>
  <c r="EZ103" i="1"/>
  <c r="GV103" i="1"/>
  <c r="FJ12" i="1"/>
  <c r="GY12" i="1"/>
  <c r="EZ16" i="1"/>
  <c r="GV16" i="1"/>
  <c r="FK36" i="1"/>
  <c r="V949" i="35"/>
  <c r="P52" i="36"/>
  <c r="GI52" i="1"/>
  <c r="GK52" i="1"/>
  <c r="B1454" i="35"/>
  <c r="GL52" i="1"/>
  <c r="GJ52" i="1"/>
  <c r="P63" i="36"/>
  <c r="GL63" i="1"/>
  <c r="GI63" i="1"/>
  <c r="GJ63" i="1"/>
  <c r="GK63" i="1"/>
  <c r="B1806" i="35"/>
  <c r="EZ11" i="1"/>
  <c r="GV11" i="1"/>
  <c r="FJ20" i="1"/>
  <c r="GY20" i="1"/>
  <c r="GW56" i="1"/>
  <c r="V1588" i="35"/>
  <c r="FJ71" i="1"/>
  <c r="GY71" i="1"/>
  <c r="FK75" i="1"/>
  <c r="V2197" i="35"/>
  <c r="EZ95" i="1"/>
  <c r="GV95" i="1"/>
  <c r="P99" i="36"/>
  <c r="GJ99" i="1"/>
  <c r="GK99" i="1"/>
  <c r="GL99" i="1"/>
  <c r="GI99" i="1"/>
  <c r="B2958" i="35"/>
  <c r="P103" i="36"/>
  <c r="GL103" i="1"/>
  <c r="GI103" i="1"/>
  <c r="B3086" i="35"/>
  <c r="GJ103" i="1"/>
  <c r="GK103" i="1"/>
  <c r="P32" i="36"/>
  <c r="GL32" i="1"/>
  <c r="B814" i="35"/>
  <c r="GI32" i="1"/>
  <c r="GJ32" i="1"/>
  <c r="GK32" i="1"/>
  <c r="FT36" i="1"/>
  <c r="HB36" i="1"/>
  <c r="EZ48" i="1"/>
  <c r="GV48" i="1"/>
  <c r="FT11" i="1"/>
  <c r="HB11" i="1"/>
  <c r="GZ11" i="1"/>
  <c r="V149" i="35"/>
  <c r="EZ79" i="1"/>
  <c r="GV79" i="1"/>
  <c r="EZ83" i="1"/>
  <c r="GV83" i="1"/>
  <c r="EZ87" i="1"/>
  <c r="GV87" i="1"/>
  <c r="P91" i="36"/>
  <c r="GL91" i="1"/>
  <c r="GI91" i="1"/>
  <c r="GJ91" i="1"/>
  <c r="B2702" i="35"/>
  <c r="GK91" i="1"/>
  <c r="FT99" i="1"/>
  <c r="HB99" i="1"/>
  <c r="P16" i="36"/>
  <c r="GI16" i="1"/>
  <c r="GK16" i="1"/>
  <c r="GL16" i="1"/>
  <c r="B302" i="35"/>
  <c r="GJ16" i="1"/>
  <c r="FT40" i="1"/>
  <c r="HB40" i="1"/>
  <c r="P59" i="36"/>
  <c r="GI59" i="1"/>
  <c r="GL59" i="1"/>
  <c r="B1678" i="35"/>
  <c r="GJ59" i="1"/>
  <c r="GK59" i="1"/>
  <c r="AF47" i="36"/>
  <c r="HC47" i="1"/>
  <c r="V1302" i="35"/>
  <c r="Z76" i="1"/>
  <c r="AE76" i="1" s="1"/>
  <c r="Z35" i="1"/>
  <c r="Z85" i="1"/>
  <c r="AE85" i="1" s="1"/>
  <c r="Z43" i="1"/>
  <c r="Q1164" i="35" s="1"/>
  <c r="Z38" i="1"/>
  <c r="Z11" i="1"/>
  <c r="U2572" i="35"/>
  <c r="U3148" i="35"/>
  <c r="U2636" i="35"/>
  <c r="Z20" i="1"/>
  <c r="L20" i="36" s="1"/>
  <c r="M20" i="36" s="1"/>
  <c r="Z46" i="1"/>
  <c r="Q1260" i="35" s="1"/>
  <c r="Z49" i="1"/>
  <c r="AE49" i="1" s="1"/>
  <c r="Z42" i="1"/>
  <c r="Z28" i="1"/>
  <c r="L28" i="36" s="1"/>
  <c r="M28" i="36" s="1"/>
  <c r="U98" i="1"/>
  <c r="Z98" i="1" s="1"/>
  <c r="AE98" i="1" s="1"/>
  <c r="BR77" i="1"/>
  <c r="BV77" i="1" s="1"/>
  <c r="CN37" i="1"/>
  <c r="CS37" i="1" s="1"/>
  <c r="DL9" i="1"/>
  <c r="DP9" i="1" s="1"/>
  <c r="U9" i="36" s="1"/>
  <c r="V9" i="36" s="1"/>
  <c r="FL54" i="1"/>
  <c r="CN7" i="1"/>
  <c r="CS7" i="1" s="1"/>
  <c r="CX7" i="1" s="1"/>
  <c r="DB9" i="1"/>
  <c r="DB11" i="1"/>
  <c r="DA11" i="1" s="1"/>
  <c r="GM11" i="1" s="1"/>
  <c r="DB16" i="1"/>
  <c r="DA16" i="1" s="1"/>
  <c r="GM16" i="1" s="1"/>
  <c r="DB44" i="1"/>
  <c r="DA44" i="1" s="1"/>
  <c r="GM44" i="1" s="1"/>
  <c r="DB35" i="1"/>
  <c r="DA35" i="1" s="1"/>
  <c r="GM35" i="1" s="1"/>
  <c r="EP98" i="1"/>
  <c r="GT98" i="1" s="1"/>
  <c r="BC13" i="1"/>
  <c r="U205" i="35"/>
  <c r="AX105" i="1"/>
  <c r="EL102" i="1"/>
  <c r="W102" i="36" s="1"/>
  <c r="X102" i="36" s="1"/>
  <c r="U50" i="1"/>
  <c r="Z50" i="1" s="1"/>
  <c r="AE50" i="1" s="1"/>
  <c r="BV88" i="1"/>
  <c r="CN65" i="1"/>
  <c r="CS65" i="1" s="1"/>
  <c r="AS42" i="1"/>
  <c r="AX42" i="1" s="1"/>
  <c r="N42" i="36" s="1"/>
  <c r="O42" i="36" s="1"/>
  <c r="EH38" i="1"/>
  <c r="EL38" i="1" s="1"/>
  <c r="CN35" i="1"/>
  <c r="CS35" i="1" s="1"/>
  <c r="DB10" i="1"/>
  <c r="DA10" i="1" s="1"/>
  <c r="GM10" i="1" s="1"/>
  <c r="DB47" i="1"/>
  <c r="DA47" i="1" s="1"/>
  <c r="GM47" i="1" s="1"/>
  <c r="CS16" i="1"/>
  <c r="S16" i="36" s="1"/>
  <c r="T16" i="36" s="1"/>
  <c r="U333" i="35"/>
  <c r="DL83" i="1"/>
  <c r="DP83" i="1" s="1"/>
  <c r="U83" i="36" s="1"/>
  <c r="V83" i="36" s="1"/>
  <c r="BV76" i="1"/>
  <c r="AS56" i="1"/>
  <c r="AX56" i="1" s="1"/>
  <c r="DL47" i="1"/>
  <c r="DP47" i="1" s="1"/>
  <c r="AS62" i="1"/>
  <c r="AX62" i="1" s="1"/>
  <c r="N62" i="36" s="1"/>
  <c r="O62" i="36" s="1"/>
  <c r="AX47" i="1"/>
  <c r="BR42" i="1"/>
  <c r="BV42" i="1" s="1"/>
  <c r="AS39" i="1"/>
  <c r="AX39" i="1" s="1"/>
  <c r="Q1037" i="35" s="1"/>
  <c r="BR49" i="1"/>
  <c r="BV49" i="1" s="1"/>
  <c r="Q49" i="36" s="1"/>
  <c r="R49" i="36" s="1"/>
  <c r="U36" i="1"/>
  <c r="Z36" i="1" s="1"/>
  <c r="U13" i="1"/>
  <c r="Z13" i="1" s="1"/>
  <c r="AS103" i="1"/>
  <c r="AX103" i="1" s="1"/>
  <c r="N103" i="36" s="1"/>
  <c r="O103" i="36" s="1"/>
  <c r="U83" i="1"/>
  <c r="Z83" i="1" s="1"/>
  <c r="Q2444" i="35" s="1"/>
  <c r="CS68" i="1"/>
  <c r="Q1967" i="35" s="1"/>
  <c r="EH60" i="1"/>
  <c r="EL60" i="1" s="1"/>
  <c r="CS44" i="1"/>
  <c r="DP30" i="1"/>
  <c r="Q752" i="35" s="1"/>
  <c r="U53" i="1"/>
  <c r="Z53" i="1" s="1"/>
  <c r="AS32" i="1"/>
  <c r="AX32" i="1" s="1"/>
  <c r="CN27" i="1"/>
  <c r="CS27" i="1" s="1"/>
  <c r="DP35" i="1"/>
  <c r="Q912" i="35" s="1"/>
  <c r="BR28" i="1"/>
  <c r="BV28" i="1" s="1"/>
  <c r="AX15" i="1"/>
  <c r="DL20" i="1"/>
  <c r="DP20" i="1" s="1"/>
  <c r="CS13" i="1"/>
  <c r="S13" i="36" s="1"/>
  <c r="T13" i="36" s="1"/>
  <c r="FV55" i="1"/>
  <c r="DX9" i="1"/>
  <c r="FV81" i="1"/>
  <c r="DB7" i="1"/>
  <c r="BV97" i="1"/>
  <c r="U87" i="1"/>
  <c r="Z87" i="1" s="1"/>
  <c r="AE87" i="1" s="1"/>
  <c r="DL74" i="1"/>
  <c r="DP74" i="1" s="1"/>
  <c r="CS72" i="1"/>
  <c r="Q2095" i="35" s="1"/>
  <c r="CN69" i="1"/>
  <c r="CS69" i="1" s="1"/>
  <c r="S69" i="36" s="1"/>
  <c r="T69" i="36" s="1"/>
  <c r="CN66" i="1"/>
  <c r="CS66" i="1" s="1"/>
  <c r="AS60" i="1"/>
  <c r="AX60" i="1" s="1"/>
  <c r="Q1709" i="35" s="1"/>
  <c r="DL45" i="1"/>
  <c r="DP45" i="1" s="1"/>
  <c r="U45" i="36" s="1"/>
  <c r="V45" i="36" s="1"/>
  <c r="BR70" i="1"/>
  <c r="BV70" i="1" s="1"/>
  <c r="CN59" i="1"/>
  <c r="CS59" i="1" s="1"/>
  <c r="AS54" i="1"/>
  <c r="AX54" i="1" s="1"/>
  <c r="Q1517" i="35" s="1"/>
  <c r="CN47" i="1"/>
  <c r="CS47" i="1" s="1"/>
  <c r="S47" i="36" s="1"/>
  <c r="T47" i="36" s="1"/>
  <c r="AS41" i="1"/>
  <c r="AX41" i="1" s="1"/>
  <c r="BV40" i="1"/>
  <c r="CN39" i="1"/>
  <c r="CS39" i="1" s="1"/>
  <c r="BR52" i="1"/>
  <c r="BV52" i="1" s="1"/>
  <c r="Q52" i="36" s="1"/>
  <c r="R52" i="36" s="1"/>
  <c r="U32" i="1"/>
  <c r="Z32" i="1" s="1"/>
  <c r="AS30" i="1"/>
  <c r="AX30" i="1" s="1"/>
  <c r="Z31" i="1"/>
  <c r="U19" i="1"/>
  <c r="Z19" i="1" s="1"/>
  <c r="L19" i="36" s="1"/>
  <c r="M19" i="36" s="1"/>
  <c r="DP17" i="1"/>
  <c r="CN8" i="1"/>
  <c r="CS8" i="1" s="1"/>
  <c r="AG55" i="36"/>
  <c r="FB26" i="1"/>
  <c r="X628" i="35" s="1"/>
  <c r="AG81" i="36"/>
  <c r="DB27" i="1"/>
  <c r="DA27" i="1" s="1"/>
  <c r="GM27" i="1" s="1"/>
  <c r="BZ86" i="1"/>
  <c r="GF86" i="1" s="1"/>
  <c r="DL14" i="1"/>
  <c r="DB63" i="1"/>
  <c r="DA63" i="1" s="1"/>
  <c r="GM63" i="1" s="1"/>
  <c r="DB59" i="1"/>
  <c r="DA59" i="1" s="1"/>
  <c r="GM59" i="1" s="1"/>
  <c r="DB52" i="1"/>
  <c r="DA52" i="1" s="1"/>
  <c r="GM52" i="1" s="1"/>
  <c r="DB28" i="1"/>
  <c r="DA28" i="1" s="1"/>
  <c r="GM28" i="1" s="1"/>
  <c r="DB49" i="1"/>
  <c r="DA49" i="1" s="1"/>
  <c r="GM49" i="1" s="1"/>
  <c r="DB36" i="1"/>
  <c r="DA36" i="1" s="1"/>
  <c r="GM36" i="1" s="1"/>
  <c r="CN106" i="1"/>
  <c r="CS106" i="1" s="1"/>
  <c r="CX106" i="1" s="1"/>
  <c r="X79" i="11"/>
  <c r="X112" i="11" s="1"/>
  <c r="IG23" i="1" s="1"/>
  <c r="R79" i="11"/>
  <c r="R111" i="11" s="1"/>
  <c r="IA22" i="1" s="1"/>
  <c r="FT32" i="1"/>
  <c r="HB32" i="1"/>
  <c r="EZ59" i="1"/>
  <c r="GV59" i="1"/>
  <c r="BZ48" i="1"/>
  <c r="U1326" i="35"/>
  <c r="P25" i="36"/>
  <c r="GL25" i="1"/>
  <c r="GJ25" i="1"/>
  <c r="GK25" i="1"/>
  <c r="GI25" i="1"/>
  <c r="B590" i="35"/>
  <c r="FT25" i="1"/>
  <c r="HB25" i="1"/>
  <c r="FT70" i="1"/>
  <c r="HB70" i="1"/>
  <c r="DT12" i="1"/>
  <c r="U176" i="35"/>
  <c r="FJ17" i="1"/>
  <c r="GY17" i="1"/>
  <c r="FJ44" i="1"/>
  <c r="GY44" i="1"/>
  <c r="Z78" i="36"/>
  <c r="GW78" i="1"/>
  <c r="V2292" i="35"/>
  <c r="HC80" i="1"/>
  <c r="V2358" i="35"/>
  <c r="HC84" i="1"/>
  <c r="V2486" i="35"/>
  <c r="FK91" i="1"/>
  <c r="GZ91" i="1"/>
  <c r="V2709" i="35"/>
  <c r="GW94" i="1"/>
  <c r="V2804" i="35"/>
  <c r="Z102" i="36"/>
  <c r="GW102" i="1"/>
  <c r="V3060" i="35"/>
  <c r="FK40" i="1"/>
  <c r="V1077" i="35"/>
  <c r="GZ40" i="1"/>
  <c r="GZ67" i="1"/>
  <c r="V1941" i="35"/>
  <c r="FT44" i="1"/>
  <c r="HB44" i="1"/>
  <c r="FJ63" i="1"/>
  <c r="GY63" i="1"/>
  <c r="DT48" i="1"/>
  <c r="U1328" i="35"/>
  <c r="FJ13" i="1"/>
  <c r="GY13" i="1"/>
  <c r="FJ32" i="1"/>
  <c r="GY32" i="1"/>
  <c r="FT67" i="1"/>
  <c r="HB67" i="1"/>
  <c r="EP62" i="1"/>
  <c r="U1777" i="35"/>
  <c r="Z13" i="36"/>
  <c r="GW13" i="1"/>
  <c r="V212" i="35"/>
  <c r="DB23" i="1"/>
  <c r="DA23" i="1" s="1"/>
  <c r="GM23" i="1" s="1"/>
  <c r="DB25" i="1"/>
  <c r="DA25" i="1" s="1"/>
  <c r="GM25" i="1" s="1"/>
  <c r="DB42" i="1"/>
  <c r="DA42" i="1" s="1"/>
  <c r="GM42" i="1" s="1"/>
  <c r="DB24" i="1"/>
  <c r="DA24" i="1" s="1"/>
  <c r="GM24" i="1" s="1"/>
  <c r="CN75" i="1"/>
  <c r="BR59" i="1"/>
  <c r="DL21" i="1"/>
  <c r="DP21" i="1" s="1"/>
  <c r="U21" i="36" s="1"/>
  <c r="V21" i="36" s="1"/>
  <c r="EH24" i="1"/>
  <c r="FJ21" i="1"/>
  <c r="GY21" i="1"/>
  <c r="DT49" i="1"/>
  <c r="U1360" i="35"/>
  <c r="EZ44" i="1"/>
  <c r="GV44" i="1"/>
  <c r="BC10" i="1"/>
  <c r="U109" i="35"/>
  <c r="AE31" i="36"/>
  <c r="HA31" i="1"/>
  <c r="X789" i="35"/>
  <c r="EZ52" i="1"/>
  <c r="GV52" i="1"/>
  <c r="EZ74" i="1"/>
  <c r="GV74" i="1"/>
  <c r="EP63" i="1"/>
  <c r="U1809" i="35"/>
  <c r="GZ77" i="1"/>
  <c r="V2261" i="35"/>
  <c r="GW82" i="1"/>
  <c r="V2420" i="35"/>
  <c r="GW85" i="1"/>
  <c r="V2516" i="35"/>
  <c r="HC89" i="1"/>
  <c r="V2646" i="35"/>
  <c r="FK93" i="1"/>
  <c r="V2773" i="35"/>
  <c r="GZ93" i="1"/>
  <c r="HC98" i="1"/>
  <c r="V2934" i="35"/>
  <c r="GZ100" i="1"/>
  <c r="V2997" i="35"/>
  <c r="FL106" i="1"/>
  <c r="W3189" i="35"/>
  <c r="HC28" i="1"/>
  <c r="V694" i="35"/>
  <c r="DB56" i="1"/>
  <c r="DA56" i="1" s="1"/>
  <c r="GM56" i="1" s="1"/>
  <c r="DB39" i="1"/>
  <c r="DA39" i="1" s="1"/>
  <c r="GM39" i="1" s="1"/>
  <c r="DB22" i="1"/>
  <c r="DA22" i="1" s="1"/>
  <c r="GM22" i="1" s="1"/>
  <c r="DB18" i="1"/>
  <c r="DA18" i="1" s="1"/>
  <c r="GM18" i="1" s="1"/>
  <c r="CN82" i="1"/>
  <c r="CS82" i="1" s="1"/>
  <c r="S82" i="36" s="1"/>
  <c r="T82" i="36" s="1"/>
  <c r="Z79" i="11"/>
  <c r="EZ32" i="1"/>
  <c r="GV32" i="1"/>
  <c r="FJ52" i="1"/>
  <c r="GY52" i="1"/>
  <c r="FJ74" i="1"/>
  <c r="GY74" i="1"/>
  <c r="EZ25" i="1"/>
  <c r="GV25" i="1"/>
  <c r="FT59" i="1"/>
  <c r="HB59" i="1"/>
  <c r="U653" i="35"/>
  <c r="EZ63" i="1"/>
  <c r="GV63" i="1"/>
  <c r="I1227" i="35"/>
  <c r="I971" i="35"/>
  <c r="I843" i="35"/>
  <c r="I715" i="35"/>
  <c r="I555" i="35"/>
  <c r="I427" i="35"/>
  <c r="I267" i="35"/>
  <c r="I43" i="35"/>
  <c r="I1579" i="35"/>
  <c r="I1131" i="35"/>
  <c r="I939" i="35"/>
  <c r="I811" i="35"/>
  <c r="I683" i="35"/>
  <c r="I523" i="35"/>
  <c r="I395" i="35"/>
  <c r="I235" i="35"/>
  <c r="I107" i="35"/>
  <c r="I1451" i="35"/>
  <c r="I1099" i="35"/>
  <c r="I907" i="35"/>
  <c r="I779" i="35"/>
  <c r="I651" i="35"/>
  <c r="I619" i="35"/>
  <c r="I491" i="35"/>
  <c r="I363" i="35"/>
  <c r="I203" i="35"/>
  <c r="I139" i="35"/>
  <c r="I75" i="35"/>
  <c r="I11" i="35"/>
  <c r="I1323" i="35"/>
  <c r="I1259" i="35"/>
  <c r="I1003" i="35"/>
  <c r="I875" i="35"/>
  <c r="I747" i="35"/>
  <c r="I587" i="35"/>
  <c r="I459" i="35"/>
  <c r="I331" i="35"/>
  <c r="I299" i="35"/>
  <c r="I171" i="35"/>
  <c r="FK25" i="1"/>
  <c r="GZ25" i="1"/>
  <c r="V597" i="35"/>
  <c r="CS104" i="1"/>
  <c r="Q3119" i="35" s="1"/>
  <c r="CN97" i="1"/>
  <c r="CS97" i="1" s="1"/>
  <c r="CX97" i="1" s="1"/>
  <c r="DL79" i="1"/>
  <c r="DP79" i="1" s="1"/>
  <c r="BR94" i="1"/>
  <c r="AX82" i="1"/>
  <c r="N82" i="36" s="1"/>
  <c r="O82" i="36" s="1"/>
  <c r="BR72" i="1"/>
  <c r="BV72" i="1" s="1"/>
  <c r="DL50" i="1"/>
  <c r="DP50" i="1" s="1"/>
  <c r="CN20" i="1"/>
  <c r="CS20" i="1" s="1"/>
  <c r="DB21" i="1"/>
  <c r="DA21" i="1" s="1"/>
  <c r="GM21" i="1" s="1"/>
  <c r="DB55" i="1"/>
  <c r="DA55" i="1" s="1"/>
  <c r="GM55" i="1" s="1"/>
  <c r="DB40" i="1"/>
  <c r="DA40" i="1" s="1"/>
  <c r="GM40" i="1" s="1"/>
  <c r="DB54" i="1"/>
  <c r="DA54" i="1" s="1"/>
  <c r="GM54" i="1" s="1"/>
  <c r="GQ104" i="1"/>
  <c r="CX104" i="1"/>
  <c r="BR69" i="1"/>
  <c r="DT67" i="1"/>
  <c r="U1936" i="35"/>
  <c r="DL96" i="1"/>
  <c r="DP96" i="1" s="1"/>
  <c r="DL91" i="1"/>
  <c r="CN57" i="1"/>
  <c r="CS57" i="1" s="1"/>
  <c r="BR58" i="1"/>
  <c r="BV58" i="1" s="1"/>
  <c r="Q58" i="36" s="1"/>
  <c r="R58" i="36" s="1"/>
  <c r="AX28" i="1"/>
  <c r="Q685" i="35" s="1"/>
  <c r="AX26" i="1"/>
  <c r="BC26" i="1" s="1"/>
  <c r="DB37" i="1"/>
  <c r="DA37" i="1" s="1"/>
  <c r="GM37" i="1" s="1"/>
  <c r="DB41" i="1"/>
  <c r="DA41" i="1" s="1"/>
  <c r="GM41" i="1" s="1"/>
  <c r="DB20" i="1"/>
  <c r="DA20" i="1" s="1"/>
  <c r="GM20" i="1" s="1"/>
  <c r="DU104" i="1"/>
  <c r="BR26" i="1"/>
  <c r="DL60" i="1"/>
  <c r="DP60" i="1" s="1"/>
  <c r="U60" i="36" s="1"/>
  <c r="V60" i="36" s="1"/>
  <c r="BZ36" i="1"/>
  <c r="U942" i="35"/>
  <c r="BZ42" i="1"/>
  <c r="U1134" i="35"/>
  <c r="CN103" i="1"/>
  <c r="CS103" i="1" s="1"/>
  <c r="CX103" i="1" s="1"/>
  <c r="DL101" i="1"/>
  <c r="DP101" i="1" s="1"/>
  <c r="BR84" i="1"/>
  <c r="BV84" i="1" s="1"/>
  <c r="CN78" i="1"/>
  <c r="CS78" i="1" s="1"/>
  <c r="S78" i="36" s="1"/>
  <c r="T78" i="36" s="1"/>
  <c r="CN67" i="1"/>
  <c r="CS67" i="1" s="1"/>
  <c r="CS55" i="1"/>
  <c r="S55" i="36" s="1"/>
  <c r="T55" i="36" s="1"/>
  <c r="DL32" i="1"/>
  <c r="DP32" i="1" s="1"/>
  <c r="DL63" i="1"/>
  <c r="DP63" i="1" s="1"/>
  <c r="Q1808" i="35" s="1"/>
  <c r="DB12" i="1"/>
  <c r="DA12" i="1" s="1"/>
  <c r="GM12" i="1" s="1"/>
  <c r="DL90" i="1"/>
  <c r="CN80" i="1"/>
  <c r="CS80" i="1" s="1"/>
  <c r="BR11" i="1"/>
  <c r="BV11" i="1" s="1"/>
  <c r="Q142" i="35" s="1"/>
  <c r="BR64" i="1"/>
  <c r="U2189" i="35"/>
  <c r="U2127" i="35"/>
  <c r="AE79" i="1"/>
  <c r="U2316" i="35"/>
  <c r="DB8" i="1"/>
  <c r="DA8" i="1" s="1"/>
  <c r="GM8" i="1" s="1"/>
  <c r="Z7" i="1"/>
  <c r="CX6" i="1"/>
  <c r="FL68" i="1"/>
  <c r="W1973" i="35"/>
  <c r="DT28" i="1"/>
  <c r="U688" i="35"/>
  <c r="DT74" i="1"/>
  <c r="U2160" i="35"/>
  <c r="AE69" i="1"/>
  <c r="U1996" i="35"/>
  <c r="AE29" i="1"/>
  <c r="U716" i="35"/>
  <c r="AE78" i="1"/>
  <c r="U2284" i="35"/>
  <c r="BZ15" i="1"/>
  <c r="U270" i="35"/>
  <c r="EP46" i="1"/>
  <c r="U1265" i="35"/>
  <c r="U2639" i="35"/>
  <c r="AG41" i="36"/>
  <c r="W1110" i="35"/>
  <c r="U332" i="35"/>
  <c r="U1516" i="35"/>
  <c r="EP45" i="1"/>
  <c r="U1233" i="35"/>
  <c r="AE20" i="1"/>
  <c r="U428" i="35"/>
  <c r="CX67" i="1"/>
  <c r="U1935" i="35"/>
  <c r="DT54" i="1"/>
  <c r="U1520" i="35"/>
  <c r="DT69" i="1"/>
  <c r="U2000" i="35"/>
  <c r="BZ11" i="1"/>
  <c r="U142" i="35"/>
  <c r="DT16" i="1"/>
  <c r="U304" i="35"/>
  <c r="U1836" i="35"/>
  <c r="DT70" i="1"/>
  <c r="U2032" i="35"/>
  <c r="DT38" i="1"/>
  <c r="U1008" i="35"/>
  <c r="AE19" i="1"/>
  <c r="U396" i="35"/>
  <c r="U1868" i="35"/>
  <c r="U2732" i="35"/>
  <c r="U2957" i="35"/>
  <c r="BV96" i="1"/>
  <c r="Q2862" i="35" s="1"/>
  <c r="BC41" i="1"/>
  <c r="U1101" i="35"/>
  <c r="U111" i="35"/>
  <c r="AE36" i="1"/>
  <c r="U940" i="35"/>
  <c r="U909" i="35"/>
  <c r="U1549" i="35"/>
  <c r="U1388" i="35"/>
  <c r="AE75" i="1"/>
  <c r="U2188" i="35"/>
  <c r="BC58" i="1"/>
  <c r="U1645" i="35"/>
  <c r="DT53" i="1"/>
  <c r="U1488" i="35"/>
  <c r="U1932" i="35"/>
  <c r="U1613" i="35"/>
  <c r="CX24" i="1"/>
  <c r="U559" i="35"/>
  <c r="BZ50" i="1"/>
  <c r="U1390" i="35"/>
  <c r="U1037" i="35"/>
  <c r="U1677" i="35"/>
  <c r="AE59" i="1"/>
  <c r="U1676" i="35"/>
  <c r="U2510" i="35"/>
  <c r="U2157" i="35"/>
  <c r="U1740" i="35"/>
  <c r="BZ97" i="1"/>
  <c r="U2894" i="35"/>
  <c r="BC105" i="1"/>
  <c r="U3149" i="35"/>
  <c r="U2479" i="35"/>
  <c r="U2670" i="35"/>
  <c r="U2253" i="35"/>
  <c r="U590" i="35"/>
  <c r="U1452" i="35"/>
  <c r="BC43" i="1"/>
  <c r="U1165" i="35"/>
  <c r="U687" i="35"/>
  <c r="DT60" i="1"/>
  <c r="U1712" i="35"/>
  <c r="U2701" i="35"/>
  <c r="CX61" i="1"/>
  <c r="U1743" i="35"/>
  <c r="BC81" i="1"/>
  <c r="U2381" i="35"/>
  <c r="DT25" i="1"/>
  <c r="U592" i="35"/>
  <c r="U1421" i="35"/>
  <c r="EP38" i="1"/>
  <c r="U1009" i="35"/>
  <c r="DT73" i="1"/>
  <c r="U2128" i="35"/>
  <c r="U1486" i="35"/>
  <c r="DT65" i="1"/>
  <c r="U1872" i="35"/>
  <c r="U2958" i="35"/>
  <c r="P1547" i="35"/>
  <c r="P1483" i="35"/>
  <c r="P1419" i="35"/>
  <c r="P1355" i="35"/>
  <c r="P1291" i="35"/>
  <c r="P1259" i="35"/>
  <c r="P1195" i="35"/>
  <c r="P1131" i="35"/>
  <c r="P1067" i="35"/>
  <c r="P1003" i="35"/>
  <c r="P939" i="35"/>
  <c r="P875" i="35"/>
  <c r="P811" i="35"/>
  <c r="P747" i="35"/>
  <c r="P683" i="35"/>
  <c r="P587" i="35"/>
  <c r="P523" i="35"/>
  <c r="P459" i="35"/>
  <c r="P395" i="35"/>
  <c r="P331" i="35"/>
  <c r="P11" i="35"/>
  <c r="P3179" i="35"/>
  <c r="P3115" i="35"/>
  <c r="P3051" i="35"/>
  <c r="P2987" i="35"/>
  <c r="P2923" i="35"/>
  <c r="P2859" i="35"/>
  <c r="P2795" i="35"/>
  <c r="P2731" i="35"/>
  <c r="P2667" i="35"/>
  <c r="P2603" i="35"/>
  <c r="P2539" i="35"/>
  <c r="P2475" i="35"/>
  <c r="P2411" i="35"/>
  <c r="P2347" i="35"/>
  <c r="P2283" i="35"/>
  <c r="P2219" i="35"/>
  <c r="P2155" i="35"/>
  <c r="P2091" i="35"/>
  <c r="P2027" i="35"/>
  <c r="P1963" i="35"/>
  <c r="P1899" i="35"/>
  <c r="P1835" i="35"/>
  <c r="P1771" i="35"/>
  <c r="P1707" i="35"/>
  <c r="P1643" i="35"/>
  <c r="P299" i="35"/>
  <c r="P235" i="35"/>
  <c r="P171" i="35"/>
  <c r="P75" i="35"/>
  <c r="P43" i="35"/>
  <c r="P1579" i="35"/>
  <c r="P1515" i="35"/>
  <c r="P1451" i="35"/>
  <c r="P1387" i="35"/>
  <c r="P1323" i="35"/>
  <c r="P1227" i="35"/>
  <c r="P1163" i="35"/>
  <c r="P1099" i="35"/>
  <c r="P1035" i="35"/>
  <c r="P971" i="35"/>
  <c r="P907" i="35"/>
  <c r="P843" i="35"/>
  <c r="P779" i="35"/>
  <c r="P715" i="35"/>
  <c r="P651" i="35"/>
  <c r="P619" i="35"/>
  <c r="P555" i="35"/>
  <c r="P491" i="35"/>
  <c r="P427" i="35"/>
  <c r="P363" i="35"/>
  <c r="P139" i="35"/>
  <c r="P3147" i="35"/>
  <c r="P3083" i="35"/>
  <c r="P3019" i="35"/>
  <c r="P2955" i="35"/>
  <c r="P2891" i="35"/>
  <c r="P2827" i="35"/>
  <c r="P2763" i="35"/>
  <c r="P2699" i="35"/>
  <c r="P2635" i="35"/>
  <c r="P2571" i="35"/>
  <c r="P2507" i="35"/>
  <c r="P2443" i="35"/>
  <c r="P2379" i="35"/>
  <c r="P2315" i="35"/>
  <c r="P2251" i="35"/>
  <c r="P2187" i="35"/>
  <c r="P2123" i="35"/>
  <c r="P2059" i="35"/>
  <c r="P1995" i="35"/>
  <c r="P1931" i="35"/>
  <c r="P1867" i="35"/>
  <c r="P1803" i="35"/>
  <c r="P1739" i="35"/>
  <c r="P1675" i="35"/>
  <c r="P1611" i="35"/>
  <c r="P267" i="35"/>
  <c r="P203" i="35"/>
  <c r="P107" i="35"/>
  <c r="P11" i="36"/>
  <c r="GJ11" i="1"/>
  <c r="GK11" i="1"/>
  <c r="GL11" i="1"/>
  <c r="GI11" i="1"/>
  <c r="B142" i="35"/>
  <c r="U845" i="35"/>
  <c r="U2637" i="35"/>
  <c r="CX12" i="1"/>
  <c r="U175" i="35"/>
  <c r="DT23" i="1"/>
  <c r="U528" i="35"/>
  <c r="EP31" i="1"/>
  <c r="U785" i="35"/>
  <c r="BZ37" i="1"/>
  <c r="U974" i="35"/>
  <c r="BZ46" i="1"/>
  <c r="U1262" i="35"/>
  <c r="DT66" i="1"/>
  <c r="U1904" i="35"/>
  <c r="DT71" i="1"/>
  <c r="U2064" i="35"/>
  <c r="AE81" i="1"/>
  <c r="U2380" i="35"/>
  <c r="U2703" i="35"/>
  <c r="U1357" i="35"/>
  <c r="BZ12" i="1"/>
  <c r="U174" i="35"/>
  <c r="EP25" i="1"/>
  <c r="U593" i="35"/>
  <c r="AE48" i="1"/>
  <c r="U1324" i="35"/>
  <c r="AE55" i="1"/>
  <c r="U1548" i="35"/>
  <c r="U2190" i="35"/>
  <c r="U2574" i="35"/>
  <c r="U2926" i="35"/>
  <c r="U2125" i="35"/>
  <c r="EP21" i="1"/>
  <c r="U465" i="35"/>
  <c r="BZ28" i="1"/>
  <c r="U686" i="35"/>
  <c r="EP41" i="1"/>
  <c r="U1105" i="35"/>
  <c r="EP79" i="1"/>
  <c r="U2321" i="35"/>
  <c r="DL99" i="1"/>
  <c r="DP99" i="1" s="1"/>
  <c r="U99" i="36" s="1"/>
  <c r="V99" i="36" s="1"/>
  <c r="Z96" i="1"/>
  <c r="AE96" i="1" s="1"/>
  <c r="BC42" i="1"/>
  <c r="U1133" i="35"/>
  <c r="U2765" i="35"/>
  <c r="U398" i="35"/>
  <c r="U622" i="35"/>
  <c r="DT33" i="1"/>
  <c r="U848" i="35"/>
  <c r="DT37" i="1"/>
  <c r="U976" i="35"/>
  <c r="DT56" i="1"/>
  <c r="U1584" i="35"/>
  <c r="EP75" i="1"/>
  <c r="U2193" i="35"/>
  <c r="U3150" i="35"/>
  <c r="BC19" i="1"/>
  <c r="U397" i="35"/>
  <c r="BC83" i="1"/>
  <c r="U2445" i="35"/>
  <c r="U492" i="35"/>
  <c r="DT27" i="1"/>
  <c r="U656" i="35"/>
  <c r="AE51" i="1"/>
  <c r="U1420" i="35"/>
  <c r="DT61" i="1"/>
  <c r="U1744" i="35"/>
  <c r="DT75" i="1"/>
  <c r="U2192" i="35"/>
  <c r="U2669" i="35"/>
  <c r="EP23" i="1"/>
  <c r="U529" i="35"/>
  <c r="EP33" i="1"/>
  <c r="U849" i="35"/>
  <c r="BZ45" i="1"/>
  <c r="U1230" i="35"/>
  <c r="U2766" i="35"/>
  <c r="DP93" i="1"/>
  <c r="U93" i="36" s="1"/>
  <c r="V93" i="36" s="1"/>
  <c r="BC25" i="1"/>
  <c r="U589" i="35"/>
  <c r="BC67" i="1"/>
  <c r="U1933" i="35"/>
  <c r="U2893" i="35"/>
  <c r="DT21" i="1"/>
  <c r="U464" i="35"/>
  <c r="DT26" i="1"/>
  <c r="U624" i="35"/>
  <c r="BZ35" i="1"/>
  <c r="U910" i="35"/>
  <c r="EP40" i="1"/>
  <c r="U1073" i="35"/>
  <c r="EP58" i="1"/>
  <c r="U1649" i="35"/>
  <c r="EP77" i="1"/>
  <c r="U2257" i="35"/>
  <c r="DT84" i="1"/>
  <c r="U2480" i="35"/>
  <c r="BC23" i="1"/>
  <c r="U525" i="35"/>
  <c r="U495" i="35"/>
  <c r="U815" i="35"/>
  <c r="CX51" i="1"/>
  <c r="U1423" i="35"/>
  <c r="EP67" i="1"/>
  <c r="U1937" i="35"/>
  <c r="BZ96" i="1"/>
  <c r="U2862" i="35"/>
  <c r="AE11" i="1"/>
  <c r="U140" i="35"/>
  <c r="U620" i="35"/>
  <c r="EP35" i="1"/>
  <c r="U913" i="35"/>
  <c r="EP56" i="1"/>
  <c r="U1585" i="35"/>
  <c r="U2798" i="35"/>
  <c r="U717" i="35"/>
  <c r="BC71" i="1"/>
  <c r="U2061" i="35"/>
  <c r="U3181" i="35"/>
  <c r="BZ23" i="1"/>
  <c r="U526" i="35"/>
  <c r="AE28" i="1"/>
  <c r="U684" i="35"/>
  <c r="DT35" i="1"/>
  <c r="U912" i="35"/>
  <c r="AE44" i="1"/>
  <c r="U1196" i="35"/>
  <c r="EP70" i="1"/>
  <c r="U2033" i="35"/>
  <c r="DT78" i="1"/>
  <c r="U2288" i="35"/>
  <c r="U2543" i="35"/>
  <c r="BC45" i="1"/>
  <c r="U1229" i="35"/>
  <c r="U3115" i="35"/>
  <c r="U2987" i="35"/>
  <c r="U2859" i="35"/>
  <c r="U2731" i="35"/>
  <c r="U2603" i="35"/>
  <c r="U2475" i="35"/>
  <c r="U2347" i="35"/>
  <c r="U2219" i="35"/>
  <c r="U2091" i="35"/>
  <c r="U1963" i="35"/>
  <c r="U3147" i="35"/>
  <c r="U3019" i="35"/>
  <c r="U2891" i="35"/>
  <c r="U2763" i="35"/>
  <c r="U2635" i="35"/>
  <c r="U2507" i="35"/>
  <c r="U2379" i="35"/>
  <c r="U2251" i="35"/>
  <c r="U2123" i="35"/>
  <c r="U3179" i="35"/>
  <c r="U3051" i="35"/>
  <c r="U2923" i="35"/>
  <c r="U2795" i="35"/>
  <c r="U2667" i="35"/>
  <c r="U2539" i="35"/>
  <c r="U2411" i="35"/>
  <c r="U2283" i="35"/>
  <c r="U2155" i="35"/>
  <c r="U2027" i="35"/>
  <c r="U1899" i="35"/>
  <c r="U2955" i="35"/>
  <c r="U2443" i="35"/>
  <c r="U1995" i="35"/>
  <c r="U1803" i="35"/>
  <c r="U1675" i="35"/>
  <c r="U1483" i="35"/>
  <c r="U1355" i="35"/>
  <c r="U1195" i="35"/>
  <c r="U1067" i="35"/>
  <c r="U939" i="35"/>
  <c r="U811" i="35"/>
  <c r="U683" i="35"/>
  <c r="U619" i="35"/>
  <c r="U491" i="35"/>
  <c r="U363" i="35"/>
  <c r="U267" i="35"/>
  <c r="U11" i="35"/>
  <c r="U2827" i="35"/>
  <c r="U2315" i="35"/>
  <c r="U1931" i="35"/>
  <c r="U1835" i="35"/>
  <c r="U1707" i="35"/>
  <c r="U1515" i="35"/>
  <c r="U1387" i="35"/>
  <c r="U1227" i="35"/>
  <c r="U1099" i="35"/>
  <c r="U971" i="35"/>
  <c r="U843" i="35"/>
  <c r="U715" i="35"/>
  <c r="U523" i="35"/>
  <c r="U395" i="35"/>
  <c r="U299" i="35"/>
  <c r="U171" i="35"/>
  <c r="U75" i="35"/>
  <c r="U2699" i="35"/>
  <c r="U2187" i="35"/>
  <c r="U1867" i="35"/>
  <c r="U1739" i="35"/>
  <c r="U1611" i="35"/>
  <c r="U1547" i="35"/>
  <c r="U1419" i="35"/>
  <c r="U1291" i="35"/>
  <c r="U1259" i="35"/>
  <c r="U1131" i="35"/>
  <c r="U1003" i="35"/>
  <c r="U875" i="35"/>
  <c r="U747" i="35"/>
  <c r="U555" i="35"/>
  <c r="U427" i="35"/>
  <c r="U203" i="35"/>
  <c r="U107" i="35"/>
  <c r="U43" i="35"/>
  <c r="U3083" i="35"/>
  <c r="U2571" i="35"/>
  <c r="U2059" i="35"/>
  <c r="U1771" i="35"/>
  <c r="U1643" i="35"/>
  <c r="U1579" i="35"/>
  <c r="U1451" i="35"/>
  <c r="U1323" i="35"/>
  <c r="U1163" i="35"/>
  <c r="U1035" i="35"/>
  <c r="U907" i="35"/>
  <c r="U779" i="35"/>
  <c r="U651" i="35"/>
  <c r="U587" i="35"/>
  <c r="U459" i="35"/>
  <c r="U331" i="35"/>
  <c r="U235" i="35"/>
  <c r="U139" i="35"/>
  <c r="DT24" i="1"/>
  <c r="U560" i="35"/>
  <c r="DT36" i="1"/>
  <c r="U944" i="35"/>
  <c r="EP51" i="1"/>
  <c r="U1425" i="35"/>
  <c r="CX72" i="1"/>
  <c r="U2095" i="35"/>
  <c r="DT86" i="1"/>
  <c r="U2544" i="35"/>
  <c r="U621" i="35"/>
  <c r="U367" i="35"/>
  <c r="U623" i="35"/>
  <c r="AE37" i="1"/>
  <c r="U972" i="35"/>
  <c r="EP57" i="1"/>
  <c r="U1617" i="35"/>
  <c r="Z101" i="1"/>
  <c r="AE101" i="1" s="1"/>
  <c r="BR100" i="1"/>
  <c r="BV100" i="1" s="1"/>
  <c r="Q100" i="36" s="1"/>
  <c r="R100" i="36" s="1"/>
  <c r="FC9" i="1"/>
  <c r="U68" i="1"/>
  <c r="Z68" i="1" s="1"/>
  <c r="F1964" i="35"/>
  <c r="BR65" i="1"/>
  <c r="BV65" i="1" s="1"/>
  <c r="F1870" i="35"/>
  <c r="AS37" i="1"/>
  <c r="AX37" i="1" s="1"/>
  <c r="BC37" i="1" s="1"/>
  <c r="F973" i="35"/>
  <c r="AS27" i="1"/>
  <c r="AX27" i="1" s="1"/>
  <c r="BC27" i="1" s="1"/>
  <c r="I653" i="35"/>
  <c r="DL53" i="1"/>
  <c r="DP53" i="1" s="1"/>
  <c r="U53" i="36" s="1"/>
  <c r="V53" i="36" s="1"/>
  <c r="DL52" i="1"/>
  <c r="CN32" i="1"/>
  <c r="CS32" i="1" s="1"/>
  <c r="CX32" i="1" s="1"/>
  <c r="F815" i="35"/>
  <c r="DL29" i="1"/>
  <c r="DP29" i="1" s="1"/>
  <c r="U29" i="36" s="1"/>
  <c r="V29" i="36" s="1"/>
  <c r="I720" i="35"/>
  <c r="EZ12" i="1"/>
  <c r="GV12" i="1"/>
  <c r="EZ24" i="1"/>
  <c r="GV24" i="1"/>
  <c r="CX20" i="1"/>
  <c r="U431" i="35"/>
  <c r="BZ41" i="1"/>
  <c r="U1102" i="35"/>
  <c r="BC34" i="1"/>
  <c r="U877" i="35"/>
  <c r="U2925" i="35"/>
  <c r="EP11" i="1"/>
  <c r="U145" i="35"/>
  <c r="CX16" i="1"/>
  <c r="U303" i="35"/>
  <c r="AE34" i="1"/>
  <c r="U876" i="35"/>
  <c r="EP44" i="1"/>
  <c r="U1201" i="35"/>
  <c r="EP49" i="1"/>
  <c r="U1361" i="35"/>
  <c r="U781" i="35"/>
  <c r="U1805" i="35"/>
  <c r="U3021" i="35"/>
  <c r="DT20" i="1"/>
  <c r="U432" i="35"/>
  <c r="AE33" i="1"/>
  <c r="U844" i="35"/>
  <c r="AE39" i="1"/>
  <c r="U1036" i="35"/>
  <c r="DT44" i="1"/>
  <c r="U1200" i="35"/>
  <c r="BZ54" i="1"/>
  <c r="U1518" i="35"/>
  <c r="U1644" i="35"/>
  <c r="U2126" i="35"/>
  <c r="EP86" i="1"/>
  <c r="U2545" i="35"/>
  <c r="AE42" i="1"/>
  <c r="U1132" i="35"/>
  <c r="CX63" i="1"/>
  <c r="U1807" i="35"/>
  <c r="U2124" i="35"/>
  <c r="DT77" i="1"/>
  <c r="U2256" i="35"/>
  <c r="U2412" i="35"/>
  <c r="EP55" i="1"/>
  <c r="U1553" i="35"/>
  <c r="DT59" i="1"/>
  <c r="U1680" i="35"/>
  <c r="U1774" i="35"/>
  <c r="U1900" i="35"/>
  <c r="U2255" i="35"/>
  <c r="DT83" i="1"/>
  <c r="U2448" i="35"/>
  <c r="DT90" i="1"/>
  <c r="U2672" i="35"/>
  <c r="DL105" i="1"/>
  <c r="BR104" i="1"/>
  <c r="BV104" i="1" s="1"/>
  <c r="BZ104" i="1" s="1"/>
  <c r="BV102" i="1"/>
  <c r="Q102" i="36" s="1"/>
  <c r="R102" i="36" s="1"/>
  <c r="Z95" i="1"/>
  <c r="AE95" i="1" s="1"/>
  <c r="S111" i="11"/>
  <c r="IB22" i="1" s="1"/>
  <c r="AS24" i="1"/>
  <c r="AX24" i="1" s="1"/>
  <c r="N24" i="36" s="1"/>
  <c r="O24" i="36" s="1"/>
  <c r="CN15" i="1"/>
  <c r="CS15" i="1" s="1"/>
  <c r="DL88" i="1"/>
  <c r="F2608" i="35"/>
  <c r="EH78" i="1"/>
  <c r="EL78" i="1" s="1"/>
  <c r="I2289" i="35"/>
  <c r="BR74" i="1"/>
  <c r="BV74" i="1" s="1"/>
  <c r="F2158" i="35"/>
  <c r="U73" i="1"/>
  <c r="Z73" i="1" s="1"/>
  <c r="AE73" i="1" s="1"/>
  <c r="P12" i="36"/>
  <c r="GI12" i="1"/>
  <c r="GJ12" i="1"/>
  <c r="GK12" i="1"/>
  <c r="GL12" i="1"/>
  <c r="B174" i="35"/>
  <c r="P24" i="36"/>
  <c r="GK24" i="1"/>
  <c r="GL24" i="1"/>
  <c r="GI24" i="1"/>
  <c r="GJ24" i="1"/>
  <c r="B558" i="35"/>
  <c r="FT63" i="1"/>
  <c r="HB63" i="1"/>
  <c r="DT31" i="1"/>
  <c r="U784" i="35"/>
  <c r="DT41" i="1"/>
  <c r="U1104" i="35"/>
  <c r="U1389" i="35"/>
  <c r="EP13" i="1"/>
  <c r="U209" i="35"/>
  <c r="EP17" i="1"/>
  <c r="U337" i="35"/>
  <c r="U879" i="35"/>
  <c r="U973" i="35"/>
  <c r="BC69" i="1"/>
  <c r="U1997" i="35"/>
  <c r="U524" i="35"/>
  <c r="BZ34" i="1"/>
  <c r="U878" i="35"/>
  <c r="CX39" i="1"/>
  <c r="U1039" i="35"/>
  <c r="DT42" i="1"/>
  <c r="U1136" i="35"/>
  <c r="EP48" i="1"/>
  <c r="U1329" i="35"/>
  <c r="U1550" i="35"/>
  <c r="U1708" i="35"/>
  <c r="CX65" i="1"/>
  <c r="U1871" i="35"/>
  <c r="BZ74" i="1"/>
  <c r="U2158" i="35"/>
  <c r="DT80" i="1"/>
  <c r="U2352" i="35"/>
  <c r="U1356" i="35"/>
  <c r="U1772" i="35"/>
  <c r="DT68" i="1"/>
  <c r="U1968" i="35"/>
  <c r="U2156" i="35"/>
  <c r="U2348" i="35"/>
  <c r="U2476" i="35"/>
  <c r="AE46" i="1"/>
  <c r="U1260" i="35"/>
  <c r="U1612" i="35"/>
  <c r="DT62" i="1"/>
  <c r="U1776" i="35"/>
  <c r="U2028" i="35"/>
  <c r="BZ80" i="1"/>
  <c r="U2350" i="35"/>
  <c r="U2830" i="35"/>
  <c r="BR25" i="1"/>
  <c r="EH16" i="1"/>
  <c r="EL16" i="1" s="1"/>
  <c r="W16" i="36" s="1"/>
  <c r="X16" i="36" s="1"/>
  <c r="CN79" i="1"/>
  <c r="CS79" i="1" s="1"/>
  <c r="I2319" i="35"/>
  <c r="DL57" i="1"/>
  <c r="DP57" i="1" s="1"/>
  <c r="F1616" i="35"/>
  <c r="DL49" i="1"/>
  <c r="DP49" i="1" s="1"/>
  <c r="U49" i="36" s="1"/>
  <c r="V49" i="36" s="1"/>
  <c r="DL27" i="1"/>
  <c r="DP27" i="1" s="1"/>
  <c r="I656" i="35"/>
  <c r="AS35" i="1"/>
  <c r="AX35" i="1" s="1"/>
  <c r="BC35" i="1" s="1"/>
  <c r="F909" i="35"/>
  <c r="FT12" i="1"/>
  <c r="HB12" i="1"/>
  <c r="FT24" i="1"/>
  <c r="HB24" i="1"/>
  <c r="FT30" i="1"/>
  <c r="HB30" i="1"/>
  <c r="AE32" i="1"/>
  <c r="U812" i="35"/>
  <c r="BC66" i="1"/>
  <c r="U1901" i="35"/>
  <c r="U236" i="35"/>
  <c r="AE21" i="1"/>
  <c r="U460" i="35"/>
  <c r="U1007" i="35"/>
  <c r="AE45" i="1"/>
  <c r="U1228" i="35"/>
  <c r="BC15" i="1"/>
  <c r="U269" i="35"/>
  <c r="BC47" i="1"/>
  <c r="U1293" i="35"/>
  <c r="U2317" i="35"/>
  <c r="DT11" i="1"/>
  <c r="U144" i="35"/>
  <c r="EP26" i="1"/>
  <c r="U625" i="35"/>
  <c r="DT34" i="1"/>
  <c r="U880" i="35"/>
  <c r="EP39" i="1"/>
  <c r="U1041" i="35"/>
  <c r="DT55" i="1"/>
  <c r="U1552" i="35"/>
  <c r="U1711" i="35"/>
  <c r="BZ72" i="1"/>
  <c r="U2094" i="35"/>
  <c r="DT82" i="1"/>
  <c r="U2416" i="35"/>
  <c r="DT50" i="1"/>
  <c r="U1392" i="35"/>
  <c r="BZ56" i="1"/>
  <c r="U1582" i="35"/>
  <c r="U1775" i="35"/>
  <c r="U2223" i="35"/>
  <c r="U2382" i="35"/>
  <c r="U1580" i="35"/>
  <c r="BZ58" i="1"/>
  <c r="U1646" i="35"/>
  <c r="DT63" i="1"/>
  <c r="U1808" i="35"/>
  <c r="U2092" i="35"/>
  <c r="CX82" i="1"/>
  <c r="U2415" i="35"/>
  <c r="EP85" i="1"/>
  <c r="U2513" i="35"/>
  <c r="U3180" i="35"/>
  <c r="U72" i="1"/>
  <c r="Z72" i="1" s="1"/>
  <c r="L72" i="36" s="1"/>
  <c r="M72" i="36" s="1"/>
  <c r="I2092" i="35"/>
  <c r="U67" i="1"/>
  <c r="Z67" i="1" s="1"/>
  <c r="AE67" i="1" s="1"/>
  <c r="DL70" i="1"/>
  <c r="DP70" i="1" s="1"/>
  <c r="U62" i="1"/>
  <c r="P30" i="36"/>
  <c r="GL30" i="1"/>
  <c r="GI30" i="1"/>
  <c r="GJ30" i="1"/>
  <c r="GK30" i="1"/>
  <c r="B750" i="35"/>
  <c r="AE27" i="36"/>
  <c r="HA27" i="1"/>
  <c r="X661" i="35"/>
  <c r="EP19" i="1"/>
  <c r="U401" i="35"/>
  <c r="EP37" i="1"/>
  <c r="U977" i="35"/>
  <c r="U365" i="35"/>
  <c r="BC82" i="1"/>
  <c r="U2413" i="35"/>
  <c r="U268" i="35"/>
  <c r="U751" i="35"/>
  <c r="DT46" i="1"/>
  <c r="U1264" i="35"/>
  <c r="U461" i="35"/>
  <c r="U1485" i="35"/>
  <c r="U2509" i="35"/>
  <c r="AE18" i="1"/>
  <c r="U364" i="35"/>
  <c r="U652" i="35"/>
  <c r="BZ38" i="1"/>
  <c r="U1006" i="35"/>
  <c r="AE40" i="1"/>
  <c r="U1068" i="35"/>
  <c r="BZ44" i="1"/>
  <c r="U1198" i="35"/>
  <c r="EP52" i="1"/>
  <c r="U1457" i="35"/>
  <c r="DT45" i="1"/>
  <c r="U1232" i="35"/>
  <c r="DT72" i="1"/>
  <c r="U2096" i="35"/>
  <c r="U2191" i="35"/>
  <c r="AE83" i="1"/>
  <c r="U2444" i="35"/>
  <c r="U1647" i="35"/>
  <c r="AE63" i="1"/>
  <c r="U1804" i="35"/>
  <c r="U2063" i="35"/>
  <c r="DT81" i="1"/>
  <c r="U2384" i="35"/>
  <c r="EP53" i="1"/>
  <c r="U1489" i="35"/>
  <c r="U1583" i="35"/>
  <c r="DT58" i="1"/>
  <c r="U1648" i="35"/>
  <c r="EP61" i="1"/>
  <c r="U1745" i="35"/>
  <c r="EP64" i="1"/>
  <c r="U1841" i="35"/>
  <c r="EP72" i="1"/>
  <c r="U2097" i="35"/>
  <c r="BZ83" i="1"/>
  <c r="U2446" i="35"/>
  <c r="DT88" i="1"/>
  <c r="U2608" i="35"/>
  <c r="GY7" i="1"/>
  <c r="FJ7" i="1"/>
  <c r="FK7" i="1" s="1"/>
  <c r="U103" i="1"/>
  <c r="Z103" i="1" s="1"/>
  <c r="AE103" i="1" s="1"/>
  <c r="DP94" i="1"/>
  <c r="BV94" i="1"/>
  <c r="BZ94" i="1" s="1"/>
  <c r="Z91" i="1"/>
  <c r="BV93" i="1"/>
  <c r="BZ93" i="1" s="1"/>
  <c r="Z88" i="1"/>
  <c r="BV90" i="1"/>
  <c r="BZ90" i="1" s="1"/>
  <c r="DX10" i="1"/>
  <c r="DX41" i="1"/>
  <c r="DX11" i="1"/>
  <c r="ET105" i="1"/>
  <c r="I3153" i="35"/>
  <c r="ET99" i="1"/>
  <c r="I2961" i="35"/>
  <c r="DL82" i="1"/>
  <c r="DP82" i="1" s="1"/>
  <c r="F2416" i="35"/>
  <c r="BR83" i="1"/>
  <c r="BV83" i="1" s="1"/>
  <c r="I2446" i="35"/>
  <c r="AS84" i="1"/>
  <c r="AX84" i="1" s="1"/>
  <c r="BC84" i="1" s="1"/>
  <c r="F2477" i="35"/>
  <c r="F2415" i="35"/>
  <c r="DB82" i="1"/>
  <c r="DA82" i="1" s="1"/>
  <c r="GM82" i="1" s="1"/>
  <c r="CN81" i="1"/>
  <c r="CS81" i="1" s="1"/>
  <c r="F2383" i="35"/>
  <c r="DB81" i="1"/>
  <c r="DA81" i="1" s="1"/>
  <c r="GM81" i="1" s="1"/>
  <c r="DL71" i="1"/>
  <c r="DP71" i="1" s="1"/>
  <c r="I2064" i="35"/>
  <c r="ET62" i="1"/>
  <c r="F1777" i="35"/>
  <c r="EH59" i="1"/>
  <c r="EL59" i="1" s="1"/>
  <c r="I1681" i="35"/>
  <c r="CN54" i="1"/>
  <c r="CS54" i="1" s="1"/>
  <c r="I1519" i="35"/>
  <c r="DL76" i="1"/>
  <c r="DP76" i="1" s="1"/>
  <c r="EH80" i="1"/>
  <c r="EL80" i="1" s="1"/>
  <c r="Q2353" i="35" s="1"/>
  <c r="ET80" i="1"/>
  <c r="F2353" i="35"/>
  <c r="DL78" i="1"/>
  <c r="DP78" i="1" s="1"/>
  <c r="EH63" i="1"/>
  <c r="EL63" i="1" s="1"/>
  <c r="I1809" i="35"/>
  <c r="ET61" i="1"/>
  <c r="F1745" i="35"/>
  <c r="EH48" i="1"/>
  <c r="EL48" i="1" s="1"/>
  <c r="ET48" i="1"/>
  <c r="F1329" i="35"/>
  <c r="ET46" i="1"/>
  <c r="I1265" i="35"/>
  <c r="EH35" i="1"/>
  <c r="EL35" i="1" s="1"/>
  <c r="ET35" i="1"/>
  <c r="F913" i="35"/>
  <c r="BR22" i="1"/>
  <c r="BV22" i="1" s="1"/>
  <c r="F494" i="35"/>
  <c r="ET18" i="1"/>
  <c r="F369" i="35"/>
  <c r="EH73" i="1"/>
  <c r="EL73" i="1" s="1"/>
  <c r="AS61" i="1"/>
  <c r="AX61" i="1" s="1"/>
  <c r="BC61" i="1" s="1"/>
  <c r="I1741" i="35"/>
  <c r="DL54" i="1"/>
  <c r="DP54" i="1" s="1"/>
  <c r="F1520" i="35"/>
  <c r="CN74" i="1"/>
  <c r="CS74" i="1" s="1"/>
  <c r="DL62" i="1"/>
  <c r="DP62" i="1" s="1"/>
  <c r="F1776" i="35"/>
  <c r="EH51" i="1"/>
  <c r="EL51" i="1" s="1"/>
  <c r="I1425" i="35"/>
  <c r="EH49" i="1"/>
  <c r="EL49" i="1" s="1"/>
  <c r="ET49" i="1"/>
  <c r="F1361" i="35"/>
  <c r="DL68" i="1"/>
  <c r="DP68" i="1" s="1"/>
  <c r="U56" i="1"/>
  <c r="Z56" i="1" s="1"/>
  <c r="AE56" i="1" s="1"/>
  <c r="CN36" i="1"/>
  <c r="CS36" i="1" s="1"/>
  <c r="F943" i="35"/>
  <c r="N19" i="36"/>
  <c r="O19" i="36" s="1"/>
  <c r="Q397" i="35"/>
  <c r="AS17" i="1"/>
  <c r="AX17" i="1" s="1"/>
  <c r="BC17" i="1" s="1"/>
  <c r="F333" i="35"/>
  <c r="EH14" i="1"/>
  <c r="EL14" i="1" s="1"/>
  <c r="ET14" i="1"/>
  <c r="F241" i="35"/>
  <c r="ET12" i="1"/>
  <c r="F177" i="35"/>
  <c r="U9" i="1"/>
  <c r="Z9" i="1" s="1"/>
  <c r="F76" i="35"/>
  <c r="DL61" i="1"/>
  <c r="DP61" i="1" s="1"/>
  <c r="DL51" i="1"/>
  <c r="DP51" i="1" s="1"/>
  <c r="F1424" i="35"/>
  <c r="ET43" i="1"/>
  <c r="F1169" i="35"/>
  <c r="BR24" i="1"/>
  <c r="BV24" i="1" s="1"/>
  <c r="EH15" i="1"/>
  <c r="EL15" i="1" s="1"/>
  <c r="ET15" i="1"/>
  <c r="F273" i="35"/>
  <c r="AS78" i="1"/>
  <c r="AX78" i="1" s="1"/>
  <c r="AS73" i="1"/>
  <c r="AX73" i="1" s="1"/>
  <c r="BC73" i="1" s="1"/>
  <c r="AS59" i="1"/>
  <c r="AX59" i="1" s="1"/>
  <c r="BC59" i="1" s="1"/>
  <c r="CN14" i="1"/>
  <c r="CS14" i="1" s="1"/>
  <c r="F239" i="35"/>
  <c r="W37" i="36"/>
  <c r="X37" i="36" s="1"/>
  <c r="Q977" i="35"/>
  <c r="DL24" i="1"/>
  <c r="DP24" i="1" s="1"/>
  <c r="P10" i="23"/>
  <c r="Q10" i="23"/>
  <c r="BV59" i="1"/>
  <c r="BR13" i="1"/>
  <c r="BV13" i="1" s="1"/>
  <c r="F206" i="35"/>
  <c r="AS9" i="1"/>
  <c r="AX9" i="1" s="1"/>
  <c r="F77" i="35"/>
  <c r="FT95" i="1"/>
  <c r="HB95" i="1"/>
  <c r="P13" i="36"/>
  <c r="GL13" i="1"/>
  <c r="GI13" i="1"/>
  <c r="GJ13" i="1"/>
  <c r="GK13" i="1"/>
  <c r="B206" i="35"/>
  <c r="P42" i="36"/>
  <c r="GL42" i="1"/>
  <c r="GI42" i="1"/>
  <c r="GK42" i="1"/>
  <c r="GJ42" i="1"/>
  <c r="B1134" i="35"/>
  <c r="P48" i="36"/>
  <c r="GJ48" i="1"/>
  <c r="GK48" i="1"/>
  <c r="GI48" i="1"/>
  <c r="GL48" i="1"/>
  <c r="B1326" i="35"/>
  <c r="AA78" i="36"/>
  <c r="W2292" i="35"/>
  <c r="DL31" i="1"/>
  <c r="DP31" i="1" s="1"/>
  <c r="U31" i="36" s="1"/>
  <c r="V31" i="36" s="1"/>
  <c r="FT76" i="1"/>
  <c r="HB76" i="1"/>
  <c r="P87" i="36"/>
  <c r="GI87" i="1"/>
  <c r="GK87" i="1"/>
  <c r="GL87" i="1"/>
  <c r="B2574" i="35"/>
  <c r="GJ87" i="1"/>
  <c r="FT23" i="1"/>
  <c r="HB23" i="1"/>
  <c r="P36" i="36"/>
  <c r="GI36" i="1"/>
  <c r="GJ36" i="1"/>
  <c r="GK36" i="1"/>
  <c r="GL36" i="1"/>
  <c r="B942" i="35"/>
  <c r="P19" i="23"/>
  <c r="Q19" i="23"/>
  <c r="P23" i="23"/>
  <c r="Q23" i="23"/>
  <c r="M33" i="23"/>
  <c r="N33" i="23"/>
  <c r="AS18" i="1"/>
  <c r="AX18" i="1" s="1"/>
  <c r="BC18" i="1" s="1"/>
  <c r="P20" i="36"/>
  <c r="GJ20" i="1"/>
  <c r="GK20" i="1"/>
  <c r="GI20" i="1"/>
  <c r="GL20" i="1"/>
  <c r="B430" i="35"/>
  <c r="EZ40" i="1"/>
  <c r="GV40" i="1"/>
  <c r="FT61" i="1"/>
  <c r="HB61" i="1"/>
  <c r="EZ92" i="1"/>
  <c r="GV92" i="1"/>
  <c r="P56" i="36"/>
  <c r="GJ56" i="1"/>
  <c r="GK56" i="1"/>
  <c r="GL56" i="1"/>
  <c r="GI56" i="1"/>
  <c r="B1582" i="35"/>
  <c r="K11" i="23"/>
  <c r="L11" i="23"/>
  <c r="P25" i="23"/>
  <c r="Q25" i="23"/>
  <c r="AH49" i="36"/>
  <c r="HD49" i="1"/>
  <c r="X1366" i="35"/>
  <c r="G3" i="36"/>
  <c r="D3175" i="35"/>
  <c r="D3047" i="35"/>
  <c r="D2919" i="35"/>
  <c r="D2791" i="35"/>
  <c r="D2663" i="35"/>
  <c r="D2535" i="35"/>
  <c r="D2407" i="35"/>
  <c r="D2279" i="35"/>
  <c r="D2151" i="35"/>
  <c r="D2023" i="35"/>
  <c r="D1895" i="35"/>
  <c r="D1767" i="35"/>
  <c r="D1639" i="35"/>
  <c r="D1543" i="35"/>
  <c r="D1415" i="35"/>
  <c r="D1287" i="35"/>
  <c r="D1223" i="35"/>
  <c r="D1095" i="35"/>
  <c r="D967" i="35"/>
  <c r="D839" i="35"/>
  <c r="D711" i="35"/>
  <c r="D519" i="35"/>
  <c r="D391" i="35"/>
  <c r="D231" i="35"/>
  <c r="D199" i="35"/>
  <c r="D103" i="35"/>
  <c r="D39" i="35"/>
  <c r="D1927" i="35"/>
  <c r="D3143" i="35"/>
  <c r="D3015" i="35"/>
  <c r="D2887" i="35"/>
  <c r="D2759" i="35"/>
  <c r="D2631" i="35"/>
  <c r="D2503" i="35"/>
  <c r="D2375" i="35"/>
  <c r="D2247" i="35"/>
  <c r="D2119" i="35"/>
  <c r="D1991" i="35"/>
  <c r="D1863" i="35"/>
  <c r="D1735" i="35"/>
  <c r="D1607" i="35"/>
  <c r="D1511" i="35"/>
  <c r="D1383" i="35"/>
  <c r="D1191" i="35"/>
  <c r="D1063" i="35"/>
  <c r="D935" i="35"/>
  <c r="D807" i="35"/>
  <c r="D679" i="35"/>
  <c r="D615" i="35"/>
  <c r="D487" i="35"/>
  <c r="D359" i="35"/>
  <c r="E3" i="11"/>
  <c r="D3079" i="35"/>
  <c r="D2439" i="35"/>
  <c r="D2311" i="35"/>
  <c r="D2055" i="35"/>
  <c r="D3111" i="35"/>
  <c r="D2983" i="35"/>
  <c r="D2855" i="35"/>
  <c r="D2727" i="35"/>
  <c r="D2599" i="35"/>
  <c r="D2471" i="35"/>
  <c r="D2343" i="35"/>
  <c r="D2215" i="35"/>
  <c r="D2087" i="35"/>
  <c r="D1959" i="35"/>
  <c r="D1831" i="35"/>
  <c r="D1703" i="35"/>
  <c r="D1479" i="35"/>
  <c r="D1351" i="35"/>
  <c r="D1159" i="35"/>
  <c r="D1031" i="35"/>
  <c r="D903" i="35"/>
  <c r="D775" i="35"/>
  <c r="D647" i="35"/>
  <c r="D583" i="35"/>
  <c r="D455" i="35"/>
  <c r="D327" i="35"/>
  <c r="D295" i="35"/>
  <c r="D167" i="35"/>
  <c r="D135" i="35"/>
  <c r="D71" i="35"/>
  <c r="D7" i="35"/>
  <c r="D2951" i="35"/>
  <c r="D2823" i="35"/>
  <c r="D2695" i="35"/>
  <c r="D2567" i="35"/>
  <c r="D2183" i="35"/>
  <c r="D1799" i="35"/>
  <c r="D1671" i="35"/>
  <c r="D551" i="35"/>
  <c r="D263" i="35"/>
  <c r="D1255" i="35"/>
  <c r="D999" i="35"/>
  <c r="D1575" i="35"/>
  <c r="D1319" i="35"/>
  <c r="D1127" i="35"/>
  <c r="D871" i="35"/>
  <c r="D1447" i="35"/>
  <c r="D423" i="35"/>
  <c r="D743" i="35"/>
  <c r="U493" i="35"/>
  <c r="U1517" i="35"/>
  <c r="U2541" i="35"/>
  <c r="AE13" i="1"/>
  <c r="U204" i="35"/>
  <c r="BZ32" i="1"/>
  <c r="U814" i="35"/>
  <c r="EP36" i="1"/>
  <c r="U945" i="35"/>
  <c r="CX42" i="1"/>
  <c r="U1135" i="35"/>
  <c r="CX44" i="1"/>
  <c r="U1199" i="35"/>
  <c r="BZ47" i="1"/>
  <c r="U1294" i="35"/>
  <c r="DT51" i="1"/>
  <c r="U1424" i="35"/>
  <c r="CX57" i="1"/>
  <c r="U1615" i="35"/>
  <c r="EP59" i="1"/>
  <c r="U1681" i="35"/>
  <c r="U1902" i="35"/>
  <c r="U588" i="35"/>
  <c r="EP32" i="1"/>
  <c r="U817" i="35"/>
  <c r="DT13" i="1"/>
  <c r="U208" i="35"/>
  <c r="DT19" i="1"/>
  <c r="U400" i="35"/>
  <c r="U2573" i="35"/>
  <c r="DT40" i="1"/>
  <c r="U1072" i="35"/>
  <c r="EP43" i="1"/>
  <c r="U1169" i="35"/>
  <c r="CX47" i="1"/>
  <c r="U1295" i="35"/>
  <c r="U1614" i="35"/>
  <c r="BZ70" i="1"/>
  <c r="U2030" i="35"/>
  <c r="BZ76" i="1"/>
  <c r="U2222" i="35"/>
  <c r="U2318" i="35"/>
  <c r="DT17" i="1"/>
  <c r="U336" i="35"/>
  <c r="U1806" i="35"/>
  <c r="CX66" i="1"/>
  <c r="U1903" i="35"/>
  <c r="CX70" i="1"/>
  <c r="U2031" i="35"/>
  <c r="CX79" i="1"/>
  <c r="U2319" i="35"/>
  <c r="BZ82" i="1"/>
  <c r="U2414" i="35"/>
  <c r="U2511" i="35"/>
  <c r="AE77" i="1"/>
  <c r="U2252" i="35"/>
  <c r="U3086" i="35"/>
  <c r="Z92" i="1"/>
  <c r="Q2732" i="35" s="1"/>
  <c r="DX53" i="1"/>
  <c r="DX35" i="1"/>
  <c r="S110" i="11"/>
  <c r="IB21" i="1" s="1"/>
  <c r="ET103" i="1"/>
  <c r="I3089" i="35"/>
  <c r="CN84" i="1"/>
  <c r="CS84" i="1" s="1"/>
  <c r="CX84" i="1" s="1"/>
  <c r="DB84" i="1"/>
  <c r="DA84" i="1" s="1"/>
  <c r="GM84" i="1" s="1"/>
  <c r="F2479" i="35"/>
  <c r="AS80" i="1"/>
  <c r="AX80" i="1" s="1"/>
  <c r="F2349" i="35"/>
  <c r="EH77" i="1"/>
  <c r="EL77" i="1" s="1"/>
  <c r="F2257" i="35"/>
  <c r="ET77" i="1"/>
  <c r="AS77" i="1"/>
  <c r="AX77" i="1" s="1"/>
  <c r="BC77" i="1" s="1"/>
  <c r="F2253" i="35"/>
  <c r="DL86" i="1"/>
  <c r="DP86" i="1" s="1"/>
  <c r="U86" i="36" s="1"/>
  <c r="V86" i="36" s="1"/>
  <c r="EH84" i="1"/>
  <c r="EL84" i="1" s="1"/>
  <c r="ET84" i="1"/>
  <c r="F2481" i="35"/>
  <c r="U84" i="1"/>
  <c r="Z84" i="1" s="1"/>
  <c r="AE84" i="1" s="1"/>
  <c r="I2476" i="35"/>
  <c r="BR81" i="1"/>
  <c r="BV81" i="1" s="1"/>
  <c r="BZ81" i="1" s="1"/>
  <c r="I2382" i="35"/>
  <c r="DB78" i="1"/>
  <c r="DA78" i="1" s="1"/>
  <c r="GM78" i="1" s="1"/>
  <c r="F2287" i="35"/>
  <c r="ET74" i="1"/>
  <c r="I2161" i="35"/>
  <c r="CN71" i="1"/>
  <c r="CS71" i="1" s="1"/>
  <c r="CX71" i="1" s="1"/>
  <c r="DB71" i="1"/>
  <c r="DA71" i="1" s="1"/>
  <c r="GM71" i="1" s="1"/>
  <c r="F2063" i="35"/>
  <c r="ET67" i="1"/>
  <c r="I1937" i="35"/>
  <c r="BR57" i="1"/>
  <c r="BV57" i="1" s="1"/>
  <c r="Q57" i="36" s="1"/>
  <c r="R57" i="36" s="1"/>
  <c r="F1614" i="35"/>
  <c r="ET55" i="1"/>
  <c r="F1553" i="35"/>
  <c r="ET71" i="1"/>
  <c r="I2065" i="35"/>
  <c r="BR73" i="1"/>
  <c r="BV73" i="1" s="1"/>
  <c r="BZ73" i="1" s="1"/>
  <c r="CS56" i="1"/>
  <c r="CX56" i="1" s="1"/>
  <c r="CN49" i="1"/>
  <c r="CS49" i="1" s="1"/>
  <c r="S49" i="36" s="1"/>
  <c r="T49" i="36" s="1"/>
  <c r="F1359" i="35"/>
  <c r="ET40" i="1"/>
  <c r="I1073" i="35"/>
  <c r="CN38" i="1"/>
  <c r="CS38" i="1" s="1"/>
  <c r="CX38" i="1" s="1"/>
  <c r="F1007" i="35"/>
  <c r="DL33" i="1"/>
  <c r="DP33" i="1" s="1"/>
  <c r="U33" i="36" s="1"/>
  <c r="V33" i="36" s="1"/>
  <c r="I848" i="35"/>
  <c r="EH27" i="1"/>
  <c r="EL27" i="1" s="1"/>
  <c r="ET27" i="1"/>
  <c r="F657" i="35"/>
  <c r="ET25" i="1"/>
  <c r="F593" i="35"/>
  <c r="EH22" i="1"/>
  <c r="EL22" i="1" s="1"/>
  <c r="ET22" i="1"/>
  <c r="F497" i="35"/>
  <c r="ET20" i="1"/>
  <c r="F433" i="35"/>
  <c r="S80" i="36"/>
  <c r="T80" i="36" s="1"/>
  <c r="Q2351" i="35"/>
  <c r="BR68" i="1"/>
  <c r="BV68" i="1" s="1"/>
  <c r="I1966" i="35"/>
  <c r="BR62" i="1"/>
  <c r="BV62" i="1" s="1"/>
  <c r="BZ62" i="1" s="1"/>
  <c r="F1774" i="35"/>
  <c r="EH53" i="1"/>
  <c r="EL53" i="1" s="1"/>
  <c r="EH75" i="1"/>
  <c r="EL75" i="1" s="1"/>
  <c r="DB66" i="1"/>
  <c r="DA66" i="1" s="1"/>
  <c r="GM66" i="1" s="1"/>
  <c r="F1903" i="35"/>
  <c r="EH61" i="1"/>
  <c r="EL61" i="1" s="1"/>
  <c r="ET58" i="1"/>
  <c r="F1649" i="35"/>
  <c r="ET56" i="1"/>
  <c r="I1585" i="35"/>
  <c r="CN52" i="1"/>
  <c r="CS52" i="1" s="1"/>
  <c r="DL37" i="1"/>
  <c r="DP37" i="1" s="1"/>
  <c r="I976" i="35"/>
  <c r="CN34" i="1"/>
  <c r="CS34" i="1" s="1"/>
  <c r="CX34" i="1" s="1"/>
  <c r="F879" i="35"/>
  <c r="AS22" i="1"/>
  <c r="AX22" i="1" s="1"/>
  <c r="BC22" i="1" s="1"/>
  <c r="F493" i="35"/>
  <c r="EH11" i="1"/>
  <c r="EL11" i="1" s="1"/>
  <c r="ET11" i="1"/>
  <c r="F145" i="35"/>
  <c r="CN9" i="1"/>
  <c r="CS9" i="1" s="1"/>
  <c r="CX9" i="1" s="1"/>
  <c r="F79" i="35"/>
  <c r="DL67" i="1"/>
  <c r="DP67" i="1" s="1"/>
  <c r="U57" i="1"/>
  <c r="Z57" i="1" s="1"/>
  <c r="AE57" i="1" s="1"/>
  <c r="ET34" i="1"/>
  <c r="F881" i="35"/>
  <c r="BV25" i="1"/>
  <c r="BZ25" i="1" s="1"/>
  <c r="L75" i="36"/>
  <c r="M75" i="36" s="1"/>
  <c r="Q2188" i="35"/>
  <c r="Q2092" i="35"/>
  <c r="Z54" i="1"/>
  <c r="AE54" i="1" s="1"/>
  <c r="U26" i="1"/>
  <c r="Z26" i="1" s="1"/>
  <c r="AE26" i="1" s="1"/>
  <c r="F620" i="35"/>
  <c r="BR21" i="1"/>
  <c r="BV21" i="1" s="1"/>
  <c r="F462" i="35"/>
  <c r="U16" i="1"/>
  <c r="Z16" i="1" s="1"/>
  <c r="U14" i="1"/>
  <c r="Z14" i="1" s="1"/>
  <c r="AE14" i="1" s="1"/>
  <c r="EH55" i="1"/>
  <c r="EL55" i="1" s="1"/>
  <c r="ET23" i="1"/>
  <c r="F529" i="35"/>
  <c r="AX12" i="1"/>
  <c r="FT14" i="1"/>
  <c r="HB14" i="1"/>
  <c r="EH57" i="1"/>
  <c r="EL57" i="1" s="1"/>
  <c r="N13" i="36"/>
  <c r="O13" i="36" s="1"/>
  <c r="Q205" i="35"/>
  <c r="U27" i="1"/>
  <c r="Z27" i="1" s="1"/>
  <c r="AE27" i="1" s="1"/>
  <c r="P95" i="36"/>
  <c r="GK95" i="1"/>
  <c r="GI95" i="1"/>
  <c r="GJ95" i="1"/>
  <c r="GL95" i="1"/>
  <c r="B2830" i="35"/>
  <c r="P10" i="36"/>
  <c r="GI10" i="1"/>
  <c r="GJ10" i="1"/>
  <c r="GK10" i="1"/>
  <c r="GL10" i="1"/>
  <c r="B110" i="35"/>
  <c r="FJ42" i="1"/>
  <c r="GY42" i="1"/>
  <c r="P45" i="36"/>
  <c r="GI45" i="1"/>
  <c r="GJ45" i="1"/>
  <c r="GL45" i="1"/>
  <c r="GK45" i="1"/>
  <c r="B1230" i="35"/>
  <c r="AG34" i="36"/>
  <c r="W886" i="35"/>
  <c r="M37" i="23"/>
  <c r="N37" i="23"/>
  <c r="AA60" i="36"/>
  <c r="FB60" i="1"/>
  <c r="W1716" i="35"/>
  <c r="L3115" i="35"/>
  <c r="L2987" i="35"/>
  <c r="L2859" i="35"/>
  <c r="L2731" i="35"/>
  <c r="L2603" i="35"/>
  <c r="L2475" i="35"/>
  <c r="L2347" i="35"/>
  <c r="L2219" i="35"/>
  <c r="L2091" i="35"/>
  <c r="L1963" i="35"/>
  <c r="L1835" i="35"/>
  <c r="L1707" i="35"/>
  <c r="L1483" i="35"/>
  <c r="L1355" i="35"/>
  <c r="L1163" i="35"/>
  <c r="L1035" i="35"/>
  <c r="L907" i="35"/>
  <c r="L779" i="35"/>
  <c r="L651" i="35"/>
  <c r="L587" i="35"/>
  <c r="L459" i="35"/>
  <c r="L331" i="35"/>
  <c r="L299" i="35"/>
  <c r="L171" i="35"/>
  <c r="L139" i="35"/>
  <c r="L75" i="35"/>
  <c r="L11" i="35"/>
  <c r="L267" i="35"/>
  <c r="L2379" i="35"/>
  <c r="L2123" i="35"/>
  <c r="L3083" i="35"/>
  <c r="L2955" i="35"/>
  <c r="L2827" i="35"/>
  <c r="L2699" i="35"/>
  <c r="L2571" i="35"/>
  <c r="L2443" i="35"/>
  <c r="L2315" i="35"/>
  <c r="L2187" i="35"/>
  <c r="L2059" i="35"/>
  <c r="L1931" i="35"/>
  <c r="L1803" i="35"/>
  <c r="L1675" i="35"/>
  <c r="L1579" i="35"/>
  <c r="L1451" i="35"/>
  <c r="L1323" i="35"/>
  <c r="L1259" i="35"/>
  <c r="L1131" i="35"/>
  <c r="L1003" i="35"/>
  <c r="L875" i="35"/>
  <c r="L747" i="35"/>
  <c r="L555" i="35"/>
  <c r="L427" i="35"/>
  <c r="L3147" i="35"/>
  <c r="L3019" i="35"/>
  <c r="L2763" i="35"/>
  <c r="L2635" i="35"/>
  <c r="L2507" i="35"/>
  <c r="L2251" i="35"/>
  <c r="L1739" i="35"/>
  <c r="L3179" i="35"/>
  <c r="L3051" i="35"/>
  <c r="L2923" i="35"/>
  <c r="L2795" i="35"/>
  <c r="L2667" i="35"/>
  <c r="L2539" i="35"/>
  <c r="L2411" i="35"/>
  <c r="L2283" i="35"/>
  <c r="L2155" i="35"/>
  <c r="L2027" i="35"/>
  <c r="L1899" i="35"/>
  <c r="L1771" i="35"/>
  <c r="L1643" i="35"/>
  <c r="L1547" i="35"/>
  <c r="L1419" i="35"/>
  <c r="L1291" i="35"/>
  <c r="L1227" i="35"/>
  <c r="L1099" i="35"/>
  <c r="L971" i="35"/>
  <c r="L843" i="35"/>
  <c r="L715" i="35"/>
  <c r="L523" i="35"/>
  <c r="L395" i="35"/>
  <c r="L235" i="35"/>
  <c r="L2891" i="35"/>
  <c r="L1995" i="35"/>
  <c r="L1867" i="35"/>
  <c r="L1611" i="35"/>
  <c r="L619" i="35"/>
  <c r="L363" i="35"/>
  <c r="L107" i="35"/>
  <c r="L1515" i="35"/>
  <c r="L1067" i="35"/>
  <c r="L1387" i="35"/>
  <c r="L1195" i="35"/>
  <c r="L939" i="35"/>
  <c r="L683" i="35"/>
  <c r="L491" i="35"/>
  <c r="L203" i="35"/>
  <c r="L43" i="35"/>
  <c r="L811" i="35"/>
  <c r="CN28" i="1"/>
  <c r="CS28" i="1" s="1"/>
  <c r="CX28" i="1" s="1"/>
  <c r="FJ76" i="1"/>
  <c r="GY76" i="1"/>
  <c r="FJ23" i="1"/>
  <c r="GY23" i="1"/>
  <c r="P28" i="36"/>
  <c r="GI28" i="1"/>
  <c r="GJ28" i="1"/>
  <c r="GK28" i="1"/>
  <c r="GL28" i="1"/>
  <c r="B686" i="35"/>
  <c r="FJ43" i="1"/>
  <c r="GY43" i="1"/>
  <c r="EZ21" i="1"/>
  <c r="GV21" i="1"/>
  <c r="P29" i="23"/>
  <c r="Q29" i="23"/>
  <c r="P38" i="23"/>
  <c r="Q38" i="23"/>
  <c r="ET16" i="1"/>
  <c r="I305" i="35"/>
  <c r="EH12" i="1"/>
  <c r="EL12" i="1" s="1"/>
  <c r="P68" i="36"/>
  <c r="GJ68" i="1"/>
  <c r="GI68" i="1"/>
  <c r="GK68" i="1"/>
  <c r="B1966" i="35"/>
  <c r="GL68" i="1"/>
  <c r="FT26" i="1"/>
  <c r="HB26" i="1"/>
  <c r="FT58" i="1"/>
  <c r="HB58" i="1"/>
  <c r="P61" i="36"/>
  <c r="GI61" i="1"/>
  <c r="GL61" i="1"/>
  <c r="GJ61" i="1"/>
  <c r="GK61" i="1"/>
  <c r="B1742" i="35"/>
  <c r="P34" i="23"/>
  <c r="Q34" i="23"/>
  <c r="FL60" i="1"/>
  <c r="W1717" i="35"/>
  <c r="EH20" i="1"/>
  <c r="EL20" i="1" s="1"/>
  <c r="AX11" i="1"/>
  <c r="BC11" i="1" s="1"/>
  <c r="FT100" i="1"/>
  <c r="HB100" i="1"/>
  <c r="FT50" i="1"/>
  <c r="HB50" i="1"/>
  <c r="EZ67" i="1"/>
  <c r="GV67" i="1"/>
  <c r="H11" i="3"/>
  <c r="H11" i="1"/>
  <c r="AD37" i="36"/>
  <c r="FL37" i="1"/>
  <c r="W981" i="35"/>
  <c r="BC30" i="1"/>
  <c r="U749" i="35"/>
  <c r="BC62" i="1"/>
  <c r="U1773" i="35"/>
  <c r="U2797" i="35"/>
  <c r="DB69" i="1"/>
  <c r="DA69" i="1" s="1"/>
  <c r="GM69" i="1" s="1"/>
  <c r="DB73" i="1"/>
  <c r="DA73" i="1" s="1"/>
  <c r="GM73" i="1" s="1"/>
  <c r="DB74" i="1"/>
  <c r="DA74" i="1" s="1"/>
  <c r="GM74" i="1" s="1"/>
  <c r="DB100" i="1"/>
  <c r="DA100" i="1" s="1"/>
  <c r="GM100" i="1" s="1"/>
  <c r="DB103" i="1"/>
  <c r="DA103" i="1" s="1"/>
  <c r="GM103" i="1" s="1"/>
  <c r="DB67" i="1"/>
  <c r="DA67" i="1" s="1"/>
  <c r="GM67" i="1" s="1"/>
  <c r="DB70" i="1"/>
  <c r="DA70" i="1" s="1"/>
  <c r="GM70" i="1" s="1"/>
  <c r="DB75" i="1"/>
  <c r="DA75" i="1" s="1"/>
  <c r="GM75" i="1" s="1"/>
  <c r="DB79" i="1"/>
  <c r="DA79" i="1" s="1"/>
  <c r="GM79" i="1" s="1"/>
  <c r="DB68" i="1"/>
  <c r="DA68" i="1" s="1"/>
  <c r="GM68" i="1" s="1"/>
  <c r="DB76" i="1"/>
  <c r="DA76" i="1" s="1"/>
  <c r="GM76" i="1" s="1"/>
  <c r="DB80" i="1"/>
  <c r="DA80" i="1" s="1"/>
  <c r="GM80" i="1" s="1"/>
  <c r="DB105" i="1"/>
  <c r="DA105" i="1" s="1"/>
  <c r="GM105" i="1" s="1"/>
  <c r="DB104" i="1"/>
  <c r="DA104" i="1" s="1"/>
  <c r="GM104" i="1" s="1"/>
  <c r="DB77" i="1"/>
  <c r="DA77" i="1" s="1"/>
  <c r="GM77" i="1" s="1"/>
  <c r="DB6" i="1"/>
  <c r="CX14" i="1"/>
  <c r="U239" i="35"/>
  <c r="DT18" i="1"/>
  <c r="U368" i="35"/>
  <c r="EP27" i="1"/>
  <c r="U657" i="35"/>
  <c r="AE35" i="1"/>
  <c r="U908" i="35"/>
  <c r="AE38" i="1"/>
  <c r="U1004" i="35"/>
  <c r="CX40" i="1"/>
  <c r="U1071" i="35"/>
  <c r="BZ43" i="1"/>
  <c r="U1166" i="35"/>
  <c r="DT47" i="1"/>
  <c r="U1296" i="35"/>
  <c r="CX54" i="1"/>
  <c r="U1519" i="35"/>
  <c r="BZ60" i="1"/>
  <c r="U1710" i="35"/>
  <c r="CX64" i="1"/>
  <c r="U1839" i="35"/>
  <c r="EP66" i="1"/>
  <c r="U1905" i="35"/>
  <c r="CX68" i="1"/>
  <c r="U1967" i="35"/>
  <c r="K7" i="23"/>
  <c r="T7" i="23" s="1"/>
  <c r="C7" i="23" s="1"/>
  <c r="L7" i="23"/>
  <c r="U238" i="35"/>
  <c r="CX27" i="1"/>
  <c r="U655" i="35"/>
  <c r="CX37" i="1"/>
  <c r="U975" i="35"/>
  <c r="U44" i="35"/>
  <c r="DT14" i="1"/>
  <c r="U240" i="35"/>
  <c r="U430" i="35"/>
  <c r="U3085" i="35"/>
  <c r="BZ22" i="1"/>
  <c r="U494" i="35"/>
  <c r="EP29" i="1"/>
  <c r="U721" i="35"/>
  <c r="EP42" i="1"/>
  <c r="U1137" i="35"/>
  <c r="EP47" i="1"/>
  <c r="U1297" i="35"/>
  <c r="DT57" i="1"/>
  <c r="U1616" i="35"/>
  <c r="U1742" i="35"/>
  <c r="AE68" i="1"/>
  <c r="U1964" i="35"/>
  <c r="U2575" i="35"/>
  <c r="BZ24" i="1"/>
  <c r="U558" i="35"/>
  <c r="AE31" i="1"/>
  <c r="U780" i="35"/>
  <c r="EP50" i="1"/>
  <c r="U1393" i="35"/>
  <c r="AE53" i="1"/>
  <c r="U1484" i="35"/>
  <c r="U1838" i="35"/>
  <c r="CX69" i="1"/>
  <c r="U1999" i="35"/>
  <c r="CX78" i="1"/>
  <c r="U2287" i="35"/>
  <c r="EP82" i="1"/>
  <c r="U2417" i="35"/>
  <c r="DX49" i="1"/>
  <c r="DX27" i="1"/>
  <c r="ET83" i="1"/>
  <c r="F2449" i="35"/>
  <c r="U80" i="1"/>
  <c r="Z80" i="1" s="1"/>
  <c r="AE80" i="1" s="1"/>
  <c r="I2348" i="35"/>
  <c r="DL84" i="1"/>
  <c r="DP84" i="1" s="1"/>
  <c r="F2480" i="35"/>
  <c r="AS79" i="1"/>
  <c r="AX79" i="1" s="1"/>
  <c r="BC79" i="1" s="1"/>
  <c r="F2317" i="35"/>
  <c r="U70" i="1"/>
  <c r="Z70" i="1" s="1"/>
  <c r="AE70" i="1" s="1"/>
  <c r="F2028" i="35"/>
  <c r="EH68" i="1"/>
  <c r="EL68" i="1" s="1"/>
  <c r="ET68" i="1"/>
  <c r="F1969" i="35"/>
  <c r="ET66" i="1"/>
  <c r="F1905" i="35"/>
  <c r="U65" i="1"/>
  <c r="Z65" i="1" s="1"/>
  <c r="AE65" i="1" s="1"/>
  <c r="F1868" i="35"/>
  <c r="CN62" i="1"/>
  <c r="CS62" i="1" s="1"/>
  <c r="CX62" i="1" s="1"/>
  <c r="I1775" i="35"/>
  <c r="U61" i="1"/>
  <c r="Z61" i="1" s="1"/>
  <c r="AE61" i="1" s="1"/>
  <c r="F1740" i="35"/>
  <c r="AS57" i="1"/>
  <c r="AX57" i="1" s="1"/>
  <c r="BC57" i="1" s="1"/>
  <c r="I1613" i="35"/>
  <c r="ET54" i="1"/>
  <c r="F1521" i="35"/>
  <c r="U82" i="1"/>
  <c r="Z82" i="1" s="1"/>
  <c r="AE82" i="1" s="1"/>
  <c r="BR79" i="1"/>
  <c r="BV79" i="1" s="1"/>
  <c r="BZ79" i="1" s="1"/>
  <c r="ET72" i="1"/>
  <c r="I2097" i="35"/>
  <c r="CN77" i="1"/>
  <c r="CS77" i="1" s="1"/>
  <c r="CX77" i="1" s="1"/>
  <c r="EH72" i="1"/>
  <c r="EL72" i="1" s="1"/>
  <c r="BV69" i="1"/>
  <c r="BR66" i="1"/>
  <c r="BV66" i="1" s="1"/>
  <c r="BZ66" i="1" s="1"/>
  <c r="F1902" i="35"/>
  <c r="ET64" i="1"/>
  <c r="F1841" i="35"/>
  <c r="AS55" i="1"/>
  <c r="AX55" i="1" s="1"/>
  <c r="BC55" i="1" s="1"/>
  <c r="I1549" i="35"/>
  <c r="BR53" i="1"/>
  <c r="BV53" i="1" s="1"/>
  <c r="BZ53" i="1" s="1"/>
  <c r="F1486" i="35"/>
  <c r="ET51" i="1"/>
  <c r="F1425" i="35"/>
  <c r="AS50" i="1"/>
  <c r="AX50" i="1" s="1"/>
  <c r="BC50" i="1" s="1"/>
  <c r="F1389" i="35"/>
  <c r="ET42" i="1"/>
  <c r="I1137" i="35"/>
  <c r="CN30" i="1"/>
  <c r="CS30" i="1" s="1"/>
  <c r="CX30" i="1" s="1"/>
  <c r="F751" i="35"/>
  <c r="CN25" i="1"/>
  <c r="CS25" i="1" s="1"/>
  <c r="F591" i="35"/>
  <c r="EH19" i="1"/>
  <c r="EL19" i="1" s="1"/>
  <c r="ET19" i="1"/>
  <c r="F401" i="35"/>
  <c r="EH76" i="1"/>
  <c r="EL76" i="1" s="1"/>
  <c r="W76" i="36" s="1"/>
  <c r="X76" i="36" s="1"/>
  <c r="BR55" i="1"/>
  <c r="BV55" i="1" s="1"/>
  <c r="BZ55" i="1" s="1"/>
  <c r="F1550" i="35"/>
  <c r="ET52" i="1"/>
  <c r="I1457" i="35"/>
  <c r="BR51" i="1"/>
  <c r="BV51" i="1" s="1"/>
  <c r="F1422" i="35"/>
  <c r="DL77" i="1"/>
  <c r="DP77" i="1" s="1"/>
  <c r="CS75" i="1"/>
  <c r="CX75" i="1" s="1"/>
  <c r="BR63" i="1"/>
  <c r="BV63" i="1" s="1"/>
  <c r="BZ63" i="1" s="1"/>
  <c r="F1806" i="35"/>
  <c r="CN60" i="1"/>
  <c r="CS60" i="1" s="1"/>
  <c r="CX60" i="1" s="1"/>
  <c r="I1711" i="35"/>
  <c r="CN50" i="1"/>
  <c r="CS50" i="1" s="1"/>
  <c r="F1391" i="35"/>
  <c r="AS49" i="1"/>
  <c r="AX49" i="1" s="1"/>
  <c r="BC49" i="1" s="1"/>
  <c r="F1357" i="35"/>
  <c r="DL58" i="1"/>
  <c r="DP58" i="1" s="1"/>
  <c r="U25" i="1"/>
  <c r="Z25" i="1" s="1"/>
  <c r="AE25" i="1" s="1"/>
  <c r="F588" i="35"/>
  <c r="CN22" i="1"/>
  <c r="CS22" i="1" s="1"/>
  <c r="CX22" i="1" s="1"/>
  <c r="F495" i="35"/>
  <c r="S19" i="36"/>
  <c r="T19" i="36" s="1"/>
  <c r="Q399" i="35"/>
  <c r="ET17" i="1"/>
  <c r="I337" i="35"/>
  <c r="ET47" i="1"/>
  <c r="F1297" i="35"/>
  <c r="EH33" i="1"/>
  <c r="EL33" i="1" s="1"/>
  <c r="ET33" i="1"/>
  <c r="F849" i="35"/>
  <c r="BR20" i="1"/>
  <c r="BV20" i="1" s="1"/>
  <c r="Q20" i="36" s="1"/>
  <c r="R20" i="36" s="1"/>
  <c r="U15" i="1"/>
  <c r="Z15" i="1" s="1"/>
  <c r="L15" i="36" s="1"/>
  <c r="M15" i="36" s="1"/>
  <c r="F268" i="35"/>
  <c r="EH13" i="1"/>
  <c r="EL13" i="1" s="1"/>
  <c r="ET13" i="1"/>
  <c r="F209" i="35"/>
  <c r="AS74" i="1"/>
  <c r="AX74" i="1" s="1"/>
  <c r="BC74" i="1" s="1"/>
  <c r="DL66" i="1"/>
  <c r="DP66" i="1" s="1"/>
  <c r="Q1488" i="35"/>
  <c r="AS31" i="1"/>
  <c r="AX31" i="1" s="1"/>
  <c r="BC31" i="1" s="1"/>
  <c r="F781" i="35"/>
  <c r="AX21" i="1"/>
  <c r="BC21" i="1" s="1"/>
  <c r="U13" i="36"/>
  <c r="V13" i="36" s="1"/>
  <c r="Q208" i="35"/>
  <c r="DL55" i="1"/>
  <c r="DP55" i="1" s="1"/>
  <c r="DL22" i="1"/>
  <c r="DP22" i="1" s="1"/>
  <c r="W8" i="36"/>
  <c r="X8" i="36" s="1"/>
  <c r="Q49" i="35"/>
  <c r="H10" i="3"/>
  <c r="H10" i="1"/>
  <c r="U22" i="1"/>
  <c r="Z22" i="1" s="1"/>
  <c r="AE22" i="1" s="1"/>
  <c r="Z8" i="1"/>
  <c r="P86" i="36"/>
  <c r="GJ86" i="1"/>
  <c r="GL86" i="1"/>
  <c r="GI86" i="1"/>
  <c r="GK86" i="1"/>
  <c r="B2542" i="35"/>
  <c r="P98" i="36"/>
  <c r="GI98" i="1"/>
  <c r="GK98" i="1"/>
  <c r="GJ98" i="1"/>
  <c r="B2926" i="35"/>
  <c r="GL98" i="1"/>
  <c r="FT13" i="1"/>
  <c r="HB13" i="1"/>
  <c r="EZ42" i="1"/>
  <c r="GV42" i="1"/>
  <c r="FT48" i="1"/>
  <c r="HB48" i="1"/>
  <c r="P11" i="23"/>
  <c r="Q11" i="23"/>
  <c r="P24" i="23"/>
  <c r="Q24" i="23"/>
  <c r="FL50" i="1"/>
  <c r="W1397" i="35"/>
  <c r="BV26" i="1"/>
  <c r="BZ26" i="1" s="1"/>
  <c r="P76" i="36"/>
  <c r="GK76" i="1"/>
  <c r="GL76" i="1"/>
  <c r="GI76" i="1"/>
  <c r="GJ76" i="1"/>
  <c r="B2222" i="35"/>
  <c r="P90" i="36"/>
  <c r="GI90" i="1"/>
  <c r="GK90" i="1"/>
  <c r="GJ90" i="1"/>
  <c r="GL90" i="1"/>
  <c r="B2670" i="35"/>
  <c r="EZ36" i="1"/>
  <c r="GV36" i="1"/>
  <c r="FJ39" i="1"/>
  <c r="GY39" i="1"/>
  <c r="P43" i="36"/>
  <c r="GJ43" i="1"/>
  <c r="GK43" i="1"/>
  <c r="GI43" i="1"/>
  <c r="GL43" i="1"/>
  <c r="B1166" i="35"/>
  <c r="FT21" i="1"/>
  <c r="HB21" i="1"/>
  <c r="AE29" i="36"/>
  <c r="HA29" i="1"/>
  <c r="X725" i="35"/>
  <c r="BR7" i="1"/>
  <c r="BV7" i="1" s="1"/>
  <c r="BZ7" i="1" s="1"/>
  <c r="F14" i="35"/>
  <c r="EZ20" i="1"/>
  <c r="GV20" i="1"/>
  <c r="FJ26" i="1"/>
  <c r="GY26" i="1"/>
  <c r="P40" i="36"/>
  <c r="GJ40" i="1"/>
  <c r="GK40" i="1"/>
  <c r="GI40" i="1"/>
  <c r="GL40" i="1"/>
  <c r="B1070" i="35"/>
  <c r="FJ58" i="1"/>
  <c r="GY58" i="1"/>
  <c r="AC6" i="36"/>
  <c r="FK6" i="1"/>
  <c r="AE30" i="36"/>
  <c r="HA30" i="1"/>
  <c r="X757" i="35"/>
  <c r="EL24" i="1"/>
  <c r="AX20" i="1"/>
  <c r="CN10" i="1"/>
  <c r="CS10" i="1" s="1"/>
  <c r="CX10" i="1" s="1"/>
  <c r="EZ100" i="1"/>
  <c r="GV100" i="1"/>
  <c r="P50" i="36"/>
  <c r="GL50" i="1"/>
  <c r="GJ50" i="1"/>
  <c r="GK50" i="1"/>
  <c r="GI50" i="1"/>
  <c r="B1390" i="35"/>
  <c r="P67" i="36"/>
  <c r="GK67" i="1"/>
  <c r="GI67" i="1"/>
  <c r="GJ67" i="1"/>
  <c r="GL67" i="1"/>
  <c r="B1934" i="35"/>
  <c r="AG43" i="36"/>
  <c r="W1174" i="35"/>
  <c r="BC38" i="1"/>
  <c r="U1005" i="35"/>
  <c r="U2029" i="35"/>
  <c r="U3053" i="35"/>
  <c r="BZ10" i="1"/>
  <c r="U110" i="35"/>
  <c r="DT15" i="1"/>
  <c r="U272" i="35"/>
  <c r="DT22" i="1"/>
  <c r="U496" i="35"/>
  <c r="DT29" i="1"/>
  <c r="U720" i="35"/>
  <c r="CX35" i="1"/>
  <c r="U911" i="35"/>
  <c r="BZ39" i="1"/>
  <c r="U1038" i="35"/>
  <c r="DT43" i="1"/>
  <c r="U1168" i="35"/>
  <c r="CX50" i="1"/>
  <c r="U1391" i="35"/>
  <c r="CX52" i="1"/>
  <c r="U1455" i="35"/>
  <c r="CX55" i="1"/>
  <c r="U1551" i="35"/>
  <c r="EP60" i="1"/>
  <c r="U1713" i="35"/>
  <c r="BZ65" i="1"/>
  <c r="U1870" i="35"/>
  <c r="U1934" i="35"/>
  <c r="DT10" i="1"/>
  <c r="U112" i="35"/>
  <c r="U527" i="35"/>
  <c r="CX29" i="1"/>
  <c r="U719" i="35"/>
  <c r="AE10" i="1"/>
  <c r="U108" i="35"/>
  <c r="BZ16" i="1"/>
  <c r="U302" i="35"/>
  <c r="AA62" i="36"/>
  <c r="W1780" i="35"/>
  <c r="BZ18" i="1"/>
  <c r="U366" i="35"/>
  <c r="EP22" i="1"/>
  <c r="U497" i="35"/>
  <c r="BZ33" i="1"/>
  <c r="U846" i="35"/>
  <c r="AE43" i="1"/>
  <c r="U1164" i="35"/>
  <c r="EP54" i="1"/>
  <c r="U1521" i="35"/>
  <c r="BZ69" i="1"/>
  <c r="U1998" i="35"/>
  <c r="EP73" i="1"/>
  <c r="U2129" i="35"/>
  <c r="BZ78" i="1"/>
  <c r="U2286" i="35"/>
  <c r="EP87" i="1"/>
  <c r="U2577" i="35"/>
  <c r="DT32" i="1"/>
  <c r="U816" i="35"/>
  <c r="AE41" i="1"/>
  <c r="U1100" i="35"/>
  <c r="BZ52" i="1"/>
  <c r="U1454" i="35"/>
  <c r="DT64" i="1"/>
  <c r="U1840" i="35"/>
  <c r="BZ68" i="1"/>
  <c r="U1966" i="35"/>
  <c r="U2062" i="35"/>
  <c r="CX74" i="1"/>
  <c r="U2159" i="35"/>
  <c r="EP76" i="1"/>
  <c r="U2225" i="35"/>
  <c r="EP80" i="1"/>
  <c r="U2353" i="35"/>
  <c r="BZ84" i="1"/>
  <c r="U2478" i="35"/>
  <c r="U2540" i="35"/>
  <c r="U3116" i="35"/>
  <c r="BZ100" i="1"/>
  <c r="U2990" i="35"/>
  <c r="DP90" i="1"/>
  <c r="DL100" i="1"/>
  <c r="DP100" i="1" s="1"/>
  <c r="BR103" i="1"/>
  <c r="BV103" i="1" s="1"/>
  <c r="Q103" i="36" s="1"/>
  <c r="R103" i="36" s="1"/>
  <c r="DL102" i="1"/>
  <c r="DP102" i="1" s="1"/>
  <c r="Q3056" i="35" s="1"/>
  <c r="BR101" i="1"/>
  <c r="BV101" i="1" s="1"/>
  <c r="BZ101" i="1" s="1"/>
  <c r="BV89" i="1"/>
  <c r="DX18" i="1"/>
  <c r="DX45" i="1"/>
  <c r="DX19" i="1"/>
  <c r="U86" i="1"/>
  <c r="Z86" i="1" s="1"/>
  <c r="AE86" i="1" s="1"/>
  <c r="F2540" i="35"/>
  <c r="EH82" i="1"/>
  <c r="EL82" i="1" s="1"/>
  <c r="F2417" i="35"/>
  <c r="ET82" i="1"/>
  <c r="CN83" i="1"/>
  <c r="CS83" i="1" s="1"/>
  <c r="CX83" i="1" s="1"/>
  <c r="DB83" i="1"/>
  <c r="DA83" i="1" s="1"/>
  <c r="GM83" i="1" s="1"/>
  <c r="F2447" i="35"/>
  <c r="AS85" i="1"/>
  <c r="AX85" i="1" s="1"/>
  <c r="BC85" i="1" s="1"/>
  <c r="F2509" i="35"/>
  <c r="ET70" i="1"/>
  <c r="I2033" i="35"/>
  <c r="U66" i="1"/>
  <c r="Z66" i="1" s="1"/>
  <c r="AE66" i="1" s="1"/>
  <c r="F1900" i="35"/>
  <c r="ET63" i="1"/>
  <c r="F1809" i="35"/>
  <c r="U60" i="1"/>
  <c r="Z60" i="1" s="1"/>
  <c r="AE60" i="1" s="1"/>
  <c r="F1708" i="35"/>
  <c r="DL80" i="1"/>
  <c r="DP80" i="1" s="1"/>
  <c r="EH74" i="1"/>
  <c r="EL74" i="1" s="1"/>
  <c r="CN73" i="1"/>
  <c r="CS73" i="1" s="1"/>
  <c r="CX73" i="1" s="1"/>
  <c r="DB72" i="1"/>
  <c r="DA72" i="1" s="1"/>
  <c r="GM72" i="1" s="1"/>
  <c r="F2095" i="35"/>
  <c r="BR71" i="1"/>
  <c r="BV71" i="1" s="1"/>
  <c r="BZ71" i="1" s="1"/>
  <c r="F2062" i="35"/>
  <c r="AS70" i="1"/>
  <c r="AX70" i="1" s="1"/>
  <c r="BC70" i="1" s="1"/>
  <c r="F2029" i="35"/>
  <c r="BR67" i="1"/>
  <c r="BV67" i="1" s="1"/>
  <c r="BZ67" i="1" s="1"/>
  <c r="F1934" i="35"/>
  <c r="AS75" i="1"/>
  <c r="AX75" i="1" s="1"/>
  <c r="BC75" i="1" s="1"/>
  <c r="DL72" i="1"/>
  <c r="DP72" i="1" s="1"/>
  <c r="U64" i="1"/>
  <c r="Z64" i="1" s="1"/>
  <c r="AE64" i="1" s="1"/>
  <c r="F1836" i="35"/>
  <c r="U58" i="1"/>
  <c r="Z58" i="1" s="1"/>
  <c r="AE58" i="1" s="1"/>
  <c r="F1644" i="35"/>
  <c r="AS53" i="1"/>
  <c r="AX53" i="1" s="1"/>
  <c r="BC53" i="1" s="1"/>
  <c r="I1485" i="35"/>
  <c r="EH50" i="1"/>
  <c r="EL50" i="1" s="1"/>
  <c r="ET50" i="1"/>
  <c r="F1393" i="35"/>
  <c r="ET44" i="1"/>
  <c r="I1201" i="35"/>
  <c r="AS33" i="1"/>
  <c r="AX33" i="1" s="1"/>
  <c r="BC33" i="1" s="1"/>
  <c r="F845" i="35"/>
  <c r="U24" i="1"/>
  <c r="Z24" i="1" s="1"/>
  <c r="F556" i="35"/>
  <c r="DL75" i="1"/>
  <c r="DP75" i="1" s="1"/>
  <c r="DL65" i="1"/>
  <c r="DP65" i="1" s="1"/>
  <c r="I1872" i="35"/>
  <c r="AS63" i="1"/>
  <c r="AX63" i="1" s="1"/>
  <c r="BC63" i="1" s="1"/>
  <c r="I1805" i="35"/>
  <c r="BR61" i="1"/>
  <c r="BV61" i="1" s="1"/>
  <c r="BZ61" i="1" s="1"/>
  <c r="F1742" i="35"/>
  <c r="AS51" i="1"/>
  <c r="AX51" i="1" s="1"/>
  <c r="BC51" i="1" s="1"/>
  <c r="I1421" i="35"/>
  <c r="CN76" i="1"/>
  <c r="CS76" i="1" s="1"/>
  <c r="CX76" i="1" s="1"/>
  <c r="BR75" i="1"/>
  <c r="BV75" i="1" s="1"/>
  <c r="BZ75" i="1" s="1"/>
  <c r="DB65" i="1"/>
  <c r="DA65" i="1" s="1"/>
  <c r="GM65" i="1" s="1"/>
  <c r="F1871" i="35"/>
  <c r="ET59" i="1"/>
  <c r="F1681" i="35"/>
  <c r="CN58" i="1"/>
  <c r="CS58" i="1" s="1"/>
  <c r="CX58" i="1" s="1"/>
  <c r="I1647" i="35"/>
  <c r="U52" i="1"/>
  <c r="Z52" i="1" s="1"/>
  <c r="AE52" i="1" s="1"/>
  <c r="F1452" i="35"/>
  <c r="DL56" i="1"/>
  <c r="DP56" i="1" s="1"/>
  <c r="F1584" i="35"/>
  <c r="BR19" i="1"/>
  <c r="BV19" i="1" s="1"/>
  <c r="BZ19" i="1" s="1"/>
  <c r="F398" i="35"/>
  <c r="BR14" i="1"/>
  <c r="BV14" i="1" s="1"/>
  <c r="BZ14" i="1" s="1"/>
  <c r="F238" i="35"/>
  <c r="ET10" i="1"/>
  <c r="F113" i="35"/>
  <c r="BV64" i="1"/>
  <c r="BZ64" i="1" s="1"/>
  <c r="DP52" i="1"/>
  <c r="EH31" i="1"/>
  <c r="EL31" i="1" s="1"/>
  <c r="ET31" i="1"/>
  <c r="F785" i="35"/>
  <c r="CN23" i="1"/>
  <c r="CS23" i="1" s="1"/>
  <c r="CX23" i="1" s="1"/>
  <c r="L527" i="35"/>
  <c r="CN18" i="1"/>
  <c r="CS18" i="1" s="1"/>
  <c r="CX18" i="1" s="1"/>
  <c r="F367" i="35"/>
  <c r="Q305" i="35"/>
  <c r="DP14" i="1"/>
  <c r="U74" i="1"/>
  <c r="Z74" i="1" s="1"/>
  <c r="AE74" i="1" s="1"/>
  <c r="Z62" i="1"/>
  <c r="AE62" i="1" s="1"/>
  <c r="AS29" i="1"/>
  <c r="AX29" i="1" s="1"/>
  <c r="BC29" i="1" s="1"/>
  <c r="F717" i="35"/>
  <c r="U26" i="36"/>
  <c r="V26" i="36" s="1"/>
  <c r="Q624" i="35"/>
  <c r="EH25" i="1"/>
  <c r="EL25" i="1" s="1"/>
  <c r="EH21" i="1"/>
  <c r="EL21" i="1" s="1"/>
  <c r="ET21" i="1"/>
  <c r="F465" i="35"/>
  <c r="U17" i="1"/>
  <c r="Z17" i="1" s="1"/>
  <c r="AE17" i="1" s="1"/>
  <c r="F332" i="35"/>
  <c r="EH29" i="1"/>
  <c r="EL29" i="1" s="1"/>
  <c r="ET29" i="1"/>
  <c r="I721" i="35"/>
  <c r="AX14" i="1"/>
  <c r="CN11" i="1"/>
  <c r="CS11" i="1" s="1"/>
  <c r="EZ70" i="1"/>
  <c r="GV70" i="1"/>
  <c r="P92" i="36"/>
  <c r="GJ92" i="1"/>
  <c r="GL92" i="1"/>
  <c r="GI92" i="1"/>
  <c r="GK92" i="1"/>
  <c r="B2734" i="35"/>
  <c r="P100" i="36"/>
  <c r="GJ100" i="1"/>
  <c r="GL100" i="1"/>
  <c r="B2990" i="35"/>
  <c r="GI100" i="1"/>
  <c r="GK100" i="1"/>
  <c r="FJ48" i="1"/>
  <c r="GY48" i="1"/>
  <c r="AH41" i="36"/>
  <c r="HD41" i="1"/>
  <c r="X1110" i="35"/>
  <c r="FT87" i="1"/>
  <c r="HB87" i="1"/>
  <c r="EZ23" i="1"/>
  <c r="GV23" i="1"/>
  <c r="EZ28" i="1"/>
  <c r="GV28" i="1"/>
  <c r="P39" i="36"/>
  <c r="GJ39" i="1"/>
  <c r="GK39" i="1"/>
  <c r="GI39" i="1"/>
  <c r="GL39" i="1"/>
  <c r="B1038" i="35"/>
  <c r="AD33" i="36"/>
  <c r="FL33" i="1"/>
  <c r="W853" i="35"/>
  <c r="EH7" i="1"/>
  <c r="EL7" i="1" s="1"/>
  <c r="W7" i="36" s="1"/>
  <c r="X7" i="36" s="1"/>
  <c r="F17" i="35"/>
  <c r="DL64" i="1"/>
  <c r="DP64" i="1" s="1"/>
  <c r="EZ68" i="1"/>
  <c r="GV68" i="1"/>
  <c r="P26" i="36"/>
  <c r="GK26" i="1"/>
  <c r="GL26" i="1"/>
  <c r="GI26" i="1"/>
  <c r="GJ26" i="1"/>
  <c r="B622" i="35"/>
  <c r="FT53" i="1"/>
  <c r="HB53" i="1"/>
  <c r="P58" i="36"/>
  <c r="GL58" i="1"/>
  <c r="GI58" i="1"/>
  <c r="GJ58" i="1"/>
  <c r="GK58" i="1"/>
  <c r="B1646" i="35"/>
  <c r="AA50" i="36"/>
  <c r="FB50" i="1"/>
  <c r="W1396" i="35"/>
  <c r="AG69" i="36"/>
  <c r="W2006" i="35"/>
  <c r="U23" i="1"/>
  <c r="Z23" i="1" s="1"/>
  <c r="Q524" i="35" s="1"/>
  <c r="CN17" i="1"/>
  <c r="CS17" i="1" s="1"/>
  <c r="FT92" i="1"/>
  <c r="HB92" i="1"/>
  <c r="P9" i="36"/>
  <c r="GJ9" i="1"/>
  <c r="GL9" i="1"/>
  <c r="GI9" i="1"/>
  <c r="B78" i="35"/>
  <c r="FJ56" i="1"/>
  <c r="GY56" i="1"/>
  <c r="P28" i="23"/>
  <c r="Q28" i="23"/>
  <c r="DL7" i="1"/>
  <c r="DP7" i="1" s="1"/>
  <c r="U7" i="36" s="1"/>
  <c r="V7" i="36" s="1"/>
  <c r="F16" i="35"/>
  <c r="BC14" i="1"/>
  <c r="U237" i="35"/>
  <c r="BC46" i="1"/>
  <c r="U1261" i="35"/>
  <c r="BC78" i="1"/>
  <c r="U2285" i="35"/>
  <c r="U14" i="35"/>
  <c r="AE12" i="1"/>
  <c r="U172" i="35"/>
  <c r="AE16" i="1"/>
  <c r="U300" i="35"/>
  <c r="AE24" i="1"/>
  <c r="U556" i="35"/>
  <c r="DT30" i="1"/>
  <c r="U752" i="35"/>
  <c r="CX36" i="1"/>
  <c r="U943" i="35"/>
  <c r="DT39" i="1"/>
  <c r="U1040" i="35"/>
  <c r="CX46" i="1"/>
  <c r="U1263" i="35"/>
  <c r="CX48" i="1"/>
  <c r="U1327" i="35"/>
  <c r="BZ51" i="1"/>
  <c r="U1422" i="35"/>
  <c r="BZ59" i="1"/>
  <c r="U1678" i="35"/>
  <c r="EP65" i="1"/>
  <c r="U1873" i="35"/>
  <c r="AE57" i="36"/>
  <c r="HA57" i="1"/>
  <c r="X1621" i="35"/>
  <c r="EP24" i="1"/>
  <c r="U561" i="35"/>
  <c r="BZ31" i="1"/>
  <c r="U782" i="35"/>
  <c r="ET36" i="1"/>
  <c r="ET37" i="1"/>
  <c r="ET41" i="1"/>
  <c r="ET45" i="1"/>
  <c r="ET53" i="1"/>
  <c r="ET57" i="1"/>
  <c r="ET65" i="1"/>
  <c r="ET9" i="1"/>
  <c r="ET28" i="1"/>
  <c r="ET38" i="1"/>
  <c r="ET8" i="1"/>
  <c r="ET24" i="1"/>
  <c r="ET69" i="1"/>
  <c r="ET73" i="1"/>
  <c r="ET78" i="1"/>
  <c r="ET39" i="1"/>
  <c r="ET75" i="1"/>
  <c r="ET79" i="1"/>
  <c r="ET32" i="1"/>
  <c r="ET76" i="1"/>
  <c r="ET60" i="1"/>
  <c r="ET104" i="1"/>
  <c r="ET26" i="1"/>
  <c r="ET30" i="1"/>
  <c r="ET81" i="1"/>
  <c r="ET6" i="1"/>
  <c r="BZ13" i="1"/>
  <c r="U206" i="35"/>
  <c r="BZ17" i="1"/>
  <c r="U334" i="35"/>
  <c r="FL105" i="1"/>
  <c r="W3157" i="35"/>
  <c r="BZ27" i="1"/>
  <c r="U654" i="35"/>
  <c r="BZ40" i="1"/>
  <c r="U1070" i="35"/>
  <c r="CX43" i="1"/>
  <c r="U1167" i="35"/>
  <c r="AE47" i="1"/>
  <c r="U1292" i="35"/>
  <c r="CX59" i="1"/>
  <c r="U1679" i="35"/>
  <c r="EP69" i="1"/>
  <c r="U2001" i="35"/>
  <c r="EP71" i="1"/>
  <c r="U2065" i="35"/>
  <c r="EP74" i="1"/>
  <c r="U2161" i="35"/>
  <c r="EP78" i="1"/>
  <c r="U2289" i="35"/>
  <c r="CX80" i="1"/>
  <c r="U2351" i="35"/>
  <c r="U2607" i="35"/>
  <c r="U2829" i="35"/>
  <c r="BZ21" i="1"/>
  <c r="U462" i="35"/>
  <c r="BZ30" i="1"/>
  <c r="U750" i="35"/>
  <c r="BZ49" i="1"/>
  <c r="U1358" i="35"/>
  <c r="DT52" i="1"/>
  <c r="U1456" i="35"/>
  <c r="EP68" i="1"/>
  <c r="U1969" i="35"/>
  <c r="BZ77" i="1"/>
  <c r="U2254" i="35"/>
  <c r="CX81" i="1"/>
  <c r="U2383" i="35"/>
  <c r="U2671" i="35"/>
  <c r="DB106" i="1"/>
  <c r="DA106" i="1" s="1"/>
  <c r="GM106" i="1" s="1"/>
  <c r="F3183" i="35"/>
  <c r="DT76" i="1"/>
  <c r="U2224" i="35"/>
  <c r="AE71" i="1"/>
  <c r="U2060" i="35"/>
  <c r="BZ88" i="1"/>
  <c r="U2606" i="35"/>
  <c r="GQ8" i="1"/>
  <c r="V48" i="35"/>
  <c r="W96" i="36"/>
  <c r="X96" i="36" s="1"/>
  <c r="Q2865" i="35"/>
  <c r="W98" i="36"/>
  <c r="X98" i="36" s="1"/>
  <c r="Q2929" i="35"/>
  <c r="W97" i="36"/>
  <c r="X97" i="36" s="1"/>
  <c r="Q2897" i="35"/>
  <c r="GF9" i="1"/>
  <c r="V78" i="35"/>
  <c r="L8" i="23"/>
  <c r="K8" i="23"/>
  <c r="DP105" i="1"/>
  <c r="U104" i="1"/>
  <c r="Z104" i="1" s="1"/>
  <c r="AE104" i="1" s="1"/>
  <c r="S105" i="36"/>
  <c r="T105" i="36" s="1"/>
  <c r="Q3151" i="35"/>
  <c r="DL104" i="1"/>
  <c r="DP104" i="1" s="1"/>
  <c r="AX102" i="1"/>
  <c r="BC102" i="1" s="1"/>
  <c r="DB101" i="1"/>
  <c r="DA101" i="1" s="1"/>
  <c r="GM101" i="1" s="1"/>
  <c r="L3023" i="35"/>
  <c r="L2993" i="35"/>
  <c r="ET100" i="1"/>
  <c r="N100" i="36"/>
  <c r="O100" i="36" s="1"/>
  <c r="Q2989" i="35"/>
  <c r="DB102" i="1"/>
  <c r="DA102" i="1" s="1"/>
  <c r="GM102" i="1" s="1"/>
  <c r="L3055" i="35"/>
  <c r="CN101" i="1"/>
  <c r="CS101" i="1" s="1"/>
  <c r="CX101" i="1" s="1"/>
  <c r="I2927" i="35"/>
  <c r="DB98" i="1"/>
  <c r="DA98" i="1" s="1"/>
  <c r="GM98" i="1" s="1"/>
  <c r="Q104" i="36"/>
  <c r="R104" i="36" s="1"/>
  <c r="Q3118" i="35"/>
  <c r="DP97" i="1"/>
  <c r="W99" i="36"/>
  <c r="X99" i="36" s="1"/>
  <c r="Q2961" i="35"/>
  <c r="Q97" i="36"/>
  <c r="R97" i="36" s="1"/>
  <c r="Q2894" i="35"/>
  <c r="Q96" i="36"/>
  <c r="R96" i="36" s="1"/>
  <c r="CN94" i="1"/>
  <c r="CS94" i="1" s="1"/>
  <c r="CX94" i="1" s="1"/>
  <c r="DB94" i="1"/>
  <c r="DA94" i="1" s="1"/>
  <c r="GM94" i="1" s="1"/>
  <c r="L2799" i="35"/>
  <c r="AS93" i="1"/>
  <c r="AX93" i="1" s="1"/>
  <c r="BC93" i="1" s="1"/>
  <c r="L2765" i="35"/>
  <c r="EH91" i="1"/>
  <c r="EL91" i="1" s="1"/>
  <c r="ET91" i="1"/>
  <c r="L2705" i="35"/>
  <c r="CN90" i="1"/>
  <c r="CS90" i="1" s="1"/>
  <c r="CX90" i="1" s="1"/>
  <c r="L2671" i="35"/>
  <c r="DB90" i="1"/>
  <c r="DA90" i="1" s="1"/>
  <c r="GM90" i="1" s="1"/>
  <c r="AS89" i="1"/>
  <c r="AX89" i="1" s="1"/>
  <c r="BC89" i="1" s="1"/>
  <c r="L2637" i="35"/>
  <c r="EH87" i="1"/>
  <c r="EL87" i="1" s="1"/>
  <c r="ET87" i="1"/>
  <c r="L2577" i="35"/>
  <c r="CN86" i="1"/>
  <c r="CS86" i="1" s="1"/>
  <c r="CX86" i="1" s="1"/>
  <c r="DB86" i="1"/>
  <c r="DA86" i="1" s="1"/>
  <c r="GM86" i="1" s="1"/>
  <c r="L2543" i="35"/>
  <c r="AS98" i="1"/>
  <c r="AX98" i="1" s="1"/>
  <c r="BC98" i="1" s="1"/>
  <c r="L2833" i="35"/>
  <c r="ET95" i="1"/>
  <c r="DL95" i="1"/>
  <c r="DP95" i="1" s="1"/>
  <c r="EH95" i="1"/>
  <c r="EL95" i="1" s="1"/>
  <c r="Q2638" i="35"/>
  <c r="BR85" i="1"/>
  <c r="BV85" i="1" s="1"/>
  <c r="BZ85" i="1" s="1"/>
  <c r="F2510" i="35"/>
  <c r="Q82" i="36"/>
  <c r="R82" i="36" s="1"/>
  <c r="Q2414" i="35"/>
  <c r="Z93" i="1"/>
  <c r="AE93" i="1" s="1"/>
  <c r="Q2544" i="35"/>
  <c r="Q84" i="36"/>
  <c r="R84" i="36" s="1"/>
  <c r="Q2478" i="35"/>
  <c r="L79" i="36"/>
  <c r="M79" i="36" s="1"/>
  <c r="Q2316" i="35"/>
  <c r="N81" i="36"/>
  <c r="O81" i="36" s="1"/>
  <c r="Q2381" i="35"/>
  <c r="L76" i="36"/>
  <c r="M76" i="36" s="1"/>
  <c r="Q2220" i="35"/>
  <c r="S68" i="36"/>
  <c r="T68" i="36" s="1"/>
  <c r="Q72" i="36"/>
  <c r="R72" i="36" s="1"/>
  <c r="Q2094" i="35"/>
  <c r="U69" i="36"/>
  <c r="V69" i="36" s="1"/>
  <c r="Q2000" i="35"/>
  <c r="Q77" i="36"/>
  <c r="R77" i="36" s="1"/>
  <c r="Q2254" i="35"/>
  <c r="W67" i="36"/>
  <c r="X67" i="36" s="1"/>
  <c r="Q1937" i="35"/>
  <c r="N65" i="36"/>
  <c r="O65" i="36" s="1"/>
  <c r="Q1869" i="35"/>
  <c r="W66" i="36"/>
  <c r="X66" i="36" s="1"/>
  <c r="Q1905" i="35"/>
  <c r="N64" i="36"/>
  <c r="O64" i="36" s="1"/>
  <c r="Q1837" i="35"/>
  <c r="W58" i="36"/>
  <c r="X58" i="36" s="1"/>
  <c r="Q1649" i="35"/>
  <c r="S53" i="36"/>
  <c r="T53" i="36" s="1"/>
  <c r="Q1487" i="35"/>
  <c r="U41" i="36"/>
  <c r="V41" i="36" s="1"/>
  <c r="Q1104" i="35"/>
  <c r="DP92" i="1"/>
  <c r="W60" i="36"/>
  <c r="X60" i="36" s="1"/>
  <c r="Q1713" i="35"/>
  <c r="S48" i="36"/>
  <c r="T48" i="36" s="1"/>
  <c r="Q1327" i="35"/>
  <c r="W47" i="36"/>
  <c r="X47" i="36" s="1"/>
  <c r="Q1297" i="35"/>
  <c r="L47" i="36"/>
  <c r="M47" i="36" s="1"/>
  <c r="Q1292" i="35"/>
  <c r="N46" i="36"/>
  <c r="O46" i="36" s="1"/>
  <c r="Q1261" i="35"/>
  <c r="Q45" i="36"/>
  <c r="R45" i="36" s="1"/>
  <c r="Q1230" i="35"/>
  <c r="S44" i="36"/>
  <c r="T44" i="36" s="1"/>
  <c r="Q1199" i="35"/>
  <c r="W43" i="36"/>
  <c r="X43" i="36" s="1"/>
  <c r="Q1169" i="35"/>
  <c r="L43" i="36"/>
  <c r="M43" i="36" s="1"/>
  <c r="Q41" i="36"/>
  <c r="R41" i="36" s="1"/>
  <c r="Q1102" i="35"/>
  <c r="S40" i="36"/>
  <c r="T40" i="36" s="1"/>
  <c r="Q1071" i="35"/>
  <c r="W39" i="36"/>
  <c r="X39" i="36" s="1"/>
  <c r="Q1041" i="35"/>
  <c r="L39" i="36"/>
  <c r="M39" i="36" s="1"/>
  <c r="Q1036" i="35"/>
  <c r="U48" i="36"/>
  <c r="V48" i="36" s="1"/>
  <c r="Q1328" i="35"/>
  <c r="U32" i="36"/>
  <c r="V32" i="36" s="1"/>
  <c r="Q816" i="35"/>
  <c r="U63" i="36"/>
  <c r="V63" i="36" s="1"/>
  <c r="Q1614" i="35"/>
  <c r="U50" i="36"/>
  <c r="V50" i="36" s="1"/>
  <c r="Q1392" i="35"/>
  <c r="W38" i="36"/>
  <c r="X38" i="36" s="1"/>
  <c r="Q1009" i="35"/>
  <c r="Q37" i="36"/>
  <c r="R37" i="36" s="1"/>
  <c r="Q974" i="35"/>
  <c r="S35" i="36"/>
  <c r="T35" i="36" s="1"/>
  <c r="Q911" i="35"/>
  <c r="L34" i="36"/>
  <c r="M34" i="36" s="1"/>
  <c r="Q876" i="35"/>
  <c r="N32" i="36"/>
  <c r="O32" i="36" s="1"/>
  <c r="Q813" i="35"/>
  <c r="W30" i="36"/>
  <c r="X30" i="36" s="1"/>
  <c r="Q753" i="35"/>
  <c r="Q29" i="36"/>
  <c r="R29" i="36" s="1"/>
  <c r="Q718" i="35"/>
  <c r="S27" i="36"/>
  <c r="T27" i="36" s="1"/>
  <c r="Q655" i="35"/>
  <c r="L59" i="36"/>
  <c r="M59" i="36" s="1"/>
  <c r="Q1676" i="35"/>
  <c r="Q36" i="36"/>
  <c r="R36" i="36" s="1"/>
  <c r="Q942" i="35"/>
  <c r="L31" i="36"/>
  <c r="M31" i="36" s="1"/>
  <c r="Q780" i="35"/>
  <c r="Q28" i="36"/>
  <c r="R28" i="36" s="1"/>
  <c r="Q686" i="35"/>
  <c r="H9" i="3"/>
  <c r="H9" i="1"/>
  <c r="L55" i="36"/>
  <c r="M55" i="36" s="1"/>
  <c r="Q1548" i="35"/>
  <c r="Q23" i="36"/>
  <c r="R23" i="36" s="1"/>
  <c r="Q526" i="35"/>
  <c r="L18" i="36"/>
  <c r="M18" i="36" s="1"/>
  <c r="Q364" i="35"/>
  <c r="U15" i="36"/>
  <c r="V15" i="36" s="1"/>
  <c r="Q272" i="35"/>
  <c r="L11" i="36"/>
  <c r="M11" i="36" s="1"/>
  <c r="Q140" i="35"/>
  <c r="Q8" i="36"/>
  <c r="R8" i="36" s="1"/>
  <c r="Q46" i="35"/>
  <c r="L21" i="36"/>
  <c r="M21" i="36" s="1"/>
  <c r="Q460" i="35"/>
  <c r="U17" i="36"/>
  <c r="V17" i="36" s="1"/>
  <c r="Q336" i="35"/>
  <c r="U10" i="36"/>
  <c r="V10" i="36" s="1"/>
  <c r="Q112" i="35"/>
  <c r="S14" i="23"/>
  <c r="R14" i="23"/>
  <c r="S18" i="23"/>
  <c r="R18" i="23"/>
  <c r="S22" i="23"/>
  <c r="R22" i="23"/>
  <c r="U25" i="36"/>
  <c r="V25" i="36" s="1"/>
  <c r="Q592" i="35"/>
  <c r="U23" i="36"/>
  <c r="V23" i="36" s="1"/>
  <c r="Q528" i="35"/>
  <c r="L14" i="36"/>
  <c r="M14" i="36" s="1"/>
  <c r="Q236" i="35"/>
  <c r="Q11" i="36"/>
  <c r="R11" i="36" s="1"/>
  <c r="W18" i="36"/>
  <c r="X18" i="36" s="1"/>
  <c r="Q369" i="35"/>
  <c r="FT22" i="1"/>
  <c r="HB22" i="1"/>
  <c r="P54" i="36"/>
  <c r="GJ54" i="1"/>
  <c r="GK54" i="1"/>
  <c r="GL54" i="1"/>
  <c r="GI54" i="1"/>
  <c r="B1518" i="35"/>
  <c r="H21" i="36"/>
  <c r="G456" i="35"/>
  <c r="S36" i="23"/>
  <c r="R36" i="23"/>
  <c r="AA55" i="36"/>
  <c r="FB55" i="1"/>
  <c r="W1556" i="35"/>
  <c r="AG68" i="36"/>
  <c r="FV68" i="1"/>
  <c r="W1974" i="35"/>
  <c r="EH106" i="1"/>
  <c r="EL106" i="1" s="1"/>
  <c r="ET106" i="1"/>
  <c r="F3185" i="35"/>
  <c r="AA38" i="36"/>
  <c r="FB38" i="1"/>
  <c r="W1012" i="35"/>
  <c r="AG47" i="36"/>
  <c r="FV47" i="1"/>
  <c r="W1302" i="35"/>
  <c r="AA58" i="36"/>
  <c r="FB58" i="1"/>
  <c r="W1652" i="35"/>
  <c r="FL72" i="1"/>
  <c r="AD72" i="36"/>
  <c r="W2101" i="35"/>
  <c r="AB78" i="36"/>
  <c r="GX78" i="1"/>
  <c r="X2292" i="35"/>
  <c r="W20" i="36"/>
  <c r="X20" i="36" s="1"/>
  <c r="Q433" i="35"/>
  <c r="P38" i="36"/>
  <c r="GL38" i="1"/>
  <c r="GI38" i="1"/>
  <c r="GJ38" i="1"/>
  <c r="GK38" i="1"/>
  <c r="B1006" i="35"/>
  <c r="H15" i="36"/>
  <c r="G264" i="35"/>
  <c r="AA22" i="36"/>
  <c r="FB22" i="1"/>
  <c r="W500" i="35"/>
  <c r="K34" i="23"/>
  <c r="L34" i="23"/>
  <c r="DL106" i="1"/>
  <c r="DP106" i="1" s="1"/>
  <c r="F3184" i="35"/>
  <c r="N16" i="36"/>
  <c r="O16" i="36" s="1"/>
  <c r="Q301" i="35"/>
  <c r="AE11" i="36"/>
  <c r="HA11" i="1"/>
  <c r="X149" i="35"/>
  <c r="AA17" i="36"/>
  <c r="FB17" i="1"/>
  <c r="W340" i="35"/>
  <c r="AD59" i="36"/>
  <c r="FL59" i="1"/>
  <c r="W1685" i="35"/>
  <c r="AA106" i="36"/>
  <c r="FB106" i="1"/>
  <c r="W3188" i="35"/>
  <c r="V21" i="35"/>
  <c r="BG11" i="1"/>
  <c r="BF11" i="1" s="1"/>
  <c r="GB11" i="1" s="1"/>
  <c r="BG13" i="1"/>
  <c r="BF13" i="1" s="1"/>
  <c r="GB13" i="1" s="1"/>
  <c r="BG15" i="1"/>
  <c r="BF15" i="1" s="1"/>
  <c r="GB15" i="1" s="1"/>
  <c r="BG17" i="1"/>
  <c r="BF17" i="1" s="1"/>
  <c r="GB17" i="1" s="1"/>
  <c r="BG19" i="1"/>
  <c r="BF19" i="1" s="1"/>
  <c r="GB19" i="1" s="1"/>
  <c r="BG21" i="1"/>
  <c r="BF21" i="1" s="1"/>
  <c r="GB21" i="1" s="1"/>
  <c r="BG23" i="1"/>
  <c r="BF23" i="1" s="1"/>
  <c r="GB23" i="1" s="1"/>
  <c r="BG25" i="1"/>
  <c r="BF25" i="1" s="1"/>
  <c r="GB25" i="1" s="1"/>
  <c r="BG27" i="1"/>
  <c r="BF27" i="1" s="1"/>
  <c r="GB27" i="1" s="1"/>
  <c r="BG29" i="1"/>
  <c r="BF29" i="1" s="1"/>
  <c r="GB29" i="1" s="1"/>
  <c r="BG31" i="1"/>
  <c r="BF31" i="1" s="1"/>
  <c r="GB31" i="1" s="1"/>
  <c r="BG33" i="1"/>
  <c r="BF33" i="1" s="1"/>
  <c r="GB33" i="1" s="1"/>
  <c r="BG35" i="1"/>
  <c r="BF35" i="1" s="1"/>
  <c r="GB35" i="1" s="1"/>
  <c r="BG37" i="1"/>
  <c r="BF37" i="1" s="1"/>
  <c r="GB37" i="1" s="1"/>
  <c r="BG39" i="1"/>
  <c r="BF39" i="1" s="1"/>
  <c r="GB39" i="1" s="1"/>
  <c r="BG41" i="1"/>
  <c r="BF41" i="1" s="1"/>
  <c r="GB41" i="1" s="1"/>
  <c r="BG43" i="1"/>
  <c r="BF43" i="1" s="1"/>
  <c r="GB43" i="1" s="1"/>
  <c r="BG45" i="1"/>
  <c r="BF45" i="1" s="1"/>
  <c r="GB45" i="1" s="1"/>
  <c r="BG47" i="1"/>
  <c r="BF47" i="1" s="1"/>
  <c r="GB47" i="1" s="1"/>
  <c r="BG49" i="1"/>
  <c r="BF49" i="1" s="1"/>
  <c r="GB49" i="1" s="1"/>
  <c r="BG51" i="1"/>
  <c r="BF51" i="1" s="1"/>
  <c r="GB51" i="1" s="1"/>
  <c r="BG53" i="1"/>
  <c r="BF53" i="1" s="1"/>
  <c r="GB53" i="1" s="1"/>
  <c r="BG55" i="1"/>
  <c r="BF55" i="1" s="1"/>
  <c r="GB55" i="1" s="1"/>
  <c r="BG57" i="1"/>
  <c r="BF57" i="1" s="1"/>
  <c r="GB57" i="1" s="1"/>
  <c r="BG59" i="1"/>
  <c r="BF59" i="1" s="1"/>
  <c r="GB59" i="1" s="1"/>
  <c r="BG61" i="1"/>
  <c r="BF61" i="1" s="1"/>
  <c r="GB61" i="1" s="1"/>
  <c r="BG63" i="1"/>
  <c r="BF63" i="1" s="1"/>
  <c r="GB63" i="1" s="1"/>
  <c r="BG65" i="1"/>
  <c r="BF65" i="1" s="1"/>
  <c r="GB65" i="1" s="1"/>
  <c r="BG67" i="1"/>
  <c r="BF67" i="1" s="1"/>
  <c r="GB67" i="1" s="1"/>
  <c r="BG69" i="1"/>
  <c r="BF69" i="1" s="1"/>
  <c r="GB69" i="1" s="1"/>
  <c r="BG71" i="1"/>
  <c r="BF71" i="1" s="1"/>
  <c r="GB71" i="1" s="1"/>
  <c r="BG73" i="1"/>
  <c r="BF73" i="1" s="1"/>
  <c r="GB73" i="1" s="1"/>
  <c r="BG75" i="1"/>
  <c r="BF75" i="1" s="1"/>
  <c r="GB75" i="1" s="1"/>
  <c r="BG77" i="1"/>
  <c r="BF77" i="1" s="1"/>
  <c r="GB77" i="1" s="1"/>
  <c r="BG79" i="1"/>
  <c r="BF79" i="1" s="1"/>
  <c r="GB79" i="1" s="1"/>
  <c r="BG81" i="1"/>
  <c r="BF81" i="1" s="1"/>
  <c r="GB81" i="1" s="1"/>
  <c r="BG83" i="1"/>
  <c r="BF83" i="1" s="1"/>
  <c r="GB83" i="1" s="1"/>
  <c r="BG85" i="1"/>
  <c r="BF85" i="1" s="1"/>
  <c r="GB85" i="1" s="1"/>
  <c r="BG87" i="1"/>
  <c r="BF87" i="1" s="1"/>
  <c r="GB87" i="1" s="1"/>
  <c r="BG89" i="1"/>
  <c r="BF89" i="1" s="1"/>
  <c r="GB89" i="1" s="1"/>
  <c r="BG91" i="1"/>
  <c r="BF91" i="1" s="1"/>
  <c r="GB91" i="1" s="1"/>
  <c r="BG93" i="1"/>
  <c r="BF93" i="1" s="1"/>
  <c r="GB93" i="1" s="1"/>
  <c r="BG95" i="1"/>
  <c r="BF95" i="1" s="1"/>
  <c r="GB95" i="1" s="1"/>
  <c r="BG97" i="1"/>
  <c r="BF97" i="1" s="1"/>
  <c r="GB97" i="1" s="1"/>
  <c r="BG99" i="1"/>
  <c r="BF99" i="1" s="1"/>
  <c r="GB99" i="1" s="1"/>
  <c r="BG101" i="1"/>
  <c r="BF101" i="1" s="1"/>
  <c r="GB101" i="1" s="1"/>
  <c r="BG103" i="1"/>
  <c r="BF103" i="1" s="1"/>
  <c r="GB103" i="1" s="1"/>
  <c r="BG105" i="1"/>
  <c r="BF105" i="1" s="1"/>
  <c r="GB105" i="1" s="1"/>
  <c r="BG9" i="1"/>
  <c r="BG7" i="1"/>
  <c r="BG6" i="1"/>
  <c r="AD45" i="36"/>
  <c r="FL45" i="1"/>
  <c r="W1237" i="35"/>
  <c r="AD41" i="36"/>
  <c r="FL41" i="1"/>
  <c r="W1109" i="35"/>
  <c r="AD67" i="36"/>
  <c r="FL67" i="1"/>
  <c r="W1941" i="35"/>
  <c r="AH85" i="36"/>
  <c r="HD85" i="1"/>
  <c r="X2518" i="35"/>
  <c r="AH93" i="36"/>
  <c r="HD93" i="1"/>
  <c r="X2774" i="35"/>
  <c r="AH101" i="36"/>
  <c r="HD101" i="1"/>
  <c r="X3030" i="35"/>
  <c r="Q17" i="35"/>
  <c r="BG96" i="1"/>
  <c r="BF96" i="1" s="1"/>
  <c r="GB96" i="1" s="1"/>
  <c r="BG80" i="1"/>
  <c r="BF80" i="1" s="1"/>
  <c r="GB80" i="1" s="1"/>
  <c r="BG64" i="1"/>
  <c r="BF64" i="1" s="1"/>
  <c r="GB64" i="1" s="1"/>
  <c r="BG48" i="1"/>
  <c r="BF48" i="1" s="1"/>
  <c r="GB48" i="1" s="1"/>
  <c r="BG32" i="1"/>
  <c r="BF32" i="1" s="1"/>
  <c r="GB32" i="1" s="1"/>
  <c r="BG16" i="1"/>
  <c r="BF16" i="1" s="1"/>
  <c r="GB16" i="1" s="1"/>
  <c r="BG102" i="1"/>
  <c r="BF102" i="1" s="1"/>
  <c r="GB102" i="1" s="1"/>
  <c r="BG86" i="1"/>
  <c r="BF86" i="1" s="1"/>
  <c r="GB86" i="1" s="1"/>
  <c r="BG70" i="1"/>
  <c r="BF70" i="1" s="1"/>
  <c r="GB70" i="1" s="1"/>
  <c r="BG54" i="1"/>
  <c r="BF54" i="1" s="1"/>
  <c r="GB54" i="1" s="1"/>
  <c r="BG38" i="1"/>
  <c r="BF38" i="1" s="1"/>
  <c r="GB38" i="1" s="1"/>
  <c r="BG22" i="1"/>
  <c r="BF22" i="1" s="1"/>
  <c r="GB22" i="1" s="1"/>
  <c r="AG105" i="36"/>
  <c r="FV105" i="1"/>
  <c r="W3158" i="35"/>
  <c r="BC16" i="1"/>
  <c r="U301" i="35"/>
  <c r="BC32" i="1"/>
  <c r="U813" i="35"/>
  <c r="BC48" i="1"/>
  <c r="U1325" i="35"/>
  <c r="BC64" i="1"/>
  <c r="U1837" i="35"/>
  <c r="BC80" i="1"/>
  <c r="U2349" i="35"/>
  <c r="U2861" i="35"/>
  <c r="EP10" i="1"/>
  <c r="U113" i="35"/>
  <c r="CX13" i="1"/>
  <c r="U207" i="35"/>
  <c r="AS6" i="1"/>
  <c r="AX6" i="1" s="1"/>
  <c r="N6" i="36" s="1"/>
  <c r="O6" i="36" s="1"/>
  <c r="EP12" i="1"/>
  <c r="U177" i="35"/>
  <c r="CX25" i="1"/>
  <c r="U591" i="35"/>
  <c r="GN7" i="1"/>
  <c r="V15" i="35"/>
  <c r="AE30" i="1"/>
  <c r="U748" i="35"/>
  <c r="EP34" i="1"/>
  <c r="U881" i="35"/>
  <c r="EP88" i="1"/>
  <c r="U2609" i="35"/>
  <c r="U2673" i="35"/>
  <c r="EP90" i="1"/>
  <c r="AA112" i="11"/>
  <c r="IJ23" i="1" s="1"/>
  <c r="AA109" i="11"/>
  <c r="Q111" i="11"/>
  <c r="HZ22" i="1" s="1"/>
  <c r="Q113" i="11"/>
  <c r="HZ24" i="1" s="1"/>
  <c r="Q109" i="11"/>
  <c r="Q110" i="11"/>
  <c r="HZ21" i="1" s="1"/>
  <c r="Q112" i="11"/>
  <c r="HZ23" i="1" s="1"/>
  <c r="Q114" i="11"/>
  <c r="HZ25" i="1" s="1"/>
  <c r="U111" i="11"/>
  <c r="ID22" i="1" s="1"/>
  <c r="U113" i="11"/>
  <c r="ID24" i="1" s="1"/>
  <c r="U109" i="11"/>
  <c r="U110" i="11"/>
  <c r="ID21" i="1" s="1"/>
  <c r="U112" i="11"/>
  <c r="ID23" i="1" s="1"/>
  <c r="U114" i="11"/>
  <c r="ID25" i="1" s="1"/>
  <c r="Y111" i="11"/>
  <c r="IH22" i="1" s="1"/>
  <c r="Y113" i="11"/>
  <c r="IH24" i="1" s="1"/>
  <c r="Y109" i="11"/>
  <c r="Y110" i="11"/>
  <c r="IH21" i="1" s="1"/>
  <c r="Y112" i="11"/>
  <c r="IH23" i="1" s="1"/>
  <c r="Y114" i="11"/>
  <c r="IH25" i="1" s="1"/>
  <c r="S106" i="36"/>
  <c r="T106" i="36" s="1"/>
  <c r="Q3183" i="35"/>
  <c r="V2960" i="35"/>
  <c r="DU99" i="1"/>
  <c r="GQ99" i="1"/>
  <c r="GT92" i="1"/>
  <c r="EQ92" i="1"/>
  <c r="V2737" i="35"/>
  <c r="V2864" i="35"/>
  <c r="DU96" i="1"/>
  <c r="GQ96" i="1"/>
  <c r="V3088" i="35"/>
  <c r="DU103" i="1"/>
  <c r="GQ103" i="1"/>
  <c r="DU87" i="1"/>
  <c r="V2576" i="35"/>
  <c r="GQ87" i="1"/>
  <c r="V2799" i="35"/>
  <c r="GN94" i="1"/>
  <c r="CY94" i="1"/>
  <c r="V2959" i="35"/>
  <c r="GN99" i="1"/>
  <c r="GN104" i="1"/>
  <c r="CY104" i="1"/>
  <c r="V3119" i="35"/>
  <c r="R114" i="11"/>
  <c r="IA25" i="1" s="1"/>
  <c r="GT94" i="1"/>
  <c r="EQ94" i="1"/>
  <c r="V2801" i="35"/>
  <c r="DU98" i="1"/>
  <c r="V2928" i="35"/>
  <c r="GQ98" i="1"/>
  <c r="GN100" i="1"/>
  <c r="CY100" i="1"/>
  <c r="V2991" i="35"/>
  <c r="DU101" i="1"/>
  <c r="GQ101" i="1"/>
  <c r="V3024" i="35"/>
  <c r="V3152" i="35"/>
  <c r="DU105" i="1"/>
  <c r="GQ105" i="1"/>
  <c r="U102" i="36"/>
  <c r="V102" i="36" s="1"/>
  <c r="ET97" i="1"/>
  <c r="I2897" i="35"/>
  <c r="L101" i="36"/>
  <c r="M101" i="36" s="1"/>
  <c r="Q3020" i="35"/>
  <c r="S97" i="36"/>
  <c r="T97" i="36" s="1"/>
  <c r="Q2895" i="35"/>
  <c r="AS94" i="1"/>
  <c r="AX94" i="1" s="1"/>
  <c r="BC94" i="1" s="1"/>
  <c r="L2797" i="35"/>
  <c r="AS90" i="1"/>
  <c r="AX90" i="1" s="1"/>
  <c r="BC90" i="1" s="1"/>
  <c r="L2669" i="35"/>
  <c r="CN87" i="1"/>
  <c r="CS87" i="1" s="1"/>
  <c r="CX87" i="1" s="1"/>
  <c r="L2575" i="35"/>
  <c r="DB87" i="1"/>
  <c r="DA87" i="1" s="1"/>
  <c r="GM87" i="1" s="1"/>
  <c r="U96" i="36"/>
  <c r="V96" i="36" s="1"/>
  <c r="Q2864" i="35"/>
  <c r="U90" i="36"/>
  <c r="V90" i="36" s="1"/>
  <c r="Q2672" i="35"/>
  <c r="U74" i="36"/>
  <c r="V74" i="36" s="1"/>
  <c r="Q2160" i="35"/>
  <c r="S72" i="36"/>
  <c r="T72" i="36" s="1"/>
  <c r="N72" i="36"/>
  <c r="O72" i="36" s="1"/>
  <c r="Q2093" i="35"/>
  <c r="W71" i="36"/>
  <c r="X71" i="36" s="1"/>
  <c r="Q2065" i="35"/>
  <c r="S64" i="36"/>
  <c r="T64" i="36" s="1"/>
  <c r="Q1839" i="35"/>
  <c r="W62" i="36"/>
  <c r="X62" i="36" s="1"/>
  <c r="Q1777" i="35"/>
  <c r="S57" i="36"/>
  <c r="T57" i="36" s="1"/>
  <c r="Q1615" i="35"/>
  <c r="N52" i="36"/>
  <c r="O52" i="36" s="1"/>
  <c r="Q1453" i="35"/>
  <c r="U44" i="36"/>
  <c r="V44" i="36" s="1"/>
  <c r="Q1200" i="35"/>
  <c r="U40" i="36"/>
  <c r="V40" i="36" s="1"/>
  <c r="Q1072" i="35"/>
  <c r="Q70" i="36"/>
  <c r="R70" i="36" s="1"/>
  <c r="Q2030" i="35"/>
  <c r="S59" i="36"/>
  <c r="T59" i="36" s="1"/>
  <c r="Q1679" i="35"/>
  <c r="N54" i="36"/>
  <c r="O54" i="36" s="1"/>
  <c r="Q48" i="36"/>
  <c r="R48" i="36" s="1"/>
  <c r="Q1326" i="35"/>
  <c r="W46" i="36"/>
  <c r="X46" i="36" s="1"/>
  <c r="Q1265" i="35"/>
  <c r="L46" i="36"/>
  <c r="M46" i="36" s="1"/>
  <c r="N45" i="36"/>
  <c r="O45" i="36" s="1"/>
  <c r="Q1229" i="35"/>
  <c r="Q44" i="36"/>
  <c r="R44" i="36" s="1"/>
  <c r="Q1198" i="35"/>
  <c r="S43" i="36"/>
  <c r="T43" i="36" s="1"/>
  <c r="Q1167" i="35"/>
  <c r="W42" i="36"/>
  <c r="X42" i="36" s="1"/>
  <c r="Q1137" i="35"/>
  <c r="L42" i="36"/>
  <c r="M42" i="36" s="1"/>
  <c r="Q1132" i="35"/>
  <c r="N41" i="36"/>
  <c r="O41" i="36" s="1"/>
  <c r="Q1101" i="35"/>
  <c r="Q40" i="36"/>
  <c r="R40" i="36" s="1"/>
  <c r="Q1070" i="35"/>
  <c r="S39" i="36"/>
  <c r="T39" i="36" s="1"/>
  <c r="Q1039" i="35"/>
  <c r="Q56" i="36"/>
  <c r="R56" i="36" s="1"/>
  <c r="Q1582" i="35"/>
  <c r="U38" i="36"/>
  <c r="V38" i="36" s="1"/>
  <c r="Q1008" i="35"/>
  <c r="U30" i="36"/>
  <c r="V30" i="36" s="1"/>
  <c r="L63" i="36"/>
  <c r="M63" i="36" s="1"/>
  <c r="Q1804" i="35"/>
  <c r="L53" i="36"/>
  <c r="M53" i="36" s="1"/>
  <c r="Q1484" i="35"/>
  <c r="Q50" i="36"/>
  <c r="R50" i="36" s="1"/>
  <c r="Q1390" i="35"/>
  <c r="N38" i="36"/>
  <c r="O38" i="36" s="1"/>
  <c r="Q1005" i="35"/>
  <c r="W36" i="36"/>
  <c r="X36" i="36" s="1"/>
  <c r="Q945" i="35"/>
  <c r="Q35" i="36"/>
  <c r="R35" i="36" s="1"/>
  <c r="Q910" i="35"/>
  <c r="S33" i="36"/>
  <c r="T33" i="36" s="1"/>
  <c r="Q847" i="35"/>
  <c r="L32" i="36"/>
  <c r="M32" i="36" s="1"/>
  <c r="Q812" i="35"/>
  <c r="N30" i="36"/>
  <c r="O30" i="36" s="1"/>
  <c r="Q749" i="35"/>
  <c r="W28" i="36"/>
  <c r="X28" i="36" s="1"/>
  <c r="Q689" i="35"/>
  <c r="Q27" i="36"/>
  <c r="R27" i="36" s="1"/>
  <c r="Q654" i="35"/>
  <c r="U58" i="36"/>
  <c r="V58" i="36" s="1"/>
  <c r="Q1648" i="35"/>
  <c r="Q38" i="36"/>
  <c r="R38" i="36" s="1"/>
  <c r="Q1006" i="35"/>
  <c r="U35" i="36"/>
  <c r="V35" i="36" s="1"/>
  <c r="L33" i="36"/>
  <c r="M33" i="36" s="1"/>
  <c r="Q844" i="35"/>
  <c r="Q30" i="36"/>
  <c r="R30" i="36" s="1"/>
  <c r="Q750" i="35"/>
  <c r="U27" i="36"/>
  <c r="V27" i="36" s="1"/>
  <c r="Q656" i="35"/>
  <c r="EZ9" i="1"/>
  <c r="GV9" i="1"/>
  <c r="L49" i="36"/>
  <c r="M49" i="36" s="1"/>
  <c r="Q1356" i="35"/>
  <c r="N23" i="36"/>
  <c r="O23" i="36" s="1"/>
  <c r="Q525" i="35"/>
  <c r="W17" i="36"/>
  <c r="X17" i="36" s="1"/>
  <c r="Q337" i="35"/>
  <c r="Q15" i="36"/>
  <c r="R15" i="36" s="1"/>
  <c r="Q270" i="35"/>
  <c r="L10" i="36"/>
  <c r="M10" i="36" s="1"/>
  <c r="Q108" i="35"/>
  <c r="FA6" i="1"/>
  <c r="Z6" i="36"/>
  <c r="FC7" i="1"/>
  <c r="V1651" i="35"/>
  <c r="V3187" i="35"/>
  <c r="V3123" i="35"/>
  <c r="V2995" i="35"/>
  <c r="V2867" i="35"/>
  <c r="V2739" i="35"/>
  <c r="V2611" i="35"/>
  <c r="V2483" i="35"/>
  <c r="V2355" i="35"/>
  <c r="V2227" i="35"/>
  <c r="V2099" i="35"/>
  <c r="V1971" i="35"/>
  <c r="V1843" i="35"/>
  <c r="V1715" i="35"/>
  <c r="V1619" i="35"/>
  <c r="V3155" i="35"/>
  <c r="V3027" i="35"/>
  <c r="V2899" i="35"/>
  <c r="V2771" i="35"/>
  <c r="V2643" i="35"/>
  <c r="V2515" i="35"/>
  <c r="V2387" i="35"/>
  <c r="V2259" i="35"/>
  <c r="V2131" i="35"/>
  <c r="V3059" i="35"/>
  <c r="V2931" i="35"/>
  <c r="V2803" i="35"/>
  <c r="V2675" i="35"/>
  <c r="V2547" i="35"/>
  <c r="V2419" i="35"/>
  <c r="V2291" i="35"/>
  <c r="V2163" i="35"/>
  <c r="V2035" i="35"/>
  <c r="V1907" i="35"/>
  <c r="V1779" i="35"/>
  <c r="V3091" i="35"/>
  <c r="V2963" i="35"/>
  <c r="V2835" i="35"/>
  <c r="V2707" i="35"/>
  <c r="V2579" i="35"/>
  <c r="V2451" i="35"/>
  <c r="V2323" i="35"/>
  <c r="V2195" i="35"/>
  <c r="V2067" i="35"/>
  <c r="V1555" i="35"/>
  <c r="V1427" i="35"/>
  <c r="V1299" i="35"/>
  <c r="V1171" i="35"/>
  <c r="V1043" i="35"/>
  <c r="V915" i="35"/>
  <c r="V787" i="35"/>
  <c r="V659" i="35"/>
  <c r="V595" i="35"/>
  <c r="V467" i="35"/>
  <c r="V339" i="35"/>
  <c r="V307" i="35"/>
  <c r="V179" i="35"/>
  <c r="V147" i="35"/>
  <c r="V83" i="35"/>
  <c r="V2003" i="35"/>
  <c r="V1939" i="35"/>
  <c r="V1875" i="35"/>
  <c r="V1811" i="35"/>
  <c r="V1747" i="35"/>
  <c r="V1683" i="35"/>
  <c r="V1587" i="35"/>
  <c r="V1459" i="35"/>
  <c r="V1331" i="35"/>
  <c r="V1203" i="35"/>
  <c r="V1075" i="35"/>
  <c r="V947" i="35"/>
  <c r="V819" i="35"/>
  <c r="V691" i="35"/>
  <c r="V627" i="35"/>
  <c r="V499" i="35"/>
  <c r="V371" i="35"/>
  <c r="V211" i="35"/>
  <c r="V115" i="35"/>
  <c r="V1491" i="35"/>
  <c r="V1363" i="35"/>
  <c r="V1235" i="35"/>
  <c r="V1107" i="35"/>
  <c r="V979" i="35"/>
  <c r="V851" i="35"/>
  <c r="V723" i="35"/>
  <c r="V531" i="35"/>
  <c r="V403" i="35"/>
  <c r="V243" i="35"/>
  <c r="V51" i="35"/>
  <c r="V1523" i="35"/>
  <c r="V1395" i="35"/>
  <c r="V1267" i="35"/>
  <c r="V1139" i="35"/>
  <c r="V1011" i="35"/>
  <c r="V883" i="35"/>
  <c r="V755" i="35"/>
  <c r="V563" i="35"/>
  <c r="V435" i="35"/>
  <c r="V275" i="35"/>
  <c r="V19" i="35"/>
  <c r="Q428" i="35"/>
  <c r="Q17" i="36"/>
  <c r="R17" i="36" s="1"/>
  <c r="Q334" i="35"/>
  <c r="Q10" i="36"/>
  <c r="R10" i="36" s="1"/>
  <c r="Q110" i="35"/>
  <c r="FJ9" i="1"/>
  <c r="GY9" i="1"/>
  <c r="S15" i="23"/>
  <c r="R15" i="23"/>
  <c r="S19" i="23"/>
  <c r="R19" i="23"/>
  <c r="S23" i="23"/>
  <c r="R23" i="23"/>
  <c r="N25" i="36"/>
  <c r="O25" i="36" s="1"/>
  <c r="Q589" i="35"/>
  <c r="L23" i="36"/>
  <c r="M23" i="36" s="1"/>
  <c r="U19" i="36"/>
  <c r="V19" i="36" s="1"/>
  <c r="Q400" i="35"/>
  <c r="U12" i="36"/>
  <c r="V12" i="36" s="1"/>
  <c r="Q176" i="35"/>
  <c r="N8" i="36"/>
  <c r="O8" i="36" s="1"/>
  <c r="BC8" i="1"/>
  <c r="Q45" i="35"/>
  <c r="FJ22" i="1"/>
  <c r="GY22" i="1"/>
  <c r="AA10" i="36"/>
  <c r="FB10" i="1"/>
  <c r="W116" i="35"/>
  <c r="AA14" i="36"/>
  <c r="FB14" i="1"/>
  <c r="W244" i="35"/>
  <c r="AG17" i="36"/>
  <c r="FV17" i="1"/>
  <c r="W342" i="35"/>
  <c r="S32" i="23"/>
  <c r="R32" i="23"/>
  <c r="AG42" i="36"/>
  <c r="FV42" i="1"/>
  <c r="W1142" i="35"/>
  <c r="AA45" i="36"/>
  <c r="FB45" i="1"/>
  <c r="W1236" i="35"/>
  <c r="AB62" i="36"/>
  <c r="GX62" i="1"/>
  <c r="X1780" i="35"/>
  <c r="W10" i="36"/>
  <c r="X10" i="36" s="1"/>
  <c r="Q113" i="35"/>
  <c r="H16" i="36"/>
  <c r="G296" i="35"/>
  <c r="AE19" i="36"/>
  <c r="HA19" i="1"/>
  <c r="X405" i="35"/>
  <c r="H20" i="36"/>
  <c r="G424" i="35"/>
  <c r="N32" i="23"/>
  <c r="M32" i="23"/>
  <c r="AH34" i="36"/>
  <c r="HD34" i="1"/>
  <c r="X886" i="35"/>
  <c r="AG39" i="36"/>
  <c r="FV39" i="1"/>
  <c r="W1046" i="35"/>
  <c r="FL64" i="1"/>
  <c r="AD64" i="36"/>
  <c r="W1845" i="35"/>
  <c r="AG78" i="36"/>
  <c r="FV78" i="1"/>
  <c r="W2294" i="35"/>
  <c r="Q207" i="35"/>
  <c r="FT73" i="1"/>
  <c r="HB73" i="1"/>
  <c r="AG10" i="36"/>
  <c r="FV10" i="1"/>
  <c r="W118" i="35"/>
  <c r="H19" i="36"/>
  <c r="G392" i="35"/>
  <c r="S24" i="23"/>
  <c r="R24" i="23"/>
  <c r="S25" i="23"/>
  <c r="R25" i="23"/>
  <c r="S26" i="23"/>
  <c r="R26" i="23"/>
  <c r="S27" i="23"/>
  <c r="R27" i="23"/>
  <c r="S28" i="23"/>
  <c r="R28" i="23"/>
  <c r="S29" i="23"/>
  <c r="R29" i="23"/>
  <c r="S30" i="23"/>
  <c r="R30" i="23"/>
  <c r="S31" i="23"/>
  <c r="R31" i="23"/>
  <c r="H32" i="3"/>
  <c r="H32" i="1"/>
  <c r="S34" i="23"/>
  <c r="R34" i="23"/>
  <c r="K38" i="23"/>
  <c r="L38" i="23"/>
  <c r="FB41" i="1"/>
  <c r="AA41" i="36"/>
  <c r="W1108" i="35"/>
  <c r="FB49" i="1"/>
  <c r="AA49" i="36"/>
  <c r="W1364" i="35"/>
  <c r="FV74" i="1"/>
  <c r="AG74" i="36"/>
  <c r="W2166" i="35"/>
  <c r="AS106" i="1"/>
  <c r="AX106" i="1" s="1"/>
  <c r="BC106" i="1" s="1"/>
  <c r="F3181" i="35"/>
  <c r="AG28" i="36"/>
  <c r="FV28" i="1"/>
  <c r="W694" i="35"/>
  <c r="AG29" i="36"/>
  <c r="FV29" i="1"/>
  <c r="W726" i="35"/>
  <c r="H14" i="36"/>
  <c r="G232" i="35"/>
  <c r="H27" i="36"/>
  <c r="G648" i="35"/>
  <c r="H31" i="36"/>
  <c r="G776" i="35"/>
  <c r="H33" i="36"/>
  <c r="G840" i="35"/>
  <c r="AB37" i="36"/>
  <c r="GX37" i="1"/>
  <c r="X980" i="35"/>
  <c r="H38" i="36"/>
  <c r="G1000" i="35"/>
  <c r="H39" i="36"/>
  <c r="G1032" i="35"/>
  <c r="H40" i="36"/>
  <c r="G1064" i="35"/>
  <c r="H43" i="36"/>
  <c r="G1160" i="35"/>
  <c r="H44" i="36"/>
  <c r="G1192" i="35"/>
  <c r="AH45" i="36"/>
  <c r="HD45" i="1"/>
  <c r="X1238" i="35"/>
  <c r="AG62" i="36"/>
  <c r="FV62" i="1"/>
  <c r="W1782" i="35"/>
  <c r="H64" i="36"/>
  <c r="G1832" i="35"/>
  <c r="AA65" i="36"/>
  <c r="FB65" i="1"/>
  <c r="W1876" i="35"/>
  <c r="H67" i="36"/>
  <c r="G1928" i="35"/>
  <c r="AA69" i="36"/>
  <c r="FB69" i="1"/>
  <c r="W2004" i="35"/>
  <c r="AB80" i="36"/>
  <c r="GX80" i="1"/>
  <c r="X2356" i="35"/>
  <c r="AA81" i="36"/>
  <c r="FB81" i="1"/>
  <c r="W2388" i="35"/>
  <c r="AB82" i="36"/>
  <c r="GX82" i="1"/>
  <c r="X2420" i="35"/>
  <c r="AB84" i="36"/>
  <c r="GX84" i="1"/>
  <c r="X2484" i="35"/>
  <c r="AA85" i="36"/>
  <c r="FB85" i="1"/>
  <c r="W2516" i="35"/>
  <c r="AB86" i="36"/>
  <c r="GX86" i="1"/>
  <c r="X2548" i="35"/>
  <c r="AB88" i="36"/>
  <c r="GX88" i="1"/>
  <c r="X2612" i="35"/>
  <c r="AA89" i="36"/>
  <c r="FB89" i="1"/>
  <c r="W2644" i="35"/>
  <c r="AB90" i="36"/>
  <c r="GX90" i="1"/>
  <c r="X2676" i="35"/>
  <c r="AA93" i="36"/>
  <c r="FB93" i="1"/>
  <c r="W2772" i="35"/>
  <c r="AB94" i="36"/>
  <c r="GX94" i="1"/>
  <c r="X2804" i="35"/>
  <c r="AB96" i="36"/>
  <c r="GX96" i="1"/>
  <c r="X2868" i="35"/>
  <c r="AA97" i="36"/>
  <c r="FB97" i="1"/>
  <c r="W2900" i="35"/>
  <c r="AB98" i="36"/>
  <c r="GX98" i="1"/>
  <c r="X2932" i="35"/>
  <c r="AA101" i="36"/>
  <c r="FB101" i="1"/>
  <c r="W3028" i="35"/>
  <c r="AB102" i="36"/>
  <c r="GX102" i="1"/>
  <c r="X3060" i="35"/>
  <c r="H104" i="36"/>
  <c r="G3112" i="35"/>
  <c r="H26" i="36"/>
  <c r="G616" i="35"/>
  <c r="H30" i="36"/>
  <c r="G744" i="35"/>
  <c r="H42" i="36"/>
  <c r="G1128" i="35"/>
  <c r="H63" i="36"/>
  <c r="G1800" i="35"/>
  <c r="H68" i="36"/>
  <c r="G1960" i="35"/>
  <c r="FL80" i="1"/>
  <c r="AD80" i="36"/>
  <c r="W2357" i="35"/>
  <c r="FL84" i="1"/>
  <c r="AD84" i="36"/>
  <c r="W2485" i="35"/>
  <c r="FL88" i="1"/>
  <c r="AD88" i="36"/>
  <c r="W2613" i="35"/>
  <c r="FL92" i="1"/>
  <c r="AD92" i="36"/>
  <c r="W2741" i="35"/>
  <c r="FL96" i="1"/>
  <c r="AD96" i="36"/>
  <c r="W2869" i="35"/>
  <c r="FL100" i="1"/>
  <c r="AD100" i="36"/>
  <c r="W2997" i="35"/>
  <c r="U106" i="1"/>
  <c r="Z106" i="1" s="1"/>
  <c r="AE106" i="1" s="1"/>
  <c r="F3180" i="35"/>
  <c r="AG106" i="36"/>
  <c r="FV106" i="1"/>
  <c r="W3190" i="35"/>
  <c r="W6" i="36"/>
  <c r="X6" i="36" s="1"/>
  <c r="EP6" i="1"/>
  <c r="H46" i="36"/>
  <c r="G1256" i="35"/>
  <c r="AA47" i="36"/>
  <c r="FB47" i="1"/>
  <c r="W1300" i="35"/>
  <c r="H49" i="36"/>
  <c r="G1352" i="35"/>
  <c r="AA51" i="36"/>
  <c r="FB51" i="1"/>
  <c r="W1428" i="35"/>
  <c r="H56" i="36"/>
  <c r="G1576" i="35"/>
  <c r="H59" i="36"/>
  <c r="G1672" i="35"/>
  <c r="AA61" i="36"/>
  <c r="FB61" i="1"/>
  <c r="W1748" i="35"/>
  <c r="H72" i="36"/>
  <c r="G2088" i="35"/>
  <c r="AA73" i="36"/>
  <c r="FB73" i="1"/>
  <c r="W2132" i="35"/>
  <c r="H75" i="36"/>
  <c r="G2184" i="35"/>
  <c r="H76" i="36"/>
  <c r="G2216" i="35"/>
  <c r="H81" i="36"/>
  <c r="G2376" i="35"/>
  <c r="H83" i="36"/>
  <c r="G2440" i="35"/>
  <c r="H85" i="36"/>
  <c r="G2504" i="35"/>
  <c r="H87" i="36"/>
  <c r="G2568" i="35"/>
  <c r="H89" i="36"/>
  <c r="G2632" i="35"/>
  <c r="H91" i="36"/>
  <c r="G2696" i="35"/>
  <c r="H93" i="36"/>
  <c r="G2760" i="35"/>
  <c r="H95" i="36"/>
  <c r="G2824" i="35"/>
  <c r="H97" i="36"/>
  <c r="G2888" i="35"/>
  <c r="H99" i="36"/>
  <c r="G2952" i="35"/>
  <c r="H101" i="36"/>
  <c r="G3016" i="35"/>
  <c r="H103" i="36"/>
  <c r="G3080" i="35"/>
  <c r="GX26" i="1"/>
  <c r="AB30" i="36"/>
  <c r="GX30" i="1"/>
  <c r="X756" i="35"/>
  <c r="FV33" i="1"/>
  <c r="AG33" i="36"/>
  <c r="W854" i="35"/>
  <c r="H45" i="36"/>
  <c r="G1224" i="35"/>
  <c r="H50" i="36"/>
  <c r="G1384" i="35"/>
  <c r="AB56" i="36"/>
  <c r="GX56" i="1"/>
  <c r="X1588" i="35"/>
  <c r="AG66" i="36"/>
  <c r="FV66" i="1"/>
  <c r="W1910" i="35"/>
  <c r="H71" i="36"/>
  <c r="G2056" i="35"/>
  <c r="FL78" i="1"/>
  <c r="AD78" i="36"/>
  <c r="W2293" i="35"/>
  <c r="CD8" i="1"/>
  <c r="CD10" i="1"/>
  <c r="CC10" i="1" s="1"/>
  <c r="GE10" i="1" s="1"/>
  <c r="CD12" i="1"/>
  <c r="CC12" i="1" s="1"/>
  <c r="GE12" i="1" s="1"/>
  <c r="CD14" i="1"/>
  <c r="CC14" i="1" s="1"/>
  <c r="GE14" i="1" s="1"/>
  <c r="CD16" i="1"/>
  <c r="CC16" i="1" s="1"/>
  <c r="GE16" i="1" s="1"/>
  <c r="CD18" i="1"/>
  <c r="CC18" i="1" s="1"/>
  <c r="GE18" i="1" s="1"/>
  <c r="CD20" i="1"/>
  <c r="CC20" i="1" s="1"/>
  <c r="GE20" i="1" s="1"/>
  <c r="CD22" i="1"/>
  <c r="CC22" i="1" s="1"/>
  <c r="GE22" i="1" s="1"/>
  <c r="CD24" i="1"/>
  <c r="CC24" i="1" s="1"/>
  <c r="GE24" i="1" s="1"/>
  <c r="CD26" i="1"/>
  <c r="CC26" i="1" s="1"/>
  <c r="GE26" i="1" s="1"/>
  <c r="CD28" i="1"/>
  <c r="CC28" i="1" s="1"/>
  <c r="GE28" i="1" s="1"/>
  <c r="CD30" i="1"/>
  <c r="CC30" i="1" s="1"/>
  <c r="GE30" i="1" s="1"/>
  <c r="CD32" i="1"/>
  <c r="CC32" i="1" s="1"/>
  <c r="GE32" i="1" s="1"/>
  <c r="CD34" i="1"/>
  <c r="CC34" i="1" s="1"/>
  <c r="GE34" i="1" s="1"/>
  <c r="CD36" i="1"/>
  <c r="CC36" i="1" s="1"/>
  <c r="GE36" i="1" s="1"/>
  <c r="CD38" i="1"/>
  <c r="CC38" i="1" s="1"/>
  <c r="GE38" i="1" s="1"/>
  <c r="CD9" i="1"/>
  <c r="CD11" i="1"/>
  <c r="CC11" i="1" s="1"/>
  <c r="GE11" i="1" s="1"/>
  <c r="CD13" i="1"/>
  <c r="CC13" i="1" s="1"/>
  <c r="GE13" i="1" s="1"/>
  <c r="CD15" i="1"/>
  <c r="CC15" i="1" s="1"/>
  <c r="GE15" i="1" s="1"/>
  <c r="CD17" i="1"/>
  <c r="CC17" i="1" s="1"/>
  <c r="GE17" i="1" s="1"/>
  <c r="CD19" i="1"/>
  <c r="CC19" i="1" s="1"/>
  <c r="GE19" i="1" s="1"/>
  <c r="CD21" i="1"/>
  <c r="CC21" i="1" s="1"/>
  <c r="GE21" i="1" s="1"/>
  <c r="CD7" i="1"/>
  <c r="CD27" i="1"/>
  <c r="CC27" i="1" s="1"/>
  <c r="GE27" i="1" s="1"/>
  <c r="CD35" i="1"/>
  <c r="CC35" i="1" s="1"/>
  <c r="GE35" i="1" s="1"/>
  <c r="CD25" i="1"/>
  <c r="CC25" i="1" s="1"/>
  <c r="GE25" i="1" s="1"/>
  <c r="CD31" i="1"/>
  <c r="CC31" i="1" s="1"/>
  <c r="GE31" i="1" s="1"/>
  <c r="CD37" i="1"/>
  <c r="CC37" i="1" s="1"/>
  <c r="GE37" i="1" s="1"/>
  <c r="CD40" i="1"/>
  <c r="CC40" i="1" s="1"/>
  <c r="GE40" i="1" s="1"/>
  <c r="CD44" i="1"/>
  <c r="CC44" i="1" s="1"/>
  <c r="GE44" i="1" s="1"/>
  <c r="CD48" i="1"/>
  <c r="CC48" i="1" s="1"/>
  <c r="GE48" i="1" s="1"/>
  <c r="CD52" i="1"/>
  <c r="CC52" i="1" s="1"/>
  <c r="GE52" i="1" s="1"/>
  <c r="CD55" i="1"/>
  <c r="CC55" i="1" s="1"/>
  <c r="GE55" i="1" s="1"/>
  <c r="CD56" i="1"/>
  <c r="CC56" i="1" s="1"/>
  <c r="GE56" i="1" s="1"/>
  <c r="CD57" i="1"/>
  <c r="CC57" i="1" s="1"/>
  <c r="GE57" i="1" s="1"/>
  <c r="CD58" i="1"/>
  <c r="CC58" i="1" s="1"/>
  <c r="GE58" i="1" s="1"/>
  <c r="CD59" i="1"/>
  <c r="CC59" i="1" s="1"/>
  <c r="GE59" i="1" s="1"/>
  <c r="CD60" i="1"/>
  <c r="CC60" i="1" s="1"/>
  <c r="GE60" i="1" s="1"/>
  <c r="CD61" i="1"/>
  <c r="CC61" i="1" s="1"/>
  <c r="GE61" i="1" s="1"/>
  <c r="CD62" i="1"/>
  <c r="CC62" i="1" s="1"/>
  <c r="GE62" i="1" s="1"/>
  <c r="CD63" i="1"/>
  <c r="CC63" i="1" s="1"/>
  <c r="GE63" i="1" s="1"/>
  <c r="CD64" i="1"/>
  <c r="CC64" i="1" s="1"/>
  <c r="GE64" i="1" s="1"/>
  <c r="CD65" i="1"/>
  <c r="CC65" i="1" s="1"/>
  <c r="GE65" i="1" s="1"/>
  <c r="CD66" i="1"/>
  <c r="CC66" i="1" s="1"/>
  <c r="GE66" i="1" s="1"/>
  <c r="CD67" i="1"/>
  <c r="CC67" i="1" s="1"/>
  <c r="GE67" i="1" s="1"/>
  <c r="CD68" i="1"/>
  <c r="CC68" i="1" s="1"/>
  <c r="GE68" i="1" s="1"/>
  <c r="CD69" i="1"/>
  <c r="CC69" i="1" s="1"/>
  <c r="GE69" i="1" s="1"/>
  <c r="CD70" i="1"/>
  <c r="CC70" i="1" s="1"/>
  <c r="GE70" i="1" s="1"/>
  <c r="CD71" i="1"/>
  <c r="CC71" i="1" s="1"/>
  <c r="GE71" i="1" s="1"/>
  <c r="CD72" i="1"/>
  <c r="CC72" i="1" s="1"/>
  <c r="GE72" i="1" s="1"/>
  <c r="CD73" i="1"/>
  <c r="CC73" i="1" s="1"/>
  <c r="GE73" i="1" s="1"/>
  <c r="CD74" i="1"/>
  <c r="CC74" i="1" s="1"/>
  <c r="GE74" i="1" s="1"/>
  <c r="CD75" i="1"/>
  <c r="CC75" i="1" s="1"/>
  <c r="GE75" i="1" s="1"/>
  <c r="CD76" i="1"/>
  <c r="CC76" i="1" s="1"/>
  <c r="GE76" i="1" s="1"/>
  <c r="CD77" i="1"/>
  <c r="CC77" i="1" s="1"/>
  <c r="GE77" i="1" s="1"/>
  <c r="CD78" i="1"/>
  <c r="CC78" i="1" s="1"/>
  <c r="GE78" i="1" s="1"/>
  <c r="CD79" i="1"/>
  <c r="CC79" i="1" s="1"/>
  <c r="GE79" i="1" s="1"/>
  <c r="CD80" i="1"/>
  <c r="CC80" i="1" s="1"/>
  <c r="GE80" i="1" s="1"/>
  <c r="CD81" i="1"/>
  <c r="CC81" i="1" s="1"/>
  <c r="GE81" i="1" s="1"/>
  <c r="CD82" i="1"/>
  <c r="CC82" i="1" s="1"/>
  <c r="GE82" i="1" s="1"/>
  <c r="CD83" i="1"/>
  <c r="CC83" i="1" s="1"/>
  <c r="GE83" i="1" s="1"/>
  <c r="CD84" i="1"/>
  <c r="CC84" i="1" s="1"/>
  <c r="GE84" i="1" s="1"/>
  <c r="CD85" i="1"/>
  <c r="CC85" i="1" s="1"/>
  <c r="GE85" i="1" s="1"/>
  <c r="CD86" i="1"/>
  <c r="CC86" i="1" s="1"/>
  <c r="GE86" i="1" s="1"/>
  <c r="CD87" i="1"/>
  <c r="CC87" i="1" s="1"/>
  <c r="GE87" i="1" s="1"/>
  <c r="CD88" i="1"/>
  <c r="CC88" i="1" s="1"/>
  <c r="GE88" i="1" s="1"/>
  <c r="CD89" i="1"/>
  <c r="CC89" i="1" s="1"/>
  <c r="GE89" i="1" s="1"/>
  <c r="CD90" i="1"/>
  <c r="CC90" i="1" s="1"/>
  <c r="GE90" i="1" s="1"/>
  <c r="CD91" i="1"/>
  <c r="CC91" i="1" s="1"/>
  <c r="GE91" i="1" s="1"/>
  <c r="CD39" i="1"/>
  <c r="CC39" i="1" s="1"/>
  <c r="GE39" i="1" s="1"/>
  <c r="CD43" i="1"/>
  <c r="CC43" i="1" s="1"/>
  <c r="GE43" i="1" s="1"/>
  <c r="CD47" i="1"/>
  <c r="CC47" i="1" s="1"/>
  <c r="GE47" i="1" s="1"/>
  <c r="CD51" i="1"/>
  <c r="CC51" i="1" s="1"/>
  <c r="GE51" i="1" s="1"/>
  <c r="CD23" i="1"/>
  <c r="CC23" i="1" s="1"/>
  <c r="GE23" i="1" s="1"/>
  <c r="CD33" i="1"/>
  <c r="CC33" i="1" s="1"/>
  <c r="GE33" i="1" s="1"/>
  <c r="CD42" i="1"/>
  <c r="CC42" i="1" s="1"/>
  <c r="GE42" i="1" s="1"/>
  <c r="CD46" i="1"/>
  <c r="CC46" i="1" s="1"/>
  <c r="GE46" i="1" s="1"/>
  <c r="CD50" i="1"/>
  <c r="CC50" i="1" s="1"/>
  <c r="GE50" i="1" s="1"/>
  <c r="CD54" i="1"/>
  <c r="CC54" i="1" s="1"/>
  <c r="GE54" i="1" s="1"/>
  <c r="CD29" i="1"/>
  <c r="CC29" i="1" s="1"/>
  <c r="GE29" i="1" s="1"/>
  <c r="CD41" i="1"/>
  <c r="CC41" i="1" s="1"/>
  <c r="GE41" i="1" s="1"/>
  <c r="CD45" i="1"/>
  <c r="CC45" i="1" s="1"/>
  <c r="GE45" i="1" s="1"/>
  <c r="CD49" i="1"/>
  <c r="CC49" i="1" s="1"/>
  <c r="GE49" i="1" s="1"/>
  <c r="CD53" i="1"/>
  <c r="CC53" i="1" s="1"/>
  <c r="GE53" i="1" s="1"/>
  <c r="CD104" i="1"/>
  <c r="CC104" i="1" s="1"/>
  <c r="GE104" i="1" s="1"/>
  <c r="CD106" i="1"/>
  <c r="CC106" i="1" s="1"/>
  <c r="GE106" i="1" s="1"/>
  <c r="CD92" i="1"/>
  <c r="CC92" i="1" s="1"/>
  <c r="GE92" i="1" s="1"/>
  <c r="CD93" i="1"/>
  <c r="CC93" i="1" s="1"/>
  <c r="GE93" i="1" s="1"/>
  <c r="CD94" i="1"/>
  <c r="CC94" i="1" s="1"/>
  <c r="GE94" i="1" s="1"/>
  <c r="CD95" i="1"/>
  <c r="CC95" i="1" s="1"/>
  <c r="GE95" i="1" s="1"/>
  <c r="CD96" i="1"/>
  <c r="CC96" i="1" s="1"/>
  <c r="GE96" i="1" s="1"/>
  <c r="CD97" i="1"/>
  <c r="CC97" i="1" s="1"/>
  <c r="GE97" i="1" s="1"/>
  <c r="CD98" i="1"/>
  <c r="CC98" i="1" s="1"/>
  <c r="GE98" i="1" s="1"/>
  <c r="CD99" i="1"/>
  <c r="CC99" i="1" s="1"/>
  <c r="GE99" i="1" s="1"/>
  <c r="CD100" i="1"/>
  <c r="CC100" i="1" s="1"/>
  <c r="GE100" i="1" s="1"/>
  <c r="CD101" i="1"/>
  <c r="CC101" i="1" s="1"/>
  <c r="GE101" i="1" s="1"/>
  <c r="CD102" i="1"/>
  <c r="CC102" i="1" s="1"/>
  <c r="GE102" i="1" s="1"/>
  <c r="CD103" i="1"/>
  <c r="CC103" i="1" s="1"/>
  <c r="GE103" i="1" s="1"/>
  <c r="CD105" i="1"/>
  <c r="CC105" i="1" s="1"/>
  <c r="GE105" i="1" s="1"/>
  <c r="CD6" i="1"/>
  <c r="BR6" i="1"/>
  <c r="BV6" i="1" s="1"/>
  <c r="BG92" i="1"/>
  <c r="BF92" i="1" s="1"/>
  <c r="GB92" i="1" s="1"/>
  <c r="BG76" i="1"/>
  <c r="BF76" i="1" s="1"/>
  <c r="GB76" i="1" s="1"/>
  <c r="BG60" i="1"/>
  <c r="BF60" i="1" s="1"/>
  <c r="GB60" i="1" s="1"/>
  <c r="BG44" i="1"/>
  <c r="BF44" i="1" s="1"/>
  <c r="GB44" i="1" s="1"/>
  <c r="BG28" i="1"/>
  <c r="BF28" i="1" s="1"/>
  <c r="GB28" i="1" s="1"/>
  <c r="BG12" i="1"/>
  <c r="BF12" i="1" s="1"/>
  <c r="GB12" i="1" s="1"/>
  <c r="BG98" i="1"/>
  <c r="BF98" i="1" s="1"/>
  <c r="GB98" i="1" s="1"/>
  <c r="BG82" i="1"/>
  <c r="BF82" i="1" s="1"/>
  <c r="GB82" i="1" s="1"/>
  <c r="BG66" i="1"/>
  <c r="BF66" i="1" s="1"/>
  <c r="GB66" i="1" s="1"/>
  <c r="BG50" i="1"/>
  <c r="BF50" i="1" s="1"/>
  <c r="GB50" i="1" s="1"/>
  <c r="BG34" i="1"/>
  <c r="BF34" i="1" s="1"/>
  <c r="GB34" i="1" s="1"/>
  <c r="BG18" i="1"/>
  <c r="BF18" i="1" s="1"/>
  <c r="GB18" i="1" s="1"/>
  <c r="AA105" i="36"/>
  <c r="FB105" i="1"/>
  <c r="W3156" i="35"/>
  <c r="DX16" i="1"/>
  <c r="DX8" i="1"/>
  <c r="DX52" i="1"/>
  <c r="DX48" i="1"/>
  <c r="DX44" i="1"/>
  <c r="DX40" i="1"/>
  <c r="DX33" i="1"/>
  <c r="DX25" i="1"/>
  <c r="DX17" i="1"/>
  <c r="BC20" i="1"/>
  <c r="U429" i="35"/>
  <c r="BC36" i="1"/>
  <c r="U941" i="35"/>
  <c r="BC52" i="1"/>
  <c r="U1453" i="35"/>
  <c r="BC68" i="1"/>
  <c r="U1965" i="35"/>
  <c r="U2477" i="35"/>
  <c r="BC100" i="1"/>
  <c r="U2989" i="35"/>
  <c r="S7" i="36"/>
  <c r="T7" i="36" s="1"/>
  <c r="Q15" i="35"/>
  <c r="EP14" i="1"/>
  <c r="U241" i="35"/>
  <c r="CX17" i="1"/>
  <c r="U335" i="35"/>
  <c r="CX19" i="1"/>
  <c r="U399" i="35"/>
  <c r="EP30" i="1"/>
  <c r="U753" i="35"/>
  <c r="BZ8" i="1"/>
  <c r="CX31" i="1"/>
  <c r="U783" i="35"/>
  <c r="CX45" i="1"/>
  <c r="U1231" i="35"/>
  <c r="CX53" i="1"/>
  <c r="U1487" i="35"/>
  <c r="EP81" i="1"/>
  <c r="U2385" i="35"/>
  <c r="V2542" i="35"/>
  <c r="GT95" i="1"/>
  <c r="EQ95" i="1"/>
  <c r="V2833" i="35"/>
  <c r="GN97" i="1"/>
  <c r="V2895" i="35"/>
  <c r="GT103" i="1"/>
  <c r="EQ103" i="1"/>
  <c r="V3089" i="35"/>
  <c r="GN101" i="1"/>
  <c r="V3023" i="35"/>
  <c r="CY101" i="1"/>
  <c r="V3151" i="35"/>
  <c r="GN105" i="1"/>
  <c r="CY105" i="1"/>
  <c r="V3185" i="35"/>
  <c r="GT106" i="1"/>
  <c r="EQ106" i="1"/>
  <c r="S114" i="11"/>
  <c r="IB25" i="1" s="1"/>
  <c r="GT93" i="1"/>
  <c r="V2769" i="35"/>
  <c r="EQ93" i="1"/>
  <c r="V2929" i="35"/>
  <c r="V3055" i="35"/>
  <c r="GN102" i="1"/>
  <c r="CY102" i="1"/>
  <c r="GT105" i="1"/>
  <c r="EQ105" i="1"/>
  <c r="V3153" i="35"/>
  <c r="DU93" i="1"/>
  <c r="GQ93" i="1"/>
  <c r="V2768" i="35"/>
  <c r="Q3086" i="35"/>
  <c r="U100" i="36"/>
  <c r="V100" i="36" s="1"/>
  <c r="Q2992" i="35"/>
  <c r="L103" i="36"/>
  <c r="M103" i="36" s="1"/>
  <c r="Q3084" i="35"/>
  <c r="Q2960" i="35"/>
  <c r="L96" i="36"/>
  <c r="M96" i="36" s="1"/>
  <c r="Q2860" i="35"/>
  <c r="EH92" i="1"/>
  <c r="EL92" i="1" s="1"/>
  <c r="L2737" i="35"/>
  <c r="ET92" i="1"/>
  <c r="EH88" i="1"/>
  <c r="EL88" i="1" s="1"/>
  <c r="L2609" i="35"/>
  <c r="ET88" i="1"/>
  <c r="AS86" i="1"/>
  <c r="AX86" i="1" s="1"/>
  <c r="BC86" i="1" s="1"/>
  <c r="L2541" i="35"/>
  <c r="L95" i="36"/>
  <c r="M95" i="36" s="1"/>
  <c r="Q2828" i="35"/>
  <c r="Q90" i="36"/>
  <c r="R90" i="36" s="1"/>
  <c r="Q2670" i="35"/>
  <c r="Q94" i="36"/>
  <c r="R94" i="36" s="1"/>
  <c r="Q2798" i="35"/>
  <c r="L78" i="36"/>
  <c r="M78" i="36" s="1"/>
  <c r="Q2284" i="35"/>
  <c r="N67" i="36"/>
  <c r="O67" i="36" s="1"/>
  <c r="Q1933" i="35"/>
  <c r="S103" i="36"/>
  <c r="T103" i="36" s="1"/>
  <c r="Q3087" i="35"/>
  <c r="U105" i="1"/>
  <c r="Z105" i="1" s="1"/>
  <c r="AE105" i="1" s="1"/>
  <c r="W101" i="36"/>
  <c r="X101" i="36" s="1"/>
  <c r="Q3025" i="35"/>
  <c r="AS101" i="1"/>
  <c r="AX101" i="1" s="1"/>
  <c r="BC101" i="1" s="1"/>
  <c r="L98" i="36"/>
  <c r="M98" i="36" s="1"/>
  <c r="Q2924" i="35"/>
  <c r="AS99" i="1"/>
  <c r="AX99" i="1" s="1"/>
  <c r="BC99" i="1" s="1"/>
  <c r="AS95" i="1"/>
  <c r="AX95" i="1" s="1"/>
  <c r="BC95" i="1" s="1"/>
  <c r="L2829" i="35"/>
  <c r="EH93" i="1"/>
  <c r="EL93" i="1" s="1"/>
  <c r="L2769" i="35"/>
  <c r="ET93" i="1"/>
  <c r="CN92" i="1"/>
  <c r="CS92" i="1" s="1"/>
  <c r="CX92" i="1" s="1"/>
  <c r="DB92" i="1"/>
  <c r="DA92" i="1" s="1"/>
  <c r="GM92" i="1" s="1"/>
  <c r="L2735" i="35"/>
  <c r="AS91" i="1"/>
  <c r="AX91" i="1" s="1"/>
  <c r="BC91" i="1" s="1"/>
  <c r="L2701" i="35"/>
  <c r="EH89" i="1"/>
  <c r="EL89" i="1" s="1"/>
  <c r="L2641" i="35"/>
  <c r="ET89" i="1"/>
  <c r="CN88" i="1"/>
  <c r="CS88" i="1" s="1"/>
  <c r="CX88" i="1" s="1"/>
  <c r="DB88" i="1"/>
  <c r="DA88" i="1" s="1"/>
  <c r="GM88" i="1" s="1"/>
  <c r="L2607" i="35"/>
  <c r="AS87" i="1"/>
  <c r="AX87" i="1" s="1"/>
  <c r="BC87" i="1" s="1"/>
  <c r="L2573" i="35"/>
  <c r="EH85" i="1"/>
  <c r="EL85" i="1" s="1"/>
  <c r="L2513" i="35"/>
  <c r="ET85" i="1"/>
  <c r="CN98" i="1"/>
  <c r="CS98" i="1" s="1"/>
  <c r="CX98" i="1" s="1"/>
  <c r="AS97" i="1"/>
  <c r="AX97" i="1" s="1"/>
  <c r="BC97" i="1" s="1"/>
  <c r="BV95" i="1"/>
  <c r="BZ95" i="1" s="1"/>
  <c r="Z90" i="1"/>
  <c r="AE90" i="1" s="1"/>
  <c r="V2668" i="35" s="1"/>
  <c r="U85" i="36"/>
  <c r="V85" i="36" s="1"/>
  <c r="Q2512" i="35"/>
  <c r="U94" i="36"/>
  <c r="V94" i="36" s="1"/>
  <c r="Q2800" i="35"/>
  <c r="Q88" i="36"/>
  <c r="R88" i="36" s="1"/>
  <c r="Q2606" i="35"/>
  <c r="L92" i="36"/>
  <c r="M92" i="36" s="1"/>
  <c r="U87" i="36"/>
  <c r="V87" i="36" s="1"/>
  <c r="Q2576" i="35"/>
  <c r="L85" i="36"/>
  <c r="M85" i="36" s="1"/>
  <c r="Q2508" i="35"/>
  <c r="U79" i="36"/>
  <c r="V79" i="36" s="1"/>
  <c r="Q2320" i="35"/>
  <c r="DP88" i="1"/>
  <c r="U73" i="36"/>
  <c r="V73" i="36" s="1"/>
  <c r="Q2128" i="35"/>
  <c r="U81" i="36"/>
  <c r="V81" i="36" s="1"/>
  <c r="Q2384" i="35"/>
  <c r="Z89" i="1"/>
  <c r="AE89" i="1" s="1"/>
  <c r="L77" i="36"/>
  <c r="M77" i="36" s="1"/>
  <c r="Q2252" i="35"/>
  <c r="N71" i="36"/>
  <c r="O71" i="36" s="1"/>
  <c r="Q2061" i="35"/>
  <c r="N83" i="36"/>
  <c r="O83" i="36" s="1"/>
  <c r="Q2445" i="35"/>
  <c r="Q76" i="36"/>
  <c r="R76" i="36" s="1"/>
  <c r="Q2222" i="35"/>
  <c r="L71" i="36"/>
  <c r="M71" i="36" s="1"/>
  <c r="Q2060" i="35"/>
  <c r="W83" i="36"/>
  <c r="X83" i="36" s="1"/>
  <c r="Q2449" i="35"/>
  <c r="S70" i="36"/>
  <c r="T70" i="36" s="1"/>
  <c r="Q2031" i="35"/>
  <c r="S66" i="36"/>
  <c r="T66" i="36" s="1"/>
  <c r="Q1903" i="35"/>
  <c r="N68" i="36"/>
  <c r="O68" i="36" s="1"/>
  <c r="Q1965" i="35"/>
  <c r="S65" i="36"/>
  <c r="T65" i="36" s="1"/>
  <c r="Q1871" i="35"/>
  <c r="N56" i="36"/>
  <c r="O56" i="36" s="1"/>
  <c r="Q1581" i="35"/>
  <c r="U47" i="36"/>
  <c r="V47" i="36" s="1"/>
  <c r="Q1296" i="35"/>
  <c r="U43" i="36"/>
  <c r="V43" i="36" s="1"/>
  <c r="Q1168" i="35"/>
  <c r="U39" i="36"/>
  <c r="V39" i="36" s="1"/>
  <c r="Q1040" i="35"/>
  <c r="S63" i="36"/>
  <c r="T63" i="36" s="1"/>
  <c r="Q1807" i="35"/>
  <c r="N58" i="36"/>
  <c r="O58" i="36" s="1"/>
  <c r="Q1645" i="35"/>
  <c r="W52" i="36"/>
  <c r="X52" i="36" s="1"/>
  <c r="Q1457" i="35"/>
  <c r="N48" i="36"/>
  <c r="O48" i="36" s="1"/>
  <c r="Q1325" i="35"/>
  <c r="Q47" i="36"/>
  <c r="R47" i="36" s="1"/>
  <c r="Q1294" i="35"/>
  <c r="S46" i="36"/>
  <c r="T46" i="36" s="1"/>
  <c r="Q1263" i="35"/>
  <c r="W45" i="36"/>
  <c r="X45" i="36" s="1"/>
  <c r="Q1233" i="35"/>
  <c r="L45" i="36"/>
  <c r="M45" i="36" s="1"/>
  <c r="Q1228" i="35"/>
  <c r="N44" i="36"/>
  <c r="O44" i="36" s="1"/>
  <c r="Q1197" i="35"/>
  <c r="Q43" i="36"/>
  <c r="R43" i="36" s="1"/>
  <c r="Q1166" i="35"/>
  <c r="S42" i="36"/>
  <c r="T42" i="36" s="1"/>
  <c r="Q1135" i="35"/>
  <c r="W41" i="36"/>
  <c r="X41" i="36" s="1"/>
  <c r="Q1105" i="35"/>
  <c r="L41" i="36"/>
  <c r="M41" i="36" s="1"/>
  <c r="Q1100" i="35"/>
  <c r="N40" i="36"/>
  <c r="O40" i="36" s="1"/>
  <c r="Q1069" i="35"/>
  <c r="Q39" i="36"/>
  <c r="R39" i="36" s="1"/>
  <c r="Q1038" i="35"/>
  <c r="L51" i="36"/>
  <c r="M51" i="36" s="1"/>
  <c r="Q1420" i="35"/>
  <c r="U36" i="36"/>
  <c r="V36" i="36" s="1"/>
  <c r="Q944" i="35"/>
  <c r="U28" i="36"/>
  <c r="V28" i="36" s="1"/>
  <c r="Q688" i="35"/>
  <c r="U62" i="36"/>
  <c r="V62" i="36" s="1"/>
  <c r="Q1776" i="35"/>
  <c r="Q1454" i="35"/>
  <c r="N50" i="36"/>
  <c r="O50" i="36" s="1"/>
  <c r="Q1389" i="35"/>
  <c r="L38" i="36"/>
  <c r="M38" i="36" s="1"/>
  <c r="Q1004" i="35"/>
  <c r="N36" i="36"/>
  <c r="O36" i="36" s="1"/>
  <c r="Q941" i="35"/>
  <c r="W34" i="36"/>
  <c r="X34" i="36" s="1"/>
  <c r="Q881" i="35"/>
  <c r="Q33" i="36"/>
  <c r="R33" i="36" s="1"/>
  <c r="Q846" i="35"/>
  <c r="S31" i="36"/>
  <c r="T31" i="36" s="1"/>
  <c r="Q783" i="35"/>
  <c r="L30" i="36"/>
  <c r="M30" i="36" s="1"/>
  <c r="Q748" i="35"/>
  <c r="N28" i="36"/>
  <c r="O28" i="36" s="1"/>
  <c r="L64" i="36"/>
  <c r="M64" i="36" s="1"/>
  <c r="Q1836" i="35"/>
  <c r="Q54" i="36"/>
  <c r="R54" i="36" s="1"/>
  <c r="Q1518" i="35"/>
  <c r="U37" i="36"/>
  <c r="V37" i="36" s="1"/>
  <c r="Q976" i="35"/>
  <c r="L35" i="36"/>
  <c r="M35" i="36" s="1"/>
  <c r="Q908" i="35"/>
  <c r="Q32" i="36"/>
  <c r="R32" i="36" s="1"/>
  <c r="Q814" i="35"/>
  <c r="Q720" i="35"/>
  <c r="CN26" i="1"/>
  <c r="CS26" i="1" s="1"/>
  <c r="CX26" i="1" s="1"/>
  <c r="F623" i="35"/>
  <c r="FC8" i="1"/>
  <c r="BR99" i="1"/>
  <c r="BV99" i="1" s="1"/>
  <c r="BZ99" i="1" s="1"/>
  <c r="S20" i="36"/>
  <c r="T20" i="36" s="1"/>
  <c r="Q431" i="35"/>
  <c r="U16" i="36"/>
  <c r="V16" i="36" s="1"/>
  <c r="Q304" i="35"/>
  <c r="N15" i="36"/>
  <c r="O15" i="36" s="1"/>
  <c r="Q269" i="35"/>
  <c r="W9" i="36"/>
  <c r="X9" i="36" s="1"/>
  <c r="EP9" i="1"/>
  <c r="Q81" i="35"/>
  <c r="FJ8" i="1"/>
  <c r="GY8" i="1"/>
  <c r="FJ14" i="1"/>
  <c r="GY14" i="1"/>
  <c r="U18" i="36"/>
  <c r="V18" i="36" s="1"/>
  <c r="Q368" i="35"/>
  <c r="L13" i="36"/>
  <c r="M13" i="36" s="1"/>
  <c r="Q204" i="35"/>
  <c r="S12" i="23"/>
  <c r="R12" i="23"/>
  <c r="S16" i="23"/>
  <c r="R16" i="23"/>
  <c r="S20" i="23"/>
  <c r="R20" i="23"/>
  <c r="S24" i="36"/>
  <c r="T24" i="36" s="1"/>
  <c r="Q559" i="35"/>
  <c r="L22" i="36"/>
  <c r="M22" i="36" s="1"/>
  <c r="Q492" i="35"/>
  <c r="Q19" i="36"/>
  <c r="R19" i="36" s="1"/>
  <c r="Q398" i="35"/>
  <c r="Q12" i="36"/>
  <c r="R12" i="36" s="1"/>
  <c r="Q174" i="35"/>
  <c r="FW8" i="1"/>
  <c r="FW9" i="1"/>
  <c r="FU6" i="1"/>
  <c r="FW7" i="1"/>
  <c r="AF6" i="36"/>
  <c r="P22" i="36"/>
  <c r="GL22" i="1"/>
  <c r="GJ22" i="1"/>
  <c r="GI22" i="1"/>
  <c r="GK22" i="1"/>
  <c r="B494" i="35"/>
  <c r="AG60" i="36"/>
  <c r="FV60" i="1"/>
  <c r="W1718" i="35"/>
  <c r="AH69" i="36"/>
  <c r="HD69" i="1"/>
  <c r="X2006" i="35"/>
  <c r="S21" i="36"/>
  <c r="T21" i="36" s="1"/>
  <c r="Q463" i="35"/>
  <c r="N36" i="23"/>
  <c r="M36" i="23"/>
  <c r="N10" i="36"/>
  <c r="O10" i="36" s="1"/>
  <c r="Q109" i="35"/>
  <c r="P73" i="36"/>
  <c r="GL73" i="1"/>
  <c r="GI73" i="1"/>
  <c r="GJ73" i="1"/>
  <c r="GK73" i="1"/>
  <c r="B2126" i="35"/>
  <c r="H13" i="36"/>
  <c r="G200" i="35"/>
  <c r="AG15" i="36"/>
  <c r="FV15" i="1"/>
  <c r="W278" i="35"/>
  <c r="M24" i="23"/>
  <c r="N24" i="23"/>
  <c r="M25" i="23"/>
  <c r="N25" i="23"/>
  <c r="M26" i="23"/>
  <c r="N26" i="23"/>
  <c r="M27" i="23"/>
  <c r="N27" i="23"/>
  <c r="M28" i="23"/>
  <c r="N28" i="23"/>
  <c r="M29" i="23"/>
  <c r="N29" i="23"/>
  <c r="M30" i="23"/>
  <c r="N30" i="23"/>
  <c r="M31" i="23"/>
  <c r="N31" i="23"/>
  <c r="H36" i="3"/>
  <c r="H36" i="1"/>
  <c r="S38" i="23"/>
  <c r="R38" i="23"/>
  <c r="AE51" i="36"/>
  <c r="HA51" i="1"/>
  <c r="X1429" i="35"/>
  <c r="AE69" i="36"/>
  <c r="HA69" i="1"/>
  <c r="X2005" i="35"/>
  <c r="H18" i="36"/>
  <c r="G360" i="35"/>
  <c r="AD53" i="36"/>
  <c r="FL53" i="1"/>
  <c r="W1493" i="35"/>
  <c r="AE54" i="36"/>
  <c r="HA54" i="1"/>
  <c r="X1525" i="35"/>
  <c r="AE70" i="36"/>
  <c r="HA70" i="1"/>
  <c r="X2037" i="35"/>
  <c r="AD49" i="36"/>
  <c r="FL49" i="1"/>
  <c r="W1365" i="35"/>
  <c r="AD77" i="36"/>
  <c r="FL77" i="1"/>
  <c r="W2261" i="35"/>
  <c r="N7" i="36"/>
  <c r="O7" i="36" s="1"/>
  <c r="Q13" i="35"/>
  <c r="DX22" i="1"/>
  <c r="DX24" i="1"/>
  <c r="DX32" i="1"/>
  <c r="DX34" i="1"/>
  <c r="DX28" i="1"/>
  <c r="DX26" i="1"/>
  <c r="DX38" i="1"/>
  <c r="DX56" i="1"/>
  <c r="DX57" i="1"/>
  <c r="DX58" i="1"/>
  <c r="DX59" i="1"/>
  <c r="DX60" i="1"/>
  <c r="DX61" i="1"/>
  <c r="DX62" i="1"/>
  <c r="DX63" i="1"/>
  <c r="DX64" i="1"/>
  <c r="DX65" i="1"/>
  <c r="DX66" i="1"/>
  <c r="DX67" i="1"/>
  <c r="DX68" i="1"/>
  <c r="DX69" i="1"/>
  <c r="DX70" i="1"/>
  <c r="DX71" i="1"/>
  <c r="DX72" i="1"/>
  <c r="DX73" i="1"/>
  <c r="DX74" i="1"/>
  <c r="DX75" i="1"/>
  <c r="DX76" i="1"/>
  <c r="DX77" i="1"/>
  <c r="DX78" i="1"/>
  <c r="DX79" i="1"/>
  <c r="DX80" i="1"/>
  <c r="DX81" i="1"/>
  <c r="DX82" i="1"/>
  <c r="DX83" i="1"/>
  <c r="DX84" i="1"/>
  <c r="DX85" i="1"/>
  <c r="DX86" i="1"/>
  <c r="DX87" i="1"/>
  <c r="DX88" i="1"/>
  <c r="DX89" i="1"/>
  <c r="DX90" i="1"/>
  <c r="DX91" i="1"/>
  <c r="DX30" i="1"/>
  <c r="DX36" i="1"/>
  <c r="DX92" i="1"/>
  <c r="DX93" i="1"/>
  <c r="DX94" i="1"/>
  <c r="DX95" i="1"/>
  <c r="DX96" i="1"/>
  <c r="DX97" i="1"/>
  <c r="DX98" i="1"/>
  <c r="DX99" i="1"/>
  <c r="DX100" i="1"/>
  <c r="DX101" i="1"/>
  <c r="DX102" i="1"/>
  <c r="DX103" i="1"/>
  <c r="DX105" i="1"/>
  <c r="DX104" i="1"/>
  <c r="DX106" i="1"/>
  <c r="DX6" i="1"/>
  <c r="AH81" i="36"/>
  <c r="HD81" i="1"/>
  <c r="X2390" i="35"/>
  <c r="AH89" i="36"/>
  <c r="HD89" i="1"/>
  <c r="X2646" i="35"/>
  <c r="AH97" i="36"/>
  <c r="HD97" i="1"/>
  <c r="X2902" i="35"/>
  <c r="AA104" i="36"/>
  <c r="FB104" i="1"/>
  <c r="W3124" i="35"/>
  <c r="H105" i="36"/>
  <c r="G3144" i="35"/>
  <c r="BG104" i="1"/>
  <c r="BF104" i="1" s="1"/>
  <c r="GB104" i="1" s="1"/>
  <c r="BG88" i="1"/>
  <c r="BF88" i="1" s="1"/>
  <c r="GB88" i="1" s="1"/>
  <c r="BG72" i="1"/>
  <c r="BF72" i="1" s="1"/>
  <c r="GB72" i="1" s="1"/>
  <c r="BG56" i="1"/>
  <c r="BF56" i="1" s="1"/>
  <c r="GB56" i="1" s="1"/>
  <c r="BG40" i="1"/>
  <c r="BF40" i="1" s="1"/>
  <c r="GB40" i="1" s="1"/>
  <c r="BG24" i="1"/>
  <c r="BF24" i="1" s="1"/>
  <c r="GB24" i="1" s="1"/>
  <c r="BG8" i="1"/>
  <c r="BG94" i="1"/>
  <c r="BF94" i="1" s="1"/>
  <c r="GB94" i="1" s="1"/>
  <c r="BG78" i="1"/>
  <c r="BF78" i="1" s="1"/>
  <c r="GB78" i="1" s="1"/>
  <c r="BG62" i="1"/>
  <c r="BF62" i="1" s="1"/>
  <c r="GB62" i="1" s="1"/>
  <c r="BG46" i="1"/>
  <c r="BF46" i="1" s="1"/>
  <c r="GB46" i="1" s="1"/>
  <c r="BG30" i="1"/>
  <c r="BF30" i="1" s="1"/>
  <c r="GB30" i="1" s="1"/>
  <c r="BG14" i="1"/>
  <c r="BF14" i="1" s="1"/>
  <c r="GB14" i="1" s="1"/>
  <c r="Q16" i="35"/>
  <c r="DX14" i="1"/>
  <c r="DX55" i="1"/>
  <c r="DX51" i="1"/>
  <c r="DX47" i="1"/>
  <c r="DX43" i="1"/>
  <c r="DX39" i="1"/>
  <c r="DX31" i="1"/>
  <c r="DX23" i="1"/>
  <c r="DX15" i="1"/>
  <c r="DX7" i="1"/>
  <c r="BC24" i="1"/>
  <c r="U557" i="35"/>
  <c r="BC40" i="1"/>
  <c r="U1069" i="35"/>
  <c r="BC56" i="1"/>
  <c r="U1581" i="35"/>
  <c r="BC72" i="1"/>
  <c r="U2093" i="35"/>
  <c r="U2605" i="35"/>
  <c r="BC104" i="1"/>
  <c r="U3117" i="35"/>
  <c r="EP18" i="1"/>
  <c r="U369" i="35"/>
  <c r="CX21" i="1"/>
  <c r="U463" i="35"/>
  <c r="H106" i="36"/>
  <c r="G3176" i="35"/>
  <c r="EP8" i="1"/>
  <c r="U49" i="35"/>
  <c r="CX15" i="1"/>
  <c r="U271" i="35"/>
  <c r="EP20" i="1"/>
  <c r="U433" i="35"/>
  <c r="CX33" i="1"/>
  <c r="U847" i="35"/>
  <c r="EP28" i="1"/>
  <c r="U689" i="35"/>
  <c r="EP84" i="1"/>
  <c r="U2481" i="35"/>
  <c r="DV79" i="1"/>
  <c r="W2320" i="35"/>
  <c r="EP91" i="1"/>
  <c r="U2705" i="35"/>
  <c r="DU94" i="1"/>
  <c r="V2800" i="35"/>
  <c r="GQ94" i="1"/>
  <c r="GT96" i="1"/>
  <c r="EQ96" i="1"/>
  <c r="V2865" i="35"/>
  <c r="GT100" i="1"/>
  <c r="EQ100" i="1"/>
  <c r="V2993" i="35"/>
  <c r="DU102" i="1"/>
  <c r="V3056" i="35"/>
  <c r="GQ102" i="1"/>
  <c r="DU91" i="1"/>
  <c r="GQ91" i="1"/>
  <c r="V2704" i="35"/>
  <c r="V2832" i="35"/>
  <c r="DU95" i="1"/>
  <c r="GQ95" i="1"/>
  <c r="V2927" i="35"/>
  <c r="GN98" i="1"/>
  <c r="CY98" i="1"/>
  <c r="V2992" i="35"/>
  <c r="DU100" i="1"/>
  <c r="GQ100" i="1"/>
  <c r="V3084" i="35"/>
  <c r="FZ103" i="1"/>
  <c r="GN106" i="1"/>
  <c r="CY106" i="1"/>
  <c r="V3183" i="35"/>
  <c r="S109" i="11"/>
  <c r="S112" i="11"/>
  <c r="IB23" i="1" s="1"/>
  <c r="GT101" i="1"/>
  <c r="V3025" i="35"/>
  <c r="EQ101" i="1"/>
  <c r="GT104" i="1"/>
  <c r="EQ104" i="1"/>
  <c r="V3121" i="35"/>
  <c r="DU89" i="1"/>
  <c r="GQ89" i="1"/>
  <c r="V2640" i="35"/>
  <c r="V3087" i="35"/>
  <c r="GN103" i="1"/>
  <c r="CY103" i="1"/>
  <c r="Q8" i="23"/>
  <c r="P8" i="23"/>
  <c r="W103" i="36"/>
  <c r="X103" i="36" s="1"/>
  <c r="Q3089" i="35"/>
  <c r="ET98" i="1"/>
  <c r="L2929" i="35"/>
  <c r="S100" i="36"/>
  <c r="T100" i="36" s="1"/>
  <c r="Q2991" i="35"/>
  <c r="S102" i="36"/>
  <c r="T102" i="36" s="1"/>
  <c r="Q3055" i="35"/>
  <c r="I2865" i="35"/>
  <c r="ET96" i="1"/>
  <c r="CN95" i="1"/>
  <c r="CS95" i="1" s="1"/>
  <c r="CX95" i="1" s="1"/>
  <c r="L2831" i="35"/>
  <c r="DB95" i="1"/>
  <c r="DA95" i="1" s="1"/>
  <c r="GM95" i="1" s="1"/>
  <c r="CN91" i="1"/>
  <c r="CS91" i="1" s="1"/>
  <c r="CX91" i="1" s="1"/>
  <c r="L2703" i="35"/>
  <c r="DB91" i="1"/>
  <c r="DA91" i="1" s="1"/>
  <c r="GM91" i="1" s="1"/>
  <c r="S99" i="36"/>
  <c r="T99" i="36" s="1"/>
  <c r="Q2959" i="35"/>
  <c r="BV91" i="1"/>
  <c r="BZ91" i="1" s="1"/>
  <c r="V2702" i="35" s="1"/>
  <c r="Q93" i="36"/>
  <c r="R93" i="36" s="1"/>
  <c r="Q2766" i="35"/>
  <c r="L81" i="36"/>
  <c r="M81" i="36" s="1"/>
  <c r="Q2380" i="35"/>
  <c r="L83" i="36"/>
  <c r="M83" i="36" s="1"/>
  <c r="N66" i="36"/>
  <c r="O66" i="36" s="1"/>
  <c r="Q1901" i="35"/>
  <c r="S104" i="36"/>
  <c r="T104" i="36" s="1"/>
  <c r="DL103" i="1"/>
  <c r="DP103" i="1" s="1"/>
  <c r="U102" i="1"/>
  <c r="Z102" i="1" s="1"/>
  <c r="AE102" i="1" s="1"/>
  <c r="S8" i="23"/>
  <c r="R8" i="23"/>
  <c r="W105" i="36"/>
  <c r="X105" i="36" s="1"/>
  <c r="Q3153" i="35"/>
  <c r="N105" i="36"/>
  <c r="O105" i="36" s="1"/>
  <c r="Q3149" i="35"/>
  <c r="BR105" i="1"/>
  <c r="BV105" i="1" s="1"/>
  <c r="BZ105" i="1" s="1"/>
  <c r="W104" i="36"/>
  <c r="X104" i="36" s="1"/>
  <c r="Q3121" i="35"/>
  <c r="N104" i="36"/>
  <c r="O104" i="36" s="1"/>
  <c r="Q3117" i="35"/>
  <c r="L2959" i="35"/>
  <c r="DB99" i="1"/>
  <c r="DA99" i="1" s="1"/>
  <c r="GM99" i="1" s="1"/>
  <c r="P3057" i="35"/>
  <c r="ET102" i="1"/>
  <c r="L3025" i="35"/>
  <c r="ET101" i="1"/>
  <c r="EH100" i="1"/>
  <c r="EL100" i="1" s="1"/>
  <c r="DB96" i="1"/>
  <c r="DA96" i="1" s="1"/>
  <c r="GM96" i="1" s="1"/>
  <c r="I2863" i="35"/>
  <c r="L99" i="36"/>
  <c r="M99" i="36" s="1"/>
  <c r="Q2956" i="35"/>
  <c r="DB97" i="1"/>
  <c r="DA97" i="1" s="1"/>
  <c r="GM97" i="1" s="1"/>
  <c r="I2895" i="35"/>
  <c r="CN96" i="1"/>
  <c r="CS96" i="1" s="1"/>
  <c r="CX96" i="1" s="1"/>
  <c r="V2863" i="35" s="1"/>
  <c r="DL98" i="1"/>
  <c r="DP98" i="1" s="1"/>
  <c r="EH94" i="1"/>
  <c r="EL94" i="1" s="1"/>
  <c r="ET94" i="1"/>
  <c r="L2801" i="35"/>
  <c r="CN93" i="1"/>
  <c r="CS93" i="1" s="1"/>
  <c r="CX93" i="1" s="1"/>
  <c r="DB93" i="1"/>
  <c r="DA93" i="1" s="1"/>
  <c r="GM93" i="1" s="1"/>
  <c r="L2767" i="35"/>
  <c r="AS92" i="1"/>
  <c r="AX92" i="1" s="1"/>
  <c r="L2733" i="35"/>
  <c r="EH90" i="1"/>
  <c r="EL90" i="1" s="1"/>
  <c r="ET90" i="1"/>
  <c r="L2673" i="35"/>
  <c r="CN89" i="1"/>
  <c r="CS89" i="1" s="1"/>
  <c r="CX89" i="1" s="1"/>
  <c r="DB89" i="1"/>
  <c r="DA89" i="1" s="1"/>
  <c r="GM89" i="1" s="1"/>
  <c r="L2639" i="35"/>
  <c r="AS88" i="1"/>
  <c r="AX88" i="1" s="1"/>
  <c r="BC88" i="1" s="1"/>
  <c r="L2605" i="35"/>
  <c r="EH86" i="1"/>
  <c r="EL86" i="1" s="1"/>
  <c r="ET86" i="1"/>
  <c r="L2545" i="35"/>
  <c r="CN85" i="1"/>
  <c r="CS85" i="1" s="1"/>
  <c r="CX85" i="1" s="1"/>
  <c r="DB85" i="1"/>
  <c r="DA85" i="1" s="1"/>
  <c r="GM85" i="1" s="1"/>
  <c r="L2511" i="35"/>
  <c r="BV98" i="1"/>
  <c r="BZ98" i="1" s="1"/>
  <c r="Z97" i="1"/>
  <c r="AE97" i="1" s="1"/>
  <c r="FZ97" i="1" s="1"/>
  <c r="AS96" i="1"/>
  <c r="AX96" i="1" s="1"/>
  <c r="BC96" i="1" s="1"/>
  <c r="Z94" i="1"/>
  <c r="AE94" i="1" s="1"/>
  <c r="DP89" i="1"/>
  <c r="U100" i="1"/>
  <c r="Z100" i="1" s="1"/>
  <c r="AE100" i="1" s="1"/>
  <c r="V2988" i="35" s="1"/>
  <c r="BV92" i="1"/>
  <c r="BZ92" i="1" s="1"/>
  <c r="GF92" i="1" s="1"/>
  <c r="L87" i="36"/>
  <c r="M87" i="36" s="1"/>
  <c r="Q2572" i="35"/>
  <c r="DP91" i="1"/>
  <c r="Q78" i="36"/>
  <c r="R78" i="36" s="1"/>
  <c r="Q2286" i="35"/>
  <c r="BV87" i="1"/>
  <c r="BZ87" i="1" s="1"/>
  <c r="Q86" i="36"/>
  <c r="R86" i="36" s="1"/>
  <c r="Q2542" i="35"/>
  <c r="Q80" i="36"/>
  <c r="R80" i="36" s="1"/>
  <c r="Q2350" i="35"/>
  <c r="W81" i="36"/>
  <c r="X81" i="36" s="1"/>
  <c r="Q2385" i="35"/>
  <c r="W69" i="36"/>
  <c r="X69" i="36" s="1"/>
  <c r="Q2001" i="35"/>
  <c r="N76" i="36"/>
  <c r="O76" i="36" s="1"/>
  <c r="W70" i="36"/>
  <c r="X70" i="36" s="1"/>
  <c r="Q2033" i="35"/>
  <c r="N69" i="36"/>
  <c r="O69" i="36" s="1"/>
  <c r="Q1997" i="35"/>
  <c r="W65" i="36"/>
  <c r="X65" i="36" s="1"/>
  <c r="Q1873" i="35"/>
  <c r="S67" i="36"/>
  <c r="T67" i="36" s="1"/>
  <c r="Q1935" i="35"/>
  <c r="W64" i="36"/>
  <c r="X64" i="36" s="1"/>
  <c r="Q1841" i="35"/>
  <c r="N60" i="36"/>
  <c r="O60" i="36" s="1"/>
  <c r="W54" i="36"/>
  <c r="X54" i="36" s="1"/>
  <c r="Q1521" i="35"/>
  <c r="U46" i="36"/>
  <c r="V46" i="36" s="1"/>
  <c r="Q1264" i="35"/>
  <c r="U42" i="36"/>
  <c r="V42" i="36" s="1"/>
  <c r="Q1136" i="35"/>
  <c r="L69" i="36"/>
  <c r="M69" i="36" s="1"/>
  <c r="Q1996" i="35"/>
  <c r="W56" i="36"/>
  <c r="X56" i="36" s="1"/>
  <c r="Q1585" i="35"/>
  <c r="S51" i="36"/>
  <c r="T51" i="36" s="1"/>
  <c r="Q1423" i="35"/>
  <c r="L48" i="36"/>
  <c r="M48" i="36" s="1"/>
  <c r="Q1324" i="35"/>
  <c r="N47" i="36"/>
  <c r="O47" i="36" s="1"/>
  <c r="Q1293" i="35"/>
  <c r="Q46" i="36"/>
  <c r="R46" i="36" s="1"/>
  <c r="Q1262" i="35"/>
  <c r="S45" i="36"/>
  <c r="T45" i="36" s="1"/>
  <c r="Q1231" i="35"/>
  <c r="W44" i="36"/>
  <c r="X44" i="36" s="1"/>
  <c r="Q1201" i="35"/>
  <c r="L44" i="36"/>
  <c r="M44" i="36" s="1"/>
  <c r="Q1196" i="35"/>
  <c r="N43" i="36"/>
  <c r="O43" i="36" s="1"/>
  <c r="Q1165" i="35"/>
  <c r="Q42" i="36"/>
  <c r="R42" i="36" s="1"/>
  <c r="Q1134" i="35"/>
  <c r="S41" i="36"/>
  <c r="T41" i="36" s="1"/>
  <c r="Q1103" i="35"/>
  <c r="W40" i="36"/>
  <c r="X40" i="36" s="1"/>
  <c r="Q1073" i="35"/>
  <c r="L40" i="36"/>
  <c r="M40" i="36" s="1"/>
  <c r="Q1068" i="35"/>
  <c r="N39" i="36"/>
  <c r="O39" i="36" s="1"/>
  <c r="L50" i="36"/>
  <c r="M50" i="36" s="1"/>
  <c r="Q1388" i="35"/>
  <c r="U34" i="36"/>
  <c r="V34" i="36" s="1"/>
  <c r="Q880" i="35"/>
  <c r="W79" i="36"/>
  <c r="X79" i="36" s="1"/>
  <c r="Q2321" i="35"/>
  <c r="L52" i="36"/>
  <c r="M52" i="36" s="1"/>
  <c r="Q1452" i="35"/>
  <c r="S37" i="36"/>
  <c r="T37" i="36" s="1"/>
  <c r="Q975" i="35"/>
  <c r="L36" i="36"/>
  <c r="M36" i="36" s="1"/>
  <c r="Q940" i="35"/>
  <c r="N34" i="36"/>
  <c r="O34" i="36" s="1"/>
  <c r="Q877" i="35"/>
  <c r="W32" i="36"/>
  <c r="X32" i="36" s="1"/>
  <c r="Q817" i="35"/>
  <c r="Q31" i="36"/>
  <c r="R31" i="36" s="1"/>
  <c r="Q782" i="35"/>
  <c r="S29" i="36"/>
  <c r="T29" i="36" s="1"/>
  <c r="Q719" i="35"/>
  <c r="Q684" i="35"/>
  <c r="U59" i="36"/>
  <c r="V59" i="36" s="1"/>
  <c r="Q1680" i="35"/>
  <c r="Q53" i="36"/>
  <c r="R53" i="36" s="1"/>
  <c r="Q1486" i="35"/>
  <c r="L37" i="36"/>
  <c r="M37" i="36" s="1"/>
  <c r="Q972" i="35"/>
  <c r="Q34" i="36"/>
  <c r="R34" i="36" s="1"/>
  <c r="Q878" i="35"/>
  <c r="L29" i="36"/>
  <c r="M29" i="36" s="1"/>
  <c r="Q716" i="35"/>
  <c r="N26" i="36"/>
  <c r="O26" i="36" s="1"/>
  <c r="Q621" i="35"/>
  <c r="Q9" i="23"/>
  <c r="P9" i="23"/>
  <c r="Q60" i="36"/>
  <c r="R60" i="36" s="1"/>
  <c r="Q1710" i="35"/>
  <c r="W26" i="36"/>
  <c r="X26" i="36" s="1"/>
  <c r="Q625" i="35"/>
  <c r="Q16" i="36"/>
  <c r="R16" i="36" s="1"/>
  <c r="Q302" i="35"/>
  <c r="S12" i="36"/>
  <c r="T12" i="36" s="1"/>
  <c r="Q175" i="35"/>
  <c r="U8" i="36"/>
  <c r="V8" i="36" s="1"/>
  <c r="Q48" i="35"/>
  <c r="FJ10" i="1"/>
  <c r="GY10" i="1"/>
  <c r="Q18" i="36"/>
  <c r="R18" i="36" s="1"/>
  <c r="Q366" i="35"/>
  <c r="L12" i="36"/>
  <c r="M12" i="36" s="1"/>
  <c r="Q172" i="35"/>
  <c r="Q9" i="36"/>
  <c r="R9" i="36" s="1"/>
  <c r="Q78" i="35"/>
  <c r="S13" i="23"/>
  <c r="R13" i="23"/>
  <c r="S17" i="23"/>
  <c r="R17" i="23"/>
  <c r="S21" i="23"/>
  <c r="R21" i="23"/>
  <c r="W23" i="36"/>
  <c r="X23" i="36" s="1"/>
  <c r="Q529" i="35"/>
  <c r="U20" i="36"/>
  <c r="V20" i="36" s="1"/>
  <c r="Q432" i="35"/>
  <c r="U11" i="36"/>
  <c r="V11" i="36" s="1"/>
  <c r="Q144" i="35"/>
  <c r="EZ54" i="1"/>
  <c r="GV54" i="1"/>
  <c r="H17" i="36"/>
  <c r="G328" i="35"/>
  <c r="AG35" i="36"/>
  <c r="FV35" i="1"/>
  <c r="W918" i="35"/>
  <c r="AH43" i="36"/>
  <c r="HD43" i="1"/>
  <c r="X1174" i="35"/>
  <c r="AA53" i="36"/>
  <c r="FB53" i="1"/>
  <c r="W1492" i="35"/>
  <c r="N18" i="36"/>
  <c r="O18" i="36" s="1"/>
  <c r="Q365" i="35"/>
  <c r="AA13" i="36"/>
  <c r="FB13" i="1"/>
  <c r="W212" i="35"/>
  <c r="AB15" i="36"/>
  <c r="GX15" i="1"/>
  <c r="X276" i="35"/>
  <c r="AB19" i="36"/>
  <c r="GX19" i="1"/>
  <c r="X404" i="35"/>
  <c r="AA34" i="36"/>
  <c r="FB34" i="1"/>
  <c r="W884" i="35"/>
  <c r="FL46" i="1"/>
  <c r="AD46" i="36"/>
  <c r="W1269" i="35"/>
  <c r="AG57" i="36"/>
  <c r="FV57" i="1"/>
  <c r="W1622" i="35"/>
  <c r="AA66" i="36"/>
  <c r="FB66" i="1"/>
  <c r="W1908" i="35"/>
  <c r="AA76" i="36"/>
  <c r="FB76" i="1"/>
  <c r="W2228" i="35"/>
  <c r="FJ38" i="1"/>
  <c r="GY38" i="1"/>
  <c r="AG19" i="36"/>
  <c r="FV19" i="1"/>
  <c r="W406" i="35"/>
  <c r="AE34" i="36"/>
  <c r="HA34" i="1"/>
  <c r="X885" i="35"/>
  <c r="FV56" i="1"/>
  <c r="AG56" i="36"/>
  <c r="W1590" i="35"/>
  <c r="FV64" i="1"/>
  <c r="AG64" i="36"/>
  <c r="W1846" i="35"/>
  <c r="FV72" i="1"/>
  <c r="AG72" i="36"/>
  <c r="W2102" i="35"/>
  <c r="FB77" i="1"/>
  <c r="AA77" i="36"/>
  <c r="W2260" i="35"/>
  <c r="BR106" i="1"/>
  <c r="BV106" i="1" s="1"/>
  <c r="BZ106" i="1" s="1"/>
  <c r="F3182" i="35"/>
  <c r="H12" i="36"/>
  <c r="G168" i="35"/>
  <c r="H22" i="36"/>
  <c r="G488" i="35"/>
  <c r="H23" i="36"/>
  <c r="G520" i="35"/>
  <c r="AB29" i="36"/>
  <c r="GX29" i="1"/>
  <c r="X724" i="35"/>
  <c r="FV37" i="1"/>
  <c r="AG37" i="36"/>
  <c r="W982" i="35"/>
  <c r="FV38" i="1"/>
  <c r="AG38" i="36"/>
  <c r="W1014" i="35"/>
  <c r="AA39" i="36"/>
  <c r="FB39" i="1"/>
  <c r="W1044" i="35"/>
  <c r="H41" i="36"/>
  <c r="G1096" i="35"/>
  <c r="AA43" i="36"/>
  <c r="FB43" i="1"/>
  <c r="W1172" i="35"/>
  <c r="AG52" i="36"/>
  <c r="FV52" i="1"/>
  <c r="W1462" i="35"/>
  <c r="H54" i="36"/>
  <c r="G1512" i="35"/>
  <c r="AH55" i="36"/>
  <c r="HD55" i="1"/>
  <c r="X1558" i="35"/>
  <c r="H65" i="36"/>
  <c r="G1864" i="35"/>
  <c r="H66" i="36"/>
  <c r="G1896" i="35"/>
  <c r="H69" i="36"/>
  <c r="G1992" i="35"/>
  <c r="H70" i="36"/>
  <c r="G2024" i="35"/>
  <c r="H80" i="36"/>
  <c r="G2344" i="35"/>
  <c r="AG80" i="36"/>
  <c r="FV80" i="1"/>
  <c r="W2358" i="35"/>
  <c r="H82" i="36"/>
  <c r="G2408" i="35"/>
  <c r="AG82" i="36"/>
  <c r="FV82" i="1"/>
  <c r="W2422" i="35"/>
  <c r="H84" i="36"/>
  <c r="G2472" i="35"/>
  <c r="AG84" i="36"/>
  <c r="FV84" i="1"/>
  <c r="W2486" i="35"/>
  <c r="H86" i="36"/>
  <c r="G2536" i="35"/>
  <c r="AG86" i="36"/>
  <c r="FV86" i="1"/>
  <c r="W2550" i="35"/>
  <c r="H88" i="36"/>
  <c r="G2600" i="35"/>
  <c r="AG88" i="36"/>
  <c r="FV88" i="1"/>
  <c r="W2614" i="35"/>
  <c r="H90" i="36"/>
  <c r="G2664" i="35"/>
  <c r="AG90" i="36"/>
  <c r="FV90" i="1"/>
  <c r="W2678" i="35"/>
  <c r="H92" i="36"/>
  <c r="G2728" i="35"/>
  <c r="H94" i="36"/>
  <c r="G2792" i="35"/>
  <c r="AG94" i="36"/>
  <c r="FV94" i="1"/>
  <c r="W2806" i="35"/>
  <c r="H96" i="36"/>
  <c r="G2856" i="35"/>
  <c r="AG96" i="36"/>
  <c r="FV96" i="1"/>
  <c r="W2870" i="35"/>
  <c r="H98" i="36"/>
  <c r="G2920" i="35"/>
  <c r="AG98" i="36"/>
  <c r="FV98" i="1"/>
  <c r="W2934" i="35"/>
  <c r="H100" i="36"/>
  <c r="G2984" i="35"/>
  <c r="H102" i="36"/>
  <c r="G3048" i="35"/>
  <c r="AG102" i="36"/>
  <c r="FV102" i="1"/>
  <c r="W3062" i="35"/>
  <c r="AG104" i="36"/>
  <c r="FV104" i="1"/>
  <c r="W3126" i="35"/>
  <c r="H35" i="36"/>
  <c r="G904" i="35"/>
  <c r="H37" i="36"/>
  <c r="G968" i="35"/>
  <c r="H53" i="36"/>
  <c r="G1480" i="35"/>
  <c r="AB64" i="36"/>
  <c r="GX64" i="1"/>
  <c r="X1844" i="35"/>
  <c r="H79" i="36"/>
  <c r="G2312" i="35"/>
  <c r="FL82" i="1"/>
  <c r="AD82" i="36"/>
  <c r="W2421" i="35"/>
  <c r="FL86" i="1"/>
  <c r="AD86" i="36"/>
  <c r="W2549" i="35"/>
  <c r="FL90" i="1"/>
  <c r="AD90" i="36"/>
  <c r="W2677" i="35"/>
  <c r="FL94" i="1"/>
  <c r="AD94" i="36"/>
  <c r="W2805" i="35"/>
  <c r="FL98" i="1"/>
  <c r="AD98" i="36"/>
  <c r="W2933" i="35"/>
  <c r="FL102" i="1"/>
  <c r="AD102" i="36"/>
  <c r="W3061" i="35"/>
  <c r="ET7" i="1"/>
  <c r="P17" i="35"/>
  <c r="U6" i="1"/>
  <c r="Z6" i="1" s="1"/>
  <c r="AI7" i="1"/>
  <c r="AI8" i="1"/>
  <c r="AI10" i="1"/>
  <c r="AH10" i="1" s="1"/>
  <c r="FY10" i="1" s="1"/>
  <c r="AI12" i="1"/>
  <c r="AH12" i="1" s="1"/>
  <c r="FY12" i="1" s="1"/>
  <c r="AI14" i="1"/>
  <c r="AH14" i="1" s="1"/>
  <c r="FY14" i="1" s="1"/>
  <c r="HJ14" i="1" s="1"/>
  <c r="D251" i="35" s="1"/>
  <c r="AI16" i="1"/>
  <c r="AH16" i="1" s="1"/>
  <c r="FY16" i="1" s="1"/>
  <c r="HJ16" i="1" s="1"/>
  <c r="D315" i="35" s="1"/>
  <c r="AI18" i="1"/>
  <c r="AH18" i="1" s="1"/>
  <c r="FY18" i="1" s="1"/>
  <c r="HJ18" i="1" s="1"/>
  <c r="D379" i="35" s="1"/>
  <c r="AI20" i="1"/>
  <c r="AH20" i="1" s="1"/>
  <c r="FY20" i="1" s="1"/>
  <c r="AI22" i="1"/>
  <c r="AH22" i="1" s="1"/>
  <c r="FY22" i="1" s="1"/>
  <c r="HJ22" i="1" s="1"/>
  <c r="D507" i="35" s="1"/>
  <c r="AI24" i="1"/>
  <c r="AH24" i="1" s="1"/>
  <c r="FY24" i="1" s="1"/>
  <c r="HJ24" i="1" s="1"/>
  <c r="D571" i="35" s="1"/>
  <c r="AI26" i="1"/>
  <c r="AH26" i="1" s="1"/>
  <c r="FY26" i="1" s="1"/>
  <c r="AI28" i="1"/>
  <c r="AH28" i="1" s="1"/>
  <c r="FY28" i="1" s="1"/>
  <c r="HJ28" i="1" s="1"/>
  <c r="D699" i="35" s="1"/>
  <c r="AI30" i="1"/>
  <c r="AH30" i="1" s="1"/>
  <c r="FY30" i="1" s="1"/>
  <c r="HJ30" i="1" s="1"/>
  <c r="D763" i="35" s="1"/>
  <c r="AI32" i="1"/>
  <c r="AH32" i="1" s="1"/>
  <c r="FY32" i="1" s="1"/>
  <c r="HJ32" i="1" s="1"/>
  <c r="D827" i="35" s="1"/>
  <c r="AI34" i="1"/>
  <c r="AH34" i="1" s="1"/>
  <c r="FY34" i="1" s="1"/>
  <c r="HJ34" i="1" s="1"/>
  <c r="D891" i="35" s="1"/>
  <c r="AI36" i="1"/>
  <c r="AH36" i="1" s="1"/>
  <c r="FY36" i="1" s="1"/>
  <c r="AI38" i="1"/>
  <c r="AH38" i="1" s="1"/>
  <c r="FY38" i="1" s="1"/>
  <c r="HJ38" i="1" s="1"/>
  <c r="D1019" i="35" s="1"/>
  <c r="AI9" i="1"/>
  <c r="AI11" i="1"/>
  <c r="AH11" i="1" s="1"/>
  <c r="FY11" i="1" s="1"/>
  <c r="HJ11" i="1" s="1"/>
  <c r="D155" i="35" s="1"/>
  <c r="AI13" i="1"/>
  <c r="AH13" i="1" s="1"/>
  <c r="FY13" i="1" s="1"/>
  <c r="AI15" i="1"/>
  <c r="AH15" i="1" s="1"/>
  <c r="FY15" i="1" s="1"/>
  <c r="HJ15" i="1" s="1"/>
  <c r="D283" i="35" s="1"/>
  <c r="AI17" i="1"/>
  <c r="AH17" i="1" s="1"/>
  <c r="FY17" i="1" s="1"/>
  <c r="HJ17" i="1" s="1"/>
  <c r="D347" i="35" s="1"/>
  <c r="AI19" i="1"/>
  <c r="AH19" i="1" s="1"/>
  <c r="FY19" i="1" s="1"/>
  <c r="HJ19" i="1" s="1"/>
  <c r="D411" i="35" s="1"/>
  <c r="AI21" i="1"/>
  <c r="AH21" i="1" s="1"/>
  <c r="FY21" i="1" s="1"/>
  <c r="AI29" i="1"/>
  <c r="AH29" i="1" s="1"/>
  <c r="FY29" i="1" s="1"/>
  <c r="HJ29" i="1" s="1"/>
  <c r="D731" i="35" s="1"/>
  <c r="AI35" i="1"/>
  <c r="AH35" i="1" s="1"/>
  <c r="FY35" i="1" s="1"/>
  <c r="HJ35" i="1" s="1"/>
  <c r="D923" i="35" s="1"/>
  <c r="AI41" i="1"/>
  <c r="AH41" i="1" s="1"/>
  <c r="FY41" i="1" s="1"/>
  <c r="HJ41" i="1" s="1"/>
  <c r="D1115" i="35" s="1"/>
  <c r="AI45" i="1"/>
  <c r="AH45" i="1" s="1"/>
  <c r="FY45" i="1" s="1"/>
  <c r="AI49" i="1"/>
  <c r="AH49" i="1" s="1"/>
  <c r="FY49" i="1" s="1"/>
  <c r="HJ49" i="1" s="1"/>
  <c r="D1371" i="35" s="1"/>
  <c r="AI53" i="1"/>
  <c r="AH53" i="1" s="1"/>
  <c r="FY53" i="1" s="1"/>
  <c r="AI56" i="1"/>
  <c r="AH56" i="1" s="1"/>
  <c r="FY56" i="1" s="1"/>
  <c r="HJ56" i="1" s="1"/>
  <c r="D1595" i="35" s="1"/>
  <c r="AI57" i="1"/>
  <c r="AH57" i="1" s="1"/>
  <c r="FY57" i="1" s="1"/>
  <c r="HJ57" i="1" s="1"/>
  <c r="D1627" i="35" s="1"/>
  <c r="AI58" i="1"/>
  <c r="AH58" i="1" s="1"/>
  <c r="FY58" i="1" s="1"/>
  <c r="AI59" i="1"/>
  <c r="AH59" i="1" s="1"/>
  <c r="FY59" i="1" s="1"/>
  <c r="HJ59" i="1" s="1"/>
  <c r="D1691" i="35" s="1"/>
  <c r="AI60" i="1"/>
  <c r="AH60" i="1" s="1"/>
  <c r="FY60" i="1" s="1"/>
  <c r="HJ60" i="1" s="1"/>
  <c r="D1723" i="35" s="1"/>
  <c r="AI61" i="1"/>
  <c r="AH61" i="1" s="1"/>
  <c r="FY61" i="1" s="1"/>
  <c r="AI62" i="1"/>
  <c r="AH62" i="1" s="1"/>
  <c r="FY62" i="1" s="1"/>
  <c r="HJ62" i="1" s="1"/>
  <c r="D1787" i="35" s="1"/>
  <c r="AI63" i="1"/>
  <c r="AH63" i="1" s="1"/>
  <c r="FY63" i="1" s="1"/>
  <c r="HJ63" i="1" s="1"/>
  <c r="D1819" i="35" s="1"/>
  <c r="AI64" i="1"/>
  <c r="AH64" i="1" s="1"/>
  <c r="FY64" i="1" s="1"/>
  <c r="HJ64" i="1" s="1"/>
  <c r="D1851" i="35" s="1"/>
  <c r="AI65" i="1"/>
  <c r="AH65" i="1" s="1"/>
  <c r="FY65" i="1" s="1"/>
  <c r="HJ65" i="1" s="1"/>
  <c r="D1883" i="35" s="1"/>
  <c r="AI66" i="1"/>
  <c r="AH66" i="1" s="1"/>
  <c r="FY66" i="1" s="1"/>
  <c r="HJ66" i="1" s="1"/>
  <c r="D1915" i="35" s="1"/>
  <c r="AI67" i="1"/>
  <c r="AH67" i="1" s="1"/>
  <c r="FY67" i="1" s="1"/>
  <c r="HJ67" i="1" s="1"/>
  <c r="D1947" i="35" s="1"/>
  <c r="AI68" i="1"/>
  <c r="AH68" i="1" s="1"/>
  <c r="FY68" i="1" s="1"/>
  <c r="AI69" i="1"/>
  <c r="AH69" i="1" s="1"/>
  <c r="FY69" i="1" s="1"/>
  <c r="AI70" i="1"/>
  <c r="AH70" i="1" s="1"/>
  <c r="FY70" i="1" s="1"/>
  <c r="HJ70" i="1" s="1"/>
  <c r="D2043" i="35" s="1"/>
  <c r="AI71" i="1"/>
  <c r="AH71" i="1" s="1"/>
  <c r="FY71" i="1" s="1"/>
  <c r="HJ71" i="1" s="1"/>
  <c r="D2075" i="35" s="1"/>
  <c r="AI72" i="1"/>
  <c r="AH72" i="1" s="1"/>
  <c r="FY72" i="1" s="1"/>
  <c r="AI73" i="1"/>
  <c r="AH73" i="1" s="1"/>
  <c r="FY73" i="1" s="1"/>
  <c r="HJ73" i="1" s="1"/>
  <c r="D2139" i="35" s="1"/>
  <c r="AI74" i="1"/>
  <c r="AH74" i="1" s="1"/>
  <c r="FY74" i="1" s="1"/>
  <c r="AI75" i="1"/>
  <c r="AH75" i="1" s="1"/>
  <c r="FY75" i="1" s="1"/>
  <c r="HJ75" i="1" s="1"/>
  <c r="D2203" i="35" s="1"/>
  <c r="AI76" i="1"/>
  <c r="AH76" i="1" s="1"/>
  <c r="FY76" i="1" s="1"/>
  <c r="AI77" i="1"/>
  <c r="AH77" i="1" s="1"/>
  <c r="FY77" i="1" s="1"/>
  <c r="AI78" i="1"/>
  <c r="AH78" i="1" s="1"/>
  <c r="FY78" i="1" s="1"/>
  <c r="HJ78" i="1" s="1"/>
  <c r="D2299" i="35" s="1"/>
  <c r="AI79" i="1"/>
  <c r="AH79" i="1" s="1"/>
  <c r="FY79" i="1" s="1"/>
  <c r="HJ79" i="1" s="1"/>
  <c r="D2331" i="35" s="1"/>
  <c r="AI80" i="1"/>
  <c r="AH80" i="1" s="1"/>
  <c r="FY80" i="1" s="1"/>
  <c r="HJ80" i="1" s="1"/>
  <c r="D2363" i="35" s="1"/>
  <c r="AI81" i="1"/>
  <c r="AH81" i="1" s="1"/>
  <c r="FY81" i="1" s="1"/>
  <c r="HJ81" i="1" s="1"/>
  <c r="D2395" i="35" s="1"/>
  <c r="AI82" i="1"/>
  <c r="AH82" i="1" s="1"/>
  <c r="FY82" i="1" s="1"/>
  <c r="HJ82" i="1" s="1"/>
  <c r="D2427" i="35" s="1"/>
  <c r="AI83" i="1"/>
  <c r="AH83" i="1" s="1"/>
  <c r="FY83" i="1" s="1"/>
  <c r="HJ83" i="1" s="1"/>
  <c r="D2459" i="35" s="1"/>
  <c r="AI84" i="1"/>
  <c r="AH84" i="1" s="1"/>
  <c r="FY84" i="1" s="1"/>
  <c r="AI85" i="1"/>
  <c r="AH85" i="1" s="1"/>
  <c r="FY85" i="1" s="1"/>
  <c r="AI86" i="1"/>
  <c r="AH86" i="1" s="1"/>
  <c r="FY86" i="1" s="1"/>
  <c r="HJ86" i="1" s="1"/>
  <c r="D2555" i="35" s="1"/>
  <c r="AI87" i="1"/>
  <c r="AH87" i="1" s="1"/>
  <c r="FY87" i="1" s="1"/>
  <c r="HJ87" i="1" s="1"/>
  <c r="D2587" i="35" s="1"/>
  <c r="AI88" i="1"/>
  <c r="AH88" i="1" s="1"/>
  <c r="FY88" i="1" s="1"/>
  <c r="HJ88" i="1" s="1"/>
  <c r="D2619" i="35" s="1"/>
  <c r="AI89" i="1"/>
  <c r="AH89" i="1" s="1"/>
  <c r="FY89" i="1" s="1"/>
  <c r="AI90" i="1"/>
  <c r="AH90" i="1" s="1"/>
  <c r="FY90" i="1" s="1"/>
  <c r="AI91" i="1"/>
  <c r="AH91" i="1" s="1"/>
  <c r="FY91" i="1" s="1"/>
  <c r="HJ91" i="1" s="1"/>
  <c r="D2715" i="35" s="1"/>
  <c r="AI25" i="1"/>
  <c r="AH25" i="1" s="1"/>
  <c r="FY25" i="1" s="1"/>
  <c r="HJ25" i="1" s="1"/>
  <c r="D603" i="35" s="1"/>
  <c r="AI31" i="1"/>
  <c r="AH31" i="1" s="1"/>
  <c r="FY31" i="1" s="1"/>
  <c r="HJ31" i="1" s="1"/>
  <c r="D795" i="35" s="1"/>
  <c r="AI37" i="1"/>
  <c r="AH37" i="1" s="1"/>
  <c r="FY37" i="1" s="1"/>
  <c r="HJ37" i="1" s="1"/>
  <c r="D987" i="35" s="1"/>
  <c r="AI40" i="1"/>
  <c r="AH40" i="1" s="1"/>
  <c r="FY40" i="1" s="1"/>
  <c r="HJ40" i="1" s="1"/>
  <c r="D1083" i="35" s="1"/>
  <c r="AI44" i="1"/>
  <c r="AH44" i="1" s="1"/>
  <c r="FY44" i="1" s="1"/>
  <c r="HJ44" i="1" s="1"/>
  <c r="D1211" i="35" s="1"/>
  <c r="AI48" i="1"/>
  <c r="AH48" i="1" s="1"/>
  <c r="FY48" i="1" s="1"/>
  <c r="AI52" i="1"/>
  <c r="AH52" i="1" s="1"/>
  <c r="FY52" i="1" s="1"/>
  <c r="AI55" i="1"/>
  <c r="AH55" i="1" s="1"/>
  <c r="FY55" i="1" s="1"/>
  <c r="HJ55" i="1" s="1"/>
  <c r="D1563" i="35" s="1"/>
  <c r="AI27" i="1"/>
  <c r="AH27" i="1" s="1"/>
  <c r="FY27" i="1" s="1"/>
  <c r="HJ27" i="1" s="1"/>
  <c r="D667" i="35" s="1"/>
  <c r="AI39" i="1"/>
  <c r="AH39" i="1" s="1"/>
  <c r="FY39" i="1" s="1"/>
  <c r="HJ39" i="1" s="1"/>
  <c r="D1051" i="35" s="1"/>
  <c r="AI43" i="1"/>
  <c r="AH43" i="1" s="1"/>
  <c r="FY43" i="1" s="1"/>
  <c r="HJ43" i="1" s="1"/>
  <c r="D1179" i="35" s="1"/>
  <c r="AI47" i="1"/>
  <c r="AH47" i="1" s="1"/>
  <c r="FY47" i="1" s="1"/>
  <c r="HJ47" i="1" s="1"/>
  <c r="D1307" i="35" s="1"/>
  <c r="AI51" i="1"/>
  <c r="AH51" i="1" s="1"/>
  <c r="FY51" i="1" s="1"/>
  <c r="HJ51" i="1" s="1"/>
  <c r="D1435" i="35" s="1"/>
  <c r="AI23" i="1"/>
  <c r="AH23" i="1" s="1"/>
  <c r="FY23" i="1" s="1"/>
  <c r="HJ23" i="1" s="1"/>
  <c r="D539" i="35" s="1"/>
  <c r="AI33" i="1"/>
  <c r="AH33" i="1" s="1"/>
  <c r="FY33" i="1" s="1"/>
  <c r="HJ33" i="1" s="1"/>
  <c r="D859" i="35" s="1"/>
  <c r="AI42" i="1"/>
  <c r="AH42" i="1" s="1"/>
  <c r="FY42" i="1" s="1"/>
  <c r="AI46" i="1"/>
  <c r="AH46" i="1" s="1"/>
  <c r="FY46" i="1" s="1"/>
  <c r="AI50" i="1"/>
  <c r="AH50" i="1" s="1"/>
  <c r="FY50" i="1" s="1"/>
  <c r="AI54" i="1"/>
  <c r="AH54" i="1" s="1"/>
  <c r="FY54" i="1" s="1"/>
  <c r="HJ54" i="1" s="1"/>
  <c r="D1531" i="35" s="1"/>
  <c r="AI104" i="1"/>
  <c r="AH104" i="1" s="1"/>
  <c r="FY104" i="1" s="1"/>
  <c r="HJ104" i="1" s="1"/>
  <c r="D3131" i="35" s="1"/>
  <c r="AI106" i="1"/>
  <c r="AH106" i="1" s="1"/>
  <c r="FY106" i="1" s="1"/>
  <c r="F3147" i="35"/>
  <c r="F3019" i="35"/>
  <c r="F2891" i="35"/>
  <c r="F2763" i="35"/>
  <c r="F2635" i="35"/>
  <c r="F2507" i="35"/>
  <c r="F2379" i="35"/>
  <c r="F2251" i="35"/>
  <c r="F2123" i="35"/>
  <c r="F1995" i="35"/>
  <c r="F1867" i="35"/>
  <c r="F1739" i="35"/>
  <c r="F1643" i="35"/>
  <c r="F3179" i="35"/>
  <c r="F3051" i="35"/>
  <c r="F2923" i="35"/>
  <c r="F2795" i="35"/>
  <c r="F2667" i="35"/>
  <c r="F2539" i="35"/>
  <c r="F2411" i="35"/>
  <c r="F2283" i="35"/>
  <c r="F2155" i="35"/>
  <c r="AI92" i="1"/>
  <c r="AH92" i="1" s="1"/>
  <c r="FY92" i="1" s="1"/>
  <c r="HJ92" i="1" s="1"/>
  <c r="D2747" i="35" s="1"/>
  <c r="AI93" i="1"/>
  <c r="AH93" i="1" s="1"/>
  <c r="FY93" i="1" s="1"/>
  <c r="AI94" i="1"/>
  <c r="AH94" i="1" s="1"/>
  <c r="FY94" i="1" s="1"/>
  <c r="AI95" i="1"/>
  <c r="AH95" i="1" s="1"/>
  <c r="FY95" i="1" s="1"/>
  <c r="HJ95" i="1" s="1"/>
  <c r="D2843" i="35" s="1"/>
  <c r="AI96" i="1"/>
  <c r="AH96" i="1" s="1"/>
  <c r="FY96" i="1" s="1"/>
  <c r="HJ96" i="1" s="1"/>
  <c r="D2875" i="35" s="1"/>
  <c r="AI97" i="1"/>
  <c r="AH97" i="1" s="1"/>
  <c r="FY97" i="1" s="1"/>
  <c r="HJ97" i="1" s="1"/>
  <c r="D2907" i="35" s="1"/>
  <c r="AI98" i="1"/>
  <c r="AH98" i="1" s="1"/>
  <c r="FY98" i="1" s="1"/>
  <c r="HJ98" i="1" s="1"/>
  <c r="D2939" i="35" s="1"/>
  <c r="AI99" i="1"/>
  <c r="AH99" i="1" s="1"/>
  <c r="FY99" i="1" s="1"/>
  <c r="HJ99" i="1" s="1"/>
  <c r="D2971" i="35" s="1"/>
  <c r="AI100" i="1"/>
  <c r="AH100" i="1" s="1"/>
  <c r="FY100" i="1" s="1"/>
  <c r="AI101" i="1"/>
  <c r="AH101" i="1" s="1"/>
  <c r="FY101" i="1" s="1"/>
  <c r="AI102" i="1"/>
  <c r="AH102" i="1" s="1"/>
  <c r="FY102" i="1" s="1"/>
  <c r="HJ102" i="1" s="1"/>
  <c r="D3067" i="35" s="1"/>
  <c r="AI103" i="1"/>
  <c r="AH103" i="1" s="1"/>
  <c r="FY103" i="1" s="1"/>
  <c r="HJ103" i="1" s="1"/>
  <c r="D3099" i="35" s="1"/>
  <c r="AI105" i="1"/>
  <c r="AH105" i="1" s="1"/>
  <c r="FY105" i="1" s="1"/>
  <c r="HJ105" i="1" s="1"/>
  <c r="D3163" i="35" s="1"/>
  <c r="F3083" i="35"/>
  <c r="F2955" i="35"/>
  <c r="F2827" i="35"/>
  <c r="F2699" i="35"/>
  <c r="F2571" i="35"/>
  <c r="F2443" i="35"/>
  <c r="F2315" i="35"/>
  <c r="F2187" i="35"/>
  <c r="F2059" i="35"/>
  <c r="F1931" i="35"/>
  <c r="F1803" i="35"/>
  <c r="F1675" i="35"/>
  <c r="F3115" i="35"/>
  <c r="F2987" i="35"/>
  <c r="F2859" i="35"/>
  <c r="F2731" i="35"/>
  <c r="F2603" i="35"/>
  <c r="F2475" i="35"/>
  <c r="F2347" i="35"/>
  <c r="F2219" i="35"/>
  <c r="F2091" i="35"/>
  <c r="F1579" i="35"/>
  <c r="F1451" i="35"/>
  <c r="F1323" i="35"/>
  <c r="F1195" i="35"/>
  <c r="F1067" i="35"/>
  <c r="F939" i="35"/>
  <c r="F811" i="35"/>
  <c r="F683" i="35"/>
  <c r="F619" i="35"/>
  <c r="F491" i="35"/>
  <c r="F363" i="35"/>
  <c r="F203" i="35"/>
  <c r="F107" i="35"/>
  <c r="F2027" i="35"/>
  <c r="F1963" i="35"/>
  <c r="F1899" i="35"/>
  <c r="F1835" i="35"/>
  <c r="F1771" i="35"/>
  <c r="F1707" i="35"/>
  <c r="F1483" i="35"/>
  <c r="F1355" i="35"/>
  <c r="F1227" i="35"/>
  <c r="F1099" i="35"/>
  <c r="F971" i="35"/>
  <c r="F843" i="35"/>
  <c r="F715" i="35"/>
  <c r="F523" i="35"/>
  <c r="F395" i="35"/>
  <c r="F235" i="35"/>
  <c r="F43" i="35"/>
  <c r="F11" i="35"/>
  <c r="F1515" i="35"/>
  <c r="F1387" i="35"/>
  <c r="F1259" i="35"/>
  <c r="F1131" i="35"/>
  <c r="F1003" i="35"/>
  <c r="F875" i="35"/>
  <c r="F747" i="35"/>
  <c r="F555" i="35"/>
  <c r="F427" i="35"/>
  <c r="F267" i="35"/>
  <c r="F1611" i="35"/>
  <c r="F1547" i="35"/>
  <c r="F1419" i="35"/>
  <c r="F1291" i="35"/>
  <c r="F1163" i="35"/>
  <c r="F1035" i="35"/>
  <c r="F907" i="35"/>
  <c r="F779" i="35"/>
  <c r="F651" i="35"/>
  <c r="F587" i="35"/>
  <c r="F459" i="35"/>
  <c r="F331" i="35"/>
  <c r="F299" i="35"/>
  <c r="F171" i="35"/>
  <c r="F139" i="35"/>
  <c r="F75" i="35"/>
  <c r="AI6" i="1"/>
  <c r="H25" i="36"/>
  <c r="G584" i="35"/>
  <c r="H29" i="36"/>
  <c r="G712" i="35"/>
  <c r="H47" i="36"/>
  <c r="G1288" i="35"/>
  <c r="H48" i="36"/>
  <c r="G1320" i="35"/>
  <c r="H51" i="36"/>
  <c r="G1416" i="35"/>
  <c r="H52" i="36"/>
  <c r="G1448" i="35"/>
  <c r="H57" i="36"/>
  <c r="G1608" i="35"/>
  <c r="H58" i="36"/>
  <c r="G1640" i="35"/>
  <c r="H61" i="36"/>
  <c r="G1736" i="35"/>
  <c r="H62" i="36"/>
  <c r="G1768" i="35"/>
  <c r="H73" i="36"/>
  <c r="G2120" i="35"/>
  <c r="H74" i="36"/>
  <c r="G2152" i="35"/>
  <c r="H77" i="36"/>
  <c r="G2248" i="35"/>
  <c r="AE85" i="36"/>
  <c r="HA85" i="1"/>
  <c r="X2517" i="35"/>
  <c r="AE89" i="36"/>
  <c r="HA89" i="1"/>
  <c r="X2645" i="35"/>
  <c r="AE97" i="36"/>
  <c r="HA97" i="1"/>
  <c r="X2901" i="35"/>
  <c r="AE101" i="36"/>
  <c r="HA101" i="1"/>
  <c r="X3029" i="35"/>
  <c r="H24" i="36"/>
  <c r="G552" i="35"/>
  <c r="H28" i="36"/>
  <c r="G680" i="35"/>
  <c r="AB33" i="36"/>
  <c r="GX33" i="1"/>
  <c r="X852" i="35"/>
  <c r="H34" i="36"/>
  <c r="G872" i="35"/>
  <c r="AB46" i="36"/>
  <c r="GX46" i="1"/>
  <c r="X1268" i="35"/>
  <c r="H55" i="36"/>
  <c r="G1544" i="35"/>
  <c r="H60" i="36"/>
  <c r="G1704" i="35"/>
  <c r="AB72" i="36"/>
  <c r="GX72" i="1"/>
  <c r="X2100" i="35"/>
  <c r="H78" i="36"/>
  <c r="G2280" i="35"/>
  <c r="AE104" i="36"/>
  <c r="HA104" i="1"/>
  <c r="X3125" i="35"/>
  <c r="L7" i="36"/>
  <c r="M7" i="36" s="1"/>
  <c r="Q12" i="35"/>
  <c r="BG100" i="1"/>
  <c r="BF100" i="1" s="1"/>
  <c r="GB100" i="1" s="1"/>
  <c r="BG84" i="1"/>
  <c r="BF84" i="1" s="1"/>
  <c r="GB84" i="1" s="1"/>
  <c r="BG68" i="1"/>
  <c r="BF68" i="1" s="1"/>
  <c r="GB68" i="1" s="1"/>
  <c r="BG52" i="1"/>
  <c r="BF52" i="1" s="1"/>
  <c r="GB52" i="1" s="1"/>
  <c r="BG36" i="1"/>
  <c r="BF36" i="1" s="1"/>
  <c r="GB36" i="1" s="1"/>
  <c r="BG20" i="1"/>
  <c r="BF20" i="1" s="1"/>
  <c r="GB20" i="1" s="1"/>
  <c r="BG106" i="1"/>
  <c r="BF106" i="1" s="1"/>
  <c r="GB106" i="1" s="1"/>
  <c r="BG90" i="1"/>
  <c r="BF90" i="1" s="1"/>
  <c r="GB90" i="1" s="1"/>
  <c r="BG74" i="1"/>
  <c r="BF74" i="1" s="1"/>
  <c r="GB74" i="1" s="1"/>
  <c r="BG58" i="1"/>
  <c r="BF58" i="1" s="1"/>
  <c r="GB58" i="1" s="1"/>
  <c r="BG42" i="1"/>
  <c r="BF42" i="1" s="1"/>
  <c r="GB42" i="1" s="1"/>
  <c r="BG26" i="1"/>
  <c r="BF26" i="1" s="1"/>
  <c r="GB26" i="1" s="1"/>
  <c r="BG10" i="1"/>
  <c r="BF10" i="1" s="1"/>
  <c r="GB10" i="1" s="1"/>
  <c r="DX20" i="1"/>
  <c r="DX12" i="1"/>
  <c r="DX54" i="1"/>
  <c r="DX50" i="1"/>
  <c r="DX46" i="1"/>
  <c r="DX42" i="1"/>
  <c r="DX37" i="1"/>
  <c r="DX29" i="1"/>
  <c r="DX21" i="1"/>
  <c r="DX13" i="1"/>
  <c r="DL6" i="1"/>
  <c r="DP6" i="1" s="1"/>
  <c r="BC12" i="1"/>
  <c r="U173" i="35"/>
  <c r="U685" i="35"/>
  <c r="BC44" i="1"/>
  <c r="U1197" i="35"/>
  <c r="U1709" i="35"/>
  <c r="BC76" i="1"/>
  <c r="U2221" i="35"/>
  <c r="BC92" i="1"/>
  <c r="U2733" i="35"/>
  <c r="AE7" i="1"/>
  <c r="U79" i="35"/>
  <c r="HR7" i="1"/>
  <c r="CX11" i="1"/>
  <c r="U143" i="35"/>
  <c r="EP16" i="1"/>
  <c r="U305" i="35"/>
  <c r="DB26" i="1"/>
  <c r="DA26" i="1" s="1"/>
  <c r="GM26" i="1" s="1"/>
  <c r="BC7" i="1"/>
  <c r="DA7" i="1"/>
  <c r="GM7" i="1" s="1"/>
  <c r="DA9" i="1"/>
  <c r="GM9" i="1" s="1"/>
  <c r="CY6" i="1"/>
  <c r="CZ6" i="1" s="1"/>
  <c r="BZ29" i="1"/>
  <c r="U718" i="35"/>
  <c r="CX41" i="1"/>
  <c r="U1103" i="35"/>
  <c r="CX49" i="1"/>
  <c r="U1359" i="35"/>
  <c r="V111" i="11"/>
  <c r="IE22" i="1" s="1"/>
  <c r="V113" i="11"/>
  <c r="IE24" i="1" s="1"/>
  <c r="V109" i="11"/>
  <c r="V110" i="11"/>
  <c r="IE21" i="1" s="1"/>
  <c r="V112" i="11"/>
  <c r="IE23" i="1" s="1"/>
  <c r="V114" i="11"/>
  <c r="IE25" i="1" s="1"/>
  <c r="Z111" i="11"/>
  <c r="II22" i="1" s="1"/>
  <c r="Z113" i="11"/>
  <c r="II24" i="1" s="1"/>
  <c r="Z109" i="11"/>
  <c r="Z110" i="11"/>
  <c r="II21" i="1" s="1"/>
  <c r="Z112" i="11"/>
  <c r="II23" i="1" s="1"/>
  <c r="Z114" i="11"/>
  <c r="II25" i="1" s="1"/>
  <c r="EP83" i="1"/>
  <c r="U2449" i="35"/>
  <c r="EP89" i="1"/>
  <c r="U2641" i="35"/>
  <c r="T110" i="11"/>
  <c r="IC21" i="1" s="1"/>
  <c r="T112" i="11"/>
  <c r="IC23" i="1" s="1"/>
  <c r="T114" i="11"/>
  <c r="IC25" i="1" s="1"/>
  <c r="T111" i="11"/>
  <c r="IC22" i="1" s="1"/>
  <c r="T113" i="11"/>
  <c r="IC24" i="1" s="1"/>
  <c r="T109" i="11"/>
  <c r="X110" i="11"/>
  <c r="IG21" i="1" s="1"/>
  <c r="X113" i="11"/>
  <c r="IG24" i="1" s="1"/>
  <c r="DT7" i="1"/>
  <c r="DV106" i="1"/>
  <c r="W3184" i="35"/>
  <c r="GN93" i="1"/>
  <c r="V2767" i="35"/>
  <c r="CY93" i="1"/>
  <c r="GT97" i="1"/>
  <c r="V2897" i="35"/>
  <c r="EQ97" i="1"/>
  <c r="DV104" i="1"/>
  <c r="W3120" i="35"/>
  <c r="S113" i="11"/>
  <c r="IB24" i="1" s="1"/>
  <c r="V2736" i="35"/>
  <c r="DU92" i="1"/>
  <c r="GQ92" i="1"/>
  <c r="DU97" i="1"/>
  <c r="GQ97" i="1"/>
  <c r="V2896" i="35"/>
  <c r="DU85" i="1"/>
  <c r="GQ85" i="1"/>
  <c r="V2512" i="35"/>
  <c r="AF93" i="1"/>
  <c r="V2764" i="35"/>
  <c r="FZ93" i="1"/>
  <c r="V2831" i="35"/>
  <c r="GN95" i="1"/>
  <c r="CY95" i="1"/>
  <c r="GT99" i="1"/>
  <c r="EQ99" i="1"/>
  <c r="V2961" i="35"/>
  <c r="GT102" i="1"/>
  <c r="EQ102" i="1"/>
  <c r="V3057" i="35"/>
  <c r="V3118" i="35"/>
  <c r="CA104" i="1"/>
  <c r="GF104" i="1"/>
  <c r="R110" i="11" l="1"/>
  <c r="IA21" i="1" s="1"/>
  <c r="R112" i="11"/>
  <c r="IA23" i="1" s="1"/>
  <c r="AA111" i="11"/>
  <c r="IJ22" i="1" s="1"/>
  <c r="R113" i="11"/>
  <c r="IA24" i="1" s="1"/>
  <c r="R109" i="11"/>
  <c r="R115" i="11" s="1"/>
  <c r="IA26" i="1" s="1"/>
  <c r="AA114" i="11"/>
  <c r="IJ25" i="1" s="1"/>
  <c r="AA113" i="11"/>
  <c r="IJ24" i="1" s="1"/>
  <c r="CA91" i="1"/>
  <c r="HJ89" i="1"/>
  <c r="D2651" i="35" s="1"/>
  <c r="BC60" i="1"/>
  <c r="BC28" i="1"/>
  <c r="HJ94" i="1"/>
  <c r="D2811" i="35" s="1"/>
  <c r="HJ50" i="1"/>
  <c r="D1403" i="35" s="1"/>
  <c r="HJ48" i="1"/>
  <c r="D1339" i="35" s="1"/>
  <c r="HJ85" i="1"/>
  <c r="D2523" i="35" s="1"/>
  <c r="HJ77" i="1"/>
  <c r="D2267" i="35" s="1"/>
  <c r="HJ69" i="1"/>
  <c r="D2011" i="35" s="1"/>
  <c r="HJ61" i="1"/>
  <c r="D1755" i="35" s="1"/>
  <c r="HJ45" i="1"/>
  <c r="D1243" i="35" s="1"/>
  <c r="HJ21" i="1"/>
  <c r="D475" i="35" s="1"/>
  <c r="HJ13" i="1"/>
  <c r="D219" i="35" s="1"/>
  <c r="HJ12" i="1"/>
  <c r="D187" i="35" s="1"/>
  <c r="W109" i="11"/>
  <c r="IF20" i="1" s="1"/>
  <c r="HJ101" i="1"/>
  <c r="D3035" i="35" s="1"/>
  <c r="HJ93" i="1"/>
  <c r="D2779" i="35" s="1"/>
  <c r="HJ46" i="1"/>
  <c r="D1275" i="35" s="1"/>
  <c r="HJ76" i="1"/>
  <c r="D2235" i="35" s="1"/>
  <c r="HJ72" i="1"/>
  <c r="D2107" i="35" s="1"/>
  <c r="Q3085" i="35"/>
  <c r="W112" i="11"/>
  <c r="IF23" i="1" s="1"/>
  <c r="BC103" i="1"/>
  <c r="BC54" i="1"/>
  <c r="V1517" i="35" s="1"/>
  <c r="BC39" i="1"/>
  <c r="HJ53" i="1"/>
  <c r="D1499" i="35" s="1"/>
  <c r="V2956" i="35"/>
  <c r="FZ99" i="1"/>
  <c r="HK99" i="1" s="1"/>
  <c r="V3182" i="35"/>
  <c r="CA106" i="1"/>
  <c r="GF106" i="1"/>
  <c r="FZ94" i="1"/>
  <c r="V2796" i="35"/>
  <c r="AF102" i="1"/>
  <c r="FZ102" i="1"/>
  <c r="V3052" i="35"/>
  <c r="FZ105" i="1"/>
  <c r="AF105" i="1"/>
  <c r="V3148" i="35"/>
  <c r="AF101" i="1"/>
  <c r="W3020" i="35" s="1"/>
  <c r="V3020" i="35"/>
  <c r="FZ101" i="1"/>
  <c r="AF87" i="1"/>
  <c r="FZ87" i="1"/>
  <c r="V2572" i="35"/>
  <c r="FZ98" i="1"/>
  <c r="AF98" i="1"/>
  <c r="AF85" i="1"/>
  <c r="W2508" i="35" s="1"/>
  <c r="FZ85" i="1"/>
  <c r="GF101" i="1"/>
  <c r="V3022" i="35"/>
  <c r="CA101" i="1"/>
  <c r="AF89" i="1"/>
  <c r="V2636" i="35"/>
  <c r="FZ89" i="1"/>
  <c r="FZ95" i="1"/>
  <c r="AF95" i="1"/>
  <c r="V2828" i="35"/>
  <c r="V2860" i="35"/>
  <c r="FZ96" i="1"/>
  <c r="AF96" i="1"/>
  <c r="HJ106" i="1"/>
  <c r="D3195" i="35" s="1"/>
  <c r="HJ84" i="1"/>
  <c r="D2491" i="35" s="1"/>
  <c r="HJ68" i="1"/>
  <c r="D1979" i="35" s="1"/>
  <c r="HJ26" i="1"/>
  <c r="D635" i="35" s="1"/>
  <c r="HJ10" i="1"/>
  <c r="D123" i="35" s="1"/>
  <c r="AF100" i="1"/>
  <c r="AF99" i="1"/>
  <c r="AG99" i="1" s="1"/>
  <c r="V2892" i="35"/>
  <c r="CY96" i="1"/>
  <c r="CY99" i="1"/>
  <c r="FZ90" i="1"/>
  <c r="AE15" i="1"/>
  <c r="AE92" i="1"/>
  <c r="AF92" i="1" s="1"/>
  <c r="HJ100" i="1"/>
  <c r="D3003" i="35" s="1"/>
  <c r="HJ42" i="1"/>
  <c r="D1147" i="35" s="1"/>
  <c r="GF91" i="1"/>
  <c r="GN92" i="1"/>
  <c r="CY92" i="1"/>
  <c r="V2735" i="35"/>
  <c r="AF97" i="1"/>
  <c r="GN96" i="1"/>
  <c r="CA92" i="1"/>
  <c r="CB92" i="1" s="1"/>
  <c r="Q89" i="36"/>
  <c r="R89" i="36" s="1"/>
  <c r="BZ89" i="1"/>
  <c r="AF90" i="1"/>
  <c r="BZ103" i="1"/>
  <c r="GF103" i="1" s="1"/>
  <c r="BZ57" i="1"/>
  <c r="L88" i="36"/>
  <c r="M88" i="36" s="1"/>
  <c r="AE88" i="1"/>
  <c r="V2220" i="35"/>
  <c r="FZ76" i="1"/>
  <c r="AF76" i="1"/>
  <c r="HJ52" i="1"/>
  <c r="D1467" i="35" s="1"/>
  <c r="HJ90" i="1"/>
  <c r="D2683" i="35" s="1"/>
  <c r="HJ74" i="1"/>
  <c r="D2171" i="35" s="1"/>
  <c r="HJ58" i="1"/>
  <c r="D1659" i="35" s="1"/>
  <c r="FZ100" i="1"/>
  <c r="CY97" i="1"/>
  <c r="V2734" i="35"/>
  <c r="V141" i="35"/>
  <c r="BD11" i="1"/>
  <c r="GC11" i="1"/>
  <c r="AE23" i="1"/>
  <c r="AF23" i="1" s="1"/>
  <c r="BZ102" i="1"/>
  <c r="HJ36" i="1"/>
  <c r="D955" i="35" s="1"/>
  <c r="HJ20" i="1"/>
  <c r="D443" i="35" s="1"/>
  <c r="AF103" i="1"/>
  <c r="W3084" i="35" s="1"/>
  <c r="BZ20" i="1"/>
  <c r="Q2700" i="35"/>
  <c r="AE91" i="1"/>
  <c r="AE72" i="1"/>
  <c r="AF72" i="1" s="1"/>
  <c r="V2447" i="35"/>
  <c r="GN83" i="1"/>
  <c r="CY83" i="1"/>
  <c r="GT15" i="1"/>
  <c r="V273" i="35"/>
  <c r="EQ15" i="1"/>
  <c r="CX8" i="1"/>
  <c r="S8" i="36"/>
  <c r="T8" i="36" s="1"/>
  <c r="Q47" i="35"/>
  <c r="W113" i="11"/>
  <c r="IF24" i="1" s="1"/>
  <c r="W110" i="11"/>
  <c r="IF21" i="1" s="1"/>
  <c r="Q2415" i="35"/>
  <c r="Q1999" i="35"/>
  <c r="Q1743" i="35"/>
  <c r="W111" i="11"/>
  <c r="IF22" i="1" s="1"/>
  <c r="Q1551" i="35"/>
  <c r="Q303" i="35"/>
  <c r="AF65" i="36"/>
  <c r="HC65" i="1"/>
  <c r="V1878" i="35"/>
  <c r="FU65" i="1"/>
  <c r="AF31" i="36"/>
  <c r="HC31" i="1"/>
  <c r="V790" i="35"/>
  <c r="FU31" i="1"/>
  <c r="GC65" i="1"/>
  <c r="V1869" i="35"/>
  <c r="BD65" i="1"/>
  <c r="V1301" i="35"/>
  <c r="FK47" i="1"/>
  <c r="GZ47" i="1"/>
  <c r="AC47" i="36"/>
  <c r="FA31" i="1"/>
  <c r="GW31" i="1"/>
  <c r="V788" i="35"/>
  <c r="Z31" i="36"/>
  <c r="V1741" i="35"/>
  <c r="BD61" i="1"/>
  <c r="GC61" i="1"/>
  <c r="W2389" i="35"/>
  <c r="AD81" i="36"/>
  <c r="FL81" i="1"/>
  <c r="AF46" i="36"/>
  <c r="HC46" i="1"/>
  <c r="V1270" i="35"/>
  <c r="FU46" i="1"/>
  <c r="BC6" i="1"/>
  <c r="EP7" i="1"/>
  <c r="W373" i="35"/>
  <c r="AD18" i="36"/>
  <c r="FL18" i="1"/>
  <c r="AF79" i="36"/>
  <c r="HC79" i="1"/>
  <c r="V2326" i="35"/>
  <c r="FU79" i="1"/>
  <c r="V565" i="35"/>
  <c r="FK24" i="1"/>
  <c r="AC24" i="36"/>
  <c r="GZ24" i="1"/>
  <c r="FK103" i="1"/>
  <c r="V3093" i="35"/>
  <c r="GZ103" i="1"/>
  <c r="AC103" i="36"/>
  <c r="GW75" i="1"/>
  <c r="V2196" i="35"/>
  <c r="Z75" i="36"/>
  <c r="FA75" i="1"/>
  <c r="GZ55" i="1"/>
  <c r="V1557" i="35"/>
  <c r="AC55" i="36"/>
  <c r="FK55" i="1"/>
  <c r="V1620" i="35"/>
  <c r="GW57" i="1"/>
  <c r="Z57" i="36"/>
  <c r="FA57" i="1"/>
  <c r="GW99" i="1"/>
  <c r="V2964" i="35"/>
  <c r="FA99" i="1"/>
  <c r="Z99" i="36"/>
  <c r="HC27" i="1"/>
  <c r="V662" i="35"/>
  <c r="AF27" i="36"/>
  <c r="FU27" i="1"/>
  <c r="FK62" i="1"/>
  <c r="GZ62" i="1"/>
  <c r="V1781" i="35"/>
  <c r="AC62" i="36"/>
  <c r="HC51" i="1"/>
  <c r="V1430" i="35"/>
  <c r="AF51" i="36"/>
  <c r="FU51" i="1"/>
  <c r="W660" i="35"/>
  <c r="AA27" i="36"/>
  <c r="FB27" i="1"/>
  <c r="W2133" i="35"/>
  <c r="FL73" i="1"/>
  <c r="AD73" i="36"/>
  <c r="FK66" i="1"/>
  <c r="GZ66" i="1"/>
  <c r="V1909" i="35"/>
  <c r="AC66" i="36"/>
  <c r="GW35" i="1"/>
  <c r="V916" i="35"/>
  <c r="Z35" i="36"/>
  <c r="FA35" i="1"/>
  <c r="HC18" i="1"/>
  <c r="V374" i="35"/>
  <c r="AF18" i="36"/>
  <c r="FU18" i="1"/>
  <c r="V372" i="35"/>
  <c r="Z18" i="36"/>
  <c r="FA18" i="1"/>
  <c r="GW18" i="1"/>
  <c r="HC54" i="1"/>
  <c r="V1526" i="35"/>
  <c r="AF54" i="36"/>
  <c r="FU54" i="1"/>
  <c r="Z71" i="36"/>
  <c r="V2068" i="35"/>
  <c r="GW71" i="1"/>
  <c r="FA71" i="1"/>
  <c r="AF83" i="36"/>
  <c r="HC83" i="1"/>
  <c r="V2454" i="35"/>
  <c r="FU83" i="1"/>
  <c r="FK61" i="1"/>
  <c r="V1749" i="35"/>
  <c r="GZ61" i="1"/>
  <c r="AC61" i="36"/>
  <c r="GW91" i="1"/>
  <c r="V2708" i="35"/>
  <c r="Z91" i="36"/>
  <c r="FA91" i="1"/>
  <c r="AG77" i="36"/>
  <c r="W2262" i="35"/>
  <c r="FV77" i="1"/>
  <c r="GZ15" i="1"/>
  <c r="V277" i="35"/>
  <c r="AC15" i="36"/>
  <c r="FK15" i="1"/>
  <c r="GW87" i="1"/>
  <c r="V2580" i="35"/>
  <c r="Z87" i="36"/>
  <c r="FA87" i="1"/>
  <c r="HC36" i="1"/>
  <c r="V950" i="35"/>
  <c r="AF36" i="36"/>
  <c r="FU36" i="1"/>
  <c r="V181" i="35"/>
  <c r="GZ12" i="1"/>
  <c r="FK12" i="1"/>
  <c r="AC12" i="36"/>
  <c r="EQ98" i="1"/>
  <c r="ER98" i="1" s="1"/>
  <c r="V2508" i="35"/>
  <c r="AB26" i="36"/>
  <c r="Q1295" i="35"/>
  <c r="Q1133" i="35"/>
  <c r="Q1360" i="35"/>
  <c r="Q1712" i="35"/>
  <c r="W2197" i="35"/>
  <c r="FL75" i="1"/>
  <c r="AD75" i="36"/>
  <c r="GW11" i="1"/>
  <c r="V148" i="35"/>
  <c r="Z11" i="36"/>
  <c r="FA11" i="1"/>
  <c r="W949" i="35"/>
  <c r="FL36" i="1"/>
  <c r="AD36" i="36"/>
  <c r="HC20" i="1"/>
  <c r="V438" i="35"/>
  <c r="FU20" i="1"/>
  <c r="AF20" i="36"/>
  <c r="HC103" i="1"/>
  <c r="V3094" i="35"/>
  <c r="FU103" i="1"/>
  <c r="AF103" i="36"/>
  <c r="FK95" i="1"/>
  <c r="V2837" i="35"/>
  <c r="GZ95" i="1"/>
  <c r="AC95" i="36"/>
  <c r="GZ16" i="1"/>
  <c r="V309" i="35"/>
  <c r="FK16" i="1"/>
  <c r="AC16" i="36"/>
  <c r="Z79" i="36"/>
  <c r="GW79" i="1"/>
  <c r="V2324" i="35"/>
  <c r="FA79" i="1"/>
  <c r="AF11" i="36"/>
  <c r="HC11" i="1"/>
  <c r="V150" i="35"/>
  <c r="FU11" i="1"/>
  <c r="GZ79" i="1"/>
  <c r="V2325" i="35"/>
  <c r="FK79" i="1"/>
  <c r="AC79" i="36"/>
  <c r="X111" i="11"/>
  <c r="IG22" i="1" s="1"/>
  <c r="AF94" i="1"/>
  <c r="Q396" i="35"/>
  <c r="Q1646" i="35"/>
  <c r="Q3057" i="35"/>
  <c r="Q80" i="35"/>
  <c r="V2924" i="35"/>
  <c r="Q2990" i="35"/>
  <c r="Q848" i="35"/>
  <c r="Q1232" i="35"/>
  <c r="Q2413" i="35"/>
  <c r="L91" i="36"/>
  <c r="M91" i="36" s="1"/>
  <c r="HC40" i="1"/>
  <c r="V1078" i="35"/>
  <c r="AF40" i="36"/>
  <c r="FU40" i="1"/>
  <c r="V2452" i="35"/>
  <c r="GW83" i="1"/>
  <c r="Z83" i="36"/>
  <c r="FA83" i="1"/>
  <c r="V1332" i="35"/>
  <c r="FA48" i="1"/>
  <c r="Z48" i="36"/>
  <c r="GW48" i="1"/>
  <c r="Z16" i="36"/>
  <c r="V308" i="35"/>
  <c r="GW16" i="1"/>
  <c r="FA16" i="1"/>
  <c r="GW103" i="1"/>
  <c r="V3092" i="35"/>
  <c r="Z103" i="36"/>
  <c r="FA103" i="1"/>
  <c r="FK83" i="1"/>
  <c r="GZ83" i="1"/>
  <c r="V2453" i="35"/>
  <c r="AC83" i="36"/>
  <c r="AF75" i="36"/>
  <c r="HC75" i="1"/>
  <c r="V2198" i="35"/>
  <c r="FU75" i="1"/>
  <c r="FK87" i="1"/>
  <c r="V2581" i="35"/>
  <c r="GZ87" i="1"/>
  <c r="AC87" i="36"/>
  <c r="HC71" i="1"/>
  <c r="V2070" i="35"/>
  <c r="FU71" i="1"/>
  <c r="AF71" i="36"/>
  <c r="Q2448" i="35"/>
  <c r="X114" i="11"/>
  <c r="IG25" i="1" s="1"/>
  <c r="Q784" i="35"/>
  <c r="Q1358" i="35"/>
  <c r="Q1773" i="35"/>
  <c r="Q2287" i="35"/>
  <c r="W80" i="36"/>
  <c r="X80" i="36" s="1"/>
  <c r="CA86" i="1"/>
  <c r="CB86" i="1" s="1"/>
  <c r="X109" i="11"/>
  <c r="IG20" i="1" s="1"/>
  <c r="DT9" i="1"/>
  <c r="Q430" i="35"/>
  <c r="V2966" i="35"/>
  <c r="HC99" i="1"/>
  <c r="AF99" i="36"/>
  <c r="FU99" i="1"/>
  <c r="GW95" i="1"/>
  <c r="V2836" i="35"/>
  <c r="Z95" i="36"/>
  <c r="FA95" i="1"/>
  <c r="GZ71" i="1"/>
  <c r="V2069" i="35"/>
  <c r="AC71" i="36"/>
  <c r="FK71" i="1"/>
  <c r="FK20" i="1"/>
  <c r="V437" i="35"/>
  <c r="GZ20" i="1"/>
  <c r="AC20" i="36"/>
  <c r="W693" i="35"/>
  <c r="AD28" i="36"/>
  <c r="FL28" i="1"/>
  <c r="V310" i="35"/>
  <c r="HC16" i="1"/>
  <c r="FU16" i="1"/>
  <c r="AF16" i="36"/>
  <c r="V2965" i="35"/>
  <c r="GZ99" i="1"/>
  <c r="AC99" i="36"/>
  <c r="FK99" i="1"/>
  <c r="V2710" i="35"/>
  <c r="HC91" i="1"/>
  <c r="AF91" i="36"/>
  <c r="FU91" i="1"/>
  <c r="U101" i="36"/>
  <c r="V101" i="36" s="1"/>
  <c r="Q3024" i="35"/>
  <c r="Q557" i="35"/>
  <c r="Q464" i="35"/>
  <c r="V333" i="35"/>
  <c r="BD17" i="1"/>
  <c r="GC17" i="1"/>
  <c r="V205" i="35"/>
  <c r="GC13" i="1"/>
  <c r="BD13" i="1"/>
  <c r="W597" i="35"/>
  <c r="AD25" i="36"/>
  <c r="FL25" i="1"/>
  <c r="V1809" i="35"/>
  <c r="GT63" i="1"/>
  <c r="EQ63" i="1"/>
  <c r="GW52" i="1"/>
  <c r="V1460" i="35"/>
  <c r="FA52" i="1"/>
  <c r="Z52" i="36"/>
  <c r="V1777" i="35"/>
  <c r="GT62" i="1"/>
  <c r="EQ62" i="1"/>
  <c r="FK32" i="1"/>
  <c r="GZ32" i="1"/>
  <c r="V821" i="35"/>
  <c r="AC32" i="36"/>
  <c r="V1328" i="35"/>
  <c r="GQ48" i="1"/>
  <c r="DU48" i="1"/>
  <c r="HC44" i="1"/>
  <c r="V1206" i="35"/>
  <c r="FU44" i="1"/>
  <c r="AF44" i="36"/>
  <c r="GZ17" i="1"/>
  <c r="V341" i="35"/>
  <c r="FK17" i="1"/>
  <c r="AC17" i="36"/>
  <c r="HC70" i="1"/>
  <c r="V2038" i="35"/>
  <c r="FU70" i="1"/>
  <c r="AF70" i="36"/>
  <c r="Z63" i="36"/>
  <c r="GW63" i="1"/>
  <c r="V1812" i="35"/>
  <c r="FA63" i="1"/>
  <c r="FU59" i="1"/>
  <c r="V1686" i="35"/>
  <c r="HC59" i="1"/>
  <c r="AF59" i="36"/>
  <c r="AC74" i="36"/>
  <c r="GZ74" i="1"/>
  <c r="V2165" i="35"/>
  <c r="FK74" i="1"/>
  <c r="GW32" i="1"/>
  <c r="V820" i="35"/>
  <c r="FA32" i="1"/>
  <c r="Z32" i="36"/>
  <c r="V109" i="35"/>
  <c r="GC10" i="1"/>
  <c r="BD10" i="1"/>
  <c r="V1360" i="35"/>
  <c r="GQ49" i="1"/>
  <c r="DU49" i="1"/>
  <c r="W1077" i="35"/>
  <c r="FL40" i="1"/>
  <c r="AD40" i="36"/>
  <c r="W2709" i="35"/>
  <c r="AD91" i="36"/>
  <c r="FL91" i="1"/>
  <c r="Z59" i="36"/>
  <c r="GW59" i="1"/>
  <c r="V1684" i="35"/>
  <c r="FA59" i="1"/>
  <c r="W2773" i="35"/>
  <c r="FL93" i="1"/>
  <c r="AD93" i="36"/>
  <c r="GW74" i="1"/>
  <c r="V2164" i="35"/>
  <c r="FA74" i="1"/>
  <c r="Z74" i="36"/>
  <c r="FU67" i="1"/>
  <c r="HC67" i="1"/>
  <c r="V1942" i="35"/>
  <c r="AF67" i="36"/>
  <c r="GZ13" i="1"/>
  <c r="V213" i="35"/>
  <c r="AC13" i="36"/>
  <c r="FK13" i="1"/>
  <c r="GZ63" i="1"/>
  <c r="V1813" i="35"/>
  <c r="FK63" i="1"/>
  <c r="AC63" i="36"/>
  <c r="GZ44" i="1"/>
  <c r="V1205" i="35"/>
  <c r="AC44" i="36"/>
  <c r="FK44" i="1"/>
  <c r="GQ12" i="1"/>
  <c r="V176" i="35"/>
  <c r="DU12" i="1"/>
  <c r="HC25" i="1"/>
  <c r="V598" i="35"/>
  <c r="AF25" i="36"/>
  <c r="FU25" i="1"/>
  <c r="V653" i="35"/>
  <c r="BD27" i="1"/>
  <c r="GC27" i="1"/>
  <c r="GW25" i="1"/>
  <c r="V596" i="35"/>
  <c r="FA25" i="1"/>
  <c r="Z25" i="36"/>
  <c r="FK52" i="1"/>
  <c r="GZ52" i="1"/>
  <c r="V1461" i="35"/>
  <c r="AC52" i="36"/>
  <c r="AE106" i="36"/>
  <c r="HA106" i="1"/>
  <c r="X3189" i="35"/>
  <c r="GW44" i="1"/>
  <c r="V1204" i="35"/>
  <c r="FA44" i="1"/>
  <c r="Z44" i="36"/>
  <c r="GZ21" i="1"/>
  <c r="V469" i="35"/>
  <c r="FK21" i="1"/>
  <c r="AC21" i="36"/>
  <c r="V1326" i="35"/>
  <c r="GF48" i="1"/>
  <c r="CA48" i="1"/>
  <c r="HC32" i="1"/>
  <c r="V822" i="35"/>
  <c r="FU32" i="1"/>
  <c r="AF32" i="36"/>
  <c r="GF42" i="1"/>
  <c r="V1134" i="35"/>
  <c r="CA42" i="1"/>
  <c r="V1936" i="35"/>
  <c r="GQ67" i="1"/>
  <c r="DU67" i="1"/>
  <c r="GC75" i="1"/>
  <c r="V2189" i="35"/>
  <c r="BD75" i="1"/>
  <c r="V942" i="35"/>
  <c r="GF36" i="1"/>
  <c r="CA36" i="1"/>
  <c r="IA20" i="1"/>
  <c r="V2127" i="35"/>
  <c r="GN73" i="1"/>
  <c r="CY73" i="1"/>
  <c r="Q2604" i="35"/>
  <c r="V2316" i="35"/>
  <c r="AF79" i="1"/>
  <c r="FZ79" i="1"/>
  <c r="V1516" i="35"/>
  <c r="AF54" i="1"/>
  <c r="FZ54" i="1"/>
  <c r="V1265" i="35"/>
  <c r="GT46" i="1"/>
  <c r="EQ46" i="1"/>
  <c r="V2284" i="35"/>
  <c r="FZ78" i="1"/>
  <c r="AF78" i="1"/>
  <c r="V1996" i="35"/>
  <c r="FZ69" i="1"/>
  <c r="AF69" i="1"/>
  <c r="V688" i="35"/>
  <c r="DU28" i="1"/>
  <c r="GQ28" i="1"/>
  <c r="FZ17" i="1"/>
  <c r="V332" i="35"/>
  <c r="AF17" i="1"/>
  <c r="V2639" i="35"/>
  <c r="CY89" i="1"/>
  <c r="GN89" i="1"/>
  <c r="V270" i="35"/>
  <c r="GF15" i="1"/>
  <c r="CA15" i="1"/>
  <c r="V716" i="35"/>
  <c r="AF29" i="1"/>
  <c r="FZ29" i="1"/>
  <c r="V2160" i="35"/>
  <c r="GQ74" i="1"/>
  <c r="DU74" i="1"/>
  <c r="AE68" i="36"/>
  <c r="HA68" i="1"/>
  <c r="X1973" i="35"/>
  <c r="Q268" i="35"/>
  <c r="Q2225" i="35"/>
  <c r="AC7" i="36"/>
  <c r="V2957" i="35"/>
  <c r="GC99" i="1"/>
  <c r="BD99" i="1"/>
  <c r="V1868" i="35"/>
  <c r="AF65" i="1"/>
  <c r="FZ65" i="1"/>
  <c r="V1008" i="35"/>
  <c r="DU38" i="1"/>
  <c r="GQ38" i="1"/>
  <c r="V1836" i="35"/>
  <c r="FZ64" i="1"/>
  <c r="AF64" i="1"/>
  <c r="V142" i="35"/>
  <c r="GF11" i="1"/>
  <c r="CA11" i="1"/>
  <c r="V1520" i="35"/>
  <c r="DU54" i="1"/>
  <c r="GQ54" i="1"/>
  <c r="V428" i="35"/>
  <c r="AF20" i="1"/>
  <c r="FZ20" i="1"/>
  <c r="Q3054" i="35"/>
  <c r="GZ7" i="1"/>
  <c r="Q1359" i="35"/>
  <c r="Q2768" i="35"/>
  <c r="FZ92" i="1"/>
  <c r="V2732" i="35"/>
  <c r="FZ19" i="1"/>
  <c r="V396" i="35"/>
  <c r="AF19" i="1"/>
  <c r="V2032" i="35"/>
  <c r="GQ70" i="1"/>
  <c r="DU70" i="1"/>
  <c r="GQ16" i="1"/>
  <c r="V304" i="35"/>
  <c r="DU16" i="1"/>
  <c r="V2000" i="35"/>
  <c r="GQ69" i="1"/>
  <c r="DU69" i="1"/>
  <c r="V1935" i="35"/>
  <c r="GN67" i="1"/>
  <c r="CY67" i="1"/>
  <c r="V1233" i="35"/>
  <c r="GT45" i="1"/>
  <c r="EQ45" i="1"/>
  <c r="CY84" i="1"/>
  <c r="V2479" i="35"/>
  <c r="GN84" i="1"/>
  <c r="GF97" i="1"/>
  <c r="V2894" i="35"/>
  <c r="CA97" i="1"/>
  <c r="GC74" i="1"/>
  <c r="V2157" i="35"/>
  <c r="BD74" i="1"/>
  <c r="V1676" i="35"/>
  <c r="AF59" i="1"/>
  <c r="FZ59" i="1"/>
  <c r="V1037" i="35"/>
  <c r="GC39" i="1"/>
  <c r="BD39" i="1"/>
  <c r="V559" i="35"/>
  <c r="GN24" i="1"/>
  <c r="CY24" i="1"/>
  <c r="V1932" i="35"/>
  <c r="FZ67" i="1"/>
  <c r="AF67" i="1"/>
  <c r="V1645" i="35"/>
  <c r="GC58" i="1"/>
  <c r="BD58" i="1"/>
  <c r="V1388" i="35"/>
  <c r="AF50" i="1"/>
  <c r="FZ50" i="1"/>
  <c r="V909" i="35"/>
  <c r="GC35" i="1"/>
  <c r="BD35" i="1"/>
  <c r="V111" i="35"/>
  <c r="GN10" i="1"/>
  <c r="CY10" i="1"/>
  <c r="CA99" i="1"/>
  <c r="V2958" i="35"/>
  <c r="GF99" i="1"/>
  <c r="V1486" i="35"/>
  <c r="GF53" i="1"/>
  <c r="CA53" i="1"/>
  <c r="GT38" i="1"/>
  <c r="V1009" i="35"/>
  <c r="EQ38" i="1"/>
  <c r="V592" i="35"/>
  <c r="GQ25" i="1"/>
  <c r="DU25" i="1"/>
  <c r="V1743" i="35"/>
  <c r="GN61" i="1"/>
  <c r="CY61" i="1"/>
  <c r="V1712" i="35"/>
  <c r="DU60" i="1"/>
  <c r="GQ60" i="1"/>
  <c r="V1165" i="35"/>
  <c r="GC43" i="1"/>
  <c r="BD43" i="1"/>
  <c r="GF25" i="1"/>
  <c r="V590" i="35"/>
  <c r="CA25" i="1"/>
  <c r="GF90" i="1"/>
  <c r="V2670" i="35"/>
  <c r="CA90" i="1"/>
  <c r="GC105" i="1"/>
  <c r="V3149" i="35"/>
  <c r="BD105" i="1"/>
  <c r="V1740" i="35"/>
  <c r="AF61" i="1"/>
  <c r="FZ61" i="1"/>
  <c r="GF85" i="1"/>
  <c r="V2510" i="35"/>
  <c r="CA85" i="1"/>
  <c r="GC59" i="1"/>
  <c r="V1677" i="35"/>
  <c r="BD59" i="1"/>
  <c r="GF50" i="1"/>
  <c r="V1390" i="35"/>
  <c r="CA50" i="1"/>
  <c r="BD57" i="1"/>
  <c r="GC57" i="1"/>
  <c r="V1613" i="35"/>
  <c r="V1488" i="35"/>
  <c r="GQ53" i="1"/>
  <c r="DU53" i="1"/>
  <c r="V2188" i="35"/>
  <c r="AF75" i="1"/>
  <c r="FZ75" i="1"/>
  <c r="V1549" i="35"/>
  <c r="GC55" i="1"/>
  <c r="BD55" i="1"/>
  <c r="V940" i="35"/>
  <c r="FZ36" i="1"/>
  <c r="AF36" i="1"/>
  <c r="V1101" i="35"/>
  <c r="GC41" i="1"/>
  <c r="BD41" i="1"/>
  <c r="V1872" i="35"/>
  <c r="DU65" i="1"/>
  <c r="GQ65" i="1"/>
  <c r="V2128" i="35"/>
  <c r="DU73" i="1"/>
  <c r="GQ73" i="1"/>
  <c r="V1421" i="35"/>
  <c r="GC51" i="1"/>
  <c r="BD51" i="1"/>
  <c r="BD81" i="1"/>
  <c r="V2381" i="35"/>
  <c r="GC81" i="1"/>
  <c r="GC91" i="1"/>
  <c r="V2701" i="35"/>
  <c r="BD91" i="1"/>
  <c r="V687" i="35"/>
  <c r="GN28" i="1"/>
  <c r="CY28" i="1"/>
  <c r="V1452" i="35"/>
  <c r="AF52" i="1"/>
  <c r="FZ52" i="1"/>
  <c r="BD77" i="1"/>
  <c r="GC77" i="1"/>
  <c r="V2253" i="35"/>
  <c r="U7" i="23"/>
  <c r="D7" i="23" s="1"/>
  <c r="CQ7" i="3" s="1"/>
  <c r="H7" i="3" s="1"/>
  <c r="V1230" i="35"/>
  <c r="GF45" i="1"/>
  <c r="CA45" i="1"/>
  <c r="V529" i="35"/>
  <c r="EQ23" i="1"/>
  <c r="GT23" i="1"/>
  <c r="V2192" i="35"/>
  <c r="DU75" i="1"/>
  <c r="GQ75" i="1"/>
  <c r="V1420" i="35"/>
  <c r="FZ51" i="1"/>
  <c r="AF51" i="1"/>
  <c r="V492" i="35"/>
  <c r="FZ22" i="1"/>
  <c r="AF22" i="1"/>
  <c r="V397" i="35"/>
  <c r="BD19" i="1"/>
  <c r="GC19" i="1"/>
  <c r="GT75" i="1"/>
  <c r="V2193" i="35"/>
  <c r="EQ75" i="1"/>
  <c r="V976" i="35"/>
  <c r="GQ37" i="1"/>
  <c r="DU37" i="1"/>
  <c r="GF26" i="1"/>
  <c r="V622" i="35"/>
  <c r="CA26" i="1"/>
  <c r="BD93" i="1"/>
  <c r="GC93" i="1"/>
  <c r="V2765" i="35"/>
  <c r="V1105" i="35"/>
  <c r="EQ41" i="1"/>
  <c r="GT41" i="1"/>
  <c r="GT21" i="1"/>
  <c r="V465" i="35"/>
  <c r="EQ21" i="1"/>
  <c r="GF98" i="1"/>
  <c r="CA98" i="1"/>
  <c r="V2926" i="35"/>
  <c r="CA75" i="1"/>
  <c r="V2190" i="35"/>
  <c r="GF75" i="1"/>
  <c r="V1324" i="35"/>
  <c r="AF48" i="1"/>
  <c r="FZ48" i="1"/>
  <c r="V174" i="35"/>
  <c r="GF12" i="1"/>
  <c r="CA12" i="1"/>
  <c r="V2703" i="35"/>
  <c r="GN91" i="1"/>
  <c r="CY91" i="1"/>
  <c r="V2064" i="35"/>
  <c r="DU71" i="1"/>
  <c r="GQ71" i="1"/>
  <c r="GF46" i="1"/>
  <c r="V1262" i="35"/>
  <c r="CA46" i="1"/>
  <c r="GT31" i="1"/>
  <c r="V785" i="35"/>
  <c r="EQ31" i="1"/>
  <c r="GN12" i="1"/>
  <c r="V175" i="35"/>
  <c r="CY12" i="1"/>
  <c r="V845" i="35"/>
  <c r="BD33" i="1"/>
  <c r="GC33" i="1"/>
  <c r="V972" i="35"/>
  <c r="FZ37" i="1"/>
  <c r="AF37" i="1"/>
  <c r="V367" i="35"/>
  <c r="GN18" i="1"/>
  <c r="CY18" i="1"/>
  <c r="V2544" i="35"/>
  <c r="DU86" i="1"/>
  <c r="GQ86" i="1"/>
  <c r="V1425" i="35"/>
  <c r="EQ51" i="1"/>
  <c r="GT51" i="1"/>
  <c r="V560" i="35"/>
  <c r="DU24" i="1"/>
  <c r="GQ24" i="1"/>
  <c r="CY86" i="1"/>
  <c r="V2543" i="35"/>
  <c r="GN86" i="1"/>
  <c r="GT70" i="1"/>
  <c r="V2033" i="35"/>
  <c r="EQ70" i="1"/>
  <c r="V912" i="35"/>
  <c r="DU35" i="1"/>
  <c r="GQ35" i="1"/>
  <c r="V526" i="35"/>
  <c r="GF23" i="1"/>
  <c r="CA23" i="1"/>
  <c r="BD71" i="1"/>
  <c r="GC71" i="1"/>
  <c r="V2061" i="35"/>
  <c r="V2798" i="35"/>
  <c r="GF94" i="1"/>
  <c r="CA94" i="1"/>
  <c r="V913" i="35"/>
  <c r="EQ35" i="1"/>
  <c r="GT35" i="1"/>
  <c r="FZ11" i="1"/>
  <c r="V140" i="35"/>
  <c r="AF11" i="1"/>
  <c r="GT67" i="1"/>
  <c r="V1937" i="35"/>
  <c r="EQ67" i="1"/>
  <c r="V815" i="35"/>
  <c r="GN32" i="1"/>
  <c r="CY32" i="1"/>
  <c r="V2480" i="35"/>
  <c r="DU84" i="1"/>
  <c r="GQ84" i="1"/>
  <c r="V1649" i="35"/>
  <c r="GT58" i="1"/>
  <c r="EQ58" i="1"/>
  <c r="V910" i="35"/>
  <c r="GF35" i="1"/>
  <c r="CA35" i="1"/>
  <c r="GQ21" i="1"/>
  <c r="V464" i="35"/>
  <c r="DU21" i="1"/>
  <c r="GC67" i="1"/>
  <c r="V1933" i="35"/>
  <c r="BD67" i="1"/>
  <c r="GF93" i="1"/>
  <c r="V2766" i="35"/>
  <c r="CA93" i="1"/>
  <c r="V849" i="35"/>
  <c r="EQ33" i="1"/>
  <c r="GT33" i="1"/>
  <c r="GC90" i="1"/>
  <c r="V2669" i="35"/>
  <c r="BD90" i="1"/>
  <c r="V1744" i="35"/>
  <c r="DU61" i="1"/>
  <c r="GQ61" i="1"/>
  <c r="V656" i="35"/>
  <c r="DU27" i="1"/>
  <c r="GQ27" i="1"/>
  <c r="GC83" i="1"/>
  <c r="V2445" i="35"/>
  <c r="BD83" i="1"/>
  <c r="V3150" i="35"/>
  <c r="GF105" i="1"/>
  <c r="CA105" i="1"/>
  <c r="V1584" i="35"/>
  <c r="GQ56" i="1"/>
  <c r="DU56" i="1"/>
  <c r="V848" i="35"/>
  <c r="GQ33" i="1"/>
  <c r="DU33" i="1"/>
  <c r="V398" i="35"/>
  <c r="CA19" i="1"/>
  <c r="GF19" i="1"/>
  <c r="V1133" i="35"/>
  <c r="BD42" i="1"/>
  <c r="GC42" i="1"/>
  <c r="GT79" i="1"/>
  <c r="V2321" i="35"/>
  <c r="EQ79" i="1"/>
  <c r="GF28" i="1"/>
  <c r="V686" i="35"/>
  <c r="CA28" i="1"/>
  <c r="BD73" i="1"/>
  <c r="GC73" i="1"/>
  <c r="V2125" i="35"/>
  <c r="V2574" i="35"/>
  <c r="GF87" i="1"/>
  <c r="CA87" i="1"/>
  <c r="V1548" i="35"/>
  <c r="FZ55" i="1"/>
  <c r="AF55" i="1"/>
  <c r="GT25" i="1"/>
  <c r="V593" i="35"/>
  <c r="EQ25" i="1"/>
  <c r="V1357" i="35"/>
  <c r="GC49" i="1"/>
  <c r="BD49" i="1"/>
  <c r="V2380" i="35"/>
  <c r="FZ81" i="1"/>
  <c r="AF81" i="1"/>
  <c r="V1904" i="35"/>
  <c r="DU66" i="1"/>
  <c r="GQ66" i="1"/>
  <c r="V974" i="35"/>
  <c r="GF37" i="1"/>
  <c r="CA37" i="1"/>
  <c r="V528" i="35"/>
  <c r="DU23" i="1"/>
  <c r="GQ23" i="1"/>
  <c r="BD89" i="1"/>
  <c r="GC89" i="1"/>
  <c r="V2637" i="35"/>
  <c r="V1617" i="35"/>
  <c r="GT57" i="1"/>
  <c r="EQ57" i="1"/>
  <c r="V623" i="35"/>
  <c r="GN26" i="1"/>
  <c r="CY26" i="1"/>
  <c r="V621" i="35"/>
  <c r="BD26" i="1"/>
  <c r="GC26" i="1"/>
  <c r="GN72" i="1"/>
  <c r="CY72" i="1"/>
  <c r="V2095" i="35"/>
  <c r="V944" i="35"/>
  <c r="DU36" i="1"/>
  <c r="GQ36" i="1"/>
  <c r="V1229" i="35"/>
  <c r="BD45" i="1"/>
  <c r="GC45" i="1"/>
  <c r="V2288" i="35"/>
  <c r="DU78" i="1"/>
  <c r="GQ78" i="1"/>
  <c r="V1196" i="35"/>
  <c r="AF44" i="1"/>
  <c r="FZ44" i="1"/>
  <c r="V684" i="35"/>
  <c r="AF28" i="1"/>
  <c r="FZ28" i="1"/>
  <c r="GC106" i="1"/>
  <c r="V3181" i="35"/>
  <c r="BD106" i="1"/>
  <c r="V717" i="35"/>
  <c r="GC29" i="1"/>
  <c r="BD29" i="1"/>
  <c r="V1585" i="35"/>
  <c r="GT56" i="1"/>
  <c r="EQ56" i="1"/>
  <c r="V620" i="35"/>
  <c r="FZ26" i="1"/>
  <c r="AF26" i="1"/>
  <c r="GF96" i="1"/>
  <c r="V2862" i="35"/>
  <c r="CA96" i="1"/>
  <c r="V1423" i="35"/>
  <c r="CY51" i="1"/>
  <c r="GN51" i="1"/>
  <c r="GN22" i="1"/>
  <c r="V495" i="35"/>
  <c r="CY22" i="1"/>
  <c r="V525" i="35"/>
  <c r="GC23" i="1"/>
  <c r="BD23" i="1"/>
  <c r="V2257" i="35"/>
  <c r="GT77" i="1"/>
  <c r="EQ77" i="1"/>
  <c r="V1073" i="35"/>
  <c r="GT40" i="1"/>
  <c r="EQ40" i="1"/>
  <c r="V624" i="35"/>
  <c r="GQ26" i="1"/>
  <c r="DU26" i="1"/>
  <c r="BD97" i="1"/>
  <c r="V2893" i="35"/>
  <c r="GC97" i="1"/>
  <c r="V589" i="35"/>
  <c r="BD25" i="1"/>
  <c r="GC25" i="1"/>
  <c r="U70" i="36"/>
  <c r="V70" i="36" s="1"/>
  <c r="Q2032" i="35"/>
  <c r="U57" i="36"/>
  <c r="V57" i="36" s="1"/>
  <c r="Q1616" i="35"/>
  <c r="GF80" i="1"/>
  <c r="V2350" i="35"/>
  <c r="CA80" i="1"/>
  <c r="V1776" i="35"/>
  <c r="DU62" i="1"/>
  <c r="GQ62" i="1"/>
  <c r="V1260" i="35"/>
  <c r="AF46" i="1"/>
  <c r="FZ46" i="1"/>
  <c r="V2348" i="35"/>
  <c r="FZ80" i="1"/>
  <c r="AF80" i="1"/>
  <c r="V1968" i="35"/>
  <c r="DU68" i="1"/>
  <c r="GQ68" i="1"/>
  <c r="V1356" i="35"/>
  <c r="AF49" i="1"/>
  <c r="FZ49" i="1"/>
  <c r="V2158" i="35"/>
  <c r="CA74" i="1"/>
  <c r="GF74" i="1"/>
  <c r="V1708" i="35"/>
  <c r="FZ60" i="1"/>
  <c r="AF60" i="1"/>
  <c r="V1329" i="35"/>
  <c r="GT48" i="1"/>
  <c r="EQ48" i="1"/>
  <c r="V1039" i="35"/>
  <c r="CY39" i="1"/>
  <c r="GN39" i="1"/>
  <c r="V973" i="35"/>
  <c r="GC37" i="1"/>
  <c r="BD37" i="1"/>
  <c r="V337" i="35"/>
  <c r="GT17" i="1"/>
  <c r="EQ17" i="1"/>
  <c r="V1389" i="35"/>
  <c r="GC50" i="1"/>
  <c r="BD50" i="1"/>
  <c r="GQ31" i="1"/>
  <c r="V784" i="35"/>
  <c r="DU31" i="1"/>
  <c r="FU63" i="1"/>
  <c r="HC63" i="1"/>
  <c r="V1814" i="35"/>
  <c r="AF63" i="36"/>
  <c r="V2448" i="35"/>
  <c r="GQ83" i="1"/>
  <c r="DU83" i="1"/>
  <c r="V1900" i="35"/>
  <c r="FZ66" i="1"/>
  <c r="AF66" i="1"/>
  <c r="V1680" i="35"/>
  <c r="DU59" i="1"/>
  <c r="GQ59" i="1"/>
  <c r="V2412" i="35"/>
  <c r="AF82" i="1"/>
  <c r="FZ82" i="1"/>
  <c r="V2124" i="35"/>
  <c r="AF73" i="1"/>
  <c r="FZ73" i="1"/>
  <c r="V1132" i="35"/>
  <c r="FZ42" i="1"/>
  <c r="AF42" i="1"/>
  <c r="V1644" i="35"/>
  <c r="FZ58" i="1"/>
  <c r="AF58" i="1"/>
  <c r="V1200" i="35"/>
  <c r="GQ44" i="1"/>
  <c r="DU44" i="1"/>
  <c r="V844" i="35"/>
  <c r="FZ33" i="1"/>
  <c r="AF33" i="1"/>
  <c r="BD101" i="1"/>
  <c r="V3021" i="35"/>
  <c r="GC101" i="1"/>
  <c r="V781" i="35"/>
  <c r="GC31" i="1"/>
  <c r="BD31" i="1"/>
  <c r="V1201" i="35"/>
  <c r="GT44" i="1"/>
  <c r="EQ44" i="1"/>
  <c r="GN16" i="1"/>
  <c r="V303" i="35"/>
  <c r="CY16" i="1"/>
  <c r="GC98" i="1"/>
  <c r="V2925" i="35"/>
  <c r="BD98" i="1"/>
  <c r="V1102" i="35"/>
  <c r="GF41" i="1"/>
  <c r="CA41" i="1"/>
  <c r="FA24" i="1"/>
  <c r="Z24" i="36"/>
  <c r="GW24" i="1"/>
  <c r="V564" i="35"/>
  <c r="N37" i="36"/>
  <c r="O37" i="36" s="1"/>
  <c r="Q973" i="35"/>
  <c r="L68" i="36"/>
  <c r="M68" i="36" s="1"/>
  <c r="Q1964" i="35"/>
  <c r="V2446" i="35"/>
  <c r="CA83" i="1"/>
  <c r="GF83" i="1"/>
  <c r="V1841" i="35"/>
  <c r="EQ64" i="1"/>
  <c r="GT64" i="1"/>
  <c r="V1648" i="35"/>
  <c r="DU58" i="1"/>
  <c r="GQ58" i="1"/>
  <c r="V1489" i="35"/>
  <c r="GT53" i="1"/>
  <c r="EQ53" i="1"/>
  <c r="V2063" i="35"/>
  <c r="GN71" i="1"/>
  <c r="CY71" i="1"/>
  <c r="V1647" i="35"/>
  <c r="GN58" i="1"/>
  <c r="CY58" i="1"/>
  <c r="V2191" i="35"/>
  <c r="GN75" i="1"/>
  <c r="CY75" i="1"/>
  <c r="V1232" i="35"/>
  <c r="GQ45" i="1"/>
  <c r="DU45" i="1"/>
  <c r="V1198" i="35"/>
  <c r="GF44" i="1"/>
  <c r="CA44" i="1"/>
  <c r="V1006" i="35"/>
  <c r="GF38" i="1"/>
  <c r="CA38" i="1"/>
  <c r="V364" i="35"/>
  <c r="AF18" i="1"/>
  <c r="FZ18" i="1"/>
  <c r="V1485" i="35"/>
  <c r="GC53" i="1"/>
  <c r="BD53" i="1"/>
  <c r="V1264" i="35"/>
  <c r="GQ46" i="1"/>
  <c r="DU46" i="1"/>
  <c r="FZ15" i="1"/>
  <c r="V268" i="35"/>
  <c r="AF15" i="1"/>
  <c r="V365" i="35"/>
  <c r="BD18" i="1"/>
  <c r="GC18" i="1"/>
  <c r="GT19" i="1"/>
  <c r="EQ19" i="1"/>
  <c r="V401" i="35"/>
  <c r="FZ106" i="1"/>
  <c r="V3180" i="35"/>
  <c r="AF106" i="1"/>
  <c r="V2415" i="35"/>
  <c r="GN82" i="1"/>
  <c r="CY82" i="1"/>
  <c r="V1808" i="35"/>
  <c r="DU63" i="1"/>
  <c r="GQ63" i="1"/>
  <c r="V1580" i="35"/>
  <c r="FZ56" i="1"/>
  <c r="AF56" i="1"/>
  <c r="V2223" i="35"/>
  <c r="CY76" i="1"/>
  <c r="GN76" i="1"/>
  <c r="V1582" i="35"/>
  <c r="CA56" i="1"/>
  <c r="GF56" i="1"/>
  <c r="V2416" i="35"/>
  <c r="DU82" i="1"/>
  <c r="GQ82" i="1"/>
  <c r="V1711" i="35"/>
  <c r="CY60" i="1"/>
  <c r="GN60" i="1"/>
  <c r="DU34" i="1"/>
  <c r="V880" i="35"/>
  <c r="GQ34" i="1"/>
  <c r="V144" i="35"/>
  <c r="DU11" i="1"/>
  <c r="GQ11" i="1"/>
  <c r="V1293" i="35"/>
  <c r="GC47" i="1"/>
  <c r="BD47" i="1"/>
  <c r="V1228" i="35"/>
  <c r="AF45" i="1"/>
  <c r="FZ45" i="1"/>
  <c r="FZ21" i="1"/>
  <c r="V460" i="35"/>
  <c r="AF21" i="1"/>
  <c r="GC66" i="1"/>
  <c r="V1901" i="35"/>
  <c r="BD66" i="1"/>
  <c r="HC30" i="1"/>
  <c r="V758" i="35"/>
  <c r="FU30" i="1"/>
  <c r="AF30" i="36"/>
  <c r="HC12" i="1"/>
  <c r="V182" i="35"/>
  <c r="AF12" i="36"/>
  <c r="FU12" i="1"/>
  <c r="Q74" i="36"/>
  <c r="R74" i="36" s="1"/>
  <c r="Q2158" i="35"/>
  <c r="Y40" i="36"/>
  <c r="CA95" i="1"/>
  <c r="V2830" i="35"/>
  <c r="GF95" i="1"/>
  <c r="V2028" i="35"/>
  <c r="FZ70" i="1"/>
  <c r="AF70" i="1"/>
  <c r="V1612" i="35"/>
  <c r="FZ57" i="1"/>
  <c r="AF57" i="1"/>
  <c r="V2476" i="35"/>
  <c r="FZ84" i="1"/>
  <c r="AF84" i="1"/>
  <c r="V2156" i="35"/>
  <c r="FZ74" i="1"/>
  <c r="AF74" i="1"/>
  <c r="V1772" i="35"/>
  <c r="FZ62" i="1"/>
  <c r="AF62" i="1"/>
  <c r="V2352" i="35"/>
  <c r="DU80" i="1"/>
  <c r="GQ80" i="1"/>
  <c r="GN65" i="1"/>
  <c r="CY65" i="1"/>
  <c r="V1871" i="35"/>
  <c r="V1550" i="35"/>
  <c r="GF55" i="1"/>
  <c r="CA55" i="1"/>
  <c r="V1136" i="35"/>
  <c r="GQ42" i="1"/>
  <c r="DU42" i="1"/>
  <c r="V878" i="35"/>
  <c r="GF34" i="1"/>
  <c r="CA34" i="1"/>
  <c r="BD69" i="1"/>
  <c r="GC69" i="1"/>
  <c r="V1997" i="35"/>
  <c r="V879" i="35"/>
  <c r="GN34" i="1"/>
  <c r="CY34" i="1"/>
  <c r="GT13" i="1"/>
  <c r="V209" i="35"/>
  <c r="EQ13" i="1"/>
  <c r="V1104" i="35"/>
  <c r="GQ41" i="1"/>
  <c r="DU41" i="1"/>
  <c r="GQ90" i="1"/>
  <c r="V2672" i="35"/>
  <c r="DU90" i="1"/>
  <c r="CY77" i="1"/>
  <c r="V2255" i="35"/>
  <c r="GN77" i="1"/>
  <c r="V1774" i="35"/>
  <c r="CA62" i="1"/>
  <c r="GF62" i="1"/>
  <c r="V1553" i="35"/>
  <c r="GT55" i="1"/>
  <c r="EQ55" i="1"/>
  <c r="V2256" i="35"/>
  <c r="DU77" i="1"/>
  <c r="GQ77" i="1"/>
  <c r="V1807" i="35"/>
  <c r="GN63" i="1"/>
  <c r="CY63" i="1"/>
  <c r="EQ86" i="1"/>
  <c r="GT86" i="1"/>
  <c r="V2545" i="35"/>
  <c r="V2126" i="35"/>
  <c r="GF73" i="1"/>
  <c r="CA73" i="1"/>
  <c r="GF54" i="1"/>
  <c r="V1518" i="35"/>
  <c r="CA54" i="1"/>
  <c r="V1036" i="35"/>
  <c r="AF39" i="1"/>
  <c r="FZ39" i="1"/>
  <c r="GQ20" i="1"/>
  <c r="V432" i="35"/>
  <c r="DU20" i="1"/>
  <c r="V1805" i="35"/>
  <c r="BD63" i="1"/>
  <c r="GC63" i="1"/>
  <c r="V1361" i="35"/>
  <c r="GT49" i="1"/>
  <c r="EQ49" i="1"/>
  <c r="V876" i="35"/>
  <c r="AF34" i="1"/>
  <c r="FZ34" i="1"/>
  <c r="GT11" i="1"/>
  <c r="V145" i="35"/>
  <c r="EQ11" i="1"/>
  <c r="V877" i="35"/>
  <c r="BD34" i="1"/>
  <c r="GC34" i="1"/>
  <c r="GN20" i="1"/>
  <c r="V431" i="35"/>
  <c r="CY20" i="1"/>
  <c r="Z12" i="36"/>
  <c r="GW12" i="1"/>
  <c r="V180" i="35"/>
  <c r="FA12" i="1"/>
  <c r="S32" i="36"/>
  <c r="T32" i="36" s="1"/>
  <c r="Q815" i="35"/>
  <c r="N27" i="36"/>
  <c r="O27" i="36" s="1"/>
  <c r="Q653" i="35"/>
  <c r="Q65" i="36"/>
  <c r="R65" i="36" s="1"/>
  <c r="Q1870" i="35"/>
  <c r="GQ88" i="1"/>
  <c r="V2608" i="35"/>
  <c r="DU88" i="1"/>
  <c r="GT72" i="1"/>
  <c r="EQ72" i="1"/>
  <c r="V2097" i="35"/>
  <c r="V1745" i="35"/>
  <c r="GT61" i="1"/>
  <c r="EQ61" i="1"/>
  <c r="V1583" i="35"/>
  <c r="CY56" i="1"/>
  <c r="GN56" i="1"/>
  <c r="V2384" i="35"/>
  <c r="GQ81" i="1"/>
  <c r="DU81" i="1"/>
  <c r="V1804" i="35"/>
  <c r="FZ63" i="1"/>
  <c r="AF63" i="1"/>
  <c r="V2444" i="35"/>
  <c r="AF83" i="1"/>
  <c r="FZ83" i="1"/>
  <c r="V2096" i="35"/>
  <c r="DU72" i="1"/>
  <c r="GQ72" i="1"/>
  <c r="V1457" i="35"/>
  <c r="GT52" i="1"/>
  <c r="EQ52" i="1"/>
  <c r="V1068" i="35"/>
  <c r="AF40" i="1"/>
  <c r="FZ40" i="1"/>
  <c r="V652" i="35"/>
  <c r="FZ27" i="1"/>
  <c r="AF27" i="1"/>
  <c r="BD85" i="1"/>
  <c r="GC85" i="1"/>
  <c r="V2509" i="35"/>
  <c r="V461" i="35"/>
  <c r="GC21" i="1"/>
  <c r="BD21" i="1"/>
  <c r="V751" i="35"/>
  <c r="GN30" i="1"/>
  <c r="CY30" i="1"/>
  <c r="GC82" i="1"/>
  <c r="V2413" i="35"/>
  <c r="BD82" i="1"/>
  <c r="V977" i="35"/>
  <c r="GT37" i="1"/>
  <c r="EQ37" i="1"/>
  <c r="GT85" i="1"/>
  <c r="V2513" i="35"/>
  <c r="EQ85" i="1"/>
  <c r="FZ72" i="1"/>
  <c r="V1646" i="35"/>
  <c r="CA58" i="1"/>
  <c r="GF58" i="1"/>
  <c r="CA81" i="1"/>
  <c r="V2382" i="35"/>
  <c r="GF81" i="1"/>
  <c r="V1775" i="35"/>
  <c r="GN62" i="1"/>
  <c r="CY62" i="1"/>
  <c r="V1392" i="35"/>
  <c r="GQ50" i="1"/>
  <c r="DU50" i="1"/>
  <c r="CA72" i="1"/>
  <c r="V2094" i="35"/>
  <c r="GF72" i="1"/>
  <c r="V1552" i="35"/>
  <c r="GQ55" i="1"/>
  <c r="DU55" i="1"/>
  <c r="V1041" i="35"/>
  <c r="GT39" i="1"/>
  <c r="EQ39" i="1"/>
  <c r="EQ26" i="1"/>
  <c r="V625" i="35"/>
  <c r="GT26" i="1"/>
  <c r="BD79" i="1"/>
  <c r="GC79" i="1"/>
  <c r="V2317" i="35"/>
  <c r="V269" i="35"/>
  <c r="GC15" i="1"/>
  <c r="BD15" i="1"/>
  <c r="V1007" i="35"/>
  <c r="GN38" i="1"/>
  <c r="CY38" i="1"/>
  <c r="V236" i="35"/>
  <c r="AF14" i="1"/>
  <c r="FZ14" i="1"/>
  <c r="FZ32" i="1"/>
  <c r="V812" i="35"/>
  <c r="AF32" i="1"/>
  <c r="HC24" i="1"/>
  <c r="V566" i="35"/>
  <c r="AF24" i="36"/>
  <c r="FU24" i="1"/>
  <c r="N35" i="36"/>
  <c r="O35" i="36" s="1"/>
  <c r="Q909" i="35"/>
  <c r="L73" i="36"/>
  <c r="M73" i="36" s="1"/>
  <c r="Q2124" i="35"/>
  <c r="GF88" i="1"/>
  <c r="V2606" i="35"/>
  <c r="CA88" i="1"/>
  <c r="V2224" i="35"/>
  <c r="DU76" i="1"/>
  <c r="GQ76" i="1"/>
  <c r="GN90" i="1"/>
  <c r="CY90" i="1"/>
  <c r="V2671" i="35"/>
  <c r="CA77" i="1"/>
  <c r="GF77" i="1"/>
  <c r="V2254" i="35"/>
  <c r="V1456" i="35"/>
  <c r="GQ52" i="1"/>
  <c r="DU52" i="1"/>
  <c r="V750" i="35"/>
  <c r="GF30" i="1"/>
  <c r="CA30" i="1"/>
  <c r="BD95" i="1"/>
  <c r="GC95" i="1"/>
  <c r="HK95" i="1" s="1"/>
  <c r="V2829" i="35"/>
  <c r="GN80" i="1"/>
  <c r="CY80" i="1"/>
  <c r="V2351" i="35"/>
  <c r="GT74" i="1"/>
  <c r="EQ74" i="1"/>
  <c r="V2161" i="35"/>
  <c r="GT69" i="1"/>
  <c r="EQ69" i="1"/>
  <c r="V2001" i="35"/>
  <c r="V1292" i="35"/>
  <c r="AF47" i="1"/>
  <c r="FZ47" i="1"/>
  <c r="V1070" i="35"/>
  <c r="GF40" i="1"/>
  <c r="CA40" i="1"/>
  <c r="AE105" i="36"/>
  <c r="HA105" i="1"/>
  <c r="X3157" i="35"/>
  <c r="CA13" i="1"/>
  <c r="V206" i="35"/>
  <c r="GF13" i="1"/>
  <c r="GT65" i="1"/>
  <c r="EQ65" i="1"/>
  <c r="V1873" i="35"/>
  <c r="V1422" i="35"/>
  <c r="GF51" i="1"/>
  <c r="CA51" i="1"/>
  <c r="GN46" i="1"/>
  <c r="CY46" i="1"/>
  <c r="V1263" i="35"/>
  <c r="V943" i="35"/>
  <c r="GN36" i="1"/>
  <c r="CY36" i="1"/>
  <c r="V556" i="35"/>
  <c r="AF24" i="1"/>
  <c r="FZ24" i="1"/>
  <c r="V172" i="35"/>
  <c r="FZ12" i="1"/>
  <c r="AF12" i="1"/>
  <c r="BD78" i="1"/>
  <c r="V2285" i="35"/>
  <c r="GC78" i="1"/>
  <c r="V237" i="35"/>
  <c r="BD14" i="1"/>
  <c r="GC14" i="1"/>
  <c r="AC56" i="36"/>
  <c r="GZ56" i="1"/>
  <c r="V1589" i="35"/>
  <c r="FK56" i="1"/>
  <c r="HC92" i="1"/>
  <c r="V2742" i="35"/>
  <c r="AF92" i="36"/>
  <c r="FU92" i="1"/>
  <c r="FU53" i="1"/>
  <c r="AF53" i="36"/>
  <c r="HC53" i="1"/>
  <c r="V1494" i="35"/>
  <c r="AC48" i="36"/>
  <c r="FK48" i="1"/>
  <c r="GZ48" i="1"/>
  <c r="V1333" i="35"/>
  <c r="Z70" i="36"/>
  <c r="FA70" i="1"/>
  <c r="GW70" i="1"/>
  <c r="V2036" i="35"/>
  <c r="L17" i="36"/>
  <c r="M17" i="36" s="1"/>
  <c r="Q332" i="35"/>
  <c r="W25" i="36"/>
  <c r="X25" i="36" s="1"/>
  <c r="Q593" i="35"/>
  <c r="N29" i="36"/>
  <c r="O29" i="36" s="1"/>
  <c r="Q717" i="35"/>
  <c r="W31" i="36"/>
  <c r="X31" i="36" s="1"/>
  <c r="Q785" i="35"/>
  <c r="S76" i="36"/>
  <c r="T76" i="36" s="1"/>
  <c r="Q2223" i="35"/>
  <c r="Q61" i="36"/>
  <c r="R61" i="36" s="1"/>
  <c r="Q1742" i="35"/>
  <c r="U65" i="36"/>
  <c r="V65" i="36" s="1"/>
  <c r="Q1872" i="35"/>
  <c r="N53" i="36"/>
  <c r="O53" i="36" s="1"/>
  <c r="Q1485" i="35"/>
  <c r="Q67" i="36"/>
  <c r="R67" i="36" s="1"/>
  <c r="Q1934" i="35"/>
  <c r="Q71" i="36"/>
  <c r="R71" i="36" s="1"/>
  <c r="Q2062" i="35"/>
  <c r="W74" i="36"/>
  <c r="X74" i="36" s="1"/>
  <c r="Q2161" i="35"/>
  <c r="AG90" i="1"/>
  <c r="W2668" i="35"/>
  <c r="V3116" i="35"/>
  <c r="FZ104" i="1"/>
  <c r="AF104" i="1"/>
  <c r="GT80" i="1"/>
  <c r="V2353" i="35"/>
  <c r="EQ80" i="1"/>
  <c r="GN74" i="1"/>
  <c r="CY74" i="1"/>
  <c r="V2159" i="35"/>
  <c r="CA68" i="1"/>
  <c r="GF68" i="1"/>
  <c r="V1966" i="35"/>
  <c r="V1454" i="35"/>
  <c r="CA52" i="1"/>
  <c r="GF52" i="1"/>
  <c r="DU32" i="1"/>
  <c r="V816" i="35"/>
  <c r="GQ32" i="1"/>
  <c r="CA78" i="1"/>
  <c r="V2286" i="35"/>
  <c r="GF78" i="1"/>
  <c r="CA69" i="1"/>
  <c r="V1998" i="35"/>
  <c r="GF69" i="1"/>
  <c r="V1164" i="35"/>
  <c r="FZ43" i="1"/>
  <c r="AF43" i="1"/>
  <c r="V497" i="35"/>
  <c r="GT22" i="1"/>
  <c r="EQ22" i="1"/>
  <c r="V108" i="35"/>
  <c r="FZ10" i="1"/>
  <c r="AF10" i="1"/>
  <c r="CY29" i="1"/>
  <c r="GN29" i="1"/>
  <c r="V719" i="35"/>
  <c r="DU10" i="1"/>
  <c r="GQ10" i="1"/>
  <c r="V112" i="35"/>
  <c r="V1870" i="35"/>
  <c r="CA65" i="1"/>
  <c r="GF65" i="1"/>
  <c r="V1551" i="35"/>
  <c r="CY55" i="1"/>
  <c r="GN55" i="1"/>
  <c r="GN50" i="1"/>
  <c r="CY50" i="1"/>
  <c r="V1391" i="35"/>
  <c r="V1038" i="35"/>
  <c r="GF39" i="1"/>
  <c r="CA39" i="1"/>
  <c r="V720" i="35"/>
  <c r="GQ29" i="1"/>
  <c r="DU29" i="1"/>
  <c r="V272" i="35"/>
  <c r="DU15" i="1"/>
  <c r="GQ15" i="1"/>
  <c r="BD102" i="1"/>
  <c r="GC102" i="1"/>
  <c r="V3053" i="35"/>
  <c r="BD38" i="1"/>
  <c r="GC38" i="1"/>
  <c r="V1005" i="35"/>
  <c r="Z100" i="36"/>
  <c r="FA100" i="1"/>
  <c r="GW100" i="1"/>
  <c r="V2996" i="35"/>
  <c r="FK58" i="1"/>
  <c r="AC58" i="36"/>
  <c r="GZ58" i="1"/>
  <c r="V1653" i="35"/>
  <c r="Q26" i="36"/>
  <c r="R26" i="36" s="1"/>
  <c r="Q622" i="35"/>
  <c r="Z42" i="36"/>
  <c r="FA42" i="1"/>
  <c r="GW42" i="1"/>
  <c r="V1140" i="35"/>
  <c r="W33" i="36"/>
  <c r="X33" i="36" s="1"/>
  <c r="Q849" i="35"/>
  <c r="S22" i="36"/>
  <c r="T22" i="36" s="1"/>
  <c r="Q495" i="35"/>
  <c r="S75" i="36"/>
  <c r="T75" i="36" s="1"/>
  <c r="Q2191" i="35"/>
  <c r="S77" i="36"/>
  <c r="T77" i="36" s="1"/>
  <c r="Q2255" i="35"/>
  <c r="L82" i="36"/>
  <c r="M82" i="36" s="1"/>
  <c r="Q2412" i="35"/>
  <c r="N57" i="36"/>
  <c r="O57" i="36" s="1"/>
  <c r="Q1613" i="35"/>
  <c r="S62" i="36"/>
  <c r="T62" i="36" s="1"/>
  <c r="Q1775" i="35"/>
  <c r="L67" i="36"/>
  <c r="M67" i="36" s="1"/>
  <c r="Q1932" i="35"/>
  <c r="FK76" i="1"/>
  <c r="AC76" i="36"/>
  <c r="GZ76" i="1"/>
  <c r="V2229" i="35"/>
  <c r="L27" i="36"/>
  <c r="M27" i="36" s="1"/>
  <c r="Q652" i="35"/>
  <c r="L57" i="36"/>
  <c r="M57" i="36" s="1"/>
  <c r="Q1612" i="35"/>
  <c r="N22" i="36"/>
  <c r="O22" i="36" s="1"/>
  <c r="Q493" i="35"/>
  <c r="W61" i="36"/>
  <c r="X61" i="36" s="1"/>
  <c r="Q1745" i="35"/>
  <c r="W78" i="36"/>
  <c r="X78" i="36" s="1"/>
  <c r="Q2289" i="35"/>
  <c r="W22" i="36"/>
  <c r="X22" i="36" s="1"/>
  <c r="Q497" i="35"/>
  <c r="Q81" i="36"/>
  <c r="R81" i="36" s="1"/>
  <c r="Q2382" i="35"/>
  <c r="N77" i="36"/>
  <c r="O77" i="36" s="1"/>
  <c r="Q2253" i="35"/>
  <c r="S84" i="36"/>
  <c r="T84" i="36" s="1"/>
  <c r="Q2479" i="35"/>
  <c r="HC76" i="1"/>
  <c r="V2230" i="35"/>
  <c r="AF76" i="36"/>
  <c r="FU76" i="1"/>
  <c r="N78" i="36"/>
  <c r="O78" i="36" s="1"/>
  <c r="Q2285" i="35"/>
  <c r="Q24" i="36"/>
  <c r="R24" i="36" s="1"/>
  <c r="Q558" i="35"/>
  <c r="U51" i="36"/>
  <c r="V51" i="36" s="1"/>
  <c r="Q1424" i="35"/>
  <c r="W14" i="36"/>
  <c r="X14" i="36" s="1"/>
  <c r="Q241" i="35"/>
  <c r="U68" i="36"/>
  <c r="V68" i="36" s="1"/>
  <c r="Q1968" i="35"/>
  <c r="S74" i="36"/>
  <c r="T74" i="36" s="1"/>
  <c r="Q2159" i="35"/>
  <c r="Q83" i="36"/>
  <c r="R83" i="36" s="1"/>
  <c r="Q2446" i="35"/>
  <c r="GN88" i="1"/>
  <c r="CY88" i="1"/>
  <c r="V2607" i="35"/>
  <c r="V782" i="35"/>
  <c r="GF31" i="1"/>
  <c r="CA31" i="1"/>
  <c r="S17" i="36"/>
  <c r="T17" i="36" s="1"/>
  <c r="Q335" i="35"/>
  <c r="Z68" i="36"/>
  <c r="FA68" i="1"/>
  <c r="GW68" i="1"/>
  <c r="V1972" i="35"/>
  <c r="AE33" i="36"/>
  <c r="HA33" i="1"/>
  <c r="X853" i="35"/>
  <c r="FA23" i="1"/>
  <c r="Z23" i="36"/>
  <c r="GW23" i="1"/>
  <c r="V532" i="35"/>
  <c r="S11" i="36"/>
  <c r="T11" i="36" s="1"/>
  <c r="Q143" i="35"/>
  <c r="L62" i="36"/>
  <c r="M62" i="36" s="1"/>
  <c r="Q1772" i="35"/>
  <c r="S23" i="36"/>
  <c r="T23" i="36" s="1"/>
  <c r="Y23" i="36" s="1"/>
  <c r="Q527" i="35"/>
  <c r="U52" i="36"/>
  <c r="V52" i="36" s="1"/>
  <c r="Q1456" i="35"/>
  <c r="U75" i="36"/>
  <c r="V75" i="36" s="1"/>
  <c r="Q2192" i="35"/>
  <c r="N33" i="36"/>
  <c r="O33" i="36" s="1"/>
  <c r="Q845" i="35"/>
  <c r="U72" i="36"/>
  <c r="V72" i="36" s="1"/>
  <c r="Q2096" i="35"/>
  <c r="U80" i="36"/>
  <c r="V80" i="36" s="1"/>
  <c r="Q2352" i="35"/>
  <c r="W82" i="36"/>
  <c r="X82" i="36" s="1"/>
  <c r="Q2417" i="35"/>
  <c r="S10" i="36"/>
  <c r="T10" i="36" s="1"/>
  <c r="Q111" i="35"/>
  <c r="AD6" i="36"/>
  <c r="FL6" i="1"/>
  <c r="AE6" i="36" s="1"/>
  <c r="FK26" i="1"/>
  <c r="GZ26" i="1"/>
  <c r="V629" i="35"/>
  <c r="AC26" i="36"/>
  <c r="Q7" i="36"/>
  <c r="R7" i="36" s="1"/>
  <c r="Y7" i="36" s="1"/>
  <c r="Q14" i="35"/>
  <c r="GW36" i="1"/>
  <c r="V948" i="35"/>
  <c r="Z36" i="36"/>
  <c r="FA36" i="1"/>
  <c r="L8" i="36"/>
  <c r="M8" i="36" s="1"/>
  <c r="Q44" i="35"/>
  <c r="N21" i="36"/>
  <c r="O21" i="36" s="1"/>
  <c r="Q461" i="35"/>
  <c r="N49" i="36"/>
  <c r="O49" i="36" s="1"/>
  <c r="Q1357" i="35"/>
  <c r="S60" i="36"/>
  <c r="T60" i="36" s="1"/>
  <c r="Q1711" i="35"/>
  <c r="U77" i="36"/>
  <c r="V77" i="36" s="1"/>
  <c r="Q2256" i="35"/>
  <c r="S25" i="36"/>
  <c r="T25" i="36" s="1"/>
  <c r="Q591" i="35"/>
  <c r="N55" i="36"/>
  <c r="O55" i="36" s="1"/>
  <c r="Q1549" i="35"/>
  <c r="Q66" i="36"/>
  <c r="R66" i="36" s="1"/>
  <c r="Q1902" i="35"/>
  <c r="L70" i="36"/>
  <c r="M70" i="36" s="1"/>
  <c r="Q2028" i="35"/>
  <c r="U84" i="36"/>
  <c r="V84" i="36" s="1"/>
  <c r="Q2480" i="35"/>
  <c r="V1838" i="35"/>
  <c r="CA64" i="1"/>
  <c r="GF64" i="1"/>
  <c r="V1393" i="35"/>
  <c r="GT50" i="1"/>
  <c r="EQ50" i="1"/>
  <c r="V558" i="35"/>
  <c r="GF24" i="1"/>
  <c r="CA24" i="1"/>
  <c r="V1964" i="35"/>
  <c r="FZ68" i="1"/>
  <c r="AF68" i="1"/>
  <c r="V1616" i="35"/>
  <c r="DU57" i="1"/>
  <c r="GQ57" i="1"/>
  <c r="V1137" i="35"/>
  <c r="GT42" i="1"/>
  <c r="EQ42" i="1"/>
  <c r="V494" i="35"/>
  <c r="CA22" i="1"/>
  <c r="GF22" i="1"/>
  <c r="V430" i="35"/>
  <c r="CA20" i="1"/>
  <c r="GF20" i="1"/>
  <c r="AE8" i="1"/>
  <c r="V975" i="35"/>
  <c r="CY37" i="1"/>
  <c r="GN37" i="1"/>
  <c r="V238" i="35"/>
  <c r="GF14" i="1"/>
  <c r="CA14" i="1"/>
  <c r="GN68" i="1"/>
  <c r="CY68" i="1"/>
  <c r="V1967" i="35"/>
  <c r="V1839" i="35"/>
  <c r="GN64" i="1"/>
  <c r="CY64" i="1"/>
  <c r="GN54" i="1"/>
  <c r="V1519" i="35"/>
  <c r="CY54" i="1"/>
  <c r="V1166" i="35"/>
  <c r="GF43" i="1"/>
  <c r="CA43" i="1"/>
  <c r="V1004" i="35"/>
  <c r="AF38" i="1"/>
  <c r="FZ38" i="1"/>
  <c r="V657" i="35"/>
  <c r="GT27" i="1"/>
  <c r="EQ27" i="1"/>
  <c r="GN14" i="1"/>
  <c r="CY14" i="1"/>
  <c r="V239" i="35"/>
  <c r="BD62" i="1"/>
  <c r="GC62" i="1"/>
  <c r="V1773" i="35"/>
  <c r="AE37" i="36"/>
  <c r="HA37" i="1"/>
  <c r="X981" i="35"/>
  <c r="Z67" i="36"/>
  <c r="GW67" i="1"/>
  <c r="V1940" i="35"/>
  <c r="FA67" i="1"/>
  <c r="HC100" i="1"/>
  <c r="V2998" i="35"/>
  <c r="AF100" i="36"/>
  <c r="FU100" i="1"/>
  <c r="HC58" i="1"/>
  <c r="V1654" i="35"/>
  <c r="AF58" i="36"/>
  <c r="FU58" i="1"/>
  <c r="FK43" i="1"/>
  <c r="GZ43" i="1"/>
  <c r="V1173" i="35"/>
  <c r="AC43" i="36"/>
  <c r="S28" i="36"/>
  <c r="T28" i="36" s="1"/>
  <c r="Y28" i="36" s="1"/>
  <c r="Q687" i="35"/>
  <c r="AC42" i="36"/>
  <c r="FK42" i="1"/>
  <c r="GZ42" i="1"/>
  <c r="V1141" i="35"/>
  <c r="HC14" i="1"/>
  <c r="V246" i="35"/>
  <c r="AF14" i="36"/>
  <c r="FU14" i="1"/>
  <c r="L16" i="36"/>
  <c r="M16" i="36" s="1"/>
  <c r="Y16" i="36" s="1"/>
  <c r="Q300" i="35"/>
  <c r="L26" i="36"/>
  <c r="M26" i="36" s="1"/>
  <c r="Q620" i="35"/>
  <c r="Q25" i="36"/>
  <c r="R25" i="36" s="1"/>
  <c r="Q590" i="35"/>
  <c r="U67" i="36"/>
  <c r="V67" i="36" s="1"/>
  <c r="Q1936" i="35"/>
  <c r="S52" i="36"/>
  <c r="T52" i="36" s="1"/>
  <c r="Q1455" i="35"/>
  <c r="W53" i="36"/>
  <c r="X53" i="36" s="1"/>
  <c r="Q1489" i="35"/>
  <c r="Q68" i="36"/>
  <c r="R68" i="36" s="1"/>
  <c r="Q1966" i="35"/>
  <c r="W27" i="36"/>
  <c r="X27" i="36" s="1"/>
  <c r="Q657" i="35"/>
  <c r="S38" i="36"/>
  <c r="T38" i="36" s="1"/>
  <c r="Q1007" i="35"/>
  <c r="W84" i="36"/>
  <c r="X84" i="36" s="1"/>
  <c r="Q2481" i="35"/>
  <c r="N80" i="36"/>
  <c r="O80" i="36" s="1"/>
  <c r="Q2349" i="35"/>
  <c r="V2252" i="35"/>
  <c r="FZ77" i="1"/>
  <c r="AF77" i="1"/>
  <c r="GN85" i="1"/>
  <c r="CY85" i="1"/>
  <c r="V2511" i="35"/>
  <c r="V2319" i="35"/>
  <c r="GN79" i="1"/>
  <c r="CY79" i="1"/>
  <c r="GN66" i="1"/>
  <c r="CY66" i="1"/>
  <c r="V1903" i="35"/>
  <c r="CA76" i="1"/>
  <c r="GF76" i="1"/>
  <c r="V2222" i="35"/>
  <c r="V1295" i="35"/>
  <c r="GN47" i="1"/>
  <c r="CY47" i="1"/>
  <c r="V1072" i="35"/>
  <c r="DU40" i="1"/>
  <c r="GQ40" i="1"/>
  <c r="BD87" i="1"/>
  <c r="GC87" i="1"/>
  <c r="V2573" i="35"/>
  <c r="V208" i="35"/>
  <c r="DU13" i="1"/>
  <c r="GQ13" i="1"/>
  <c r="V588" i="35"/>
  <c r="AF25" i="1"/>
  <c r="FZ25" i="1"/>
  <c r="CA66" i="1"/>
  <c r="V1902" i="35"/>
  <c r="GF66" i="1"/>
  <c r="V1615" i="35"/>
  <c r="GN57" i="1"/>
  <c r="CY57" i="1"/>
  <c r="V1294" i="35"/>
  <c r="GF47" i="1"/>
  <c r="CA47" i="1"/>
  <c r="GN42" i="1"/>
  <c r="CY42" i="1"/>
  <c r="V1135" i="35"/>
  <c r="CA32" i="1"/>
  <c r="V814" i="35"/>
  <c r="GF32" i="1"/>
  <c r="BD86" i="1"/>
  <c r="GC86" i="1"/>
  <c r="V2541" i="35"/>
  <c r="BD22" i="1"/>
  <c r="GC22" i="1"/>
  <c r="V493" i="35"/>
  <c r="Z40" i="36"/>
  <c r="GW40" i="1"/>
  <c r="V1076" i="35"/>
  <c r="FA40" i="1"/>
  <c r="AF95" i="36"/>
  <c r="FU95" i="1"/>
  <c r="HC95" i="1"/>
  <c r="V2838" i="35"/>
  <c r="Q13" i="36"/>
  <c r="R13" i="36" s="1"/>
  <c r="Q206" i="35"/>
  <c r="U24" i="36"/>
  <c r="V24" i="36" s="1"/>
  <c r="Q560" i="35"/>
  <c r="S14" i="36"/>
  <c r="T14" i="36" s="1"/>
  <c r="Q239" i="35"/>
  <c r="U61" i="36"/>
  <c r="V61" i="36" s="1"/>
  <c r="Q1744" i="35"/>
  <c r="W51" i="36"/>
  <c r="X51" i="36" s="1"/>
  <c r="Q1425" i="35"/>
  <c r="S79" i="36"/>
  <c r="T79" i="36" s="1"/>
  <c r="Q2319" i="35"/>
  <c r="N61" i="36"/>
  <c r="O61" i="36" s="1"/>
  <c r="Q1741" i="35"/>
  <c r="W35" i="36"/>
  <c r="X35" i="36" s="1"/>
  <c r="Y35" i="36" s="1"/>
  <c r="Q913" i="35"/>
  <c r="S54" i="36"/>
  <c r="T54" i="36" s="1"/>
  <c r="Q1519" i="35"/>
  <c r="Y38" i="36"/>
  <c r="V2060" i="35"/>
  <c r="FZ71" i="1"/>
  <c r="AF71" i="1"/>
  <c r="V2383" i="35"/>
  <c r="GN81" i="1"/>
  <c r="CY81" i="1"/>
  <c r="GT68" i="1"/>
  <c r="EQ68" i="1"/>
  <c r="V1969" i="35"/>
  <c r="V1358" i="35"/>
  <c r="GF49" i="1"/>
  <c r="CA49" i="1"/>
  <c r="CA21" i="1"/>
  <c r="GF21" i="1"/>
  <c r="V462" i="35"/>
  <c r="GT78" i="1"/>
  <c r="EQ78" i="1"/>
  <c r="V2289" i="35"/>
  <c r="GT71" i="1"/>
  <c r="EQ71" i="1"/>
  <c r="V2065" i="35"/>
  <c r="V1679" i="35"/>
  <c r="GN59" i="1"/>
  <c r="CY59" i="1"/>
  <c r="V1167" i="35"/>
  <c r="CY43" i="1"/>
  <c r="GN43" i="1"/>
  <c r="GF27" i="1"/>
  <c r="V654" i="35"/>
  <c r="CA27" i="1"/>
  <c r="CA17" i="1"/>
  <c r="V334" i="35"/>
  <c r="GF17" i="1"/>
  <c r="V1678" i="35"/>
  <c r="GF59" i="1"/>
  <c r="CA59" i="1"/>
  <c r="V1327" i="35"/>
  <c r="CY48" i="1"/>
  <c r="GN48" i="1"/>
  <c r="V1040" i="35"/>
  <c r="GQ39" i="1"/>
  <c r="DU39" i="1"/>
  <c r="V752" i="35"/>
  <c r="GQ30" i="1"/>
  <c r="DU30" i="1"/>
  <c r="V300" i="35"/>
  <c r="FZ16" i="1"/>
  <c r="AF16" i="1"/>
  <c r="V14" i="35"/>
  <c r="GF7" i="1"/>
  <c r="V1261" i="35"/>
  <c r="BD46" i="1"/>
  <c r="GC46" i="1"/>
  <c r="AB50" i="36"/>
  <c r="GX50" i="1"/>
  <c r="X1396" i="35"/>
  <c r="U64" i="36"/>
  <c r="V64" i="36" s="1"/>
  <c r="Q1840" i="35"/>
  <c r="N14" i="36"/>
  <c r="O14" i="36" s="1"/>
  <c r="Q237" i="35"/>
  <c r="W29" i="36"/>
  <c r="X29" i="36" s="1"/>
  <c r="Q721" i="35"/>
  <c r="L74" i="36"/>
  <c r="M74" i="36" s="1"/>
  <c r="Q2156" i="35"/>
  <c r="Q64" i="36"/>
  <c r="R64" i="36" s="1"/>
  <c r="Q1838" i="35"/>
  <c r="Q14" i="36"/>
  <c r="R14" i="36" s="1"/>
  <c r="Q238" i="35"/>
  <c r="U56" i="36"/>
  <c r="V56" i="36" s="1"/>
  <c r="Q1584" i="35"/>
  <c r="S58" i="36"/>
  <c r="T58" i="36" s="1"/>
  <c r="Q1647" i="35"/>
  <c r="N51" i="36"/>
  <c r="O51" i="36" s="1"/>
  <c r="Q1421" i="35"/>
  <c r="N63" i="36"/>
  <c r="O63" i="36" s="1"/>
  <c r="Q1805" i="35"/>
  <c r="W50" i="36"/>
  <c r="X50" i="36" s="1"/>
  <c r="Q1393" i="35"/>
  <c r="L58" i="36"/>
  <c r="M58" i="36" s="1"/>
  <c r="Q1644" i="35"/>
  <c r="N75" i="36"/>
  <c r="O75" i="36" s="1"/>
  <c r="Q2189" i="35"/>
  <c r="N70" i="36"/>
  <c r="O70" i="36" s="1"/>
  <c r="Q2029" i="35"/>
  <c r="S83" i="36"/>
  <c r="T83" i="36" s="1"/>
  <c r="Q2447" i="35"/>
  <c r="GF100" i="1"/>
  <c r="V2990" i="35"/>
  <c r="CA100" i="1"/>
  <c r="AF86" i="1"/>
  <c r="V2540" i="35"/>
  <c r="FZ86" i="1"/>
  <c r="CA84" i="1"/>
  <c r="V2478" i="35"/>
  <c r="GF84" i="1"/>
  <c r="GT76" i="1"/>
  <c r="EQ76" i="1"/>
  <c r="V2225" i="35"/>
  <c r="CA71" i="1"/>
  <c r="GF71" i="1"/>
  <c r="V2062" i="35"/>
  <c r="V1840" i="35"/>
  <c r="DU64" i="1"/>
  <c r="GQ64" i="1"/>
  <c r="V1100" i="35"/>
  <c r="AF41" i="1"/>
  <c r="FZ41" i="1"/>
  <c r="V2577" i="35"/>
  <c r="GT87" i="1"/>
  <c r="EQ87" i="1"/>
  <c r="GT73" i="1"/>
  <c r="EQ73" i="1"/>
  <c r="V2129" i="35"/>
  <c r="V1521" i="35"/>
  <c r="EQ54" i="1"/>
  <c r="GT54" i="1"/>
  <c r="V846" i="35"/>
  <c r="GF33" i="1"/>
  <c r="CA33" i="1"/>
  <c r="V366" i="35"/>
  <c r="CA18" i="1"/>
  <c r="GF18" i="1"/>
  <c r="V302" i="35"/>
  <c r="CA16" i="1"/>
  <c r="GF16" i="1"/>
  <c r="V527" i="35"/>
  <c r="GN23" i="1"/>
  <c r="CY23" i="1"/>
  <c r="CA67" i="1"/>
  <c r="V1934" i="35"/>
  <c r="GF67" i="1"/>
  <c r="V1713" i="35"/>
  <c r="GT60" i="1"/>
  <c r="EQ60" i="1"/>
  <c r="V1455" i="35"/>
  <c r="CY52" i="1"/>
  <c r="GN52" i="1"/>
  <c r="V1168" i="35"/>
  <c r="GQ43" i="1"/>
  <c r="DU43" i="1"/>
  <c r="V911" i="35"/>
  <c r="GN35" i="1"/>
  <c r="CY35" i="1"/>
  <c r="V496" i="35"/>
  <c r="DU22" i="1"/>
  <c r="GQ22" i="1"/>
  <c r="V110" i="35"/>
  <c r="GF10" i="1"/>
  <c r="CA10" i="1"/>
  <c r="BD70" i="1"/>
  <c r="V2029" i="35"/>
  <c r="GC70" i="1"/>
  <c r="N20" i="36"/>
  <c r="O20" i="36" s="1"/>
  <c r="Q429" i="35"/>
  <c r="HC21" i="1"/>
  <c r="V470" i="35"/>
  <c r="AF21" i="36"/>
  <c r="FU21" i="1"/>
  <c r="AE50" i="36"/>
  <c r="HA50" i="1"/>
  <c r="X1397" i="35"/>
  <c r="HC48" i="1"/>
  <c r="V1334" i="35"/>
  <c r="AF48" i="36"/>
  <c r="FU48" i="1"/>
  <c r="HC13" i="1"/>
  <c r="V214" i="35"/>
  <c r="AF13" i="36"/>
  <c r="FU13" i="1"/>
  <c r="U55" i="36"/>
  <c r="V55" i="36" s="1"/>
  <c r="Q1552" i="35"/>
  <c r="U66" i="36"/>
  <c r="V66" i="36" s="1"/>
  <c r="Q1904" i="35"/>
  <c r="W13" i="36"/>
  <c r="X13" i="36" s="1"/>
  <c r="Q209" i="35"/>
  <c r="L25" i="36"/>
  <c r="M25" i="36" s="1"/>
  <c r="Q588" i="35"/>
  <c r="Q69" i="36"/>
  <c r="R69" i="36" s="1"/>
  <c r="Y69" i="36" s="1"/>
  <c r="Q1998" i="35"/>
  <c r="L61" i="36"/>
  <c r="M61" i="36" s="1"/>
  <c r="Q1740" i="35"/>
  <c r="L65" i="36"/>
  <c r="M65" i="36" s="1"/>
  <c r="Y65" i="36" s="1"/>
  <c r="Q1868" i="35"/>
  <c r="H11" i="36"/>
  <c r="G136" i="35"/>
  <c r="N11" i="36"/>
  <c r="O11" i="36" s="1"/>
  <c r="Q141" i="35"/>
  <c r="AE60" i="36"/>
  <c r="HA60" i="1"/>
  <c r="X1717" i="35"/>
  <c r="FK23" i="1"/>
  <c r="GZ23" i="1"/>
  <c r="V533" i="35"/>
  <c r="AC23" i="36"/>
  <c r="N12" i="36"/>
  <c r="O12" i="36" s="1"/>
  <c r="Q173" i="35"/>
  <c r="L54" i="36"/>
  <c r="M54" i="36" s="1"/>
  <c r="Q1516" i="35"/>
  <c r="W11" i="36"/>
  <c r="X11" i="36" s="1"/>
  <c r="Q145" i="35"/>
  <c r="S34" i="36"/>
  <c r="T34" i="36" s="1"/>
  <c r="Q879" i="35"/>
  <c r="S56" i="36"/>
  <c r="T56" i="36" s="1"/>
  <c r="Q1583" i="35"/>
  <c r="S71" i="36"/>
  <c r="T71" i="36" s="1"/>
  <c r="Q2063" i="35"/>
  <c r="L84" i="36"/>
  <c r="M84" i="36" s="1"/>
  <c r="Q2476" i="35"/>
  <c r="Q59" i="36"/>
  <c r="R59" i="36" s="1"/>
  <c r="Q1678" i="35"/>
  <c r="N59" i="36"/>
  <c r="O59" i="36" s="1"/>
  <c r="Q1677" i="35"/>
  <c r="N17" i="36"/>
  <c r="O17" i="36" s="1"/>
  <c r="Q333" i="35"/>
  <c r="S36" i="36"/>
  <c r="T36" i="36" s="1"/>
  <c r="Y36" i="36" s="1"/>
  <c r="Q943" i="35"/>
  <c r="W73" i="36"/>
  <c r="X73" i="36" s="1"/>
  <c r="Q2129" i="35"/>
  <c r="Q22" i="36"/>
  <c r="R22" i="36" s="1"/>
  <c r="Q494" i="35"/>
  <c r="W48" i="36"/>
  <c r="X48" i="36" s="1"/>
  <c r="Y48" i="36" s="1"/>
  <c r="Q1329" i="35"/>
  <c r="W63" i="36"/>
  <c r="X63" i="36" s="1"/>
  <c r="Q1809" i="35"/>
  <c r="S81" i="36"/>
  <c r="T81" i="36" s="1"/>
  <c r="Q2383" i="35"/>
  <c r="N84" i="36"/>
  <c r="O84" i="36" s="1"/>
  <c r="Q2477" i="35"/>
  <c r="U82" i="36"/>
  <c r="V82" i="36" s="1"/>
  <c r="Q2416" i="35"/>
  <c r="V561" i="35"/>
  <c r="GT24" i="1"/>
  <c r="EQ24" i="1"/>
  <c r="FA28" i="1"/>
  <c r="Z28" i="36"/>
  <c r="GW28" i="1"/>
  <c r="V692" i="35"/>
  <c r="AF87" i="36"/>
  <c r="FU87" i="1"/>
  <c r="HC87" i="1"/>
  <c r="V2582" i="35"/>
  <c r="S15" i="36"/>
  <c r="T15" i="36" s="1"/>
  <c r="Q271" i="35"/>
  <c r="W21" i="36"/>
  <c r="X21" i="36" s="1"/>
  <c r="Q465" i="35"/>
  <c r="U14" i="36"/>
  <c r="V14" i="36" s="1"/>
  <c r="Q240" i="35"/>
  <c r="S18" i="36"/>
  <c r="T18" i="36" s="1"/>
  <c r="Q367" i="35"/>
  <c r="Q75" i="36"/>
  <c r="R75" i="36" s="1"/>
  <c r="Q2190" i="35"/>
  <c r="L24" i="36"/>
  <c r="M24" i="36" s="1"/>
  <c r="Q556" i="35"/>
  <c r="S73" i="36"/>
  <c r="T73" i="36" s="1"/>
  <c r="Q2127" i="35"/>
  <c r="L60" i="36"/>
  <c r="M60" i="36" s="1"/>
  <c r="Y60" i="36" s="1"/>
  <c r="Q1708" i="35"/>
  <c r="L66" i="36"/>
  <c r="M66" i="36" s="1"/>
  <c r="Q1900" i="35"/>
  <c r="N85" i="36"/>
  <c r="O85" i="36" s="1"/>
  <c r="Q2509" i="35"/>
  <c r="W24" i="36"/>
  <c r="X24" i="36" s="1"/>
  <c r="Q561" i="35"/>
  <c r="Z20" i="36"/>
  <c r="GW20" i="1"/>
  <c r="V436" i="35"/>
  <c r="FA20" i="1"/>
  <c r="FK39" i="1"/>
  <c r="GZ39" i="1"/>
  <c r="V1045" i="35"/>
  <c r="AC39" i="36"/>
  <c r="H10" i="36"/>
  <c r="G104" i="35"/>
  <c r="U22" i="36"/>
  <c r="V22" i="36" s="1"/>
  <c r="Q496" i="35"/>
  <c r="N31" i="36"/>
  <c r="O31" i="36" s="1"/>
  <c r="Q781" i="35"/>
  <c r="N74" i="36"/>
  <c r="O74" i="36" s="1"/>
  <c r="Q2157" i="35"/>
  <c r="S50" i="36"/>
  <c r="T50" i="36" s="1"/>
  <c r="Q1391" i="35"/>
  <c r="Q63" i="36"/>
  <c r="R63" i="36" s="1"/>
  <c r="Q1806" i="35"/>
  <c r="Q51" i="36"/>
  <c r="R51" i="36" s="1"/>
  <c r="Q1422" i="35"/>
  <c r="Q55" i="36"/>
  <c r="R55" i="36" s="1"/>
  <c r="Q1550" i="35"/>
  <c r="W19" i="36"/>
  <c r="X19" i="36" s="1"/>
  <c r="Y19" i="36" s="1"/>
  <c r="Q401" i="35"/>
  <c r="S30" i="36"/>
  <c r="T30" i="36" s="1"/>
  <c r="Y30" i="36" s="1"/>
  <c r="Q751" i="35"/>
  <c r="W72" i="36"/>
  <c r="X72" i="36" s="1"/>
  <c r="Q2097" i="35"/>
  <c r="Q79" i="36"/>
  <c r="R79" i="36" s="1"/>
  <c r="Q2318" i="35"/>
  <c r="W68" i="36"/>
  <c r="X68" i="36" s="1"/>
  <c r="Q1969" i="35"/>
  <c r="N79" i="36"/>
  <c r="O79" i="36" s="1"/>
  <c r="Y79" i="36" s="1"/>
  <c r="Q2317" i="35"/>
  <c r="L80" i="36"/>
  <c r="M80" i="36" s="1"/>
  <c r="Q2348" i="35"/>
  <c r="GT82" i="1"/>
  <c r="V2417" i="35"/>
  <c r="EQ82" i="1"/>
  <c r="GN78" i="1"/>
  <c r="CY78" i="1"/>
  <c r="V2287" i="35"/>
  <c r="CY69" i="1"/>
  <c r="V1999" i="35"/>
  <c r="GN69" i="1"/>
  <c r="V1484" i="35"/>
  <c r="AF53" i="1"/>
  <c r="FZ53" i="1"/>
  <c r="V780" i="35"/>
  <c r="AF31" i="1"/>
  <c r="FZ31" i="1"/>
  <c r="GN87" i="1"/>
  <c r="CY87" i="1"/>
  <c r="V2575" i="35"/>
  <c r="V1742" i="35"/>
  <c r="CA61" i="1"/>
  <c r="GF61" i="1"/>
  <c r="V1297" i="35"/>
  <c r="GT47" i="1"/>
  <c r="EQ47" i="1"/>
  <c r="V721" i="35"/>
  <c r="EQ29" i="1"/>
  <c r="GT29" i="1"/>
  <c r="BD103" i="1"/>
  <c r="GC103" i="1"/>
  <c r="V3085" i="35"/>
  <c r="DU14" i="1"/>
  <c r="GQ14" i="1"/>
  <c r="V240" i="35"/>
  <c r="GN27" i="1"/>
  <c r="CY27" i="1"/>
  <c r="V655" i="35"/>
  <c r="GT66" i="1"/>
  <c r="EQ66" i="1"/>
  <c r="V1905" i="35"/>
  <c r="V1710" i="35"/>
  <c r="GF60" i="1"/>
  <c r="CA60" i="1"/>
  <c r="V1296" i="35"/>
  <c r="GQ47" i="1"/>
  <c r="DU47" i="1"/>
  <c r="V1071" i="35"/>
  <c r="CY40" i="1"/>
  <c r="GN40" i="1"/>
  <c r="V908" i="35"/>
  <c r="AF35" i="1"/>
  <c r="FZ35" i="1"/>
  <c r="DU18" i="1"/>
  <c r="V368" i="35"/>
  <c r="GQ18" i="1"/>
  <c r="BD94" i="1"/>
  <c r="GC94" i="1"/>
  <c r="V2797" i="35"/>
  <c r="BD30" i="1"/>
  <c r="GC30" i="1"/>
  <c r="V749" i="35"/>
  <c r="AF50" i="36"/>
  <c r="HC50" i="1"/>
  <c r="V1398" i="35"/>
  <c r="FU50" i="1"/>
  <c r="HC26" i="1"/>
  <c r="V630" i="35"/>
  <c r="AF26" i="36"/>
  <c r="FU26" i="1"/>
  <c r="W12" i="36"/>
  <c r="X12" i="36" s="1"/>
  <c r="Q177" i="35"/>
  <c r="Z21" i="36"/>
  <c r="GW21" i="1"/>
  <c r="V468" i="35"/>
  <c r="FA21" i="1"/>
  <c r="AB60" i="36"/>
  <c r="GX60" i="1"/>
  <c r="X1716" i="35"/>
  <c r="W57" i="36"/>
  <c r="X57" i="36" s="1"/>
  <c r="Q1617" i="35"/>
  <c r="W55" i="36"/>
  <c r="X55" i="36" s="1"/>
  <c r="Q1553" i="35"/>
  <c r="Q21" i="36"/>
  <c r="R21" i="36" s="1"/>
  <c r="Q462" i="35"/>
  <c r="S9" i="36"/>
  <c r="T9" i="36" s="1"/>
  <c r="Q79" i="35"/>
  <c r="W75" i="36"/>
  <c r="X75" i="36" s="1"/>
  <c r="Q2193" i="35"/>
  <c r="Q62" i="36"/>
  <c r="R62" i="36" s="1"/>
  <c r="Q1774" i="35"/>
  <c r="Q73" i="36"/>
  <c r="R73" i="36" s="1"/>
  <c r="Q2126" i="35"/>
  <c r="W77" i="36"/>
  <c r="X77" i="36" s="1"/>
  <c r="Q2257" i="35"/>
  <c r="CA82" i="1"/>
  <c r="V2414" i="35"/>
  <c r="GF82" i="1"/>
  <c r="V2031" i="35"/>
  <c r="GN70" i="1"/>
  <c r="CY70" i="1"/>
  <c r="V1806" i="35"/>
  <c r="CA63" i="1"/>
  <c r="GF63" i="1"/>
  <c r="V336" i="35"/>
  <c r="DU17" i="1"/>
  <c r="GQ17" i="1"/>
  <c r="CA79" i="1"/>
  <c r="V2318" i="35"/>
  <c r="GF79" i="1"/>
  <c r="CA70" i="1"/>
  <c r="V2030" i="35"/>
  <c r="GF70" i="1"/>
  <c r="V1614" i="35"/>
  <c r="CA57" i="1"/>
  <c r="GF57" i="1"/>
  <c r="V1169" i="35"/>
  <c r="GT43" i="1"/>
  <c r="EQ43" i="1"/>
  <c r="V400" i="35"/>
  <c r="DU19" i="1"/>
  <c r="GQ19" i="1"/>
  <c r="GT32" i="1"/>
  <c r="V817" i="35"/>
  <c r="EQ32" i="1"/>
  <c r="V1681" i="35"/>
  <c r="GT59" i="1"/>
  <c r="EQ59" i="1"/>
  <c r="V1424" i="35"/>
  <c r="GQ51" i="1"/>
  <c r="DU51" i="1"/>
  <c r="V1199" i="35"/>
  <c r="CY44" i="1"/>
  <c r="GN44" i="1"/>
  <c r="V945" i="35"/>
  <c r="EQ36" i="1"/>
  <c r="GT36" i="1"/>
  <c r="AF13" i="1"/>
  <c r="V204" i="35"/>
  <c r="FZ13" i="1"/>
  <c r="GC54" i="1"/>
  <c r="Z92" i="36"/>
  <c r="FA92" i="1"/>
  <c r="GW92" i="1"/>
  <c r="V2740" i="35"/>
  <c r="AF61" i="36"/>
  <c r="FU61" i="1"/>
  <c r="HC61" i="1"/>
  <c r="V1750" i="35"/>
  <c r="HC23" i="1"/>
  <c r="V534" i="35"/>
  <c r="AF23" i="36"/>
  <c r="FU23" i="1"/>
  <c r="N9" i="36"/>
  <c r="O9" i="36" s="1"/>
  <c r="Q77" i="35"/>
  <c r="BC9" i="1"/>
  <c r="N73" i="36"/>
  <c r="O73" i="36" s="1"/>
  <c r="Q2125" i="35"/>
  <c r="W15" i="36"/>
  <c r="X15" i="36" s="1"/>
  <c r="Q273" i="35"/>
  <c r="L9" i="36"/>
  <c r="M9" i="36" s="1"/>
  <c r="Q76" i="35"/>
  <c r="AE9" i="1"/>
  <c r="L56" i="36"/>
  <c r="M56" i="36" s="1"/>
  <c r="Q1580" i="35"/>
  <c r="W49" i="36"/>
  <c r="X49" i="36" s="1"/>
  <c r="Q1361" i="35"/>
  <c r="U54" i="36"/>
  <c r="V54" i="36" s="1"/>
  <c r="Q1520" i="35"/>
  <c r="U78" i="36"/>
  <c r="V78" i="36" s="1"/>
  <c r="Q2288" i="35"/>
  <c r="U76" i="36"/>
  <c r="V76" i="36" s="1"/>
  <c r="Q2224" i="35"/>
  <c r="W59" i="36"/>
  <c r="X59" i="36" s="1"/>
  <c r="Q1681" i="35"/>
  <c r="U71" i="36"/>
  <c r="V71" i="36" s="1"/>
  <c r="Q2064" i="35"/>
  <c r="CB104" i="1"/>
  <c r="W3118" i="35"/>
  <c r="CZ95" i="1"/>
  <c r="W2831" i="35"/>
  <c r="DV85" i="1"/>
  <c r="W2512" i="35"/>
  <c r="ER97" i="1"/>
  <c r="W2897" i="35"/>
  <c r="AG102" i="1"/>
  <c r="W3052" i="35"/>
  <c r="IC20" i="1"/>
  <c r="T115" i="11"/>
  <c r="IC26" i="1" s="1"/>
  <c r="V115" i="11"/>
  <c r="IE26" i="1" s="1"/>
  <c r="IE20" i="1"/>
  <c r="GC7" i="1"/>
  <c r="V13" i="35"/>
  <c r="GT16" i="1"/>
  <c r="EQ16" i="1"/>
  <c r="V305" i="35"/>
  <c r="BD92" i="1"/>
  <c r="GC92" i="1"/>
  <c r="HK92" i="1" s="1"/>
  <c r="V2733" i="35"/>
  <c r="BD60" i="1"/>
  <c r="GC60" i="1"/>
  <c r="V1709" i="35"/>
  <c r="BD28" i="1"/>
  <c r="GC28" i="1"/>
  <c r="V685" i="35"/>
  <c r="L6" i="36"/>
  <c r="M6" i="36" s="1"/>
  <c r="Q3083" i="35"/>
  <c r="Q2955" i="35"/>
  <c r="Q2827" i="35"/>
  <c r="Q2699" i="35"/>
  <c r="Q2571" i="35"/>
  <c r="Q2443" i="35"/>
  <c r="Q2315" i="35"/>
  <c r="Q2187" i="35"/>
  <c r="Q2059" i="35"/>
  <c r="Q1931" i="35"/>
  <c r="Q1803" i="35"/>
  <c r="Q1675" i="35"/>
  <c r="Q3115" i="35"/>
  <c r="Q2987" i="35"/>
  <c r="Q2859" i="35"/>
  <c r="Q2731" i="35"/>
  <c r="Q2603" i="35"/>
  <c r="Q2475" i="35"/>
  <c r="Q2347" i="35"/>
  <c r="Q2219" i="35"/>
  <c r="Q2091" i="35"/>
  <c r="Q3147" i="35"/>
  <c r="Q3019" i="35"/>
  <c r="Q2891" i="35"/>
  <c r="Q2763" i="35"/>
  <c r="Q2635" i="35"/>
  <c r="Q2507" i="35"/>
  <c r="Q2379" i="35"/>
  <c r="Q2251" i="35"/>
  <c r="Q2123" i="35"/>
  <c r="Q1995" i="35"/>
  <c r="Q1867" i="35"/>
  <c r="Q1739" i="35"/>
  <c r="Q1643" i="35"/>
  <c r="Q3179" i="35"/>
  <c r="Q3051" i="35"/>
  <c r="Q2923" i="35"/>
  <c r="Q2795" i="35"/>
  <c r="Q2667" i="35"/>
  <c r="Q2539" i="35"/>
  <c r="Q2411" i="35"/>
  <c r="Q2283" i="35"/>
  <c r="Q2155" i="35"/>
  <c r="Q1515" i="35"/>
  <c r="Q1387" i="35"/>
  <c r="Q1259" i="35"/>
  <c r="Q1131" i="35"/>
  <c r="Q1003" i="35"/>
  <c r="Q875" i="35"/>
  <c r="Q747" i="35"/>
  <c r="Q555" i="35"/>
  <c r="Q427" i="35"/>
  <c r="Q267" i="35"/>
  <c r="Q1611" i="35"/>
  <c r="Q1547" i="35"/>
  <c r="Q1419" i="35"/>
  <c r="Q1291" i="35"/>
  <c r="Q1163" i="35"/>
  <c r="Q1035" i="35"/>
  <c r="Q907" i="35"/>
  <c r="Q779" i="35"/>
  <c r="Q651" i="35"/>
  <c r="Q587" i="35"/>
  <c r="Q459" i="35"/>
  <c r="Q331" i="35"/>
  <c r="Q299" i="35"/>
  <c r="Q171" i="35"/>
  <c r="Q139" i="35"/>
  <c r="Q75" i="35"/>
  <c r="Q1579" i="35"/>
  <c r="Q1451" i="35"/>
  <c r="Q1323" i="35"/>
  <c r="Q1195" i="35"/>
  <c r="Q1067" i="35"/>
  <c r="Q939" i="35"/>
  <c r="Q811" i="35"/>
  <c r="Q683" i="35"/>
  <c r="Q619" i="35"/>
  <c r="Q491" i="35"/>
  <c r="Q363" i="35"/>
  <c r="Q203" i="35"/>
  <c r="Q107" i="35"/>
  <c r="Q2027" i="35"/>
  <c r="Q1963" i="35"/>
  <c r="Q1899" i="35"/>
  <c r="Q1835" i="35"/>
  <c r="Q1771" i="35"/>
  <c r="Q1707" i="35"/>
  <c r="Q1483" i="35"/>
  <c r="Q1355" i="35"/>
  <c r="Q1227" i="35"/>
  <c r="Q1099" i="35"/>
  <c r="Q971" i="35"/>
  <c r="Q843" i="35"/>
  <c r="Q715" i="35"/>
  <c r="Q523" i="35"/>
  <c r="Q395" i="35"/>
  <c r="Q235" i="35"/>
  <c r="Q43" i="35"/>
  <c r="Q11" i="35"/>
  <c r="AE6" i="1"/>
  <c r="AE102" i="36"/>
  <c r="HA102" i="1"/>
  <c r="X3061" i="35"/>
  <c r="AE86" i="36"/>
  <c r="HA86" i="1"/>
  <c r="X2549" i="35"/>
  <c r="AH104" i="36"/>
  <c r="HD104" i="1"/>
  <c r="X3126" i="35"/>
  <c r="AH84" i="36"/>
  <c r="HD84" i="1"/>
  <c r="X2486" i="35"/>
  <c r="AH72" i="36"/>
  <c r="HD72" i="1"/>
  <c r="X2102" i="35"/>
  <c r="FK38" i="1"/>
  <c r="AC38" i="36"/>
  <c r="GZ38" i="1"/>
  <c r="V1013" i="35"/>
  <c r="AH57" i="36"/>
  <c r="HD57" i="1"/>
  <c r="X1622" i="35"/>
  <c r="AE46" i="36"/>
  <c r="HA46" i="1"/>
  <c r="X1269" i="35"/>
  <c r="AC10" i="36"/>
  <c r="FK10" i="1"/>
  <c r="GZ10" i="1"/>
  <c r="V117" i="35"/>
  <c r="Y37" i="36"/>
  <c r="Y44" i="36"/>
  <c r="L94" i="36"/>
  <c r="M94" i="36" s="1"/>
  <c r="Q2796" i="35"/>
  <c r="L102" i="36"/>
  <c r="M102" i="36" s="1"/>
  <c r="Q3052" i="35"/>
  <c r="L86" i="36"/>
  <c r="M86" i="36" s="1"/>
  <c r="Q2540" i="35"/>
  <c r="Y83" i="36"/>
  <c r="HK105" i="1"/>
  <c r="AG101" i="1"/>
  <c r="CZ106" i="1"/>
  <c r="W3183" i="35"/>
  <c r="AG103" i="1"/>
  <c r="DV100" i="1"/>
  <c r="W2992" i="35"/>
  <c r="W2704" i="35"/>
  <c r="DV91" i="1"/>
  <c r="GT28" i="1"/>
  <c r="EQ28" i="1"/>
  <c r="V689" i="35"/>
  <c r="BF9" i="1"/>
  <c r="BF7" i="1"/>
  <c r="GB7" i="1" s="1"/>
  <c r="BF8" i="1"/>
  <c r="GB8" i="1" s="1"/>
  <c r="BD6" i="1"/>
  <c r="BE6" i="1" s="1"/>
  <c r="AH60" i="36"/>
  <c r="HD60" i="1"/>
  <c r="X1718" i="35"/>
  <c r="FT9" i="1"/>
  <c r="HB9" i="1"/>
  <c r="EZ8" i="1"/>
  <c r="GV8" i="1"/>
  <c r="Y45" i="36"/>
  <c r="S98" i="36"/>
  <c r="T98" i="36" s="1"/>
  <c r="Q2927" i="35"/>
  <c r="S88" i="36"/>
  <c r="T88" i="36" s="1"/>
  <c r="Q2607" i="35"/>
  <c r="S92" i="36"/>
  <c r="T92" i="36" s="1"/>
  <c r="Q2735" i="35"/>
  <c r="W92" i="36"/>
  <c r="X92" i="36" s="1"/>
  <c r="Q2737" i="35"/>
  <c r="W2768" i="35"/>
  <c r="DV93" i="1"/>
  <c r="W3153" i="35"/>
  <c r="ER105" i="1"/>
  <c r="HK97" i="1"/>
  <c r="GT30" i="1"/>
  <c r="EQ30" i="1"/>
  <c r="V753" i="35"/>
  <c r="GT14" i="1"/>
  <c r="EQ14" i="1"/>
  <c r="V241" i="35"/>
  <c r="BD100" i="1"/>
  <c r="GC100" i="1"/>
  <c r="V2989" i="35"/>
  <c r="BD68" i="1"/>
  <c r="GC68" i="1"/>
  <c r="V1965" i="35"/>
  <c r="BD36" i="1"/>
  <c r="GC36" i="1"/>
  <c r="V941" i="35"/>
  <c r="AE78" i="36"/>
  <c r="HA78" i="1"/>
  <c r="X2293" i="35"/>
  <c r="L106" i="36"/>
  <c r="M106" i="36" s="1"/>
  <c r="Q3180" i="35"/>
  <c r="AE92" i="36"/>
  <c r="HA92" i="1"/>
  <c r="X2741" i="35"/>
  <c r="AB101" i="36"/>
  <c r="GX101" i="1"/>
  <c r="X3028" i="35"/>
  <c r="AB97" i="36"/>
  <c r="GX97" i="1"/>
  <c r="X2900" i="35"/>
  <c r="AB93" i="36"/>
  <c r="GX93" i="1"/>
  <c r="X2772" i="35"/>
  <c r="AB89" i="36"/>
  <c r="GX89" i="1"/>
  <c r="X2644" i="35"/>
  <c r="AB85" i="36"/>
  <c r="GX85" i="1"/>
  <c r="X2516" i="35"/>
  <c r="AB81" i="36"/>
  <c r="GX81" i="1"/>
  <c r="X2388" i="35"/>
  <c r="AH62" i="36"/>
  <c r="HD62" i="1"/>
  <c r="X1782" i="35"/>
  <c r="N106" i="36"/>
  <c r="O106" i="36" s="1"/>
  <c r="Q3181" i="35"/>
  <c r="AB49" i="36"/>
  <c r="GX49" i="1"/>
  <c r="X1364" i="35"/>
  <c r="H32" i="36"/>
  <c r="G808" i="35"/>
  <c r="AH10" i="36"/>
  <c r="HD10" i="1"/>
  <c r="X118" i="35"/>
  <c r="AH42" i="36"/>
  <c r="HD42" i="1"/>
  <c r="X1142" i="35"/>
  <c r="FB6" i="1"/>
  <c r="AB6" i="36" s="1"/>
  <c r="AA6" i="36"/>
  <c r="Z9" i="36"/>
  <c r="FA9" i="1"/>
  <c r="GW9" i="1"/>
  <c r="V84" i="35"/>
  <c r="Y32" i="36"/>
  <c r="Y53" i="36"/>
  <c r="Y42" i="36"/>
  <c r="ER94" i="1"/>
  <c r="W2801" i="35"/>
  <c r="AG89" i="1"/>
  <c r="W2636" i="35"/>
  <c r="DV96" i="1"/>
  <c r="W2864" i="35"/>
  <c r="AG95" i="1"/>
  <c r="W2828" i="35"/>
  <c r="W2737" i="35"/>
  <c r="ER92" i="1"/>
  <c r="U115" i="11"/>
  <c r="ID26" i="1" s="1"/>
  <c r="ID20" i="1"/>
  <c r="IJ20" i="1"/>
  <c r="AA115" i="11"/>
  <c r="IJ26" i="1" s="1"/>
  <c r="GT90" i="1"/>
  <c r="EQ90" i="1"/>
  <c r="V2673" i="35"/>
  <c r="EQ34" i="1"/>
  <c r="GT34" i="1"/>
  <c r="V881" i="35"/>
  <c r="GN25" i="1"/>
  <c r="CY25" i="1"/>
  <c r="V591" i="35"/>
  <c r="GT7" i="1"/>
  <c r="V17" i="35"/>
  <c r="AE67" i="36"/>
  <c r="HA67" i="1"/>
  <c r="X1941" i="35"/>
  <c r="AE45" i="36"/>
  <c r="HA45" i="1"/>
  <c r="X1237" i="35"/>
  <c r="FL7" i="1"/>
  <c r="AD7" i="36"/>
  <c r="W21" i="35"/>
  <c r="AH47" i="36"/>
  <c r="HD47" i="1"/>
  <c r="X1302" i="35"/>
  <c r="U92" i="36"/>
  <c r="V92" i="36" s="1"/>
  <c r="Q2736" i="35"/>
  <c r="W95" i="36"/>
  <c r="X95" i="36" s="1"/>
  <c r="Q2833" i="35"/>
  <c r="N98" i="36"/>
  <c r="O98" i="36" s="1"/>
  <c r="Q2925" i="35"/>
  <c r="S86" i="36"/>
  <c r="T86" i="36" s="1"/>
  <c r="Q2543" i="35"/>
  <c r="S90" i="36"/>
  <c r="T90" i="36" s="1"/>
  <c r="Q2671" i="35"/>
  <c r="S94" i="36"/>
  <c r="T94" i="36" s="1"/>
  <c r="Q2799" i="35"/>
  <c r="S101" i="36"/>
  <c r="T101" i="36" s="1"/>
  <c r="Q3023" i="35"/>
  <c r="W2572" i="35"/>
  <c r="AG87" i="1"/>
  <c r="AG93" i="1"/>
  <c r="W2764" i="35"/>
  <c r="W3182" i="35"/>
  <c r="CB106" i="1"/>
  <c r="W2896" i="35"/>
  <c r="DV97" i="1"/>
  <c r="GR106" i="1"/>
  <c r="X3184" i="35"/>
  <c r="GQ7" i="1"/>
  <c r="V16" i="35"/>
  <c r="GT83" i="1"/>
  <c r="V2449" i="35"/>
  <c r="EQ83" i="1"/>
  <c r="CY49" i="1"/>
  <c r="GN49" i="1"/>
  <c r="V1359" i="35"/>
  <c r="GF29" i="1"/>
  <c r="CA29" i="1"/>
  <c r="V718" i="35"/>
  <c r="GN9" i="1"/>
  <c r="CY9" i="1"/>
  <c r="V79" i="35"/>
  <c r="AE90" i="36"/>
  <c r="HA90" i="1"/>
  <c r="X2677" i="35"/>
  <c r="AH98" i="36"/>
  <c r="HD98" i="1"/>
  <c r="X2934" i="35"/>
  <c r="AH90" i="36"/>
  <c r="HD90" i="1"/>
  <c r="X2678" i="35"/>
  <c r="AH82" i="36"/>
  <c r="HD82" i="1"/>
  <c r="X2422" i="35"/>
  <c r="AB77" i="36"/>
  <c r="GX77" i="1"/>
  <c r="X2260" i="35"/>
  <c r="AB66" i="36"/>
  <c r="GX66" i="1"/>
  <c r="X1908" i="35"/>
  <c r="AB13" i="36"/>
  <c r="GX13" i="1"/>
  <c r="X212" i="35"/>
  <c r="AB53" i="36"/>
  <c r="GX53" i="1"/>
  <c r="X1492" i="35"/>
  <c r="Q87" i="36"/>
  <c r="R87" i="36" s="1"/>
  <c r="Q2574" i="35"/>
  <c r="Q92" i="36"/>
  <c r="R92" i="36" s="1"/>
  <c r="Q2734" i="35"/>
  <c r="N96" i="36"/>
  <c r="O96" i="36" s="1"/>
  <c r="Q2861" i="35"/>
  <c r="W86" i="36"/>
  <c r="X86" i="36" s="1"/>
  <c r="Q2545" i="35"/>
  <c r="W90" i="36"/>
  <c r="X90" i="36" s="1"/>
  <c r="Q2673" i="35"/>
  <c r="W94" i="36"/>
  <c r="X94" i="36" s="1"/>
  <c r="Q2801" i="35"/>
  <c r="Q105" i="36"/>
  <c r="R105" i="36" s="1"/>
  <c r="Q3150" i="35"/>
  <c r="U103" i="36"/>
  <c r="V103" i="36" s="1"/>
  <c r="Q3088" i="35"/>
  <c r="Q91" i="36"/>
  <c r="R91" i="36" s="1"/>
  <c r="Q2702" i="35"/>
  <c r="S95" i="36"/>
  <c r="T95" i="36" s="1"/>
  <c r="Q2831" i="35"/>
  <c r="W2640" i="35"/>
  <c r="DV89" i="1"/>
  <c r="W2993" i="35"/>
  <c r="ER100" i="1"/>
  <c r="W2956" i="35"/>
  <c r="W2865" i="35"/>
  <c r="ER96" i="1"/>
  <c r="W2800" i="35"/>
  <c r="DV94" i="1"/>
  <c r="CY33" i="1"/>
  <c r="GN33" i="1"/>
  <c r="V847" i="35"/>
  <c r="GN15" i="1"/>
  <c r="CY15" i="1"/>
  <c r="V271" i="35"/>
  <c r="GT18" i="1"/>
  <c r="EQ18" i="1"/>
  <c r="V369" i="35"/>
  <c r="BD104" i="1"/>
  <c r="V3117" i="35"/>
  <c r="GC104" i="1"/>
  <c r="BD72" i="1"/>
  <c r="GC72" i="1"/>
  <c r="V2093" i="35"/>
  <c r="BD40" i="1"/>
  <c r="GC40" i="1"/>
  <c r="V1069" i="35"/>
  <c r="AB104" i="36"/>
  <c r="GX104" i="1"/>
  <c r="X3124" i="35"/>
  <c r="AE49" i="36"/>
  <c r="HA49" i="1"/>
  <c r="X1365" i="35"/>
  <c r="GJ107" i="1"/>
  <c r="ID7" i="1" s="1"/>
  <c r="GJ110" i="1"/>
  <c r="GJ111" i="1"/>
  <c r="GJ108" i="1"/>
  <c r="GJ112" i="1"/>
  <c r="BJ110" i="1"/>
  <c r="CC110" i="1" s="1"/>
  <c r="GJ109" i="1"/>
  <c r="FT8" i="1"/>
  <c r="HB8" i="1"/>
  <c r="FK8" i="1"/>
  <c r="AC8" i="36"/>
  <c r="GZ8" i="1"/>
  <c r="V53" i="35"/>
  <c r="L89" i="36"/>
  <c r="M89" i="36" s="1"/>
  <c r="Q2636" i="35"/>
  <c r="L90" i="36"/>
  <c r="M90" i="36" s="1"/>
  <c r="Q2668" i="35"/>
  <c r="N87" i="36"/>
  <c r="O87" i="36" s="1"/>
  <c r="Q2573" i="35"/>
  <c r="N91" i="36"/>
  <c r="O91" i="36" s="1"/>
  <c r="Q2701" i="35"/>
  <c r="N95" i="36"/>
  <c r="O95" i="36" s="1"/>
  <c r="Q2829" i="35"/>
  <c r="W88" i="36"/>
  <c r="X88" i="36" s="1"/>
  <c r="Q2609" i="35"/>
  <c r="AG98" i="1"/>
  <c r="W2924" i="35"/>
  <c r="W2860" i="35"/>
  <c r="AG96" i="1"/>
  <c r="HK85" i="1"/>
  <c r="CZ101" i="1"/>
  <c r="W3023" i="35"/>
  <c r="CZ97" i="1"/>
  <c r="W2895" i="35"/>
  <c r="W2833" i="35"/>
  <c r="ER95" i="1"/>
  <c r="W2542" i="35"/>
  <c r="CY53" i="1"/>
  <c r="GN53" i="1"/>
  <c r="V1487" i="35"/>
  <c r="GN31" i="1"/>
  <c r="CY31" i="1"/>
  <c r="V783" i="35"/>
  <c r="AB105" i="36"/>
  <c r="GX105" i="1"/>
  <c r="X3156" i="35"/>
  <c r="AH33" i="36"/>
  <c r="HD33" i="1"/>
  <c r="X854" i="35"/>
  <c r="AB73" i="36"/>
  <c r="GX73" i="1"/>
  <c r="X2132" i="35"/>
  <c r="AB61" i="36"/>
  <c r="GX61" i="1"/>
  <c r="X1748" i="35"/>
  <c r="AH106" i="36"/>
  <c r="HD106" i="1"/>
  <c r="X3190" i="35"/>
  <c r="AE96" i="36"/>
  <c r="HA96" i="1"/>
  <c r="X2869" i="35"/>
  <c r="AE80" i="36"/>
  <c r="HA80" i="1"/>
  <c r="X2357" i="35"/>
  <c r="AH28" i="36"/>
  <c r="HD28" i="1"/>
  <c r="X694" i="35"/>
  <c r="AB45" i="36"/>
  <c r="GX45" i="1"/>
  <c r="X1236" i="35"/>
  <c r="AH17" i="36"/>
  <c r="HD17" i="1"/>
  <c r="X342" i="35"/>
  <c r="FK22" i="1"/>
  <c r="AC22" i="36"/>
  <c r="GZ22" i="1"/>
  <c r="V501" i="35"/>
  <c r="Y20" i="36"/>
  <c r="N90" i="36"/>
  <c r="O90" i="36" s="1"/>
  <c r="Q2669" i="35"/>
  <c r="W3152" i="35"/>
  <c r="DV105" i="1"/>
  <c r="W3024" i="35"/>
  <c r="DV101" i="1"/>
  <c r="CZ96" i="1"/>
  <c r="W2863" i="35"/>
  <c r="W3119" i="35"/>
  <c r="CZ104" i="1"/>
  <c r="GN13" i="1"/>
  <c r="CY13" i="1"/>
  <c r="V207" i="35"/>
  <c r="BD96" i="1"/>
  <c r="GC96" i="1"/>
  <c r="V2861" i="35"/>
  <c r="BD64" i="1"/>
  <c r="GC64" i="1"/>
  <c r="V1837" i="35"/>
  <c r="BD32" i="1"/>
  <c r="GC32" i="1"/>
  <c r="V813" i="35"/>
  <c r="AH105" i="36"/>
  <c r="HD105" i="1"/>
  <c r="X3158" i="35"/>
  <c r="AE59" i="36"/>
  <c r="HA59" i="1"/>
  <c r="X1685" i="35"/>
  <c r="AB17" i="36"/>
  <c r="GX17" i="1"/>
  <c r="X340" i="35"/>
  <c r="U106" i="36"/>
  <c r="V106" i="36" s="1"/>
  <c r="Q3184" i="35"/>
  <c r="AB22" i="36"/>
  <c r="GX22" i="1"/>
  <c r="X500" i="35"/>
  <c r="AB58" i="36"/>
  <c r="GX58" i="1"/>
  <c r="X1652" i="35"/>
  <c r="AB55" i="36"/>
  <c r="GX55" i="1"/>
  <c r="X1556" i="35"/>
  <c r="AF22" i="36"/>
  <c r="FU22" i="1"/>
  <c r="HC22" i="1"/>
  <c r="V502" i="35"/>
  <c r="Y21" i="36"/>
  <c r="Y18" i="36"/>
  <c r="Y34" i="36"/>
  <c r="Y43" i="36"/>
  <c r="L93" i="36"/>
  <c r="M93" i="36" s="1"/>
  <c r="Q2764" i="35"/>
  <c r="Q85" i="36"/>
  <c r="R85" i="36" s="1"/>
  <c r="Q2510" i="35"/>
  <c r="Q101" i="36"/>
  <c r="R101" i="36" s="1"/>
  <c r="Q3022" i="35"/>
  <c r="N89" i="36"/>
  <c r="O89" i="36" s="1"/>
  <c r="Q2637" i="35"/>
  <c r="N93" i="36"/>
  <c r="O93" i="36" s="1"/>
  <c r="Q2765" i="35"/>
  <c r="N102" i="36"/>
  <c r="O102" i="36" s="1"/>
  <c r="Q3053" i="35"/>
  <c r="L104" i="36"/>
  <c r="M104" i="36" s="1"/>
  <c r="Q3116" i="35"/>
  <c r="W2961" i="35"/>
  <c r="ER99" i="1"/>
  <c r="GQ9" i="1"/>
  <c r="V80" i="35"/>
  <c r="Z115" i="11"/>
  <c r="II26" i="1" s="1"/>
  <c r="II20" i="1"/>
  <c r="GN11" i="1"/>
  <c r="CY11" i="1"/>
  <c r="V143" i="35"/>
  <c r="FZ7" i="1"/>
  <c r="V12" i="35"/>
  <c r="BD76" i="1"/>
  <c r="GC76" i="1"/>
  <c r="V2221" i="35"/>
  <c r="BD44" i="1"/>
  <c r="GC44" i="1"/>
  <c r="V1197" i="35"/>
  <c r="BD12" i="1"/>
  <c r="GC12" i="1"/>
  <c r="V173" i="35"/>
  <c r="AE94" i="36"/>
  <c r="HA94" i="1"/>
  <c r="X2805" i="35"/>
  <c r="AH96" i="36"/>
  <c r="HD96" i="1"/>
  <c r="X2870" i="35"/>
  <c r="AH88" i="36"/>
  <c r="HD88" i="1"/>
  <c r="X2614" i="35"/>
  <c r="AH80" i="36"/>
  <c r="HD80" i="1"/>
  <c r="X2358" i="35"/>
  <c r="AB43" i="36"/>
  <c r="GX43" i="1"/>
  <c r="X1172" i="35"/>
  <c r="AH37" i="36"/>
  <c r="HD37" i="1"/>
  <c r="X982" i="35"/>
  <c r="Q106" i="36"/>
  <c r="R106" i="36" s="1"/>
  <c r="Q3182" i="35"/>
  <c r="AH56" i="36"/>
  <c r="HD56" i="1"/>
  <c r="X1590" i="35"/>
  <c r="AH19" i="36"/>
  <c r="HD19" i="1"/>
  <c r="X406" i="35"/>
  <c r="AB76" i="36"/>
  <c r="GX76" i="1"/>
  <c r="X2228" i="35"/>
  <c r="AB34" i="36"/>
  <c r="GX34" i="1"/>
  <c r="X884" i="35"/>
  <c r="AH35" i="36"/>
  <c r="HD35" i="1"/>
  <c r="X918" i="35"/>
  <c r="Z54" i="36"/>
  <c r="FA54" i="1"/>
  <c r="GW54" i="1"/>
  <c r="V1524" i="35"/>
  <c r="U91" i="36"/>
  <c r="V91" i="36" s="1"/>
  <c r="Q2704" i="35"/>
  <c r="L100" i="36"/>
  <c r="M100" i="36" s="1"/>
  <c r="Q2988" i="35"/>
  <c r="L97" i="36"/>
  <c r="M97" i="36" s="1"/>
  <c r="Q2892" i="35"/>
  <c r="S85" i="36"/>
  <c r="T85" i="36" s="1"/>
  <c r="Q2511" i="35"/>
  <c r="S89" i="36"/>
  <c r="T89" i="36" s="1"/>
  <c r="Q2639" i="35"/>
  <c r="S93" i="36"/>
  <c r="T93" i="36" s="1"/>
  <c r="Q2767" i="35"/>
  <c r="U98" i="36"/>
  <c r="V98" i="36" s="1"/>
  <c r="Q2928" i="35"/>
  <c r="W100" i="36"/>
  <c r="X100" i="36" s="1"/>
  <c r="Q2993" i="35"/>
  <c r="S91" i="36"/>
  <c r="T91" i="36" s="1"/>
  <c r="Q2703" i="35"/>
  <c r="AG105" i="1"/>
  <c r="W3148" i="35"/>
  <c r="HK101" i="1"/>
  <c r="ER104" i="1"/>
  <c r="W3121" i="35"/>
  <c r="ER101" i="1"/>
  <c r="W3025" i="35"/>
  <c r="IB20" i="1"/>
  <c r="S115" i="11"/>
  <c r="IB26" i="1" s="1"/>
  <c r="CZ98" i="1"/>
  <c r="W2927" i="35"/>
  <c r="W2832" i="35"/>
  <c r="DV95" i="1"/>
  <c r="AE77" i="36"/>
  <c r="HA77" i="1"/>
  <c r="X2261" i="35"/>
  <c r="AE53" i="36"/>
  <c r="HA53" i="1"/>
  <c r="X1493" i="35"/>
  <c r="AH15" i="36"/>
  <c r="HD15" i="1"/>
  <c r="X278" i="35"/>
  <c r="BJ112" i="1"/>
  <c r="CC112" i="1" s="1"/>
  <c r="GL108" i="1"/>
  <c r="GL110" i="1"/>
  <c r="GL112" i="1"/>
  <c r="GL107" i="1"/>
  <c r="IF7" i="1" s="1"/>
  <c r="GL109" i="1"/>
  <c r="GL111" i="1"/>
  <c r="FT7" i="1"/>
  <c r="HB7" i="1"/>
  <c r="S26" i="36"/>
  <c r="T26" i="36" s="1"/>
  <c r="Q623" i="35"/>
  <c r="Y64" i="36"/>
  <c r="Y41" i="36"/>
  <c r="U88" i="36"/>
  <c r="V88" i="36" s="1"/>
  <c r="Q2608" i="35"/>
  <c r="Q95" i="36"/>
  <c r="R95" i="36" s="1"/>
  <c r="Q2830" i="35"/>
  <c r="N99" i="36"/>
  <c r="O99" i="36" s="1"/>
  <c r="Q2957" i="35"/>
  <c r="L105" i="36"/>
  <c r="M105" i="36" s="1"/>
  <c r="Q3148" i="35"/>
  <c r="N86" i="36"/>
  <c r="O86" i="36" s="1"/>
  <c r="Q2541" i="35"/>
  <c r="Y103" i="36"/>
  <c r="CZ102" i="1"/>
  <c r="W3055" i="35"/>
  <c r="AG97" i="1"/>
  <c r="W2892" i="35"/>
  <c r="ER93" i="1"/>
  <c r="W2769" i="35"/>
  <c r="CZ105" i="1"/>
  <c r="W3151" i="35"/>
  <c r="GF8" i="1"/>
  <c r="V46" i="35"/>
  <c r="GN19" i="1"/>
  <c r="CY19" i="1"/>
  <c r="V399" i="35"/>
  <c r="GN17" i="1"/>
  <c r="CY17" i="1"/>
  <c r="V335" i="35"/>
  <c r="BD84" i="1"/>
  <c r="GC84" i="1"/>
  <c r="V2477" i="35"/>
  <c r="BD52" i="1"/>
  <c r="GC52" i="1"/>
  <c r="V1453" i="35"/>
  <c r="BD20" i="1"/>
  <c r="GC20" i="1"/>
  <c r="V429" i="35"/>
  <c r="AB51" i="36"/>
  <c r="GX51" i="1"/>
  <c r="X1428" i="35"/>
  <c r="ES7" i="1"/>
  <c r="GS7" i="1" s="1"/>
  <c r="ES9" i="1"/>
  <c r="GS9" i="1" s="1"/>
  <c r="ES8" i="1"/>
  <c r="GS8" i="1" s="1"/>
  <c r="EQ6" i="1"/>
  <c r="ER6" i="1" s="1"/>
  <c r="AE100" i="36"/>
  <c r="HA100" i="1"/>
  <c r="X2997" i="35"/>
  <c r="AE84" i="36"/>
  <c r="HA84" i="1"/>
  <c r="X2485" i="35"/>
  <c r="AB69" i="36"/>
  <c r="GX69" i="1"/>
  <c r="X2004" i="35"/>
  <c r="AH29" i="36"/>
  <c r="HD29" i="1"/>
  <c r="X726" i="35"/>
  <c r="AE64" i="36"/>
  <c r="HA64" i="1"/>
  <c r="X1845" i="35"/>
  <c r="AB10" i="36"/>
  <c r="GX10" i="1"/>
  <c r="X116" i="35"/>
  <c r="GN8" i="1"/>
  <c r="CY8" i="1"/>
  <c r="V47" i="35"/>
  <c r="EZ7" i="1"/>
  <c r="GV7" i="1"/>
  <c r="Y10" i="36"/>
  <c r="Y46" i="36"/>
  <c r="CZ94" i="1"/>
  <c r="W2799" i="35"/>
  <c r="W2960" i="35"/>
  <c r="DV99" i="1"/>
  <c r="Y115" i="11"/>
  <c r="IH26" i="1" s="1"/>
  <c r="IH20" i="1"/>
  <c r="Q115" i="11"/>
  <c r="HZ26" i="1" s="1"/>
  <c r="HZ20" i="1"/>
  <c r="FZ30" i="1"/>
  <c r="AF30" i="1"/>
  <c r="V748" i="35"/>
  <c r="CY7" i="1"/>
  <c r="GT12" i="1"/>
  <c r="EQ12" i="1"/>
  <c r="V177" i="35"/>
  <c r="AB106" i="36"/>
  <c r="GX106" i="1"/>
  <c r="X3188" i="35"/>
  <c r="W106" i="36"/>
  <c r="X106" i="36" s="1"/>
  <c r="Q3185" i="35"/>
  <c r="H9" i="36"/>
  <c r="G72" i="35"/>
  <c r="U104" i="36"/>
  <c r="V104" i="36" s="1"/>
  <c r="Q3120" i="35"/>
  <c r="U105" i="36"/>
  <c r="V105" i="36" s="1"/>
  <c r="Q3152" i="35"/>
  <c r="ER102" i="1"/>
  <c r="W3057" i="35"/>
  <c r="DV92" i="1"/>
  <c r="W2736" i="35"/>
  <c r="X3120" i="35"/>
  <c r="GR104" i="1"/>
  <c r="CZ93" i="1"/>
  <c r="W2767" i="35"/>
  <c r="AG94" i="1"/>
  <c r="W2796" i="35"/>
  <c r="GT89" i="1"/>
  <c r="EQ89" i="1"/>
  <c r="V2641" i="35"/>
  <c r="CY41" i="1"/>
  <c r="GN41" i="1"/>
  <c r="V1103" i="35"/>
  <c r="U6" i="36"/>
  <c r="V6" i="36" s="1"/>
  <c r="DT6" i="1"/>
  <c r="AE98" i="36"/>
  <c r="HA98" i="1"/>
  <c r="X2933" i="35"/>
  <c r="AE82" i="36"/>
  <c r="HA82" i="1"/>
  <c r="X2421" i="35"/>
  <c r="AH102" i="36"/>
  <c r="HD102" i="1"/>
  <c r="X3062" i="35"/>
  <c r="AH94" i="36"/>
  <c r="HD94" i="1"/>
  <c r="X2806" i="35"/>
  <c r="AH86" i="36"/>
  <c r="HD86" i="1"/>
  <c r="X2550" i="35"/>
  <c r="AH52" i="36"/>
  <c r="HD52" i="1"/>
  <c r="X1462" i="35"/>
  <c r="AB39" i="36"/>
  <c r="GX39" i="1"/>
  <c r="X1044" i="35"/>
  <c r="AH38" i="36"/>
  <c r="HD38" i="1"/>
  <c r="X1014" i="35"/>
  <c r="AH64" i="36"/>
  <c r="HD64" i="1"/>
  <c r="X1846" i="35"/>
  <c r="U89" i="36"/>
  <c r="V89" i="36" s="1"/>
  <c r="Q2640" i="35"/>
  <c r="Q98" i="36"/>
  <c r="R98" i="36" s="1"/>
  <c r="Q2926" i="35"/>
  <c r="N88" i="36"/>
  <c r="O88" i="36" s="1"/>
  <c r="Q2605" i="35"/>
  <c r="N92" i="36"/>
  <c r="O92" i="36" s="1"/>
  <c r="Q2733" i="35"/>
  <c r="S96" i="36"/>
  <c r="T96" i="36" s="1"/>
  <c r="Q2863" i="35"/>
  <c r="CZ103" i="1"/>
  <c r="W3087" i="35"/>
  <c r="W2988" i="35"/>
  <c r="AG100" i="1"/>
  <c r="W3056" i="35"/>
  <c r="DV102" i="1"/>
  <c r="CB91" i="1"/>
  <c r="W2702" i="35"/>
  <c r="GT91" i="1"/>
  <c r="EQ91" i="1"/>
  <c r="V2705" i="35"/>
  <c r="GR79" i="1"/>
  <c r="X2320" i="35"/>
  <c r="GT84" i="1"/>
  <c r="V2481" i="35"/>
  <c r="EQ84" i="1"/>
  <c r="GT20" i="1"/>
  <c r="EQ20" i="1"/>
  <c r="V433" i="35"/>
  <c r="GT8" i="1"/>
  <c r="V49" i="35"/>
  <c r="GN21" i="1"/>
  <c r="CY21" i="1"/>
  <c r="V463" i="35"/>
  <c r="BD88" i="1"/>
  <c r="GC88" i="1"/>
  <c r="V2605" i="35"/>
  <c r="BD56" i="1"/>
  <c r="GC56" i="1"/>
  <c r="V1581" i="35"/>
  <c r="BD24" i="1"/>
  <c r="GC24" i="1"/>
  <c r="V557" i="35"/>
  <c r="H36" i="36"/>
  <c r="G936" i="35"/>
  <c r="FV6" i="1"/>
  <c r="AH6" i="36" s="1"/>
  <c r="AG6" i="36"/>
  <c r="FK14" i="1"/>
  <c r="AC14" i="36"/>
  <c r="GZ14" i="1"/>
  <c r="V245" i="35"/>
  <c r="GT9" i="1"/>
  <c r="V81" i="35"/>
  <c r="Q99" i="36"/>
  <c r="R99" i="36" s="1"/>
  <c r="Q2958" i="35"/>
  <c r="N97" i="36"/>
  <c r="O97" i="36" s="1"/>
  <c r="Q2893" i="35"/>
  <c r="W85" i="36"/>
  <c r="X85" i="36" s="1"/>
  <c r="Q2513" i="35"/>
  <c r="W89" i="36"/>
  <c r="X89" i="36" s="1"/>
  <c r="Q2641" i="35"/>
  <c r="W93" i="36"/>
  <c r="X93" i="36" s="1"/>
  <c r="Q2769" i="35"/>
  <c r="N101" i="36"/>
  <c r="O101" i="36" s="1"/>
  <c r="Q3021" i="35"/>
  <c r="AG85" i="1"/>
  <c r="ER106" i="1"/>
  <c r="W3185" i="35"/>
  <c r="W3089" i="35"/>
  <c r="ER103" i="1"/>
  <c r="GT81" i="1"/>
  <c r="V2385" i="35"/>
  <c r="EQ81" i="1"/>
  <c r="CY45" i="1"/>
  <c r="GN45" i="1"/>
  <c r="V1231" i="35"/>
  <c r="Q6" i="36"/>
  <c r="R6" i="36" s="1"/>
  <c r="BZ6" i="1"/>
  <c r="AH66" i="36"/>
  <c r="HD66" i="1"/>
  <c r="X1910" i="35"/>
  <c r="AB47" i="36"/>
  <c r="GX47" i="1"/>
  <c r="X1300" i="35"/>
  <c r="AE88" i="36"/>
  <c r="HA88" i="1"/>
  <c r="X2613" i="35"/>
  <c r="AB65" i="36"/>
  <c r="GX65" i="1"/>
  <c r="X1876" i="35"/>
  <c r="AH74" i="36"/>
  <c r="HD74" i="1"/>
  <c r="X2166" i="35"/>
  <c r="AB41" i="36"/>
  <c r="GX41" i="1"/>
  <c r="X1108" i="35"/>
  <c r="FU73" i="1"/>
  <c r="AF73" i="36"/>
  <c r="HC73" i="1"/>
  <c r="V2134" i="35"/>
  <c r="AH78" i="36"/>
  <c r="HD78" i="1"/>
  <c r="X2294" i="35"/>
  <c r="AH39" i="36"/>
  <c r="HD39" i="1"/>
  <c r="X1046" i="35"/>
  <c r="AB14" i="36"/>
  <c r="GX14" i="1"/>
  <c r="X244" i="35"/>
  <c r="BD8" i="1"/>
  <c r="GC8" i="1"/>
  <c r="V45" i="35"/>
  <c r="AC9" i="36"/>
  <c r="FK9" i="1"/>
  <c r="GZ9" i="1"/>
  <c r="V85" i="35"/>
  <c r="S87" i="36"/>
  <c r="T87" i="36" s="1"/>
  <c r="Q2575" i="35"/>
  <c r="N94" i="36"/>
  <c r="O94" i="36" s="1"/>
  <c r="Q2797" i="35"/>
  <c r="CZ100" i="1"/>
  <c r="W2991" i="35"/>
  <c r="W2928" i="35"/>
  <c r="DV98" i="1"/>
  <c r="CZ99" i="1"/>
  <c r="W2959" i="35"/>
  <c r="DV87" i="1"/>
  <c r="W2576" i="35"/>
  <c r="W3088" i="35"/>
  <c r="DV103" i="1"/>
  <c r="GT88" i="1"/>
  <c r="V2609" i="35"/>
  <c r="EQ88" i="1"/>
  <c r="GT10" i="1"/>
  <c r="EQ10" i="1"/>
  <c r="V113" i="35"/>
  <c r="BD80" i="1"/>
  <c r="GC80" i="1"/>
  <c r="V2349" i="35"/>
  <c r="BD48" i="1"/>
  <c r="GC48" i="1"/>
  <c r="V1325" i="35"/>
  <c r="BD16" i="1"/>
  <c r="GC16" i="1"/>
  <c r="V301" i="35"/>
  <c r="AE41" i="36"/>
  <c r="HA41" i="1"/>
  <c r="X1109" i="35"/>
  <c r="AE72" i="36"/>
  <c r="HA72" i="1"/>
  <c r="X2101" i="35"/>
  <c r="AB38" i="36"/>
  <c r="GX38" i="1"/>
  <c r="X1012" i="35"/>
  <c r="AH68" i="36"/>
  <c r="HD68" i="1"/>
  <c r="X1974" i="35"/>
  <c r="Y31" i="36"/>
  <c r="Y39" i="36"/>
  <c r="Y47" i="36"/>
  <c r="U95" i="36"/>
  <c r="V95" i="36" s="1"/>
  <c r="Q2832" i="35"/>
  <c r="W87" i="36"/>
  <c r="X87" i="36" s="1"/>
  <c r="Q2577" i="35"/>
  <c r="W91" i="36"/>
  <c r="X91" i="36" s="1"/>
  <c r="Q2705" i="35"/>
  <c r="U97" i="36"/>
  <c r="V97" i="36" s="1"/>
  <c r="Q2896" i="35"/>
  <c r="T8" i="23"/>
  <c r="C8" i="23" s="1"/>
  <c r="U8" i="23" s="1"/>
  <c r="D8" i="23" s="1"/>
  <c r="CQ8" i="3" s="1"/>
  <c r="HK94" i="1" l="1"/>
  <c r="V2092" i="35"/>
  <c r="V524" i="35"/>
  <c r="HK96" i="1"/>
  <c r="HL96" i="1" s="1"/>
  <c r="BD54" i="1"/>
  <c r="HK103" i="1"/>
  <c r="HK76" i="1"/>
  <c r="V3086" i="35"/>
  <c r="CA103" i="1"/>
  <c r="W115" i="11"/>
  <c r="IF26" i="1" s="1"/>
  <c r="W2734" i="35"/>
  <c r="Y51" i="36"/>
  <c r="Y26" i="36"/>
  <c r="X115" i="11"/>
  <c r="IG26" i="1" s="1"/>
  <c r="HK73" i="1"/>
  <c r="HL73" i="1" s="1"/>
  <c r="HK57" i="1"/>
  <c r="G1627" i="35" s="1"/>
  <c r="FZ23" i="1"/>
  <c r="HK23" i="1" s="1"/>
  <c r="W3022" i="35"/>
  <c r="CB101" i="1"/>
  <c r="AF91" i="1"/>
  <c r="FZ91" i="1"/>
  <c r="HK91" i="1" s="1"/>
  <c r="V2700" i="35"/>
  <c r="W2735" i="35"/>
  <c r="CZ92" i="1"/>
  <c r="BE11" i="1"/>
  <c r="W141" i="35"/>
  <c r="FZ88" i="1"/>
  <c r="AF88" i="1"/>
  <c r="V2604" i="35"/>
  <c r="GF102" i="1"/>
  <c r="HK102" i="1" s="1"/>
  <c r="G3067" i="35" s="1"/>
  <c r="CA102" i="1"/>
  <c r="V3054" i="35"/>
  <c r="W2220" i="35"/>
  <c r="AG76" i="1"/>
  <c r="V2638" i="35"/>
  <c r="GF89" i="1"/>
  <c r="HK89" i="1" s="1"/>
  <c r="CA89" i="1"/>
  <c r="HK93" i="1"/>
  <c r="G2779" i="35" s="1"/>
  <c r="W2447" i="35"/>
  <c r="CZ83" i="1"/>
  <c r="W273" i="35"/>
  <c r="ER15" i="1"/>
  <c r="Y8" i="36"/>
  <c r="Y58" i="36"/>
  <c r="AA91" i="36"/>
  <c r="FB91" i="1"/>
  <c r="W2708" i="35"/>
  <c r="W2454" i="35"/>
  <c r="FV83" i="1"/>
  <c r="AG83" i="36"/>
  <c r="AA71" i="36"/>
  <c r="FB71" i="1"/>
  <c r="W2068" i="35"/>
  <c r="AG54" i="36"/>
  <c r="FV54" i="1"/>
  <c r="W1526" i="35"/>
  <c r="FV18" i="1"/>
  <c r="W374" i="35"/>
  <c r="AG18" i="36"/>
  <c r="AA35" i="36"/>
  <c r="FB35" i="1"/>
  <c r="W916" i="35"/>
  <c r="FL24" i="1"/>
  <c r="AD24" i="36"/>
  <c r="W565" i="35"/>
  <c r="W788" i="35"/>
  <c r="AA31" i="36"/>
  <c r="FB31" i="1"/>
  <c r="W790" i="35"/>
  <c r="AG31" i="36"/>
  <c r="FV31" i="1"/>
  <c r="FV65" i="1"/>
  <c r="W1878" i="35"/>
  <c r="AG65" i="36"/>
  <c r="HK21" i="1"/>
  <c r="Y88" i="36"/>
  <c r="W2929" i="35"/>
  <c r="HK104" i="1"/>
  <c r="HL104" i="1" s="1"/>
  <c r="Y63" i="36"/>
  <c r="Y11" i="36"/>
  <c r="Y52" i="36"/>
  <c r="Y49" i="36"/>
  <c r="Y67" i="36"/>
  <c r="HK98" i="1"/>
  <c r="G2939" i="35" s="1"/>
  <c r="W277" i="35"/>
  <c r="AD15" i="36"/>
  <c r="FL15" i="1"/>
  <c r="AH77" i="36"/>
  <c r="HD77" i="1"/>
  <c r="X2262" i="35"/>
  <c r="W372" i="35"/>
  <c r="AA18" i="36"/>
  <c r="FB18" i="1"/>
  <c r="HA73" i="1"/>
  <c r="X2133" i="35"/>
  <c r="AE73" i="36"/>
  <c r="W1781" i="35"/>
  <c r="FL62" i="1"/>
  <c r="AD62" i="36"/>
  <c r="W3093" i="35"/>
  <c r="FL103" i="1"/>
  <c r="AD103" i="36"/>
  <c r="BE65" i="1"/>
  <c r="W1869" i="35"/>
  <c r="HK46" i="1"/>
  <c r="HL46" i="1" s="1"/>
  <c r="FV51" i="1"/>
  <c r="AG51" i="36"/>
  <c r="W1430" i="35"/>
  <c r="FV27" i="1"/>
  <c r="W662" i="35"/>
  <c r="AG27" i="36"/>
  <c r="AA57" i="36"/>
  <c r="FB57" i="1"/>
  <c r="W1620" i="35"/>
  <c r="FL55" i="1"/>
  <c r="W1557" i="35"/>
  <c r="AD55" i="36"/>
  <c r="FB75" i="1"/>
  <c r="W2196" i="35"/>
  <c r="AA75" i="36"/>
  <c r="W2326" i="35"/>
  <c r="AG79" i="36"/>
  <c r="FV79" i="1"/>
  <c r="AE18" i="36"/>
  <c r="HA18" i="1"/>
  <c r="X373" i="35"/>
  <c r="HK16" i="1"/>
  <c r="HK24" i="1"/>
  <c r="HL24" i="1" s="1"/>
  <c r="AD61" i="36"/>
  <c r="W1749" i="35"/>
  <c r="FL61" i="1"/>
  <c r="FL66" i="1"/>
  <c r="W1909" i="35"/>
  <c r="AD66" i="36"/>
  <c r="AB27" i="36"/>
  <c r="GX27" i="1"/>
  <c r="X660" i="35"/>
  <c r="W2964" i="35"/>
  <c r="AA99" i="36"/>
  <c r="FB99" i="1"/>
  <c r="AG46" i="36"/>
  <c r="W1270" i="35"/>
  <c r="FV46" i="1"/>
  <c r="AE81" i="36"/>
  <c r="HA81" i="1"/>
  <c r="X2389" i="35"/>
  <c r="BE61" i="1"/>
  <c r="W1741" i="35"/>
  <c r="W1301" i="35"/>
  <c r="FL47" i="1"/>
  <c r="AD47" i="36"/>
  <c r="AD71" i="36"/>
  <c r="FL71" i="1"/>
  <c r="W2069" i="35"/>
  <c r="FB95" i="1"/>
  <c r="W2836" i="35"/>
  <c r="AA95" i="36"/>
  <c r="W2966" i="35"/>
  <c r="FV99" i="1"/>
  <c r="AG99" i="36"/>
  <c r="W2070" i="35"/>
  <c r="AG71" i="36"/>
  <c r="FV71" i="1"/>
  <c r="FL79" i="1"/>
  <c r="W2325" i="35"/>
  <c r="AD79" i="36"/>
  <c r="W309" i="35"/>
  <c r="AD16" i="36"/>
  <c r="FL16" i="1"/>
  <c r="W3094" i="35"/>
  <c r="AG103" i="36"/>
  <c r="FV103" i="1"/>
  <c r="W438" i="35"/>
  <c r="AG20" i="36"/>
  <c r="FV20" i="1"/>
  <c r="HA36" i="1"/>
  <c r="X949" i="35"/>
  <c r="AE36" i="36"/>
  <c r="W950" i="35"/>
  <c r="AG36" i="36"/>
  <c r="FV36" i="1"/>
  <c r="W2580" i="35"/>
  <c r="AA87" i="36"/>
  <c r="FB87" i="1"/>
  <c r="Y91" i="36"/>
  <c r="Y99" i="36"/>
  <c r="HK31" i="1"/>
  <c r="HL31" i="1" s="1"/>
  <c r="Y76" i="36"/>
  <c r="Y54" i="36"/>
  <c r="Y56" i="36"/>
  <c r="Y77" i="36"/>
  <c r="HK87" i="1"/>
  <c r="G2587" i="35" s="1"/>
  <c r="HK37" i="1"/>
  <c r="HL37" i="1" s="1"/>
  <c r="Y57" i="36"/>
  <c r="W2710" i="35"/>
  <c r="AG91" i="36"/>
  <c r="FV91" i="1"/>
  <c r="W2965" i="35"/>
  <c r="FL99" i="1"/>
  <c r="AD99" i="36"/>
  <c r="AE28" i="36"/>
  <c r="X693" i="35"/>
  <c r="HA28" i="1"/>
  <c r="AA48" i="36"/>
  <c r="W1332" i="35"/>
  <c r="FB48" i="1"/>
  <c r="W181" i="35"/>
  <c r="AD12" i="36"/>
  <c r="FL12" i="1"/>
  <c r="HK45" i="1"/>
  <c r="HL45" i="1" s="1"/>
  <c r="HK81" i="1"/>
  <c r="HL81" i="1" s="1"/>
  <c r="Y96" i="36"/>
  <c r="HK18" i="1"/>
  <c r="HK35" i="1"/>
  <c r="Y80" i="36"/>
  <c r="Y72" i="36"/>
  <c r="Y25" i="36"/>
  <c r="AG16" i="36"/>
  <c r="W310" i="35"/>
  <c r="FV16" i="1"/>
  <c r="W2581" i="35"/>
  <c r="FL87" i="1"/>
  <c r="AD87" i="36"/>
  <c r="W2453" i="35"/>
  <c r="FL83" i="1"/>
  <c r="AD83" i="36"/>
  <c r="W2837" i="35"/>
  <c r="FL95" i="1"/>
  <c r="AD95" i="36"/>
  <c r="FB11" i="1"/>
  <c r="W148" i="35"/>
  <c r="AA11" i="36"/>
  <c r="EQ8" i="1"/>
  <c r="HK72" i="1"/>
  <c r="HL72" i="1" s="1"/>
  <c r="HK25" i="1"/>
  <c r="G603" i="35" s="1"/>
  <c r="HK68" i="1"/>
  <c r="HL68" i="1" s="1"/>
  <c r="HK63" i="1"/>
  <c r="HL63" i="1" s="1"/>
  <c r="HK67" i="1"/>
  <c r="Y70" i="36"/>
  <c r="W437" i="35"/>
  <c r="AD20" i="36"/>
  <c r="FL20" i="1"/>
  <c r="AG75" i="36"/>
  <c r="FV75" i="1"/>
  <c r="W2198" i="35"/>
  <c r="W3092" i="35"/>
  <c r="AA103" i="36"/>
  <c r="FB103" i="1"/>
  <c r="AA16" i="36"/>
  <c r="W308" i="35"/>
  <c r="FB16" i="1"/>
  <c r="W2452" i="35"/>
  <c r="AA83" i="36"/>
  <c r="FB83" i="1"/>
  <c r="FV40" i="1"/>
  <c r="W1078" i="35"/>
  <c r="AG40" i="36"/>
  <c r="FV11" i="1"/>
  <c r="W150" i="35"/>
  <c r="AG11" i="36"/>
  <c r="FB79" i="1"/>
  <c r="W2324" i="35"/>
  <c r="AA79" i="36"/>
  <c r="HA75" i="1"/>
  <c r="AE75" i="36"/>
  <c r="X2197" i="35"/>
  <c r="HK11" i="1"/>
  <c r="HK42" i="1"/>
  <c r="G1275" i="35"/>
  <c r="HK64" i="1"/>
  <c r="G1851" i="35" s="1"/>
  <c r="HK29" i="1"/>
  <c r="BE13" i="1"/>
  <c r="W205" i="35"/>
  <c r="BE17" i="1"/>
  <c r="W333" i="35"/>
  <c r="W596" i="35"/>
  <c r="AA25" i="36"/>
  <c r="FB25" i="1"/>
  <c r="BE27" i="1"/>
  <c r="W653" i="35"/>
  <c r="W1942" i="35"/>
  <c r="FV67" i="1"/>
  <c r="AG67" i="36"/>
  <c r="FB59" i="1"/>
  <c r="AA59" i="36"/>
  <c r="W1684" i="35"/>
  <c r="AE91" i="36"/>
  <c r="HA91" i="1"/>
  <c r="X2709" i="35"/>
  <c r="AE40" i="36"/>
  <c r="HA40" i="1"/>
  <c r="X1077" i="35"/>
  <c r="W2165" i="35"/>
  <c r="FL74" i="1"/>
  <c r="AD74" i="36"/>
  <c r="AA63" i="36"/>
  <c r="FB63" i="1"/>
  <c r="W1812" i="35"/>
  <c r="W1328" i="35"/>
  <c r="DV48" i="1"/>
  <c r="W1326" i="35"/>
  <c r="CB48" i="1"/>
  <c r="W469" i="35"/>
  <c r="FL21" i="1"/>
  <c r="AD21" i="36"/>
  <c r="FB44" i="1"/>
  <c r="W1204" i="35"/>
  <c r="AA44" i="36"/>
  <c r="W1205" i="35"/>
  <c r="FL44" i="1"/>
  <c r="AD44" i="36"/>
  <c r="W213" i="35"/>
  <c r="AD13" i="36"/>
  <c r="FL13" i="1"/>
  <c r="BE10" i="1"/>
  <c r="W109" i="35"/>
  <c r="AA32" i="36"/>
  <c r="FB32" i="1"/>
  <c r="W820" i="35"/>
  <c r="W2038" i="35"/>
  <c r="AG70" i="36"/>
  <c r="FV70" i="1"/>
  <c r="W341" i="35"/>
  <c r="FL17" i="1"/>
  <c r="AD17" i="36"/>
  <c r="AG44" i="36"/>
  <c r="FV44" i="1"/>
  <c r="W1206" i="35"/>
  <c r="HA25" i="1"/>
  <c r="X597" i="35"/>
  <c r="AE25" i="36"/>
  <c r="Y71" i="36"/>
  <c r="AG32" i="36"/>
  <c r="FV32" i="1"/>
  <c r="W822" i="35"/>
  <c r="W1461" i="35"/>
  <c r="AD52" i="36"/>
  <c r="FL52" i="1"/>
  <c r="FV25" i="1"/>
  <c r="W598" i="35"/>
  <c r="AG25" i="36"/>
  <c r="W176" i="35"/>
  <c r="DV12" i="1"/>
  <c r="FL63" i="1"/>
  <c r="W1813" i="35"/>
  <c r="AD63" i="36"/>
  <c r="W2164" i="35"/>
  <c r="FB74" i="1"/>
  <c r="AA74" i="36"/>
  <c r="HA93" i="1"/>
  <c r="X2773" i="35"/>
  <c r="AE93" i="36"/>
  <c r="DV49" i="1"/>
  <c r="W1360" i="35"/>
  <c r="W821" i="35"/>
  <c r="FL32" i="1"/>
  <c r="AD32" i="36"/>
  <c r="ER63" i="1"/>
  <c r="W1809" i="35"/>
  <c r="AG59" i="36"/>
  <c r="W1686" i="35"/>
  <c r="FV59" i="1"/>
  <c r="ER62" i="1"/>
  <c r="W1777" i="35"/>
  <c r="FB52" i="1"/>
  <c r="AA52" i="36"/>
  <c r="W1460" i="35"/>
  <c r="W942" i="35"/>
  <c r="CB36" i="1"/>
  <c r="CB42" i="1"/>
  <c r="W1134" i="35"/>
  <c r="W1936" i="35"/>
  <c r="DV67" i="1"/>
  <c r="W2189" i="35"/>
  <c r="BE75" i="1"/>
  <c r="W2127" i="35"/>
  <c r="CZ73" i="1"/>
  <c r="HK106" i="1"/>
  <c r="G3195" i="35" s="1"/>
  <c r="AG79" i="1"/>
  <c r="W2316" i="35"/>
  <c r="HK75" i="1"/>
  <c r="Y78" i="36"/>
  <c r="Y27" i="36"/>
  <c r="Y82" i="36"/>
  <c r="Y33" i="36"/>
  <c r="HK86" i="1"/>
  <c r="G2555" i="35" s="1"/>
  <c r="CB15" i="1"/>
  <c r="W270" i="35"/>
  <c r="W2639" i="35"/>
  <c r="CZ89" i="1"/>
  <c r="AG69" i="1"/>
  <c r="W1996" i="35"/>
  <c r="Y59" i="36"/>
  <c r="HK100" i="1"/>
  <c r="HL100" i="1" s="1"/>
  <c r="DV74" i="1"/>
  <c r="W2160" i="35"/>
  <c r="W716" i="35"/>
  <c r="AG29" i="1"/>
  <c r="W332" i="35"/>
  <c r="AG17" i="1"/>
  <c r="DV28" i="1"/>
  <c r="W688" i="35"/>
  <c r="ER46" i="1"/>
  <c r="W1265" i="35"/>
  <c r="W1516" i="35"/>
  <c r="AG54" i="1"/>
  <c r="AG78" i="1"/>
  <c r="W2284" i="35"/>
  <c r="DV69" i="1"/>
  <c r="W2000" i="35"/>
  <c r="W2732" i="35"/>
  <c r="AG92" i="1"/>
  <c r="AG20" i="1"/>
  <c r="W428" i="35"/>
  <c r="AG64" i="1"/>
  <c r="W1836" i="35"/>
  <c r="EQ9" i="1"/>
  <c r="H7" i="1"/>
  <c r="G2139" i="35"/>
  <c r="HK10" i="1"/>
  <c r="HL10" i="1" s="1"/>
  <c r="HK48" i="1"/>
  <c r="G1339" i="35" s="1"/>
  <c r="Y85" i="36"/>
  <c r="HK56" i="1"/>
  <c r="Y92" i="36"/>
  <c r="HK52" i="1"/>
  <c r="G1467" i="35" s="1"/>
  <c r="HK13" i="1"/>
  <c r="G219" i="35" s="1"/>
  <c r="HK15" i="1"/>
  <c r="HK83" i="1"/>
  <c r="HL83" i="1" s="1"/>
  <c r="HK34" i="1"/>
  <c r="HL34" i="1" s="1"/>
  <c r="HK90" i="1"/>
  <c r="G2683" i="35" s="1"/>
  <c r="HK14" i="1"/>
  <c r="HL14" i="1" s="1"/>
  <c r="HK60" i="1"/>
  <c r="HL60" i="1" s="1"/>
  <c r="Y9" i="36"/>
  <c r="Y73" i="36"/>
  <c r="HK54" i="1"/>
  <c r="HK61" i="1"/>
  <c r="Y50" i="36"/>
  <c r="Y61" i="36"/>
  <c r="HK77" i="1"/>
  <c r="DV16" i="1"/>
  <c r="W304" i="35"/>
  <c r="W1520" i="35"/>
  <c r="DV54" i="1"/>
  <c r="AG65" i="1"/>
  <c r="W1868" i="35"/>
  <c r="W1008" i="35"/>
  <c r="DV38" i="1"/>
  <c r="Y101" i="36"/>
  <c r="HK19" i="1"/>
  <c r="G411" i="35" s="1"/>
  <c r="HK44" i="1"/>
  <c r="G1211" i="35" s="1"/>
  <c r="HK32" i="1"/>
  <c r="HL32" i="1" s="1"/>
  <c r="HK33" i="1"/>
  <c r="HL33" i="1" s="1"/>
  <c r="HK49" i="1"/>
  <c r="HL49" i="1" s="1"/>
  <c r="Y74" i="36"/>
  <c r="HK55" i="1"/>
  <c r="HK74" i="1"/>
  <c r="HK26" i="1"/>
  <c r="CZ67" i="1"/>
  <c r="W1935" i="35"/>
  <c r="W396" i="35"/>
  <c r="AG19" i="1"/>
  <c r="CB11" i="1"/>
  <c r="W142" i="35"/>
  <c r="W2957" i="35"/>
  <c r="BE99" i="1"/>
  <c r="HK41" i="1"/>
  <c r="HL41" i="1" s="1"/>
  <c r="HK80" i="1"/>
  <c r="HL80" i="1" s="1"/>
  <c r="HK17" i="1"/>
  <c r="HL17" i="1" s="1"/>
  <c r="HK53" i="1"/>
  <c r="HK40" i="1"/>
  <c r="HL40" i="1" s="1"/>
  <c r="HK79" i="1"/>
  <c r="Y81" i="36"/>
  <c r="HK62" i="1"/>
  <c r="HK38" i="1"/>
  <c r="W1233" i="35"/>
  <c r="ER45" i="1"/>
  <c r="W2032" i="35"/>
  <c r="DV70" i="1"/>
  <c r="BE91" i="1"/>
  <c r="W2701" i="35"/>
  <c r="BE57" i="1"/>
  <c r="W1613" i="35"/>
  <c r="BE59" i="1"/>
  <c r="W1677" i="35"/>
  <c r="W2670" i="35"/>
  <c r="CB90" i="1"/>
  <c r="CZ61" i="1"/>
  <c r="W1743" i="35"/>
  <c r="BE58" i="1"/>
  <c r="W1645" i="35"/>
  <c r="BE77" i="1"/>
  <c r="W2253" i="35"/>
  <c r="CZ28" i="1"/>
  <c r="W687" i="35"/>
  <c r="BE81" i="1"/>
  <c r="W2381" i="35"/>
  <c r="DV65" i="1"/>
  <c r="W1872" i="35"/>
  <c r="W1549" i="35"/>
  <c r="BE55" i="1"/>
  <c r="AG75" i="1"/>
  <c r="W2188" i="35"/>
  <c r="W1390" i="35"/>
  <c r="CB50" i="1"/>
  <c r="BE105" i="1"/>
  <c r="W3149" i="35"/>
  <c r="CB53" i="1"/>
  <c r="W1486" i="35"/>
  <c r="BE39" i="1"/>
  <c r="W1037" i="35"/>
  <c r="AG59" i="1"/>
  <c r="W1676" i="35"/>
  <c r="BE51" i="1"/>
  <c r="W1421" i="35"/>
  <c r="W2128" i="35"/>
  <c r="DV73" i="1"/>
  <c r="AG36" i="1"/>
  <c r="W940" i="35"/>
  <c r="BE43" i="1"/>
  <c r="W1165" i="35"/>
  <c r="W1712" i="35"/>
  <c r="DV60" i="1"/>
  <c r="W1009" i="35"/>
  <c r="ER38" i="1"/>
  <c r="CB99" i="1"/>
  <c r="W2958" i="35"/>
  <c r="W909" i="35"/>
  <c r="BE35" i="1"/>
  <c r="AG50" i="1"/>
  <c r="W1388" i="35"/>
  <c r="CZ24" i="1"/>
  <c r="W559" i="35"/>
  <c r="CB97" i="1"/>
  <c r="W2894" i="35"/>
  <c r="AG52" i="1"/>
  <c r="W1452" i="35"/>
  <c r="BE41" i="1"/>
  <c r="W1101" i="35"/>
  <c r="DV53" i="1"/>
  <c r="W1488" i="35"/>
  <c r="W2510" i="35"/>
  <c r="CB85" i="1"/>
  <c r="W1740" i="35"/>
  <c r="AG61" i="1"/>
  <c r="W590" i="35"/>
  <c r="CB25" i="1"/>
  <c r="W592" i="35"/>
  <c r="DV25" i="1"/>
  <c r="CZ10" i="1"/>
  <c r="W111" i="35"/>
  <c r="W1932" i="35"/>
  <c r="AG67" i="1"/>
  <c r="BE74" i="1"/>
  <c r="W2157" i="35"/>
  <c r="W2479" i="35"/>
  <c r="CZ84" i="1"/>
  <c r="ER77" i="1"/>
  <c r="W2257" i="35"/>
  <c r="CB96" i="1"/>
  <c r="W2862" i="35"/>
  <c r="BE106" i="1"/>
  <c r="W3181" i="35"/>
  <c r="AG28" i="1"/>
  <c r="W684" i="35"/>
  <c r="DV36" i="1"/>
  <c r="W944" i="35"/>
  <c r="CZ26" i="1"/>
  <c r="W623" i="35"/>
  <c r="BE89" i="1"/>
  <c r="W2637" i="35"/>
  <c r="W974" i="35"/>
  <c r="CB37" i="1"/>
  <c r="W1904" i="35"/>
  <c r="DV66" i="1"/>
  <c r="ER25" i="1"/>
  <c r="W593" i="35"/>
  <c r="W686" i="35"/>
  <c r="CB28" i="1"/>
  <c r="DV33" i="1"/>
  <c r="W848" i="35"/>
  <c r="DV61" i="1"/>
  <c r="W1744" i="35"/>
  <c r="CB93" i="1"/>
  <c r="W2766" i="35"/>
  <c r="ER58" i="1"/>
  <c r="W1649" i="35"/>
  <c r="DV84" i="1"/>
  <c r="W2480" i="35"/>
  <c r="CZ32" i="1"/>
  <c r="W815" i="35"/>
  <c r="CB94" i="1"/>
  <c r="W2798" i="35"/>
  <c r="ER70" i="1"/>
  <c r="W2033" i="35"/>
  <c r="W175" i="35"/>
  <c r="CZ12" i="1"/>
  <c r="CZ91" i="1"/>
  <c r="W2703" i="35"/>
  <c r="CB26" i="1"/>
  <c r="W622" i="35"/>
  <c r="AG22" i="1"/>
  <c r="W492" i="35"/>
  <c r="W1230" i="35"/>
  <c r="CB45" i="1"/>
  <c r="BE25" i="1"/>
  <c r="W589" i="35"/>
  <c r="BE97" i="1"/>
  <c r="W2893" i="35"/>
  <c r="ER40" i="1"/>
  <c r="W1073" i="35"/>
  <c r="BE29" i="1"/>
  <c r="W717" i="35"/>
  <c r="W1229" i="35"/>
  <c r="BE45" i="1"/>
  <c r="BE49" i="1"/>
  <c r="W1357" i="35"/>
  <c r="W2445" i="35"/>
  <c r="BE83" i="1"/>
  <c r="DV27" i="1"/>
  <c r="W656" i="35"/>
  <c r="W910" i="35"/>
  <c r="CB35" i="1"/>
  <c r="BE71" i="1"/>
  <c r="W2061" i="35"/>
  <c r="CZ86" i="1"/>
  <c r="W2543" i="35"/>
  <c r="W2544" i="35"/>
  <c r="DV86" i="1"/>
  <c r="CB98" i="1"/>
  <c r="W2926" i="35"/>
  <c r="Y24" i="36"/>
  <c r="Y66" i="36"/>
  <c r="DV26" i="1"/>
  <c r="W624" i="35"/>
  <c r="CZ22" i="1"/>
  <c r="W495" i="35"/>
  <c r="CZ51" i="1"/>
  <c r="W1423" i="35"/>
  <c r="ER56" i="1"/>
  <c r="W1585" i="35"/>
  <c r="DV78" i="1"/>
  <c r="W2288" i="35"/>
  <c r="BE26" i="1"/>
  <c r="W621" i="35"/>
  <c r="DV23" i="1"/>
  <c r="W528" i="35"/>
  <c r="W2380" i="35"/>
  <c r="AG81" i="1"/>
  <c r="CB87" i="1"/>
  <c r="W2574" i="35"/>
  <c r="CB19" i="1"/>
  <c r="W398" i="35"/>
  <c r="W3150" i="35"/>
  <c r="CB105" i="1"/>
  <c r="BE90" i="1"/>
  <c r="W2669" i="35"/>
  <c r="ER33" i="1"/>
  <c r="W849" i="35"/>
  <c r="DV21" i="1"/>
  <c r="W464" i="35"/>
  <c r="W140" i="35"/>
  <c r="AG11" i="1"/>
  <c r="ER35" i="1"/>
  <c r="W913" i="35"/>
  <c r="W526" i="35"/>
  <c r="CB23" i="1"/>
  <c r="DV35" i="1"/>
  <c r="W912" i="35"/>
  <c r="W1425" i="35"/>
  <c r="ER51" i="1"/>
  <c r="W972" i="35"/>
  <c r="AG37" i="1"/>
  <c r="W845" i="35"/>
  <c r="BE33" i="1"/>
  <c r="CB46" i="1"/>
  <c r="W1262" i="35"/>
  <c r="DV71" i="1"/>
  <c r="W2064" i="35"/>
  <c r="ER75" i="1"/>
  <c r="W2193" i="35"/>
  <c r="BE19" i="1"/>
  <c r="W397" i="35"/>
  <c r="ER23" i="1"/>
  <c r="W529" i="35"/>
  <c r="W525" i="35"/>
  <c r="BE23" i="1"/>
  <c r="AG26" i="1"/>
  <c r="W620" i="35"/>
  <c r="W1196" i="35"/>
  <c r="AG44" i="1"/>
  <c r="CZ72" i="1"/>
  <c r="W2095" i="35"/>
  <c r="ER57" i="1"/>
  <c r="W1617" i="35"/>
  <c r="AG55" i="1"/>
  <c r="W1548" i="35"/>
  <c r="BE73" i="1"/>
  <c r="W2125" i="35"/>
  <c r="ER79" i="1"/>
  <c r="W2321" i="35"/>
  <c r="BE42" i="1"/>
  <c r="W1133" i="35"/>
  <c r="W1584" i="35"/>
  <c r="DV56" i="1"/>
  <c r="BE67" i="1"/>
  <c r="W1933" i="35"/>
  <c r="ER67" i="1"/>
  <c r="W1937" i="35"/>
  <c r="W560" i="35"/>
  <c r="DV24" i="1"/>
  <c r="W367" i="35"/>
  <c r="CZ18" i="1"/>
  <c r="W785" i="35"/>
  <c r="ER31" i="1"/>
  <c r="CB12" i="1"/>
  <c r="W174" i="35"/>
  <c r="AG48" i="1"/>
  <c r="W1324" i="35"/>
  <c r="CB75" i="1"/>
  <c r="W2190" i="35"/>
  <c r="ER21" i="1"/>
  <c r="W465" i="35"/>
  <c r="W1105" i="35"/>
  <c r="ER41" i="1"/>
  <c r="BE93" i="1"/>
  <c r="W2765" i="35"/>
  <c r="DV37" i="1"/>
  <c r="W976" i="35"/>
  <c r="AG51" i="1"/>
  <c r="W1420" i="35"/>
  <c r="DV75" i="1"/>
  <c r="W2192" i="35"/>
  <c r="Y14" i="36"/>
  <c r="BE15" i="1"/>
  <c r="W269" i="35"/>
  <c r="ER26" i="1"/>
  <c r="W625" i="35"/>
  <c r="W1552" i="35"/>
  <c r="DV55" i="1"/>
  <c r="CB58" i="1"/>
  <c r="W1646" i="35"/>
  <c r="ER37" i="1"/>
  <c r="W977" i="35"/>
  <c r="W2444" i="35"/>
  <c r="AG83" i="1"/>
  <c r="W1807" i="35"/>
  <c r="CZ63" i="1"/>
  <c r="DV77" i="1"/>
  <c r="W2256" i="35"/>
  <c r="CZ34" i="1"/>
  <c r="W879" i="35"/>
  <c r="CB55" i="1"/>
  <c r="W1550" i="35"/>
  <c r="W1871" i="35"/>
  <c r="CZ65" i="1"/>
  <c r="AG74" i="1"/>
  <c r="W2156" i="35"/>
  <c r="CZ76" i="1"/>
  <c r="W2223" i="35"/>
  <c r="CZ82" i="1"/>
  <c r="W2415" i="35"/>
  <c r="AG15" i="1"/>
  <c r="W268" i="35"/>
  <c r="W1006" i="35"/>
  <c r="CB38" i="1"/>
  <c r="CZ58" i="1"/>
  <c r="W1647" i="35"/>
  <c r="W2446" i="35"/>
  <c r="CB83" i="1"/>
  <c r="CZ16" i="1"/>
  <c r="W303" i="35"/>
  <c r="AG33" i="1"/>
  <c r="W844" i="35"/>
  <c r="W1644" i="35"/>
  <c r="AG58" i="1"/>
  <c r="W2412" i="35"/>
  <c r="AG82" i="1"/>
  <c r="W2448" i="35"/>
  <c r="DV83" i="1"/>
  <c r="BE37" i="1"/>
  <c r="W973" i="35"/>
  <c r="AG23" i="1"/>
  <c r="W524" i="35"/>
  <c r="AG60" i="1"/>
  <c r="W1708" i="35"/>
  <c r="CB74" i="1"/>
  <c r="W2158" i="35"/>
  <c r="AG80" i="1"/>
  <c r="W2348" i="35"/>
  <c r="AG46" i="1"/>
  <c r="W1260" i="35"/>
  <c r="HK70" i="1"/>
  <c r="HK71" i="1"/>
  <c r="CZ38" i="1"/>
  <c r="W1007" i="35"/>
  <c r="BE79" i="1"/>
  <c r="W2317" i="35"/>
  <c r="ER39" i="1"/>
  <c r="W1041" i="35"/>
  <c r="CB72" i="1"/>
  <c r="W2094" i="35"/>
  <c r="CZ62" i="1"/>
  <c r="W1775" i="35"/>
  <c r="W2513" i="35"/>
  <c r="ER85" i="1"/>
  <c r="BE21" i="1"/>
  <c r="W461" i="35"/>
  <c r="ER52" i="1"/>
  <c r="W1457" i="35"/>
  <c r="W2096" i="35"/>
  <c r="DV72" i="1"/>
  <c r="W2384" i="35"/>
  <c r="DV81" i="1"/>
  <c r="CZ56" i="1"/>
  <c r="W1583" i="35"/>
  <c r="W2608" i="35"/>
  <c r="DV88" i="1"/>
  <c r="ER11" i="1"/>
  <c r="W145" i="35"/>
  <c r="W876" i="35"/>
  <c r="AG34" i="1"/>
  <c r="W432" i="35"/>
  <c r="DV20" i="1"/>
  <c r="AG39" i="1"/>
  <c r="W1036" i="35"/>
  <c r="ER13" i="1"/>
  <c r="W209" i="35"/>
  <c r="BE69" i="1"/>
  <c r="W1997" i="35"/>
  <c r="DV42" i="1"/>
  <c r="W1136" i="35"/>
  <c r="AG62" i="1"/>
  <c r="W1772" i="35"/>
  <c r="AG70" i="1"/>
  <c r="W2028" i="35"/>
  <c r="AG21" i="1"/>
  <c r="W460" i="35"/>
  <c r="W1228" i="35"/>
  <c r="AG45" i="1"/>
  <c r="W1582" i="35"/>
  <c r="CB56" i="1"/>
  <c r="W2191" i="35"/>
  <c r="CZ75" i="1"/>
  <c r="ER64" i="1"/>
  <c r="W1841" i="35"/>
  <c r="W564" i="35"/>
  <c r="AA24" i="36"/>
  <c r="FB24" i="1"/>
  <c r="BE98" i="1"/>
  <c r="W2925" i="35"/>
  <c r="HK58" i="1"/>
  <c r="AG42" i="1"/>
  <c r="W1132" i="35"/>
  <c r="AG73" i="1"/>
  <c r="W2124" i="35"/>
  <c r="AG66" i="1"/>
  <c r="W1900" i="35"/>
  <c r="ER17" i="1"/>
  <c r="W337" i="35"/>
  <c r="ER48" i="1"/>
  <c r="W1329" i="35"/>
  <c r="CB80" i="1"/>
  <c r="W2350" i="35"/>
  <c r="Y22" i="36"/>
  <c r="Y84" i="36"/>
  <c r="Y12" i="36"/>
  <c r="Y13" i="36"/>
  <c r="Y68" i="36"/>
  <c r="Y62" i="36"/>
  <c r="Y29" i="36"/>
  <c r="Y17" i="36"/>
  <c r="DV50" i="1"/>
  <c r="W1392" i="35"/>
  <c r="CB81" i="1"/>
  <c r="W2382" i="35"/>
  <c r="AG72" i="1"/>
  <c r="W2092" i="35"/>
  <c r="W751" i="35"/>
  <c r="CZ30" i="1"/>
  <c r="BE85" i="1"/>
  <c r="W2509" i="35"/>
  <c r="AG63" i="1"/>
  <c r="W1804" i="35"/>
  <c r="CB73" i="1"/>
  <c r="W2126" i="35"/>
  <c r="ER55" i="1"/>
  <c r="W1553" i="35"/>
  <c r="CB62" i="1"/>
  <c r="W1774" i="35"/>
  <c r="CZ77" i="1"/>
  <c r="W2255" i="35"/>
  <c r="DV41" i="1"/>
  <c r="W1104" i="35"/>
  <c r="CB34" i="1"/>
  <c r="W878" i="35"/>
  <c r="AG57" i="1"/>
  <c r="W1612" i="35"/>
  <c r="CB95" i="1"/>
  <c r="W2830" i="35"/>
  <c r="AG12" i="36"/>
  <c r="FV12" i="1"/>
  <c r="W182" i="35"/>
  <c r="BE66" i="1"/>
  <c r="W1901" i="35"/>
  <c r="DV82" i="1"/>
  <c r="W2416" i="35"/>
  <c r="AG56" i="1"/>
  <c r="W1580" i="35"/>
  <c r="DV63" i="1"/>
  <c r="W1808" i="35"/>
  <c r="BE18" i="1"/>
  <c r="W365" i="35"/>
  <c r="W1485" i="35"/>
  <c r="BE53" i="1"/>
  <c r="AG18" i="1"/>
  <c r="W364" i="35"/>
  <c r="W1232" i="35"/>
  <c r="DV45" i="1"/>
  <c r="ER53" i="1"/>
  <c r="W1489" i="35"/>
  <c r="DV58" i="1"/>
  <c r="W1648" i="35"/>
  <c r="CB41" i="1"/>
  <c r="W1102" i="35"/>
  <c r="BE31" i="1"/>
  <c r="W781" i="35"/>
  <c r="W1814" i="35"/>
  <c r="AG63" i="36"/>
  <c r="FV63" i="1"/>
  <c r="BE50" i="1"/>
  <c r="W1389" i="35"/>
  <c r="DV68" i="1"/>
  <c r="W1968" i="35"/>
  <c r="Y90" i="36"/>
  <c r="Y55" i="36"/>
  <c r="Y75" i="36"/>
  <c r="Y15" i="36"/>
  <c r="FV24" i="1"/>
  <c r="W566" i="35"/>
  <c r="AG24" i="36"/>
  <c r="AG32" i="1"/>
  <c r="W812" i="35"/>
  <c r="W236" i="35"/>
  <c r="AG14" i="1"/>
  <c r="BE82" i="1"/>
  <c r="W2413" i="35"/>
  <c r="AG27" i="1"/>
  <c r="W652" i="35"/>
  <c r="AG40" i="1"/>
  <c r="W1068" i="35"/>
  <c r="ER61" i="1"/>
  <c r="W1745" i="35"/>
  <c r="ER72" i="1"/>
  <c r="W2097" i="35"/>
  <c r="W180" i="35"/>
  <c r="AA12" i="36"/>
  <c r="FB12" i="1"/>
  <c r="CZ20" i="1"/>
  <c r="W431" i="35"/>
  <c r="BE34" i="1"/>
  <c r="W877" i="35"/>
  <c r="W1361" i="35"/>
  <c r="ER49" i="1"/>
  <c r="BE63" i="1"/>
  <c r="W1805" i="35"/>
  <c r="CB54" i="1"/>
  <c r="W1518" i="35"/>
  <c r="ER86" i="1"/>
  <c r="W2545" i="35"/>
  <c r="DV90" i="1"/>
  <c r="W2672" i="35"/>
  <c r="DV80" i="1"/>
  <c r="W2352" i="35"/>
  <c r="W2476" i="35"/>
  <c r="AG84" i="1"/>
  <c r="W758" i="35"/>
  <c r="AG30" i="36"/>
  <c r="FV30" i="1"/>
  <c r="W1293" i="35"/>
  <c r="BE47" i="1"/>
  <c r="DV11" i="1"/>
  <c r="W144" i="35"/>
  <c r="DV34" i="1"/>
  <c r="W880" i="35"/>
  <c r="W1711" i="35"/>
  <c r="CZ60" i="1"/>
  <c r="W3180" i="35"/>
  <c r="AG106" i="1"/>
  <c r="ER19" i="1"/>
  <c r="W401" i="35"/>
  <c r="DV46" i="1"/>
  <c r="W1264" i="35"/>
  <c r="W1198" i="35"/>
  <c r="CB44" i="1"/>
  <c r="CZ71" i="1"/>
  <c r="W2063" i="35"/>
  <c r="ER44" i="1"/>
  <c r="W1201" i="35"/>
  <c r="BE101" i="1"/>
  <c r="W3021" i="35"/>
  <c r="DV44" i="1"/>
  <c r="W1200" i="35"/>
  <c r="DV59" i="1"/>
  <c r="W1680" i="35"/>
  <c r="DV31" i="1"/>
  <c r="W784" i="35"/>
  <c r="CZ39" i="1"/>
  <c r="W1039" i="35"/>
  <c r="AG49" i="1"/>
  <c r="W1356" i="35"/>
  <c r="DV62" i="1"/>
  <c r="W1776" i="35"/>
  <c r="GC9" i="1"/>
  <c r="V77" i="35"/>
  <c r="BE54" i="1"/>
  <c r="W1517" i="35"/>
  <c r="AG13" i="1"/>
  <c r="W204" i="35"/>
  <c r="W336" i="35"/>
  <c r="DV17" i="1"/>
  <c r="HK82" i="1"/>
  <c r="W468" i="35"/>
  <c r="AA21" i="36"/>
  <c r="FB21" i="1"/>
  <c r="BE30" i="1"/>
  <c r="W749" i="35"/>
  <c r="AG35" i="1"/>
  <c r="W908" i="35"/>
  <c r="W1710" i="35"/>
  <c r="CB60" i="1"/>
  <c r="ER66" i="1"/>
  <c r="W1905" i="35"/>
  <c r="W721" i="35"/>
  <c r="ER29" i="1"/>
  <c r="W561" i="35"/>
  <c r="ER24" i="1"/>
  <c r="AD23" i="36"/>
  <c r="FL23" i="1"/>
  <c r="W533" i="35"/>
  <c r="W911" i="35"/>
  <c r="CZ35" i="1"/>
  <c r="CB33" i="1"/>
  <c r="W846" i="35"/>
  <c r="ER54" i="1"/>
  <c r="W1521" i="35"/>
  <c r="ER76" i="1"/>
  <c r="W2225" i="35"/>
  <c r="CB84" i="1"/>
  <c r="W2478" i="35"/>
  <c r="CB100" i="1"/>
  <c r="W2990" i="35"/>
  <c r="W752" i="35"/>
  <c r="DV30" i="1"/>
  <c r="W1615" i="35"/>
  <c r="CZ57" i="1"/>
  <c r="DV40" i="1"/>
  <c r="W1072" i="35"/>
  <c r="BE62" i="1"/>
  <c r="W1773" i="35"/>
  <c r="ER27" i="1"/>
  <c r="W657" i="35"/>
  <c r="AG38" i="1"/>
  <c r="W1004" i="35"/>
  <c r="W1839" i="35"/>
  <c r="CZ64" i="1"/>
  <c r="CZ68" i="1"/>
  <c r="W1967" i="35"/>
  <c r="CB20" i="1"/>
  <c r="W430" i="35"/>
  <c r="CB24" i="1"/>
  <c r="W558" i="35"/>
  <c r="AD26" i="36"/>
  <c r="FL26" i="1"/>
  <c r="W629" i="35"/>
  <c r="AA68" i="36"/>
  <c r="FB68" i="1"/>
  <c r="W1972" i="35"/>
  <c r="CB31" i="1"/>
  <c r="W782" i="35"/>
  <c r="CZ88" i="1"/>
  <c r="W2607" i="35"/>
  <c r="FL76" i="1"/>
  <c r="AD76" i="36"/>
  <c r="W2229" i="35"/>
  <c r="BE102" i="1"/>
  <c r="W3053" i="35"/>
  <c r="W720" i="35"/>
  <c r="DV29" i="1"/>
  <c r="HK39" i="1"/>
  <c r="HK50" i="1"/>
  <c r="HK65" i="1"/>
  <c r="CZ29" i="1"/>
  <c r="W719" i="35"/>
  <c r="HK69" i="1"/>
  <c r="CB52" i="1"/>
  <c r="W1454" i="35"/>
  <c r="CB68" i="1"/>
  <c r="W1966" i="35"/>
  <c r="ER80" i="1"/>
  <c r="W2353" i="35"/>
  <c r="W2742" i="35"/>
  <c r="AG92" i="36"/>
  <c r="FV92" i="1"/>
  <c r="FL56" i="1"/>
  <c r="AD56" i="36"/>
  <c r="W1589" i="35"/>
  <c r="CZ36" i="1"/>
  <c r="W943" i="35"/>
  <c r="CZ46" i="1"/>
  <c r="W1263" i="35"/>
  <c r="CB13" i="1"/>
  <c r="W206" i="35"/>
  <c r="ER74" i="1"/>
  <c r="W2161" i="35"/>
  <c r="W750" i="35"/>
  <c r="CB30" i="1"/>
  <c r="CB77" i="1"/>
  <c r="W2254" i="35"/>
  <c r="Y95" i="36"/>
  <c r="Y87" i="36"/>
  <c r="Y98" i="36"/>
  <c r="FZ9" i="1"/>
  <c r="V76" i="35"/>
  <c r="AG61" i="36"/>
  <c r="W1750" i="35"/>
  <c r="FV61" i="1"/>
  <c r="W2740" i="35"/>
  <c r="AA92" i="36"/>
  <c r="FB92" i="1"/>
  <c r="CZ44" i="1"/>
  <c r="W1199" i="35"/>
  <c r="CZ70" i="1"/>
  <c r="W2031" i="35"/>
  <c r="W1296" i="35"/>
  <c r="DV47" i="1"/>
  <c r="CZ87" i="1"/>
  <c r="W2575" i="35"/>
  <c r="AG53" i="1"/>
  <c r="W1484" i="35"/>
  <c r="CZ69" i="1"/>
  <c r="W1999" i="35"/>
  <c r="ER82" i="1"/>
  <c r="W2417" i="35"/>
  <c r="FL39" i="1"/>
  <c r="AD39" i="36"/>
  <c r="W1045" i="35"/>
  <c r="W470" i="35"/>
  <c r="AG21" i="36"/>
  <c r="FV21" i="1"/>
  <c r="BE70" i="1"/>
  <c r="W2029" i="35"/>
  <c r="W1713" i="35"/>
  <c r="ER60" i="1"/>
  <c r="ER87" i="1"/>
  <c r="W2577" i="35"/>
  <c r="W1261" i="35"/>
  <c r="BE46" i="1"/>
  <c r="AG16" i="1"/>
  <c r="W300" i="35"/>
  <c r="W1678" i="35"/>
  <c r="CB59" i="1"/>
  <c r="CB27" i="1"/>
  <c r="W654" i="35"/>
  <c r="CZ43" i="1"/>
  <c r="W1167" i="35"/>
  <c r="W2383" i="35"/>
  <c r="CZ81" i="1"/>
  <c r="AA40" i="36"/>
  <c r="FB40" i="1"/>
  <c r="W1076" i="35"/>
  <c r="CB32" i="1"/>
  <c r="W814" i="35"/>
  <c r="W1294" i="35"/>
  <c r="CB47" i="1"/>
  <c r="CB66" i="1"/>
  <c r="W1902" i="35"/>
  <c r="CB76" i="1"/>
  <c r="W2222" i="35"/>
  <c r="CZ79" i="1"/>
  <c r="W2319" i="35"/>
  <c r="W2511" i="35"/>
  <c r="CZ85" i="1"/>
  <c r="AG14" i="36"/>
  <c r="FV14" i="1"/>
  <c r="W246" i="35"/>
  <c r="CZ54" i="1"/>
  <c r="W1519" i="35"/>
  <c r="ER42" i="1"/>
  <c r="W1137" i="35"/>
  <c r="W1616" i="35"/>
  <c r="DV57" i="1"/>
  <c r="W2996" i="35"/>
  <c r="AA100" i="36"/>
  <c r="FB100" i="1"/>
  <c r="BE38" i="1"/>
  <c r="W1005" i="35"/>
  <c r="CB65" i="1"/>
  <c r="W1870" i="35"/>
  <c r="DV10" i="1"/>
  <c r="W112" i="35"/>
  <c r="W1164" i="35"/>
  <c r="AG43" i="1"/>
  <c r="CB78" i="1"/>
  <c r="W2286" i="35"/>
  <c r="W3116" i="35"/>
  <c r="AG104" i="1"/>
  <c r="GA90" i="1"/>
  <c r="X2668" i="35"/>
  <c r="BE14" i="1"/>
  <c r="W237" i="35"/>
  <c r="BE78" i="1"/>
  <c r="W2285" i="35"/>
  <c r="HK47" i="1"/>
  <c r="ER69" i="1"/>
  <c r="W2001" i="35"/>
  <c r="CB88" i="1"/>
  <c r="W2606" i="35"/>
  <c r="ER36" i="1"/>
  <c r="W945" i="35"/>
  <c r="ER59" i="1"/>
  <c r="W1681" i="35"/>
  <c r="CB79" i="1"/>
  <c r="W2318" i="35"/>
  <c r="CB82" i="1"/>
  <c r="W2414" i="35"/>
  <c r="W630" i="35"/>
  <c r="AG26" i="36"/>
  <c r="FV26" i="1"/>
  <c r="W1398" i="35"/>
  <c r="AG50" i="36"/>
  <c r="FV50" i="1"/>
  <c r="DV18" i="1"/>
  <c r="W368" i="35"/>
  <c r="BE103" i="1"/>
  <c r="W3085" i="35"/>
  <c r="ER47" i="1"/>
  <c r="W1297" i="35"/>
  <c r="W1742" i="35"/>
  <c r="CB61" i="1"/>
  <c r="AG31" i="1"/>
  <c r="W780" i="35"/>
  <c r="FB20" i="1"/>
  <c r="W436" i="35"/>
  <c r="AA20" i="36"/>
  <c r="W2582" i="35"/>
  <c r="AG87" i="36"/>
  <c r="FV87" i="1"/>
  <c r="FV13" i="1"/>
  <c r="W214" i="35"/>
  <c r="AG13" i="36"/>
  <c r="FV48" i="1"/>
  <c r="AG48" i="36"/>
  <c r="W1334" i="35"/>
  <c r="W110" i="35"/>
  <c r="CB10" i="1"/>
  <c r="DV22" i="1"/>
  <c r="W496" i="35"/>
  <c r="CB67" i="1"/>
  <c r="W1934" i="35"/>
  <c r="W366" i="35"/>
  <c r="CB18" i="1"/>
  <c r="DV64" i="1"/>
  <c r="W1840" i="35"/>
  <c r="CB71" i="1"/>
  <c r="W2062" i="35"/>
  <c r="HK59" i="1"/>
  <c r="CB17" i="1"/>
  <c r="W334" i="35"/>
  <c r="ER78" i="1"/>
  <c r="W2289" i="35"/>
  <c r="CB21" i="1"/>
  <c r="W462" i="35"/>
  <c r="AG71" i="1"/>
  <c r="W2060" i="35"/>
  <c r="HK22" i="1"/>
  <c r="BE86" i="1"/>
  <c r="W2541" i="35"/>
  <c r="DV13" i="1"/>
  <c r="W208" i="35"/>
  <c r="BE87" i="1"/>
  <c r="W2573" i="35"/>
  <c r="CZ47" i="1"/>
  <c r="W1295" i="35"/>
  <c r="AD43" i="36"/>
  <c r="W1173" i="35"/>
  <c r="FL43" i="1"/>
  <c r="CZ14" i="1"/>
  <c r="W239" i="35"/>
  <c r="W1166" i="35"/>
  <c r="CB43" i="1"/>
  <c r="CB14" i="1"/>
  <c r="W238" i="35"/>
  <c r="CZ37" i="1"/>
  <c r="W975" i="35"/>
  <c r="V44" i="35"/>
  <c r="FZ8" i="1"/>
  <c r="HK8" i="1" s="1"/>
  <c r="G59" i="35" s="1"/>
  <c r="W532" i="35"/>
  <c r="AA23" i="36"/>
  <c r="FB23" i="1"/>
  <c r="FL58" i="1"/>
  <c r="AD58" i="36"/>
  <c r="W1653" i="35"/>
  <c r="DV15" i="1"/>
  <c r="W272" i="35"/>
  <c r="CZ55" i="1"/>
  <c r="W1551" i="35"/>
  <c r="W497" i="35"/>
  <c r="ER22" i="1"/>
  <c r="HK43" i="1"/>
  <c r="CB69" i="1"/>
  <c r="W1998" i="35"/>
  <c r="DV32" i="1"/>
  <c r="W816" i="35"/>
  <c r="CZ74" i="1"/>
  <c r="W2159" i="35"/>
  <c r="AA70" i="36"/>
  <c r="W2036" i="35"/>
  <c r="FB70" i="1"/>
  <c r="FL48" i="1"/>
  <c r="AD48" i="36"/>
  <c r="W1333" i="35"/>
  <c r="W172" i="35"/>
  <c r="AG12" i="1"/>
  <c r="AG24" i="1"/>
  <c r="W556" i="35"/>
  <c r="CB51" i="1"/>
  <c r="W1422" i="35"/>
  <c r="ER65" i="1"/>
  <c r="W1873" i="35"/>
  <c r="W1070" i="35"/>
  <c r="CB40" i="1"/>
  <c r="AG47" i="1"/>
  <c r="W1292" i="35"/>
  <c r="CZ90" i="1"/>
  <c r="W2671" i="35"/>
  <c r="AG23" i="36"/>
  <c r="FV23" i="1"/>
  <c r="W534" i="35"/>
  <c r="W1424" i="35"/>
  <c r="DV51" i="1"/>
  <c r="ER32" i="1"/>
  <c r="W817" i="35"/>
  <c r="DV19" i="1"/>
  <c r="W400" i="35"/>
  <c r="ER43" i="1"/>
  <c r="W1169" i="35"/>
  <c r="CB57" i="1"/>
  <c r="W1614" i="35"/>
  <c r="CB70" i="1"/>
  <c r="W2030" i="35"/>
  <c r="CB63" i="1"/>
  <c r="W1806" i="35"/>
  <c r="BE94" i="1"/>
  <c r="W2797" i="35"/>
  <c r="CZ40" i="1"/>
  <c r="W1071" i="35"/>
  <c r="CZ27" i="1"/>
  <c r="W655" i="35"/>
  <c r="DV14" i="1"/>
  <c r="W240" i="35"/>
  <c r="W2287" i="35"/>
  <c r="CZ78" i="1"/>
  <c r="W692" i="35"/>
  <c r="AA28" i="36"/>
  <c r="FB28" i="1"/>
  <c r="W1168" i="35"/>
  <c r="DV43" i="1"/>
  <c r="CZ52" i="1"/>
  <c r="W1455" i="35"/>
  <c r="CZ23" i="1"/>
  <c r="W527" i="35"/>
  <c r="CB16" i="1"/>
  <c r="W302" i="35"/>
  <c r="ER73" i="1"/>
  <c r="W2129" i="35"/>
  <c r="AG41" i="1"/>
  <c r="W1100" i="35"/>
  <c r="AG86" i="1"/>
  <c r="W2540" i="35"/>
  <c r="DV39" i="1"/>
  <c r="W1040" i="35"/>
  <c r="CZ48" i="1"/>
  <c r="W1327" i="35"/>
  <c r="HK27" i="1"/>
  <c r="W1679" i="35"/>
  <c r="CZ59" i="1"/>
  <c r="ER71" i="1"/>
  <c r="W2065" i="35"/>
  <c r="CB49" i="1"/>
  <c r="W1358" i="35"/>
  <c r="ER68" i="1"/>
  <c r="W1969" i="35"/>
  <c r="W2838" i="35"/>
  <c r="AG95" i="36"/>
  <c r="FV95" i="1"/>
  <c r="BE22" i="1"/>
  <c r="W493" i="35"/>
  <c r="CZ42" i="1"/>
  <c r="W1135" i="35"/>
  <c r="HK66" i="1"/>
  <c r="AG25" i="1"/>
  <c r="W588" i="35"/>
  <c r="CZ66" i="1"/>
  <c r="W1903" i="35"/>
  <c r="AG77" i="1"/>
  <c r="W2252" i="35"/>
  <c r="W3086" i="35"/>
  <c r="CB103" i="1"/>
  <c r="FL42" i="1"/>
  <c r="W1141" i="35"/>
  <c r="AD42" i="36"/>
  <c r="W1654" i="35"/>
  <c r="AG58" i="36"/>
  <c r="FV58" i="1"/>
  <c r="W2998" i="35"/>
  <c r="AG100" i="36"/>
  <c r="FV100" i="1"/>
  <c r="FB67" i="1"/>
  <c r="AA67" i="36"/>
  <c r="W1940" i="35"/>
  <c r="CB22" i="1"/>
  <c r="W494" i="35"/>
  <c r="W1964" i="35"/>
  <c r="AG68" i="1"/>
  <c r="ER50" i="1"/>
  <c r="W1393" i="35"/>
  <c r="CB64" i="1"/>
  <c r="W1838" i="35"/>
  <c r="AA36" i="36"/>
  <c r="FB36" i="1"/>
  <c r="W948" i="35"/>
  <c r="FV76" i="1"/>
  <c r="AG76" i="36"/>
  <c r="W2230" i="35"/>
  <c r="AA42" i="36"/>
  <c r="FB42" i="1"/>
  <c r="W1140" i="35"/>
  <c r="W1038" i="35"/>
  <c r="CB39" i="1"/>
  <c r="CZ50" i="1"/>
  <c r="W1391" i="35"/>
  <c r="AG10" i="1"/>
  <c r="W108" i="35"/>
  <c r="W1494" i="35"/>
  <c r="AG53" i="36"/>
  <c r="FV53" i="1"/>
  <c r="HK78" i="1"/>
  <c r="HK51" i="1"/>
  <c r="CZ80" i="1"/>
  <c r="W2351" i="35"/>
  <c r="BE95" i="1"/>
  <c r="W2829" i="35"/>
  <c r="DV52" i="1"/>
  <c r="W1456" i="35"/>
  <c r="DV76" i="1"/>
  <c r="W2224" i="35"/>
  <c r="BE80" i="1"/>
  <c r="W2349" i="35"/>
  <c r="GO99" i="1"/>
  <c r="X2959" i="35"/>
  <c r="CZ45" i="1"/>
  <c r="W1231" i="35"/>
  <c r="HL16" i="1"/>
  <c r="G315" i="35"/>
  <c r="GU106" i="1"/>
  <c r="X3185" i="35"/>
  <c r="H7" i="36"/>
  <c r="G8" i="35"/>
  <c r="ER91" i="1"/>
  <c r="W2705" i="35"/>
  <c r="GO103" i="1"/>
  <c r="X3087" i="35"/>
  <c r="DW7" i="1"/>
  <c r="DW9" i="1"/>
  <c r="DW8" i="1"/>
  <c r="DU6" i="1"/>
  <c r="DV6" i="1" s="1"/>
  <c r="CZ41" i="1"/>
  <c r="W1103" i="35"/>
  <c r="ER89" i="1"/>
  <c r="W2641" i="35"/>
  <c r="X2767" i="35"/>
  <c r="GO93" i="1"/>
  <c r="GR92" i="1"/>
  <c r="X2736" i="35"/>
  <c r="HL93" i="1"/>
  <c r="ER12" i="1"/>
  <c r="W177" i="35"/>
  <c r="CZ7" i="1"/>
  <c r="W15" i="35"/>
  <c r="AG30" i="1"/>
  <c r="W748" i="35"/>
  <c r="HK20" i="1"/>
  <c r="BE52" i="1"/>
  <c r="W1453" i="35"/>
  <c r="CZ19" i="1"/>
  <c r="W399" i="35"/>
  <c r="X2769" i="35"/>
  <c r="GU93" i="1"/>
  <c r="X2929" i="35"/>
  <c r="GU98" i="1"/>
  <c r="IF9" i="1"/>
  <c r="BS112" i="1"/>
  <c r="IF8" i="1"/>
  <c r="BQ112" i="1"/>
  <c r="G3099" i="35"/>
  <c r="HL103" i="1"/>
  <c r="X3148" i="35"/>
  <c r="GA105" i="1"/>
  <c r="Y100" i="36"/>
  <c r="BE76" i="1"/>
  <c r="W2221" i="35"/>
  <c r="HL64" i="1"/>
  <c r="BE96" i="1"/>
  <c r="W2861" i="35"/>
  <c r="X2833" i="35"/>
  <c r="GU95" i="1"/>
  <c r="HL85" i="1"/>
  <c r="G2523" i="35"/>
  <c r="AF8" i="36"/>
  <c r="FU8" i="1"/>
  <c r="HC8" i="1"/>
  <c r="V54" i="35"/>
  <c r="ID8" i="1"/>
  <c r="BQ110" i="1"/>
  <c r="HL18" i="1"/>
  <c r="G379" i="35"/>
  <c r="X2956" i="35"/>
  <c r="GA99" i="1"/>
  <c r="GR89" i="1"/>
  <c r="X2640" i="35"/>
  <c r="GA93" i="1"/>
  <c r="X2764" i="35"/>
  <c r="GR96" i="1"/>
  <c r="X2864" i="35"/>
  <c r="X2801" i="35"/>
  <c r="GU94" i="1"/>
  <c r="BE100" i="1"/>
  <c r="W2989" i="35"/>
  <c r="X3153" i="35"/>
  <c r="GU105" i="1"/>
  <c r="GR93" i="1"/>
  <c r="X2768" i="35"/>
  <c r="GB9" i="1"/>
  <c r="BD9" i="1"/>
  <c r="FL10" i="1"/>
  <c r="AD10" i="36"/>
  <c r="W117" i="35"/>
  <c r="Y6" i="36"/>
  <c r="BE92" i="1"/>
  <c r="W2733" i="35"/>
  <c r="X3052" i="35"/>
  <c r="GA102" i="1"/>
  <c r="GR85" i="1"/>
  <c r="X2512" i="35"/>
  <c r="X3118" i="35"/>
  <c r="GG104" i="1"/>
  <c r="GH104" i="1" s="1"/>
  <c r="HL48" i="1"/>
  <c r="CC7" i="1"/>
  <c r="CC8" i="1"/>
  <c r="CC9" i="1"/>
  <c r="CA6" i="1"/>
  <c r="CB6" i="1" s="1"/>
  <c r="BE48" i="1"/>
  <c r="W1325" i="35"/>
  <c r="BE24" i="1"/>
  <c r="W557" i="35"/>
  <c r="H8" i="3"/>
  <c r="H8" i="1"/>
  <c r="ER10" i="1"/>
  <c r="W113" i="35"/>
  <c r="X3089" i="35"/>
  <c r="GU103" i="1"/>
  <c r="ER8" i="1"/>
  <c r="W49" i="35"/>
  <c r="X2702" i="35"/>
  <c r="GG91" i="1"/>
  <c r="GH91" i="1" s="1"/>
  <c r="HK30" i="1"/>
  <c r="GR99" i="1"/>
  <c r="X2960" i="35"/>
  <c r="G2843" i="35"/>
  <c r="HL95" i="1"/>
  <c r="CZ8" i="1"/>
  <c r="W47" i="35"/>
  <c r="BE20" i="1"/>
  <c r="W429" i="35"/>
  <c r="CZ17" i="1"/>
  <c r="W335" i="35"/>
  <c r="HL19" i="1"/>
  <c r="X3025" i="35"/>
  <c r="GU101" i="1"/>
  <c r="G3035" i="35"/>
  <c r="HL101" i="1"/>
  <c r="AA54" i="36"/>
  <c r="FB54" i="1"/>
  <c r="W1524" i="35"/>
  <c r="HK12" i="1"/>
  <c r="BE44" i="1"/>
  <c r="W1197" i="35"/>
  <c r="CZ11" i="1"/>
  <c r="W143" i="35"/>
  <c r="Y104" i="36"/>
  <c r="Y93" i="36"/>
  <c r="AG22" i="36"/>
  <c r="FV22" i="1"/>
  <c r="W502" i="35"/>
  <c r="BE64" i="1"/>
  <c r="W1837" i="35"/>
  <c r="GR105" i="1"/>
  <c r="X3152" i="35"/>
  <c r="BS110" i="1"/>
  <c r="ID9" i="1"/>
  <c r="ID11" i="1"/>
  <c r="BW110" i="1"/>
  <c r="BE104" i="1"/>
  <c r="W3117" i="35"/>
  <c r="GU96" i="1"/>
  <c r="X2865" i="35"/>
  <c r="GU100" i="1"/>
  <c r="X2993" i="35"/>
  <c r="CB29" i="1"/>
  <c r="W718" i="35"/>
  <c r="CZ49" i="1"/>
  <c r="W1359" i="35"/>
  <c r="X3182" i="35"/>
  <c r="GG106" i="1"/>
  <c r="GH106" i="1" s="1"/>
  <c r="GA87" i="1"/>
  <c r="X2572" i="35"/>
  <c r="CZ25" i="1"/>
  <c r="W591" i="35"/>
  <c r="ER34" i="1"/>
  <c r="W881" i="35"/>
  <c r="ER90" i="1"/>
  <c r="W2673" i="35"/>
  <c r="Y106" i="36"/>
  <c r="HK36" i="1"/>
  <c r="BE68" i="1"/>
  <c r="W1965" i="35"/>
  <c r="AF9" i="36"/>
  <c r="FU9" i="1"/>
  <c r="HC9" i="1"/>
  <c r="V86" i="35"/>
  <c r="GR100" i="1"/>
  <c r="X2992" i="35"/>
  <c r="X3183" i="35"/>
  <c r="GO106" i="1"/>
  <c r="GA101" i="1"/>
  <c r="X3020" i="35"/>
  <c r="G3163" i="35"/>
  <c r="HL105" i="1"/>
  <c r="Y86" i="36"/>
  <c r="Y94" i="36"/>
  <c r="HK28" i="1"/>
  <c r="BE60" i="1"/>
  <c r="W1709" i="35"/>
  <c r="BD7" i="1"/>
  <c r="GR98" i="1"/>
  <c r="X2928" i="35"/>
  <c r="ER20" i="1"/>
  <c r="W433" i="35"/>
  <c r="BE16" i="1"/>
  <c r="W301" i="35"/>
  <c r="GR87" i="1"/>
  <c r="X2576" i="35"/>
  <c r="ER9" i="1"/>
  <c r="W81" i="35"/>
  <c r="HK88" i="1"/>
  <c r="GR102" i="1"/>
  <c r="X3056" i="35"/>
  <c r="GR103" i="1"/>
  <c r="X3088" i="35"/>
  <c r="FL9" i="1"/>
  <c r="AD9" i="36"/>
  <c r="W85" i="35"/>
  <c r="BE8" i="1"/>
  <c r="W45" i="35"/>
  <c r="AG73" i="36"/>
  <c r="FV73" i="1"/>
  <c r="W2134" i="35"/>
  <c r="ER81" i="1"/>
  <c r="W2385" i="35"/>
  <c r="GA85" i="1"/>
  <c r="X2508" i="35"/>
  <c r="AD14" i="36"/>
  <c r="FL14" i="1"/>
  <c r="W245" i="35"/>
  <c r="HL56" i="1"/>
  <c r="G1595" i="35"/>
  <c r="BE88" i="1"/>
  <c r="W2605" i="35"/>
  <c r="CZ21" i="1"/>
  <c r="W463" i="35"/>
  <c r="ER84" i="1"/>
  <c r="W2481" i="35"/>
  <c r="J987" i="35"/>
  <c r="GO94" i="1"/>
  <c r="X2799" i="35"/>
  <c r="HK84" i="1"/>
  <c r="GO105" i="1"/>
  <c r="X3151" i="35"/>
  <c r="GA97" i="1"/>
  <c r="X2892" i="35"/>
  <c r="GO102" i="1"/>
  <c r="X3055" i="35"/>
  <c r="AF7" i="36"/>
  <c r="FU7" i="1"/>
  <c r="HC7" i="1"/>
  <c r="V22" i="35"/>
  <c r="IF12" i="1"/>
  <c r="BY112" i="1"/>
  <c r="GO98" i="1"/>
  <c r="X2927" i="35"/>
  <c r="Y97" i="36"/>
  <c r="BE12" i="1"/>
  <c r="W173" i="35"/>
  <c r="HK7" i="1"/>
  <c r="HL11" i="1"/>
  <c r="G155" i="35"/>
  <c r="X2961" i="35"/>
  <c r="GU99" i="1"/>
  <c r="BE32" i="1"/>
  <c r="W813" i="35"/>
  <c r="CZ13" i="1"/>
  <c r="W207" i="35"/>
  <c r="GO96" i="1"/>
  <c r="X2863" i="35"/>
  <c r="HL53" i="1"/>
  <c r="G1499" i="35"/>
  <c r="X2924" i="35"/>
  <c r="GA98" i="1"/>
  <c r="Y89" i="36"/>
  <c r="AD8" i="36"/>
  <c r="FL8" i="1"/>
  <c r="W53" i="35"/>
  <c r="BU110" i="1"/>
  <c r="ID10" i="1"/>
  <c r="BE72" i="1"/>
  <c r="W2093" i="35"/>
  <c r="CZ15" i="1"/>
  <c r="W271" i="35"/>
  <c r="CZ33" i="1"/>
  <c r="W847" i="35"/>
  <c r="G3003" i="35"/>
  <c r="CZ9" i="1"/>
  <c r="W79" i="35"/>
  <c r="HL29" i="1"/>
  <c r="G731" i="35"/>
  <c r="ER83" i="1"/>
  <c r="W2449" i="35"/>
  <c r="G2811" i="35"/>
  <c r="HL94" i="1"/>
  <c r="AE7" i="36"/>
  <c r="HA7" i="1"/>
  <c r="X21" i="35"/>
  <c r="EQ7" i="1"/>
  <c r="HL25" i="1"/>
  <c r="X2828" i="35"/>
  <c r="GA95" i="1"/>
  <c r="GA89" i="1"/>
  <c r="X2636" i="35"/>
  <c r="BE36" i="1"/>
  <c r="W941" i="35"/>
  <c r="ER14" i="1"/>
  <c r="W241" i="35"/>
  <c r="J1819" i="35"/>
  <c r="G2907" i="35"/>
  <c r="HL97" i="1"/>
  <c r="ER28" i="1"/>
  <c r="W689" i="35"/>
  <c r="GR91" i="1"/>
  <c r="X2704" i="35"/>
  <c r="AD38" i="36"/>
  <c r="FL38" i="1"/>
  <c r="W1013" i="35"/>
  <c r="BE28" i="1"/>
  <c r="W685" i="35"/>
  <c r="ER16" i="1"/>
  <c r="W305" i="35"/>
  <c r="X2897" i="35"/>
  <c r="GU97" i="1"/>
  <c r="GO95" i="1"/>
  <c r="X2831" i="35"/>
  <c r="ER88" i="1"/>
  <c r="W2609" i="35"/>
  <c r="GO100" i="1"/>
  <c r="X2991" i="35"/>
  <c r="BE56" i="1"/>
  <c r="W1581" i="35"/>
  <c r="HL21" i="1"/>
  <c r="G475" i="35"/>
  <c r="J2139" i="35"/>
  <c r="G2971" i="35"/>
  <c r="HL99" i="1"/>
  <c r="GA100" i="1"/>
  <c r="X2988" i="35"/>
  <c r="X2796" i="35"/>
  <c r="GA94" i="1"/>
  <c r="X3057" i="35"/>
  <c r="GU102" i="1"/>
  <c r="X2734" i="35"/>
  <c r="GG92" i="1"/>
  <c r="GH92" i="1" s="1"/>
  <c r="Z7" i="36"/>
  <c r="FA7" i="1"/>
  <c r="GW7" i="1"/>
  <c r="V20" i="35"/>
  <c r="HL52" i="1"/>
  <c r="BE84" i="1"/>
  <c r="W2477" i="35"/>
  <c r="Y105" i="36"/>
  <c r="BW112" i="1"/>
  <c r="IF11" i="1"/>
  <c r="BU112" i="1"/>
  <c r="IF10" i="1"/>
  <c r="GR95" i="1"/>
  <c r="X2832" i="35"/>
  <c r="GU104" i="1"/>
  <c r="X3121" i="35"/>
  <c r="HL76" i="1"/>
  <c r="G2235" i="35"/>
  <c r="GO104" i="1"/>
  <c r="X3119" i="35"/>
  <c r="GR101" i="1"/>
  <c r="X3024" i="35"/>
  <c r="AD22" i="36"/>
  <c r="FL22" i="1"/>
  <c r="W501" i="35"/>
  <c r="CZ31" i="1"/>
  <c r="W783" i="35"/>
  <c r="CZ53" i="1"/>
  <c r="W1487" i="35"/>
  <c r="GG86" i="1"/>
  <c r="GH86" i="1" s="1"/>
  <c r="X2542" i="35"/>
  <c r="X2895" i="35"/>
  <c r="GO97" i="1"/>
  <c r="X3023" i="35"/>
  <c r="GO101" i="1"/>
  <c r="GA96" i="1"/>
  <c r="X2860" i="35"/>
  <c r="BY110" i="1"/>
  <c r="ID12" i="1"/>
  <c r="BE40" i="1"/>
  <c r="W1069" i="35"/>
  <c r="ER18" i="1"/>
  <c r="W369" i="35"/>
  <c r="HL15" i="1"/>
  <c r="G283" i="35"/>
  <c r="GR94" i="1"/>
  <c r="X2800" i="35"/>
  <c r="GR97" i="1"/>
  <c r="X2896" i="35"/>
  <c r="J1275" i="35"/>
  <c r="GU92" i="1"/>
  <c r="X2737" i="35"/>
  <c r="AA9" i="36"/>
  <c r="FB9" i="1"/>
  <c r="W84" i="35"/>
  <c r="ER30" i="1"/>
  <c r="W753" i="35"/>
  <c r="Z8" i="36"/>
  <c r="FA8" i="1"/>
  <c r="GW8" i="1"/>
  <c r="V52" i="35"/>
  <c r="X3084" i="35"/>
  <c r="GA103" i="1"/>
  <c r="Y102" i="36"/>
  <c r="AH8" i="1"/>
  <c r="AH7" i="1"/>
  <c r="AH9" i="1"/>
  <c r="V3083" i="35"/>
  <c r="V2955" i="35"/>
  <c r="V2827" i="35"/>
  <c r="V2699" i="35"/>
  <c r="V2571" i="35"/>
  <c r="V2443" i="35"/>
  <c r="V2315" i="35"/>
  <c r="V2187" i="35"/>
  <c r="V2059" i="35"/>
  <c r="V1931" i="35"/>
  <c r="V1803" i="35"/>
  <c r="V1675" i="35"/>
  <c r="V3115" i="35"/>
  <c r="V2987" i="35"/>
  <c r="V2859" i="35"/>
  <c r="V2731" i="35"/>
  <c r="V2603" i="35"/>
  <c r="V2475" i="35"/>
  <c r="V2347" i="35"/>
  <c r="V2219" i="35"/>
  <c r="V2091" i="35"/>
  <c r="V3147" i="35"/>
  <c r="V3019" i="35"/>
  <c r="V2891" i="35"/>
  <c r="V2763" i="35"/>
  <c r="V2635" i="35"/>
  <c r="V2507" i="35"/>
  <c r="V2379" i="35"/>
  <c r="V2251" i="35"/>
  <c r="V2123" i="35"/>
  <c r="V1995" i="35"/>
  <c r="V1867" i="35"/>
  <c r="V1739" i="35"/>
  <c r="V1643" i="35"/>
  <c r="AF6" i="1"/>
  <c r="V3179" i="35"/>
  <c r="V3051" i="35"/>
  <c r="V2923" i="35"/>
  <c r="V2795" i="35"/>
  <c r="V2667" i="35"/>
  <c r="V2539" i="35"/>
  <c r="V2411" i="35"/>
  <c r="V2283" i="35"/>
  <c r="V2155" i="35"/>
  <c r="V1515" i="35"/>
  <c r="V1387" i="35"/>
  <c r="V1259" i="35"/>
  <c r="V1131" i="35"/>
  <c r="V1003" i="35"/>
  <c r="V875" i="35"/>
  <c r="V747" i="35"/>
  <c r="V555" i="35"/>
  <c r="V427" i="35"/>
  <c r="V267" i="35"/>
  <c r="V1611" i="35"/>
  <c r="V1547" i="35"/>
  <c r="V1419" i="35"/>
  <c r="V1291" i="35"/>
  <c r="V1163" i="35"/>
  <c r="V1035" i="35"/>
  <c r="V907" i="35"/>
  <c r="V779" i="35"/>
  <c r="V651" i="35"/>
  <c r="V587" i="35"/>
  <c r="V459" i="35"/>
  <c r="V331" i="35"/>
  <c r="V299" i="35"/>
  <c r="V171" i="35"/>
  <c r="V139" i="35"/>
  <c r="V75" i="35"/>
  <c r="V1579" i="35"/>
  <c r="V1451" i="35"/>
  <c r="V1323" i="35"/>
  <c r="V1195" i="35"/>
  <c r="V1067" i="35"/>
  <c r="V939" i="35"/>
  <c r="V811" i="35"/>
  <c r="V683" i="35"/>
  <c r="V619" i="35"/>
  <c r="V491" i="35"/>
  <c r="V363" i="35"/>
  <c r="V203" i="35"/>
  <c r="V107" i="35"/>
  <c r="V2027" i="35"/>
  <c r="V1963" i="35"/>
  <c r="V1899" i="35"/>
  <c r="V1835" i="35"/>
  <c r="V1771" i="35"/>
  <c r="V1707" i="35"/>
  <c r="V1483" i="35"/>
  <c r="V1355" i="35"/>
  <c r="V1227" i="35"/>
  <c r="V1099" i="35"/>
  <c r="V971" i="35"/>
  <c r="V843" i="35"/>
  <c r="V715" i="35"/>
  <c r="V523" i="35"/>
  <c r="V395" i="35"/>
  <c r="V235" i="35"/>
  <c r="V43" i="35"/>
  <c r="V11" i="35"/>
  <c r="HL92" i="1"/>
  <c r="G2747" i="35"/>
  <c r="G2875" i="35" l="1"/>
  <c r="HL87" i="1"/>
  <c r="J2587" i="35" s="1"/>
  <c r="G2107" i="35"/>
  <c r="G3131" i="35"/>
  <c r="HL102" i="1"/>
  <c r="J3067" i="35" s="1"/>
  <c r="G1115" i="35"/>
  <c r="G1243" i="35"/>
  <c r="HL13" i="1"/>
  <c r="HL44" i="1"/>
  <c r="G571" i="35"/>
  <c r="HL98" i="1"/>
  <c r="G827" i="35"/>
  <c r="HL57" i="1"/>
  <c r="J1627" i="35" s="1"/>
  <c r="G1979" i="35"/>
  <c r="G2715" i="35"/>
  <c r="HL91" i="1"/>
  <c r="HL89" i="1"/>
  <c r="J2651" i="35" s="1"/>
  <c r="G2651" i="35"/>
  <c r="W2604" i="35"/>
  <c r="AG88" i="1"/>
  <c r="GO92" i="1"/>
  <c r="X2735" i="35"/>
  <c r="AG91" i="1"/>
  <c r="W2700" i="35"/>
  <c r="CB102" i="1"/>
  <c r="W3054" i="35"/>
  <c r="GG101" i="1"/>
  <c r="GH101" i="1" s="1"/>
  <c r="X3022" i="35"/>
  <c r="GA76" i="1"/>
  <c r="X2220" i="35"/>
  <c r="W2638" i="35"/>
  <c r="CB89" i="1"/>
  <c r="X141" i="35"/>
  <c r="GD11" i="1"/>
  <c r="GU15" i="1"/>
  <c r="X273" i="35"/>
  <c r="GO83" i="1"/>
  <c r="X2447" i="35"/>
  <c r="G1819" i="35"/>
  <c r="X2964" i="35"/>
  <c r="GX99" i="1"/>
  <c r="AB99" i="36"/>
  <c r="AE66" i="36"/>
  <c r="X1909" i="35"/>
  <c r="HA66" i="1"/>
  <c r="HD65" i="1"/>
  <c r="X1878" i="35"/>
  <c r="AH65" i="36"/>
  <c r="GX31" i="1"/>
  <c r="X788" i="35"/>
  <c r="AB31" i="36"/>
  <c r="AB71" i="36"/>
  <c r="GX71" i="1"/>
  <c r="X2068" i="35"/>
  <c r="GD61" i="1"/>
  <c r="X1741" i="35"/>
  <c r="AH46" i="36"/>
  <c r="HD46" i="1"/>
  <c r="X1270" i="35"/>
  <c r="HA61" i="1"/>
  <c r="X1749" i="35"/>
  <c r="AE61" i="36"/>
  <c r="AH79" i="36"/>
  <c r="HD79" i="1"/>
  <c r="X2326" i="35"/>
  <c r="AE55" i="36"/>
  <c r="HA55" i="1"/>
  <c r="X1557" i="35"/>
  <c r="GD65" i="1"/>
  <c r="X1869" i="35"/>
  <c r="X277" i="35"/>
  <c r="AE15" i="36"/>
  <c r="HA15" i="1"/>
  <c r="AH31" i="36"/>
  <c r="HD31" i="1"/>
  <c r="X790" i="35"/>
  <c r="X565" i="35"/>
  <c r="AE24" i="36"/>
  <c r="HA24" i="1"/>
  <c r="X1526" i="35"/>
  <c r="AH54" i="36"/>
  <c r="HD54" i="1"/>
  <c r="AE47" i="36"/>
  <c r="HA47" i="1"/>
  <c r="X1301" i="35"/>
  <c r="GX75" i="1"/>
  <c r="X2196" i="35"/>
  <c r="AB75" i="36"/>
  <c r="X1430" i="35"/>
  <c r="AH51" i="36"/>
  <c r="HD51" i="1"/>
  <c r="X1781" i="35"/>
  <c r="AE62" i="36"/>
  <c r="HA62" i="1"/>
  <c r="AB91" i="36"/>
  <c r="GX91" i="1"/>
  <c r="X2708" i="35"/>
  <c r="X1620" i="35"/>
  <c r="GX57" i="1"/>
  <c r="AB57" i="36"/>
  <c r="HD27" i="1"/>
  <c r="AH27" i="36"/>
  <c r="X662" i="35"/>
  <c r="HA103" i="1"/>
  <c r="X3093" i="35"/>
  <c r="AE103" i="36"/>
  <c r="GX18" i="1"/>
  <c r="X372" i="35"/>
  <c r="AB18" i="36"/>
  <c r="X916" i="35"/>
  <c r="AB35" i="36"/>
  <c r="GX35" i="1"/>
  <c r="AH18" i="36"/>
  <c r="HD18" i="1"/>
  <c r="X374" i="35"/>
  <c r="AH83" i="36"/>
  <c r="HD83" i="1"/>
  <c r="X2454" i="35"/>
  <c r="G2395" i="35"/>
  <c r="G1723" i="35"/>
  <c r="G891" i="35"/>
  <c r="G795" i="35"/>
  <c r="G2363" i="35"/>
  <c r="G859" i="35"/>
  <c r="G987" i="35"/>
  <c r="HD11" i="1"/>
  <c r="X150" i="35"/>
  <c r="AH11" i="36"/>
  <c r="GX83" i="1"/>
  <c r="X2452" i="35"/>
  <c r="AB83" i="36"/>
  <c r="AE20" i="36"/>
  <c r="HA20" i="1"/>
  <c r="X437" i="35"/>
  <c r="HL23" i="1"/>
  <c r="G539" i="35"/>
  <c r="AE99" i="36"/>
  <c r="X2965" i="35"/>
  <c r="HA99" i="1"/>
  <c r="X438" i="35"/>
  <c r="AH20" i="36"/>
  <c r="HD20" i="1"/>
  <c r="HD71" i="1"/>
  <c r="AH71" i="36"/>
  <c r="X2070" i="35"/>
  <c r="HD99" i="1"/>
  <c r="X2966" i="35"/>
  <c r="AH99" i="36"/>
  <c r="X2836" i="35"/>
  <c r="AB95" i="36"/>
  <c r="GX95" i="1"/>
  <c r="GX79" i="1"/>
  <c r="AB79" i="36"/>
  <c r="X2324" i="35"/>
  <c r="G1947" i="35"/>
  <c r="HL67" i="1"/>
  <c r="AB11" i="36"/>
  <c r="GX11" i="1"/>
  <c r="X148" i="35"/>
  <c r="AE87" i="36"/>
  <c r="HA87" i="1"/>
  <c r="X2581" i="35"/>
  <c r="G923" i="35"/>
  <c r="HL35" i="1"/>
  <c r="GX48" i="1"/>
  <c r="X1332" i="35"/>
  <c r="AB48" i="36"/>
  <c r="X3092" i="35"/>
  <c r="GX103" i="1"/>
  <c r="AB103" i="36"/>
  <c r="AH75" i="36"/>
  <c r="HD75" i="1"/>
  <c r="X2198" i="35"/>
  <c r="X2453" i="35"/>
  <c r="AE83" i="36"/>
  <c r="HA83" i="1"/>
  <c r="AE12" i="36"/>
  <c r="X181" i="35"/>
  <c r="HA12" i="1"/>
  <c r="AH91" i="36"/>
  <c r="HD91" i="1"/>
  <c r="X2710" i="35"/>
  <c r="HD36" i="1"/>
  <c r="AH36" i="36"/>
  <c r="X950" i="35"/>
  <c r="AE16" i="36"/>
  <c r="HA16" i="1"/>
  <c r="X309" i="35"/>
  <c r="AE71" i="36"/>
  <c r="HA71" i="1"/>
  <c r="X2069" i="35"/>
  <c r="AH40" i="36"/>
  <c r="HD40" i="1"/>
  <c r="X1078" i="35"/>
  <c r="AB16" i="36"/>
  <c r="GX16" i="1"/>
  <c r="X308" i="35"/>
  <c r="X2837" i="35"/>
  <c r="AE95" i="36"/>
  <c r="HA95" i="1"/>
  <c r="X310" i="35"/>
  <c r="HD16" i="1"/>
  <c r="AH16" i="36"/>
  <c r="AB87" i="36"/>
  <c r="GX87" i="1"/>
  <c r="X2580" i="35"/>
  <c r="X3094" i="35"/>
  <c r="HD103" i="1"/>
  <c r="AH103" i="36"/>
  <c r="HA79" i="1"/>
  <c r="X2325" i="35"/>
  <c r="AE79" i="36"/>
  <c r="G1147" i="35"/>
  <c r="HL42" i="1"/>
  <c r="GD17" i="1"/>
  <c r="X333" i="35"/>
  <c r="X205" i="35"/>
  <c r="GD13" i="1"/>
  <c r="HL106" i="1"/>
  <c r="J3195" i="35" s="1"/>
  <c r="GU62" i="1"/>
  <c r="X1777" i="35"/>
  <c r="X176" i="35"/>
  <c r="GR12" i="1"/>
  <c r="AH25" i="36"/>
  <c r="HD25" i="1"/>
  <c r="X598" i="35"/>
  <c r="X1206" i="35"/>
  <c r="AH44" i="36"/>
  <c r="HD44" i="1"/>
  <c r="GD10" i="1"/>
  <c r="X109" i="35"/>
  <c r="GD27" i="1"/>
  <c r="X653" i="35"/>
  <c r="X1686" i="35"/>
  <c r="AH59" i="36"/>
  <c r="HD59" i="1"/>
  <c r="GU63" i="1"/>
  <c r="X1809" i="35"/>
  <c r="AE52" i="36"/>
  <c r="HA52" i="1"/>
  <c r="X1461" i="35"/>
  <c r="AH32" i="36"/>
  <c r="HD32" i="1"/>
  <c r="X822" i="35"/>
  <c r="AH70" i="36"/>
  <c r="HD70" i="1"/>
  <c r="X2038" i="35"/>
  <c r="AB32" i="36"/>
  <c r="GX32" i="1"/>
  <c r="X820" i="35"/>
  <c r="HA13" i="1"/>
  <c r="X213" i="35"/>
  <c r="AE13" i="36"/>
  <c r="AE44" i="36"/>
  <c r="HA44" i="1"/>
  <c r="X1205" i="35"/>
  <c r="AB44" i="36"/>
  <c r="GX44" i="1"/>
  <c r="X1204" i="35"/>
  <c r="X1326" i="35"/>
  <c r="GG48" i="1"/>
  <c r="GH48" i="1" s="1"/>
  <c r="X2165" i="35"/>
  <c r="AE74" i="36"/>
  <c r="HA74" i="1"/>
  <c r="AH67" i="36"/>
  <c r="HD67" i="1"/>
  <c r="X1942" i="35"/>
  <c r="X596" i="35"/>
  <c r="GX25" i="1"/>
  <c r="AB25" i="36"/>
  <c r="GX52" i="1"/>
  <c r="X1460" i="35"/>
  <c r="AB52" i="36"/>
  <c r="GR49" i="1"/>
  <c r="X1360" i="35"/>
  <c r="AB63" i="36"/>
  <c r="GX63" i="1"/>
  <c r="X1812" i="35"/>
  <c r="HK9" i="1"/>
  <c r="G91" i="35" s="1"/>
  <c r="AE32" i="36"/>
  <c r="HA32" i="1"/>
  <c r="X821" i="35"/>
  <c r="X2164" i="35"/>
  <c r="AB74" i="36"/>
  <c r="GX74" i="1"/>
  <c r="AE63" i="36"/>
  <c r="HA63" i="1"/>
  <c r="X1813" i="35"/>
  <c r="AE17" i="36"/>
  <c r="HA17" i="1"/>
  <c r="X341" i="35"/>
  <c r="AE21" i="36"/>
  <c r="HA21" i="1"/>
  <c r="X469" i="35"/>
  <c r="GR48" i="1"/>
  <c r="X1328" i="35"/>
  <c r="AB59" i="36"/>
  <c r="GX59" i="1"/>
  <c r="X1684" i="35"/>
  <c r="GD75" i="1"/>
  <c r="X2189" i="35"/>
  <c r="X1134" i="35"/>
  <c r="GG42" i="1"/>
  <c r="GH42" i="1" s="1"/>
  <c r="GR67" i="1"/>
  <c r="X1936" i="35"/>
  <c r="GG36" i="1"/>
  <c r="GH36" i="1" s="1"/>
  <c r="X942" i="35"/>
  <c r="HL86" i="1"/>
  <c r="J2555" i="35" s="1"/>
  <c r="HL90" i="1"/>
  <c r="G347" i="35"/>
  <c r="G1371" i="35"/>
  <c r="X2127" i="35"/>
  <c r="GO73" i="1"/>
  <c r="G251" i="35"/>
  <c r="G1083" i="35"/>
  <c r="G123" i="35"/>
  <c r="GA79" i="1"/>
  <c r="X2316" i="35"/>
  <c r="G2459" i="35"/>
  <c r="HL75" i="1"/>
  <c r="G2203" i="35"/>
  <c r="X688" i="35"/>
  <c r="GR28" i="1"/>
  <c r="X332" i="35"/>
  <c r="GA17" i="1"/>
  <c r="GA78" i="1"/>
  <c r="X2284" i="35"/>
  <c r="GU46" i="1"/>
  <c r="X1265" i="35"/>
  <c r="GR74" i="1"/>
  <c r="X2160" i="35"/>
  <c r="GA69" i="1"/>
  <c r="X1996" i="35"/>
  <c r="GG15" i="1"/>
  <c r="GH15" i="1" s="1"/>
  <c r="X270" i="35"/>
  <c r="GA54" i="1"/>
  <c r="X1516" i="35"/>
  <c r="X716" i="35"/>
  <c r="GA29" i="1"/>
  <c r="GO89" i="1"/>
  <c r="X2639" i="35"/>
  <c r="GR70" i="1"/>
  <c r="X2032" i="35"/>
  <c r="G1019" i="35"/>
  <c r="HL38" i="1"/>
  <c r="GG11" i="1"/>
  <c r="GH11" i="1" s="1"/>
  <c r="X142" i="35"/>
  <c r="X1935" i="35"/>
  <c r="GO67" i="1"/>
  <c r="GR38" i="1"/>
  <c r="X1008" i="35"/>
  <c r="X1520" i="35"/>
  <c r="GR54" i="1"/>
  <c r="HL77" i="1"/>
  <c r="G2267" i="35"/>
  <c r="HL54" i="1"/>
  <c r="G1531" i="35"/>
  <c r="GA92" i="1"/>
  <c r="X2732" i="35"/>
  <c r="HL62" i="1"/>
  <c r="G1787" i="35"/>
  <c r="X2957" i="35"/>
  <c r="GD99" i="1"/>
  <c r="GA19" i="1"/>
  <c r="X396" i="35"/>
  <c r="HL26" i="1"/>
  <c r="G635" i="35"/>
  <c r="X1836" i="35"/>
  <c r="GA64" i="1"/>
  <c r="GU45" i="1"/>
  <c r="X1233" i="35"/>
  <c r="G2171" i="35"/>
  <c r="HL74" i="1"/>
  <c r="HL79" i="1"/>
  <c r="G2331" i="35"/>
  <c r="HL55" i="1"/>
  <c r="G1563" i="35"/>
  <c r="GA65" i="1"/>
  <c r="X1868" i="35"/>
  <c r="GR16" i="1"/>
  <c r="X304" i="35"/>
  <c r="HL61" i="1"/>
  <c r="G1755" i="35"/>
  <c r="X428" i="35"/>
  <c r="GA20" i="1"/>
  <c r="X2000" i="35"/>
  <c r="GR69" i="1"/>
  <c r="X590" i="35"/>
  <c r="GG25" i="1"/>
  <c r="GH25" i="1" s="1"/>
  <c r="GG85" i="1"/>
  <c r="GH85" i="1" s="1"/>
  <c r="X2510" i="35"/>
  <c r="GR60" i="1"/>
  <c r="X1712" i="35"/>
  <c r="GG90" i="1"/>
  <c r="GH90" i="1" s="1"/>
  <c r="X2670" i="35"/>
  <c r="GD74" i="1"/>
  <c r="X2157" i="35"/>
  <c r="GO10" i="1"/>
  <c r="X111" i="35"/>
  <c r="X1101" i="35"/>
  <c r="GD41" i="1"/>
  <c r="X2894" i="35"/>
  <c r="GG97" i="1"/>
  <c r="GH97" i="1" s="1"/>
  <c r="GA50" i="1"/>
  <c r="X1388" i="35"/>
  <c r="GG99" i="1"/>
  <c r="GH99" i="1" s="1"/>
  <c r="X2958" i="35"/>
  <c r="GA36" i="1"/>
  <c r="X940" i="35"/>
  <c r="GD51" i="1"/>
  <c r="X1421" i="35"/>
  <c r="GD39" i="1"/>
  <c r="X1037" i="35"/>
  <c r="X3149" i="35"/>
  <c r="GD105" i="1"/>
  <c r="GA75" i="1"/>
  <c r="X2188" i="35"/>
  <c r="GR65" i="1"/>
  <c r="X1872" i="35"/>
  <c r="GO28" i="1"/>
  <c r="X687" i="35"/>
  <c r="GD58" i="1"/>
  <c r="X1645" i="35"/>
  <c r="GD57" i="1"/>
  <c r="X1613" i="35"/>
  <c r="GO84" i="1"/>
  <c r="X2479" i="35"/>
  <c r="X1932" i="35"/>
  <c r="GA67" i="1"/>
  <c r="GR25" i="1"/>
  <c r="X592" i="35"/>
  <c r="GA61" i="1"/>
  <c r="X1740" i="35"/>
  <c r="GD35" i="1"/>
  <c r="X909" i="35"/>
  <c r="GU38" i="1"/>
  <c r="X1009" i="35"/>
  <c r="GR73" i="1"/>
  <c r="X2128" i="35"/>
  <c r="X1390" i="35"/>
  <c r="GG50" i="1"/>
  <c r="GH50" i="1" s="1"/>
  <c r="GD55" i="1"/>
  <c r="X1549" i="35"/>
  <c r="X1488" i="35"/>
  <c r="GR53" i="1"/>
  <c r="GA52" i="1"/>
  <c r="X1452" i="35"/>
  <c r="GO24" i="1"/>
  <c r="X559" i="35"/>
  <c r="GD43" i="1"/>
  <c r="X1165" i="35"/>
  <c r="GA59" i="1"/>
  <c r="X1676" i="35"/>
  <c r="GG53" i="1"/>
  <c r="GH53" i="1" s="1"/>
  <c r="X1486" i="35"/>
  <c r="GD81" i="1"/>
  <c r="X2381" i="35"/>
  <c r="GD77" i="1"/>
  <c r="X2253" i="35"/>
  <c r="GO61" i="1"/>
  <c r="X1743" i="35"/>
  <c r="X1677" i="35"/>
  <c r="GD59" i="1"/>
  <c r="GD91" i="1"/>
  <c r="X2701" i="35"/>
  <c r="GU41" i="1"/>
  <c r="X1105" i="35"/>
  <c r="X367" i="35"/>
  <c r="GO18" i="1"/>
  <c r="GR56" i="1"/>
  <c r="X1584" i="35"/>
  <c r="GA37" i="1"/>
  <c r="X972" i="35"/>
  <c r="GA81" i="1"/>
  <c r="X2380" i="35"/>
  <c r="GR86" i="1"/>
  <c r="X2544" i="35"/>
  <c r="GG45" i="1"/>
  <c r="GH45" i="1" s="1"/>
  <c r="X1230" i="35"/>
  <c r="GO12" i="1"/>
  <c r="X175" i="35"/>
  <c r="GG37" i="1"/>
  <c r="GH37" i="1" s="1"/>
  <c r="X974" i="35"/>
  <c r="GR75" i="1"/>
  <c r="X2192" i="35"/>
  <c r="GR37" i="1"/>
  <c r="X976" i="35"/>
  <c r="GG75" i="1"/>
  <c r="GH75" i="1" s="1"/>
  <c r="X2190" i="35"/>
  <c r="GG12" i="1"/>
  <c r="GH12" i="1" s="1"/>
  <c r="X174" i="35"/>
  <c r="X1937" i="35"/>
  <c r="GU67" i="1"/>
  <c r="X2321" i="35"/>
  <c r="GU79" i="1"/>
  <c r="GA55" i="1"/>
  <c r="X1548" i="35"/>
  <c r="X2095" i="35"/>
  <c r="GO72" i="1"/>
  <c r="X620" i="35"/>
  <c r="GA26" i="1"/>
  <c r="GU23" i="1"/>
  <c r="X529" i="35"/>
  <c r="X2193" i="35"/>
  <c r="GU75" i="1"/>
  <c r="GG46" i="1"/>
  <c r="GH46" i="1" s="1"/>
  <c r="X1262" i="35"/>
  <c r="X912" i="35"/>
  <c r="GR35" i="1"/>
  <c r="GU35" i="1"/>
  <c r="X913" i="35"/>
  <c r="X464" i="35"/>
  <c r="GR21" i="1"/>
  <c r="GD90" i="1"/>
  <c r="X2669" i="35"/>
  <c r="GG19" i="1"/>
  <c r="GH19" i="1" s="1"/>
  <c r="X398" i="35"/>
  <c r="GD26" i="1"/>
  <c r="X621" i="35"/>
  <c r="X1585" i="35"/>
  <c r="GU56" i="1"/>
  <c r="GO22" i="1"/>
  <c r="X495" i="35"/>
  <c r="GD71" i="1"/>
  <c r="X2061" i="35"/>
  <c r="X656" i="35"/>
  <c r="GR27" i="1"/>
  <c r="GD49" i="1"/>
  <c r="X1357" i="35"/>
  <c r="X717" i="35"/>
  <c r="GD29" i="1"/>
  <c r="GD97" i="1"/>
  <c r="HH97" i="1" s="1"/>
  <c r="X2893" i="35"/>
  <c r="GG26" i="1"/>
  <c r="GH26" i="1" s="1"/>
  <c r="X622" i="35"/>
  <c r="GG94" i="1"/>
  <c r="GH94" i="1" s="1"/>
  <c r="X2798" i="35"/>
  <c r="GR84" i="1"/>
  <c r="X2480" i="35"/>
  <c r="X2766" i="35"/>
  <c r="GG93" i="1"/>
  <c r="GH93" i="1" s="1"/>
  <c r="GR33" i="1"/>
  <c r="X848" i="35"/>
  <c r="X593" i="35"/>
  <c r="GU25" i="1"/>
  <c r="X623" i="35"/>
  <c r="GO26" i="1"/>
  <c r="GA28" i="1"/>
  <c r="X684" i="35"/>
  <c r="X2862" i="35"/>
  <c r="GG96" i="1"/>
  <c r="GH96" i="1" s="1"/>
  <c r="GU31" i="1"/>
  <c r="X785" i="35"/>
  <c r="X560" i="35"/>
  <c r="GR24" i="1"/>
  <c r="GA44" i="1"/>
  <c r="X1196" i="35"/>
  <c r="X525" i="35"/>
  <c r="GD23" i="1"/>
  <c r="GD33" i="1"/>
  <c r="X845" i="35"/>
  <c r="X1425" i="35"/>
  <c r="GU51" i="1"/>
  <c r="X526" i="35"/>
  <c r="GG23" i="1"/>
  <c r="GH23" i="1" s="1"/>
  <c r="X140" i="35"/>
  <c r="GA11" i="1"/>
  <c r="GG105" i="1"/>
  <c r="GH105" i="1" s="1"/>
  <c r="X3150" i="35"/>
  <c r="GG35" i="1"/>
  <c r="GH35" i="1" s="1"/>
  <c r="X910" i="35"/>
  <c r="X2445" i="35"/>
  <c r="GD83" i="1"/>
  <c r="GD45" i="1"/>
  <c r="X1229" i="35"/>
  <c r="GG28" i="1"/>
  <c r="GH28" i="1" s="1"/>
  <c r="X686" i="35"/>
  <c r="X1904" i="35"/>
  <c r="GR66" i="1"/>
  <c r="GA51" i="1"/>
  <c r="X1420" i="35"/>
  <c r="GD93" i="1"/>
  <c r="X2765" i="35"/>
  <c r="GU21" i="1"/>
  <c r="X465" i="35"/>
  <c r="GA48" i="1"/>
  <c r="X1324" i="35"/>
  <c r="X1933" i="35"/>
  <c r="GD67" i="1"/>
  <c r="X1133" i="35"/>
  <c r="GD42" i="1"/>
  <c r="GD73" i="1"/>
  <c r="X2125" i="35"/>
  <c r="GU57" i="1"/>
  <c r="X1617" i="35"/>
  <c r="GD19" i="1"/>
  <c r="X397" i="35"/>
  <c r="X2064" i="35"/>
  <c r="GR71" i="1"/>
  <c r="GU33" i="1"/>
  <c r="X849" i="35"/>
  <c r="X2574" i="35"/>
  <c r="GG87" i="1"/>
  <c r="GH87" i="1" s="1"/>
  <c r="GR23" i="1"/>
  <c r="X528" i="35"/>
  <c r="X2288" i="35"/>
  <c r="GR78" i="1"/>
  <c r="GO51" i="1"/>
  <c r="X1423" i="35"/>
  <c r="GR26" i="1"/>
  <c r="X624" i="35"/>
  <c r="GG98" i="1"/>
  <c r="GH98" i="1" s="1"/>
  <c r="X2926" i="35"/>
  <c r="X2543" i="35"/>
  <c r="GO86" i="1"/>
  <c r="GU40" i="1"/>
  <c r="X1073" i="35"/>
  <c r="GD25" i="1"/>
  <c r="X589" i="35"/>
  <c r="GA22" i="1"/>
  <c r="X492" i="35"/>
  <c r="GO91" i="1"/>
  <c r="X2703" i="35"/>
  <c r="GU70" i="1"/>
  <c r="X2033" i="35"/>
  <c r="GO32" i="1"/>
  <c r="X815" i="35"/>
  <c r="GU58" i="1"/>
  <c r="X1649" i="35"/>
  <c r="GR61" i="1"/>
  <c r="X1744" i="35"/>
  <c r="GD89" i="1"/>
  <c r="X2637" i="35"/>
  <c r="GR36" i="1"/>
  <c r="X944" i="35"/>
  <c r="GD106" i="1"/>
  <c r="X3181" i="35"/>
  <c r="X2257" i="35"/>
  <c r="GU77" i="1"/>
  <c r="X3180" i="35"/>
  <c r="GA106" i="1"/>
  <c r="HE106" i="1" s="1"/>
  <c r="X1293" i="35"/>
  <c r="GD47" i="1"/>
  <c r="GR80" i="1"/>
  <c r="X2352" i="35"/>
  <c r="X2545" i="35"/>
  <c r="GU86" i="1"/>
  <c r="GD63" i="1"/>
  <c r="X1805" i="35"/>
  <c r="GD34" i="1"/>
  <c r="X877" i="35"/>
  <c r="X236" i="35"/>
  <c r="GA14" i="1"/>
  <c r="GR68" i="1"/>
  <c r="X1968" i="35"/>
  <c r="GA57" i="1"/>
  <c r="X1612" i="35"/>
  <c r="X1104" i="35"/>
  <c r="GR41" i="1"/>
  <c r="GG62" i="1"/>
  <c r="GH62" i="1" s="1"/>
  <c r="X1774" i="35"/>
  <c r="X2126" i="35"/>
  <c r="GG73" i="1"/>
  <c r="GH73" i="1" s="1"/>
  <c r="GD85" i="1"/>
  <c r="X2509" i="35"/>
  <c r="GA72" i="1"/>
  <c r="X2092" i="35"/>
  <c r="GR50" i="1"/>
  <c r="X1392" i="35"/>
  <c r="GU48" i="1"/>
  <c r="X1329" i="35"/>
  <c r="X1900" i="35"/>
  <c r="GA66" i="1"/>
  <c r="GA42" i="1"/>
  <c r="X1132" i="35"/>
  <c r="X564" i="35"/>
  <c r="AB24" i="36"/>
  <c r="GX24" i="1"/>
  <c r="GU64" i="1"/>
  <c r="X1841" i="35"/>
  <c r="GA21" i="1"/>
  <c r="X460" i="35"/>
  <c r="GA62" i="1"/>
  <c r="X1772" i="35"/>
  <c r="GD69" i="1"/>
  <c r="X1997" i="35"/>
  <c r="GA39" i="1"/>
  <c r="X1036" i="35"/>
  <c r="GU52" i="1"/>
  <c r="X1457" i="35"/>
  <c r="GG72" i="1"/>
  <c r="GH72" i="1" s="1"/>
  <c r="X2094" i="35"/>
  <c r="GD79" i="1"/>
  <c r="X2317" i="35"/>
  <c r="HL70" i="1"/>
  <c r="G2043" i="35"/>
  <c r="X2348" i="35"/>
  <c r="GA80" i="1"/>
  <c r="GA60" i="1"/>
  <c r="X1708" i="35"/>
  <c r="GD37" i="1"/>
  <c r="X973" i="35"/>
  <c r="X844" i="35"/>
  <c r="GA33" i="1"/>
  <c r="GO82" i="1"/>
  <c r="X2415" i="35"/>
  <c r="GA74" i="1"/>
  <c r="X2156" i="35"/>
  <c r="GG55" i="1"/>
  <c r="GH55" i="1" s="1"/>
  <c r="X1550" i="35"/>
  <c r="GR77" i="1"/>
  <c r="X2256" i="35"/>
  <c r="X1646" i="35"/>
  <c r="GG58" i="1"/>
  <c r="GH58" i="1" s="1"/>
  <c r="GU26" i="1"/>
  <c r="X625" i="35"/>
  <c r="GR62" i="1"/>
  <c r="X1776" i="35"/>
  <c r="X1039" i="35"/>
  <c r="GO39" i="1"/>
  <c r="GR59" i="1"/>
  <c r="X1680" i="35"/>
  <c r="GD101" i="1"/>
  <c r="HE101" i="1" s="1"/>
  <c r="X3021" i="35"/>
  <c r="GO71" i="1"/>
  <c r="X2063" i="35"/>
  <c r="X1264" i="35"/>
  <c r="GR46" i="1"/>
  <c r="GR34" i="1"/>
  <c r="X880" i="35"/>
  <c r="GA84" i="1"/>
  <c r="X2476" i="35"/>
  <c r="X1361" i="35"/>
  <c r="GU49" i="1"/>
  <c r="GU61" i="1"/>
  <c r="X1745" i="35"/>
  <c r="GA27" i="1"/>
  <c r="X652" i="35"/>
  <c r="GG41" i="1"/>
  <c r="GH41" i="1" s="1"/>
  <c r="X1102" i="35"/>
  <c r="GU53" i="1"/>
  <c r="X1489" i="35"/>
  <c r="GA18" i="1"/>
  <c r="X364" i="35"/>
  <c r="X365" i="35"/>
  <c r="GD18" i="1"/>
  <c r="GA56" i="1"/>
  <c r="X1580" i="35"/>
  <c r="GD66" i="1"/>
  <c r="X1901" i="35"/>
  <c r="GO30" i="1"/>
  <c r="X751" i="35"/>
  <c r="HL58" i="1"/>
  <c r="G1659" i="35"/>
  <c r="GO75" i="1"/>
  <c r="X2191" i="35"/>
  <c r="GA45" i="1"/>
  <c r="X1228" i="35"/>
  <c r="GR20" i="1"/>
  <c r="X432" i="35"/>
  <c r="GR72" i="1"/>
  <c r="X2096" i="35"/>
  <c r="GR83" i="1"/>
  <c r="X2448" i="35"/>
  <c r="GA58" i="1"/>
  <c r="X1644" i="35"/>
  <c r="GO65" i="1"/>
  <c r="X1871" i="35"/>
  <c r="GO63" i="1"/>
  <c r="X1807" i="35"/>
  <c r="GR55" i="1"/>
  <c r="X1552" i="35"/>
  <c r="GG44" i="1"/>
  <c r="GH44" i="1" s="1"/>
  <c r="X1198" i="35"/>
  <c r="X1711" i="35"/>
  <c r="GO60" i="1"/>
  <c r="AH30" i="36"/>
  <c r="HD30" i="1"/>
  <c r="X758" i="35"/>
  <c r="GR90" i="1"/>
  <c r="X2672" i="35"/>
  <c r="GG54" i="1"/>
  <c r="GH54" i="1" s="1"/>
  <c r="X1518" i="35"/>
  <c r="GO20" i="1"/>
  <c r="X431" i="35"/>
  <c r="X566" i="35"/>
  <c r="AH24" i="36"/>
  <c r="HD24" i="1"/>
  <c r="GD50" i="1"/>
  <c r="X1389" i="35"/>
  <c r="GR45" i="1"/>
  <c r="X1232" i="35"/>
  <c r="GD53" i="1"/>
  <c r="X1485" i="35"/>
  <c r="GG95" i="1"/>
  <c r="GH95" i="1" s="1"/>
  <c r="X2830" i="35"/>
  <c r="GG34" i="1"/>
  <c r="GH34" i="1" s="1"/>
  <c r="X878" i="35"/>
  <c r="X2255" i="35"/>
  <c r="GO77" i="1"/>
  <c r="X1553" i="35"/>
  <c r="GU55" i="1"/>
  <c r="X1804" i="35"/>
  <c r="GA63" i="1"/>
  <c r="GG81" i="1"/>
  <c r="GH81" i="1" s="1"/>
  <c r="X2382" i="35"/>
  <c r="GG80" i="1"/>
  <c r="GH80" i="1" s="1"/>
  <c r="X2350" i="35"/>
  <c r="X337" i="35"/>
  <c r="GU17" i="1"/>
  <c r="X2124" i="35"/>
  <c r="GA73" i="1"/>
  <c r="GA70" i="1"/>
  <c r="X2028" i="35"/>
  <c r="GR42" i="1"/>
  <c r="X1136" i="35"/>
  <c r="GU13" i="1"/>
  <c r="X209" i="35"/>
  <c r="GU11" i="1"/>
  <c r="X145" i="35"/>
  <c r="GO56" i="1"/>
  <c r="X1583" i="35"/>
  <c r="GD21" i="1"/>
  <c r="X461" i="35"/>
  <c r="X1775" i="35"/>
  <c r="GO62" i="1"/>
  <c r="GU39" i="1"/>
  <c r="X1041" i="35"/>
  <c r="X1007" i="35"/>
  <c r="GO38" i="1"/>
  <c r="GA46" i="1"/>
  <c r="X1260" i="35"/>
  <c r="GG74" i="1"/>
  <c r="GH74" i="1" s="1"/>
  <c r="X2158" i="35"/>
  <c r="GA23" i="1"/>
  <c r="X524" i="35"/>
  <c r="GO16" i="1"/>
  <c r="X303" i="35"/>
  <c r="GO58" i="1"/>
  <c r="X1647" i="35"/>
  <c r="GA15" i="1"/>
  <c r="X268" i="35"/>
  <c r="GO76" i="1"/>
  <c r="X2223" i="35"/>
  <c r="GO34" i="1"/>
  <c r="X879" i="35"/>
  <c r="GU37" i="1"/>
  <c r="X977" i="35"/>
  <c r="GD15" i="1"/>
  <c r="X269" i="35"/>
  <c r="X1356" i="35"/>
  <c r="GA49" i="1"/>
  <c r="X784" i="35"/>
  <c r="GR31" i="1"/>
  <c r="X1200" i="35"/>
  <c r="GR44" i="1"/>
  <c r="GU44" i="1"/>
  <c r="X1201" i="35"/>
  <c r="GU19" i="1"/>
  <c r="X401" i="35"/>
  <c r="GR11" i="1"/>
  <c r="X144" i="35"/>
  <c r="AB12" i="36"/>
  <c r="GX12" i="1"/>
  <c r="X180" i="35"/>
  <c r="GU72" i="1"/>
  <c r="X2097" i="35"/>
  <c r="X1068" i="35"/>
  <c r="GA40" i="1"/>
  <c r="GD82" i="1"/>
  <c r="X2413" i="35"/>
  <c r="GA32" i="1"/>
  <c r="X812" i="35"/>
  <c r="AH63" i="36"/>
  <c r="HD63" i="1"/>
  <c r="X1814" i="35"/>
  <c r="GD31" i="1"/>
  <c r="X781" i="35"/>
  <c r="GR58" i="1"/>
  <c r="X1648" i="35"/>
  <c r="X1808" i="35"/>
  <c r="GR63" i="1"/>
  <c r="GR82" i="1"/>
  <c r="X2416" i="35"/>
  <c r="AH12" i="36"/>
  <c r="HD12" i="1"/>
  <c r="X182" i="35"/>
  <c r="GD98" i="1"/>
  <c r="X2925" i="35"/>
  <c r="GG56" i="1"/>
  <c r="GH56" i="1" s="1"/>
  <c r="X1582" i="35"/>
  <c r="GA34" i="1"/>
  <c r="X876" i="35"/>
  <c r="GR88" i="1"/>
  <c r="X2608" i="35"/>
  <c r="GR81" i="1"/>
  <c r="X2384" i="35"/>
  <c r="GU85" i="1"/>
  <c r="X2513" i="35"/>
  <c r="G2075" i="35"/>
  <c r="HL71" i="1"/>
  <c r="GA82" i="1"/>
  <c r="X2412" i="35"/>
  <c r="X2446" i="35"/>
  <c r="GG83" i="1"/>
  <c r="GH83" i="1" s="1"/>
  <c r="GG38" i="1"/>
  <c r="GH38" i="1" s="1"/>
  <c r="X1006" i="35"/>
  <c r="X2444" i="35"/>
  <c r="GA83" i="1"/>
  <c r="HL51" i="1"/>
  <c r="G1435" i="35"/>
  <c r="GO50" i="1"/>
  <c r="X1391" i="35"/>
  <c r="AB42" i="36"/>
  <c r="GX42" i="1"/>
  <c r="X1140" i="35"/>
  <c r="AH76" i="36"/>
  <c r="HD76" i="1"/>
  <c r="X2230" i="35"/>
  <c r="GA68" i="1"/>
  <c r="X1964" i="35"/>
  <c r="GG103" i="1"/>
  <c r="GH103" i="1" s="1"/>
  <c r="X3086" i="35"/>
  <c r="HL66" i="1"/>
  <c r="G1915" i="35"/>
  <c r="GD22" i="1"/>
  <c r="X493" i="35"/>
  <c r="HL27" i="1"/>
  <c r="G667" i="35"/>
  <c r="GR39" i="1"/>
  <c r="X1040" i="35"/>
  <c r="X1100" i="35"/>
  <c r="GA41" i="1"/>
  <c r="GG16" i="1"/>
  <c r="GH16" i="1" s="1"/>
  <c r="X302" i="35"/>
  <c r="X1455" i="35"/>
  <c r="GO52" i="1"/>
  <c r="GR51" i="1"/>
  <c r="X1424" i="35"/>
  <c r="X1292" i="35"/>
  <c r="GA47" i="1"/>
  <c r="GU65" i="1"/>
  <c r="X1873" i="35"/>
  <c r="GA24" i="1"/>
  <c r="X556" i="35"/>
  <c r="GR32" i="1"/>
  <c r="X816" i="35"/>
  <c r="X497" i="35"/>
  <c r="GU22" i="1"/>
  <c r="AE58" i="36"/>
  <c r="HA58" i="1"/>
  <c r="X1653" i="35"/>
  <c r="X1295" i="35"/>
  <c r="GO47" i="1"/>
  <c r="GR13" i="1"/>
  <c r="X208" i="35"/>
  <c r="HL59" i="1"/>
  <c r="G1691" i="35"/>
  <c r="GR64" i="1"/>
  <c r="X1840" i="35"/>
  <c r="GG67" i="1"/>
  <c r="GH67" i="1" s="1"/>
  <c r="X1934" i="35"/>
  <c r="X436" i="35"/>
  <c r="AB20" i="36"/>
  <c r="GX20" i="1"/>
  <c r="GD103" i="1"/>
  <c r="HE103" i="1" s="1"/>
  <c r="X3085" i="35"/>
  <c r="GG79" i="1"/>
  <c r="GH79" i="1" s="1"/>
  <c r="X2318" i="35"/>
  <c r="GU36" i="1"/>
  <c r="X945" i="35"/>
  <c r="GD78" i="1"/>
  <c r="X2285" i="35"/>
  <c r="GG78" i="1"/>
  <c r="GH78" i="1" s="1"/>
  <c r="X2286" i="35"/>
  <c r="GR10" i="1"/>
  <c r="X112" i="35"/>
  <c r="GD38" i="1"/>
  <c r="X1005" i="35"/>
  <c r="GR57" i="1"/>
  <c r="X1616" i="35"/>
  <c r="GO79" i="1"/>
  <c r="X2319" i="35"/>
  <c r="GG66" i="1"/>
  <c r="GH66" i="1" s="1"/>
  <c r="X1902" i="35"/>
  <c r="GG32" i="1"/>
  <c r="GH32" i="1" s="1"/>
  <c r="X814" i="35"/>
  <c r="GO81" i="1"/>
  <c r="X2383" i="35"/>
  <c r="GR47" i="1"/>
  <c r="X1296" i="35"/>
  <c r="GG13" i="1"/>
  <c r="GH13" i="1" s="1"/>
  <c r="X206" i="35"/>
  <c r="X943" i="35"/>
  <c r="GO36" i="1"/>
  <c r="AH92" i="36"/>
  <c r="HD92" i="1"/>
  <c r="X2742" i="35"/>
  <c r="GU80" i="1"/>
  <c r="X2353" i="35"/>
  <c r="GG52" i="1"/>
  <c r="GH52" i="1" s="1"/>
  <c r="X1454" i="35"/>
  <c r="G1883" i="35"/>
  <c r="HL65" i="1"/>
  <c r="GO57" i="1"/>
  <c r="X1615" i="35"/>
  <c r="GU66" i="1"/>
  <c r="X1905" i="35"/>
  <c r="GA35" i="1"/>
  <c r="X908" i="35"/>
  <c r="X1517" i="35"/>
  <c r="GD54" i="1"/>
  <c r="X2224" i="35"/>
  <c r="GR76" i="1"/>
  <c r="GD95" i="1"/>
  <c r="HF95" i="1" s="1"/>
  <c r="X2829" i="35"/>
  <c r="HL78" i="1"/>
  <c r="G2299" i="35"/>
  <c r="X1038" i="35"/>
  <c r="GG39" i="1"/>
  <c r="GH39" i="1" s="1"/>
  <c r="GG64" i="1"/>
  <c r="GH64" i="1" s="1"/>
  <c r="X1838" i="35"/>
  <c r="GO66" i="1"/>
  <c r="X1903" i="35"/>
  <c r="HD95" i="1"/>
  <c r="X2838" i="35"/>
  <c r="AH95" i="36"/>
  <c r="GU68" i="1"/>
  <c r="X1969" i="35"/>
  <c r="GU71" i="1"/>
  <c r="X2065" i="35"/>
  <c r="X1168" i="35"/>
  <c r="GR43" i="1"/>
  <c r="GR14" i="1"/>
  <c r="X240" i="35"/>
  <c r="GO40" i="1"/>
  <c r="X1071" i="35"/>
  <c r="X1806" i="35"/>
  <c r="GG63" i="1"/>
  <c r="GH63" i="1" s="1"/>
  <c r="X1614" i="35"/>
  <c r="GG57" i="1"/>
  <c r="GH57" i="1" s="1"/>
  <c r="GR19" i="1"/>
  <c r="X400" i="35"/>
  <c r="X1070" i="35"/>
  <c r="GG40" i="1"/>
  <c r="GH40" i="1" s="1"/>
  <c r="GA12" i="1"/>
  <c r="X172" i="35"/>
  <c r="AE48" i="36"/>
  <c r="HA48" i="1"/>
  <c r="X1333" i="35"/>
  <c r="GR15" i="1"/>
  <c r="X272" i="35"/>
  <c r="AB23" i="36"/>
  <c r="GX23" i="1"/>
  <c r="X532" i="35"/>
  <c r="GG14" i="1"/>
  <c r="GH14" i="1" s="1"/>
  <c r="X238" i="35"/>
  <c r="GO14" i="1"/>
  <c r="X239" i="35"/>
  <c r="GA71" i="1"/>
  <c r="X2060" i="35"/>
  <c r="GU78" i="1"/>
  <c r="X2289" i="35"/>
  <c r="GG18" i="1"/>
  <c r="GH18" i="1" s="1"/>
  <c r="X366" i="35"/>
  <c r="GU69" i="1"/>
  <c r="X2001" i="35"/>
  <c r="GA104" i="1"/>
  <c r="X3116" i="35"/>
  <c r="X1164" i="35"/>
  <c r="GA43" i="1"/>
  <c r="X2996" i="35"/>
  <c r="AB100" i="36"/>
  <c r="GX100" i="1"/>
  <c r="X1519" i="35"/>
  <c r="GO54" i="1"/>
  <c r="X2511" i="35"/>
  <c r="GO85" i="1"/>
  <c r="X1294" i="35"/>
  <c r="GG47" i="1"/>
  <c r="GH47" i="1" s="1"/>
  <c r="X654" i="35"/>
  <c r="GG27" i="1"/>
  <c r="GH27" i="1" s="1"/>
  <c r="GA16" i="1"/>
  <c r="X300" i="35"/>
  <c r="X2577" i="35"/>
  <c r="GU87" i="1"/>
  <c r="GD70" i="1"/>
  <c r="X2029" i="35"/>
  <c r="X2417" i="35"/>
  <c r="GU82" i="1"/>
  <c r="GA53" i="1"/>
  <c r="X1484" i="35"/>
  <c r="GO44" i="1"/>
  <c r="X1199" i="35"/>
  <c r="X1750" i="35"/>
  <c r="AH61" i="36"/>
  <c r="HD61" i="1"/>
  <c r="HL69" i="1"/>
  <c r="G2011" i="35"/>
  <c r="G1403" i="35"/>
  <c r="HL50" i="1"/>
  <c r="AE76" i="36"/>
  <c r="HA76" i="1"/>
  <c r="X2229" i="35"/>
  <c r="X782" i="35"/>
  <c r="GG31" i="1"/>
  <c r="GH31" i="1" s="1"/>
  <c r="X558" i="35"/>
  <c r="GG24" i="1"/>
  <c r="GH24" i="1" s="1"/>
  <c r="X1967" i="35"/>
  <c r="GO68" i="1"/>
  <c r="GA38" i="1"/>
  <c r="X1004" i="35"/>
  <c r="GD62" i="1"/>
  <c r="X1773" i="35"/>
  <c r="X2990" i="35"/>
  <c r="GG100" i="1"/>
  <c r="GH100" i="1" s="1"/>
  <c r="GU76" i="1"/>
  <c r="X2225" i="35"/>
  <c r="X846" i="35"/>
  <c r="GG33" i="1"/>
  <c r="GH33" i="1" s="1"/>
  <c r="AE23" i="36"/>
  <c r="HA23" i="1"/>
  <c r="X533" i="35"/>
  <c r="GU29" i="1"/>
  <c r="X721" i="35"/>
  <c r="GG60" i="1"/>
  <c r="GH60" i="1" s="1"/>
  <c r="X1710" i="35"/>
  <c r="AH53" i="36"/>
  <c r="X1494" i="35"/>
  <c r="HD53" i="1"/>
  <c r="GA10" i="1"/>
  <c r="X108" i="35"/>
  <c r="X948" i="35"/>
  <c r="AB36" i="36"/>
  <c r="GX36" i="1"/>
  <c r="AB67" i="36"/>
  <c r="GX67" i="1"/>
  <c r="X1940" i="35"/>
  <c r="AH58" i="36"/>
  <c r="HD58" i="1"/>
  <c r="X1654" i="35"/>
  <c r="GO42" i="1"/>
  <c r="X1135" i="35"/>
  <c r="X1679" i="35"/>
  <c r="GO59" i="1"/>
  <c r="GO48" i="1"/>
  <c r="X1327" i="35"/>
  <c r="X2540" i="35"/>
  <c r="GA86" i="1"/>
  <c r="GU73" i="1"/>
  <c r="X2129" i="35"/>
  <c r="GO23" i="1"/>
  <c r="X527" i="35"/>
  <c r="X2287" i="35"/>
  <c r="GO78" i="1"/>
  <c r="GO90" i="1"/>
  <c r="X2671" i="35"/>
  <c r="GG51" i="1"/>
  <c r="GH51" i="1" s="1"/>
  <c r="X1422" i="35"/>
  <c r="AB70" i="36"/>
  <c r="X2036" i="35"/>
  <c r="GX70" i="1"/>
  <c r="GO74" i="1"/>
  <c r="X2159" i="35"/>
  <c r="GG69" i="1"/>
  <c r="GH69" i="1" s="1"/>
  <c r="X1998" i="35"/>
  <c r="GG43" i="1"/>
  <c r="GH43" i="1" s="1"/>
  <c r="X1166" i="35"/>
  <c r="AE43" i="36"/>
  <c r="HA43" i="1"/>
  <c r="X1173" i="35"/>
  <c r="GD87" i="1"/>
  <c r="X2573" i="35"/>
  <c r="GD86" i="1"/>
  <c r="X2541" i="35"/>
  <c r="GG71" i="1"/>
  <c r="GH71" i="1" s="1"/>
  <c r="X2062" i="35"/>
  <c r="GR22" i="1"/>
  <c r="X496" i="35"/>
  <c r="AH13" i="36"/>
  <c r="HD13" i="1"/>
  <c r="X214" i="35"/>
  <c r="X780" i="35"/>
  <c r="GA31" i="1"/>
  <c r="GU47" i="1"/>
  <c r="X1297" i="35"/>
  <c r="GR18" i="1"/>
  <c r="X368" i="35"/>
  <c r="X630" i="35"/>
  <c r="AH26" i="36"/>
  <c r="HD26" i="1"/>
  <c r="GG82" i="1"/>
  <c r="GH82" i="1" s="1"/>
  <c r="X2414" i="35"/>
  <c r="GU59" i="1"/>
  <c r="X1681" i="35"/>
  <c r="HL47" i="1"/>
  <c r="G1307" i="35"/>
  <c r="X237" i="35"/>
  <c r="GD14" i="1"/>
  <c r="X1870" i="35"/>
  <c r="GG65" i="1"/>
  <c r="GH65" i="1" s="1"/>
  <c r="GG76" i="1"/>
  <c r="GH76" i="1" s="1"/>
  <c r="X2222" i="35"/>
  <c r="AB40" i="36"/>
  <c r="GX40" i="1"/>
  <c r="X1076" i="35"/>
  <c r="X1678" i="35"/>
  <c r="GG59" i="1"/>
  <c r="GH59" i="1" s="1"/>
  <c r="GD46" i="1"/>
  <c r="X1261" i="35"/>
  <c r="GU60" i="1"/>
  <c r="X1713" i="35"/>
  <c r="AH21" i="36"/>
  <c r="HD21" i="1"/>
  <c r="X470" i="35"/>
  <c r="X2740" i="35"/>
  <c r="AB92" i="36"/>
  <c r="GX92" i="1"/>
  <c r="GG77" i="1"/>
  <c r="GH77" i="1" s="1"/>
  <c r="X2254" i="35"/>
  <c r="GU74" i="1"/>
  <c r="X2161" i="35"/>
  <c r="GO46" i="1"/>
  <c r="X1263" i="35"/>
  <c r="GG68" i="1"/>
  <c r="GH68" i="1" s="1"/>
  <c r="X1966" i="35"/>
  <c r="HL39" i="1"/>
  <c r="G1051" i="35"/>
  <c r="GD102" i="1"/>
  <c r="X3053" i="35"/>
  <c r="AE26" i="36"/>
  <c r="HA26" i="1"/>
  <c r="X629" i="35"/>
  <c r="GO64" i="1"/>
  <c r="X1839" i="35"/>
  <c r="GR30" i="1"/>
  <c r="X752" i="35"/>
  <c r="X911" i="35"/>
  <c r="GO35" i="1"/>
  <c r="GD30" i="1"/>
  <c r="X749" i="35"/>
  <c r="G2427" i="35"/>
  <c r="HL82" i="1"/>
  <c r="GA13" i="1"/>
  <c r="X204" i="35"/>
  <c r="GR52" i="1"/>
  <c r="X1456" i="35"/>
  <c r="GO80" i="1"/>
  <c r="X2351" i="35"/>
  <c r="GU50" i="1"/>
  <c r="X1393" i="35"/>
  <c r="X494" i="35"/>
  <c r="GG22" i="1"/>
  <c r="GH22" i="1" s="1"/>
  <c r="AH100" i="36"/>
  <c r="HD100" i="1"/>
  <c r="X2998" i="35"/>
  <c r="AE42" i="36"/>
  <c r="HA42" i="1"/>
  <c r="X1141" i="35"/>
  <c r="X2252" i="35"/>
  <c r="GA77" i="1"/>
  <c r="GA25" i="1"/>
  <c r="X588" i="35"/>
  <c r="X1358" i="35"/>
  <c r="GG49" i="1"/>
  <c r="GH49" i="1" s="1"/>
  <c r="AB28" i="36"/>
  <c r="X692" i="35"/>
  <c r="GX28" i="1"/>
  <c r="GO27" i="1"/>
  <c r="X655" i="35"/>
  <c r="GD94" i="1"/>
  <c r="X2797" i="35"/>
  <c r="GG70" i="1"/>
  <c r="GH70" i="1" s="1"/>
  <c r="X2030" i="35"/>
  <c r="GU43" i="1"/>
  <c r="X1169" i="35"/>
  <c r="GU32" i="1"/>
  <c r="X817" i="35"/>
  <c r="AH23" i="36"/>
  <c r="HD23" i="1"/>
  <c r="X534" i="35"/>
  <c r="G1179" i="35"/>
  <c r="HL43" i="1"/>
  <c r="X1551" i="35"/>
  <c r="GO55" i="1"/>
  <c r="GO37" i="1"/>
  <c r="X975" i="35"/>
  <c r="HL22" i="1"/>
  <c r="G507" i="35"/>
  <c r="GG21" i="1"/>
  <c r="GH21" i="1" s="1"/>
  <c r="X462" i="35"/>
  <c r="GG17" i="1"/>
  <c r="GH17" i="1" s="1"/>
  <c r="X334" i="35"/>
  <c r="GG10" i="1"/>
  <c r="GH10" i="1" s="1"/>
  <c r="X110" i="35"/>
  <c r="HD48" i="1"/>
  <c r="X1334" i="35"/>
  <c r="AH48" i="36"/>
  <c r="X2582" i="35"/>
  <c r="AH87" i="36"/>
  <c r="HD87" i="1"/>
  <c r="GG61" i="1"/>
  <c r="GH61" i="1" s="1"/>
  <c r="X1742" i="35"/>
  <c r="X1398" i="35"/>
  <c r="AH50" i="36"/>
  <c r="HD50" i="1"/>
  <c r="X2606" i="35"/>
  <c r="GG88" i="1"/>
  <c r="GH88" i="1" s="1"/>
  <c r="GU42" i="1"/>
  <c r="X1137" i="35"/>
  <c r="HD14" i="1"/>
  <c r="X246" i="35"/>
  <c r="AH14" i="36"/>
  <c r="GO43" i="1"/>
  <c r="X1167" i="35"/>
  <c r="AE39" i="36"/>
  <c r="HA39" i="1"/>
  <c r="X1045" i="35"/>
  <c r="X1999" i="35"/>
  <c r="GO69" i="1"/>
  <c r="GO87" i="1"/>
  <c r="X2575" i="35"/>
  <c r="GO70" i="1"/>
  <c r="X2031" i="35"/>
  <c r="X750" i="35"/>
  <c r="GG30" i="1"/>
  <c r="GH30" i="1" s="1"/>
  <c r="AE56" i="36"/>
  <c r="HA56" i="1"/>
  <c r="X1589" i="35"/>
  <c r="GO29" i="1"/>
  <c r="X719" i="35"/>
  <c r="GR29" i="1"/>
  <c r="X720" i="35"/>
  <c r="GO88" i="1"/>
  <c r="X2607" i="35"/>
  <c r="AB68" i="36"/>
  <c r="GX68" i="1"/>
  <c r="X1972" i="35"/>
  <c r="GG20" i="1"/>
  <c r="GH20" i="1" s="1"/>
  <c r="X430" i="35"/>
  <c r="GU27" i="1"/>
  <c r="X657" i="35"/>
  <c r="X1072" i="35"/>
  <c r="GR40" i="1"/>
  <c r="GG84" i="1"/>
  <c r="GH84" i="1" s="1"/>
  <c r="X2478" i="35"/>
  <c r="GU54" i="1"/>
  <c r="X1521" i="35"/>
  <c r="GU24" i="1"/>
  <c r="X561" i="35"/>
  <c r="AB21" i="36"/>
  <c r="GX21" i="1"/>
  <c r="X468" i="35"/>
  <c r="GR17" i="1"/>
  <c r="X336" i="35"/>
  <c r="FY7" i="1"/>
  <c r="AF7" i="1"/>
  <c r="GU30" i="1"/>
  <c r="X753" i="35"/>
  <c r="AB9" i="36"/>
  <c r="GX9" i="1"/>
  <c r="X84" i="35"/>
  <c r="J2235" i="35"/>
  <c r="AA7" i="36"/>
  <c r="FB7" i="1"/>
  <c r="W20" i="35"/>
  <c r="GD36" i="1"/>
  <c r="X941" i="35"/>
  <c r="GU83" i="1"/>
  <c r="X2449" i="35"/>
  <c r="GO9" i="1"/>
  <c r="X79" i="35"/>
  <c r="GO15" i="1"/>
  <c r="X271" i="35"/>
  <c r="J1083" i="35"/>
  <c r="AE8" i="36"/>
  <c r="HA8" i="1"/>
  <c r="X53" i="35"/>
  <c r="GO13" i="1"/>
  <c r="X207" i="35"/>
  <c r="J155" i="35"/>
  <c r="G27" i="35"/>
  <c r="J347" i="35"/>
  <c r="J1243" i="35"/>
  <c r="AE9" i="36"/>
  <c r="HA9" i="1"/>
  <c r="X85" i="35"/>
  <c r="J123" i="35"/>
  <c r="BE7" i="1"/>
  <c r="W13" i="35"/>
  <c r="AG9" i="36"/>
  <c r="FV9" i="1"/>
  <c r="W86" i="35"/>
  <c r="HL36" i="1"/>
  <c r="G955" i="35"/>
  <c r="GO11" i="1"/>
  <c r="X143" i="35"/>
  <c r="J411" i="35"/>
  <c r="GD20" i="1"/>
  <c r="X429" i="35"/>
  <c r="H8" i="36"/>
  <c r="G40" i="35"/>
  <c r="GE8" i="1"/>
  <c r="CA8" i="1"/>
  <c r="GO19" i="1"/>
  <c r="X399" i="35"/>
  <c r="AG6" i="1"/>
  <c r="W3115" i="35"/>
  <c r="W2987" i="35"/>
  <c r="W2859" i="35"/>
  <c r="W2731" i="35"/>
  <c r="W2603" i="35"/>
  <c r="W2475" i="35"/>
  <c r="W2347" i="35"/>
  <c r="W2219" i="35"/>
  <c r="W2091" i="35"/>
  <c r="W1963" i="35"/>
  <c r="W1835" i="35"/>
  <c r="W1707" i="35"/>
  <c r="W1611" i="35"/>
  <c r="W3147" i="35"/>
  <c r="W3019" i="35"/>
  <c r="W2891" i="35"/>
  <c r="W2763" i="35"/>
  <c r="W2635" i="35"/>
  <c r="W2507" i="35"/>
  <c r="W2379" i="35"/>
  <c r="W2251" i="35"/>
  <c r="W2123" i="35"/>
  <c r="W3179" i="35"/>
  <c r="W3051" i="35"/>
  <c r="W2923" i="35"/>
  <c r="W2795" i="35"/>
  <c r="W2667" i="35"/>
  <c r="W2539" i="35"/>
  <c r="W2411" i="35"/>
  <c r="W2283" i="35"/>
  <c r="W2155" i="35"/>
  <c r="W2027" i="35"/>
  <c r="W1899" i="35"/>
  <c r="W1771" i="35"/>
  <c r="W3083" i="35"/>
  <c r="W2955" i="35"/>
  <c r="W2827" i="35"/>
  <c r="W2699" i="35"/>
  <c r="W2571" i="35"/>
  <c r="W2443" i="35"/>
  <c r="W2315" i="35"/>
  <c r="W2187" i="35"/>
  <c r="W2059" i="35"/>
  <c r="W1995" i="35"/>
  <c r="W1931" i="35"/>
  <c r="W1867" i="35"/>
  <c r="W1803" i="35"/>
  <c r="W1739" i="35"/>
  <c r="W1675" i="35"/>
  <c r="W1547" i="35"/>
  <c r="W1419" i="35"/>
  <c r="W1291" i="35"/>
  <c r="W1163" i="35"/>
  <c r="W1035" i="35"/>
  <c r="W907" i="35"/>
  <c r="W779" i="35"/>
  <c r="W651" i="35"/>
  <c r="W587" i="35"/>
  <c r="W459" i="35"/>
  <c r="W331" i="35"/>
  <c r="W299" i="35"/>
  <c r="W171" i="35"/>
  <c r="W139" i="35"/>
  <c r="W75" i="35"/>
  <c r="W1579" i="35"/>
  <c r="W1451" i="35"/>
  <c r="W1323" i="35"/>
  <c r="W1195" i="35"/>
  <c r="W1067" i="35"/>
  <c r="W939" i="35"/>
  <c r="W811" i="35"/>
  <c r="W683" i="35"/>
  <c r="W619" i="35"/>
  <c r="W491" i="35"/>
  <c r="W363" i="35"/>
  <c r="W203" i="35"/>
  <c r="W107" i="35"/>
  <c r="W1643" i="35"/>
  <c r="W1483" i="35"/>
  <c r="W1355" i="35"/>
  <c r="W1227" i="35"/>
  <c r="W1099" i="35"/>
  <c r="W971" i="35"/>
  <c r="W843" i="35"/>
  <c r="W715" i="35"/>
  <c r="W523" i="35"/>
  <c r="W395" i="35"/>
  <c r="W235" i="35"/>
  <c r="W43" i="35"/>
  <c r="W11" i="35"/>
  <c r="W1515" i="35"/>
  <c r="W1387" i="35"/>
  <c r="W1259" i="35"/>
  <c r="W1131" i="35"/>
  <c r="W1003" i="35"/>
  <c r="W875" i="35"/>
  <c r="W747" i="35"/>
  <c r="W555" i="35"/>
  <c r="W427" i="35"/>
  <c r="W267" i="35"/>
  <c r="FB8" i="1"/>
  <c r="AA8" i="36"/>
  <c r="W52" i="35"/>
  <c r="J3131" i="35"/>
  <c r="J1467" i="35"/>
  <c r="GD56" i="1"/>
  <c r="X1581" i="35"/>
  <c r="GU16" i="1"/>
  <c r="X305" i="35"/>
  <c r="AE38" i="36"/>
  <c r="HA38" i="1"/>
  <c r="X1013" i="35"/>
  <c r="HL84" i="1"/>
  <c r="G2491" i="35"/>
  <c r="GO21" i="1"/>
  <c r="X463" i="35"/>
  <c r="J1595" i="35"/>
  <c r="GD8" i="1"/>
  <c r="X45" i="35"/>
  <c r="HL88" i="1"/>
  <c r="G2619" i="35"/>
  <c r="GU20" i="1"/>
  <c r="X433" i="35"/>
  <c r="HG101" i="1"/>
  <c r="GD68" i="1"/>
  <c r="X1965" i="35"/>
  <c r="X2673" i="35"/>
  <c r="GU90" i="1"/>
  <c r="GU34" i="1"/>
  <c r="X881" i="35"/>
  <c r="GO49" i="1"/>
  <c r="X1359" i="35"/>
  <c r="J859" i="35"/>
  <c r="J2107" i="35"/>
  <c r="J827" i="35"/>
  <c r="AB54" i="36"/>
  <c r="GX54" i="1"/>
  <c r="X1524" i="35"/>
  <c r="GD48" i="1"/>
  <c r="X1325" i="35"/>
  <c r="GE7" i="1"/>
  <c r="CA7" i="1"/>
  <c r="J1723" i="35"/>
  <c r="AE10" i="36"/>
  <c r="HA10" i="1"/>
  <c r="X117" i="35"/>
  <c r="J1979" i="35"/>
  <c r="J891" i="35"/>
  <c r="J2459" i="35"/>
  <c r="J379" i="35"/>
  <c r="J2523" i="35"/>
  <c r="J795" i="35"/>
  <c r="J1851" i="35"/>
  <c r="J1211" i="35"/>
  <c r="J3099" i="35"/>
  <c r="CA112" i="1"/>
  <c r="GA30" i="1"/>
  <c r="X748" i="35"/>
  <c r="GU12" i="1"/>
  <c r="X177" i="35"/>
  <c r="GU89" i="1"/>
  <c r="X2641" i="35"/>
  <c r="GP8" i="1"/>
  <c r="DU8" i="1"/>
  <c r="J315" i="35"/>
  <c r="GD80" i="1"/>
  <c r="X2349" i="35"/>
  <c r="J2715" i="35"/>
  <c r="J2747" i="35"/>
  <c r="FY8" i="1"/>
  <c r="AF8" i="1"/>
  <c r="GO31" i="1"/>
  <c r="X783" i="35"/>
  <c r="J251" i="35"/>
  <c r="J219" i="35"/>
  <c r="J2971" i="35"/>
  <c r="GU28" i="1"/>
  <c r="X689" i="35"/>
  <c r="GU14" i="1"/>
  <c r="X241" i="35"/>
  <c r="J603" i="35"/>
  <c r="J731" i="35"/>
  <c r="J3003" i="35"/>
  <c r="GO33" i="1"/>
  <c r="X847" i="35"/>
  <c r="GD72" i="1"/>
  <c r="X2093" i="35"/>
  <c r="J1499" i="35"/>
  <c r="GD32" i="1"/>
  <c r="X813" i="35"/>
  <c r="J2875" i="35"/>
  <c r="GU81" i="1"/>
  <c r="X2385" i="35"/>
  <c r="AH73" i="36"/>
  <c r="HD73" i="1"/>
  <c r="X2134" i="35"/>
  <c r="J2363" i="35"/>
  <c r="GD60" i="1"/>
  <c r="X1709" i="35"/>
  <c r="J3163" i="35"/>
  <c r="J2939" i="35"/>
  <c r="GD44" i="1"/>
  <c r="X1197" i="35"/>
  <c r="GO17" i="1"/>
  <c r="X335" i="35"/>
  <c r="GO8" i="1"/>
  <c r="X47" i="35"/>
  <c r="HL30" i="1"/>
  <c r="G763" i="35"/>
  <c r="BE9" i="1"/>
  <c r="W77" i="35"/>
  <c r="CA110" i="1"/>
  <c r="AG8" i="36"/>
  <c r="FV8" i="1"/>
  <c r="W54" i="35"/>
  <c r="IF13" i="1"/>
  <c r="IF14" i="1" s="1"/>
  <c r="GD52" i="1"/>
  <c r="X1453" i="35"/>
  <c r="J2779" i="35"/>
  <c r="GP9" i="1"/>
  <c r="DU9" i="1"/>
  <c r="J283" i="35"/>
  <c r="FY9" i="1"/>
  <c r="AF9" i="1"/>
  <c r="HF103" i="1"/>
  <c r="GU18" i="1"/>
  <c r="X369" i="35"/>
  <c r="GD40" i="1"/>
  <c r="X1069" i="35"/>
  <c r="GO53" i="1"/>
  <c r="X1487" i="35"/>
  <c r="AE22" i="36"/>
  <c r="HA22" i="1"/>
  <c r="X501" i="35"/>
  <c r="GD84" i="1"/>
  <c r="X2477" i="35"/>
  <c r="J1115" i="35"/>
  <c r="J475" i="35"/>
  <c r="J571" i="35"/>
  <c r="GU88" i="1"/>
  <c r="X2609" i="35"/>
  <c r="GD28" i="1"/>
  <c r="X685" i="35"/>
  <c r="J2907" i="35"/>
  <c r="HE95" i="1"/>
  <c r="ER7" i="1"/>
  <c r="W17" i="35"/>
  <c r="J2811" i="35"/>
  <c r="HH98" i="1"/>
  <c r="GD12" i="1"/>
  <c r="X173" i="35"/>
  <c r="AG7" i="36"/>
  <c r="FV7" i="1"/>
  <c r="W22" i="35"/>
  <c r="GU84" i="1"/>
  <c r="X2481" i="35"/>
  <c r="GD88" i="1"/>
  <c r="X2605" i="35"/>
  <c r="AE14" i="36"/>
  <c r="HA14" i="1"/>
  <c r="X245" i="35"/>
  <c r="GU9" i="1"/>
  <c r="X81" i="35"/>
  <c r="GD16" i="1"/>
  <c r="X301" i="35"/>
  <c r="J2395" i="35"/>
  <c r="HL28" i="1"/>
  <c r="G699" i="35"/>
  <c r="GO25" i="1"/>
  <c r="X591" i="35"/>
  <c r="GG29" i="1"/>
  <c r="GH29" i="1" s="1"/>
  <c r="X718" i="35"/>
  <c r="GD104" i="1"/>
  <c r="X3117" i="35"/>
  <c r="GD64" i="1"/>
  <c r="X1837" i="35"/>
  <c r="AH22" i="36"/>
  <c r="HD22" i="1"/>
  <c r="X502" i="35"/>
  <c r="HL12" i="1"/>
  <c r="G187" i="35"/>
  <c r="J3035" i="35"/>
  <c r="J2843" i="35"/>
  <c r="GU8" i="1"/>
  <c r="X49" i="35"/>
  <c r="GU10" i="1"/>
  <c r="X113" i="35"/>
  <c r="GD24" i="1"/>
  <c r="X557" i="35"/>
  <c r="GE9" i="1"/>
  <c r="CA9" i="1"/>
  <c r="J1339" i="35"/>
  <c r="GD92" i="1"/>
  <c r="X2733" i="35"/>
  <c r="GD100" i="1"/>
  <c r="X2989" i="35"/>
  <c r="J1371" i="35"/>
  <c r="ID13" i="1"/>
  <c r="ID14" i="1" s="1"/>
  <c r="GD96" i="1"/>
  <c r="X2861" i="35"/>
  <c r="GD76" i="1"/>
  <c r="X2221" i="35"/>
  <c r="HL20" i="1"/>
  <c r="G443" i="35"/>
  <c r="GO7" i="1"/>
  <c r="X15" i="35"/>
  <c r="GO41" i="1"/>
  <c r="X1103" i="35"/>
  <c r="GP7" i="1"/>
  <c r="DU7" i="1"/>
  <c r="X2705" i="35"/>
  <c r="GU91" i="1"/>
  <c r="GO45" i="1"/>
  <c r="X1231" i="35"/>
  <c r="HH86" i="1" l="1"/>
  <c r="HH106" i="1"/>
  <c r="HH103" i="1"/>
  <c r="HE99" i="1"/>
  <c r="HE93" i="1"/>
  <c r="HF98" i="1"/>
  <c r="HG94" i="1"/>
  <c r="HE98" i="1"/>
  <c r="HE105" i="1"/>
  <c r="HG98" i="1"/>
  <c r="HH85" i="1"/>
  <c r="GG102" i="1"/>
  <c r="GH102" i="1" s="1"/>
  <c r="X3054" i="35"/>
  <c r="GG89" i="1"/>
  <c r="X2638" i="35"/>
  <c r="GA88" i="1"/>
  <c r="HG88" i="1" s="1"/>
  <c r="X2604" i="35"/>
  <c r="GA91" i="1"/>
  <c r="HG91" i="1" s="1"/>
  <c r="X2700" i="35"/>
  <c r="HG105" i="1"/>
  <c r="HG97" i="1"/>
  <c r="HF99" i="1"/>
  <c r="J2683" i="35"/>
  <c r="HH101" i="1"/>
  <c r="HF97" i="1"/>
  <c r="HG95" i="1"/>
  <c r="HH96" i="1"/>
  <c r="HG99" i="1"/>
  <c r="HF105" i="1"/>
  <c r="HH99" i="1"/>
  <c r="HH105" i="1"/>
  <c r="HH95" i="1"/>
  <c r="HF101" i="1"/>
  <c r="HE97" i="1"/>
  <c r="HF94" i="1"/>
  <c r="HH102" i="1"/>
  <c r="HF102" i="1"/>
  <c r="HE85" i="1"/>
  <c r="HG103" i="1"/>
  <c r="HI103" i="1" s="1"/>
  <c r="HF85" i="1"/>
  <c r="HE94" i="1"/>
  <c r="HE87" i="1"/>
  <c r="HH94" i="1"/>
  <c r="J923" i="35"/>
  <c r="J1947" i="35"/>
  <c r="J539" i="35"/>
  <c r="J1147" i="35"/>
  <c r="HE102" i="1"/>
  <c r="J2203" i="35"/>
  <c r="J2171" i="35"/>
  <c r="J1019" i="35"/>
  <c r="J1563" i="35"/>
  <c r="J1787" i="35"/>
  <c r="J1531" i="35"/>
  <c r="J1755" i="35"/>
  <c r="J2331" i="35"/>
  <c r="J635" i="35"/>
  <c r="J2267" i="35"/>
  <c r="HG85" i="1"/>
  <c r="HF86" i="1"/>
  <c r="HF93" i="1"/>
  <c r="HG86" i="1"/>
  <c r="HE86" i="1"/>
  <c r="HF87" i="1"/>
  <c r="HG93" i="1"/>
  <c r="HH87" i="1"/>
  <c r="GY107" i="1"/>
  <c r="IK7" i="1" s="1"/>
  <c r="HF100" i="1"/>
  <c r="HH93" i="1"/>
  <c r="HG87" i="1"/>
  <c r="HF106" i="1"/>
  <c r="J2075" i="35"/>
  <c r="J1659" i="35"/>
  <c r="HH75" i="1"/>
  <c r="HE75" i="1"/>
  <c r="HF75" i="1"/>
  <c r="HG75" i="1"/>
  <c r="J2043" i="35"/>
  <c r="HG106" i="1"/>
  <c r="J507" i="35"/>
  <c r="HF26" i="1"/>
  <c r="HG26" i="1"/>
  <c r="HH26" i="1"/>
  <c r="HE26" i="1"/>
  <c r="HE59" i="1"/>
  <c r="HG59" i="1"/>
  <c r="HH59" i="1"/>
  <c r="HF59" i="1"/>
  <c r="J1307" i="35"/>
  <c r="HE82" i="1"/>
  <c r="HG82" i="1"/>
  <c r="HH82" i="1"/>
  <c r="HF82" i="1"/>
  <c r="HH23" i="1"/>
  <c r="HF23" i="1"/>
  <c r="HE23" i="1"/>
  <c r="HG23" i="1"/>
  <c r="HF71" i="1"/>
  <c r="HE71" i="1"/>
  <c r="HG71" i="1"/>
  <c r="HH71" i="1"/>
  <c r="HG39" i="1"/>
  <c r="HE39" i="1"/>
  <c r="HF39" i="1"/>
  <c r="HH39" i="1"/>
  <c r="J1883" i="35"/>
  <c r="HE66" i="1"/>
  <c r="HF66" i="1"/>
  <c r="HG66" i="1"/>
  <c r="HH66" i="1"/>
  <c r="HH78" i="1"/>
  <c r="HE78" i="1"/>
  <c r="HF78" i="1"/>
  <c r="HG78" i="1"/>
  <c r="HF79" i="1"/>
  <c r="HE79" i="1"/>
  <c r="HG79" i="1"/>
  <c r="HH79" i="1"/>
  <c r="J667" i="35"/>
  <c r="J1915" i="35"/>
  <c r="HE50" i="1"/>
  <c r="HH50" i="1"/>
  <c r="HF50" i="1"/>
  <c r="HG50" i="1"/>
  <c r="J1179" i="35"/>
  <c r="J2427" i="35"/>
  <c r="J1051" i="35"/>
  <c r="HH74" i="1"/>
  <c r="HE74" i="1"/>
  <c r="HF74" i="1"/>
  <c r="HG74" i="1"/>
  <c r="HE70" i="1"/>
  <c r="HG70" i="1"/>
  <c r="HH70" i="1"/>
  <c r="HF70" i="1"/>
  <c r="HF43" i="1"/>
  <c r="HH43" i="1"/>
  <c r="HG43" i="1"/>
  <c r="HE43" i="1"/>
  <c r="HH63" i="1"/>
  <c r="HF63" i="1"/>
  <c r="HE63" i="1"/>
  <c r="HG63" i="1"/>
  <c r="HH58" i="1"/>
  <c r="HF58" i="1"/>
  <c r="HE58" i="1"/>
  <c r="HG58" i="1"/>
  <c r="HH61" i="1"/>
  <c r="HF61" i="1"/>
  <c r="HE61" i="1"/>
  <c r="HG61" i="1"/>
  <c r="HE37" i="1"/>
  <c r="HG37" i="1"/>
  <c r="HH37" i="1"/>
  <c r="HF37" i="1"/>
  <c r="HE51" i="1"/>
  <c r="HF51" i="1"/>
  <c r="HH51" i="1"/>
  <c r="HG51" i="1"/>
  <c r="HF42" i="1"/>
  <c r="HG42" i="1"/>
  <c r="HE42" i="1"/>
  <c r="HH42" i="1"/>
  <c r="J2011" i="35"/>
  <c r="HH27" i="1"/>
  <c r="HG27" i="1"/>
  <c r="HE27" i="1"/>
  <c r="HF27" i="1"/>
  <c r="J1435" i="35"/>
  <c r="GY109" i="1"/>
  <c r="IK9" i="1" s="1"/>
  <c r="HF55" i="1"/>
  <c r="HH55" i="1"/>
  <c r="HG55" i="1"/>
  <c r="HE55" i="1"/>
  <c r="HH77" i="1"/>
  <c r="HE77" i="1"/>
  <c r="HF77" i="1"/>
  <c r="HG77" i="1"/>
  <c r="HG46" i="1"/>
  <c r="HE46" i="1"/>
  <c r="HH46" i="1"/>
  <c r="HF46" i="1"/>
  <c r="HF65" i="1"/>
  <c r="HG65" i="1"/>
  <c r="HH65" i="1"/>
  <c r="HE65" i="1"/>
  <c r="HG69" i="1"/>
  <c r="HH69" i="1"/>
  <c r="HE69" i="1"/>
  <c r="HF69" i="1"/>
  <c r="HG62" i="1"/>
  <c r="HH62" i="1"/>
  <c r="HF62" i="1"/>
  <c r="HE62" i="1"/>
  <c r="J1403" i="35"/>
  <c r="HH57" i="1"/>
  <c r="HF57" i="1"/>
  <c r="HE57" i="1"/>
  <c r="HG57" i="1"/>
  <c r="J2299" i="35"/>
  <c r="HE35" i="1"/>
  <c r="HF35" i="1"/>
  <c r="HH35" i="1"/>
  <c r="HG35" i="1"/>
  <c r="HF67" i="1"/>
  <c r="HE67" i="1"/>
  <c r="HG67" i="1"/>
  <c r="HH67" i="1"/>
  <c r="J1691" i="35"/>
  <c r="HF47" i="1"/>
  <c r="HH47" i="1"/>
  <c r="HG47" i="1"/>
  <c r="HE47" i="1"/>
  <c r="J443" i="35"/>
  <c r="HF16" i="1"/>
  <c r="HG16" i="1"/>
  <c r="HH16" i="1"/>
  <c r="HE16" i="1"/>
  <c r="HF28" i="1"/>
  <c r="HE28" i="1"/>
  <c r="HG28" i="1"/>
  <c r="HH28" i="1"/>
  <c r="HF96" i="1"/>
  <c r="AG9" i="1"/>
  <c r="W76" i="35"/>
  <c r="HF44" i="1"/>
  <c r="HH44" i="1"/>
  <c r="HG44" i="1"/>
  <c r="HE44" i="1"/>
  <c r="HH33" i="1"/>
  <c r="HE33" i="1"/>
  <c r="HG33" i="1"/>
  <c r="HF33" i="1"/>
  <c r="HF14" i="1"/>
  <c r="HG14" i="1"/>
  <c r="HH14" i="1"/>
  <c r="HE14" i="1"/>
  <c r="DV7" i="1"/>
  <c r="W16" i="35"/>
  <c r="HF24" i="1"/>
  <c r="HH24" i="1"/>
  <c r="HG24" i="1"/>
  <c r="HE24" i="1"/>
  <c r="HE96" i="1"/>
  <c r="HF40" i="1"/>
  <c r="HH40" i="1"/>
  <c r="HG40" i="1"/>
  <c r="HE40" i="1"/>
  <c r="HJ9" i="1"/>
  <c r="HG52" i="1"/>
  <c r="HE52" i="1"/>
  <c r="HF52" i="1"/>
  <c r="HH52" i="1"/>
  <c r="AG8" i="1"/>
  <c r="W44" i="35"/>
  <c r="HE49" i="1"/>
  <c r="HF49" i="1"/>
  <c r="HG49" i="1"/>
  <c r="HH49" i="1"/>
  <c r="HH21" i="1"/>
  <c r="HF21" i="1"/>
  <c r="HE21" i="1"/>
  <c r="HG21" i="1"/>
  <c r="GY112" i="1"/>
  <c r="HE100" i="1"/>
  <c r="HF19" i="1"/>
  <c r="HH19" i="1"/>
  <c r="HG19" i="1"/>
  <c r="HE19" i="1"/>
  <c r="J955" i="35"/>
  <c r="J699" i="35"/>
  <c r="HF22" i="1"/>
  <c r="HE22" i="1"/>
  <c r="HH22" i="1"/>
  <c r="HG22" i="1"/>
  <c r="DV9" i="1"/>
  <c r="W80" i="35"/>
  <c r="CB9" i="1"/>
  <c r="W78" i="35"/>
  <c r="HH104" i="1"/>
  <c r="HE104" i="1"/>
  <c r="HG104" i="1"/>
  <c r="HF104" i="1"/>
  <c r="HH25" i="1"/>
  <c r="HG25" i="1"/>
  <c r="HF25" i="1"/>
  <c r="HE25" i="1"/>
  <c r="HE12" i="1"/>
  <c r="HF12" i="1"/>
  <c r="HG12" i="1"/>
  <c r="HH12" i="1"/>
  <c r="GU7" i="1"/>
  <c r="X17" i="35"/>
  <c r="HG84" i="1"/>
  <c r="HF84" i="1"/>
  <c r="HH84" i="1"/>
  <c r="HE84" i="1"/>
  <c r="HG96" i="1"/>
  <c r="J763" i="35"/>
  <c r="HE17" i="1"/>
  <c r="HF17" i="1"/>
  <c r="HH17" i="1"/>
  <c r="HG17" i="1"/>
  <c r="HF60" i="1"/>
  <c r="HE60" i="1"/>
  <c r="HG60" i="1"/>
  <c r="HH60" i="1"/>
  <c r="HF81" i="1"/>
  <c r="HG81" i="1"/>
  <c r="HH81" i="1"/>
  <c r="HE81" i="1"/>
  <c r="HH32" i="1"/>
  <c r="HG32" i="1"/>
  <c r="HF32" i="1"/>
  <c r="HE32" i="1"/>
  <c r="HG72" i="1"/>
  <c r="HH72" i="1"/>
  <c r="HE72" i="1"/>
  <c r="HF72" i="1"/>
  <c r="HJ8" i="1"/>
  <c r="HH30" i="1"/>
  <c r="HE30" i="1"/>
  <c r="HF30" i="1"/>
  <c r="HG30" i="1"/>
  <c r="HE48" i="1"/>
  <c r="HF48" i="1"/>
  <c r="HH48" i="1"/>
  <c r="HG48" i="1"/>
  <c r="GY110" i="1"/>
  <c r="GY111" i="1"/>
  <c r="HE38" i="1"/>
  <c r="HH38" i="1"/>
  <c r="HF38" i="1"/>
  <c r="HG38" i="1"/>
  <c r="HG100" i="1"/>
  <c r="AB8" i="36"/>
  <c r="GX8" i="1"/>
  <c r="X52" i="35"/>
  <c r="CB8" i="1"/>
  <c r="W46" i="35"/>
  <c r="GD7" i="1"/>
  <c r="X13" i="35"/>
  <c r="HF15" i="1"/>
  <c r="HG15" i="1"/>
  <c r="HH15" i="1"/>
  <c r="HE15" i="1"/>
  <c r="HE83" i="1"/>
  <c r="HG83" i="1"/>
  <c r="HH83" i="1"/>
  <c r="HF83" i="1"/>
  <c r="AB7" i="36"/>
  <c r="GX7" i="1"/>
  <c r="X20" i="35"/>
  <c r="HG29" i="1"/>
  <c r="HF29" i="1"/>
  <c r="HE29" i="1"/>
  <c r="HH29" i="1"/>
  <c r="GD9" i="1"/>
  <c r="X77" i="35"/>
  <c r="HG45" i="1"/>
  <c r="HH45" i="1"/>
  <c r="HE45" i="1"/>
  <c r="HF45" i="1"/>
  <c r="GM107" i="1"/>
  <c r="IG7" i="1" s="1"/>
  <c r="GM109" i="1"/>
  <c r="GM111" i="1"/>
  <c r="GM112" i="1"/>
  <c r="GM108" i="1"/>
  <c r="GM110" i="1"/>
  <c r="CE109" i="1"/>
  <c r="HH76" i="1"/>
  <c r="HE76" i="1"/>
  <c r="HF76" i="1"/>
  <c r="HG76" i="1"/>
  <c r="HF92" i="1"/>
  <c r="HH92" i="1"/>
  <c r="HG92" i="1"/>
  <c r="HE92" i="1"/>
  <c r="HG10" i="1"/>
  <c r="HH10" i="1"/>
  <c r="HE10" i="1"/>
  <c r="HF10" i="1"/>
  <c r="J187" i="35"/>
  <c r="HH88" i="1"/>
  <c r="AH7" i="36"/>
  <c r="HD7" i="1"/>
  <c r="X22" i="35"/>
  <c r="HH53" i="1"/>
  <c r="HE53" i="1"/>
  <c r="HF53" i="1"/>
  <c r="HG53" i="1"/>
  <c r="HF18" i="1"/>
  <c r="HG18" i="1"/>
  <c r="HH18" i="1"/>
  <c r="HE18" i="1"/>
  <c r="HG73" i="1"/>
  <c r="HH73" i="1"/>
  <c r="HF73" i="1"/>
  <c r="HE73" i="1"/>
  <c r="DV8" i="1"/>
  <c r="W48" i="35"/>
  <c r="CB7" i="1"/>
  <c r="W14" i="35"/>
  <c r="HF34" i="1"/>
  <c r="HG34" i="1"/>
  <c r="HE34" i="1"/>
  <c r="HH34" i="1"/>
  <c r="HF68" i="1"/>
  <c r="HG68" i="1"/>
  <c r="HH68" i="1"/>
  <c r="HE68" i="1"/>
  <c r="HF91" i="1"/>
  <c r="J2619" i="35"/>
  <c r="J2491" i="35"/>
  <c r="GY108" i="1"/>
  <c r="HH56" i="1"/>
  <c r="HF56" i="1"/>
  <c r="HE56" i="1"/>
  <c r="HG56" i="1"/>
  <c r="HH100" i="1"/>
  <c r="X3147" i="35"/>
  <c r="X3019" i="35"/>
  <c r="X2891" i="35"/>
  <c r="X2763" i="35"/>
  <c r="X2635" i="35"/>
  <c r="X2507" i="35"/>
  <c r="X2379" i="35"/>
  <c r="X2251" i="35"/>
  <c r="X2123" i="35"/>
  <c r="X1995" i="35"/>
  <c r="X1867" i="35"/>
  <c r="X1739" i="35"/>
  <c r="X1643" i="35"/>
  <c r="X3179" i="35"/>
  <c r="X3051" i="35"/>
  <c r="X2923" i="35"/>
  <c r="X2795" i="35"/>
  <c r="X2667" i="35"/>
  <c r="X2539" i="35"/>
  <c r="X2411" i="35"/>
  <c r="X2283" i="35"/>
  <c r="X2155" i="35"/>
  <c r="X3083" i="35"/>
  <c r="X2955" i="35"/>
  <c r="X2827" i="35"/>
  <c r="X2699" i="35"/>
  <c r="X2571" i="35"/>
  <c r="X2443" i="35"/>
  <c r="X2315" i="35"/>
  <c r="X2187" i="35"/>
  <c r="X2059" i="35"/>
  <c r="X1931" i="35"/>
  <c r="X1803" i="35"/>
  <c r="X1675" i="35"/>
  <c r="X3115" i="35"/>
  <c r="X2987" i="35"/>
  <c r="X2859" i="35"/>
  <c r="X2731" i="35"/>
  <c r="X2603" i="35"/>
  <c r="X2475" i="35"/>
  <c r="X2347" i="35"/>
  <c r="X2219" i="35"/>
  <c r="X2091" i="35"/>
  <c r="X1611" i="35"/>
  <c r="X1579" i="35"/>
  <c r="X1451" i="35"/>
  <c r="X1323" i="35"/>
  <c r="X1195" i="35"/>
  <c r="X1067" i="35"/>
  <c r="X939" i="35"/>
  <c r="X811" i="35"/>
  <c r="X683" i="35"/>
  <c r="X619" i="35"/>
  <c r="X491" i="35"/>
  <c r="X363" i="35"/>
  <c r="X203" i="35"/>
  <c r="X107" i="35"/>
  <c r="X1483" i="35"/>
  <c r="X1355" i="35"/>
  <c r="X1227" i="35"/>
  <c r="X1099" i="35"/>
  <c r="X971" i="35"/>
  <c r="X843" i="35"/>
  <c r="X715" i="35"/>
  <c r="X523" i="35"/>
  <c r="X395" i="35"/>
  <c r="X235" i="35"/>
  <c r="X43" i="35"/>
  <c r="X11" i="35"/>
  <c r="X2027" i="35"/>
  <c r="X1963" i="35"/>
  <c r="X1899" i="35"/>
  <c r="X1835" i="35"/>
  <c r="X1771" i="35"/>
  <c r="X1707" i="35"/>
  <c r="X1515" i="35"/>
  <c r="X1387" i="35"/>
  <c r="X1259" i="35"/>
  <c r="X1131" i="35"/>
  <c r="X1003" i="35"/>
  <c r="X875" i="35"/>
  <c r="X747" i="35"/>
  <c r="X555" i="35"/>
  <c r="X427" i="35"/>
  <c r="X267" i="35"/>
  <c r="X1547" i="35"/>
  <c r="X1419" i="35"/>
  <c r="X1291" i="35"/>
  <c r="X1163" i="35"/>
  <c r="X1035" i="35"/>
  <c r="X907" i="35"/>
  <c r="X779" i="35"/>
  <c r="X651" i="35"/>
  <c r="X587" i="35"/>
  <c r="X459" i="35"/>
  <c r="X331" i="35"/>
  <c r="X299" i="35"/>
  <c r="X171" i="35"/>
  <c r="X139" i="35"/>
  <c r="X75" i="35"/>
  <c r="HG20" i="1"/>
  <c r="HH20" i="1"/>
  <c r="HE20" i="1"/>
  <c r="HF20" i="1"/>
  <c r="HG11" i="1"/>
  <c r="HF11" i="1"/>
  <c r="HH11" i="1"/>
  <c r="HE11" i="1"/>
  <c r="AH9" i="36"/>
  <c r="HD9" i="1"/>
  <c r="X86" i="35"/>
  <c r="HE13" i="1"/>
  <c r="HF13" i="1"/>
  <c r="HG13" i="1"/>
  <c r="HH13" i="1"/>
  <c r="AG7" i="1"/>
  <c r="W12" i="35"/>
  <c r="HF41" i="1"/>
  <c r="HG41" i="1"/>
  <c r="HH41" i="1"/>
  <c r="HE41" i="1"/>
  <c r="HG64" i="1"/>
  <c r="HH64" i="1"/>
  <c r="HF64" i="1"/>
  <c r="HE64" i="1"/>
  <c r="AH8" i="36"/>
  <c r="HD8" i="1"/>
  <c r="X54" i="35"/>
  <c r="HF31" i="1"/>
  <c r="HH31" i="1"/>
  <c r="HE31" i="1"/>
  <c r="HG31" i="1"/>
  <c r="HE80" i="1"/>
  <c r="HF80" i="1"/>
  <c r="HG80" i="1"/>
  <c r="HH80" i="1"/>
  <c r="HE54" i="1"/>
  <c r="HF54" i="1"/>
  <c r="HH54" i="1"/>
  <c r="HG54" i="1"/>
  <c r="HG90" i="1"/>
  <c r="HH90" i="1"/>
  <c r="HE90" i="1"/>
  <c r="HF90" i="1"/>
  <c r="FE109" i="1"/>
  <c r="HH36" i="1"/>
  <c r="HE36" i="1"/>
  <c r="HG36" i="1"/>
  <c r="HF36" i="1"/>
  <c r="HJ7" i="1"/>
  <c r="HE88" i="1" l="1"/>
  <c r="HF88" i="1"/>
  <c r="HI101" i="1"/>
  <c r="HO101" i="1" s="1"/>
  <c r="M3035" i="35" s="1"/>
  <c r="HI98" i="1"/>
  <c r="J98" i="11" s="1"/>
  <c r="HI95" i="1"/>
  <c r="HI94" i="1"/>
  <c r="J94" i="11" s="1"/>
  <c r="HI105" i="1"/>
  <c r="HI53" i="1"/>
  <c r="U1499" i="35" s="1"/>
  <c r="HE91" i="1"/>
  <c r="HH91" i="1"/>
  <c r="HI91" i="1" s="1"/>
  <c r="HI86" i="1"/>
  <c r="HM86" i="1" s="1"/>
  <c r="HI27" i="1"/>
  <c r="J27" i="11" s="1"/>
  <c r="HI10" i="1"/>
  <c r="HI30" i="1"/>
  <c r="U763" i="35" s="1"/>
  <c r="HI72" i="1"/>
  <c r="U2107" i="35" s="1"/>
  <c r="HI40" i="1"/>
  <c r="U1083" i="35" s="1"/>
  <c r="HI28" i="1"/>
  <c r="HO28" i="1" s="1"/>
  <c r="M699" i="35" s="1"/>
  <c r="HI51" i="1"/>
  <c r="J51" i="11" s="1"/>
  <c r="HI37" i="1"/>
  <c r="HO37" i="1" s="1"/>
  <c r="M987" i="35" s="1"/>
  <c r="HI70" i="1"/>
  <c r="HM70" i="1" s="1"/>
  <c r="HI26" i="1"/>
  <c r="J26" i="11" s="1"/>
  <c r="HI106" i="1"/>
  <c r="HM106" i="1" s="1"/>
  <c r="GH89" i="1"/>
  <c r="HE89" i="1" s="1"/>
  <c r="HI13" i="1"/>
  <c r="J13" i="11" s="1"/>
  <c r="HI11" i="1"/>
  <c r="HO11" i="1" s="1"/>
  <c r="M155" i="35" s="1"/>
  <c r="HI17" i="1"/>
  <c r="HO17" i="1" s="1"/>
  <c r="M347" i="35" s="1"/>
  <c r="HI19" i="1"/>
  <c r="U411" i="35" s="1"/>
  <c r="HI16" i="1"/>
  <c r="J16" i="11" s="1"/>
  <c r="HI67" i="1"/>
  <c r="HO67" i="1" s="1"/>
  <c r="M1947" i="35" s="1"/>
  <c r="HI62" i="1"/>
  <c r="J62" i="11" s="1"/>
  <c r="HI65" i="1"/>
  <c r="U1883" i="35" s="1"/>
  <c r="HI55" i="1"/>
  <c r="J55" i="11" s="1"/>
  <c r="HI82" i="1"/>
  <c r="HO82" i="1" s="1"/>
  <c r="M2427" i="35" s="1"/>
  <c r="HI99" i="1"/>
  <c r="HM99" i="1" s="1"/>
  <c r="HG89" i="1"/>
  <c r="HI36" i="1"/>
  <c r="HO36" i="1" s="1"/>
  <c r="M955" i="35" s="1"/>
  <c r="HI90" i="1"/>
  <c r="HI31" i="1"/>
  <c r="HO31" i="1" s="1"/>
  <c r="M795" i="35" s="1"/>
  <c r="HI20" i="1"/>
  <c r="HO20" i="1" s="1"/>
  <c r="M443" i="35" s="1"/>
  <c r="HI45" i="1"/>
  <c r="HO45" i="1" s="1"/>
  <c r="M1243" i="35" s="1"/>
  <c r="HI15" i="1"/>
  <c r="U283" i="35" s="1"/>
  <c r="HI25" i="1"/>
  <c r="HM25" i="1" s="1"/>
  <c r="HI47" i="1"/>
  <c r="HO47" i="1" s="1"/>
  <c r="M1307" i="35" s="1"/>
  <c r="HI74" i="1"/>
  <c r="J74" i="11" s="1"/>
  <c r="HI93" i="1"/>
  <c r="HO93" i="1" s="1"/>
  <c r="M2779" i="35" s="1"/>
  <c r="HG102" i="1"/>
  <c r="HI102" i="1" s="1"/>
  <c r="J105" i="11"/>
  <c r="U3163" i="35"/>
  <c r="HM105" i="1"/>
  <c r="HO105" i="1"/>
  <c r="M3163" i="35" s="1"/>
  <c r="U3035" i="35"/>
  <c r="J103" i="11"/>
  <c r="U3099" i="35"/>
  <c r="HM103" i="1"/>
  <c r="HO103" i="1"/>
  <c r="M3099" i="35" s="1"/>
  <c r="HM11" i="1"/>
  <c r="J11" i="11"/>
  <c r="HI34" i="1"/>
  <c r="HI92" i="1"/>
  <c r="HM15" i="1"/>
  <c r="HO15" i="1"/>
  <c r="M283" i="35" s="1"/>
  <c r="HI32" i="1"/>
  <c r="HI81" i="1"/>
  <c r="HI12" i="1"/>
  <c r="HI21" i="1"/>
  <c r="HI52" i="1"/>
  <c r="HI24" i="1"/>
  <c r="HI33" i="1"/>
  <c r="HI35" i="1"/>
  <c r="HI57" i="1"/>
  <c r="HI39" i="1"/>
  <c r="HI71" i="1"/>
  <c r="U2811" i="35"/>
  <c r="HO53" i="1"/>
  <c r="M1499" i="35" s="1"/>
  <c r="J10" i="11"/>
  <c r="HM10" i="1"/>
  <c r="U123" i="35"/>
  <c r="HO10" i="1"/>
  <c r="M123" i="35" s="1"/>
  <c r="HM72" i="1"/>
  <c r="HI100" i="1"/>
  <c r="U667" i="35"/>
  <c r="U2043" i="35"/>
  <c r="U2427" i="35"/>
  <c r="U2555" i="35"/>
  <c r="HO26" i="1"/>
  <c r="M635" i="35" s="1"/>
  <c r="HM95" i="1"/>
  <c r="U2843" i="35"/>
  <c r="J95" i="11"/>
  <c r="HO95" i="1"/>
  <c r="M2843" i="35" s="1"/>
  <c r="HI56" i="1"/>
  <c r="HI88" i="1"/>
  <c r="HI76" i="1"/>
  <c r="HI29" i="1"/>
  <c r="HI48" i="1"/>
  <c r="HI60" i="1"/>
  <c r="HI14" i="1"/>
  <c r="HI44" i="1"/>
  <c r="HI69" i="1"/>
  <c r="HI43" i="1"/>
  <c r="HI79" i="1"/>
  <c r="HI78" i="1"/>
  <c r="J90" i="11"/>
  <c r="U2683" i="35"/>
  <c r="HM90" i="1"/>
  <c r="HI54" i="1"/>
  <c r="HI80" i="1"/>
  <c r="HI64" i="1"/>
  <c r="HI41" i="1"/>
  <c r="HI68" i="1"/>
  <c r="HI73" i="1"/>
  <c r="HI18" i="1"/>
  <c r="HI83" i="1"/>
  <c r="HI38" i="1"/>
  <c r="HI84" i="1"/>
  <c r="HI104" i="1"/>
  <c r="HI22" i="1"/>
  <c r="HI49" i="1"/>
  <c r="HI96" i="1"/>
  <c r="HM28" i="1"/>
  <c r="U699" i="35"/>
  <c r="J28" i="11"/>
  <c r="U1307" i="35"/>
  <c r="HM67" i="1"/>
  <c r="HI46" i="1"/>
  <c r="HI77" i="1"/>
  <c r="HI42" i="1"/>
  <c r="HI61" i="1"/>
  <c r="HI58" i="1"/>
  <c r="HI63" i="1"/>
  <c r="HI50" i="1"/>
  <c r="HI66" i="1"/>
  <c r="HI23" i="1"/>
  <c r="HI59" i="1"/>
  <c r="HI75" i="1"/>
  <c r="HI87" i="1"/>
  <c r="HI85" i="1"/>
  <c r="HI97" i="1"/>
  <c r="HO90" i="1"/>
  <c r="M2683" i="35" s="1"/>
  <c r="HO86" i="1"/>
  <c r="M2555" i="35" s="1"/>
  <c r="FH110" i="1"/>
  <c r="FF110" i="1"/>
  <c r="IK8" i="1"/>
  <c r="CO110" i="1"/>
  <c r="IG10" i="1"/>
  <c r="CK110" i="1"/>
  <c r="IG9" i="1"/>
  <c r="GB107" i="1"/>
  <c r="HZ7" i="1" s="1"/>
  <c r="GB108" i="1"/>
  <c r="AJ109" i="1"/>
  <c r="GB109" i="1"/>
  <c r="GB111" i="1"/>
  <c r="GB110" i="1"/>
  <c r="GB112" i="1"/>
  <c r="FJ110" i="1"/>
  <c r="IK10" i="1"/>
  <c r="GA8" i="1"/>
  <c r="X44" i="35"/>
  <c r="GR7" i="1"/>
  <c r="X16" i="35"/>
  <c r="GV107" i="1"/>
  <c r="IJ7" i="1" s="1"/>
  <c r="EU109" i="1"/>
  <c r="GV108" i="1"/>
  <c r="GV110" i="1"/>
  <c r="GV112" i="1"/>
  <c r="GV109" i="1"/>
  <c r="GV111" i="1"/>
  <c r="GG9" i="1"/>
  <c r="X78" i="35"/>
  <c r="IK12" i="1"/>
  <c r="FN110" i="1"/>
  <c r="D91" i="35"/>
  <c r="HL9" i="1"/>
  <c r="D27" i="35"/>
  <c r="HL7" i="1"/>
  <c r="GR8" i="1"/>
  <c r="X48" i="35"/>
  <c r="IG8" i="1"/>
  <c r="CG110" i="1"/>
  <c r="IG12" i="1"/>
  <c r="CY110" i="1"/>
  <c r="GG8" i="1"/>
  <c r="X46" i="35"/>
  <c r="D59" i="35"/>
  <c r="HL8" i="1"/>
  <c r="GA9" i="1"/>
  <c r="X76" i="35"/>
  <c r="GA7" i="1"/>
  <c r="X12" i="35"/>
  <c r="GG7" i="1"/>
  <c r="X14" i="35"/>
  <c r="HB107" i="1"/>
  <c r="IL7" i="1" s="1"/>
  <c r="HB109" i="1"/>
  <c r="HB111" i="1"/>
  <c r="FO109" i="1"/>
  <c r="HB112" i="1"/>
  <c r="HB108" i="1"/>
  <c r="HB110" i="1"/>
  <c r="IG11" i="1"/>
  <c r="CT110" i="1"/>
  <c r="FL110" i="1"/>
  <c r="IK11" i="1"/>
  <c r="GS107" i="1"/>
  <c r="II7" i="1" s="1"/>
  <c r="DY109" i="1"/>
  <c r="GS108" i="1"/>
  <c r="GS110" i="1"/>
  <c r="GS112" i="1"/>
  <c r="GS109" i="1"/>
  <c r="GS111" i="1"/>
  <c r="GR9" i="1"/>
  <c r="X80" i="35"/>
  <c r="J65" i="11" l="1"/>
  <c r="HM47" i="1"/>
  <c r="HM20" i="1"/>
  <c r="HM19" i="1"/>
  <c r="J47" i="11"/>
  <c r="HO65" i="1"/>
  <c r="M1883" i="35" s="1"/>
  <c r="U347" i="35"/>
  <c r="HM51" i="1"/>
  <c r="HO94" i="1"/>
  <c r="M2811" i="35" s="1"/>
  <c r="J101" i="11"/>
  <c r="U2939" i="35"/>
  <c r="HO51" i="1"/>
  <c r="M1435" i="35" s="1"/>
  <c r="HM94" i="1"/>
  <c r="U2971" i="35"/>
  <c r="HM101" i="1"/>
  <c r="J30" i="11"/>
  <c r="HO106" i="1"/>
  <c r="M3195" i="35" s="1"/>
  <c r="HO70" i="1"/>
  <c r="M2043" i="35" s="1"/>
  <c r="HO27" i="1"/>
  <c r="M667" i="35" s="1"/>
  <c r="HM40" i="1"/>
  <c r="J70" i="11"/>
  <c r="HM27" i="1"/>
  <c r="HM53" i="1"/>
  <c r="HM98" i="1"/>
  <c r="HO98" i="1"/>
  <c r="M2939" i="35" s="1"/>
  <c r="HO74" i="1"/>
  <c r="M2171" i="35" s="1"/>
  <c r="J40" i="11"/>
  <c r="J53" i="11"/>
  <c r="HO55" i="1"/>
  <c r="M1563" i="35" s="1"/>
  <c r="U315" i="35"/>
  <c r="HM26" i="1"/>
  <c r="J20" i="11"/>
  <c r="J19" i="11"/>
  <c r="HM65" i="1"/>
  <c r="U635" i="35"/>
  <c r="HM16" i="1"/>
  <c r="U955" i="35"/>
  <c r="HM45" i="1"/>
  <c r="U1243" i="35"/>
  <c r="U1563" i="35"/>
  <c r="HO16" i="1"/>
  <c r="M315" i="35" s="1"/>
  <c r="HM36" i="1"/>
  <c r="HO13" i="1"/>
  <c r="M219" i="35" s="1"/>
  <c r="HM55" i="1"/>
  <c r="J36" i="11"/>
  <c r="HM13" i="1"/>
  <c r="HM93" i="1"/>
  <c r="U3195" i="35"/>
  <c r="U2779" i="35"/>
  <c r="J106" i="11"/>
  <c r="HO30" i="1"/>
  <c r="M763" i="35" s="1"/>
  <c r="J45" i="11"/>
  <c r="J25" i="11"/>
  <c r="HM17" i="1"/>
  <c r="HO62" i="1"/>
  <c r="M1787" i="35" s="1"/>
  <c r="J86" i="11"/>
  <c r="J72" i="11"/>
  <c r="HO99" i="1"/>
  <c r="M2971" i="35" s="1"/>
  <c r="HO72" i="1"/>
  <c r="M2107" i="35" s="1"/>
  <c r="J99" i="11"/>
  <c r="U603" i="35"/>
  <c r="J93" i="11"/>
  <c r="U2171" i="35"/>
  <c r="J67" i="11"/>
  <c r="HM74" i="1"/>
  <c r="U1947" i="35"/>
  <c r="J82" i="11"/>
  <c r="HM82" i="1"/>
  <c r="HM62" i="1"/>
  <c r="U1435" i="35"/>
  <c r="U1787" i="35"/>
  <c r="U795" i="35"/>
  <c r="HM30" i="1"/>
  <c r="HM37" i="1"/>
  <c r="U987" i="35"/>
  <c r="J31" i="11"/>
  <c r="HO40" i="1"/>
  <c r="M1083" i="35" s="1"/>
  <c r="J17" i="11"/>
  <c r="U443" i="35"/>
  <c r="HM31" i="1"/>
  <c r="J37" i="11"/>
  <c r="HO19" i="1"/>
  <c r="M411" i="35" s="1"/>
  <c r="HO25" i="1"/>
  <c r="M603" i="35" s="1"/>
  <c r="J15" i="11"/>
  <c r="U155" i="35"/>
  <c r="U219" i="35"/>
  <c r="HO102" i="1"/>
  <c r="M3067" i="35" s="1"/>
  <c r="U3067" i="35"/>
  <c r="J102" i="11"/>
  <c r="HM102" i="1"/>
  <c r="HF89" i="1"/>
  <c r="HH89" i="1"/>
  <c r="GI8" i="1"/>
  <c r="GH8" i="1"/>
  <c r="HG8" i="1" s="1"/>
  <c r="GK9" i="1"/>
  <c r="GH9" i="1"/>
  <c r="HM59" i="1"/>
  <c r="U1691" i="35"/>
  <c r="J59" i="11"/>
  <c r="HO59" i="1"/>
  <c r="M1691" i="35" s="1"/>
  <c r="J50" i="11"/>
  <c r="HM50" i="1"/>
  <c r="U1403" i="35"/>
  <c r="HO50" i="1"/>
  <c r="M1403" i="35" s="1"/>
  <c r="J42" i="11"/>
  <c r="HM42" i="1"/>
  <c r="U1147" i="35"/>
  <c r="HO42" i="1"/>
  <c r="M1147" i="35" s="1"/>
  <c r="HM96" i="1"/>
  <c r="U2875" i="35"/>
  <c r="J96" i="11"/>
  <c r="HO96" i="1"/>
  <c r="M2875" i="35" s="1"/>
  <c r="U3131" i="35"/>
  <c r="HM104" i="1"/>
  <c r="J104" i="11"/>
  <c r="HO104" i="1"/>
  <c r="M3131" i="35" s="1"/>
  <c r="J18" i="11"/>
  <c r="HM18" i="1"/>
  <c r="U379" i="35"/>
  <c r="HO18" i="1"/>
  <c r="M379" i="35" s="1"/>
  <c r="HM64" i="1"/>
  <c r="U1851" i="35"/>
  <c r="J64" i="11"/>
  <c r="HO64" i="1"/>
  <c r="M1851" i="35" s="1"/>
  <c r="J43" i="11"/>
  <c r="U1179" i="35"/>
  <c r="HM43" i="1"/>
  <c r="HO43" i="1"/>
  <c r="M1179" i="35" s="1"/>
  <c r="J14" i="11"/>
  <c r="U251" i="35"/>
  <c r="HM14" i="1"/>
  <c r="HO14" i="1"/>
  <c r="M251" i="35" s="1"/>
  <c r="J76" i="11"/>
  <c r="U2235" i="35"/>
  <c r="HM76" i="1"/>
  <c r="HO76" i="1"/>
  <c r="M2235" i="35" s="1"/>
  <c r="U2075" i="35"/>
  <c r="HM71" i="1"/>
  <c r="J71" i="11"/>
  <c r="HO71" i="1"/>
  <c r="M2075" i="35" s="1"/>
  <c r="J24" i="11"/>
  <c r="U571" i="35"/>
  <c r="HM24" i="1"/>
  <c r="HO24" i="1"/>
  <c r="M571" i="35" s="1"/>
  <c r="U2395" i="35"/>
  <c r="HM81" i="1"/>
  <c r="J81" i="11"/>
  <c r="HO81" i="1"/>
  <c r="M2395" i="35" s="1"/>
  <c r="U2907" i="35"/>
  <c r="HM97" i="1"/>
  <c r="J97" i="11"/>
  <c r="HO97" i="1"/>
  <c r="M2907" i="35" s="1"/>
  <c r="J23" i="11"/>
  <c r="HM23" i="1"/>
  <c r="U539" i="35"/>
  <c r="HO23" i="1"/>
  <c r="M539" i="35" s="1"/>
  <c r="HM63" i="1"/>
  <c r="J63" i="11"/>
  <c r="U1819" i="35"/>
  <c r="HO63" i="1"/>
  <c r="M1819" i="35" s="1"/>
  <c r="U2267" i="35"/>
  <c r="J77" i="11"/>
  <c r="HM77" i="1"/>
  <c r="HO77" i="1"/>
  <c r="M2267" i="35" s="1"/>
  <c r="HM49" i="1"/>
  <c r="J49" i="11"/>
  <c r="U1371" i="35"/>
  <c r="HO49" i="1"/>
  <c r="M1371" i="35" s="1"/>
  <c r="J84" i="11"/>
  <c r="U2491" i="35"/>
  <c r="HM84" i="1"/>
  <c r="HO84" i="1"/>
  <c r="M2491" i="35" s="1"/>
  <c r="U2139" i="35"/>
  <c r="J73" i="11"/>
  <c r="HM73" i="1"/>
  <c r="HO73" i="1"/>
  <c r="M2139" i="35" s="1"/>
  <c r="U2363" i="35"/>
  <c r="J80" i="11"/>
  <c r="HM80" i="1"/>
  <c r="HO80" i="1"/>
  <c r="M2363" i="35" s="1"/>
  <c r="U1723" i="35"/>
  <c r="J60" i="11"/>
  <c r="HM60" i="1"/>
  <c r="HO60" i="1"/>
  <c r="M1723" i="35" s="1"/>
  <c r="U2619" i="35"/>
  <c r="J88" i="11"/>
  <c r="HM88" i="1"/>
  <c r="HO88" i="1"/>
  <c r="M2619" i="35" s="1"/>
  <c r="U3003" i="35"/>
  <c r="J100" i="11"/>
  <c r="HM100" i="1"/>
  <c r="HO100" i="1"/>
  <c r="M3003" i="35" s="1"/>
  <c r="J39" i="11"/>
  <c r="U1051" i="35"/>
  <c r="HM39" i="1"/>
  <c r="HO39" i="1"/>
  <c r="M1051" i="35" s="1"/>
  <c r="U1627" i="35"/>
  <c r="HM57" i="1"/>
  <c r="J57" i="11"/>
  <c r="HO57" i="1"/>
  <c r="M1627" i="35" s="1"/>
  <c r="J52" i="11"/>
  <c r="U1467" i="35"/>
  <c r="HM52" i="1"/>
  <c r="HO52" i="1"/>
  <c r="M1467" i="35" s="1"/>
  <c r="J32" i="11"/>
  <c r="U827" i="35"/>
  <c r="HM32" i="1"/>
  <c r="HO32" i="1"/>
  <c r="M827" i="35" s="1"/>
  <c r="J85" i="11"/>
  <c r="U2523" i="35"/>
  <c r="HM85" i="1"/>
  <c r="HO85" i="1"/>
  <c r="M2523" i="35" s="1"/>
  <c r="J75" i="11"/>
  <c r="HM75" i="1"/>
  <c r="U2203" i="35"/>
  <c r="HO75" i="1"/>
  <c r="M2203" i="35" s="1"/>
  <c r="J66" i="11"/>
  <c r="U1915" i="35"/>
  <c r="HM66" i="1"/>
  <c r="HO66" i="1"/>
  <c r="M1915" i="35" s="1"/>
  <c r="J58" i="11"/>
  <c r="U1659" i="35"/>
  <c r="HM58" i="1"/>
  <c r="HO58" i="1"/>
  <c r="M1659" i="35" s="1"/>
  <c r="J46" i="11"/>
  <c r="U1275" i="35"/>
  <c r="HM46" i="1"/>
  <c r="HO46" i="1"/>
  <c r="M1275" i="35" s="1"/>
  <c r="U2715" i="35"/>
  <c r="HM91" i="1"/>
  <c r="J91" i="11"/>
  <c r="HO91" i="1"/>
  <c r="M2715" i="35" s="1"/>
  <c r="J38" i="11"/>
  <c r="U1019" i="35"/>
  <c r="HM38" i="1"/>
  <c r="HO38" i="1"/>
  <c r="M1019" i="35" s="1"/>
  <c r="J68" i="11"/>
  <c r="HM68" i="1"/>
  <c r="U1979" i="35"/>
  <c r="HO68" i="1"/>
  <c r="M1979" i="35" s="1"/>
  <c r="J54" i="11"/>
  <c r="U1531" i="35"/>
  <c r="HM54" i="1"/>
  <c r="HO54" i="1"/>
  <c r="M1531" i="35" s="1"/>
  <c r="HM78" i="1"/>
  <c r="J78" i="11"/>
  <c r="U2299" i="35"/>
  <c r="HO78" i="1"/>
  <c r="M2299" i="35" s="1"/>
  <c r="U2011" i="35"/>
  <c r="J69" i="11"/>
  <c r="HM69" i="1"/>
  <c r="HO69" i="1"/>
  <c r="M2011" i="35" s="1"/>
  <c r="J48" i="11"/>
  <c r="U1339" i="35"/>
  <c r="HM48" i="1"/>
  <c r="HO48" i="1"/>
  <c r="M1339" i="35" s="1"/>
  <c r="J56" i="11"/>
  <c r="U1595" i="35"/>
  <c r="HM56" i="1"/>
  <c r="HO56" i="1"/>
  <c r="M1595" i="35" s="1"/>
  <c r="J35" i="11"/>
  <c r="U923" i="35"/>
  <c r="HM35" i="1"/>
  <c r="HO35" i="1"/>
  <c r="M923" i="35" s="1"/>
  <c r="J21" i="11"/>
  <c r="U475" i="35"/>
  <c r="HM21" i="1"/>
  <c r="HO21" i="1"/>
  <c r="M475" i="35" s="1"/>
  <c r="U2747" i="35"/>
  <c r="HM92" i="1"/>
  <c r="J92" i="11"/>
  <c r="HO92" i="1"/>
  <c r="M2747" i="35" s="1"/>
  <c r="HM87" i="1"/>
  <c r="J87" i="11"/>
  <c r="U2587" i="35"/>
  <c r="HO87" i="1"/>
  <c r="M2587" i="35" s="1"/>
  <c r="J61" i="11"/>
  <c r="U1755" i="35"/>
  <c r="HM61" i="1"/>
  <c r="HO61" i="1"/>
  <c r="M1755" i="35" s="1"/>
  <c r="U507" i="35"/>
  <c r="HM22" i="1"/>
  <c r="J22" i="11"/>
  <c r="HO22" i="1"/>
  <c r="M507" i="35" s="1"/>
  <c r="J83" i="11"/>
  <c r="HM83" i="1"/>
  <c r="U2459" i="35"/>
  <c r="HO83" i="1"/>
  <c r="M2459" i="35" s="1"/>
  <c r="J41" i="11"/>
  <c r="HM41" i="1"/>
  <c r="U1115" i="35"/>
  <c r="HO41" i="1"/>
  <c r="M1115" i="35" s="1"/>
  <c r="HM79" i="1"/>
  <c r="U2331" i="35"/>
  <c r="J79" i="11"/>
  <c r="HO79" i="1"/>
  <c r="M2331" i="35" s="1"/>
  <c r="HM44" i="1"/>
  <c r="U1211" i="35"/>
  <c r="J44" i="11"/>
  <c r="HO44" i="1"/>
  <c r="M1211" i="35" s="1"/>
  <c r="U731" i="35"/>
  <c r="J29" i="11"/>
  <c r="HM29" i="1"/>
  <c r="HO29" i="1"/>
  <c r="M731" i="35" s="1"/>
  <c r="J33" i="11"/>
  <c r="U859" i="35"/>
  <c r="HM33" i="1"/>
  <c r="HO33" i="1"/>
  <c r="M859" i="35" s="1"/>
  <c r="J12" i="11"/>
  <c r="U187" i="35"/>
  <c r="HM12" i="1"/>
  <c r="HO12" i="1"/>
  <c r="M187" i="35" s="1"/>
  <c r="U891" i="35"/>
  <c r="HM34" i="1"/>
  <c r="J34" i="11"/>
  <c r="HO34" i="1"/>
  <c r="M891" i="35" s="1"/>
  <c r="EZ110" i="1"/>
  <c r="IJ10" i="1"/>
  <c r="AY110" i="1"/>
  <c r="HZ11" i="1"/>
  <c r="EI110" i="1"/>
  <c r="II10" i="1"/>
  <c r="CE111" i="1"/>
  <c r="CE112" i="1" s="1"/>
  <c r="J27" i="35"/>
  <c r="FB110" i="1"/>
  <c r="IJ11" i="1"/>
  <c r="IJ8" i="1"/>
  <c r="EV110" i="1"/>
  <c r="GP107" i="1"/>
  <c r="IH7" i="1" s="1"/>
  <c r="GP109" i="1"/>
  <c r="GP111" i="1"/>
  <c r="GP112" i="1"/>
  <c r="DC109" i="1"/>
  <c r="GP108" i="1"/>
  <c r="GP110" i="1"/>
  <c r="HZ9" i="1"/>
  <c r="AP110" i="1"/>
  <c r="IK13" i="1"/>
  <c r="IK14" i="1" s="1"/>
  <c r="GA107" i="1"/>
  <c r="HY7" i="1" s="1"/>
  <c r="GA110" i="1"/>
  <c r="M109" i="1"/>
  <c r="GA109" i="1"/>
  <c r="GA112" i="1"/>
  <c r="GA108" i="1"/>
  <c r="GA111" i="1"/>
  <c r="GK109" i="1"/>
  <c r="GK111" i="1"/>
  <c r="BJ111" i="1"/>
  <c r="GK112" i="1"/>
  <c r="GK108" i="1"/>
  <c r="GK110" i="1"/>
  <c r="GK107" i="1"/>
  <c r="IE7" i="1" s="1"/>
  <c r="EM110" i="1"/>
  <c r="II11" i="1"/>
  <c r="II8" i="1"/>
  <c r="EA110" i="1"/>
  <c r="IL10" i="1"/>
  <c r="FT110" i="1"/>
  <c r="FV110" i="1"/>
  <c r="IL11" i="1"/>
  <c r="GH7" i="1"/>
  <c r="HH7" i="1" s="1"/>
  <c r="GE107" i="1"/>
  <c r="IA7" i="1" s="1"/>
  <c r="GE110" i="1"/>
  <c r="IA10" i="1" s="1"/>
  <c r="GE111" i="1"/>
  <c r="IA11" i="1" s="1"/>
  <c r="GE109" i="1"/>
  <c r="IA9" i="1" s="1"/>
  <c r="GE112" i="1"/>
  <c r="IA12" i="1" s="1"/>
  <c r="GE108" i="1"/>
  <c r="IA8" i="1" s="1"/>
  <c r="HF9" i="1"/>
  <c r="GI109" i="1"/>
  <c r="GI111" i="1"/>
  <c r="GI107" i="1"/>
  <c r="IC7" i="1" s="1"/>
  <c r="BJ109" i="1"/>
  <c r="GI112" i="1"/>
  <c r="GI108" i="1"/>
  <c r="GI110" i="1"/>
  <c r="IG13" i="1"/>
  <c r="IG14" i="1" s="1"/>
  <c r="IJ9" i="1"/>
  <c r="EX110" i="1"/>
  <c r="HZ12" i="1"/>
  <c r="BD110" i="1"/>
  <c r="FE111" i="1"/>
  <c r="FE112" i="1" s="1"/>
  <c r="II12" i="1"/>
  <c r="EQ110" i="1"/>
  <c r="FX110" i="1"/>
  <c r="IL12" i="1"/>
  <c r="EE110" i="1"/>
  <c r="II9" i="1"/>
  <c r="IL8" i="1"/>
  <c r="FP110" i="1"/>
  <c r="FR110" i="1"/>
  <c r="IL9" i="1"/>
  <c r="J59" i="35"/>
  <c r="J91" i="35"/>
  <c r="IJ12" i="1"/>
  <c r="FD110" i="1"/>
  <c r="HH8" i="1"/>
  <c r="HF8" i="1"/>
  <c r="AT110" i="1"/>
  <c r="HZ10" i="1"/>
  <c r="AL110" i="1"/>
  <c r="HZ8" i="1"/>
  <c r="HE8" i="1" l="1"/>
  <c r="HG9" i="1"/>
  <c r="HI89" i="1"/>
  <c r="HO89" i="1" s="1"/>
  <c r="M2651" i="35" s="1"/>
  <c r="HE9" i="1"/>
  <c r="HH9" i="1"/>
  <c r="HZ13" i="1"/>
  <c r="HZ14" i="1" s="1"/>
  <c r="AJ111" i="1"/>
  <c r="AJ112" i="1" s="1"/>
  <c r="FO111" i="1"/>
  <c r="FO112" i="1" s="1"/>
  <c r="IL13" i="1"/>
  <c r="IL14" i="1" s="1"/>
  <c r="IE8" i="1"/>
  <c r="BQ111" i="1"/>
  <c r="BS111" i="1"/>
  <c r="IE9" i="1"/>
  <c r="HY9" i="1"/>
  <c r="S110" i="1"/>
  <c r="IH8" i="1"/>
  <c r="DE110" i="1"/>
  <c r="DI110" i="1"/>
  <c r="IH9" i="1"/>
  <c r="BQ109" i="1"/>
  <c r="IC8" i="1"/>
  <c r="IC11" i="1"/>
  <c r="BW109" i="1"/>
  <c r="BJ108" i="1"/>
  <c r="GH108" i="1"/>
  <c r="GH110" i="1"/>
  <c r="GH107" i="1"/>
  <c r="IB7" i="1" s="1"/>
  <c r="GH112" i="1"/>
  <c r="GH109" i="1"/>
  <c r="GH111" i="1"/>
  <c r="IE12" i="1"/>
  <c r="BY111" i="1"/>
  <c r="HG7" i="1"/>
  <c r="HY11" i="1"/>
  <c r="AC110" i="1"/>
  <c r="BU109" i="1"/>
  <c r="IC10" i="1"/>
  <c r="HI8" i="1"/>
  <c r="IC12" i="1"/>
  <c r="BY109" i="1"/>
  <c r="BS109" i="1"/>
  <c r="IC9" i="1"/>
  <c r="DY111" i="1"/>
  <c r="DY112" i="1" s="1"/>
  <c r="HF7" i="1"/>
  <c r="HY8" i="1"/>
  <c r="O110" i="1"/>
  <c r="HY10" i="1"/>
  <c r="X110" i="1"/>
  <c r="DU110" i="1"/>
  <c r="IH12" i="1"/>
  <c r="EU111" i="1"/>
  <c r="EU112" i="1" s="1"/>
  <c r="IA13" i="1"/>
  <c r="IA14" i="1" s="1"/>
  <c r="II13" i="1"/>
  <c r="II14" i="1" s="1"/>
  <c r="IE10" i="1"/>
  <c r="BU111" i="1"/>
  <c r="BW111" i="1"/>
  <c r="IE11" i="1"/>
  <c r="HE7" i="1"/>
  <c r="AG110" i="1"/>
  <c r="HY12" i="1"/>
  <c r="IH10" i="1"/>
  <c r="DM110" i="1"/>
  <c r="DQ110" i="1"/>
  <c r="IH11" i="1"/>
  <c r="IJ13" i="1"/>
  <c r="IJ14" i="1" s="1"/>
  <c r="J89" i="11" l="1"/>
  <c r="HM89" i="1"/>
  <c r="HI9" i="1"/>
  <c r="HO9" i="1" s="1"/>
  <c r="M91" i="35" s="1"/>
  <c r="U2651" i="35"/>
  <c r="HY13" i="1"/>
  <c r="HY14" i="1" s="1"/>
  <c r="HI7" i="1"/>
  <c r="J7" i="11" s="1"/>
  <c r="M111" i="1"/>
  <c r="M112" i="1" s="1"/>
  <c r="CA109" i="1"/>
  <c r="CC109" i="1" s="1"/>
  <c r="IH13" i="1"/>
  <c r="IH14" i="1" s="1"/>
  <c r="J8" i="11"/>
  <c r="P8" i="11" s="1"/>
  <c r="HM8" i="1"/>
  <c r="U59" i="35"/>
  <c r="HO8" i="1"/>
  <c r="M59" i="35" s="1"/>
  <c r="BS108" i="1"/>
  <c r="IB9" i="1"/>
  <c r="IB8" i="1"/>
  <c r="BQ108" i="1"/>
  <c r="IC13" i="1"/>
  <c r="IC14" i="1" s="1"/>
  <c r="DC111" i="1"/>
  <c r="DC112" i="1" s="1"/>
  <c r="IB12" i="1"/>
  <c r="BY108" i="1"/>
  <c r="CA111" i="1"/>
  <c r="CC111" i="1" s="1"/>
  <c r="BW108" i="1"/>
  <c r="IB11" i="1"/>
  <c r="BU108" i="1"/>
  <c r="IB10" i="1"/>
  <c r="IE13" i="1"/>
  <c r="IE14" i="1" s="1"/>
  <c r="J9" i="11" l="1"/>
  <c r="P9" i="11" s="1"/>
  <c r="U91" i="35"/>
  <c r="HM9" i="1"/>
  <c r="J111" i="1"/>
  <c r="J110" i="1"/>
  <c r="HO7" i="1"/>
  <c r="HJ108" i="1" s="1"/>
  <c r="H111" i="1"/>
  <c r="J108" i="1" s="1"/>
  <c r="F107" i="11" s="1"/>
  <c r="HM7" i="1"/>
  <c r="HN7" i="1" s="1"/>
  <c r="Q27" i="35" s="1"/>
  <c r="J109" i="1"/>
  <c r="HH110" i="1"/>
  <c r="HH109" i="1"/>
  <c r="U27" i="35"/>
  <c r="F109" i="11"/>
  <c r="F108" i="11"/>
  <c r="P7" i="11"/>
  <c r="CA108" i="1"/>
  <c r="CC108" i="1" s="1"/>
  <c r="IB13" i="1"/>
  <c r="IB14" i="1" s="1"/>
  <c r="HJ111" i="1" l="1"/>
  <c r="HN60" i="1"/>
  <c r="Q1723" i="35" s="1"/>
  <c r="HN74" i="1"/>
  <c r="Q2171" i="35" s="1"/>
  <c r="HN42" i="1"/>
  <c r="Q1147" i="35" s="1"/>
  <c r="HN65" i="1"/>
  <c r="Q1883" i="35" s="1"/>
  <c r="HN34" i="1"/>
  <c r="Q891" i="35" s="1"/>
  <c r="HN75" i="1"/>
  <c r="Q2203" i="35" s="1"/>
  <c r="HN24" i="1"/>
  <c r="Q571" i="35" s="1"/>
  <c r="HN66" i="1"/>
  <c r="Q1915" i="35" s="1"/>
  <c r="HN14" i="1"/>
  <c r="Q251" i="35" s="1"/>
  <c r="HN100" i="1"/>
  <c r="Q3003" i="35" s="1"/>
  <c r="HN30" i="1"/>
  <c r="Q763" i="35" s="1"/>
  <c r="HN90" i="1"/>
  <c r="Q2683" i="35" s="1"/>
  <c r="HN25" i="1"/>
  <c r="Q603" i="35" s="1"/>
  <c r="HN78" i="1"/>
  <c r="Q2299" i="35" s="1"/>
  <c r="HN57" i="1"/>
  <c r="Q1627" i="35" s="1"/>
  <c r="HN64" i="1"/>
  <c r="Q1851" i="35" s="1"/>
  <c r="HN106" i="1"/>
  <c r="Q3195" i="35" s="1"/>
  <c r="HN70" i="1"/>
  <c r="Q2043" i="35" s="1"/>
  <c r="HN105" i="1"/>
  <c r="Q3163" i="35" s="1"/>
  <c r="HN46" i="1"/>
  <c r="Q1275" i="35" s="1"/>
  <c r="HN91" i="1"/>
  <c r="Q2715" i="35" s="1"/>
  <c r="HN59" i="1"/>
  <c r="Q1691" i="35" s="1"/>
  <c r="HN41" i="1"/>
  <c r="Q1115" i="35" s="1"/>
  <c r="HN38" i="1"/>
  <c r="Q1019" i="35" s="1"/>
  <c r="HN49" i="1"/>
  <c r="Q1371" i="35" s="1"/>
  <c r="HN83" i="1"/>
  <c r="Q2459" i="35" s="1"/>
  <c r="HN18" i="1"/>
  <c r="Q379" i="35" s="1"/>
  <c r="HN72" i="1"/>
  <c r="Q2107" i="35" s="1"/>
  <c r="HN94" i="1"/>
  <c r="Q2811" i="35" s="1"/>
  <c r="HN81" i="1"/>
  <c r="Q2395" i="35" s="1"/>
  <c r="HN84" i="1"/>
  <c r="Q2491" i="35" s="1"/>
  <c r="HN58" i="1"/>
  <c r="Q1659" i="35" s="1"/>
  <c r="HN21" i="1"/>
  <c r="Q475" i="35" s="1"/>
  <c r="HN29" i="1"/>
  <c r="Q731" i="35" s="1"/>
  <c r="HN35" i="1"/>
  <c r="Q923" i="35" s="1"/>
  <c r="HN44" i="1"/>
  <c r="Q1211" i="35" s="1"/>
  <c r="HN23" i="1"/>
  <c r="Q539" i="35" s="1"/>
  <c r="HN80" i="1"/>
  <c r="Q2363" i="35" s="1"/>
  <c r="HN28" i="1"/>
  <c r="Q699" i="35" s="1"/>
  <c r="HN62" i="1"/>
  <c r="Q1787" i="35" s="1"/>
  <c r="HN10" i="1"/>
  <c r="Q123" i="35" s="1"/>
  <c r="HN82" i="1"/>
  <c r="Q2427" i="35" s="1"/>
  <c r="HN103" i="1"/>
  <c r="Q3099" i="35" s="1"/>
  <c r="HN11" i="1"/>
  <c r="Q155" i="35" s="1"/>
  <c r="HN51" i="1"/>
  <c r="Q1435" i="35" s="1"/>
  <c r="HN36" i="1"/>
  <c r="Q955" i="35" s="1"/>
  <c r="HN67" i="1"/>
  <c r="Q1947" i="35" s="1"/>
  <c r="HN26" i="1"/>
  <c r="Q635" i="35" s="1"/>
  <c r="HJ110" i="1"/>
  <c r="HN50" i="1"/>
  <c r="Q1403" i="35" s="1"/>
  <c r="HN79" i="1"/>
  <c r="Q2331" i="35" s="1"/>
  <c r="HN88" i="1"/>
  <c r="Q2619" i="35" s="1"/>
  <c r="HN104" i="1"/>
  <c r="Q3131" i="35" s="1"/>
  <c r="HN76" i="1"/>
  <c r="Q2235" i="35" s="1"/>
  <c r="HN92" i="1"/>
  <c r="Q2747" i="35" s="1"/>
  <c r="HN32" i="1"/>
  <c r="Q827" i="35" s="1"/>
  <c r="HN85" i="1"/>
  <c r="Q2523" i="35" s="1"/>
  <c r="HN39" i="1"/>
  <c r="Q1051" i="35" s="1"/>
  <c r="HN15" i="1"/>
  <c r="Q283" i="35" s="1"/>
  <c r="HN95" i="1"/>
  <c r="Q2843" i="35" s="1"/>
  <c r="HN27" i="1"/>
  <c r="Q667" i="35" s="1"/>
  <c r="HN99" i="1"/>
  <c r="Q2971" i="35" s="1"/>
  <c r="HN19" i="1"/>
  <c r="Q411" i="35" s="1"/>
  <c r="HN53" i="1"/>
  <c r="Q1499" i="35" s="1"/>
  <c r="HN47" i="1"/>
  <c r="Q1307" i="35" s="1"/>
  <c r="HN17" i="1"/>
  <c r="Q347" i="35" s="1"/>
  <c r="HN16" i="1"/>
  <c r="Q315" i="35" s="1"/>
  <c r="HN31" i="1"/>
  <c r="Q795" i="35" s="1"/>
  <c r="HN61" i="1"/>
  <c r="Q1755" i="35" s="1"/>
  <c r="HN43" i="1"/>
  <c r="Q1179" i="35" s="1"/>
  <c r="HN68" i="1"/>
  <c r="Q1979" i="35" s="1"/>
  <c r="HN22" i="1"/>
  <c r="Q507" i="35" s="1"/>
  <c r="HN96" i="1"/>
  <c r="Q2875" i="35" s="1"/>
  <c r="HJ112" i="1"/>
  <c r="HN89" i="1"/>
  <c r="Q2651" i="35" s="1"/>
  <c r="HN63" i="1"/>
  <c r="Q1819" i="35" s="1"/>
  <c r="HN71" i="1"/>
  <c r="Q2075" i="35" s="1"/>
  <c r="HN77" i="1"/>
  <c r="Q2267" i="35" s="1"/>
  <c r="HN52" i="1"/>
  <c r="Q1467" i="35" s="1"/>
  <c r="HN69" i="1"/>
  <c r="Q2011" i="35" s="1"/>
  <c r="HN56" i="1"/>
  <c r="Q1595" i="35" s="1"/>
  <c r="HN54" i="1"/>
  <c r="Q1531" i="35" s="1"/>
  <c r="HN87" i="1"/>
  <c r="Q2587" i="35" s="1"/>
  <c r="HN97" i="1"/>
  <c r="Q2907" i="35" s="1"/>
  <c r="HN73" i="1"/>
  <c r="Q2139" i="35" s="1"/>
  <c r="HN48" i="1"/>
  <c r="Q1339" i="35" s="1"/>
  <c r="HN12" i="1"/>
  <c r="Q187" i="35" s="1"/>
  <c r="HN102" i="1"/>
  <c r="Q3067" i="35" s="1"/>
  <c r="HN33" i="1"/>
  <c r="Q859" i="35" s="1"/>
  <c r="HN37" i="1"/>
  <c r="Q987" i="35" s="1"/>
  <c r="HN93" i="1"/>
  <c r="Q2779" i="35" s="1"/>
  <c r="HN101" i="1"/>
  <c r="Q3035" i="35" s="1"/>
  <c r="HN55" i="1"/>
  <c r="Q1563" i="35" s="1"/>
  <c r="HN20" i="1"/>
  <c r="Q443" i="35" s="1"/>
  <c r="HN40" i="1"/>
  <c r="Q1083" i="35" s="1"/>
  <c r="HN13" i="1"/>
  <c r="Q219" i="35" s="1"/>
  <c r="HN45" i="1"/>
  <c r="Q1243" i="35" s="1"/>
  <c r="HN86" i="1"/>
  <c r="Q2555" i="35" s="1"/>
  <c r="HN98" i="1"/>
  <c r="Q2939" i="35" s="1"/>
  <c r="HJ109" i="1"/>
  <c r="J112" i="1"/>
  <c r="HH112" i="1"/>
  <c r="HJ107" i="1" s="1"/>
  <c r="M27" i="35"/>
  <c r="F110" i="11"/>
  <c r="HN8" i="1"/>
  <c r="Q59" i="35" s="1"/>
  <c r="HN9" i="1"/>
  <c r="Q91" i="35" s="1"/>
  <c r="P110" i="11"/>
  <c r="P112" i="11"/>
  <c r="P114" i="11"/>
  <c r="P111" i="11"/>
  <c r="P113" i="11"/>
  <c r="P109" i="11"/>
  <c r="AB109" i="11" l="1"/>
  <c r="P115" i="11"/>
  <c r="HY26" i="1" s="1"/>
  <c r="HY20" i="1"/>
  <c r="AB111" i="11"/>
  <c r="IK22" i="1" s="1"/>
  <c r="HY22" i="1"/>
  <c r="AB114" i="11"/>
  <c r="IK25" i="1" s="1"/>
  <c r="HY25" i="1"/>
  <c r="HY23" i="1"/>
  <c r="AB112" i="11"/>
  <c r="IK23" i="1" s="1"/>
  <c r="HY24" i="1"/>
  <c r="AB113" i="11"/>
  <c r="IK24" i="1" s="1"/>
  <c r="AB110" i="11"/>
  <c r="IK21" i="1" s="1"/>
  <c r="HY21" i="1"/>
  <c r="AB115" i="11" l="1"/>
  <c r="IK26" i="1" s="1"/>
  <c r="IK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 K</author>
  </authors>
  <commentList>
    <comment ref="HN5" authorId="0" shapeId="0" xr:uid="{00000000-0006-0000-0300-000001000000}">
      <text>
        <r>
          <rPr>
            <b/>
            <sz val="9"/>
            <color rgb="FF000000"/>
            <rFont val="Calibri"/>
            <family val="2"/>
          </rPr>
          <t>PLZ. CHECK RANK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 Kavita</author>
  </authors>
  <commentList>
    <comment ref="Y1" authorId="0" shapeId="0" xr:uid="{00000000-0006-0000-0400-000001000000}">
      <text>
        <r>
          <rPr>
            <b/>
            <sz val="9"/>
            <color rgb="FF000000"/>
            <rFont val="Arial"/>
            <family val="2"/>
          </rPr>
          <t>Print the Progress Reports on A4 (8.27X11.69 ) size paper.</t>
        </r>
      </text>
    </comment>
  </commentList>
</comments>
</file>

<file path=xl/sharedStrings.xml><?xml version="1.0" encoding="utf-8"?>
<sst xmlns="http://schemas.openxmlformats.org/spreadsheetml/2006/main" count="7892" uniqueCount="631">
  <si>
    <t>EXEMPTION</t>
  </si>
  <si>
    <t>D</t>
  </si>
  <si>
    <t>G</t>
  </si>
  <si>
    <t>tkfrokj ifj.kke</t>
  </si>
  <si>
    <t>SC BOYS</t>
  </si>
  <si>
    <t>SC GIRLS</t>
  </si>
  <si>
    <t>ST BOYS</t>
  </si>
  <si>
    <t>ST GIRLS</t>
  </si>
  <si>
    <t>OBC BOYS</t>
  </si>
  <si>
    <t>OBC GIRLS</t>
  </si>
  <si>
    <t>GEN BOYS</t>
  </si>
  <si>
    <t>GEN GIRLS</t>
  </si>
  <si>
    <t>MIN BOYS</t>
  </si>
  <si>
    <t>MIN GIRLS</t>
  </si>
  <si>
    <t>B</t>
  </si>
  <si>
    <t>A</t>
  </si>
  <si>
    <t>C</t>
  </si>
  <si>
    <t xml:space="preserve">This application has been designed for the Secondary and Higher Secondary schools of Rajasthan. All rights are reserved with the director of Secondary Education, Bikaner, Rajasthan. </t>
  </si>
  <si>
    <t>In cooperation with</t>
  </si>
  <si>
    <t>NAME OF THE STUDENT</t>
  </si>
  <si>
    <t>FATHER'S NAME</t>
  </si>
  <si>
    <t>MOTHER'S NAME</t>
  </si>
  <si>
    <t>GEN</t>
  </si>
  <si>
    <t>SBC</t>
  </si>
  <si>
    <t>SBC BYS</t>
  </si>
  <si>
    <t>SBC GRL</t>
  </si>
  <si>
    <t>TOTAL</t>
  </si>
  <si>
    <t>SC</t>
  </si>
  <si>
    <t>OBC</t>
  </si>
  <si>
    <t>ST</t>
  </si>
  <si>
    <t>MIN</t>
  </si>
  <si>
    <t>SECTION</t>
  </si>
  <si>
    <t>E</t>
  </si>
  <si>
    <t>CICK HERE TO VIEW THE RESULT AT A GLANCE</t>
  </si>
  <si>
    <t>s</t>
  </si>
  <si>
    <t>MATHEMATICS</t>
  </si>
  <si>
    <t>ekg dh dqy mi-</t>
  </si>
  <si>
    <t>nSfud vkSlr mi-</t>
  </si>
  <si>
    <t>CHITTAURGARH</t>
  </si>
  <si>
    <t>CLICK HERE TO SELECT</t>
  </si>
  <si>
    <t>B.E.O.</t>
  </si>
  <si>
    <t>D.E.O.</t>
  </si>
  <si>
    <t>ELEMENTARY</t>
  </si>
  <si>
    <t>SECONDARY</t>
  </si>
  <si>
    <t>English</t>
  </si>
  <si>
    <t>Hindi</t>
  </si>
  <si>
    <t>Year</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</si>
  <si>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</si>
  <si>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</si>
  <si>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</si>
  <si>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</si>
  <si>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</si>
  <si>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</si>
  <si>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</si>
  <si>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</si>
  <si>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</si>
  <si>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</si>
  <si>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</si>
  <si>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</si>
  <si>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</si>
  <si>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</si>
  <si>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</si>
  <si>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</si>
  <si>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</si>
  <si>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grade 'A'</t>
  </si>
  <si>
    <t>grade 'B'</t>
  </si>
  <si>
    <t>grade 'C'</t>
  </si>
  <si>
    <t>grade 'D'</t>
  </si>
  <si>
    <t>grade 'E'</t>
  </si>
  <si>
    <t>GRADE</t>
  </si>
  <si>
    <t>MR</t>
  </si>
  <si>
    <t>COUNT BLANK</t>
  </si>
  <si>
    <t>COUNT 'E'</t>
  </si>
  <si>
    <t>PANCHAYAT SAMITI AND DISTRICT</t>
  </si>
  <si>
    <t>NIMBAHERA</t>
  </si>
  <si>
    <t xml:space="preserve">COUNTER SIGNATURE OF </t>
  </si>
  <si>
    <t>S.NO.</t>
  </si>
  <si>
    <t>CATEGORY</t>
  </si>
  <si>
    <t>GENDER</t>
  </si>
  <si>
    <t>S.R. NO.</t>
  </si>
  <si>
    <t>DATE OF BIRTH IN FIGURES</t>
  </si>
  <si>
    <t>DATE OF BIRTH IN WORDS</t>
  </si>
  <si>
    <t>ENGLISH</t>
  </si>
  <si>
    <t>HINDI</t>
  </si>
  <si>
    <t>THIRD LANGUAGE</t>
  </si>
  <si>
    <t>SCIENCE</t>
  </si>
  <si>
    <t>SOCIAL STUDIES</t>
  </si>
  <si>
    <t>FIRST TEST</t>
  </si>
  <si>
    <t>SECOND TEST</t>
  </si>
  <si>
    <t>THIRD TEST</t>
  </si>
  <si>
    <t>HALF YEARLY EXAM</t>
  </si>
  <si>
    <t>ANNUAL EXAM</t>
  </si>
  <si>
    <t>APRIL</t>
  </si>
  <si>
    <t>MAY</t>
  </si>
  <si>
    <t>JULY</t>
  </si>
  <si>
    <t>AUGUST</t>
  </si>
  <si>
    <t>SEPTEMBER</t>
  </si>
  <si>
    <t>OCTOBER</t>
  </si>
  <si>
    <t>NOVEMBER</t>
  </si>
  <si>
    <t>DECEMBER</t>
  </si>
  <si>
    <t>JANUARY</t>
  </si>
  <si>
    <t>FEBRUARY</t>
  </si>
  <si>
    <t>MARCH</t>
  </si>
  <si>
    <t>MEETINGS</t>
  </si>
  <si>
    <t>STUDENT ATTENDANCE</t>
  </si>
  <si>
    <t>IN HINID</t>
  </si>
  <si>
    <t>IN ENGLISH</t>
  </si>
  <si>
    <t>WRITTEN  BY TEACHER</t>
  </si>
  <si>
    <t>ACTIVITY, ORAL, PROJECT, PRACTICAL BY TEACHER</t>
  </si>
  <si>
    <t>WORK EXPERIENCE</t>
  </si>
  <si>
    <t>ART EDUCATION</t>
  </si>
  <si>
    <t>PHYSICIAL EDUCATION</t>
  </si>
  <si>
    <t>REMARKS</t>
  </si>
  <si>
    <t>FIRST EVALUATION</t>
  </si>
  <si>
    <t>SECOND EVALUATION</t>
  </si>
  <si>
    <t>THIRD EVALUATION</t>
  </si>
  <si>
    <t>FOURTH EVALUATION</t>
  </si>
  <si>
    <t>FIFTH EVALUATION</t>
  </si>
  <si>
    <t>SESSION</t>
  </si>
  <si>
    <t>DATE OF RESULT DECLARATION</t>
  </si>
  <si>
    <t>MONTHLY ATTENDANCE</t>
  </si>
  <si>
    <t>TOTAL ATTENDANCE</t>
  </si>
  <si>
    <t>TOTAL ATTENDANCE UPTO</t>
  </si>
  <si>
    <t>FEBURARY</t>
  </si>
  <si>
    <t>GRAND TOAL</t>
  </si>
  <si>
    <t>RESULT</t>
  </si>
  <si>
    <t>RESUSLT</t>
  </si>
  <si>
    <t>SANSKRIT</t>
  </si>
  <si>
    <t>URDU</t>
  </si>
  <si>
    <t>GUJRATI</t>
  </si>
  <si>
    <t>PUNJABI</t>
  </si>
  <si>
    <t>SINDHI</t>
  </si>
  <si>
    <t>TOTAL APPEARED</t>
  </si>
  <si>
    <t>SIGN. CL. TEACHER</t>
  </si>
  <si>
    <t>SIGN. CHECKER</t>
  </si>
  <si>
    <t>SIGN. EXAM. INCHARGE</t>
  </si>
  <si>
    <t>SIGN. HEAD MASTER</t>
  </si>
  <si>
    <t>RESULT OF THE CLASS</t>
  </si>
  <si>
    <t>NO. OF ST. APPEARED</t>
  </si>
  <si>
    <t>NO. OF ST. PASSED</t>
  </si>
  <si>
    <t>PROMOTED</t>
  </si>
  <si>
    <t>TRANSFERRED</t>
  </si>
  <si>
    <t>PASS PERCENTAGE</t>
  </si>
  <si>
    <t>NAME OF THE SUB. TEACHER</t>
  </si>
  <si>
    <t>SUBJECT</t>
  </si>
  <si>
    <t>SINGHI</t>
  </si>
  <si>
    <t>APPEARED</t>
  </si>
  <si>
    <t>TEACHER</t>
  </si>
  <si>
    <t>PERCENTAGE</t>
  </si>
  <si>
    <t>PERCENTGE OBTAINED</t>
  </si>
  <si>
    <t>GRADE OBTAINED</t>
  </si>
  <si>
    <t>TOTAL UPTO HALF YEARLY EXAM.</t>
  </si>
  <si>
    <t>CATEGORY-WISE RESULT</t>
  </si>
  <si>
    <r>
      <t xml:space="preserve">SUBJECT </t>
    </r>
    <r>
      <rPr>
        <sz val="10"/>
        <color rgb="FFFF0000"/>
        <rFont val="Wingdings"/>
        <charset val="2"/>
      </rPr>
      <t></t>
    </r>
  </si>
  <si>
    <t>NO. OF STUDENTS APPEARED</t>
  </si>
  <si>
    <t>NO. OF STUNDENTS PASSED</t>
  </si>
  <si>
    <t>TOTAL MEETINGS</t>
  </si>
  <si>
    <t>ST. ATTENDANCE</t>
  </si>
  <si>
    <t>NAME OF THE STUDENT:</t>
  </si>
  <si>
    <t>CLASS AND SECTION:</t>
  </si>
  <si>
    <t>ROLL NO.</t>
  </si>
  <si>
    <t>SUBJECT:</t>
  </si>
  <si>
    <t>SIGN. OF THE CHECKER</t>
  </si>
  <si>
    <t>SIGN. OF THE EXAM. INCHARGE</t>
  </si>
  <si>
    <t>SIGN. OF THE HEAD OF THE INSTITUTION</t>
  </si>
  <si>
    <t>TC</t>
  </si>
  <si>
    <t>TEST/EXAM.</t>
  </si>
  <si>
    <t>MAX. MARKS:</t>
  </si>
  <si>
    <t>FIRST</t>
  </si>
  <si>
    <t>SECOND</t>
  </si>
  <si>
    <t>THIRD</t>
  </si>
  <si>
    <t xml:space="preserve">HALF YRLY EXAM. </t>
  </si>
  <si>
    <t>DATE OF BIRTH</t>
  </si>
  <si>
    <t>ACTIVITY BASED EVALUATION</t>
  </si>
  <si>
    <t>ATTENDANCE</t>
  </si>
  <si>
    <t>MEETINGS UPTO</t>
  </si>
  <si>
    <t>STUDENT ATTENDANCE UPTO</t>
  </si>
  <si>
    <t>SIGN. OF THE CLASS TEACHER</t>
  </si>
  <si>
    <t>FOURTH</t>
  </si>
  <si>
    <t>DEPARTMENT OF EDUCATION</t>
  </si>
  <si>
    <t>SEAL</t>
  </si>
  <si>
    <t>PASSED</t>
  </si>
  <si>
    <t>PASSED %age</t>
  </si>
  <si>
    <t>PASSED PERCENTAGE</t>
  </si>
  <si>
    <t>TOTAL PASSED</t>
  </si>
  <si>
    <t>TOTAL NO. OF ST. PASSED</t>
  </si>
  <si>
    <t>SCHOOL DISE CODE</t>
  </si>
  <si>
    <t>monthly att.</t>
  </si>
  <si>
    <t>SUBJECT TOTAL OBTAINED</t>
  </si>
  <si>
    <t>SUBJECT TOTAL MAX.</t>
  </si>
  <si>
    <t>MAX. MARKS</t>
  </si>
  <si>
    <t>MARKS OBT.</t>
  </si>
  <si>
    <t>GRAND TOTAL</t>
  </si>
  <si>
    <t>TOTAL MARKS OBTAINED</t>
  </si>
  <si>
    <t>OVERALL GRADE</t>
  </si>
  <si>
    <t>DROP</t>
  </si>
  <si>
    <t>RANK</t>
  </si>
  <si>
    <r>
      <t xml:space="preserve">Anil Kumar Somani 
Lecturer in Physics  
Govt. Hr. Sec. School, Nimbahera,  
Distt. Chittaurgarh,
Rajasthan 
</t>
    </r>
    <r>
      <rPr>
        <sz val="22"/>
        <color theme="1" tint="4.9989318521683403E-2"/>
        <rFont val="Wingdings"/>
        <charset val="2"/>
      </rPr>
      <t/>
    </r>
  </si>
  <si>
    <t>ATTENDANCE %AGE</t>
  </si>
  <si>
    <t>F</t>
  </si>
  <si>
    <t>H</t>
  </si>
  <si>
    <t>I</t>
  </si>
  <si>
    <t>J</t>
  </si>
  <si>
    <t>K</t>
  </si>
  <si>
    <t>L</t>
  </si>
  <si>
    <t>M</t>
  </si>
  <si>
    <t>N</t>
  </si>
  <si>
    <t>BLANK</t>
  </si>
  <si>
    <t>08291009401</t>
  </si>
  <si>
    <t>AB</t>
  </si>
  <si>
    <t>COUNT ABSENT</t>
  </si>
  <si>
    <t>ML</t>
  </si>
  <si>
    <t>COUNT ML</t>
  </si>
  <si>
    <t>COUNT</t>
  </si>
  <si>
    <t>AB+ML</t>
  </si>
  <si>
    <t>Print the report card from the sheet named 'Full Report'</t>
  </si>
  <si>
    <t>CSWN</t>
  </si>
  <si>
    <t>TTL UPTO HYE</t>
  </si>
  <si>
    <t>OVERALL</t>
  </si>
  <si>
    <t>WRT</t>
  </si>
  <si>
    <t>ORAL</t>
  </si>
  <si>
    <t>TTL</t>
  </si>
  <si>
    <t>%AGE</t>
  </si>
  <si>
    <t>FIFTH</t>
  </si>
  <si>
    <t>OVERAL GRADE</t>
  </si>
  <si>
    <t>EXAM. INCHARGE</t>
  </si>
  <si>
    <t>PARENT'S SIGNATURE</t>
  </si>
  <si>
    <t>.</t>
  </si>
  <si>
    <t>R. NO.  BOARD</t>
  </si>
  <si>
    <t>R. NO. LOCAL</t>
  </si>
  <si>
    <t>LOCAL EXAMINATION RESULT</t>
  </si>
  <si>
    <t>SUBJECT-WISE LOCAL EXAM. RESULT</t>
  </si>
  <si>
    <t>LOCAL EXAMINATION RESULT SHEET</t>
  </si>
  <si>
    <t>LOCAL EXAM. RESULT</t>
  </si>
  <si>
    <t xml:space="preserve">LOCAL EXAM. RESULT CATEGORY-WISE </t>
  </si>
  <si>
    <t>FINAL RESULT LOCAL EXAM.</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</si>
  <si>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</si>
  <si>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</si>
  <si>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</si>
  <si>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</si>
  <si>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</si>
  <si>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</si>
  <si>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</si>
  <si>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</si>
  <si>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</si>
  <si>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</si>
  <si>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</si>
  <si>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</si>
  <si>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</si>
  <si>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</si>
  <si>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</si>
  <si>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</si>
  <si>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</si>
  <si>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</si>
  <si>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</si>
  <si>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</si>
  <si>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</si>
  <si>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</si>
  <si>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</si>
  <si>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</si>
  <si>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</si>
  <si>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</si>
  <si>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</si>
  <si>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</si>
  <si>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</si>
  <si>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</si>
  <si>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</si>
  <si>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</si>
  <si>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</si>
  <si>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</si>
  <si>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</si>
  <si>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</si>
  <si>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</si>
  <si>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</si>
  <si>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</si>
  <si>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</si>
  <si>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</si>
  <si>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</si>
  <si>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</si>
  <si>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</si>
  <si>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</si>
  <si>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</si>
  <si>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</si>
  <si>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</si>
  <si>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</si>
  <si>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</si>
  <si>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</si>
  <si>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</si>
  <si>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</si>
  <si>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</si>
  <si>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</si>
  <si>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</si>
  <si>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</si>
  <si>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</si>
  <si>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</si>
  <si>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</si>
  <si>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</si>
  <si>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</si>
  <si>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</si>
  <si>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ABSENT</t>
  </si>
  <si>
    <t>ASHOK KUMAR SHREEMALI</t>
  </si>
  <si>
    <t>SAROJ PORWAL</t>
  </si>
  <si>
    <t>RADHE SHYAM DHAKER</t>
  </si>
  <si>
    <t>SURAJ KUMAR MEENA</t>
  </si>
  <si>
    <t>NAME OF THE PRINCIPAL</t>
  </si>
  <si>
    <t xml:space="preserve">CLASS </t>
  </si>
  <si>
    <t>MAY+JUNE</t>
  </si>
  <si>
    <t>sessional marks</t>
  </si>
  <si>
    <t>SUBJECTS</t>
  </si>
  <si>
    <t>NAME OF THE CLASS TEACHER</t>
  </si>
  <si>
    <t>NAMES OF THE SUBJECT TEACHERS</t>
  </si>
  <si>
    <t>SIGNATURES OF THE SUB. TEACHERS</t>
  </si>
  <si>
    <t>SIGNATURE OF THE CLASS TEACHER</t>
  </si>
  <si>
    <t>SIGNATURE OF THE HEAD OF THE INSTITUTION WITH SEAL</t>
  </si>
  <si>
    <t/>
  </si>
  <si>
    <t>xfrfof/k] ekSf[kd] izkstsDV] izk;ksfxd f'k{kd }kjk</t>
  </si>
  <si>
    <t>fyf[kr f'k- }kjk</t>
  </si>
  <si>
    <t>;ksx</t>
  </si>
  <si>
    <t>GOVT. HR. SEC. SCHOOL, MARJEEVI, NIMBAHERA</t>
  </si>
  <si>
    <t>BHANWAR LAL THANNA</t>
  </si>
  <si>
    <t>BHAGGA LAL RAWAT</t>
  </si>
  <si>
    <t>D. KAVITA</t>
  </si>
  <si>
    <t>NAME OF THE    CL. TEACHER</t>
  </si>
  <si>
    <t>Mr. BHAGGA LAL RAWAT</t>
  </si>
  <si>
    <t>SHREE RAM RAWAT</t>
  </si>
  <si>
    <t>A1</t>
  </si>
  <si>
    <t>B1</t>
  </si>
  <si>
    <t>C1</t>
  </si>
  <si>
    <t>u</t>
  </si>
  <si>
    <t>g</t>
  </si>
  <si>
    <t>p</t>
  </si>
  <si>
    <t>sd</t>
  </si>
  <si>
    <t>RKSMBK</t>
  </si>
  <si>
    <t>2022-23</t>
  </si>
  <si>
    <t>A2</t>
  </si>
  <si>
    <t>B2</t>
  </si>
  <si>
    <t>C2</t>
  </si>
  <si>
    <t>A3</t>
  </si>
  <si>
    <t>B3</t>
  </si>
  <si>
    <t>C3</t>
  </si>
  <si>
    <t>A4</t>
  </si>
  <si>
    <t>B4</t>
  </si>
  <si>
    <t>C4</t>
  </si>
  <si>
    <t>A5</t>
  </si>
  <si>
    <t>B5</t>
  </si>
  <si>
    <t>C5</t>
  </si>
  <si>
    <t>A6</t>
  </si>
  <si>
    <t>B6</t>
  </si>
  <si>
    <t>C6</t>
  </si>
  <si>
    <t>A7</t>
  </si>
  <si>
    <t>B7</t>
  </si>
  <si>
    <t>C7</t>
  </si>
  <si>
    <t>A8</t>
  </si>
  <si>
    <t>B8</t>
  </si>
  <si>
    <t>C8</t>
  </si>
  <si>
    <t>A9</t>
  </si>
  <si>
    <t>B9</t>
  </si>
  <si>
    <t>C9</t>
  </si>
  <si>
    <t>A10</t>
  </si>
  <si>
    <t>B10</t>
  </si>
  <si>
    <t>C10</t>
  </si>
  <si>
    <t>A11</t>
  </si>
  <si>
    <t>B11</t>
  </si>
  <si>
    <t>C11</t>
  </si>
  <si>
    <t>A12</t>
  </si>
  <si>
    <t>B12</t>
  </si>
  <si>
    <t>C12</t>
  </si>
  <si>
    <t>A13</t>
  </si>
  <si>
    <t>B13</t>
  </si>
  <si>
    <t>C13</t>
  </si>
  <si>
    <t>A14</t>
  </si>
  <si>
    <t>B14</t>
  </si>
  <si>
    <t>C14</t>
  </si>
  <si>
    <t>A15</t>
  </si>
  <si>
    <t>B15</t>
  </si>
  <si>
    <t>C15</t>
  </si>
  <si>
    <t>A16</t>
  </si>
  <si>
    <t>B16</t>
  </si>
  <si>
    <t>C16</t>
  </si>
  <si>
    <t>A17</t>
  </si>
  <si>
    <t>B17</t>
  </si>
  <si>
    <t>C17</t>
  </si>
  <si>
    <t>A18</t>
  </si>
  <si>
    <t>B18</t>
  </si>
  <si>
    <t>C18</t>
  </si>
  <si>
    <t>A19</t>
  </si>
  <si>
    <t>B19</t>
  </si>
  <si>
    <t>C19</t>
  </si>
  <si>
    <t>A20</t>
  </si>
  <si>
    <t>B20</t>
  </si>
  <si>
    <t>C20</t>
  </si>
  <si>
    <t>A21</t>
  </si>
  <si>
    <t>B21</t>
  </si>
  <si>
    <t>C21</t>
  </si>
  <si>
    <t>A22</t>
  </si>
  <si>
    <t>B22</t>
  </si>
  <si>
    <t>C22</t>
  </si>
  <si>
    <t>A23</t>
  </si>
  <si>
    <t>B23</t>
  </si>
  <si>
    <t>C23</t>
  </si>
  <si>
    <t>A24</t>
  </si>
  <si>
    <t>B24</t>
  </si>
  <si>
    <t>C24</t>
  </si>
  <si>
    <t>A25</t>
  </si>
  <si>
    <t>B25</t>
  </si>
  <si>
    <t>C25</t>
  </si>
  <si>
    <t>A26</t>
  </si>
  <si>
    <t>B26</t>
  </si>
  <si>
    <t>C26</t>
  </si>
  <si>
    <t>A27</t>
  </si>
  <si>
    <t>B27</t>
  </si>
  <si>
    <t>C27</t>
  </si>
  <si>
    <t>A28</t>
  </si>
  <si>
    <t>B28</t>
  </si>
  <si>
    <t>C28</t>
  </si>
  <si>
    <t>A29</t>
  </si>
  <si>
    <t>B29</t>
  </si>
  <si>
    <t>C29</t>
  </si>
  <si>
    <t>A30</t>
  </si>
  <si>
    <t>B30</t>
  </si>
  <si>
    <t>C30</t>
  </si>
  <si>
    <t>A31</t>
  </si>
  <si>
    <t>B31</t>
  </si>
  <si>
    <t>C31</t>
  </si>
  <si>
    <t>A32</t>
  </si>
  <si>
    <t>B32</t>
  </si>
  <si>
    <t>C32</t>
  </si>
  <si>
    <t>A33</t>
  </si>
  <si>
    <t>B33</t>
  </si>
  <si>
    <t>C33</t>
  </si>
  <si>
    <t>A34</t>
  </si>
  <si>
    <t>B34</t>
  </si>
  <si>
    <t>C34</t>
  </si>
  <si>
    <t>A35</t>
  </si>
  <si>
    <t>B35</t>
  </si>
  <si>
    <t>C35</t>
  </si>
  <si>
    <t>A36</t>
  </si>
  <si>
    <t>B36</t>
  </si>
  <si>
    <t>C36</t>
  </si>
  <si>
    <t>A37</t>
  </si>
  <si>
    <t>B37</t>
  </si>
  <si>
    <t>C37</t>
  </si>
  <si>
    <t>A38</t>
  </si>
  <si>
    <t>B38</t>
  </si>
  <si>
    <t>C38</t>
  </si>
  <si>
    <t>A39</t>
  </si>
  <si>
    <t>B39</t>
  </si>
  <si>
    <t>C39</t>
  </si>
  <si>
    <t>A40</t>
  </si>
  <si>
    <t>B40</t>
  </si>
  <si>
    <t>C40</t>
  </si>
  <si>
    <t>A41</t>
  </si>
  <si>
    <t>B41</t>
  </si>
  <si>
    <t>C41</t>
  </si>
  <si>
    <t>A42</t>
  </si>
  <si>
    <t>B42</t>
  </si>
  <si>
    <t>C42</t>
  </si>
  <si>
    <t>A43</t>
  </si>
  <si>
    <t>B43</t>
  </si>
  <si>
    <t>C43</t>
  </si>
  <si>
    <t>A44</t>
  </si>
  <si>
    <t>B44</t>
  </si>
  <si>
    <t>C44</t>
  </si>
  <si>
    <t>A45</t>
  </si>
  <si>
    <t>B45</t>
  </si>
  <si>
    <t>C45</t>
  </si>
  <si>
    <t>A46</t>
  </si>
  <si>
    <t>B46</t>
  </si>
  <si>
    <t>C46</t>
  </si>
  <si>
    <t>A47</t>
  </si>
  <si>
    <t>B47</t>
  </si>
  <si>
    <t>C47</t>
  </si>
  <si>
    <t>A48</t>
  </si>
  <si>
    <t>B48</t>
  </si>
  <si>
    <t>C48</t>
  </si>
  <si>
    <t>A49</t>
  </si>
  <si>
    <t>B49</t>
  </si>
  <si>
    <t>C49</t>
  </si>
  <si>
    <t>A50</t>
  </si>
  <si>
    <t>B50</t>
  </si>
  <si>
    <t>C50</t>
  </si>
  <si>
    <t>A51</t>
  </si>
  <si>
    <t>B51</t>
  </si>
  <si>
    <t>C51</t>
  </si>
  <si>
    <t>A52</t>
  </si>
  <si>
    <t>B52</t>
  </si>
  <si>
    <t>C52</t>
  </si>
  <si>
    <t>A53</t>
  </si>
  <si>
    <t>B53</t>
  </si>
  <si>
    <t>C53</t>
  </si>
  <si>
    <t>A54</t>
  </si>
  <si>
    <t>B54</t>
  </si>
  <si>
    <t>C54</t>
  </si>
  <si>
    <t>A55</t>
  </si>
  <si>
    <t>B55</t>
  </si>
  <si>
    <t>C55</t>
  </si>
  <si>
    <t>A56</t>
  </si>
  <si>
    <t>B56</t>
  </si>
  <si>
    <t>C56</t>
  </si>
  <si>
    <t>A57</t>
  </si>
  <si>
    <t>B57</t>
  </si>
  <si>
    <t>C57</t>
  </si>
  <si>
    <t>A58</t>
  </si>
  <si>
    <t>B58</t>
  </si>
  <si>
    <t>C58</t>
  </si>
  <si>
    <t>A59</t>
  </si>
  <si>
    <t>B59</t>
  </si>
  <si>
    <t>C59</t>
  </si>
  <si>
    <t>A60</t>
  </si>
  <si>
    <t>B60</t>
  </si>
  <si>
    <t>C60</t>
  </si>
  <si>
    <t>A61</t>
  </si>
  <si>
    <t>B61</t>
  </si>
  <si>
    <t>C61</t>
  </si>
  <si>
    <t>A62</t>
  </si>
  <si>
    <t>B62</t>
  </si>
  <si>
    <t>C62</t>
  </si>
  <si>
    <t>A63</t>
  </si>
  <si>
    <t>B63</t>
  </si>
  <si>
    <t>C63</t>
  </si>
  <si>
    <t>A64</t>
  </si>
  <si>
    <t>B64</t>
  </si>
  <si>
    <t>C64</t>
  </si>
  <si>
    <t>A65</t>
  </si>
  <si>
    <t>B65</t>
  </si>
  <si>
    <t>C65</t>
  </si>
  <si>
    <t>A66</t>
  </si>
  <si>
    <t>B66</t>
  </si>
  <si>
    <t>C66</t>
  </si>
  <si>
    <t>A67</t>
  </si>
  <si>
    <t>B67</t>
  </si>
  <si>
    <t>C67</t>
  </si>
  <si>
    <t>A68</t>
  </si>
  <si>
    <t>B68</t>
  </si>
  <si>
    <t>C68</t>
  </si>
  <si>
    <t>A69</t>
  </si>
  <si>
    <t>B69</t>
  </si>
  <si>
    <t>C69</t>
  </si>
  <si>
    <t>A70</t>
  </si>
  <si>
    <t>B70</t>
  </si>
  <si>
    <t>C70</t>
  </si>
  <si>
    <t>A71</t>
  </si>
  <si>
    <t>B71</t>
  </si>
  <si>
    <t>C71</t>
  </si>
  <si>
    <t>A72</t>
  </si>
  <si>
    <t>B72</t>
  </si>
  <si>
    <t>C72</t>
  </si>
  <si>
    <t>A73</t>
  </si>
  <si>
    <t>B73</t>
  </si>
  <si>
    <t>C73</t>
  </si>
  <si>
    <t>A74</t>
  </si>
  <si>
    <t>B74</t>
  </si>
  <si>
    <t>C74</t>
  </si>
  <si>
    <t>A75</t>
  </si>
  <si>
    <t>B75</t>
  </si>
  <si>
    <t>C75</t>
  </si>
  <si>
    <t>A76</t>
  </si>
  <si>
    <t>B76</t>
  </si>
  <si>
    <t>C76</t>
  </si>
  <si>
    <t>A77</t>
  </si>
  <si>
    <t>B77</t>
  </si>
  <si>
    <t>C77</t>
  </si>
  <si>
    <t>A78</t>
  </si>
  <si>
    <t>B78</t>
  </si>
  <si>
    <t>C78</t>
  </si>
  <si>
    <t>A79</t>
  </si>
  <si>
    <t>B79</t>
  </si>
  <si>
    <t>C79</t>
  </si>
  <si>
    <t>A80</t>
  </si>
  <si>
    <t>B80</t>
  </si>
  <si>
    <t>C80</t>
  </si>
  <si>
    <t>A81</t>
  </si>
  <si>
    <t>B81</t>
  </si>
  <si>
    <t>C81</t>
  </si>
  <si>
    <t>A82</t>
  </si>
  <si>
    <t>B82</t>
  </si>
  <si>
    <t>C82</t>
  </si>
  <si>
    <t>A83</t>
  </si>
  <si>
    <t>B83</t>
  </si>
  <si>
    <t>C83</t>
  </si>
  <si>
    <t>A84</t>
  </si>
  <si>
    <t>B84</t>
  </si>
  <si>
    <t>C84</t>
  </si>
  <si>
    <t>A85</t>
  </si>
  <si>
    <t>B85</t>
  </si>
  <si>
    <t>C85</t>
  </si>
  <si>
    <t>A86</t>
  </si>
  <si>
    <t>B86</t>
  </si>
  <si>
    <t>C86</t>
  </si>
  <si>
    <t>A87</t>
  </si>
  <si>
    <t>B87</t>
  </si>
  <si>
    <t>C87</t>
  </si>
  <si>
    <t>A88</t>
  </si>
  <si>
    <t>B88</t>
  </si>
  <si>
    <t>C88</t>
  </si>
  <si>
    <t>A89</t>
  </si>
  <si>
    <t>B89</t>
  </si>
  <si>
    <t>C89</t>
  </si>
  <si>
    <t>A90</t>
  </si>
  <si>
    <t>B90</t>
  </si>
  <si>
    <t>C90</t>
  </si>
  <si>
    <t>A91</t>
  </si>
  <si>
    <t>B91</t>
  </si>
  <si>
    <t>C91</t>
  </si>
  <si>
    <t>A92</t>
  </si>
  <si>
    <t>B92</t>
  </si>
  <si>
    <t>C92</t>
  </si>
  <si>
    <t>A93</t>
  </si>
  <si>
    <t>B93</t>
  </si>
  <si>
    <t>C93</t>
  </si>
  <si>
    <t>A94</t>
  </si>
  <si>
    <t>B94</t>
  </si>
  <si>
    <t>C94</t>
  </si>
  <si>
    <t>A95</t>
  </si>
  <si>
    <t>B95</t>
  </si>
  <si>
    <t>C95</t>
  </si>
  <si>
    <t>A96</t>
  </si>
  <si>
    <t>B96</t>
  </si>
  <si>
    <t>C96</t>
  </si>
  <si>
    <t>A97</t>
  </si>
  <si>
    <t>B97</t>
  </si>
  <si>
    <t>C97</t>
  </si>
  <si>
    <t>A98</t>
  </si>
  <si>
    <t>B98</t>
  </si>
  <si>
    <t>C98</t>
  </si>
  <si>
    <t>A99</t>
  </si>
  <si>
    <t>B99</t>
  </si>
  <si>
    <t>C99</t>
  </si>
  <si>
    <t>A100</t>
  </si>
  <si>
    <t>B100</t>
  </si>
  <si>
    <t>C100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</si>
</sst>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dd/mm/yyyy"/>
    <numFmt numFmtId="166" formatCode="0.0"/>
    <numFmt numFmtId="167" formatCode="[$-14009]dd/mm/yyyy;@"/>
    <numFmt numFmtId="168" formatCode="dd\-mm\-yyyy"/>
  </numFmts>
  <fonts count="160">
    <font>
      <sz val="10"/>
      <name val="Arial"/>
    </font>
    <font>
      <sz val="10"/>
      <name val="Arial"/>
      <family val="2"/>
    </font>
    <font>
      <sz val="8"/>
      <name val="Arial"/>
      <family val="2"/>
    </font>
    <font>
      <b/>
      <sz val="14"/>
      <name val="Calibri"/>
      <family val="2"/>
    </font>
    <font>
      <sz val="11"/>
      <name val="Kruti Dev 010"/>
    </font>
    <font>
      <sz val="10"/>
      <color indexed="8"/>
      <name val="Arial"/>
      <family val="2"/>
    </font>
    <font>
      <u/>
      <sz val="10"/>
      <color theme="10"/>
      <name val="Arial"/>
      <family val="2"/>
    </font>
    <font>
      <b/>
      <sz val="22"/>
      <color rgb="FFFF0000"/>
      <name val="Calibri"/>
      <family val="2"/>
      <scheme val="minor"/>
    </font>
    <font>
      <sz val="10"/>
      <name val="Arial"/>
      <family val="2"/>
    </font>
    <font>
      <u/>
      <sz val="10"/>
      <color theme="11"/>
      <name val="Arial"/>
      <family val="2"/>
    </font>
    <font>
      <sz val="14"/>
      <color theme="1"/>
      <name val="Kruti Dev 010"/>
    </font>
    <font>
      <b/>
      <sz val="10"/>
      <color theme="0"/>
      <name val="Arial"/>
      <family val="2"/>
    </font>
    <font>
      <b/>
      <sz val="11"/>
      <color theme="1"/>
      <name val="Calibri"/>
      <family val="2"/>
      <scheme val="minor"/>
    </font>
    <font>
      <b/>
      <sz val="16"/>
      <color theme="1"/>
      <name val="Calibri"/>
      <family val="2"/>
      <scheme val="minor"/>
    </font>
    <font>
      <sz val="11"/>
      <color theme="0"/>
      <name val="Calibri"/>
      <family val="2"/>
      <scheme val="minor"/>
    </font>
    <font>
      <sz val="20"/>
      <color theme="0"/>
      <name val="Calibri"/>
      <family val="2"/>
      <scheme val="minor"/>
    </font>
    <font>
      <sz val="22"/>
      <color rgb="FFFF0000"/>
      <name val="Kruti Dev 010"/>
    </font>
    <font>
      <sz val="22"/>
      <color theme="1" tint="4.9989318521683403E-2"/>
      <name val="Wingdings"/>
      <charset val="2"/>
    </font>
    <font>
      <sz val="11"/>
      <name val="Cambria"/>
      <family val="1"/>
    </font>
    <font>
      <b/>
      <sz val="9"/>
      <name val="Cambria"/>
      <family val="1"/>
    </font>
    <font>
      <b/>
      <sz val="8"/>
      <name val="Cambria"/>
      <family val="1"/>
    </font>
    <font>
      <b/>
      <sz val="8"/>
      <color rgb="FFE73121"/>
      <name val="Cambria"/>
      <family val="1"/>
    </font>
    <font>
      <b/>
      <sz val="8"/>
      <color indexed="12"/>
      <name val="Cambria"/>
      <family val="1"/>
    </font>
    <font>
      <b/>
      <sz val="11"/>
      <color indexed="10"/>
      <name val="Cambria"/>
      <family val="1"/>
    </font>
    <font>
      <b/>
      <sz val="11"/>
      <name val="Cambria"/>
      <family val="1"/>
    </font>
    <font>
      <b/>
      <sz val="11"/>
      <color rgb="FFFF0000"/>
      <name val="Cambria"/>
      <family val="1"/>
    </font>
    <font>
      <b/>
      <sz val="12"/>
      <name val="Cambria"/>
      <family val="1"/>
    </font>
    <font>
      <b/>
      <sz val="10"/>
      <name val="Cambria"/>
      <family val="1"/>
    </font>
    <font>
      <b/>
      <sz val="11"/>
      <color indexed="8"/>
      <name val="Cambria"/>
      <family val="1"/>
    </font>
    <font>
      <b/>
      <sz val="10"/>
      <color rgb="FF0000FF"/>
      <name val="Cambria"/>
      <family val="1"/>
    </font>
    <font>
      <sz val="10"/>
      <name val="Cambria"/>
      <family val="1"/>
    </font>
    <font>
      <sz val="14"/>
      <color theme="1"/>
      <name val="Cambria"/>
      <family val="1"/>
    </font>
    <font>
      <b/>
      <sz val="16"/>
      <color theme="1"/>
      <name val="Cambria"/>
      <family val="1"/>
    </font>
    <font>
      <b/>
      <sz val="20"/>
      <color theme="1"/>
      <name val="Cambria"/>
      <family val="1"/>
    </font>
    <font>
      <sz val="16"/>
      <color theme="1"/>
      <name val="Cambria"/>
      <family val="1"/>
    </font>
    <font>
      <b/>
      <sz val="11"/>
      <color theme="0"/>
      <name val="Camabria"/>
    </font>
    <font>
      <b/>
      <sz val="10"/>
      <color theme="0"/>
      <name val="Camabria"/>
    </font>
    <font>
      <sz val="11"/>
      <name val="Camabria"/>
    </font>
    <font>
      <sz val="10"/>
      <name val="Camabria"/>
    </font>
    <font>
      <sz val="11"/>
      <color theme="0"/>
      <name val="Camabria"/>
    </font>
    <font>
      <b/>
      <sz val="16"/>
      <name val="Cambria"/>
      <family val="1"/>
    </font>
    <font>
      <b/>
      <sz val="14"/>
      <name val="Cambria"/>
      <family val="1"/>
    </font>
    <font>
      <b/>
      <sz val="11"/>
      <color indexed="12"/>
      <name val="Cambria"/>
      <family val="1"/>
    </font>
    <font>
      <b/>
      <sz val="12"/>
      <color indexed="10"/>
      <name val="Cambria"/>
      <family val="1"/>
    </font>
    <font>
      <b/>
      <sz val="12"/>
      <color rgb="FFFF0000"/>
      <name val="Cambria"/>
      <family val="1"/>
    </font>
    <font>
      <sz val="12"/>
      <name val="Cambria"/>
      <family val="1"/>
    </font>
    <font>
      <b/>
      <sz val="14"/>
      <color indexed="10"/>
      <name val="Cambria"/>
      <family val="1"/>
    </font>
    <font>
      <b/>
      <sz val="11"/>
      <color rgb="FFFFFFCC"/>
      <name val="Cambria"/>
      <family val="1"/>
    </font>
    <font>
      <b/>
      <sz val="11"/>
      <color theme="3" tint="0.79998168889431442"/>
      <name val="Cambria"/>
      <family val="1"/>
    </font>
    <font>
      <sz val="11"/>
      <color indexed="8"/>
      <name val="Cambria"/>
      <family val="1"/>
    </font>
    <font>
      <sz val="11"/>
      <color theme="0" tint="-0.14999847407452621"/>
      <name val="Cambria"/>
      <family val="1"/>
    </font>
    <font>
      <b/>
      <sz val="10"/>
      <color rgb="FFFF0000"/>
      <name val="Cambria"/>
      <family val="1"/>
    </font>
    <font>
      <b/>
      <sz val="10"/>
      <color indexed="14"/>
      <name val="Cambria"/>
      <family val="1"/>
    </font>
    <font>
      <b/>
      <sz val="9"/>
      <color rgb="FFFF0000"/>
      <name val="Cambria"/>
      <family val="1"/>
    </font>
    <font>
      <b/>
      <sz val="10"/>
      <color indexed="10"/>
      <name val="Cambria"/>
      <family val="1"/>
    </font>
    <font>
      <sz val="9"/>
      <name val="Cambria"/>
      <family val="1"/>
    </font>
    <font>
      <b/>
      <sz val="8"/>
      <color indexed="14"/>
      <name val="Cambria"/>
      <family val="1"/>
    </font>
    <font>
      <sz val="8"/>
      <name val="Cambria"/>
      <family val="1"/>
    </font>
    <font>
      <b/>
      <u/>
      <sz val="9"/>
      <color theme="10"/>
      <name val="Cambria"/>
      <family val="1"/>
    </font>
    <font>
      <b/>
      <sz val="8"/>
      <color rgb="FFFF0000"/>
      <name val="Cambria"/>
      <family val="1"/>
    </font>
    <font>
      <b/>
      <sz val="8"/>
      <color rgb="FF022DFE"/>
      <name val="Cambria"/>
      <family val="1"/>
    </font>
    <font>
      <b/>
      <sz val="8"/>
      <color rgb="FFD64EE3"/>
      <name val="Cambria"/>
      <family val="1"/>
    </font>
    <font>
      <b/>
      <sz val="8"/>
      <color rgb="FF0F00F2"/>
      <name val="Cambria"/>
      <family val="1"/>
    </font>
    <font>
      <b/>
      <sz val="8"/>
      <color rgb="FF0000FF"/>
      <name val="Cambria"/>
      <family val="1"/>
    </font>
    <font>
      <b/>
      <sz val="9"/>
      <color indexed="10"/>
      <name val="Cambria"/>
      <family val="1"/>
    </font>
    <font>
      <b/>
      <sz val="9"/>
      <color indexed="12"/>
      <name val="Cambria"/>
      <family val="1"/>
    </font>
    <font>
      <b/>
      <sz val="9"/>
      <color rgb="FFFF6600"/>
      <name val="Cambria"/>
      <family val="1"/>
    </font>
    <font>
      <b/>
      <sz val="8"/>
      <color rgb="FFFF6600"/>
      <name val="Cambria"/>
      <family val="1"/>
    </font>
    <font>
      <b/>
      <sz val="9"/>
      <color rgb="FF281FE7"/>
      <name val="Cambria"/>
      <family val="1"/>
    </font>
    <font>
      <sz val="9"/>
      <color indexed="12"/>
      <name val="Cambria"/>
      <family val="1"/>
    </font>
    <font>
      <b/>
      <sz val="10"/>
      <color rgb="FF008000"/>
      <name val="Cambria"/>
      <family val="1"/>
    </font>
    <font>
      <b/>
      <sz val="8"/>
      <color indexed="17"/>
      <name val="Cambria"/>
      <family val="1"/>
    </font>
    <font>
      <b/>
      <sz val="6"/>
      <name val="Cambria"/>
      <family val="1"/>
    </font>
    <font>
      <b/>
      <sz val="6"/>
      <color indexed="12"/>
      <name val="Cambria"/>
      <family val="1"/>
    </font>
    <font>
      <b/>
      <sz val="8"/>
      <color indexed="10"/>
      <name val="Cambria"/>
      <family val="1"/>
    </font>
    <font>
      <b/>
      <sz val="6"/>
      <color rgb="FFFF6600"/>
      <name val="Cambria"/>
      <family val="1"/>
    </font>
    <font>
      <b/>
      <sz val="8"/>
      <color theme="6" tint="-0.499984740745262"/>
      <name val="Cambria"/>
      <family val="1"/>
    </font>
    <font>
      <b/>
      <sz val="8"/>
      <color rgb="FFFF00FF"/>
      <name val="Cambria"/>
      <family val="1"/>
    </font>
    <font>
      <b/>
      <sz val="16"/>
      <color indexed="10"/>
      <name val="Cambria"/>
      <family val="1"/>
    </font>
    <font>
      <b/>
      <sz val="14"/>
      <color indexed="17"/>
      <name val="Cambria"/>
      <family val="1"/>
    </font>
    <font>
      <b/>
      <sz val="14"/>
      <color indexed="14"/>
      <name val="Cambria"/>
      <family val="1"/>
    </font>
    <font>
      <b/>
      <sz val="18"/>
      <color indexed="10"/>
      <name val="Cambria"/>
      <family val="1"/>
    </font>
    <font>
      <b/>
      <sz val="18"/>
      <name val="Cambria"/>
      <family val="1"/>
    </font>
    <font>
      <sz val="10"/>
      <color indexed="12"/>
      <name val="Cambria"/>
      <family val="1"/>
    </font>
    <font>
      <sz val="10"/>
      <color rgb="FFFF0000"/>
      <name val="Wingdings"/>
      <charset val="2"/>
    </font>
    <font>
      <b/>
      <sz val="8"/>
      <color rgb="FF008000"/>
      <name val="Cambria"/>
      <family val="1"/>
    </font>
    <font>
      <u/>
      <sz val="10"/>
      <color theme="10"/>
      <name val="Cambria"/>
      <family val="1"/>
      <scheme val="major"/>
    </font>
    <font>
      <sz val="9"/>
      <name val="Cambria"/>
      <family val="1"/>
    </font>
    <font>
      <u/>
      <sz val="9"/>
      <color theme="10"/>
      <name val="Cambria"/>
      <family val="1"/>
    </font>
    <font>
      <b/>
      <sz val="9"/>
      <color rgb="FFFF0000"/>
      <name val="Cambria"/>
      <family val="1"/>
    </font>
    <font>
      <b/>
      <sz val="9"/>
      <color rgb="FF0000FF"/>
      <name val="Cambria"/>
      <family val="1"/>
    </font>
    <font>
      <b/>
      <sz val="9"/>
      <color indexed="12"/>
      <name val="Cambria"/>
      <family val="1"/>
    </font>
    <font>
      <b/>
      <sz val="9"/>
      <color indexed="10"/>
      <name val="Cambria"/>
      <family val="1"/>
    </font>
    <font>
      <b/>
      <sz val="9"/>
      <color rgb="FF1EB218"/>
      <name val="Cambria"/>
      <family val="1"/>
    </font>
    <font>
      <b/>
      <sz val="8"/>
      <color rgb="FF133E0E"/>
      <name val="Cambria"/>
      <family val="1"/>
    </font>
    <font>
      <b/>
      <sz val="8"/>
      <color rgb="FFFF0000"/>
      <name val="Cambria"/>
      <family val="1"/>
      <scheme val="major"/>
    </font>
    <font>
      <b/>
      <sz val="8"/>
      <color rgb="FF0000FA"/>
      <name val="Cambria"/>
      <family val="1"/>
    </font>
    <font>
      <b/>
      <sz val="8"/>
      <color indexed="9"/>
      <name val="Cambria"/>
      <family val="1"/>
      <scheme val="major"/>
    </font>
    <font>
      <b/>
      <sz val="11"/>
      <color rgb="FFFF0000"/>
      <name val="Cambria"/>
      <family val="1"/>
      <scheme val="major"/>
    </font>
    <font>
      <b/>
      <sz val="9"/>
      <color indexed="12"/>
      <name val="Cambria"/>
      <family val="1"/>
      <scheme val="major"/>
    </font>
    <font>
      <b/>
      <sz val="8"/>
      <color rgb="FF2D9D13"/>
      <name val="Cambria"/>
      <family val="1"/>
      <scheme val="major"/>
    </font>
    <font>
      <b/>
      <sz val="9"/>
      <color rgb="FFFF0000"/>
      <name val="Cambria"/>
      <family val="1"/>
      <scheme val="major"/>
    </font>
    <font>
      <b/>
      <sz val="14"/>
      <color theme="0"/>
      <name val="Cambria"/>
      <family val="1"/>
      <scheme val="major"/>
    </font>
    <font>
      <b/>
      <sz val="8"/>
      <color theme="0" tint="-0.14999847407452621"/>
      <name val="Cambria"/>
      <family val="1"/>
    </font>
    <font>
      <b/>
      <sz val="10"/>
      <color rgb="FFFF6600"/>
      <name val="Cambria"/>
      <family val="1"/>
    </font>
    <font>
      <b/>
      <sz val="10"/>
      <color rgb="FFFF2E22"/>
      <name val="Cambria"/>
      <family val="1"/>
    </font>
    <font>
      <b/>
      <sz val="7.5"/>
      <color rgb="FF279313"/>
      <name val="Cambria"/>
      <family val="1"/>
    </font>
    <font>
      <b/>
      <sz val="7"/>
      <color rgb="FF008000"/>
      <name val="Cambria"/>
      <family val="1"/>
    </font>
    <font>
      <b/>
      <sz val="9"/>
      <color theme="0"/>
      <name val="Cambria"/>
      <family val="1"/>
    </font>
    <font>
      <b/>
      <sz val="10"/>
      <color theme="0"/>
      <name val="Cambria"/>
      <family val="1"/>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family val="2"/>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4"/>
      <color rgb="FFC34AFF"/>
      <name val="Cambria"/>
      <family val="1"/>
      <scheme val="major"/>
    </font>
    <font>
      <sz val="11"/>
      <color rgb="FFFF0000"/>
      <name val="Cambria"/>
      <family val="1"/>
    </font>
    <font>
      <b/>
      <sz val="10"/>
      <color rgb="FFFF0000"/>
      <name val="Cambria"/>
      <family val="1"/>
      <scheme val="major"/>
    </font>
    <font>
      <b/>
      <sz val="9"/>
      <name val="Cambria"/>
      <family val="1"/>
      <scheme val="major"/>
    </font>
    <font>
      <u/>
      <sz val="8"/>
      <color theme="10"/>
      <name val="Cambria"/>
    </font>
    <font>
      <b/>
      <sz val="9"/>
      <color rgb="FFFFFFFF"/>
      <name val="Cambria"/>
    </font>
    <font>
      <b/>
      <sz val="9"/>
      <color rgb="FF000000"/>
      <name val="Cambria"/>
      <family val="1"/>
    </font>
    <font>
      <b/>
      <sz val="6"/>
      <color rgb="FF000000"/>
      <name val="Cambria"/>
    </font>
    <font>
      <b/>
      <sz val="8"/>
      <color rgb="FF000000"/>
      <name val="Cambria"/>
    </font>
    <font>
      <b/>
      <sz val="11"/>
      <color rgb="FF0000FF"/>
      <name val="Cambria"/>
      <family val="1"/>
    </font>
    <font>
      <b/>
      <sz val="9"/>
      <color rgb="FF000000"/>
      <name val="Calibri"/>
      <family val="2"/>
    </font>
    <font>
      <b/>
      <sz val="9"/>
      <color rgb="FF000000"/>
      <name val="Arial"/>
      <family val="2"/>
    </font>
    <font>
      <b/>
      <sz val="6"/>
      <color rgb="FF0000FF"/>
      <name val="Cambria"/>
      <family val="1"/>
    </font>
  </fonts>
  <fills count="16">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CFFB9"/>
        <bgColor indexed="64"/>
      </patternFill>
    </fill>
    <fill>
      <patternFill patternType="solid">
        <fgColor theme="7" tint="0.79998168889431442"/>
        <bgColor indexed="64"/>
      </patternFill>
    </fill>
    <fill>
      <patternFill patternType="solid">
        <fgColor rgb="FFFFFFCC"/>
        <bgColor rgb="FF000000"/>
      </patternFill>
    </fill>
  </fills>
  <borders count="128">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right/>
      <top style="thin">
        <color rgb="FFFF0000"/>
      </top>
      <bottom/>
      <diagonal/>
    </border>
    <border>
      <left/>
      <right style="thin">
        <color indexed="46"/>
      </right>
      <top/>
      <bottom/>
      <diagonal/>
    </border>
    <border>
      <left/>
      <right/>
      <top style="medium">
        <color indexed="10"/>
      </top>
      <bottom style="thin">
        <color indexed="46"/>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style="thin">
        <color rgb="FFFF0000"/>
      </right>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thin">
        <color indexed="46"/>
      </left>
      <right style="thin">
        <color indexed="46"/>
      </right>
      <top style="thin">
        <color indexed="46"/>
      </top>
      <bottom style="medium">
        <color indexed="14"/>
      </bottom>
      <diagonal/>
    </border>
    <border>
      <left style="thin">
        <color indexed="46"/>
      </left>
      <right style="thin">
        <color indexed="46"/>
      </right>
      <top/>
      <bottom/>
      <diagonal/>
    </border>
    <border>
      <left style="thin">
        <color indexed="46"/>
      </left>
      <right/>
      <top/>
      <bottom/>
      <diagonal/>
    </border>
    <border>
      <left style="medium">
        <color indexed="10"/>
      </left>
      <right/>
      <top/>
      <bottom style="medium">
        <color indexed="10"/>
      </bottom>
      <diagonal/>
    </border>
    <border>
      <left/>
      <right style="thin">
        <color indexed="46"/>
      </right>
      <top style="thin">
        <color indexed="46"/>
      </top>
      <bottom style="medium">
        <color indexed="10"/>
      </bottom>
      <diagonal/>
    </border>
    <border>
      <left style="thin">
        <color indexed="46"/>
      </left>
      <right style="double">
        <color indexed="14"/>
      </right>
      <top style="thin">
        <color indexed="46"/>
      </top>
      <bottom style="thin">
        <color indexed="46"/>
      </bottom>
      <diagonal/>
    </border>
    <border>
      <left style="medium">
        <color indexed="10"/>
      </left>
      <right style="thin">
        <color indexed="10"/>
      </right>
      <top/>
      <bottom/>
      <diagonal/>
    </border>
    <border>
      <left style="medium">
        <color indexed="10"/>
      </left>
      <right style="thin">
        <color indexed="10"/>
      </right>
      <top/>
      <bottom style="thin">
        <color indexed="46"/>
      </bottom>
      <diagonal/>
    </border>
    <border>
      <left style="medium">
        <color indexed="10"/>
      </left>
      <right style="thin">
        <color indexed="10"/>
      </right>
      <top style="thin">
        <color indexed="46"/>
      </top>
      <bottom style="medium">
        <color indexed="10"/>
      </bottom>
      <diagonal/>
    </border>
    <border>
      <left style="medium">
        <color indexed="10"/>
      </left>
      <right/>
      <top style="thin">
        <color indexed="46"/>
      </top>
      <bottom style="thin">
        <color indexed="46"/>
      </bottom>
      <diagonal/>
    </border>
    <border>
      <left/>
      <right style="thin">
        <color indexed="14"/>
      </right>
      <top style="thin">
        <color indexed="46"/>
      </top>
      <bottom style="thin">
        <color indexed="46"/>
      </bottom>
      <diagonal/>
    </border>
    <border>
      <left/>
      <right style="thin">
        <color indexed="14"/>
      </right>
      <top style="thin">
        <color indexed="46"/>
      </top>
      <bottom style="medium">
        <color indexed="10"/>
      </bottom>
      <diagonal/>
    </border>
    <border>
      <left/>
      <right style="thin">
        <color indexed="14"/>
      </right>
      <top/>
      <bottom style="thin">
        <color indexed="46"/>
      </bottom>
      <diagonal/>
    </border>
    <border>
      <left style="thin">
        <color rgb="FFCC99FF"/>
      </left>
      <right style="thin">
        <color rgb="FFCC99FF"/>
      </right>
      <top style="thin">
        <color indexed="10"/>
      </top>
      <bottom style="thin">
        <color rgb="FFCC99FF"/>
      </bottom>
      <diagonal/>
    </border>
    <border>
      <left style="medium">
        <color indexed="10"/>
      </left>
      <right style="thin">
        <color rgb="FFCC99FF"/>
      </right>
      <top style="thin">
        <color indexed="10"/>
      </top>
      <bottom style="thin">
        <color rgb="FFCC99FF"/>
      </bottom>
      <diagonal/>
    </border>
    <border>
      <left style="thin">
        <color rgb="FFCC99FF"/>
      </left>
      <right style="medium">
        <color indexed="10"/>
      </right>
      <top style="thin">
        <color indexed="10"/>
      </top>
      <bottom style="thin">
        <color rgb="FFCC99FF"/>
      </bottom>
      <diagonal/>
    </border>
    <border>
      <left style="thin">
        <color indexed="46"/>
      </left>
      <right style="thin">
        <color indexed="46"/>
      </right>
      <top/>
      <bottom style="medium">
        <color indexed="10"/>
      </bottom>
      <diagonal/>
    </border>
    <border>
      <left style="thin">
        <color indexed="46"/>
      </left>
      <right style="thin">
        <color indexed="46"/>
      </right>
      <top style="thin">
        <color indexed="46"/>
      </top>
      <bottom style="medium">
        <color indexed="53"/>
      </bottom>
      <diagonal/>
    </border>
    <border>
      <left style="medium">
        <color indexed="10"/>
      </left>
      <right style="thin">
        <color indexed="46"/>
      </right>
      <top style="thin">
        <color indexed="46"/>
      </top>
      <bottom style="medium">
        <color indexed="48"/>
      </bottom>
      <diagonal/>
    </border>
    <border>
      <left style="thin">
        <color indexed="46"/>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style="thin">
        <color indexed="46"/>
      </left>
      <right/>
      <top style="thin">
        <color indexed="46"/>
      </top>
      <bottom style="medium">
        <color indexed="48"/>
      </bottom>
      <diagonal/>
    </border>
    <border>
      <left style="thin">
        <color indexed="46"/>
      </left>
      <right style="medium">
        <color indexed="10"/>
      </right>
      <top style="thin">
        <color indexed="46"/>
      </top>
      <bottom style="medium">
        <color indexed="48"/>
      </bottom>
      <diagonal/>
    </border>
    <border>
      <left/>
      <right style="thin">
        <color indexed="46"/>
      </right>
      <top style="medium">
        <color indexed="46"/>
      </top>
      <bottom style="thin">
        <color indexed="46"/>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thin">
        <color indexed="46"/>
      </left>
      <right style="medium">
        <color indexed="46"/>
      </right>
      <top style="thin">
        <color indexed="46"/>
      </top>
      <bottom/>
      <diagonal/>
    </border>
    <border>
      <left/>
      <right style="medium">
        <color indexed="46"/>
      </right>
      <top style="thin">
        <color indexed="46"/>
      </top>
      <bottom style="thin">
        <color indexed="46"/>
      </bottom>
      <diagonal/>
    </border>
    <border>
      <left style="thin">
        <color indexed="46"/>
      </left>
      <right style="medium">
        <color indexed="46"/>
      </right>
      <top/>
      <bottom style="thin">
        <color indexed="46"/>
      </bottom>
      <diagonal/>
    </border>
    <border>
      <left style="thin">
        <color indexed="46"/>
      </left>
      <right style="medium">
        <color indexed="46"/>
      </right>
      <top style="thin">
        <color indexed="46"/>
      </top>
      <bottom style="thin">
        <color indexed="46"/>
      </bottom>
      <diagonal/>
    </border>
    <border>
      <left/>
      <right style="medium">
        <color indexed="46"/>
      </right>
      <top style="thin">
        <color indexed="46"/>
      </top>
      <bottom/>
      <diagonal/>
    </border>
    <border>
      <left/>
      <right style="medium">
        <color indexed="46"/>
      </right>
      <top/>
      <bottom/>
      <diagonal/>
    </border>
    <border>
      <left/>
      <right style="medium">
        <color indexed="46"/>
      </right>
      <top/>
      <bottom style="thin">
        <color indexed="46"/>
      </bottom>
      <diagonal/>
    </border>
    <border>
      <left/>
      <right style="thin">
        <color indexed="46"/>
      </right>
      <top style="thin">
        <color indexed="46"/>
      </top>
      <bottom style="medium">
        <color indexed="46"/>
      </bottom>
      <diagonal/>
    </border>
    <border>
      <left style="thin">
        <color indexed="46"/>
      </left>
      <right style="thin">
        <color indexed="46"/>
      </right>
      <top style="thin">
        <color indexed="46"/>
      </top>
      <bottom style="medium">
        <color indexed="46"/>
      </bottom>
      <diagonal/>
    </border>
    <border>
      <left style="thin">
        <color indexed="46"/>
      </left>
      <right/>
      <top/>
      <bottom style="medium">
        <color indexed="46"/>
      </bottom>
      <diagonal/>
    </border>
    <border>
      <left/>
      <right/>
      <top/>
      <bottom style="medium">
        <color indexed="46"/>
      </bottom>
      <diagonal/>
    </border>
    <border>
      <left/>
      <right style="thin">
        <color indexed="46"/>
      </right>
      <top/>
      <bottom style="medium">
        <color indexed="46"/>
      </bottom>
      <diagonal/>
    </border>
    <border>
      <left style="thin">
        <color indexed="46"/>
      </left>
      <right style="medium">
        <color indexed="46"/>
      </right>
      <top style="thin">
        <color indexed="46"/>
      </top>
      <bottom style="medium">
        <color indexed="46"/>
      </bottom>
      <diagonal/>
    </border>
    <border>
      <left style="medium">
        <color indexed="46"/>
      </left>
      <right/>
      <top style="thin">
        <color indexed="46"/>
      </top>
      <bottom style="medium">
        <color indexed="46"/>
      </bottom>
      <diagonal/>
    </border>
    <border>
      <left style="medium">
        <color indexed="46"/>
      </left>
      <right/>
      <top style="thin">
        <color indexed="46"/>
      </top>
      <bottom style="thin">
        <color indexed="46"/>
      </bottom>
      <diagonal/>
    </border>
    <border>
      <left style="medium">
        <color indexed="46"/>
      </left>
      <right/>
      <top/>
      <bottom style="thin">
        <color indexed="46"/>
      </bottom>
      <diagonal/>
    </border>
    <border>
      <left style="medium">
        <color indexed="46"/>
      </left>
      <right/>
      <top style="thin">
        <color indexed="46"/>
      </top>
      <bottom/>
      <diagonal/>
    </border>
    <border>
      <left style="medium">
        <color indexed="46"/>
      </left>
      <right/>
      <top style="medium">
        <color indexed="46"/>
      </top>
      <bottom style="thin">
        <color indexed="46"/>
      </bottom>
      <diagonal/>
    </border>
    <border>
      <left style="medium">
        <color indexed="10"/>
      </left>
      <right/>
      <top style="thin">
        <color indexed="46"/>
      </top>
      <bottom style="medium">
        <color indexed="10"/>
      </bottom>
      <diagonal/>
    </border>
    <border>
      <left style="thin">
        <color rgb="FFCC99FF"/>
      </left>
      <right style="thin">
        <color indexed="46"/>
      </right>
      <top style="thin">
        <color indexed="46"/>
      </top>
      <bottom style="medium">
        <color indexed="12"/>
      </bottom>
      <diagonal/>
    </border>
    <border>
      <left style="thin">
        <color indexed="46"/>
      </left>
      <right style="thin">
        <color indexed="46"/>
      </right>
      <top style="thin">
        <color indexed="46"/>
      </top>
      <bottom style="medium">
        <color rgb="FF0000FF"/>
      </bottom>
      <diagonal/>
    </border>
    <border>
      <left style="thin">
        <color indexed="46"/>
      </left>
      <right style="thin">
        <color indexed="46"/>
      </right>
      <top style="thin">
        <color indexed="46"/>
      </top>
      <bottom style="medium">
        <color indexed="12"/>
      </bottom>
      <diagonal/>
    </border>
    <border>
      <left style="thin">
        <color indexed="46"/>
      </left>
      <right/>
      <top style="medium">
        <color indexed="48"/>
      </top>
      <bottom style="thin">
        <color indexed="46"/>
      </bottom>
      <diagonal/>
    </border>
    <border>
      <left/>
      <right/>
      <top style="medium">
        <color indexed="48"/>
      </top>
      <bottom style="thin">
        <color indexed="46"/>
      </bottom>
      <diagonal/>
    </border>
    <border>
      <left/>
      <right style="thin">
        <color indexed="46"/>
      </right>
      <top style="medium">
        <color indexed="48"/>
      </top>
      <bottom style="thin">
        <color indexed="46"/>
      </bottom>
      <diagonal/>
    </border>
    <border>
      <left style="double">
        <color indexed="14"/>
      </left>
      <right style="thin">
        <color indexed="46"/>
      </right>
      <top style="double">
        <color indexed="14"/>
      </top>
      <bottom style="thin">
        <color indexed="46"/>
      </bottom>
      <diagonal/>
    </border>
    <border>
      <left style="thin">
        <color indexed="46"/>
      </left>
      <right style="thin">
        <color indexed="46"/>
      </right>
      <top style="double">
        <color indexed="14"/>
      </top>
      <bottom style="thin">
        <color indexed="46"/>
      </bottom>
      <diagonal/>
    </border>
    <border>
      <left style="thin">
        <color indexed="46"/>
      </left>
      <right style="double">
        <color indexed="14"/>
      </right>
      <top style="double">
        <color indexed="14"/>
      </top>
      <bottom style="thin">
        <color indexed="46"/>
      </bottom>
      <diagonal/>
    </border>
    <border>
      <left style="double">
        <color indexed="14"/>
      </left>
      <right style="thin">
        <color indexed="46"/>
      </right>
      <top style="thin">
        <color indexed="46"/>
      </top>
      <bottom style="thin">
        <color indexed="46"/>
      </bottom>
      <diagonal/>
    </border>
    <border>
      <left style="double">
        <color indexed="14"/>
      </left>
      <right style="thin">
        <color indexed="46"/>
      </right>
      <top style="thin">
        <color indexed="46"/>
      </top>
      <bottom style="double">
        <color indexed="14"/>
      </bottom>
      <diagonal/>
    </border>
    <border>
      <left style="thin">
        <color indexed="46"/>
      </left>
      <right style="thin">
        <color indexed="46"/>
      </right>
      <top style="thin">
        <color indexed="46"/>
      </top>
      <bottom style="double">
        <color indexed="14"/>
      </bottom>
      <diagonal/>
    </border>
    <border>
      <left style="thin">
        <color indexed="46"/>
      </left>
      <right style="double">
        <color indexed="14"/>
      </right>
      <top style="thin">
        <color indexed="46"/>
      </top>
      <bottom style="double">
        <color indexed="14"/>
      </bottom>
      <diagonal/>
    </border>
    <border>
      <left style="medium">
        <color indexed="10"/>
      </left>
      <right/>
      <top style="thin">
        <color indexed="46"/>
      </top>
      <bottom/>
      <diagonal/>
    </border>
    <border>
      <left style="medium">
        <color indexed="10"/>
      </left>
      <right/>
      <top/>
      <bottom/>
      <diagonal/>
    </border>
    <border>
      <left/>
      <right/>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thin">
        <color indexed="46"/>
      </bottom>
      <diagonal/>
    </border>
    <border>
      <left/>
      <right style="medium">
        <color indexed="10"/>
      </right>
      <top style="thin">
        <color indexed="46"/>
      </top>
      <bottom/>
      <diagonal/>
    </border>
    <border>
      <left/>
      <right style="thin">
        <color indexed="46"/>
      </right>
      <top style="medium">
        <color indexed="10"/>
      </top>
      <bottom style="thin">
        <color indexed="46"/>
      </bottom>
      <diagonal/>
    </border>
    <border>
      <left style="thin">
        <color indexed="14"/>
      </left>
      <right style="thin">
        <color indexed="46"/>
      </right>
      <top style="thin">
        <color indexed="14"/>
      </top>
      <bottom style="thin">
        <color indexed="46"/>
      </bottom>
      <diagonal/>
    </border>
    <border>
      <left style="thin">
        <color indexed="46"/>
      </left>
      <right style="thin">
        <color indexed="46"/>
      </right>
      <top style="thin">
        <color indexed="14"/>
      </top>
      <bottom style="thin">
        <color indexed="46"/>
      </bottom>
      <diagonal/>
    </border>
    <border>
      <left style="thin">
        <color indexed="46"/>
      </left>
      <right style="thin">
        <color indexed="14"/>
      </right>
      <top style="thin">
        <color indexed="14"/>
      </top>
      <bottom style="thin">
        <color indexed="46"/>
      </bottom>
      <diagonal/>
    </border>
    <border>
      <left style="thin">
        <color indexed="14"/>
      </left>
      <right style="thin">
        <color indexed="46"/>
      </right>
      <top style="thin">
        <color indexed="46"/>
      </top>
      <bottom style="thin">
        <color indexed="46"/>
      </bottom>
      <diagonal/>
    </border>
    <border>
      <left style="thin">
        <color indexed="46"/>
      </left>
      <right style="thin">
        <color indexed="14"/>
      </right>
      <top style="thin">
        <color indexed="46"/>
      </top>
      <bottom style="thin">
        <color indexed="46"/>
      </bottom>
      <diagonal/>
    </border>
    <border>
      <left style="thin">
        <color indexed="14"/>
      </left>
      <right style="thin">
        <color indexed="46"/>
      </right>
      <top style="thin">
        <color indexed="46"/>
      </top>
      <bottom style="thin">
        <color indexed="14"/>
      </bottom>
      <diagonal/>
    </border>
    <border>
      <left style="thin">
        <color indexed="46"/>
      </left>
      <right style="thin">
        <color indexed="46"/>
      </right>
      <top style="thin">
        <color indexed="46"/>
      </top>
      <bottom style="thin">
        <color indexed="14"/>
      </bottom>
      <diagonal/>
    </border>
    <border>
      <left style="thin">
        <color indexed="46"/>
      </left>
      <right style="thin">
        <color indexed="14"/>
      </right>
      <top style="thin">
        <color indexed="46"/>
      </top>
      <bottom style="thin">
        <color indexed="14"/>
      </bottom>
      <diagonal/>
    </border>
  </borders>
  <cellStyleXfs count="835">
    <xf numFmtId="0" fontId="0" fillId="0" borderId="0"/>
    <xf numFmtId="0" fontId="6" fillId="0" borderId="0" applyNumberFormat="0" applyFill="0" applyBorder="0" applyAlignment="0" applyProtection="0">
      <alignment vertical="top"/>
      <protection locked="0"/>
    </xf>
    <xf numFmtId="0" fontId="1" fillId="0" borderId="0"/>
    <xf numFmtId="0" fontId="5" fillId="0" borderId="0"/>
    <xf numFmtId="9" fontId="8"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7" fillId="0" borderId="14" applyFill="0" applyAlignment="0">
      <alignment horizontal="center" vertical="center"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946">
    <xf numFmtId="0" fontId="0" fillId="0" borderId="0" xfId="0"/>
    <xf numFmtId="0" fontId="7" fillId="0" borderId="0" xfId="0" applyFont="1" applyAlignment="1">
      <alignment vertical="center" wrapText="1"/>
    </xf>
    <xf numFmtId="0" fontId="3" fillId="0" borderId="0" xfId="0" applyFont="1" applyAlignment="1">
      <alignment vertical="center" wrapText="1"/>
    </xf>
    <xf numFmtId="0" fontId="4" fillId="6" borderId="33" xfId="0" applyFont="1" applyFill="1" applyBorder="1" applyAlignment="1">
      <alignment horizontal="left" vertical="center"/>
    </xf>
    <xf numFmtId="0" fontId="4" fillId="6" borderId="33" xfId="0" applyFont="1" applyFill="1" applyBorder="1" applyAlignment="1">
      <alignment horizontal="center" vertical="center"/>
    </xf>
    <xf numFmtId="0" fontId="0" fillId="0" borderId="0" xfId="0" applyAlignment="1">
      <alignment vertical="center" wrapText="1"/>
    </xf>
    <xf numFmtId="0" fontId="11" fillId="10" borderId="33" xfId="0" applyFont="1" applyFill="1" applyBorder="1" applyAlignment="1">
      <alignment horizontal="center" vertical="center"/>
    </xf>
    <xf numFmtId="0" fontId="14" fillId="10" borderId="33" xfId="0" applyFont="1" applyFill="1" applyBorder="1" applyAlignment="1">
      <alignment horizontal="center" vertical="center" wrapText="1"/>
    </xf>
    <xf numFmtId="0" fontId="0" fillId="5" borderId="33" xfId="0" applyFill="1" applyBorder="1" applyAlignment="1">
      <alignment horizontal="center" vertical="center" wrapText="1"/>
    </xf>
    <xf numFmtId="0" fontId="12" fillId="5" borderId="33" xfId="0" applyFont="1" applyFill="1" applyBorder="1" applyAlignment="1">
      <alignment horizontal="center" vertical="center" wrapText="1"/>
    </xf>
    <xf numFmtId="0" fontId="13" fillId="5" borderId="33" xfId="0" applyFont="1" applyFill="1" applyBorder="1" applyAlignment="1">
      <alignment horizontal="center" vertical="center" wrapText="1"/>
    </xf>
    <xf numFmtId="0" fontId="12" fillId="5" borderId="33" xfId="0" applyFont="1" applyFill="1" applyBorder="1" applyAlignment="1">
      <alignment horizontal="left" vertical="center" wrapText="1"/>
    </xf>
    <xf numFmtId="0" fontId="10" fillId="5" borderId="33" xfId="0" applyFont="1" applyFill="1" applyBorder="1" applyAlignment="1" applyProtection="1">
      <alignment vertical="center"/>
      <protection hidden="1"/>
    </xf>
    <xf numFmtId="0" fontId="0" fillId="0" borderId="0" xfId="0" applyAlignment="1">
      <alignment horizontal="center"/>
    </xf>
    <xf numFmtId="0" fontId="19" fillId="0" borderId="45" xfId="0" applyFont="1" applyBorder="1" applyAlignment="1">
      <alignment horizontal="center" vertical="center"/>
    </xf>
    <xf numFmtId="0" fontId="28" fillId="5" borderId="1" xfId="3" applyFont="1" applyFill="1" applyBorder="1" applyAlignment="1">
      <alignment horizontal="center" vertical="center" wrapText="1"/>
    </xf>
    <xf numFmtId="0" fontId="31" fillId="5" borderId="33" xfId="0" applyFont="1" applyFill="1" applyBorder="1" applyAlignment="1" applyProtection="1">
      <alignment vertical="center"/>
      <protection hidden="1"/>
    </xf>
    <xf numFmtId="0" fontId="31" fillId="5" borderId="33" xfId="0" applyFont="1" applyFill="1" applyBorder="1" applyAlignment="1">
      <alignment horizontal="center" vertical="center" wrapText="1"/>
    </xf>
    <xf numFmtId="0" fontId="31" fillId="5" borderId="33" xfId="0" applyFont="1" applyFill="1" applyBorder="1" applyAlignment="1" applyProtection="1">
      <alignment horizontal="left" vertical="center"/>
      <protection hidden="1"/>
    </xf>
    <xf numFmtId="165" fontId="31" fillId="5" borderId="33" xfId="0" applyNumberFormat="1" applyFont="1" applyFill="1" applyBorder="1" applyAlignment="1">
      <alignment horizontal="center" vertical="center" wrapText="1"/>
    </xf>
    <xf numFmtId="0" fontId="37" fillId="6" borderId="33" xfId="0" applyFont="1" applyFill="1" applyBorder="1" applyAlignment="1">
      <alignment horizontal="center" vertical="center"/>
    </xf>
    <xf numFmtId="0" fontId="38" fillId="0" borderId="0" xfId="0" applyFont="1"/>
    <xf numFmtId="0" fontId="36" fillId="10" borderId="33" xfId="0" applyFont="1" applyFill="1" applyBorder="1" applyAlignment="1">
      <alignment horizontal="center" vertical="center"/>
    </xf>
    <xf numFmtId="0" fontId="37" fillId="6" borderId="33" xfId="0" applyFont="1" applyFill="1" applyBorder="1" applyAlignment="1">
      <alignment horizontal="left" vertical="center"/>
    </xf>
    <xf numFmtId="0" fontId="39" fillId="10" borderId="33" xfId="0" applyFont="1" applyFill="1" applyBorder="1" applyAlignment="1">
      <alignment horizontal="center" vertical="center" wrapText="1"/>
    </xf>
    <xf numFmtId="0" fontId="24" fillId="0" borderId="0" xfId="0" applyFont="1" applyAlignment="1">
      <alignment vertical="center"/>
    </xf>
    <xf numFmtId="0" fontId="23" fillId="0" borderId="0" xfId="0" applyFont="1" applyAlignment="1">
      <alignment horizontal="center" vertical="center" textRotation="90"/>
    </xf>
    <xf numFmtId="0" fontId="24" fillId="0" borderId="1" xfId="0" applyFont="1" applyBorder="1" applyAlignment="1">
      <alignment vertical="center"/>
    </xf>
    <xf numFmtId="0" fontId="28" fillId="2" borderId="4" xfId="0" applyFont="1" applyFill="1" applyBorder="1" applyAlignment="1">
      <alignment horizontal="center" vertical="center"/>
    </xf>
    <xf numFmtId="0" fontId="28" fillId="4" borderId="1" xfId="3"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9" borderId="2" xfId="0" applyFont="1" applyFill="1" applyBorder="1" applyAlignment="1">
      <alignment horizontal="center" vertical="center"/>
    </xf>
    <xf numFmtId="0" fontId="24" fillId="9" borderId="2" xfId="0" applyFont="1" applyFill="1" applyBorder="1" applyAlignment="1">
      <alignment horizontal="center" vertical="center" wrapText="1"/>
    </xf>
    <xf numFmtId="49" fontId="24" fillId="9" borderId="2" xfId="0" applyNumberFormat="1" applyFont="1" applyFill="1" applyBorder="1" applyAlignment="1">
      <alignment horizontal="center" vertical="center"/>
    </xf>
    <xf numFmtId="0" fontId="24" fillId="0" borderId="30" xfId="0" applyFont="1" applyBorder="1" applyAlignment="1">
      <alignment vertical="center"/>
    </xf>
    <xf numFmtId="0" fontId="24" fillId="0" borderId="2" xfId="0" applyFont="1" applyBorder="1" applyAlignment="1">
      <alignment vertical="center"/>
    </xf>
    <xf numFmtId="0" fontId="24" fillId="3" borderId="0" xfId="0" applyFont="1" applyFill="1" applyAlignment="1">
      <alignment vertical="center"/>
    </xf>
    <xf numFmtId="0" fontId="24" fillId="3" borderId="39" xfId="0" applyFont="1" applyFill="1" applyBorder="1" applyAlignment="1">
      <alignment vertical="center"/>
    </xf>
    <xf numFmtId="0" fontId="24" fillId="0" borderId="7" xfId="0" applyFont="1" applyBorder="1" applyAlignment="1">
      <alignment vertical="center"/>
    </xf>
    <xf numFmtId="0" fontId="24" fillId="0" borderId="8" xfId="0" applyFont="1" applyBorder="1" applyAlignment="1">
      <alignment vertical="center"/>
    </xf>
    <xf numFmtId="0" fontId="24" fillId="0" borderId="40" xfId="0" applyFont="1" applyBorder="1" applyAlignment="1">
      <alignment vertical="center"/>
    </xf>
    <xf numFmtId="0" fontId="24" fillId="6" borderId="1" xfId="0" applyFont="1" applyFill="1" applyBorder="1" applyAlignment="1">
      <alignment horizontal="center" vertical="center"/>
    </xf>
    <xf numFmtId="0" fontId="24" fillId="5" borderId="1" xfId="0" applyFont="1" applyFill="1" applyBorder="1" applyAlignment="1">
      <alignment horizontal="center" vertical="center" wrapText="1"/>
    </xf>
    <xf numFmtId="0" fontId="25" fillId="6" borderId="21" xfId="0" applyFont="1" applyFill="1" applyBorder="1" applyAlignment="1">
      <alignment horizontal="center" vertical="center" textRotation="90" wrapText="1"/>
    </xf>
    <xf numFmtId="0" fontId="42" fillId="6" borderId="14" xfId="0" applyFont="1" applyFill="1" applyBorder="1" applyAlignment="1">
      <alignment horizontal="center" vertical="center" textRotation="90" wrapText="1"/>
    </xf>
    <xf numFmtId="0" fontId="25" fillId="6" borderId="14" xfId="0" applyFont="1" applyFill="1" applyBorder="1" applyAlignment="1">
      <alignment horizontal="center" vertical="center" textRotation="90" wrapText="1"/>
    </xf>
    <xf numFmtId="0" fontId="42" fillId="6" borderId="22" xfId="0" applyFont="1" applyFill="1" applyBorder="1" applyAlignment="1">
      <alignment horizontal="center" vertical="center" textRotation="90" wrapText="1"/>
    </xf>
    <xf numFmtId="0" fontId="48" fillId="5" borderId="1" xfId="3" applyFont="1" applyFill="1" applyBorder="1" applyAlignment="1">
      <alignment horizontal="center" vertical="center" wrapText="1"/>
    </xf>
    <xf numFmtId="0" fontId="47" fillId="4" borderId="1" xfId="0" applyFont="1" applyFill="1" applyBorder="1" applyAlignment="1">
      <alignment vertical="center" wrapText="1"/>
    </xf>
    <xf numFmtId="0" fontId="42" fillId="6"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42" fillId="4"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1" fontId="23" fillId="0" borderId="0" xfId="0" applyNumberFormat="1" applyFont="1" applyAlignment="1">
      <alignment horizontal="center" vertical="center"/>
    </xf>
    <xf numFmtId="0" fontId="24" fillId="6" borderId="3" xfId="0" applyFont="1" applyFill="1" applyBorder="1" applyAlignment="1">
      <alignment horizontal="center" vertical="center" wrapText="1"/>
    </xf>
    <xf numFmtId="0" fontId="42" fillId="6" borderId="3" xfId="0" applyFont="1" applyFill="1" applyBorder="1" applyAlignment="1">
      <alignment horizontal="center" vertical="center" wrapText="1"/>
    </xf>
    <xf numFmtId="0" fontId="23" fillId="6" borderId="3"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4" fillId="0" borderId="0" xfId="0" applyFont="1" applyAlignment="1">
      <alignment horizontal="center" vertical="center"/>
    </xf>
    <xf numFmtId="2" fontId="25" fillId="2" borderId="23" xfId="0" applyNumberFormat="1" applyFont="1" applyFill="1" applyBorder="1" applyAlignment="1">
      <alignment horizontal="center" vertical="center" textRotation="90" wrapText="1"/>
    </xf>
    <xf numFmtId="2" fontId="25" fillId="2" borderId="24" xfId="0" applyNumberFormat="1" applyFont="1" applyFill="1" applyBorder="1" applyAlignment="1">
      <alignment horizontal="center" vertical="center" textRotation="90" wrapText="1"/>
    </xf>
    <xf numFmtId="0" fontId="27" fillId="6" borderId="1" xfId="0" applyFont="1" applyFill="1" applyBorder="1" applyAlignment="1">
      <alignment horizontal="center" vertical="center" textRotation="90" wrapText="1"/>
    </xf>
    <xf numFmtId="0" fontId="27" fillId="4" borderId="1" xfId="0" applyFont="1" applyFill="1" applyBorder="1" applyAlignment="1">
      <alignment horizontal="center" vertical="center" textRotation="90" wrapText="1"/>
    </xf>
    <xf numFmtId="0" fontId="19" fillId="0" borderId="45"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87" fillId="0" borderId="0" xfId="0" applyFont="1"/>
    <xf numFmtId="0" fontId="87" fillId="0" borderId="4" xfId="0" applyFont="1" applyBorder="1"/>
    <xf numFmtId="0" fontId="87" fillId="0" borderId="1" xfId="0" applyFont="1" applyBorder="1"/>
    <xf numFmtId="0" fontId="87" fillId="0" borderId="45" xfId="0" applyFont="1" applyBorder="1"/>
    <xf numFmtId="0" fontId="19" fillId="0" borderId="4" xfId="0" applyFont="1" applyBorder="1" applyAlignment="1">
      <alignment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14" fontId="19" fillId="0" borderId="1" xfId="0" applyNumberFormat="1" applyFont="1" applyBorder="1" applyAlignment="1">
      <alignment horizontal="center" vertical="center"/>
    </xf>
    <xf numFmtId="0" fontId="19" fillId="0" borderId="1" xfId="0" applyFont="1" applyBorder="1" applyAlignment="1">
      <alignment horizontal="left" vertical="center" wrapText="1"/>
    </xf>
    <xf numFmtId="1" fontId="89" fillId="0" borderId="1" xfId="0" applyNumberFormat="1" applyFont="1" applyBorder="1" applyAlignment="1">
      <alignment horizontal="center" vertical="center"/>
    </xf>
    <xf numFmtId="1" fontId="19" fillId="0" borderId="45" xfId="0" applyNumberFormat="1" applyFont="1" applyBorder="1" applyAlignment="1">
      <alignment horizontal="center" vertical="center"/>
    </xf>
    <xf numFmtId="1" fontId="90" fillId="0" borderId="45" xfId="0" applyNumberFormat="1" applyFont="1" applyBorder="1" applyAlignment="1">
      <alignment horizontal="center" vertical="center"/>
    </xf>
    <xf numFmtId="0" fontId="87" fillId="0" borderId="4" xfId="0" applyFont="1" applyBorder="1" applyAlignment="1">
      <alignment horizontal="center" vertical="center"/>
    </xf>
    <xf numFmtId="0" fontId="19" fillId="0" borderId="4" xfId="0" applyFont="1" applyBorder="1" applyAlignment="1">
      <alignment vertical="center"/>
    </xf>
    <xf numFmtId="0" fontId="89" fillId="0" borderId="3" xfId="0" applyFont="1" applyBorder="1" applyAlignment="1">
      <alignment horizontal="center" vertical="center"/>
    </xf>
    <xf numFmtId="0" fontId="91" fillId="0" borderId="0" xfId="0" applyFont="1" applyAlignment="1">
      <alignment vertical="center" wrapText="1"/>
    </xf>
    <xf numFmtId="0" fontId="91" fillId="0" borderId="4" xfId="0" applyFont="1" applyBorder="1" applyAlignment="1">
      <alignment vertical="center"/>
    </xf>
    <xf numFmtId="0" fontId="89" fillId="0" borderId="1" xfId="0" applyFont="1" applyBorder="1" applyAlignment="1">
      <alignment horizontal="center" vertical="center"/>
    </xf>
    <xf numFmtId="0" fontId="91" fillId="0" borderId="5" xfId="0" applyFont="1" applyBorder="1" applyAlignment="1">
      <alignment vertical="center"/>
    </xf>
    <xf numFmtId="0" fontId="87" fillId="0" borderId="0" xfId="0" applyFont="1" applyAlignment="1">
      <alignment horizontal="center"/>
    </xf>
    <xf numFmtId="0" fontId="87" fillId="0" borderId="0" xfId="0" applyFont="1" applyAlignment="1">
      <alignment vertical="center"/>
    </xf>
    <xf numFmtId="0" fontId="20" fillId="0" borderId="45" xfId="0" applyFont="1" applyBorder="1" applyAlignment="1">
      <alignment horizontal="center" vertical="center" wrapText="1"/>
    </xf>
    <xf numFmtId="0" fontId="24" fillId="7" borderId="59" xfId="0" applyFont="1" applyFill="1" applyBorder="1" applyAlignment="1" applyProtection="1">
      <alignment horizontal="center" vertical="center"/>
      <protection locked="0"/>
    </xf>
    <xf numFmtId="0" fontId="24" fillId="7" borderId="59" xfId="0" applyFont="1" applyFill="1" applyBorder="1" applyAlignment="1" applyProtection="1">
      <alignment vertical="center"/>
      <protection locked="0"/>
    </xf>
    <xf numFmtId="0" fontId="24" fillId="0" borderId="0" xfId="0" applyFont="1" applyAlignment="1" applyProtection="1">
      <alignment vertical="center"/>
      <protection locked="0"/>
    </xf>
    <xf numFmtId="0" fontId="24" fillId="13" borderId="1" xfId="0" applyFont="1" applyFill="1" applyBorder="1" applyAlignment="1">
      <alignment vertical="center"/>
    </xf>
    <xf numFmtId="1" fontId="53" fillId="0" borderId="1" xfId="0" applyNumberFormat="1" applyFont="1" applyBorder="1" applyAlignment="1">
      <alignment horizontal="center" vertical="center" wrapText="1"/>
    </xf>
    <xf numFmtId="2" fontId="53" fillId="0" borderId="1" xfId="0" applyNumberFormat="1" applyFont="1" applyBorder="1" applyAlignment="1">
      <alignment horizontal="center" vertical="center" wrapText="1"/>
    </xf>
    <xf numFmtId="0" fontId="95" fillId="0" borderId="1" xfId="0" applyFont="1" applyBorder="1" applyAlignment="1">
      <alignment horizontal="center" vertical="center" wrapText="1"/>
    </xf>
    <xf numFmtId="0" fontId="20" fillId="0" borderId="1" xfId="0" applyFont="1" applyBorder="1" applyAlignment="1">
      <alignment horizontal="center" vertical="center"/>
    </xf>
    <xf numFmtId="0" fontId="59" fillId="0" borderId="1" xfId="0" applyFont="1" applyBorder="1" applyAlignment="1">
      <alignment horizontal="center" vertical="center" wrapText="1"/>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pplyAlignment="1">
      <alignment horizontal="center" vertical="center"/>
    </xf>
    <xf numFmtId="0" fontId="27" fillId="0" borderId="45" xfId="0" applyFont="1" applyBorder="1" applyAlignment="1">
      <alignment horizontal="center" vertical="center" wrapText="1"/>
    </xf>
    <xf numFmtId="0" fontId="30" fillId="0" borderId="45" xfId="0" applyFont="1" applyBorder="1" applyAlignment="1">
      <alignment horizontal="left" vertical="center"/>
    </xf>
    <xf numFmtId="0" fontId="18" fillId="0" borderId="52" xfId="0" applyFont="1" applyBorder="1" applyAlignment="1">
      <alignment horizontal="center" vertical="center"/>
    </xf>
    <xf numFmtId="0" fontId="45" fillId="0" borderId="0" xfId="0" applyFont="1" applyAlignment="1">
      <alignment horizontal="center" vertical="center"/>
    </xf>
    <xf numFmtId="0" fontId="26" fillId="0" borderId="4" xfId="0" applyFont="1" applyBorder="1" applyAlignment="1">
      <alignment horizontal="center" vertical="center"/>
    </xf>
    <xf numFmtId="0" fontId="26" fillId="0" borderId="1" xfId="0" applyFont="1" applyBorder="1" applyAlignment="1">
      <alignment horizontal="center" vertical="center"/>
    </xf>
    <xf numFmtId="0" fontId="45" fillId="0" borderId="45" xfId="0" applyFont="1" applyBorder="1" applyAlignment="1">
      <alignment horizontal="center" vertical="center"/>
    </xf>
    <xf numFmtId="0" fontId="18" fillId="0" borderId="45" xfId="0" applyFont="1" applyBorder="1" applyAlignment="1">
      <alignment horizontal="center" vertical="center"/>
    </xf>
    <xf numFmtId="0" fontId="18" fillId="0" borderId="0" xfId="0" applyFont="1" applyAlignment="1">
      <alignment horizontal="center" vertical="center"/>
    </xf>
    <xf numFmtId="9" fontId="46" fillId="0" borderId="0" xfId="4" applyFont="1" applyFill="1" applyBorder="1" applyAlignment="1" applyProtection="1">
      <alignment vertical="center"/>
    </xf>
    <xf numFmtId="9" fontId="23" fillId="0" borderId="0" xfId="4" applyFont="1" applyFill="1" applyBorder="1" applyAlignment="1" applyProtection="1">
      <alignment vertical="center"/>
    </xf>
    <xf numFmtId="9" fontId="40" fillId="0" borderId="0" xfId="4" applyFont="1" applyBorder="1" applyAlignment="1" applyProtection="1">
      <alignment vertical="center"/>
    </xf>
    <xf numFmtId="0" fontId="44" fillId="0" borderId="6" xfId="0" applyFont="1" applyBorder="1" applyAlignment="1">
      <alignment vertical="center" wrapText="1"/>
    </xf>
    <xf numFmtId="0" fontId="44" fillId="0" borderId="11" xfId="0" applyFont="1" applyBorder="1" applyAlignment="1">
      <alignment vertical="center" wrapText="1"/>
    </xf>
    <xf numFmtId="0" fontId="55" fillId="0" borderId="0" xfId="0" applyFont="1" applyAlignment="1">
      <alignment horizontal="center" vertical="center" wrapText="1"/>
    </xf>
    <xf numFmtId="0" fontId="55" fillId="0" borderId="45" xfId="0" applyFont="1" applyBorder="1" applyAlignment="1">
      <alignment horizontal="center" vertical="center" wrapText="1"/>
    </xf>
    <xf numFmtId="0" fontId="51" fillId="0" borderId="4" xfId="0" applyFont="1" applyBorder="1" applyAlignment="1">
      <alignment horizontal="center" vertical="center"/>
    </xf>
    <xf numFmtId="9" fontId="20" fillId="0" borderId="1" xfId="4" applyFont="1" applyBorder="1" applyAlignment="1" applyProtection="1">
      <alignment horizontal="center" vertical="center" wrapText="1"/>
    </xf>
    <xf numFmtId="0" fontId="24" fillId="0" borderId="0" xfId="0" applyFont="1" applyAlignment="1">
      <alignment vertical="center" wrapText="1"/>
    </xf>
    <xf numFmtId="0" fontId="20" fillId="0" borderId="1" xfId="0" applyFont="1" applyBorder="1" applyAlignment="1">
      <alignment horizontal="center" vertical="center" textRotation="90" wrapText="1"/>
    </xf>
    <xf numFmtId="0" fontId="56" fillId="0" borderId="1" xfId="0" applyFont="1" applyBorder="1" applyAlignment="1">
      <alignment horizontal="center" vertical="center" textRotation="90" wrapText="1"/>
    </xf>
    <xf numFmtId="0" fontId="27" fillId="0" borderId="1" xfId="0" applyFont="1" applyBorder="1" applyAlignment="1">
      <alignment horizontal="center" vertical="center" textRotation="90" wrapText="1"/>
    </xf>
    <xf numFmtId="0" fontId="51" fillId="0" borderId="1" xfId="0" applyFont="1" applyBorder="1" applyAlignment="1">
      <alignment horizontal="center" vertical="center" textRotation="90" wrapText="1"/>
    </xf>
    <xf numFmtId="0" fontId="29" fillId="0" borderId="1" xfId="0" applyFont="1" applyBorder="1" applyAlignment="1">
      <alignment horizontal="center" vertical="center" textRotation="90" wrapText="1"/>
    </xf>
    <xf numFmtId="0" fontId="27" fillId="0" borderId="1" xfId="0" applyFont="1" applyBorder="1" applyAlignment="1">
      <alignment horizontal="center" vertical="center" textRotation="90"/>
    </xf>
    <xf numFmtId="0" fontId="27" fillId="0" borderId="10" xfId="0" applyFont="1" applyBorder="1" applyAlignment="1">
      <alignment horizontal="center" vertical="center" textRotation="90" wrapText="1"/>
    </xf>
    <xf numFmtId="0" fontId="57" fillId="0" borderId="45" xfId="0" applyFont="1" applyBorder="1" applyAlignment="1">
      <alignment horizontal="center" vertical="center" wrapText="1"/>
    </xf>
    <xf numFmtId="0" fontId="57" fillId="0" borderId="0" xfId="0" applyFont="1" applyAlignment="1">
      <alignment horizontal="center" vertical="center" wrapText="1"/>
    </xf>
    <xf numFmtId="9" fontId="55" fillId="0" borderId="4" xfId="4" applyFont="1" applyFill="1" applyBorder="1" applyAlignment="1" applyProtection="1">
      <alignment vertical="center"/>
    </xf>
    <xf numFmtId="9" fontId="27" fillId="0" borderId="1" xfId="4" applyFont="1" applyBorder="1" applyAlignment="1" applyProtection="1">
      <alignment horizontal="center" vertical="center" textRotation="90" wrapText="1"/>
    </xf>
    <xf numFmtId="0" fontId="27" fillId="0" borderId="45" xfId="0" applyFont="1" applyBorder="1" applyAlignment="1">
      <alignment horizontal="center" vertical="center" textRotation="90" wrapText="1"/>
    </xf>
    <xf numFmtId="0" fontId="19" fillId="12" borderId="4" xfId="0" applyFont="1" applyFill="1" applyBorder="1" applyAlignment="1">
      <alignment horizontal="center" vertical="center" wrapText="1"/>
    </xf>
    <xf numFmtId="0" fontId="58" fillId="12" borderId="1" xfId="1" applyFont="1" applyFill="1" applyBorder="1" applyAlignment="1" applyProtection="1">
      <alignment horizontal="center" vertical="center" wrapText="1"/>
    </xf>
    <xf numFmtId="0" fontId="59" fillId="12" borderId="1" xfId="0" applyFont="1" applyFill="1" applyBorder="1" applyAlignment="1">
      <alignment horizontal="center" vertical="center" wrapText="1"/>
    </xf>
    <xf numFmtId="0" fontId="60" fillId="12" borderId="1" xfId="0" applyFont="1" applyFill="1" applyBorder="1" applyAlignment="1">
      <alignment horizontal="center" vertical="center" wrapText="1"/>
    </xf>
    <xf numFmtId="1" fontId="59" fillId="12" borderId="1" xfId="0" applyNumberFormat="1"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1" fontId="19" fillId="12" borderId="10" xfId="0" applyNumberFormat="1" applyFont="1" applyFill="1" applyBorder="1" applyAlignment="1">
      <alignment horizontal="center" vertical="center"/>
    </xf>
    <xf numFmtId="0" fontId="27" fillId="0" borderId="0" xfId="0" applyFont="1" applyAlignment="1">
      <alignment horizontal="center" vertical="center" wrapText="1"/>
    </xf>
    <xf numFmtId="9" fontId="24" fillId="0" borderId="1" xfId="4" applyFont="1" applyBorder="1" applyAlignment="1" applyProtection="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45" xfId="0" applyFont="1" applyBorder="1" applyAlignment="1">
      <alignment horizontal="center" vertical="center" wrapText="1"/>
    </xf>
    <xf numFmtId="0" fontId="20" fillId="0" borderId="4" xfId="0" applyFont="1" applyBorder="1" applyAlignment="1">
      <alignment horizontal="center" vertical="center" wrapText="1"/>
    </xf>
    <xf numFmtId="164" fontId="20" fillId="0" borderId="1" xfId="0" applyNumberFormat="1" applyFont="1" applyBorder="1" applyAlignment="1">
      <alignment horizontal="left" vertical="center" wrapText="1"/>
    </xf>
    <xf numFmtId="0" fontId="20" fillId="0" borderId="1" xfId="0" applyFont="1" applyBorder="1" applyAlignment="1">
      <alignment horizontal="left" vertical="center" wrapText="1"/>
    </xf>
    <xf numFmtId="0" fontId="61" fillId="0" borderId="1" xfId="0" applyFont="1" applyBorder="1" applyAlignment="1">
      <alignment horizontal="center" vertical="center" wrapText="1"/>
    </xf>
    <xf numFmtId="0" fontId="62" fillId="0" borderId="1" xfId="0" applyFont="1" applyBorder="1" applyAlignment="1">
      <alignment horizontal="center" vertical="center" wrapText="1"/>
    </xf>
    <xf numFmtId="1" fontId="5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59" fillId="0" borderId="1" xfId="0" applyFont="1" applyBorder="1" applyAlignment="1">
      <alignment horizontal="center" vertical="center"/>
    </xf>
    <xf numFmtId="1" fontId="20" fillId="0" borderId="1" xfId="0" applyNumberFormat="1" applyFont="1" applyBorder="1" applyAlignment="1">
      <alignment horizontal="center" vertical="center"/>
    </xf>
    <xf numFmtId="1" fontId="59" fillId="0" borderId="1" xfId="0" applyNumberFormat="1" applyFont="1" applyBorder="1" applyAlignment="1">
      <alignment horizontal="center" vertical="center"/>
    </xf>
    <xf numFmtId="1" fontId="63" fillId="0" borderId="10" xfId="0" applyNumberFormat="1" applyFont="1" applyBorder="1" applyAlignment="1">
      <alignment horizontal="center" vertical="center"/>
    </xf>
    <xf numFmtId="0" fontId="30" fillId="0" borderId="0" xfId="0" applyFont="1" applyAlignment="1">
      <alignment horizontal="center" vertical="center"/>
    </xf>
    <xf numFmtId="0" fontId="19" fillId="0" borderId="0" xfId="0" applyFont="1" applyAlignment="1">
      <alignment vertical="center"/>
    </xf>
    <xf numFmtId="0" fontId="18" fillId="0" borderId="4"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2" fontId="19" fillId="0" borderId="3" xfId="0" applyNumberFormat="1" applyFont="1" applyBorder="1" applyAlignment="1">
      <alignment horizontal="center" vertical="center"/>
    </xf>
    <xf numFmtId="2" fontId="19" fillId="0" borderId="51" xfId="0" applyNumberFormat="1" applyFont="1" applyBorder="1" applyAlignment="1">
      <alignment horizontal="center" vertical="center"/>
    </xf>
    <xf numFmtId="0" fontId="55" fillId="0" borderId="0" xfId="0" applyFont="1" applyAlignment="1">
      <alignment vertical="center"/>
    </xf>
    <xf numFmtId="9" fontId="78" fillId="0" borderId="0" xfId="4" applyFont="1" applyFill="1" applyBorder="1" applyAlignment="1" applyProtection="1">
      <alignment horizontal="center" vertical="center" wrapText="1"/>
    </xf>
    <xf numFmtId="9" fontId="23" fillId="0" borderId="0" xfId="4" applyFont="1" applyFill="1" applyBorder="1" applyAlignment="1" applyProtection="1">
      <alignment horizontal="center" vertical="center" wrapText="1"/>
    </xf>
    <xf numFmtId="9" fontId="78" fillId="0" borderId="0" xfId="4" applyFont="1" applyFill="1" applyBorder="1" applyAlignment="1" applyProtection="1">
      <alignment vertical="center" wrapText="1"/>
    </xf>
    <xf numFmtId="9" fontId="23" fillId="0" borderId="0" xfId="4" applyFont="1" applyFill="1" applyBorder="1" applyAlignment="1" applyProtection="1">
      <alignment vertical="center" wrapText="1"/>
    </xf>
    <xf numFmtId="9" fontId="20" fillId="0" borderId="0" xfId="4" applyFont="1" applyBorder="1" applyAlignment="1" applyProtection="1">
      <alignment horizontal="center" vertical="center" wrapText="1"/>
    </xf>
    <xf numFmtId="9" fontId="19" fillId="0" borderId="0" xfId="4" applyFont="1" applyBorder="1" applyAlignment="1" applyProtection="1">
      <alignment vertical="center" wrapText="1"/>
    </xf>
    <xf numFmtId="1" fontId="19" fillId="0" borderId="0" xfId="4" applyNumberFormat="1" applyFont="1" applyBorder="1" applyAlignment="1" applyProtection="1">
      <alignment horizontal="center" vertical="center" wrapText="1"/>
    </xf>
    <xf numFmtId="1" fontId="19" fillId="0" borderId="0" xfId="4" applyNumberFormat="1" applyFont="1" applyBorder="1" applyAlignment="1" applyProtection="1">
      <alignment vertical="center" wrapText="1"/>
    </xf>
    <xf numFmtId="1" fontId="19" fillId="0" borderId="1" xfId="4" applyNumberFormat="1" applyFont="1" applyBorder="1" applyAlignment="1" applyProtection="1">
      <alignment horizontal="center" vertical="center" wrapText="1"/>
    </xf>
    <xf numFmtId="0" fontId="19" fillId="0" borderId="8" xfId="0" applyFont="1" applyBorder="1" applyAlignment="1">
      <alignment vertical="center"/>
    </xf>
    <xf numFmtId="0" fontId="67" fillId="0" borderId="8" xfId="0" applyFont="1" applyBorder="1" applyAlignment="1">
      <alignment horizontal="center" vertical="center"/>
    </xf>
    <xf numFmtId="0" fontId="72" fillId="0" borderId="8" xfId="0" applyFont="1" applyBorder="1" applyAlignment="1">
      <alignment horizontal="center" vertical="center" wrapText="1"/>
    </xf>
    <xf numFmtId="0" fontId="55" fillId="0" borderId="40" xfId="0" applyFont="1" applyBorder="1" applyAlignment="1">
      <alignment horizontal="center" vertical="center"/>
    </xf>
    <xf numFmtId="0" fontId="55" fillId="0" borderId="0" xfId="0" applyFont="1" applyAlignment="1">
      <alignment horizontal="center" vertical="center"/>
    </xf>
    <xf numFmtId="0" fontId="69" fillId="0" borderId="0" xfId="0" applyFont="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69" fillId="0" borderId="45" xfId="0" applyFont="1" applyBorder="1" applyAlignment="1">
      <alignment horizontal="center" vertical="center"/>
    </xf>
    <xf numFmtId="0" fontId="46" fillId="0" borderId="0" xfId="0" applyFont="1"/>
    <xf numFmtId="0" fontId="55" fillId="0" borderId="45" xfId="0" applyFont="1" applyBorder="1" applyAlignment="1">
      <alignment horizontal="center" vertical="center"/>
    </xf>
    <xf numFmtId="0" fontId="22" fillId="0" borderId="1" xfId="0" applyFont="1" applyBorder="1" applyAlignment="1">
      <alignment vertical="center" wrapText="1"/>
    </xf>
    <xf numFmtId="0" fontId="55" fillId="0" borderId="1" xfId="0" applyFont="1" applyBorder="1" applyAlignment="1">
      <alignment horizontal="center" vertical="center"/>
    </xf>
    <xf numFmtId="0" fontId="74" fillId="0" borderId="1" xfId="0" applyFont="1" applyBorder="1" applyAlignment="1">
      <alignment vertical="center"/>
    </xf>
    <xf numFmtId="0" fontId="64" fillId="0" borderId="1" xfId="0" applyFont="1" applyBorder="1" applyAlignment="1">
      <alignment horizontal="center" vertical="center"/>
    </xf>
    <xf numFmtId="0" fontId="79" fillId="0" borderId="0" xfId="0" applyFont="1"/>
    <xf numFmtId="0" fontId="70" fillId="0" borderId="56" xfId="0" applyFont="1" applyBorder="1" applyAlignment="1">
      <alignment vertical="center"/>
    </xf>
    <xf numFmtId="0" fontId="22" fillId="0" borderId="3" xfId="0" applyFont="1" applyBorder="1" applyAlignment="1">
      <alignment vertical="center" wrapText="1"/>
    </xf>
    <xf numFmtId="2" fontId="22" fillId="0" borderId="3" xfId="0" applyNumberFormat="1" applyFont="1" applyBorder="1" applyAlignment="1">
      <alignment horizontal="center" vertical="center"/>
    </xf>
    <xf numFmtId="0" fontId="20" fillId="0" borderId="3" xfId="0" applyFont="1" applyBorder="1" applyAlignment="1">
      <alignment horizontal="center" vertical="center"/>
    </xf>
    <xf numFmtId="0" fontId="20" fillId="0" borderId="3" xfId="0" applyFont="1" applyBorder="1" applyAlignment="1">
      <alignment horizontal="center" vertical="center" wrapText="1"/>
    </xf>
    <xf numFmtId="0" fontId="55" fillId="0" borderId="51" xfId="0" applyFont="1" applyBorder="1" applyAlignment="1">
      <alignment horizontal="center" vertical="center"/>
    </xf>
    <xf numFmtId="0" fontId="64" fillId="0" borderId="0" xfId="0" applyFont="1" applyAlignment="1">
      <alignment horizontal="right" vertical="center"/>
    </xf>
    <xf numFmtId="0" fontId="64" fillId="0" borderId="0" xfId="0" applyFont="1" applyAlignment="1">
      <alignment horizontal="center" vertical="center"/>
    </xf>
    <xf numFmtId="0" fontId="80" fillId="0" borderId="0" xfId="0" applyFont="1"/>
    <xf numFmtId="9" fontId="64" fillId="0" borderId="0" xfId="4" applyFont="1" applyFill="1" applyBorder="1" applyAlignment="1" applyProtection="1">
      <alignment horizontal="right" vertical="center"/>
    </xf>
    <xf numFmtId="9" fontId="64" fillId="0" borderId="0" xfId="4" applyFont="1" applyFill="1" applyBorder="1" applyAlignment="1" applyProtection="1">
      <alignment horizontal="center" vertical="center"/>
    </xf>
    <xf numFmtId="0" fontId="64" fillId="0" borderId="0" xfId="4" applyNumberFormat="1" applyFont="1" applyFill="1" applyBorder="1" applyAlignment="1" applyProtection="1">
      <alignment horizontal="center" vertical="center"/>
    </xf>
    <xf numFmtId="9" fontId="55" fillId="0" borderId="0" xfId="4" applyFont="1" applyFill="1" applyBorder="1" applyAlignment="1" applyProtection="1">
      <alignment horizontal="center" vertical="center"/>
    </xf>
    <xf numFmtId="9" fontId="55" fillId="0" borderId="0" xfId="4" applyFont="1" applyBorder="1" applyAlignment="1" applyProtection="1">
      <alignment horizontal="center" vertical="center"/>
    </xf>
    <xf numFmtId="0" fontId="41" fillId="0" borderId="0" xfId="0" applyFont="1" applyAlignment="1">
      <alignment vertical="center"/>
    </xf>
    <xf numFmtId="9" fontId="81" fillId="0" borderId="0" xfId="4" applyFont="1" applyFill="1" applyBorder="1" applyAlignment="1" applyProtection="1">
      <alignment vertical="center" wrapText="1"/>
    </xf>
    <xf numFmtId="0" fontId="20" fillId="0" borderId="0" xfId="0" applyFont="1" applyAlignment="1">
      <alignment vertical="center" wrapText="1"/>
    </xf>
    <xf numFmtId="0" fontId="82" fillId="0" borderId="0" xfId="0" applyFont="1" applyAlignment="1">
      <alignment vertical="center"/>
    </xf>
    <xf numFmtId="2" fontId="27" fillId="0" borderId="0" xfId="0" applyNumberFormat="1" applyFont="1" applyAlignment="1">
      <alignment horizontal="center" vertical="center" textRotation="90"/>
    </xf>
    <xf numFmtId="0" fontId="83" fillId="0" borderId="0" xfId="0" applyFont="1" applyAlignment="1">
      <alignment horizontal="center" vertical="center"/>
    </xf>
    <xf numFmtId="0" fontId="26" fillId="0" borderId="0" xfId="0" applyFont="1" applyAlignment="1">
      <alignment vertical="center" wrapText="1"/>
    </xf>
    <xf numFmtId="0" fontId="64" fillId="0" borderId="0" xfId="0" applyFont="1" applyAlignment="1">
      <alignment vertical="center"/>
    </xf>
    <xf numFmtId="9" fontId="19" fillId="0" borderId="0" xfId="4" applyFont="1" applyBorder="1" applyAlignment="1" applyProtection="1">
      <alignment horizontal="center" vertical="center" wrapText="1"/>
    </xf>
    <xf numFmtId="2" fontId="19" fillId="0" borderId="0" xfId="4" applyNumberFormat="1" applyFont="1" applyBorder="1" applyAlignment="1" applyProtection="1">
      <alignment vertical="center" wrapText="1"/>
    </xf>
    <xf numFmtId="0" fontId="30" fillId="0" borderId="0" xfId="0" applyFont="1" applyAlignment="1">
      <alignment horizontal="left" vertical="center"/>
    </xf>
    <xf numFmtId="2" fontId="19" fillId="5" borderId="1" xfId="0" applyNumberFormat="1" applyFont="1" applyFill="1" applyBorder="1" applyAlignment="1">
      <alignment horizontal="center" vertical="center" wrapText="1"/>
    </xf>
    <xf numFmtId="0" fontId="97" fillId="0" borderId="14" xfId="0" applyFont="1" applyBorder="1" applyAlignment="1">
      <alignment horizontal="center" vertical="center" wrapText="1"/>
    </xf>
    <xf numFmtId="0" fontId="26" fillId="0" borderId="9" xfId="0" applyFont="1" applyBorder="1" applyAlignment="1">
      <alignment horizontal="center" vertical="center"/>
    </xf>
    <xf numFmtId="0" fontId="26" fillId="0" borderId="10" xfId="0" applyFont="1" applyBorder="1" applyAlignment="1">
      <alignment horizontal="center" vertical="center"/>
    </xf>
    <xf numFmtId="166" fontId="100" fillId="0" borderId="14" xfId="0" applyNumberFormat="1" applyFont="1" applyBorder="1" applyAlignment="1">
      <alignment horizontal="center" vertical="center" wrapText="1"/>
    </xf>
    <xf numFmtId="1" fontId="101" fillId="14" borderId="14" xfId="0" applyNumberFormat="1" applyFont="1" applyFill="1" applyBorder="1" applyAlignment="1">
      <alignment horizontal="center" vertical="center" wrapText="1"/>
    </xf>
    <xf numFmtId="1" fontId="25" fillId="4" borderId="66" xfId="0" applyNumberFormat="1" applyFont="1" applyFill="1" applyBorder="1" applyAlignment="1">
      <alignment horizontal="center" vertical="center" textRotation="90" wrapText="1"/>
    </xf>
    <xf numFmtId="1" fontId="25" fillId="2" borderId="66" xfId="0" applyNumberFormat="1" applyFont="1" applyFill="1" applyBorder="1" applyAlignment="1">
      <alignment horizontal="center" vertical="center" textRotation="90" wrapText="1"/>
    </xf>
    <xf numFmtId="1" fontId="99" fillId="14" borderId="22" xfId="0" applyNumberFormat="1" applyFont="1" applyFill="1" applyBorder="1" applyAlignment="1">
      <alignment horizontal="center" vertical="center" wrapText="1"/>
    </xf>
    <xf numFmtId="1" fontId="25" fillId="4" borderId="67" xfId="0" applyNumberFormat="1" applyFont="1" applyFill="1" applyBorder="1" applyAlignment="1">
      <alignment horizontal="center" vertical="center" textRotation="90" wrapText="1"/>
    </xf>
    <xf numFmtId="0" fontId="102" fillId="0" borderId="0" xfId="0" applyFont="1" applyAlignment="1">
      <alignment horizontal="center" vertical="center" wrapText="1"/>
    </xf>
    <xf numFmtId="0" fontId="24" fillId="9" borderId="1" xfId="0" applyFont="1" applyFill="1" applyBorder="1" applyAlignment="1">
      <alignment horizontal="center" vertical="center"/>
    </xf>
    <xf numFmtId="0" fontId="70" fillId="0" borderId="48" xfId="0" applyFont="1" applyBorder="1" applyAlignment="1">
      <alignment vertical="center"/>
    </xf>
    <xf numFmtId="0" fontId="70" fillId="0" borderId="57" xfId="0" applyFont="1" applyBorder="1" applyAlignment="1">
      <alignment vertical="center"/>
    </xf>
    <xf numFmtId="0" fontId="22" fillId="0" borderId="47" xfId="0" applyFont="1" applyBorder="1" applyAlignment="1">
      <alignment vertical="center"/>
    </xf>
    <xf numFmtId="0" fontId="103" fillId="0" borderId="11" xfId="0" applyFont="1" applyBorder="1" applyAlignment="1">
      <alignment horizontal="right"/>
    </xf>
    <xf numFmtId="0" fontId="103" fillId="0" borderId="1" xfId="0" applyFont="1" applyBorder="1" applyAlignment="1">
      <alignment horizontal="left" vertical="center"/>
    </xf>
    <xf numFmtId="0" fontId="103" fillId="0" borderId="11" xfId="0" applyFont="1" applyBorder="1"/>
    <xf numFmtId="0" fontId="27" fillId="5" borderId="1" xfId="0" applyFont="1" applyFill="1" applyBorder="1" applyAlignment="1">
      <alignment horizontal="center" vertical="center" textRotation="90" wrapText="1"/>
    </xf>
    <xf numFmtId="0" fontId="20" fillId="0" borderId="71" xfId="0" applyFont="1" applyBorder="1" applyAlignment="1">
      <alignment horizontal="center" vertical="center" wrapText="1"/>
    </xf>
    <xf numFmtId="0" fontId="20" fillId="0" borderId="72" xfId="0" applyFont="1" applyBorder="1" applyAlignment="1">
      <alignment horizontal="center" vertical="center" wrapText="1"/>
    </xf>
    <xf numFmtId="0" fontId="59" fillId="0" borderId="72" xfId="0" applyFont="1" applyBorder="1" applyAlignment="1">
      <alignment horizontal="center" vertical="center" wrapText="1"/>
    </xf>
    <xf numFmtId="164" fontId="20" fillId="0" borderId="72" xfId="0" applyNumberFormat="1" applyFont="1" applyBorder="1" applyAlignment="1">
      <alignment horizontal="left" vertical="center" wrapText="1"/>
    </xf>
    <xf numFmtId="0" fontId="20" fillId="0" borderId="72" xfId="0" applyFont="1" applyBorder="1" applyAlignment="1">
      <alignment horizontal="left" vertical="center" wrapText="1"/>
    </xf>
    <xf numFmtId="0" fontId="61" fillId="0" borderId="72" xfId="0" applyFont="1" applyBorder="1" applyAlignment="1">
      <alignment horizontal="center" vertical="center" wrapText="1"/>
    </xf>
    <xf numFmtId="0" fontId="62" fillId="0" borderId="72" xfId="0" applyFont="1" applyBorder="1" applyAlignment="1">
      <alignment horizontal="center" vertical="center" wrapText="1"/>
    </xf>
    <xf numFmtId="1" fontId="59" fillId="0" borderId="72" xfId="0" applyNumberFormat="1" applyFont="1" applyBorder="1" applyAlignment="1">
      <alignment horizontal="center" vertical="center" wrapText="1"/>
    </xf>
    <xf numFmtId="0" fontId="20" fillId="5" borderId="72" xfId="0" applyFont="1" applyFill="1" applyBorder="1" applyAlignment="1">
      <alignment horizontal="center" vertical="center" wrapText="1"/>
    </xf>
    <xf numFmtId="0" fontId="30" fillId="0" borderId="72" xfId="0" applyFont="1" applyBorder="1" applyAlignment="1">
      <alignment horizontal="center" vertical="center" wrapText="1"/>
    </xf>
    <xf numFmtId="0" fontId="20" fillId="0" borderId="72" xfId="0" applyFont="1" applyBorder="1" applyAlignment="1">
      <alignment horizontal="center" vertical="center"/>
    </xf>
    <xf numFmtId="0" fontId="59" fillId="0" borderId="72" xfId="0" applyFont="1" applyBorder="1" applyAlignment="1">
      <alignment horizontal="center" vertical="center"/>
    </xf>
    <xf numFmtId="1" fontId="20" fillId="0" borderId="72" xfId="0" applyNumberFormat="1" applyFont="1" applyBorder="1" applyAlignment="1">
      <alignment horizontal="center" vertical="center"/>
    </xf>
    <xf numFmtId="1" fontId="53" fillId="0" borderId="72" xfId="0" applyNumberFormat="1" applyFont="1" applyBorder="1" applyAlignment="1">
      <alignment horizontal="center" vertical="center" wrapText="1"/>
    </xf>
    <xf numFmtId="2" fontId="53" fillId="0" borderId="72" xfId="0" applyNumberFormat="1" applyFont="1" applyBorder="1" applyAlignment="1">
      <alignment horizontal="center" vertical="center" wrapText="1"/>
    </xf>
    <xf numFmtId="2" fontId="19" fillId="5" borderId="72" xfId="0" applyNumberFormat="1" applyFont="1" applyFill="1" applyBorder="1" applyAlignment="1">
      <alignment horizontal="center" vertical="center" wrapText="1"/>
    </xf>
    <xf numFmtId="0" fontId="97" fillId="0" borderId="73" xfId="0" applyFont="1" applyBorder="1" applyAlignment="1">
      <alignment horizontal="center" vertical="center" wrapText="1"/>
    </xf>
    <xf numFmtId="1" fontId="59" fillId="0" borderId="72" xfId="0" applyNumberFormat="1" applyFont="1" applyBorder="1" applyAlignment="1">
      <alignment horizontal="center" vertical="center"/>
    </xf>
    <xf numFmtId="1" fontId="63" fillId="0" borderId="74" xfId="0" applyNumberFormat="1" applyFont="1" applyBorder="1" applyAlignment="1">
      <alignment horizontal="center" vertical="center"/>
    </xf>
    <xf numFmtId="166" fontId="100" fillId="0" borderId="73" xfId="0" applyNumberFormat="1" applyFont="1" applyBorder="1" applyAlignment="1">
      <alignment horizontal="center" vertical="center" wrapText="1"/>
    </xf>
    <xf numFmtId="0" fontId="30" fillId="0" borderId="75" xfId="0" applyFont="1" applyBorder="1" applyAlignment="1">
      <alignment horizontal="left" vertical="center"/>
    </xf>
    <xf numFmtId="0" fontId="19" fillId="5" borderId="1" xfId="0" applyFont="1" applyFill="1" applyBorder="1" applyAlignment="1">
      <alignment horizontal="center" vertical="center" wrapText="1"/>
    </xf>
    <xf numFmtId="1" fontId="20" fillId="5" borderId="1" xfId="0" applyNumberFormat="1" applyFont="1" applyFill="1" applyBorder="1" applyAlignment="1">
      <alignment horizontal="center" vertical="center"/>
    </xf>
    <xf numFmtId="1" fontId="20" fillId="5" borderId="72" xfId="0" applyNumberFormat="1" applyFont="1" applyFill="1" applyBorder="1" applyAlignment="1">
      <alignment horizontal="center" vertical="center"/>
    </xf>
    <xf numFmtId="0" fontId="103" fillId="0" borderId="57" xfId="0" applyFont="1" applyBorder="1" applyAlignment="1">
      <alignment horizontal="right"/>
    </xf>
    <xf numFmtId="0" fontId="103" fillId="0" borderId="57" xfId="0" applyFont="1" applyBorder="1" applyAlignment="1">
      <alignment horizontal="left" vertical="center"/>
    </xf>
    <xf numFmtId="0" fontId="0" fillId="0" borderId="0" xfId="0" applyAlignment="1">
      <alignment vertical="center"/>
    </xf>
    <xf numFmtId="0" fontId="92" fillId="0" borderId="1" xfId="0" applyFont="1" applyBorder="1" applyAlignment="1">
      <alignment horizontal="center" vertical="center" wrapText="1"/>
    </xf>
    <xf numFmtId="0" fontId="29" fillId="0" borderId="43"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vertical="center" wrapText="1"/>
    </xf>
    <xf numFmtId="0" fontId="29" fillId="0" borderId="1" xfId="0" applyFont="1" applyBorder="1" applyAlignment="1">
      <alignment horizontal="right" vertical="center" wrapText="1"/>
    </xf>
    <xf numFmtId="1" fontId="90" fillId="0" borderId="1" xfId="0" applyNumberFormat="1" applyFont="1" applyBorder="1" applyAlignment="1">
      <alignment horizontal="center" vertical="center" wrapText="1"/>
    </xf>
    <xf numFmtId="1" fontId="66" fillId="0" borderId="1" xfId="0" applyNumberFormat="1" applyFont="1" applyBorder="1" applyAlignment="1">
      <alignment horizontal="center" vertical="center" wrapText="1"/>
    </xf>
    <xf numFmtId="1" fontId="85" fillId="0" borderId="1" xfId="0" applyNumberFormat="1" applyFont="1" applyBorder="1" applyAlignment="1">
      <alignment horizontal="center" vertical="center" wrapText="1"/>
    </xf>
    <xf numFmtId="1" fontId="29" fillId="0" borderId="1" xfId="0" applyNumberFormat="1" applyFont="1" applyBorder="1" applyAlignment="1">
      <alignment horizontal="center" vertical="center" wrapText="1"/>
    </xf>
    <xf numFmtId="1" fontId="29" fillId="0" borderId="82" xfId="0" applyNumberFormat="1" applyFont="1" applyBorder="1" applyAlignment="1">
      <alignment horizontal="center" vertical="center" wrapText="1"/>
    </xf>
    <xf numFmtId="1" fontId="29" fillId="8" borderId="1" xfId="0" applyNumberFormat="1" applyFont="1" applyFill="1" applyBorder="1" applyAlignment="1">
      <alignment horizontal="center" vertical="center" wrapText="1"/>
    </xf>
    <xf numFmtId="1" fontId="104" fillId="8" borderId="1" xfId="0" applyNumberFormat="1" applyFont="1" applyFill="1" applyBorder="1" applyAlignment="1">
      <alignment horizontal="center" vertical="center" wrapText="1"/>
    </xf>
    <xf numFmtId="1" fontId="27" fillId="8" borderId="1" xfId="0" applyNumberFormat="1" applyFont="1" applyFill="1" applyBorder="1" applyAlignment="1">
      <alignment horizontal="center" vertical="center" wrapText="1"/>
    </xf>
    <xf numFmtId="1" fontId="70" fillId="8" borderId="1" xfId="0" applyNumberFormat="1" applyFont="1" applyFill="1" applyBorder="1" applyAlignment="1">
      <alignment horizontal="center" vertical="center" wrapText="1"/>
    </xf>
    <xf numFmtId="1" fontId="29" fillId="8" borderId="82" xfId="0" applyNumberFormat="1" applyFont="1" applyFill="1" applyBorder="1" applyAlignment="1">
      <alignment horizontal="center" vertical="center" wrapText="1"/>
    </xf>
    <xf numFmtId="1" fontId="104" fillId="0" borderId="1" xfId="0" applyNumberFormat="1" applyFont="1" applyBorder="1" applyAlignment="1">
      <alignment horizontal="center" vertical="center" wrapText="1"/>
    </xf>
    <xf numFmtId="1" fontId="27" fillId="0" borderId="1" xfId="0" applyNumberFormat="1" applyFont="1" applyBorder="1" applyAlignment="1">
      <alignment horizontal="center" vertical="center" wrapText="1"/>
    </xf>
    <xf numFmtId="1" fontId="70" fillId="0" borderId="1" xfId="0" applyNumberFormat="1" applyFont="1" applyBorder="1" applyAlignment="1">
      <alignment horizontal="center" vertical="center" wrapText="1"/>
    </xf>
    <xf numFmtId="0" fontId="29" fillId="0" borderId="1" xfId="0" applyFont="1" applyBorder="1" applyAlignment="1">
      <alignment horizontal="center" vertical="center"/>
    </xf>
    <xf numFmtId="0" fontId="29" fillId="0" borderId="82" xfId="0" applyFont="1" applyBorder="1" applyAlignment="1">
      <alignment horizontal="center" vertical="center"/>
    </xf>
    <xf numFmtId="0" fontId="57" fillId="0" borderId="92" xfId="0" applyFont="1" applyBorder="1"/>
    <xf numFmtId="0" fontId="57" fillId="0" borderId="93" xfId="0" applyFont="1" applyBorder="1"/>
    <xf numFmtId="0" fontId="57" fillId="8" borderId="93" xfId="0" applyFont="1" applyFill="1" applyBorder="1"/>
    <xf numFmtId="0" fontId="57" fillId="0" borderId="96" xfId="0" applyFont="1" applyBorder="1"/>
    <xf numFmtId="0" fontId="24" fillId="12" borderId="1" xfId="0" applyFont="1" applyFill="1" applyBorder="1" applyAlignment="1">
      <alignment horizontal="center" vertical="center" wrapText="1"/>
    </xf>
    <xf numFmtId="0" fontId="42" fillId="12" borderId="1" xfId="0" applyFont="1" applyFill="1" applyBorder="1" applyAlignment="1">
      <alignment horizontal="center" vertical="center" wrapText="1"/>
    </xf>
    <xf numFmtId="0" fontId="23" fillId="12" borderId="1" xfId="0" applyFont="1" applyFill="1" applyBorder="1" applyAlignment="1">
      <alignment horizontal="center" vertical="center" wrapText="1"/>
    </xf>
    <xf numFmtId="0" fontId="29" fillId="8" borderId="1" xfId="0" applyFont="1" applyFill="1" applyBorder="1" applyAlignment="1">
      <alignment horizontal="center" vertical="center"/>
    </xf>
    <xf numFmtId="0" fontId="91" fillId="0" borderId="62" xfId="0" applyFont="1" applyBorder="1" applyAlignment="1">
      <alignment vertical="center" wrapText="1"/>
    </xf>
    <xf numFmtId="0" fontId="91" fillId="0" borderId="97" xfId="0" applyFont="1" applyBorder="1" applyAlignment="1">
      <alignment vertical="center" wrapText="1"/>
    </xf>
    <xf numFmtId="0" fontId="108" fillId="0" borderId="6" xfId="0" applyFont="1" applyBorder="1" applyAlignment="1">
      <alignment horizontal="center" vertical="center" wrapText="1"/>
    </xf>
    <xf numFmtId="0" fontId="108" fillId="0" borderId="48" xfId="0" applyFont="1" applyBorder="1" applyAlignment="1">
      <alignment horizontal="center" vertical="center" wrapText="1"/>
    </xf>
    <xf numFmtId="0" fontId="19" fillId="0" borderId="1" xfId="0" applyFont="1" applyBorder="1" applyAlignment="1">
      <alignment vertical="center" wrapText="1"/>
    </xf>
    <xf numFmtId="0" fontId="89" fillId="0" borderId="1" xfId="0" applyFont="1" applyBorder="1" applyAlignment="1">
      <alignment vertical="center" wrapText="1"/>
    </xf>
    <xf numFmtId="0" fontId="90" fillId="0" borderId="1" xfId="0" applyFont="1" applyBorder="1" applyAlignment="1">
      <alignment vertical="center" wrapText="1"/>
    </xf>
    <xf numFmtId="0" fontId="93" fillId="0" borderId="3" xfId="0" applyFont="1" applyBorder="1" applyAlignment="1">
      <alignment vertical="center" wrapText="1"/>
    </xf>
    <xf numFmtId="0" fontId="87" fillId="0" borderId="0" xfId="0" applyFont="1" applyAlignment="1">
      <alignment horizontal="center" vertical="center"/>
    </xf>
    <xf numFmtId="0" fontId="72" fillId="0" borderId="0" xfId="0" applyFont="1" applyAlignment="1">
      <alignment horizontal="center" vertical="center"/>
    </xf>
    <xf numFmtId="0" fontId="109" fillId="0" borderId="48" xfId="0" applyFont="1" applyBorder="1" applyAlignment="1">
      <alignment vertical="center"/>
    </xf>
    <xf numFmtId="0" fontId="95" fillId="0" borderId="98" xfId="0" applyFont="1" applyBorder="1" applyAlignment="1">
      <alignment horizontal="center" vertical="center" wrapText="1"/>
    </xf>
    <xf numFmtId="0" fontId="67" fillId="5" borderId="54" xfId="0" applyFont="1" applyFill="1" applyBorder="1" applyAlignment="1">
      <alignment horizontal="center" vertical="center"/>
    </xf>
    <xf numFmtId="0" fontId="67" fillId="5" borderId="54"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8" xfId="0" applyFont="1" applyFill="1" applyBorder="1" applyAlignment="1">
      <alignment horizontal="center" vertical="center"/>
    </xf>
    <xf numFmtId="0" fontId="20" fillId="5" borderId="26" xfId="0" applyFont="1" applyFill="1" applyBorder="1" applyAlignment="1">
      <alignment horizontal="center" vertical="center" wrapText="1"/>
    </xf>
    <xf numFmtId="0" fontId="20" fillId="5" borderId="26" xfId="0" applyFont="1" applyFill="1" applyBorder="1" applyAlignment="1">
      <alignment horizontal="center" vertical="center"/>
    </xf>
    <xf numFmtId="0" fontId="20" fillId="5" borderId="69" xfId="0" applyFont="1" applyFill="1" applyBorder="1" applyAlignment="1">
      <alignment horizontal="center" vertical="center"/>
    </xf>
    <xf numFmtId="0" fontId="19" fillId="5" borderId="0" xfId="0" applyFont="1" applyFill="1" applyAlignment="1">
      <alignment horizontal="center" vertical="center"/>
    </xf>
    <xf numFmtId="0" fontId="72" fillId="5" borderId="70" xfId="0" applyFont="1" applyFill="1" applyBorder="1" applyAlignment="1">
      <alignment horizontal="center" vertical="center"/>
    </xf>
    <xf numFmtId="0" fontId="19" fillId="5" borderId="70" xfId="0" applyFont="1" applyFill="1" applyBorder="1" applyAlignment="1">
      <alignment horizontal="center" vertical="center"/>
    </xf>
    <xf numFmtId="0" fontId="72" fillId="5" borderId="1" xfId="0" applyFont="1" applyFill="1" applyBorder="1" applyAlignment="1">
      <alignment horizontal="center" vertical="center" wrapText="1"/>
    </xf>
    <xf numFmtId="0" fontId="20" fillId="5" borderId="99" xfId="0" applyFont="1" applyFill="1" applyBorder="1" applyAlignment="1">
      <alignment horizontal="center" vertical="center" wrapText="1"/>
    </xf>
    <xf numFmtId="0" fontId="20" fillId="5" borderId="100" xfId="0" applyFont="1" applyFill="1" applyBorder="1" applyAlignment="1">
      <alignment horizontal="center" vertical="center" wrapText="1"/>
    </xf>
    <xf numFmtId="167" fontId="20" fillId="0" borderId="1" xfId="0" applyNumberFormat="1" applyFont="1" applyBorder="1" applyAlignment="1">
      <alignment horizontal="center" vertical="center" wrapText="1"/>
    </xf>
    <xf numFmtId="167" fontId="20" fillId="0" borderId="72" xfId="0" applyNumberFormat="1" applyFont="1" applyBorder="1" applyAlignment="1">
      <alignment horizontal="center" vertical="center" wrapText="1"/>
    </xf>
    <xf numFmtId="9" fontId="30" fillId="0" borderId="107" xfId="4" applyFont="1" applyBorder="1" applyAlignment="1" applyProtection="1">
      <alignment horizontal="center" vertical="center"/>
    </xf>
    <xf numFmtId="9" fontId="20" fillId="0" borderId="58" xfId="4" applyFont="1" applyBorder="1" applyAlignment="1" applyProtection="1">
      <alignment horizontal="center" vertical="center" wrapText="1"/>
    </xf>
    <xf numFmtId="1" fontId="19" fillId="0" borderId="107" xfId="4" applyNumberFormat="1" applyFont="1" applyBorder="1" applyAlignment="1" applyProtection="1">
      <alignment horizontal="left" vertical="center" wrapText="1"/>
    </xf>
    <xf numFmtId="1" fontId="19" fillId="0" borderId="58" xfId="4" applyNumberFormat="1" applyFont="1" applyBorder="1" applyAlignment="1" applyProtection="1">
      <alignment horizontal="center" vertical="center" wrapText="1"/>
    </xf>
    <xf numFmtId="1" fontId="19" fillId="0" borderId="108" xfId="4" applyNumberFormat="1" applyFont="1" applyBorder="1" applyAlignment="1" applyProtection="1">
      <alignment horizontal="left" vertical="center" wrapText="1"/>
    </xf>
    <xf numFmtId="2" fontId="19" fillId="0" borderId="109" xfId="4" applyNumberFormat="1" applyFont="1" applyBorder="1" applyAlignment="1" applyProtection="1">
      <alignment horizontal="center" vertical="center" wrapText="1"/>
    </xf>
    <xf numFmtId="2" fontId="19" fillId="0" borderId="110" xfId="4" applyNumberFormat="1" applyFont="1" applyBorder="1" applyAlignment="1" applyProtection="1">
      <alignment horizontal="center" vertical="center" wrapText="1"/>
    </xf>
    <xf numFmtId="0" fontId="25" fillId="0" borderId="0" xfId="0" applyFont="1" applyAlignment="1">
      <alignment horizontal="center" vertical="center"/>
    </xf>
    <xf numFmtId="0" fontId="25" fillId="0" borderId="0" xfId="0" applyFont="1" applyAlignment="1">
      <alignment vertical="center"/>
    </xf>
    <xf numFmtId="0" fontId="25" fillId="0" borderId="0" xfId="0" applyFont="1" applyAlignment="1" applyProtection="1">
      <alignment vertical="center"/>
      <protection locked="0"/>
    </xf>
    <xf numFmtId="1" fontId="25" fillId="6" borderId="68" xfId="0" applyNumberFormat="1" applyFont="1" applyFill="1" applyBorder="1" applyAlignment="1">
      <alignment horizontal="center" vertical="center" textRotation="90" wrapText="1"/>
    </xf>
    <xf numFmtId="0" fontId="25" fillId="0" borderId="1" xfId="0" applyFont="1" applyBorder="1" applyAlignment="1">
      <alignment vertical="center"/>
    </xf>
    <xf numFmtId="2" fontId="25" fillId="2" borderId="25" xfId="0" applyNumberFormat="1" applyFont="1" applyFill="1" applyBorder="1" applyAlignment="1">
      <alignment horizontal="center" vertical="center" textRotation="90" wrapText="1"/>
    </xf>
    <xf numFmtId="0" fontId="25" fillId="0" borderId="3" xfId="0" applyFont="1" applyBorder="1" applyAlignment="1">
      <alignment vertical="center"/>
    </xf>
    <xf numFmtId="0" fontId="0" fillId="0" borderId="0" xfId="0" applyAlignment="1">
      <alignment wrapText="1"/>
    </xf>
    <xf numFmtId="0" fontId="24" fillId="9" borderId="44" xfId="0" applyFont="1" applyFill="1" applyBorder="1" applyAlignment="1">
      <alignment vertical="center"/>
    </xf>
    <xf numFmtId="0" fontId="24" fillId="9" borderId="2" xfId="0" applyFont="1" applyFill="1" applyBorder="1" applyAlignment="1">
      <alignment vertical="center"/>
    </xf>
    <xf numFmtId="0" fontId="24" fillId="7" borderId="52" xfId="0" applyFont="1" applyFill="1" applyBorder="1" applyAlignment="1">
      <alignment horizontal="center" vertical="center"/>
    </xf>
    <xf numFmtId="0" fontId="24" fillId="9" borderId="4" xfId="0" applyFont="1" applyFill="1" applyBorder="1" applyAlignment="1">
      <alignment vertical="center"/>
    </xf>
    <xf numFmtId="0" fontId="24" fillId="9" borderId="1" xfId="0" applyFont="1" applyFill="1" applyBorder="1" applyAlignment="1">
      <alignment vertical="center"/>
    </xf>
    <xf numFmtId="0" fontId="24" fillId="4" borderId="1" xfId="0" applyFont="1" applyFill="1" applyBorder="1" applyAlignment="1">
      <alignment horizontal="center" vertical="center"/>
    </xf>
    <xf numFmtId="0" fontId="24" fillId="7" borderId="45" xfId="0" applyFont="1" applyFill="1" applyBorder="1" applyAlignment="1">
      <alignment vertical="center"/>
    </xf>
    <xf numFmtId="0" fontId="26" fillId="9"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165" fontId="27" fillId="9" borderId="1" xfId="0" applyNumberFormat="1" applyFont="1" applyFill="1" applyBorder="1" applyAlignment="1">
      <alignment horizontal="center" vertical="center" wrapText="1"/>
    </xf>
    <xf numFmtId="0" fontId="24" fillId="2" borderId="4" xfId="0" applyFont="1" applyFill="1" applyBorder="1" applyAlignment="1">
      <alignment horizontal="center" vertical="center" textRotation="90" wrapText="1"/>
    </xf>
    <xf numFmtId="0" fontId="24" fillId="5" borderId="1" xfId="0" applyFont="1" applyFill="1" applyBorder="1" applyAlignment="1">
      <alignment horizontal="center" vertical="center" textRotation="90" wrapText="1"/>
    </xf>
    <xf numFmtId="0" fontId="48" fillId="5" borderId="1" xfId="0" applyFont="1" applyFill="1" applyBorder="1" applyAlignment="1">
      <alignment horizontal="center" vertical="center" wrapText="1"/>
    </xf>
    <xf numFmtId="0" fontId="47" fillId="4" borderId="1" xfId="3" applyFont="1" applyFill="1" applyBorder="1" applyAlignment="1">
      <alignment horizontal="center" vertical="center" wrapText="1"/>
    </xf>
    <xf numFmtId="0" fontId="24" fillId="7" borderId="51" xfId="0" applyFont="1" applyFill="1" applyBorder="1" applyAlignment="1">
      <alignment vertical="center"/>
    </xf>
    <xf numFmtId="168" fontId="28" fillId="5" borderId="1" xfId="3" applyNumberFormat="1" applyFont="1" applyFill="1" applyBorder="1" applyAlignment="1">
      <alignment horizontal="center" vertical="center" wrapText="1"/>
    </xf>
    <xf numFmtId="0" fontId="28" fillId="5" borderId="1" xfId="3" applyFont="1" applyFill="1" applyBorder="1" applyAlignment="1">
      <alignment vertical="center" wrapText="1"/>
    </xf>
    <xf numFmtId="0" fontId="28" fillId="4" borderId="1" xfId="3" applyFont="1" applyFill="1" applyBorder="1" applyAlignment="1">
      <alignment vertical="center" wrapText="1"/>
    </xf>
    <xf numFmtId="0" fontId="49" fillId="4" borderId="60" xfId="3" applyFont="1" applyFill="1" applyBorder="1" applyAlignment="1" applyProtection="1">
      <alignment vertical="center" wrapText="1"/>
      <protection locked="0"/>
    </xf>
    <xf numFmtId="0" fontId="49" fillId="4" borderId="61" xfId="3" applyFont="1" applyFill="1" applyBorder="1" applyAlignment="1" applyProtection="1">
      <alignment vertical="center" wrapText="1"/>
      <protection locked="0"/>
    </xf>
    <xf numFmtId="1" fontId="99" fillId="7" borderId="14" xfId="0" applyNumberFormat="1" applyFont="1" applyFill="1" applyBorder="1" applyAlignment="1">
      <alignment horizontal="center" vertical="center" wrapText="1"/>
    </xf>
    <xf numFmtId="1" fontId="101" fillId="7" borderId="14" xfId="0" applyNumberFormat="1" applyFont="1" applyFill="1" applyBorder="1" applyAlignment="1">
      <alignment horizontal="center" vertical="center" wrapText="1"/>
    </xf>
    <xf numFmtId="0" fontId="150" fillId="0" borderId="0" xfId="0" applyFont="1"/>
    <xf numFmtId="1" fontId="99" fillId="14" borderId="14" xfId="0" applyNumberFormat="1" applyFont="1" applyFill="1" applyBorder="1" applyAlignment="1">
      <alignment horizontal="center" vertical="center" wrapText="1"/>
    </xf>
    <xf numFmtId="0" fontId="24" fillId="0" borderId="10" xfId="0" applyFont="1" applyBorder="1" applyAlignment="1">
      <alignment vertical="center"/>
    </xf>
    <xf numFmtId="1" fontId="101" fillId="7" borderId="21" xfId="0" applyNumberFormat="1" applyFont="1" applyFill="1" applyBorder="1" applyAlignment="1">
      <alignment horizontal="center" vertical="center" wrapText="1"/>
    </xf>
    <xf numFmtId="1" fontId="99" fillId="7" borderId="22" xfId="0" applyNumberFormat="1" applyFont="1" applyFill="1" applyBorder="1" applyAlignment="1">
      <alignment horizontal="center" vertical="center" wrapText="1"/>
    </xf>
    <xf numFmtId="1" fontId="101" fillId="14" borderId="21" xfId="0" applyNumberFormat="1" applyFont="1" applyFill="1" applyBorder="1" applyAlignment="1">
      <alignment horizontal="center" vertical="center" wrapText="1"/>
    </xf>
    <xf numFmtId="0" fontId="63" fillId="12" borderId="1" xfId="0" applyFont="1" applyFill="1" applyBorder="1" applyAlignment="1">
      <alignment horizontal="center" vertical="center" wrapText="1"/>
    </xf>
    <xf numFmtId="164" fontId="20" fillId="0" borderId="1" xfId="0" applyNumberFormat="1" applyFont="1" applyBorder="1" applyAlignment="1">
      <alignment horizontal="center" vertical="center" wrapText="1"/>
    </xf>
    <xf numFmtId="49"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0"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24" fillId="0" borderId="1" xfId="0" applyFont="1" applyBorder="1" applyAlignment="1">
      <alignment vertical="center" wrapText="1"/>
    </xf>
    <xf numFmtId="0" fontId="63" fillId="0" borderId="1" xfId="0" applyFont="1" applyBorder="1" applyAlignment="1">
      <alignment horizontal="center" vertical="center" wrapText="1"/>
    </xf>
    <xf numFmtId="0" fontId="153" fillId="0" borderId="1" xfId="0" applyFont="1" applyBorder="1" applyAlignment="1">
      <alignment horizontal="center" vertical="center" wrapText="1"/>
    </xf>
    <xf numFmtId="0" fontId="0" fillId="0" borderId="3" xfId="0" applyBorder="1"/>
    <xf numFmtId="0" fontId="153" fillId="0" borderId="48" xfId="0" applyFont="1" applyBorder="1" applyAlignment="1">
      <alignment wrapText="1"/>
    </xf>
    <xf numFmtId="0" fontId="153" fillId="0" borderId="57" xfId="0" applyFont="1" applyBorder="1" applyAlignment="1">
      <alignment wrapText="1"/>
    </xf>
    <xf numFmtId="0" fontId="30" fillId="0" borderId="0" xfId="0" applyFont="1"/>
    <xf numFmtId="0" fontId="153" fillId="0" borderId="6" xfId="0" applyFont="1" applyBorder="1" applyAlignment="1">
      <alignment vertical="center" wrapText="1"/>
    </xf>
    <xf numFmtId="0" fontId="153" fillId="0" borderId="111" xfId="0" applyFont="1" applyBorder="1" applyAlignment="1">
      <alignment wrapText="1"/>
    </xf>
    <xf numFmtId="0" fontId="153" fillId="0" borderId="28" xfId="0" applyFont="1" applyBorder="1" applyAlignment="1">
      <alignment wrapText="1"/>
    </xf>
    <xf numFmtId="0" fontId="153" fillId="0" borderId="112" xfId="0" applyFont="1" applyBorder="1" applyAlignment="1">
      <alignment wrapText="1"/>
    </xf>
    <xf numFmtId="0" fontId="153" fillId="0" borderId="0" xfId="0" applyFont="1" applyAlignment="1">
      <alignment wrapText="1"/>
    </xf>
    <xf numFmtId="0" fontId="153" fillId="0" borderId="56" xfId="0" applyFont="1" applyBorder="1" applyAlignment="1">
      <alignment wrapText="1"/>
    </xf>
    <xf numFmtId="0" fontId="153" fillId="0" borderId="113" xfId="0" applyFont="1" applyBorder="1" applyAlignment="1">
      <alignment wrapText="1"/>
    </xf>
    <xf numFmtId="0" fontId="24" fillId="4" borderId="1" xfId="0" applyFont="1" applyFill="1" applyBorder="1" applyAlignment="1">
      <alignment horizontal="center" vertical="center" textRotation="90" wrapText="1"/>
    </xf>
    <xf numFmtId="0" fontId="24" fillId="6" borderId="1" xfId="0" applyFont="1" applyFill="1" applyBorder="1" applyAlignment="1">
      <alignment horizontal="center" vertical="center" textRotation="90" wrapText="1"/>
    </xf>
    <xf numFmtId="0" fontId="18" fillId="11" borderId="1" xfId="1" applyFont="1" applyFill="1" applyBorder="1" applyAlignment="1" applyProtection="1">
      <alignment horizontal="center" vertical="center" wrapText="1"/>
    </xf>
    <xf numFmtId="0" fontId="18" fillId="0" borderId="1" xfId="1" applyFont="1" applyBorder="1" applyAlignment="1" applyProtection="1">
      <alignment vertical="center"/>
    </xf>
    <xf numFmtId="0" fontId="24" fillId="6"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26" xfId="0" applyFont="1" applyBorder="1" applyAlignment="1">
      <alignment horizontal="center" vertical="center" wrapText="1"/>
    </xf>
    <xf numFmtId="0" fontId="26" fillId="0" borderId="0" xfId="0" applyFont="1" applyAlignment="1">
      <alignment horizontal="center" vertical="center"/>
    </xf>
    <xf numFmtId="0" fontId="0" fillId="0" borderId="116" xfId="0" applyBorder="1"/>
    <xf numFmtId="0" fontId="63" fillId="12" borderId="45" xfId="0" applyFont="1" applyFill="1" applyBorder="1" applyAlignment="1">
      <alignment horizontal="center" vertical="center" wrapText="1"/>
    </xf>
    <xf numFmtId="0" fontId="63" fillId="0" borderId="45" xfId="0" applyFont="1" applyBorder="1" applyAlignment="1">
      <alignment horizontal="center" vertical="center" wrapText="1"/>
    </xf>
    <xf numFmtId="0" fontId="47" fillId="2" borderId="4" xfId="0" applyFont="1" applyFill="1" applyBorder="1" applyAlignment="1">
      <alignment horizontal="center" vertical="center" wrapText="1"/>
    </xf>
    <xf numFmtId="0" fontId="28" fillId="5" borderId="1" xfId="0" applyFont="1" applyFill="1" applyBorder="1" applyAlignment="1">
      <alignment horizontal="center" vertical="center"/>
    </xf>
    <xf numFmtId="0" fontId="153" fillId="0" borderId="6" xfId="0" applyFont="1" applyBorder="1" applyAlignment="1">
      <alignment horizontal="center" vertical="center" wrapText="1"/>
    </xf>
    <xf numFmtId="0" fontId="155" fillId="0" borderId="6" xfId="0" applyFont="1" applyBorder="1" applyAlignment="1">
      <alignment horizontal="center" vertical="center" wrapText="1"/>
    </xf>
    <xf numFmtId="0" fontId="153" fillId="0" borderId="28" xfId="0" applyFont="1" applyBorder="1" applyAlignment="1">
      <alignment horizontal="center" vertical="center" wrapText="1"/>
    </xf>
    <xf numFmtId="0" fontId="153" fillId="0" borderId="0" xfId="0" applyFont="1" applyAlignment="1">
      <alignment horizontal="center" vertical="center" wrapText="1"/>
    </xf>
    <xf numFmtId="0" fontId="153" fillId="0" borderId="13" xfId="0" applyFont="1" applyBorder="1" applyAlignment="1">
      <alignment horizontal="center" vertical="center" wrapText="1"/>
    </xf>
    <xf numFmtId="0" fontId="25" fillId="6" borderId="1" xfId="0" applyFont="1" applyFill="1" applyBorder="1" applyAlignment="1">
      <alignment horizontal="center" vertical="center" wrapText="1"/>
    </xf>
    <xf numFmtId="0" fontId="24" fillId="3" borderId="1" xfId="0" applyFont="1" applyFill="1" applyBorder="1" applyAlignment="1">
      <alignment vertical="center"/>
    </xf>
    <xf numFmtId="0" fontId="25" fillId="8" borderId="1" xfId="0" applyFont="1" applyFill="1" applyBorder="1" applyAlignment="1">
      <alignment horizontal="center" vertical="center" textRotation="90" wrapText="1"/>
    </xf>
    <xf numFmtId="0" fontId="42" fillId="4" borderId="1" xfId="0" applyFont="1" applyFill="1" applyBorder="1" applyAlignment="1">
      <alignment horizontal="center" vertical="center" textRotation="90" wrapText="1"/>
    </xf>
    <xf numFmtId="1" fontId="25" fillId="8" borderId="1" xfId="0" applyNumberFormat="1" applyFont="1" applyFill="1" applyBorder="1" applyAlignment="1">
      <alignment horizontal="center" vertical="center" wrapText="1"/>
    </xf>
    <xf numFmtId="1" fontId="42" fillId="4" borderId="1" xfId="0" applyNumberFormat="1" applyFont="1" applyFill="1" applyBorder="1" applyAlignment="1">
      <alignment horizontal="center" vertical="center" wrapText="1"/>
    </xf>
    <xf numFmtId="1" fontId="149" fillId="7" borderId="1" xfId="0" applyNumberFormat="1" applyFont="1" applyFill="1" applyBorder="1" applyAlignment="1">
      <alignment horizontal="center" vertical="center" wrapText="1"/>
    </xf>
    <xf numFmtId="1" fontId="98" fillId="8" borderId="1" xfId="0" applyNumberFormat="1" applyFont="1" applyFill="1" applyBorder="1" applyAlignment="1">
      <alignment horizontal="center" vertical="center" wrapText="1"/>
    </xf>
    <xf numFmtId="1" fontId="99" fillId="4" borderId="1" xfId="0"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textRotation="90" wrapText="1"/>
    </xf>
    <xf numFmtId="1" fontId="25" fillId="4" borderId="1" xfId="0" applyNumberFormat="1" applyFont="1" applyFill="1" applyBorder="1" applyAlignment="1">
      <alignment horizontal="center" vertical="center" textRotation="90" wrapText="1"/>
    </xf>
    <xf numFmtId="0" fontId="24" fillId="3" borderId="123" xfId="0" applyFont="1" applyFill="1" applyBorder="1" applyAlignment="1">
      <alignment vertical="center"/>
    </xf>
    <xf numFmtId="0" fontId="24" fillId="3" borderId="124" xfId="0" applyFont="1" applyFill="1" applyBorder="1" applyAlignment="1">
      <alignment vertical="center"/>
    </xf>
    <xf numFmtId="0" fontId="25" fillId="8" borderId="123" xfId="0" applyFont="1" applyFill="1" applyBorder="1" applyAlignment="1">
      <alignment horizontal="center" vertical="center" textRotation="90" wrapText="1"/>
    </xf>
    <xf numFmtId="0" fontId="42" fillId="4" borderId="124" xfId="0" applyFont="1" applyFill="1" applyBorder="1" applyAlignment="1">
      <alignment horizontal="center" vertical="center" textRotation="90" wrapText="1"/>
    </xf>
    <xf numFmtId="1" fontId="25" fillId="8" borderId="123" xfId="0" applyNumberFormat="1" applyFont="1" applyFill="1" applyBorder="1" applyAlignment="1">
      <alignment horizontal="center" vertical="center" wrapText="1"/>
    </xf>
    <xf numFmtId="1" fontId="42" fillId="4" borderId="124" xfId="0" applyNumberFormat="1" applyFont="1" applyFill="1" applyBorder="1" applyAlignment="1">
      <alignment horizontal="center" vertical="center" wrapText="1"/>
    </xf>
    <xf numFmtId="1" fontId="98" fillId="8" borderId="123" xfId="0" applyNumberFormat="1" applyFont="1" applyFill="1" applyBorder="1" applyAlignment="1">
      <alignment horizontal="center" vertical="center" wrapText="1"/>
    </xf>
    <xf numFmtId="1" fontId="99" fillId="4" borderId="124" xfId="0" applyNumberFormat="1" applyFont="1" applyFill="1" applyBorder="1" applyAlignment="1">
      <alignment horizontal="center" vertical="center" wrapText="1"/>
    </xf>
    <xf numFmtId="1" fontId="149" fillId="7" borderId="123" xfId="0" applyNumberFormat="1" applyFont="1" applyFill="1" applyBorder="1" applyAlignment="1">
      <alignment horizontal="center" vertical="center" wrapText="1"/>
    </xf>
    <xf numFmtId="1" fontId="25" fillId="2" borderId="123" xfId="0" applyNumberFormat="1" applyFont="1" applyFill="1" applyBorder="1" applyAlignment="1">
      <alignment horizontal="center" vertical="center" textRotation="90" wrapText="1"/>
    </xf>
    <xf numFmtId="1" fontId="25" fillId="4" borderId="124" xfId="0" applyNumberFormat="1" applyFont="1" applyFill="1" applyBorder="1" applyAlignment="1">
      <alignment horizontal="center" vertical="center" textRotation="90" wrapText="1"/>
    </xf>
    <xf numFmtId="2" fontId="25" fillId="2" borderId="125" xfId="0" applyNumberFormat="1" applyFont="1" applyFill="1" applyBorder="1" applyAlignment="1">
      <alignment horizontal="center" vertical="center" textRotation="90" wrapText="1"/>
    </xf>
    <xf numFmtId="2" fontId="25" fillId="2" borderId="126" xfId="0" applyNumberFormat="1" applyFont="1" applyFill="1" applyBorder="1" applyAlignment="1">
      <alignment horizontal="center" vertical="center" textRotation="90" wrapText="1"/>
    </xf>
    <xf numFmtId="2" fontId="25" fillId="2" borderId="127" xfId="0" applyNumberFormat="1" applyFont="1" applyFill="1" applyBorder="1" applyAlignment="1">
      <alignment horizontal="center" vertical="center" textRotation="90" wrapText="1"/>
    </xf>
    <xf numFmtId="0" fontId="24" fillId="13" borderId="3" xfId="0" applyFont="1" applyFill="1" applyBorder="1" applyAlignment="1">
      <alignment vertical="center"/>
    </xf>
    <xf numFmtId="0" fontId="50" fillId="0" borderId="0" xfId="0" applyFont="1" applyAlignment="1">
      <alignment horizontal="center" vertical="center"/>
    </xf>
    <xf numFmtId="0" fontId="25" fillId="0" borderId="39" xfId="0" applyFont="1" applyBorder="1" applyAlignment="1">
      <alignment horizontal="center" vertical="center"/>
    </xf>
    <xf numFmtId="0" fontId="24" fillId="0" borderId="4" xfId="0" applyFont="1" applyBorder="1" applyAlignment="1">
      <alignment horizontal="center" vertical="center" wrapText="1"/>
    </xf>
    <xf numFmtId="0" fontId="28" fillId="2" borderId="5"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3" xfId="3" applyFont="1" applyFill="1" applyBorder="1" applyAlignment="1">
      <alignment horizontal="center" vertical="center" wrapText="1"/>
    </xf>
    <xf numFmtId="0" fontId="28" fillId="4" borderId="3" xfId="3" applyFont="1" applyFill="1" applyBorder="1" applyAlignment="1">
      <alignment horizontal="center" vertical="center" wrapText="1"/>
    </xf>
    <xf numFmtId="168" fontId="28" fillId="5" borderId="3" xfId="3" applyNumberFormat="1" applyFont="1" applyFill="1" applyBorder="1" applyAlignment="1">
      <alignment horizontal="center" vertical="center" wrapText="1"/>
    </xf>
    <xf numFmtId="0" fontId="28" fillId="5" borderId="3" xfId="3" applyFont="1" applyFill="1" applyBorder="1" applyAlignment="1">
      <alignment vertical="center" wrapText="1"/>
    </xf>
    <xf numFmtId="0" fontId="28" fillId="4" borderId="3" xfId="3" applyFont="1" applyFill="1" applyBorder="1" applyAlignment="1">
      <alignment vertical="center" wrapText="1"/>
    </xf>
    <xf numFmtId="0" fontId="114" fillId="0" borderId="27" xfId="0" applyFont="1" applyBorder="1" applyAlignment="1">
      <alignment horizontal="left" vertical="center" wrapText="1"/>
    </xf>
    <xf numFmtId="0" fontId="114" fillId="0" borderId="28" xfId="0" applyFont="1" applyBorder="1" applyAlignment="1">
      <alignment horizontal="left" vertical="center" wrapText="1"/>
    </xf>
    <xf numFmtId="0" fontId="114" fillId="0" borderId="29" xfId="0" applyFont="1" applyBorder="1" applyAlignment="1">
      <alignment horizontal="left" vertical="center" wrapText="1"/>
    </xf>
    <xf numFmtId="0" fontId="114" fillId="0" borderId="55" xfId="0" applyFont="1" applyBorder="1" applyAlignment="1">
      <alignment horizontal="left" vertical="center" wrapText="1"/>
    </xf>
    <xf numFmtId="0" fontId="114" fillId="0" borderId="0" xfId="0" applyFont="1" applyAlignment="1">
      <alignment horizontal="left" vertical="center" wrapText="1"/>
    </xf>
    <xf numFmtId="0" fontId="114" fillId="0" borderId="31" xfId="0" applyFont="1" applyBorder="1" applyAlignment="1">
      <alignment horizontal="left" vertical="center" wrapText="1"/>
    </xf>
    <xf numFmtId="0" fontId="114" fillId="0" borderId="12" xfId="0" applyFont="1" applyBorder="1" applyAlignment="1">
      <alignment horizontal="left" vertical="center" wrapText="1"/>
    </xf>
    <xf numFmtId="0" fontId="114" fillId="0" borderId="13" xfId="0" applyFont="1" applyBorder="1" applyAlignment="1">
      <alignment horizontal="left" vertical="center" wrapText="1"/>
    </xf>
    <xf numFmtId="0" fontId="114" fillId="0" borderId="43" xfId="0" applyFont="1" applyBorder="1" applyAlignment="1">
      <alignment horizontal="left" vertical="center" wrapText="1"/>
    </xf>
    <xf numFmtId="0" fontId="31" fillId="0" borderId="27" xfId="0" applyFont="1" applyBorder="1" applyAlignment="1">
      <alignment horizontal="left" vertical="center" wrapText="1"/>
    </xf>
    <xf numFmtId="0" fontId="31" fillId="0" borderId="28" xfId="0" applyFont="1" applyBorder="1" applyAlignment="1">
      <alignment horizontal="left" vertical="center" wrapText="1"/>
    </xf>
    <xf numFmtId="0" fontId="31" fillId="0" borderId="29" xfId="0" applyFont="1" applyBorder="1" applyAlignment="1">
      <alignment horizontal="left" vertical="center" wrapText="1"/>
    </xf>
    <xf numFmtId="0" fontId="31" fillId="0" borderId="55" xfId="0" applyFont="1" applyBorder="1" applyAlignment="1">
      <alignment horizontal="left" vertical="center" wrapText="1"/>
    </xf>
    <xf numFmtId="0" fontId="31" fillId="0" borderId="0" xfId="0" applyFont="1" applyAlignment="1">
      <alignment horizontal="left" vertical="center" wrapText="1"/>
    </xf>
    <xf numFmtId="0" fontId="31" fillId="0" borderId="31" xfId="0" applyFont="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31" fillId="0" borderId="43" xfId="0" applyFont="1" applyBorder="1" applyAlignment="1">
      <alignment horizontal="left" vertical="center" wrapText="1"/>
    </xf>
    <xf numFmtId="0" fontId="126" fillId="8" borderId="10" xfId="0" applyFont="1" applyFill="1" applyBorder="1" applyAlignment="1">
      <alignment horizontal="center" vertical="center" wrapText="1"/>
    </xf>
    <xf numFmtId="0" fontId="126" fillId="8" borderId="6" xfId="0" applyFont="1" applyFill="1" applyBorder="1" applyAlignment="1">
      <alignment horizontal="center" vertical="center" wrapText="1"/>
    </xf>
    <xf numFmtId="0" fontId="126" fillId="8" borderId="11" xfId="0" applyFont="1" applyFill="1" applyBorder="1" applyAlignment="1">
      <alignment horizontal="center" vertical="center" wrapText="1"/>
    </xf>
    <xf numFmtId="0" fontId="131" fillId="0" borderId="1" xfId="0" applyFont="1" applyBorder="1" applyAlignment="1">
      <alignment vertical="center" wrapText="1"/>
    </xf>
    <xf numFmtId="0" fontId="124" fillId="0" borderId="1" xfId="0" applyFont="1" applyBorder="1" applyAlignment="1">
      <alignment vertical="center" wrapText="1"/>
    </xf>
    <xf numFmtId="0" fontId="119" fillId="11" borderId="1" xfId="0" applyFont="1" applyFill="1" applyBorder="1" applyAlignment="1">
      <alignment horizontal="center" vertical="center" wrapText="1"/>
    </xf>
    <xf numFmtId="0" fontId="110" fillId="0" borderId="1" xfId="1" applyFont="1" applyFill="1" applyBorder="1" applyAlignment="1" applyProtection="1">
      <alignment horizontal="center" vertical="center" wrapText="1"/>
    </xf>
    <xf numFmtId="0" fontId="110" fillId="6" borderId="27" xfId="0" applyFont="1" applyFill="1" applyBorder="1" applyAlignment="1">
      <alignment horizontal="center" vertical="center" wrapText="1"/>
    </xf>
    <xf numFmtId="0" fontId="110" fillId="6" borderId="28" xfId="0" applyFont="1" applyFill="1" applyBorder="1" applyAlignment="1">
      <alignment horizontal="center" vertical="center" wrapText="1"/>
    </xf>
    <xf numFmtId="0" fontId="110" fillId="6" borderId="29" xfId="0" applyFont="1" applyFill="1" applyBorder="1" applyAlignment="1">
      <alignment horizontal="center" vertical="center" wrapText="1"/>
    </xf>
    <xf numFmtId="0" fontId="110" fillId="6" borderId="12"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110" fillId="6" borderId="43" xfId="0" applyFont="1" applyFill="1" applyBorder="1" applyAlignment="1">
      <alignment horizontal="center" vertical="center" wrapText="1"/>
    </xf>
    <xf numFmtId="0" fontId="111" fillId="6" borderId="27" xfId="0" applyFont="1" applyFill="1" applyBorder="1" applyAlignment="1">
      <alignment horizontal="center" vertical="center" wrapText="1"/>
    </xf>
    <xf numFmtId="0" fontId="111" fillId="6" borderId="28" xfId="0" applyFont="1" applyFill="1" applyBorder="1" applyAlignment="1">
      <alignment horizontal="center" vertical="center" wrapText="1"/>
    </xf>
    <xf numFmtId="0" fontId="111" fillId="6" borderId="29" xfId="0" applyFont="1" applyFill="1" applyBorder="1" applyAlignment="1">
      <alignment horizontal="center" vertical="center" wrapText="1"/>
    </xf>
    <xf numFmtId="0" fontId="111" fillId="6" borderId="55"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31" xfId="0" applyFont="1" applyFill="1" applyBorder="1" applyAlignment="1">
      <alignment horizontal="center" vertical="center" wrapText="1"/>
    </xf>
    <xf numFmtId="0" fontId="111" fillId="6" borderId="12" xfId="0" applyFont="1" applyFill="1" applyBorder="1" applyAlignment="1">
      <alignment horizontal="center" vertical="center" wrapText="1"/>
    </xf>
    <xf numFmtId="0" fontId="111" fillId="6" borderId="13" xfId="0" applyFont="1" applyFill="1" applyBorder="1" applyAlignment="1">
      <alignment horizontal="center" vertical="center" wrapText="1"/>
    </xf>
    <xf numFmtId="0" fontId="111" fillId="6" borderId="43" xfId="0" applyFont="1" applyFill="1" applyBorder="1" applyAlignment="1">
      <alignment horizontal="center" vertical="center" wrapText="1"/>
    </xf>
    <xf numFmtId="0" fontId="147" fillId="7" borderId="1" xfId="0" applyFont="1" applyFill="1" applyBorder="1" applyAlignment="1">
      <alignment horizontal="center" vertical="center" wrapText="1"/>
    </xf>
    <xf numFmtId="0" fontId="113" fillId="4" borderId="26" xfId="0" applyFont="1" applyFill="1" applyBorder="1" applyAlignment="1">
      <alignment horizontal="center" vertical="center" wrapText="1"/>
    </xf>
    <xf numFmtId="0" fontId="113" fillId="4" borderId="54" xfId="0" applyFont="1" applyFill="1" applyBorder="1" applyAlignment="1">
      <alignment horizontal="center" vertical="center" wrapText="1"/>
    </xf>
    <xf numFmtId="0" fontId="113" fillId="4" borderId="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29"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31" fillId="6" borderId="13" xfId="0" applyFont="1" applyFill="1" applyBorder="1" applyAlignment="1">
      <alignment horizontal="center" vertical="center" wrapText="1"/>
    </xf>
    <xf numFmtId="0" fontId="31" fillId="6" borderId="43" xfId="0" applyFont="1" applyFill="1" applyBorder="1" applyAlignment="1">
      <alignment horizontal="center" vertical="center" wrapText="1"/>
    </xf>
    <xf numFmtId="0" fontId="114" fillId="8" borderId="10" xfId="1" applyFont="1" applyFill="1" applyBorder="1" applyAlignment="1" applyProtection="1">
      <alignment horizontal="center" vertical="center" wrapText="1"/>
    </xf>
    <xf numFmtId="0" fontId="114" fillId="8" borderId="6" xfId="1" applyFont="1" applyFill="1" applyBorder="1" applyAlignment="1" applyProtection="1">
      <alignment horizontal="center" vertical="center" wrapText="1"/>
    </xf>
    <xf numFmtId="0" fontId="114" fillId="8" borderId="11" xfId="1" applyFont="1" applyFill="1" applyBorder="1" applyAlignment="1" applyProtection="1">
      <alignment horizontal="center" vertical="center" wrapText="1"/>
    </xf>
    <xf numFmtId="0" fontId="113" fillId="0" borderId="27" xfId="1" applyFont="1" applyFill="1" applyBorder="1" applyAlignment="1" applyProtection="1">
      <alignment horizontal="left" vertical="center" wrapText="1"/>
    </xf>
    <xf numFmtId="0" fontId="113" fillId="0" borderId="28" xfId="1" applyFont="1" applyFill="1" applyBorder="1" applyAlignment="1" applyProtection="1">
      <alignment horizontal="left" vertical="center" wrapText="1"/>
    </xf>
    <xf numFmtId="0" fontId="113" fillId="0" borderId="29" xfId="1" applyFont="1" applyFill="1" applyBorder="1" applyAlignment="1" applyProtection="1">
      <alignment horizontal="left" vertical="center" wrapText="1"/>
    </xf>
    <xf numFmtId="0" fontId="113" fillId="0" borderId="12" xfId="1" applyFont="1" applyFill="1" applyBorder="1" applyAlignment="1" applyProtection="1">
      <alignment horizontal="left" vertical="center" wrapText="1"/>
    </xf>
    <xf numFmtId="0" fontId="113" fillId="0" borderId="13" xfId="1" applyFont="1" applyFill="1" applyBorder="1" applyAlignment="1" applyProtection="1">
      <alignment horizontal="left" vertical="center" wrapText="1"/>
    </xf>
    <xf numFmtId="0" fontId="113" fillId="0" borderId="43" xfId="1" applyFont="1" applyFill="1" applyBorder="1" applyAlignment="1" applyProtection="1">
      <alignment horizontal="left" vertical="center" wrapText="1"/>
    </xf>
    <xf numFmtId="0" fontId="120" fillId="0" borderId="27" xfId="1" applyFont="1" applyFill="1" applyBorder="1" applyAlignment="1" applyProtection="1">
      <alignment horizontal="left" vertical="center" wrapText="1"/>
    </xf>
    <xf numFmtId="0" fontId="120" fillId="0" borderId="28" xfId="1" applyFont="1" applyFill="1" applyBorder="1" applyAlignment="1" applyProtection="1">
      <alignment horizontal="left" vertical="center" wrapText="1"/>
    </xf>
    <xf numFmtId="0" fontId="120" fillId="0" borderId="29" xfId="1" applyFont="1" applyFill="1" applyBorder="1" applyAlignment="1" applyProtection="1">
      <alignment horizontal="left" vertical="center" wrapText="1"/>
    </xf>
    <xf numFmtId="0" fontId="120" fillId="0" borderId="12" xfId="1" applyFont="1" applyFill="1" applyBorder="1" applyAlignment="1" applyProtection="1">
      <alignment horizontal="left" vertical="center" wrapText="1"/>
    </xf>
    <xf numFmtId="0" fontId="120" fillId="0" borderId="13" xfId="1" applyFont="1" applyFill="1" applyBorder="1" applyAlignment="1" applyProtection="1">
      <alignment horizontal="left" vertical="center" wrapText="1"/>
    </xf>
    <xf numFmtId="0" fontId="120" fillId="0" borderId="43" xfId="1" applyFont="1" applyFill="1" applyBorder="1" applyAlignment="1" applyProtection="1">
      <alignment horizontal="left" vertical="center" wrapText="1"/>
    </xf>
    <xf numFmtId="0" fontId="120" fillId="0" borderId="1" xfId="1" applyFont="1" applyFill="1" applyBorder="1" applyAlignment="1" applyProtection="1">
      <alignment vertical="center" wrapText="1"/>
    </xf>
    <xf numFmtId="0" fontId="10" fillId="0" borderId="27"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43" xfId="0" applyFont="1" applyBorder="1" applyAlignment="1">
      <alignment horizontal="left" vertical="center" wrapText="1"/>
    </xf>
    <xf numFmtId="0" fontId="110" fillId="0" borderId="27" xfId="0" applyFont="1" applyBorder="1" applyAlignment="1">
      <alignment horizontal="left" vertical="center" wrapText="1"/>
    </xf>
    <xf numFmtId="0" fontId="110" fillId="0" borderId="28" xfId="0" applyFont="1" applyBorder="1" applyAlignment="1">
      <alignment horizontal="left" vertical="center" wrapText="1"/>
    </xf>
    <xf numFmtId="0" fontId="110" fillId="0" borderId="29" xfId="0" applyFont="1" applyBorder="1" applyAlignment="1">
      <alignment horizontal="left" vertical="center" wrapText="1"/>
    </xf>
    <xf numFmtId="0" fontId="110" fillId="0" borderId="55" xfId="0" applyFont="1" applyBorder="1" applyAlignment="1">
      <alignment horizontal="left" vertical="center" wrapText="1"/>
    </xf>
    <xf numFmtId="0" fontId="110" fillId="0" borderId="0" xfId="0" applyFont="1" applyAlignment="1">
      <alignment horizontal="left" vertical="center" wrapText="1"/>
    </xf>
    <xf numFmtId="0" fontId="110" fillId="0" borderId="31" xfId="0" applyFont="1" applyBorder="1" applyAlignment="1">
      <alignment horizontal="left" vertical="center" wrapText="1"/>
    </xf>
    <xf numFmtId="0" fontId="110" fillId="0" borderId="12" xfId="0" applyFont="1" applyBorder="1" applyAlignment="1">
      <alignment horizontal="left" vertical="center" wrapText="1"/>
    </xf>
    <xf numFmtId="0" fontId="110" fillId="0" borderId="13" xfId="0" applyFont="1" applyBorder="1" applyAlignment="1">
      <alignment horizontal="left" vertical="center" wrapText="1"/>
    </xf>
    <xf numFmtId="0" fontId="110" fillId="0" borderId="43" xfId="0" applyFont="1" applyBorder="1" applyAlignment="1">
      <alignment horizontal="left" vertical="center" wrapText="1"/>
    </xf>
    <xf numFmtId="0" fontId="121" fillId="0" borderId="1" xfId="0" applyFont="1" applyBorder="1" applyAlignment="1">
      <alignment vertical="center" wrapText="1"/>
    </xf>
    <xf numFmtId="0" fontId="122" fillId="0" borderId="1" xfId="0" applyFont="1" applyBorder="1" applyAlignment="1">
      <alignment vertical="center" wrapText="1"/>
    </xf>
    <xf numFmtId="0" fontId="123" fillId="8" borderId="10" xfId="0" applyFont="1" applyFill="1" applyBorder="1" applyAlignment="1">
      <alignment horizontal="center" vertical="center" wrapText="1"/>
    </xf>
    <xf numFmtId="0" fontId="123" fillId="8" borderId="6" xfId="0" applyFont="1" applyFill="1" applyBorder="1" applyAlignment="1">
      <alignment horizontal="center" vertical="center" wrapText="1"/>
    </xf>
    <xf numFmtId="0" fontId="123" fillId="8" borderId="11" xfId="0" applyFont="1" applyFill="1" applyBorder="1" applyAlignment="1">
      <alignment horizontal="center" vertical="center" wrapText="1"/>
    </xf>
    <xf numFmtId="0" fontId="124" fillId="0" borderId="27" xfId="0" applyFont="1" applyBorder="1" applyAlignment="1">
      <alignment horizontal="left" vertical="center" wrapText="1"/>
    </xf>
    <xf numFmtId="0" fontId="124" fillId="0" borderId="28" xfId="0" applyFont="1" applyBorder="1" applyAlignment="1">
      <alignment horizontal="left" vertical="center" wrapText="1"/>
    </xf>
    <xf numFmtId="0" fontId="124" fillId="0" borderId="29" xfId="0" applyFont="1" applyBorder="1" applyAlignment="1">
      <alignment horizontal="left" vertical="center" wrapText="1"/>
    </xf>
    <xf numFmtId="0" fontId="124" fillId="0" borderId="12" xfId="0" applyFont="1" applyBorder="1" applyAlignment="1">
      <alignment horizontal="left" vertical="center" wrapText="1"/>
    </xf>
    <xf numFmtId="0" fontId="124" fillId="0" borderId="13" xfId="0" applyFont="1" applyBorder="1" applyAlignment="1">
      <alignment horizontal="left" vertical="center" wrapText="1"/>
    </xf>
    <xf numFmtId="0" fontId="124" fillId="0" borderId="43" xfId="0" applyFont="1" applyBorder="1" applyAlignment="1">
      <alignment horizontal="left" vertical="center" wrapText="1"/>
    </xf>
    <xf numFmtId="0" fontId="125" fillId="0" borderId="27" xfId="0" applyFont="1" applyBorder="1" applyAlignment="1">
      <alignment horizontal="left" vertical="center" wrapText="1"/>
    </xf>
    <xf numFmtId="0" fontId="125" fillId="0" borderId="28" xfId="0" applyFont="1" applyBorder="1" applyAlignment="1">
      <alignment horizontal="left" vertical="center" wrapText="1"/>
    </xf>
    <xf numFmtId="0" fontId="125" fillId="0" borderId="29" xfId="0" applyFont="1" applyBorder="1" applyAlignment="1">
      <alignment horizontal="left" vertical="center" wrapText="1"/>
    </xf>
    <xf numFmtId="0" fontId="125" fillId="0" borderId="12" xfId="0" applyFont="1" applyBorder="1" applyAlignment="1">
      <alignment horizontal="left" vertical="center" wrapText="1"/>
    </xf>
    <xf numFmtId="0" fontId="125" fillId="0" borderId="13" xfId="0" applyFont="1" applyBorder="1" applyAlignment="1">
      <alignment horizontal="left" vertical="center" wrapText="1"/>
    </xf>
    <xf numFmtId="0" fontId="125" fillId="0" borderId="43" xfId="0" applyFont="1" applyBorder="1" applyAlignment="1">
      <alignment horizontal="left" vertical="center" wrapText="1"/>
    </xf>
    <xf numFmtId="0" fontId="129" fillId="0" borderId="27" xfId="0" applyFont="1" applyBorder="1" applyAlignment="1">
      <alignment horizontal="left" vertical="center" wrapText="1"/>
    </xf>
    <xf numFmtId="0" fontId="129" fillId="0" borderId="28" xfId="0" applyFont="1" applyBorder="1" applyAlignment="1">
      <alignment horizontal="left" vertical="center" wrapText="1"/>
    </xf>
    <xf numFmtId="0" fontId="129" fillId="0" borderId="29" xfId="0" applyFont="1" applyBorder="1" applyAlignment="1">
      <alignment horizontal="left" vertical="center" wrapText="1"/>
    </xf>
    <xf numFmtId="0" fontId="129" fillId="0" borderId="12" xfId="0" applyFont="1" applyBorder="1" applyAlignment="1">
      <alignment horizontal="left" vertical="center" wrapText="1"/>
    </xf>
    <xf numFmtId="0" fontId="129" fillId="0" borderId="13" xfId="0" applyFont="1" applyBorder="1" applyAlignment="1">
      <alignment horizontal="left" vertical="center" wrapText="1"/>
    </xf>
    <xf numFmtId="0" fontId="129" fillId="0" borderId="43" xfId="0" applyFont="1" applyBorder="1" applyAlignment="1">
      <alignment horizontal="left" vertical="center" wrapText="1"/>
    </xf>
    <xf numFmtId="0" fontId="112" fillId="0" borderId="27" xfId="1" applyFont="1" applyFill="1" applyBorder="1" applyAlignment="1" applyProtection="1">
      <alignment horizontal="center" vertical="center" wrapText="1"/>
    </xf>
    <xf numFmtId="0" fontId="112" fillId="0" borderId="28" xfId="1" applyFont="1" applyFill="1" applyBorder="1" applyAlignment="1" applyProtection="1">
      <alignment horizontal="center" vertical="center" wrapText="1"/>
    </xf>
    <xf numFmtId="0" fontId="112" fillId="0" borderId="29" xfId="1" applyFont="1" applyFill="1" applyBorder="1" applyAlignment="1" applyProtection="1">
      <alignment horizontal="center" vertical="center" wrapText="1"/>
    </xf>
    <xf numFmtId="0" fontId="112" fillId="0" borderId="12" xfId="1" applyFont="1" applyFill="1" applyBorder="1" applyAlignment="1" applyProtection="1">
      <alignment horizontal="center" vertical="center" wrapText="1"/>
    </xf>
    <xf numFmtId="0" fontId="112" fillId="0" borderId="13" xfId="1" applyFont="1" applyFill="1" applyBorder="1" applyAlignment="1" applyProtection="1">
      <alignment horizontal="center" vertical="center" wrapText="1"/>
    </xf>
    <xf numFmtId="0" fontId="112" fillId="0" borderId="43" xfId="1" applyFont="1" applyFill="1" applyBorder="1" applyAlignment="1" applyProtection="1">
      <alignment horizontal="center" vertical="center" wrapText="1"/>
    </xf>
    <xf numFmtId="0" fontId="114" fillId="8" borderId="10" xfId="0" applyFont="1" applyFill="1" applyBorder="1" applyAlignment="1">
      <alignment horizontal="center" vertical="center" wrapText="1"/>
    </xf>
    <xf numFmtId="0" fontId="114" fillId="8" borderId="6" xfId="0" applyFont="1" applyFill="1" applyBorder="1" applyAlignment="1">
      <alignment horizontal="center" vertical="center" wrapText="1"/>
    </xf>
    <xf numFmtId="0" fontId="114" fillId="8" borderId="11" xfId="0" applyFont="1" applyFill="1" applyBorder="1" applyAlignment="1">
      <alignment horizontal="center" vertical="center" wrapText="1"/>
    </xf>
    <xf numFmtId="0" fontId="129" fillId="0" borderId="1" xfId="0" applyFont="1" applyBorder="1" applyAlignment="1">
      <alignment vertical="center" wrapText="1"/>
    </xf>
    <xf numFmtId="0" fontId="16" fillId="8" borderId="1" xfId="0" applyFont="1" applyFill="1" applyBorder="1" applyAlignment="1">
      <alignment horizontal="center" vertical="center" wrapText="1"/>
    </xf>
    <xf numFmtId="0" fontId="139" fillId="8" borderId="10" xfId="0" applyFont="1" applyFill="1" applyBorder="1" applyAlignment="1">
      <alignment horizontal="center" vertical="center" wrapText="1"/>
    </xf>
    <xf numFmtId="0" fontId="139" fillId="8" borderId="6" xfId="0" applyFont="1" applyFill="1" applyBorder="1" applyAlignment="1">
      <alignment horizontal="center" vertical="center" wrapText="1"/>
    </xf>
    <xf numFmtId="0" fontId="139" fillId="8" borderId="11" xfId="0" applyFont="1" applyFill="1" applyBorder="1" applyAlignment="1">
      <alignment horizontal="center" vertical="center" wrapText="1"/>
    </xf>
    <xf numFmtId="0" fontId="140" fillId="0" borderId="27" xfId="0" applyFont="1" applyBorder="1" applyAlignment="1">
      <alignment horizontal="left" vertical="center" wrapText="1"/>
    </xf>
    <xf numFmtId="0" fontId="140" fillId="0" borderId="28" xfId="0" applyFont="1" applyBorder="1" applyAlignment="1">
      <alignment horizontal="left" vertical="center" wrapText="1"/>
    </xf>
    <xf numFmtId="0" fontId="140" fillId="0" borderId="29" xfId="0" applyFont="1" applyBorder="1" applyAlignment="1">
      <alignment horizontal="left" vertical="center" wrapText="1"/>
    </xf>
    <xf numFmtId="0" fontId="140" fillId="0" borderId="12" xfId="0" applyFont="1" applyBorder="1" applyAlignment="1">
      <alignment horizontal="left" vertical="center" wrapText="1"/>
    </xf>
    <xf numFmtId="0" fontId="140" fillId="0" borderId="13" xfId="0" applyFont="1" applyBorder="1" applyAlignment="1">
      <alignment horizontal="left" vertical="center" wrapText="1"/>
    </xf>
    <xf numFmtId="0" fontId="140" fillId="0" borderId="43" xfId="0" applyFont="1" applyBorder="1" applyAlignment="1">
      <alignment horizontal="left" vertical="center" wrapText="1"/>
    </xf>
    <xf numFmtId="0" fontId="140" fillId="0" borderId="1" xfId="0" applyFont="1" applyBorder="1" applyAlignment="1">
      <alignment vertical="center" wrapText="1"/>
    </xf>
    <xf numFmtId="0" fontId="135" fillId="8" borderId="10" xfId="0" applyFont="1" applyFill="1" applyBorder="1" applyAlignment="1">
      <alignment horizontal="center" vertical="center" wrapText="1"/>
    </xf>
    <xf numFmtId="0" fontId="135" fillId="8" borderId="6" xfId="0" applyFont="1" applyFill="1" applyBorder="1" applyAlignment="1">
      <alignment horizontal="center" vertical="center" wrapText="1"/>
    </xf>
    <xf numFmtId="0" fontId="135" fillId="8" borderId="11" xfId="0" applyFont="1" applyFill="1" applyBorder="1" applyAlignment="1">
      <alignment horizontal="center" vertical="center" wrapText="1"/>
    </xf>
    <xf numFmtId="0" fontId="132" fillId="0" borderId="1" xfId="0" applyFont="1" applyBorder="1" applyAlignment="1">
      <alignment vertical="center" wrapText="1"/>
    </xf>
    <xf numFmtId="0" fontId="132" fillId="0" borderId="27" xfId="0" applyFont="1" applyBorder="1" applyAlignment="1">
      <alignment horizontal="left" vertical="center" wrapText="1"/>
    </xf>
    <xf numFmtId="0" fontId="132" fillId="0" borderId="28" xfId="0" applyFont="1" applyBorder="1" applyAlignment="1">
      <alignment horizontal="left" vertical="center" wrapText="1"/>
    </xf>
    <xf numFmtId="0" fontId="132" fillId="0" borderId="29" xfId="0" applyFont="1" applyBorder="1" applyAlignment="1">
      <alignment horizontal="left" vertical="center" wrapText="1"/>
    </xf>
    <xf numFmtId="0" fontId="132" fillId="0" borderId="12" xfId="0" applyFont="1" applyBorder="1" applyAlignment="1">
      <alignment horizontal="left" vertical="center" wrapText="1"/>
    </xf>
    <xf numFmtId="0" fontId="132" fillId="0" borderId="13" xfId="0" applyFont="1" applyBorder="1" applyAlignment="1">
      <alignment horizontal="left" vertical="center" wrapText="1"/>
    </xf>
    <xf numFmtId="0" fontId="132" fillId="0" borderId="43" xfId="0" applyFont="1" applyBorder="1" applyAlignment="1">
      <alignment horizontal="left" vertical="center" wrapText="1"/>
    </xf>
    <xf numFmtId="0" fontId="142" fillId="0" borderId="1" xfId="0" applyFont="1" applyBorder="1" applyAlignment="1">
      <alignment vertical="center" wrapText="1"/>
    </xf>
    <xf numFmtId="0" fontId="143" fillId="0" borderId="1" xfId="0" applyFont="1" applyBorder="1" applyAlignment="1">
      <alignment vertical="center" wrapText="1"/>
    </xf>
    <xf numFmtId="0" fontId="124" fillId="0" borderId="55" xfId="0" applyFont="1" applyBorder="1" applyAlignment="1">
      <alignment horizontal="left" vertical="center" wrapText="1"/>
    </xf>
    <xf numFmtId="0" fontId="124" fillId="0" borderId="0" xfId="0" applyFont="1" applyAlignment="1">
      <alignment horizontal="left" vertical="center" wrapText="1"/>
    </xf>
    <xf numFmtId="0" fontId="124" fillId="0" borderId="31" xfId="0" applyFont="1" applyBorder="1" applyAlignment="1">
      <alignment horizontal="left" vertical="center" wrapText="1"/>
    </xf>
    <xf numFmtId="0" fontId="136" fillId="0" borderId="27" xfId="0" applyFont="1" applyBorder="1" applyAlignment="1">
      <alignment horizontal="left" vertical="center" wrapText="1"/>
    </xf>
    <xf numFmtId="0" fontId="136" fillId="0" borderId="28" xfId="0" applyFont="1" applyBorder="1" applyAlignment="1">
      <alignment horizontal="left" vertical="center" wrapText="1"/>
    </xf>
    <xf numFmtId="0" fontId="136" fillId="0" borderId="29" xfId="0" applyFont="1" applyBorder="1" applyAlignment="1">
      <alignment horizontal="left" vertical="center" wrapText="1"/>
    </xf>
    <xf numFmtId="0" fontId="136" fillId="0" borderId="12" xfId="0" applyFont="1" applyBorder="1" applyAlignment="1">
      <alignment horizontal="left" vertical="center" wrapText="1"/>
    </xf>
    <xf numFmtId="0" fontId="136" fillId="0" borderId="13" xfId="0" applyFont="1" applyBorder="1" applyAlignment="1">
      <alignment horizontal="left" vertical="center" wrapText="1"/>
    </xf>
    <xf numFmtId="0" fontId="136" fillId="0" borderId="43" xfId="0" applyFont="1" applyBorder="1" applyAlignment="1">
      <alignment horizontal="left" vertical="center" wrapText="1"/>
    </xf>
    <xf numFmtId="0" fontId="24" fillId="9" borderId="62" xfId="0" applyFont="1" applyFill="1" applyBorder="1" applyAlignment="1">
      <alignment horizontal="center" vertical="center" wrapText="1"/>
    </xf>
    <xf numFmtId="0" fontId="24" fillId="9" borderId="6" xfId="0" applyFont="1" applyFill="1" applyBorder="1" applyAlignment="1">
      <alignment horizontal="center" vertical="center" wrapText="1"/>
    </xf>
    <xf numFmtId="0" fontId="24" fillId="9" borderId="11" xfId="0" applyFont="1" applyFill="1" applyBorder="1" applyAlignment="1">
      <alignment horizontal="center" vertical="center" wrapText="1"/>
    </xf>
    <xf numFmtId="0" fontId="24" fillId="9" borderId="10" xfId="0" applyFont="1" applyFill="1" applyBorder="1" applyAlignment="1" applyProtection="1">
      <alignment horizontal="center" vertical="center" wrapText="1"/>
      <protection locked="0"/>
    </xf>
    <xf numFmtId="0" fontId="24" fillId="9" borderId="11" xfId="0" applyFont="1" applyFill="1" applyBorder="1" applyAlignment="1" applyProtection="1">
      <alignment horizontal="center" vertical="center" wrapText="1"/>
      <protection locked="0"/>
    </xf>
    <xf numFmtId="0" fontId="24" fillId="5" borderId="120" xfId="0" applyFont="1" applyFill="1" applyBorder="1" applyAlignment="1">
      <alignment horizontal="center" vertical="center"/>
    </xf>
    <xf numFmtId="0" fontId="24" fillId="5" borderId="121" xfId="0" applyFont="1" applyFill="1" applyBorder="1" applyAlignment="1">
      <alignment horizontal="center" vertical="center"/>
    </xf>
    <xf numFmtId="0" fontId="24" fillId="5" borderId="122" xfId="0" applyFont="1" applyFill="1" applyBorder="1" applyAlignment="1">
      <alignment horizontal="center" vertical="center"/>
    </xf>
    <xf numFmtId="0" fontId="24" fillId="5" borderId="4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42" xfId="0" applyFont="1" applyFill="1" applyBorder="1" applyAlignment="1">
      <alignment horizontal="center" vertical="center"/>
    </xf>
    <xf numFmtId="0" fontId="25" fillId="8" borderId="1" xfId="0" applyFont="1" applyFill="1" applyBorder="1" applyAlignment="1">
      <alignment horizontal="center" vertical="center" textRotation="90" wrapText="1"/>
    </xf>
    <xf numFmtId="0" fontId="42" fillId="4" borderId="1" xfId="0" applyFont="1" applyFill="1" applyBorder="1" applyAlignment="1">
      <alignment horizontal="center" vertical="center" textRotation="90" wrapText="1"/>
    </xf>
    <xf numFmtId="0" fontId="42" fillId="6" borderId="14" xfId="0" applyFont="1" applyFill="1" applyBorder="1" applyAlignment="1">
      <alignment horizontal="center" vertical="center" wrapText="1"/>
    </xf>
    <xf numFmtId="0" fontId="25" fillId="8" borderId="123" xfId="0" applyFont="1" applyFill="1" applyBorder="1" applyAlignment="1">
      <alignment horizontal="center" vertical="center" textRotation="90" wrapText="1"/>
    </xf>
    <xf numFmtId="0" fontId="42" fillId="6" borderId="22" xfId="0" applyFont="1" applyFill="1" applyBorder="1" applyAlignment="1">
      <alignment horizontal="center" vertical="center" wrapText="1"/>
    </xf>
    <xf numFmtId="0" fontId="42" fillId="4" borderId="124" xfId="0" applyFont="1" applyFill="1" applyBorder="1" applyAlignment="1">
      <alignment horizontal="center" vertical="center" textRotation="90" wrapText="1"/>
    </xf>
    <xf numFmtId="0" fontId="148" fillId="4" borderId="20" xfId="0" applyFont="1" applyFill="1" applyBorder="1" applyAlignment="1">
      <alignment horizontal="center" vertical="center" wrapText="1"/>
    </xf>
    <xf numFmtId="0" fontId="148" fillId="4" borderId="17" xfId="0" applyFont="1" applyFill="1" applyBorder="1" applyAlignment="1">
      <alignment horizontal="center" vertical="center" wrapText="1"/>
    </xf>
    <xf numFmtId="0" fontId="25" fillId="8" borderId="18" xfId="0" applyFont="1" applyFill="1" applyBorder="1" applyAlignment="1">
      <alignment horizontal="center" vertical="center" wrapText="1"/>
    </xf>
    <xf numFmtId="0" fontId="25" fillId="8" borderId="19" xfId="0" applyFont="1" applyFill="1" applyBorder="1" applyAlignment="1">
      <alignment horizontal="center" vertical="center" wrapText="1"/>
    </xf>
    <xf numFmtId="0" fontId="148" fillId="4" borderId="15" xfId="0" applyFont="1" applyFill="1" applyBorder="1" applyAlignment="1">
      <alignment horizontal="center" vertical="center" wrapText="1"/>
    </xf>
    <xf numFmtId="0" fontId="148" fillId="4" borderId="16" xfId="0" applyFont="1" applyFill="1" applyBorder="1" applyAlignment="1">
      <alignment horizontal="center" vertical="center" wrapText="1"/>
    </xf>
    <xf numFmtId="0" fontId="42" fillId="6" borderId="21" xfId="0" applyFont="1" applyFill="1" applyBorder="1" applyAlignment="1">
      <alignment horizontal="center" vertical="center" wrapText="1"/>
    </xf>
    <xf numFmtId="0" fontId="24" fillId="6" borderId="9" xfId="0" applyFont="1" applyFill="1" applyBorder="1" applyAlignment="1">
      <alignment horizontal="center" vertical="center"/>
    </xf>
    <xf numFmtId="0" fontId="24" fillId="6" borderId="32" xfId="0" applyFont="1" applyFill="1" applyBorder="1" applyAlignment="1">
      <alignment horizontal="center" vertical="center"/>
    </xf>
    <xf numFmtId="0" fontId="24" fillId="6" borderId="119" xfId="0" applyFont="1" applyFill="1" applyBorder="1" applyAlignment="1">
      <alignment horizontal="center" vertical="center"/>
    </xf>
    <xf numFmtId="0" fontId="24" fillId="4" borderId="9" xfId="0" applyFont="1" applyFill="1" applyBorder="1" applyAlignment="1">
      <alignment horizontal="center" vertical="center"/>
    </xf>
    <xf numFmtId="0" fontId="24" fillId="4" borderId="32" xfId="0" applyFont="1" applyFill="1" applyBorder="1" applyAlignment="1">
      <alignment horizontal="center" vertical="center"/>
    </xf>
    <xf numFmtId="0" fontId="24" fillId="4" borderId="119" xfId="0" applyFont="1" applyFill="1" applyBorder="1" applyAlignment="1">
      <alignment horizontal="center" vertical="center"/>
    </xf>
    <xf numFmtId="0" fontId="24" fillId="4" borderId="10"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6" borderId="6"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26" xfId="0" applyFont="1" applyFill="1" applyBorder="1" applyAlignment="1">
      <alignment horizontal="center" vertical="center" textRotation="90" wrapText="1"/>
    </xf>
    <xf numFmtId="0" fontId="24" fillId="6" borderId="8" xfId="0" applyFont="1" applyFill="1" applyBorder="1" applyAlignment="1">
      <alignment horizontal="center" vertical="center" textRotation="90" wrapText="1"/>
    </xf>
    <xf numFmtId="0" fontId="24" fillId="4" borderId="26" xfId="0" applyFont="1" applyFill="1" applyBorder="1" applyAlignment="1">
      <alignment horizontal="center" vertical="center" textRotation="90" wrapText="1"/>
    </xf>
    <xf numFmtId="0" fontId="24" fillId="4" borderId="8" xfId="0" applyFont="1" applyFill="1" applyBorder="1" applyAlignment="1">
      <alignment horizontal="center" vertical="center" textRotation="90" wrapText="1"/>
    </xf>
    <xf numFmtId="0" fontId="15" fillId="10" borderId="0" xfId="0" applyFont="1" applyFill="1" applyAlignment="1">
      <alignment horizontal="center" vertical="center" wrapText="1"/>
    </xf>
    <xf numFmtId="0" fontId="15" fillId="10" borderId="38" xfId="0" applyFont="1" applyFill="1" applyBorder="1" applyAlignment="1">
      <alignment horizontal="center" vertical="center" wrapText="1"/>
    </xf>
    <xf numFmtId="0" fontId="33" fillId="5" borderId="33"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4" fillId="5" borderId="33" xfId="0" applyFont="1" applyFill="1" applyBorder="1" applyAlignment="1">
      <alignment horizontal="center" vertical="center" wrapText="1"/>
    </xf>
    <xf numFmtId="0" fontId="11" fillId="10" borderId="33" xfId="0" applyFont="1" applyFill="1" applyBorder="1" applyAlignment="1">
      <alignment horizontal="center" vertical="center"/>
    </xf>
    <xf numFmtId="0" fontId="11" fillId="10" borderId="36" xfId="0" applyFont="1" applyFill="1" applyBorder="1" applyAlignment="1">
      <alignment horizontal="center" vertical="center"/>
    </xf>
    <xf numFmtId="0" fontId="11" fillId="10" borderId="35" xfId="0" applyFont="1" applyFill="1" applyBorder="1" applyAlignment="1">
      <alignment horizontal="center" vertical="center"/>
    </xf>
    <xf numFmtId="0" fontId="35" fillId="10" borderId="37"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6" fillId="10" borderId="37" xfId="0" applyFont="1" applyFill="1" applyBorder="1" applyAlignment="1">
      <alignment horizontal="center" vertical="center"/>
    </xf>
    <xf numFmtId="0" fontId="36" fillId="10" borderId="34" xfId="0" applyFont="1" applyFill="1" applyBorder="1" applyAlignment="1">
      <alignment horizontal="center" vertical="center"/>
    </xf>
    <xf numFmtId="0" fontId="27" fillId="0" borderId="1" xfId="0" applyFont="1" applyBorder="1" applyAlignment="1">
      <alignment horizontal="center" vertical="center" textRotation="90" wrapText="1"/>
    </xf>
    <xf numFmtId="0" fontId="59" fillId="5" borderId="6" xfId="0" applyFont="1" applyFill="1" applyBorder="1" applyAlignment="1">
      <alignment horizontal="center" vertical="center" wrapText="1"/>
    </xf>
    <xf numFmtId="0" fontId="59" fillId="5" borderId="11" xfId="0" applyFont="1" applyFill="1" applyBorder="1" applyAlignment="1">
      <alignment horizontal="center" vertical="center" wrapText="1"/>
    </xf>
    <xf numFmtId="0" fontId="67" fillId="0" borderId="10" xfId="0" applyFont="1" applyBorder="1" applyAlignment="1">
      <alignment horizontal="left"/>
    </xf>
    <xf numFmtId="0" fontId="67" fillId="0" borderId="6" xfId="0" applyFont="1" applyBorder="1" applyAlignment="1">
      <alignment horizontal="left"/>
    </xf>
    <xf numFmtId="0" fontId="77" fillId="0" borderId="10" xfId="0" applyFont="1" applyBorder="1" applyAlignment="1">
      <alignment horizontal="left"/>
    </xf>
    <xf numFmtId="0" fontId="77" fillId="0" borderId="6" xfId="0" applyFont="1" applyBorder="1" applyAlignment="1">
      <alignment horizontal="left"/>
    </xf>
    <xf numFmtId="0" fontId="76" fillId="0" borderId="10" xfId="0" applyFont="1" applyBorder="1" applyAlignment="1">
      <alignment horizontal="left"/>
    </xf>
    <xf numFmtId="0" fontId="76" fillId="0" borderId="6" xfId="0" applyFont="1" applyBorder="1" applyAlignment="1">
      <alignment horizontal="left"/>
    </xf>
    <xf numFmtId="0" fontId="20" fillId="0" borderId="1" xfId="0" applyFont="1" applyBorder="1" applyAlignment="1">
      <alignment horizontal="center" vertical="center"/>
    </xf>
    <xf numFmtId="0" fontId="67" fillId="0" borderId="101" xfId="0" applyFont="1" applyBorder="1" applyAlignment="1">
      <alignment horizontal="center" vertical="center"/>
    </xf>
    <xf numFmtId="0" fontId="67" fillId="0" borderId="102" xfId="0" applyFont="1" applyBorder="1" applyAlignment="1">
      <alignment horizontal="center" vertical="center"/>
    </xf>
    <xf numFmtId="0" fontId="67" fillId="0" borderId="103" xfId="0" applyFont="1" applyBorder="1" applyAlignment="1">
      <alignment horizontal="center" vertical="center"/>
    </xf>
    <xf numFmtId="0" fontId="27" fillId="5" borderId="1" xfId="0" applyFont="1" applyFill="1" applyBorder="1" applyAlignment="1">
      <alignment horizontal="center" vertical="center" textRotation="90" wrapText="1"/>
    </xf>
    <xf numFmtId="0" fontId="73" fillId="0" borderId="55" xfId="0" applyFont="1" applyBorder="1" applyAlignment="1">
      <alignment horizontal="center" vertical="center" wrapText="1"/>
    </xf>
    <xf numFmtId="0" fontId="73" fillId="0" borderId="0" xfId="0" applyFont="1" applyAlignment="1">
      <alignment horizontal="center" vertical="center" wrapText="1"/>
    </xf>
    <xf numFmtId="0" fontId="73" fillId="0" borderId="31" xfId="0" applyFont="1" applyBorder="1" applyAlignment="1">
      <alignment horizontal="center" vertical="center" wrapText="1"/>
    </xf>
    <xf numFmtId="165" fontId="19" fillId="0" borderId="8" xfId="0" applyNumberFormat="1" applyFont="1" applyBorder="1" applyAlignment="1">
      <alignment horizontal="left" vertical="center"/>
    </xf>
    <xf numFmtId="0" fontId="74" fillId="0" borderId="1" xfId="0" applyFont="1" applyBorder="1" applyAlignment="1">
      <alignment horizontal="left"/>
    </xf>
    <xf numFmtId="0" fontId="96" fillId="0" borderId="1" xfId="0" applyFont="1" applyBorder="1" applyAlignment="1">
      <alignment horizontal="left"/>
    </xf>
    <xf numFmtId="0" fontId="94" fillId="0" borderId="3" xfId="0" applyFont="1" applyBorder="1" applyAlignment="1">
      <alignment horizontal="left"/>
    </xf>
    <xf numFmtId="0" fontId="20" fillId="0" borderId="3" xfId="0" applyFont="1" applyBorder="1" applyAlignment="1">
      <alignment horizontal="center" vertical="center"/>
    </xf>
    <xf numFmtId="0" fontId="24" fillId="0" borderId="55" xfId="0" applyFont="1" applyBorder="1" applyAlignment="1">
      <alignment horizontal="center" vertical="center"/>
    </xf>
    <xf numFmtId="0" fontId="24" fillId="0" borderId="0" xfId="0" applyFont="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55" xfId="0" applyFont="1" applyBorder="1" applyAlignment="1">
      <alignment horizontal="center" vertical="center" wrapText="1"/>
    </xf>
    <xf numFmtId="0" fontId="44" fillId="0" borderId="0" xfId="0" applyFont="1" applyAlignment="1">
      <alignment horizontal="center" vertical="center" wrapText="1"/>
    </xf>
    <xf numFmtId="0" fontId="44" fillId="0" borderId="31"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4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6" xfId="0" applyFont="1" applyBorder="1" applyAlignment="1">
      <alignment horizontal="center" vertical="center" wrapText="1"/>
    </xf>
    <xf numFmtId="0" fontId="59" fillId="0" borderId="10" xfId="0" applyFont="1" applyBorder="1" applyAlignment="1">
      <alignment horizontal="center" vertical="center" wrapText="1"/>
    </xf>
    <xf numFmtId="0" fontId="59" fillId="0" borderId="6" xfId="0" applyFont="1" applyBorder="1" applyAlignment="1">
      <alignment horizontal="center" vertical="center" wrapText="1"/>
    </xf>
    <xf numFmtId="0" fontId="19" fillId="0" borderId="1" xfId="0" applyFont="1" applyBorder="1" applyAlignment="1">
      <alignment horizontal="center" vertical="center" textRotation="90" wrapText="1"/>
    </xf>
    <xf numFmtId="0" fontId="54" fillId="0" borderId="1" xfId="0" applyFont="1" applyBorder="1" applyAlignment="1">
      <alignment horizontal="center" vertical="center" textRotation="90" wrapText="1"/>
    </xf>
    <xf numFmtId="2" fontId="71" fillId="0" borderId="3" xfId="0" applyNumberFormat="1" applyFont="1" applyBorder="1" applyAlignment="1">
      <alignment horizontal="center" vertical="center"/>
    </xf>
    <xf numFmtId="1"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65" fillId="0" borderId="1" xfId="0" applyFont="1" applyBorder="1" applyAlignment="1">
      <alignment horizontal="center" vertical="center" wrapText="1"/>
    </xf>
    <xf numFmtId="0" fontId="72" fillId="0" borderId="12" xfId="0" applyFont="1" applyBorder="1" applyAlignment="1">
      <alignment horizontal="center" vertical="center" wrapText="1"/>
    </xf>
    <xf numFmtId="0" fontId="72" fillId="0" borderId="65"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63" xfId="0" applyFont="1" applyBorder="1" applyAlignment="1">
      <alignment horizontal="center" vertical="center" wrapText="1"/>
    </xf>
    <xf numFmtId="0" fontId="65" fillId="0" borderId="8"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64" xfId="0" applyFont="1" applyBorder="1" applyAlignment="1">
      <alignment horizontal="center" vertical="center" wrapText="1"/>
    </xf>
    <xf numFmtId="0" fontId="26" fillId="0" borderId="2" xfId="0" applyFont="1" applyBorder="1" applyAlignment="1">
      <alignment horizontal="center" vertical="center"/>
    </xf>
    <xf numFmtId="0" fontId="24" fillId="0" borderId="1" xfId="0" applyFont="1" applyBorder="1" applyAlignment="1">
      <alignment horizontal="center" vertical="center"/>
    </xf>
    <xf numFmtId="0" fontId="19" fillId="0" borderId="1" xfId="0" applyFont="1" applyBorder="1" applyAlignment="1">
      <alignment horizontal="center" vertical="center" wrapText="1"/>
    </xf>
    <xf numFmtId="0" fontId="26" fillId="0" borderId="9" xfId="0" applyFont="1" applyBorder="1" applyAlignment="1">
      <alignment horizontal="center" vertical="center"/>
    </xf>
    <xf numFmtId="0" fontId="26" fillId="0" borderId="32" xfId="0" applyFont="1" applyBorder="1" applyAlignment="1">
      <alignment horizontal="center" vertical="center"/>
    </xf>
    <xf numFmtId="0" fontId="53" fillId="0" borderId="1"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67" fillId="0" borderId="8" xfId="0" applyFont="1" applyBorder="1" applyAlignment="1">
      <alignment horizontal="center" vertical="center" wrapText="1"/>
    </xf>
    <xf numFmtId="0" fontId="73" fillId="0" borderId="8" xfId="0" applyFont="1" applyBorder="1" applyAlignment="1">
      <alignment horizontal="center" vertical="center" wrapText="1"/>
    </xf>
    <xf numFmtId="0" fontId="21" fillId="0" borderId="1" xfId="0" applyFont="1" applyBorder="1" applyAlignment="1">
      <alignment horizontal="center" vertical="center"/>
    </xf>
    <xf numFmtId="0" fontId="21" fillId="0" borderId="8" xfId="0" applyFont="1" applyBorder="1" applyAlignment="1">
      <alignment horizontal="center" vertical="center"/>
    </xf>
    <xf numFmtId="0" fontId="22" fillId="0" borderId="1" xfId="0" applyFont="1" applyBorder="1" applyAlignment="1">
      <alignment horizontal="center" vertical="center"/>
    </xf>
    <xf numFmtId="0" fontId="57" fillId="0" borderId="1" xfId="0" applyFont="1" applyBorder="1" applyAlignment="1">
      <alignment horizontal="center" vertical="center"/>
    </xf>
    <xf numFmtId="2"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6" fillId="0" borderId="44" xfId="0" applyFont="1" applyBorder="1" applyAlignment="1">
      <alignment horizontal="center" vertical="center"/>
    </xf>
    <xf numFmtId="0" fontId="27" fillId="0" borderId="1" xfId="0" applyFont="1" applyBorder="1" applyAlignment="1">
      <alignment horizontal="center" vertical="center" wrapText="1"/>
    </xf>
    <xf numFmtId="0" fontId="27" fillId="0" borderId="4" xfId="0" applyFont="1" applyBorder="1" applyAlignment="1">
      <alignment horizontal="center" vertical="center" textRotation="90" wrapText="1"/>
    </xf>
    <xf numFmtId="0" fontId="51" fillId="0" borderId="1" xfId="0" applyFont="1" applyBorder="1" applyAlignment="1">
      <alignment horizontal="center" vertical="center" textRotation="90" wrapText="1"/>
    </xf>
    <xf numFmtId="0" fontId="27" fillId="0" borderId="26" xfId="0" applyFont="1" applyBorder="1" applyAlignment="1">
      <alignment horizontal="center" vertical="center" wrapText="1"/>
    </xf>
    <xf numFmtId="0" fontId="27" fillId="0" borderId="8" xfId="0" applyFont="1" applyBorder="1" applyAlignment="1">
      <alignment horizontal="center" vertical="center" wrapText="1"/>
    </xf>
    <xf numFmtId="0" fontId="66" fillId="0" borderId="8" xfId="0" applyFont="1" applyBorder="1" applyAlignment="1">
      <alignment horizontal="center" vertical="center" wrapText="1"/>
    </xf>
    <xf numFmtId="0" fontId="68" fillId="0" borderId="1" xfId="0" applyFont="1" applyBorder="1" applyAlignment="1">
      <alignment horizontal="left" vertical="center" wrapText="1"/>
    </xf>
    <xf numFmtId="0" fontId="75" fillId="0" borderId="8" xfId="0" applyFont="1" applyBorder="1" applyAlignment="1">
      <alignment horizontal="center" vertical="center" wrapText="1"/>
    </xf>
    <xf numFmtId="0" fontId="86" fillId="12" borderId="1" xfId="1" applyFont="1" applyFill="1" applyBorder="1" applyAlignment="1" applyProtection="1">
      <alignment horizontal="center" vertical="center" wrapText="1"/>
    </xf>
    <xf numFmtId="0" fontId="64" fillId="0" borderId="7" xfId="0" applyFont="1" applyBorder="1" applyAlignment="1">
      <alignment horizontal="center" vertical="center"/>
    </xf>
    <xf numFmtId="0" fontId="64" fillId="0" borderId="8" xfId="0" applyFont="1" applyBorder="1" applyAlignment="1">
      <alignment horizontal="center" vertical="center"/>
    </xf>
    <xf numFmtId="0" fontId="22" fillId="0" borderId="10" xfId="0" applyFont="1" applyBorder="1" applyAlignment="1">
      <alignment horizontal="left" vertical="center"/>
    </xf>
    <xf numFmtId="0" fontId="22" fillId="0" borderId="11" xfId="0" applyFont="1" applyBorder="1" applyAlignment="1">
      <alignment horizontal="left" vertical="center"/>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63" fillId="0" borderId="10" xfId="0" applyFont="1" applyBorder="1" applyAlignment="1">
      <alignment horizontal="left"/>
    </xf>
    <xf numFmtId="0" fontId="63" fillId="0" borderId="6" xfId="0" applyFont="1" applyBorder="1" applyAlignment="1">
      <alignment horizontal="left"/>
    </xf>
    <xf numFmtId="0" fontId="71" fillId="0" borderId="47" xfId="0" applyFont="1" applyBorder="1" applyAlignment="1">
      <alignment horizontal="left" vertical="center"/>
    </xf>
    <xf numFmtId="0" fontId="71" fillId="0" borderId="57" xfId="0" applyFont="1" applyBorder="1" applyAlignment="1">
      <alignment horizontal="left" vertical="center"/>
    </xf>
    <xf numFmtId="9" fontId="23" fillId="0" borderId="2" xfId="4" applyFont="1" applyFill="1" applyBorder="1" applyAlignment="1" applyProtection="1">
      <alignment horizontal="center" vertical="center"/>
    </xf>
    <xf numFmtId="9" fontId="23" fillId="0" borderId="1" xfId="4" applyFont="1" applyFill="1" applyBorder="1" applyAlignment="1" applyProtection="1">
      <alignment horizontal="center" vertical="center"/>
    </xf>
    <xf numFmtId="9" fontId="44" fillId="0" borderId="2" xfId="4" applyFont="1" applyBorder="1" applyAlignment="1" applyProtection="1">
      <alignment horizontal="center" vertical="center"/>
    </xf>
    <xf numFmtId="9" fontId="44" fillId="0" borderId="52" xfId="4" applyFont="1" applyBorder="1" applyAlignment="1" applyProtection="1">
      <alignment horizontal="center" vertical="center"/>
    </xf>
    <xf numFmtId="9" fontId="44" fillId="0" borderId="1" xfId="4" applyFont="1" applyBorder="1" applyAlignment="1" applyProtection="1">
      <alignment horizontal="center" vertical="center"/>
    </xf>
    <xf numFmtId="9" fontId="44" fillId="0" borderId="45" xfId="4" applyFont="1" applyBorder="1" applyAlignment="1" applyProtection="1">
      <alignment horizontal="center" vertical="center"/>
    </xf>
    <xf numFmtId="9" fontId="43" fillId="0" borderId="104" xfId="4" applyFont="1" applyFill="1" applyBorder="1" applyAlignment="1" applyProtection="1">
      <alignment horizontal="center" vertical="center" wrapText="1"/>
    </xf>
    <xf numFmtId="9" fontId="43" fillId="0" borderId="105" xfId="4" applyFont="1" applyFill="1" applyBorder="1" applyAlignment="1" applyProtection="1">
      <alignment horizontal="center" vertical="center" wrapText="1"/>
    </xf>
    <xf numFmtId="9" fontId="43" fillId="0" borderId="107" xfId="4" applyFont="1" applyFill="1" applyBorder="1" applyAlignment="1" applyProtection="1">
      <alignment horizontal="center" vertical="center" wrapText="1"/>
    </xf>
    <xf numFmtId="9" fontId="43" fillId="0" borderId="1" xfId="4" applyFont="1" applyFill="1" applyBorder="1" applyAlignment="1" applyProtection="1">
      <alignment horizontal="center" vertical="center" wrapText="1"/>
    </xf>
    <xf numFmtId="9" fontId="64" fillId="0" borderId="105" xfId="4" applyFont="1" applyFill="1" applyBorder="1" applyAlignment="1" applyProtection="1">
      <alignment horizontal="center" vertical="center" wrapText="1"/>
    </xf>
    <xf numFmtId="9" fontId="64" fillId="0" borderId="1" xfId="4" applyFont="1" applyFill="1" applyBorder="1" applyAlignment="1" applyProtection="1">
      <alignment horizontal="center" vertical="center" wrapText="1"/>
    </xf>
    <xf numFmtId="9" fontId="23" fillId="0" borderId="105" xfId="4" applyFont="1" applyFill="1" applyBorder="1" applyAlignment="1" applyProtection="1">
      <alignment horizontal="center" vertical="center" wrapText="1"/>
    </xf>
    <xf numFmtId="9" fontId="23" fillId="0" borderId="106" xfId="4" applyFont="1" applyFill="1" applyBorder="1" applyAlignment="1" applyProtection="1">
      <alignment horizontal="center" vertical="center" wrapText="1"/>
    </xf>
    <xf numFmtId="9" fontId="23" fillId="0" borderId="1" xfId="4" applyFont="1" applyFill="1" applyBorder="1" applyAlignment="1" applyProtection="1">
      <alignment horizontal="center" vertical="center" wrapText="1"/>
    </xf>
    <xf numFmtId="9" fontId="23" fillId="0" borderId="58" xfId="4" applyFont="1" applyFill="1" applyBorder="1" applyAlignment="1" applyProtection="1">
      <alignment horizontal="center" vertical="center" wrapText="1"/>
    </xf>
    <xf numFmtId="0" fontId="30" fillId="0" borderId="0" xfId="0" applyFont="1" applyAlignment="1">
      <alignment horizontal="center" vertical="center"/>
    </xf>
    <xf numFmtId="0" fontId="55" fillId="0" borderId="50" xfId="0" applyFont="1" applyBorder="1" applyAlignment="1">
      <alignment horizontal="center" vertical="center"/>
    </xf>
    <xf numFmtId="0" fontId="26" fillId="0" borderId="1" xfId="0" applyFont="1" applyBorder="1" applyAlignment="1">
      <alignment horizontal="center" vertical="center"/>
    </xf>
    <xf numFmtId="0" fontId="26" fillId="0" borderId="10" xfId="0" applyFont="1" applyBorder="1" applyAlignment="1">
      <alignment horizontal="center" vertical="center"/>
    </xf>
    <xf numFmtId="9" fontId="43" fillId="0" borderId="44" xfId="4" applyFont="1" applyFill="1" applyBorder="1" applyAlignment="1" applyProtection="1">
      <alignment horizontal="center" vertical="center"/>
    </xf>
    <xf numFmtId="9" fontId="43" fillId="0" borderId="2" xfId="4" applyFont="1" applyFill="1" applyBorder="1" applyAlignment="1" applyProtection="1">
      <alignment horizontal="center" vertical="center"/>
    </xf>
    <xf numFmtId="9" fontId="43" fillId="0" borderId="4" xfId="4" applyFont="1" applyFill="1" applyBorder="1" applyAlignment="1" applyProtection="1">
      <alignment horizontal="center" vertical="center"/>
    </xf>
    <xf numFmtId="9" fontId="43" fillId="0" borderId="1" xfId="4" applyFont="1" applyFill="1" applyBorder="1" applyAlignment="1" applyProtection="1">
      <alignment horizontal="center" vertical="center"/>
    </xf>
    <xf numFmtId="9" fontId="54" fillId="0" borderId="2" xfId="4" applyFont="1" applyFill="1" applyBorder="1" applyAlignment="1" applyProtection="1">
      <alignment horizontal="center" vertical="center"/>
    </xf>
    <xf numFmtId="9" fontId="54" fillId="0" borderId="1" xfId="4" applyFont="1" applyFill="1" applyBorder="1" applyAlignment="1" applyProtection="1">
      <alignment horizontal="center" vertical="center"/>
    </xf>
    <xf numFmtId="0" fontId="55" fillId="0" borderId="10"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1" xfId="0" applyFont="1" applyBorder="1" applyAlignment="1">
      <alignment horizontal="center" vertical="center" wrapText="1"/>
    </xf>
    <xf numFmtId="0" fontId="65" fillId="0" borderId="26" xfId="0" applyFont="1" applyBorder="1" applyAlignment="1">
      <alignment horizontal="center" vertical="center" wrapText="1"/>
    </xf>
    <xf numFmtId="0" fontId="21" fillId="0" borderId="3" xfId="0" applyFont="1" applyBorder="1" applyAlignment="1">
      <alignment horizontal="center" vertical="center"/>
    </xf>
    <xf numFmtId="0" fontId="22" fillId="0" borderId="3" xfId="0" applyFont="1" applyBorder="1" applyAlignment="1">
      <alignment horizontal="center" vertical="center" wrapText="1"/>
    </xf>
    <xf numFmtId="0" fontId="65" fillId="0" borderId="53" xfId="0" applyFont="1" applyBorder="1" applyAlignment="1">
      <alignment horizontal="center" vertical="center" wrapText="1"/>
    </xf>
    <xf numFmtId="0" fontId="68" fillId="0" borderId="3" xfId="0" applyFont="1" applyBorder="1" applyAlignment="1">
      <alignment horizontal="left" vertical="center" wrapText="1"/>
    </xf>
    <xf numFmtId="0" fontId="20" fillId="0" borderId="62" xfId="0" applyFont="1" applyBorder="1" applyAlignment="1">
      <alignment horizontal="center" vertical="center"/>
    </xf>
    <xf numFmtId="0" fontId="20" fillId="0" borderId="6" xfId="0" applyFont="1" applyBorder="1" applyAlignment="1">
      <alignment horizontal="center" vertical="center"/>
    </xf>
    <xf numFmtId="2" fontId="22" fillId="0" borderId="70" xfId="0" applyNumberFormat="1" applyFont="1" applyBorder="1" applyAlignment="1">
      <alignment horizontal="center" vertical="center" wrapText="1"/>
    </xf>
    <xf numFmtId="1" fontId="63" fillId="0" borderId="27" xfId="0" applyNumberFormat="1" applyFont="1" applyBorder="1" applyAlignment="1">
      <alignment horizontal="center" vertical="center" wrapText="1"/>
    </xf>
    <xf numFmtId="1" fontId="63" fillId="0" borderId="28" xfId="0" applyNumberFormat="1" applyFont="1" applyBorder="1" applyAlignment="1">
      <alignment horizontal="center" vertical="center" wrapText="1"/>
    </xf>
    <xf numFmtId="1" fontId="63" fillId="0" borderId="83"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14" fontId="29" fillId="0" borderId="28" xfId="0" applyNumberFormat="1" applyFont="1" applyBorder="1" applyAlignment="1">
      <alignment horizontal="center" vertical="center" wrapText="1"/>
    </xf>
    <xf numFmtId="14" fontId="29" fillId="0" borderId="83" xfId="0" applyNumberFormat="1" applyFont="1" applyBorder="1" applyAlignment="1">
      <alignment horizontal="center" vertical="center" wrapText="1"/>
    </xf>
    <xf numFmtId="0" fontId="70" fillId="0" borderId="76" xfId="0" applyFont="1" applyBorder="1" applyAlignment="1">
      <alignment horizontal="center" vertical="center" wrapText="1"/>
    </xf>
    <xf numFmtId="0" fontId="70" fillId="0" borderId="77" xfId="0" applyFont="1" applyBorder="1" applyAlignment="1">
      <alignment horizontal="center" vertical="center" wrapText="1"/>
    </xf>
    <xf numFmtId="0" fontId="70" fillId="0" borderId="78" xfId="0" applyFont="1" applyBorder="1" applyAlignment="1">
      <alignment horizontal="center" vertical="center" wrapText="1"/>
    </xf>
    <xf numFmtId="0" fontId="51" fillId="0" borderId="29" xfId="0" applyFont="1" applyBorder="1" applyAlignment="1">
      <alignment horizontal="center" vertical="center" wrapText="1"/>
    </xf>
    <xf numFmtId="0" fontId="51" fillId="0" borderId="26" xfId="0" applyFont="1" applyBorder="1" applyAlignment="1">
      <alignment horizontal="center" vertical="center" wrapText="1"/>
    </xf>
    <xf numFmtId="0" fontId="51" fillId="0" borderId="79" xfId="0" applyFont="1" applyBorder="1" applyAlignment="1">
      <alignment horizontal="center" vertical="center" wrapText="1"/>
    </xf>
    <xf numFmtId="0" fontId="29" fillId="0" borderId="6" xfId="0" applyFont="1" applyBorder="1" applyAlignment="1">
      <alignment horizontal="left" vertical="center"/>
    </xf>
    <xf numFmtId="0" fontId="29" fillId="0" borderId="80" xfId="0" applyFont="1" applyBorder="1" applyAlignment="1">
      <alignment horizontal="left" vertical="center"/>
    </xf>
    <xf numFmtId="0" fontId="29" fillId="0" borderId="28" xfId="0" applyFont="1" applyBorder="1" applyAlignment="1">
      <alignment horizontal="left" vertical="center"/>
    </xf>
    <xf numFmtId="0" fontId="29" fillId="0" borderId="11" xfId="0" applyFont="1" applyBorder="1" applyAlignment="1">
      <alignment horizontal="left" vertical="center"/>
    </xf>
    <xf numFmtId="0" fontId="29" fillId="0" borderId="0" xfId="0" applyFont="1" applyAlignment="1">
      <alignment horizontal="left" vertical="center"/>
    </xf>
    <xf numFmtId="0" fontId="29" fillId="0" borderId="55" xfId="0" applyFont="1" applyBorder="1" applyAlignment="1">
      <alignment horizontal="left" vertical="center"/>
    </xf>
    <xf numFmtId="0" fontId="29" fillId="0" borderId="31" xfId="0" applyFont="1" applyBorder="1" applyAlignment="1">
      <alignment horizontal="left" vertical="center"/>
    </xf>
    <xf numFmtId="0" fontId="29" fillId="0" borderId="43" xfId="0" applyFont="1" applyBorder="1" applyAlignment="1">
      <alignment horizontal="left" vertical="center"/>
    </xf>
    <xf numFmtId="0" fontId="29" fillId="0" borderId="8" xfId="0" applyFont="1" applyBorder="1" applyAlignment="1">
      <alignment horizontal="left" vertical="center"/>
    </xf>
    <xf numFmtId="0" fontId="29" fillId="0" borderId="81" xfId="0" applyFont="1" applyBorder="1" applyAlignment="1">
      <alignment horizontal="left" vertical="center"/>
    </xf>
    <xf numFmtId="167" fontId="29" fillId="0" borderId="12" xfId="0" applyNumberFormat="1" applyFont="1" applyBorder="1" applyAlignment="1">
      <alignment horizontal="left" vertical="center"/>
    </xf>
    <xf numFmtId="167" fontId="29" fillId="0" borderId="13" xfId="0" applyNumberFormat="1" applyFont="1" applyBorder="1" applyAlignment="1">
      <alignment horizontal="left" vertical="center"/>
    </xf>
    <xf numFmtId="0" fontId="29" fillId="0" borderId="1" xfId="0" applyFont="1" applyBorder="1" applyAlignment="1">
      <alignment horizontal="center" vertical="center"/>
    </xf>
    <xf numFmtId="0" fontId="29" fillId="0" borderId="1" xfId="0" applyFont="1" applyBorder="1" applyAlignment="1">
      <alignment horizontal="left" vertical="center"/>
    </xf>
    <xf numFmtId="0" fontId="107" fillId="0" borderId="1" xfId="0" applyFont="1" applyBorder="1" applyAlignment="1">
      <alignment horizontal="center" vertical="center" wrapText="1"/>
    </xf>
    <xf numFmtId="0" fontId="107" fillId="0" borderId="82" xfId="0" applyFont="1" applyBorder="1" applyAlignment="1">
      <alignment horizontal="center" vertical="center" wrapText="1"/>
    </xf>
    <xf numFmtId="0" fontId="27" fillId="0" borderId="86" xfId="0" applyFont="1" applyBorder="1" applyAlignment="1">
      <alignment vertical="center" wrapText="1"/>
    </xf>
    <xf numFmtId="0" fontId="27" fillId="0" borderId="87" xfId="0" applyFont="1" applyBorder="1" applyAlignment="1">
      <alignment vertical="center" wrapText="1"/>
    </xf>
    <xf numFmtId="0" fontId="29" fillId="0" borderId="87" xfId="0" applyFont="1" applyBorder="1" applyAlignment="1">
      <alignment horizontal="center" vertical="center" wrapText="1"/>
    </xf>
    <xf numFmtId="0" fontId="70" fillId="0" borderId="87" xfId="0" applyFont="1" applyBorder="1" applyAlignment="1">
      <alignment horizontal="center" vertical="center" wrapText="1"/>
    </xf>
    <xf numFmtId="0" fontId="70" fillId="0" borderId="91"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0" xfId="0" applyFont="1" applyAlignment="1">
      <alignment horizontal="center" vertical="center" wrapText="1"/>
    </xf>
    <xf numFmtId="0" fontId="29" fillId="0" borderId="31" xfId="0" applyFont="1" applyBorder="1" applyAlignment="1">
      <alignment horizontal="center" vertical="center" wrapText="1"/>
    </xf>
    <xf numFmtId="0" fontId="29" fillId="0" borderId="88" xfId="0" applyFont="1" applyBorder="1" applyAlignment="1">
      <alignment horizontal="center" vertical="center" wrapText="1"/>
    </xf>
    <xf numFmtId="0" fontId="29" fillId="0" borderId="89" xfId="0" applyFont="1" applyBorder="1" applyAlignment="1">
      <alignment horizontal="center" vertical="center" wrapText="1"/>
    </xf>
    <xf numFmtId="0" fontId="29" fillId="0" borderId="90" xfId="0" applyFont="1" applyBorder="1" applyAlignment="1">
      <alignment horizontal="center" vertical="center" wrapText="1"/>
    </xf>
    <xf numFmtId="0" fontId="106" fillId="0" borderId="11" xfId="0" applyFont="1" applyBorder="1" applyAlignment="1">
      <alignment vertical="center" wrapText="1"/>
    </xf>
    <xf numFmtId="0" fontId="106" fillId="0" borderId="1" xfId="0" applyFont="1" applyBorder="1" applyAlignment="1">
      <alignment vertical="center" wrapText="1"/>
    </xf>
    <xf numFmtId="0" fontId="29" fillId="0" borderId="83"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85" xfId="0" applyFont="1" applyBorder="1" applyAlignment="1">
      <alignment horizontal="center" vertical="center" wrapText="1"/>
    </xf>
    <xf numFmtId="0" fontId="51" fillId="0" borderId="11" xfId="0" applyFont="1" applyBorder="1" applyAlignment="1">
      <alignment vertical="center"/>
    </xf>
    <xf numFmtId="0" fontId="51" fillId="0" borderId="1" xfId="0" applyFont="1" applyBorder="1" applyAlignment="1">
      <alignment vertical="center"/>
    </xf>
    <xf numFmtId="0" fontId="29" fillId="0" borderId="11" xfId="0" applyFont="1" applyBorder="1" applyAlignment="1">
      <alignment vertical="center" wrapText="1"/>
    </xf>
    <xf numFmtId="0" fontId="29" fillId="0" borderId="1" xfId="0" applyFont="1" applyBorder="1" applyAlignment="1">
      <alignment vertical="center" wrapText="1"/>
    </xf>
    <xf numFmtId="1" fontId="70" fillId="0" borderId="1" xfId="0" applyNumberFormat="1" applyFont="1" applyBorder="1" applyAlignment="1">
      <alignment horizontal="center" vertical="center"/>
    </xf>
    <xf numFmtId="2" fontId="70" fillId="0" borderId="1" xfId="0" applyNumberFormat="1" applyFont="1" applyBorder="1" applyAlignment="1">
      <alignment horizontal="center" vertical="center"/>
    </xf>
    <xf numFmtId="1" fontId="70" fillId="0" borderId="82" xfId="0" applyNumberFormat="1" applyFont="1" applyBorder="1" applyAlignment="1">
      <alignment horizontal="center" vertical="center"/>
    </xf>
    <xf numFmtId="0" fontId="57" fillId="0" borderId="95" xfId="0" applyFont="1" applyBorder="1" applyAlignment="1">
      <alignment horizontal="center"/>
    </xf>
    <xf numFmtId="0" fontId="57" fillId="0" borderId="94" xfId="0" applyFont="1" applyBorder="1" applyAlignment="1">
      <alignment horizontal="center"/>
    </xf>
    <xf numFmtId="0" fontId="70" fillId="0" borderId="28" xfId="0" applyFont="1" applyBorder="1" applyAlignment="1">
      <alignment horizontal="left" vertical="center"/>
    </xf>
    <xf numFmtId="0" fontId="70" fillId="0" borderId="29" xfId="0" applyFont="1" applyBorder="1" applyAlignment="1">
      <alignment horizontal="left" vertical="center"/>
    </xf>
    <xf numFmtId="0" fontId="70" fillId="0" borderId="13" xfId="0" applyFont="1" applyBorder="1" applyAlignment="1">
      <alignment horizontal="left" vertical="center"/>
    </xf>
    <xf numFmtId="0" fontId="70" fillId="0" borderId="43" xfId="0" applyFont="1" applyBorder="1" applyAlignment="1">
      <alignment horizontal="left" vertical="center"/>
    </xf>
    <xf numFmtId="1" fontId="70" fillId="0" borderId="1" xfId="0" applyNumberFormat="1" applyFont="1" applyBorder="1" applyAlignment="1">
      <alignment horizontal="center" vertical="center" wrapText="1"/>
    </xf>
    <xf numFmtId="0" fontId="105" fillId="0" borderId="11" xfId="0" applyFont="1" applyBorder="1" applyAlignment="1">
      <alignment horizontal="left" vertical="center"/>
    </xf>
    <xf numFmtId="0" fontId="105" fillId="0" borderId="1" xfId="0" applyFont="1" applyBorder="1" applyAlignment="1">
      <alignment horizontal="left" vertical="center"/>
    </xf>
    <xf numFmtId="1" fontId="104" fillId="0" borderId="1" xfId="0" applyNumberFormat="1" applyFont="1" applyBorder="1" applyAlignment="1">
      <alignment horizontal="center" vertical="center"/>
    </xf>
    <xf numFmtId="1" fontId="29" fillId="0" borderId="1" xfId="0" applyNumberFormat="1" applyFont="1" applyBorder="1" applyAlignment="1">
      <alignment horizontal="center" vertical="center"/>
    </xf>
    <xf numFmtId="0" fontId="29" fillId="0" borderId="82" xfId="0" applyFont="1" applyBorder="1" applyAlignment="1">
      <alignment horizontal="center" vertical="center" wrapText="1"/>
    </xf>
    <xf numFmtId="0" fontId="29" fillId="8" borderId="6" xfId="0" applyFont="1" applyFill="1" applyBorder="1" applyAlignment="1">
      <alignment horizontal="left" vertical="center"/>
    </xf>
    <xf numFmtId="0" fontId="29" fillId="8" borderId="11" xfId="0" applyFont="1" applyFill="1" applyBorder="1" applyAlignment="1">
      <alignment horizontal="left" vertical="center"/>
    </xf>
    <xf numFmtId="1" fontId="29" fillId="8" borderId="1" xfId="0" applyNumberFormat="1" applyFont="1" applyFill="1" applyBorder="1" applyAlignment="1">
      <alignment horizontal="center" vertical="center" wrapText="1"/>
    </xf>
    <xf numFmtId="0" fontId="29" fillId="0" borderId="82" xfId="0" applyFont="1" applyBorder="1" applyAlignment="1">
      <alignment horizontal="center" vertical="center"/>
    </xf>
    <xf numFmtId="0" fontId="29" fillId="8" borderId="11" xfId="0" applyFont="1" applyFill="1" applyBorder="1" applyAlignment="1">
      <alignment horizontal="right" vertical="center"/>
    </xf>
    <xf numFmtId="0" fontId="29" fillId="8" borderId="1" xfId="0" applyFont="1" applyFill="1" applyBorder="1" applyAlignment="1">
      <alignment horizontal="right" vertical="center"/>
    </xf>
    <xf numFmtId="164" fontId="29" fillId="0" borderId="6" xfId="0" applyNumberFormat="1" applyFont="1" applyBorder="1" applyAlignment="1">
      <alignment horizontal="left" vertical="center"/>
    </xf>
    <xf numFmtId="164" fontId="29" fillId="0" borderId="11" xfId="0" applyNumberFormat="1" applyFont="1" applyBorder="1" applyAlignment="1">
      <alignment horizontal="left" vertical="center"/>
    </xf>
    <xf numFmtId="0" fontId="29" fillId="0" borderId="82" xfId="0" applyFont="1" applyBorder="1" applyAlignment="1">
      <alignment horizontal="left" vertical="center"/>
    </xf>
    <xf numFmtId="0" fontId="29" fillId="0" borderId="8" xfId="0" applyFont="1" applyBorder="1" applyAlignment="1">
      <alignment horizontal="center" vertical="center" wrapText="1"/>
    </xf>
    <xf numFmtId="0" fontId="90" fillId="0" borderId="8" xfId="0" applyFont="1" applyBorder="1" applyAlignment="1">
      <alignment horizontal="center" vertical="center" wrapText="1"/>
    </xf>
    <xf numFmtId="1" fontId="20" fillId="0" borderId="54" xfId="0" applyNumberFormat="1" applyFont="1" applyBorder="1" applyAlignment="1">
      <alignment horizontal="center" vertical="center" wrapText="1"/>
    </xf>
    <xf numFmtId="1" fontId="20" fillId="0" borderId="8" xfId="0" applyNumberFormat="1" applyFont="1" applyBorder="1" applyAlignment="1">
      <alignment horizontal="center" vertical="center" wrapText="1"/>
    </xf>
    <xf numFmtId="1" fontId="29" fillId="0" borderId="8" xfId="0" applyNumberFormat="1" applyFont="1" applyBorder="1" applyAlignment="1">
      <alignment horizontal="center" vertical="center" wrapText="1"/>
    </xf>
    <xf numFmtId="1" fontId="29" fillId="0" borderId="1" xfId="0" applyNumberFormat="1" applyFont="1" applyBorder="1" applyAlignment="1">
      <alignment horizontal="center" vertical="center" wrapText="1"/>
    </xf>
    <xf numFmtId="0" fontId="26" fillId="0" borderId="44" xfId="0" applyFont="1" applyBorder="1" applyAlignment="1">
      <alignment horizontal="center" vertical="center" wrapText="1"/>
    </xf>
    <xf numFmtId="0" fontId="26" fillId="0" borderId="2"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54" xfId="0" applyFont="1" applyBorder="1" applyAlignment="1">
      <alignment horizontal="center" vertical="center" wrapText="1"/>
    </xf>
    <xf numFmtId="0" fontId="19" fillId="0" borderId="8" xfId="0" applyFont="1" applyBorder="1" applyAlignment="1">
      <alignment horizontal="center" vertical="center" wrapText="1"/>
    </xf>
    <xf numFmtId="0" fontId="87" fillId="0" borderId="44" xfId="0" applyFont="1" applyBorder="1" applyAlignment="1">
      <alignment horizontal="center" vertical="center"/>
    </xf>
    <xf numFmtId="0" fontId="87" fillId="0" borderId="2" xfId="0" applyFont="1" applyBorder="1" applyAlignment="1">
      <alignment horizontal="center" vertical="center"/>
    </xf>
    <xf numFmtId="0" fontId="87" fillId="0" borderId="52" xfId="0" applyFont="1" applyBorder="1" applyAlignment="1">
      <alignment horizontal="center" vertical="center"/>
    </xf>
    <xf numFmtId="0" fontId="19" fillId="0" borderId="45" xfId="0" applyFont="1" applyBorder="1" applyAlignment="1">
      <alignment horizontal="center" vertical="center" textRotation="90" wrapText="1"/>
    </xf>
    <xf numFmtId="0" fontId="24" fillId="0" borderId="9"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42"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11" xfId="0" applyFont="1" applyBorder="1" applyAlignment="1">
      <alignment horizontal="center" vertical="center" wrapText="1"/>
    </xf>
    <xf numFmtId="0" fontId="88" fillId="0" borderId="4" xfId="1" applyFont="1" applyFill="1" applyBorder="1" applyAlignment="1" applyProtection="1">
      <alignment horizontal="center" vertical="center" wrapText="1"/>
    </xf>
    <xf numFmtId="0" fontId="88" fillId="0" borderId="1" xfId="1" applyFont="1" applyFill="1" applyBorder="1" applyAlignment="1" applyProtection="1">
      <alignment horizontal="center" vertical="center" wrapText="1"/>
    </xf>
    <xf numFmtId="0" fontId="88" fillId="0" borderId="45" xfId="1" applyFont="1" applyFill="1" applyBorder="1" applyAlignment="1" applyProtection="1">
      <alignment horizontal="center" vertical="center" wrapText="1"/>
    </xf>
    <xf numFmtId="0" fontId="92" fillId="0" borderId="1" xfId="0" applyFont="1" applyBorder="1" applyAlignment="1">
      <alignment horizontal="center" vertical="center" wrapText="1"/>
    </xf>
    <xf numFmtId="0" fontId="92" fillId="0" borderId="45"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64" fillId="0" borderId="1" xfId="0" applyFont="1" applyBorder="1" applyAlignment="1">
      <alignment horizontal="center" vertical="center" wrapText="1"/>
    </xf>
    <xf numFmtId="0" fontId="91" fillId="0" borderId="48" xfId="0" applyFont="1" applyBorder="1" applyAlignment="1">
      <alignment horizontal="center" vertical="center" wrapText="1"/>
    </xf>
    <xf numFmtId="0" fontId="91" fillId="0" borderId="57"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center" vertical="center" textRotation="90" wrapText="1"/>
    </xf>
    <xf numFmtId="0" fontId="19" fillId="0" borderId="26" xfId="0" applyFont="1" applyBorder="1" applyAlignment="1">
      <alignment horizontal="center" textRotation="90" wrapText="1"/>
    </xf>
    <xf numFmtId="0" fontId="19" fillId="0" borderId="54" xfId="0" applyFont="1" applyBorder="1" applyAlignment="1">
      <alignment horizontal="center" textRotation="90" wrapText="1"/>
    </xf>
    <xf numFmtId="0" fontId="19" fillId="0" borderId="8" xfId="0" applyFont="1" applyBorder="1" applyAlignment="1">
      <alignment horizontal="center" textRotation="90" wrapText="1"/>
    </xf>
    <xf numFmtId="0" fontId="19" fillId="0" borderId="10"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11" xfId="0" applyFont="1" applyBorder="1" applyAlignment="1">
      <alignment horizontal="center" vertical="center" wrapText="1"/>
    </xf>
    <xf numFmtId="0" fontId="26" fillId="0" borderId="114" xfId="0" applyFont="1" applyBorder="1" applyAlignment="1">
      <alignment horizontal="center" vertical="center"/>
    </xf>
    <xf numFmtId="0" fontId="26" fillId="0" borderId="50" xfId="0" applyFont="1" applyBorder="1" applyAlignment="1">
      <alignment horizontal="center" vertical="center"/>
    </xf>
    <xf numFmtId="0" fontId="26" fillId="0" borderId="115" xfId="0" applyFont="1" applyBorder="1" applyAlignment="1">
      <alignment horizontal="center" vertical="center"/>
    </xf>
    <xf numFmtId="0" fontId="24" fillId="0" borderId="10"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17" xfId="0" applyFont="1" applyBorder="1" applyAlignment="1">
      <alignment horizontal="center" vertical="center" wrapText="1"/>
    </xf>
    <xf numFmtId="0" fontId="53" fillId="0" borderId="45" xfId="0" applyFont="1" applyBorder="1" applyAlignment="1">
      <alignment horizontal="center" vertical="center" textRotation="90" wrapText="1"/>
    </xf>
    <xf numFmtId="0" fontId="27" fillId="0" borderId="26" xfId="0" applyFont="1" applyBorder="1" applyAlignment="1">
      <alignment horizontal="center" vertical="center" textRotation="90" wrapText="1"/>
    </xf>
    <xf numFmtId="0" fontId="27" fillId="0" borderId="54" xfId="0" applyFont="1" applyBorder="1" applyAlignment="1">
      <alignment horizontal="center" vertical="center" textRotation="90" wrapText="1"/>
    </xf>
    <xf numFmtId="0" fontId="27" fillId="0" borderId="8" xfId="0" applyFont="1" applyBorder="1" applyAlignment="1">
      <alignment horizontal="center" vertical="center" textRotation="90"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19" fillId="0" borderId="54" xfId="0" applyFont="1" applyBorder="1" applyAlignment="1">
      <alignment horizontal="center" vertical="center" textRotation="90" wrapText="1"/>
    </xf>
    <xf numFmtId="0" fontId="19" fillId="0" borderId="8" xfId="0" applyFont="1" applyBorder="1" applyAlignment="1">
      <alignment horizontal="center" vertical="center" textRotation="90" wrapText="1"/>
    </xf>
    <xf numFmtId="0" fontId="24" fillId="0" borderId="62" xfId="0" applyFont="1" applyBorder="1" applyAlignment="1">
      <alignment horizontal="center" vertical="center" wrapText="1"/>
    </xf>
    <xf numFmtId="0" fontId="152" fillId="0" borderId="4" xfId="0" applyFont="1" applyBorder="1" applyAlignment="1">
      <alignment horizontal="center" wrapText="1"/>
    </xf>
    <xf numFmtId="0" fontId="152" fillId="0" borderId="1" xfId="0" applyFont="1" applyBorder="1" applyAlignment="1">
      <alignment horizontal="center" wrapText="1"/>
    </xf>
    <xf numFmtId="0" fontId="151" fillId="12" borderId="1" xfId="1" applyFont="1" applyFill="1" applyBorder="1" applyAlignment="1" applyProtection="1">
      <alignment horizontal="center" vertical="center" wrapText="1"/>
    </xf>
    <xf numFmtId="0" fontId="153" fillId="0" borderId="10" xfId="0" applyFont="1" applyBorder="1" applyAlignment="1">
      <alignment horizontal="center" vertical="center" wrapText="1"/>
    </xf>
    <xf numFmtId="0" fontId="153" fillId="0" borderId="6" xfId="0" applyFont="1" applyBorder="1" applyAlignment="1">
      <alignment horizontal="center" vertical="center" wrapText="1"/>
    </xf>
    <xf numFmtId="0" fontId="154" fillId="0" borderId="6" xfId="0" applyFont="1" applyBorder="1" applyAlignment="1">
      <alignment horizontal="center" vertical="center" wrapText="1"/>
    </xf>
    <xf numFmtId="0" fontId="154" fillId="0" borderId="46" xfId="0" applyFont="1" applyBorder="1" applyAlignment="1">
      <alignment horizontal="center" vertical="center" wrapText="1"/>
    </xf>
    <xf numFmtId="0" fontId="155" fillId="0" borderId="10" xfId="0" applyFont="1" applyBorder="1" applyAlignment="1">
      <alignment horizontal="center" vertical="center" wrapText="1"/>
    </xf>
    <xf numFmtId="0" fontId="155" fillId="0" borderId="6" xfId="0" applyFont="1" applyBorder="1" applyAlignment="1">
      <alignment horizontal="center" vertical="center" wrapText="1"/>
    </xf>
    <xf numFmtId="0" fontId="155" fillId="0" borderId="46" xfId="0" applyFont="1" applyBorder="1" applyAlignment="1">
      <alignment horizontal="center" vertical="center" wrapText="1"/>
    </xf>
    <xf numFmtId="0" fontId="153" fillId="0" borderId="112" xfId="0" applyFont="1" applyBorder="1" applyAlignment="1">
      <alignment horizontal="center" vertical="center" wrapText="1"/>
    </xf>
    <xf numFmtId="0" fontId="153" fillId="0" borderId="0" xfId="0" applyFont="1" applyAlignment="1">
      <alignment horizontal="center" vertical="center" wrapText="1"/>
    </xf>
    <xf numFmtId="0" fontId="153" fillId="0" borderId="0" xfId="0" applyFont="1" applyAlignment="1">
      <alignment horizontal="center" wrapText="1"/>
    </xf>
    <xf numFmtId="0" fontId="153" fillId="0" borderId="28" xfId="0" applyFont="1" applyBorder="1" applyAlignment="1">
      <alignment horizontal="right" vertical="center" wrapText="1"/>
    </xf>
    <xf numFmtId="0" fontId="153" fillId="0" borderId="0" xfId="0" applyFont="1" applyAlignment="1">
      <alignment horizontal="right" vertical="center" wrapText="1"/>
    </xf>
    <xf numFmtId="0" fontId="153" fillId="0" borderId="13" xfId="0" applyFont="1" applyBorder="1" applyAlignment="1">
      <alignment horizontal="right" vertical="center" wrapText="1"/>
    </xf>
    <xf numFmtId="0" fontId="153" fillId="0" borderId="31" xfId="0" applyFont="1" applyBorder="1" applyAlignment="1">
      <alignment horizontal="center" vertical="center" wrapText="1"/>
    </xf>
    <xf numFmtId="0" fontId="153" fillId="0" borderId="13" xfId="0" applyFont="1" applyBorder="1" applyAlignment="1">
      <alignment horizontal="center" vertical="center" wrapText="1"/>
    </xf>
    <xf numFmtId="0" fontId="153" fillId="0" borderId="3" xfId="0" applyFont="1" applyBorder="1" applyAlignment="1">
      <alignment horizontal="center" wrapText="1"/>
    </xf>
    <xf numFmtId="0" fontId="153" fillId="0" borderId="51" xfId="0" applyFont="1" applyBorder="1" applyAlignment="1">
      <alignment horizontal="center" wrapText="1"/>
    </xf>
    <xf numFmtId="0" fontId="153" fillId="0" borderId="11" xfId="0" applyFont="1" applyBorder="1" applyAlignment="1">
      <alignment horizontal="center" vertical="center" wrapText="1"/>
    </xf>
    <xf numFmtId="0" fontId="155" fillId="0" borderId="11" xfId="0" applyFont="1" applyBorder="1" applyAlignment="1">
      <alignment horizontal="center" vertical="center" wrapText="1"/>
    </xf>
    <xf numFmtId="0" fontId="153" fillId="0" borderId="28" xfId="0" applyFont="1" applyBorder="1" applyAlignment="1">
      <alignment horizontal="center" vertical="center" wrapText="1"/>
    </xf>
    <xf numFmtId="0" fontId="152" fillId="0" borderId="27" xfId="0" applyFont="1" applyBorder="1" applyAlignment="1">
      <alignment horizontal="center" vertical="center" textRotation="90" wrapText="1"/>
    </xf>
    <xf numFmtId="0" fontId="152" fillId="0" borderId="28" xfId="0" applyFont="1" applyBorder="1" applyAlignment="1">
      <alignment horizontal="center" vertical="center" textRotation="90" wrapText="1"/>
    </xf>
    <xf numFmtId="0" fontId="152" fillId="0" borderId="29" xfId="0" applyFont="1" applyBorder="1" applyAlignment="1">
      <alignment horizontal="center" vertical="center" textRotation="90" wrapText="1"/>
    </xf>
    <xf numFmtId="0" fontId="152" fillId="0" borderId="55" xfId="0" applyFont="1" applyBorder="1" applyAlignment="1">
      <alignment horizontal="center" vertical="center" textRotation="90" wrapText="1"/>
    </xf>
    <xf numFmtId="0" fontId="152" fillId="0" borderId="0" xfId="0" applyFont="1" applyAlignment="1">
      <alignment horizontal="center" vertical="center" textRotation="90" wrapText="1"/>
    </xf>
    <xf numFmtId="0" fontId="152" fillId="0" borderId="31" xfId="0" applyFont="1" applyBorder="1" applyAlignment="1">
      <alignment horizontal="center" vertical="center" textRotation="90" wrapText="1"/>
    </xf>
    <xf numFmtId="0" fontId="152" fillId="0" borderId="12" xfId="0" applyFont="1" applyBorder="1" applyAlignment="1">
      <alignment horizontal="center" vertical="center" textRotation="90" wrapText="1"/>
    </xf>
    <xf numFmtId="0" fontId="152" fillId="0" borderId="13" xfId="0" applyFont="1" applyBorder="1" applyAlignment="1">
      <alignment horizontal="center" vertical="center" textRotation="90" wrapText="1"/>
    </xf>
    <xf numFmtId="0" fontId="152" fillId="0" borderId="43" xfId="0" applyFont="1" applyBorder="1" applyAlignment="1">
      <alignment horizontal="center" vertical="center" textRotation="90" wrapText="1"/>
    </xf>
    <xf numFmtId="0" fontId="152" fillId="0" borderId="118" xfId="0" applyFont="1" applyBorder="1" applyAlignment="1">
      <alignment horizontal="center" vertical="center" textRotation="90" wrapText="1"/>
    </xf>
    <xf numFmtId="0" fontId="152" fillId="0" borderId="116" xfId="0" applyFont="1" applyBorder="1" applyAlignment="1">
      <alignment horizontal="center" vertical="center" textRotation="90" wrapText="1"/>
    </xf>
    <xf numFmtId="0" fontId="152" fillId="0" borderId="117" xfId="0" applyFont="1" applyBorder="1" applyAlignment="1">
      <alignment horizontal="center" vertical="center" textRotation="90" wrapText="1"/>
    </xf>
    <xf numFmtId="0" fontId="156" fillId="12" borderId="1" xfId="0" applyFont="1" applyFill="1" applyBorder="1" applyAlignment="1">
      <alignment horizontal="center" vertical="center" wrapText="1"/>
    </xf>
    <xf numFmtId="0" fontId="156" fillId="6" borderId="1"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156"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4" fillId="15" borderId="14" xfId="0" applyFont="1" applyFill="1" applyBorder="1" applyAlignment="1">
      <alignment horizontal="center" vertical="center" textRotation="90" wrapText="1"/>
    </xf>
    <xf numFmtId="0" fontId="29" fillId="0" borderId="0" xfId="0" applyFont="1" applyBorder="1" applyAlignment="1">
      <alignment horizontal="left" vertical="center"/>
    </xf>
    <xf numFmtId="0" fontId="156" fillId="6" borderId="3"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156" fillId="4" borderId="3" xfId="0" applyFont="1" applyFill="1" applyBorder="1" applyAlignment="1">
      <alignment horizontal="center" vertical="center" wrapText="1"/>
    </xf>
    <xf numFmtId="0" fontId="25" fillId="4" borderId="3" xfId="0" applyFont="1" applyFill="1" applyBorder="1" applyAlignment="1">
      <alignment horizontal="center" vertical="center" wrapText="1"/>
    </xf>
    <xf numFmtId="1" fontId="159" fillId="0" borderId="1" xfId="0"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0" fontId="0" fillId="0" borderId="0" xfId="0" applyFill="1"/>
  </cellXfs>
  <cellStyles count="835">
    <cellStyle name="a1" xfId="473" xr:uid="{00000000-0005-0000-0000-00000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Hyperlink" xfId="1" builtinId="8"/>
    <cellStyle name="Normal" xfId="0" builtinId="0"/>
    <cellStyle name="Normal 2 2" xfId="2" xr:uid="{00000000-0005-0000-0000-000040030000}"/>
    <cellStyle name="Normal_Sheet1" xfId="3" xr:uid="{00000000-0005-0000-0000-000041030000}"/>
    <cellStyle name="Per cent" xfId="4" builtinId="5"/>
  </cellStyles>
  <dxfs count="937">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6600"/>
      </font>
      <fill>
        <patternFill patternType="none">
          <fgColor indexed="64"/>
          <bgColor auto="1"/>
        </patternFill>
      </fill>
    </dxf>
    <dxf>
      <font>
        <color rgb="FF0000FF"/>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rgb="FFFF6600"/>
      </font>
      <fill>
        <patternFill patternType="none">
          <fgColor indexed="64"/>
          <bgColor auto="1"/>
        </patternFill>
      </fill>
    </dxf>
    <dxf>
      <font>
        <color rgb="FF0000FF"/>
      </font>
    </dxf>
    <dxf>
      <font>
        <color rgb="FFFF0000"/>
      </font>
      <fill>
        <patternFill patternType="none">
          <bgColor auto="1"/>
        </patternFill>
      </fill>
    </dxf>
    <dxf>
      <font>
        <color rgb="FFEA2719"/>
      </font>
    </dxf>
    <dxf>
      <font>
        <color rgb="FF211CE9"/>
      </font>
      <fill>
        <patternFill patternType="none">
          <fgColor indexed="64"/>
          <bgColor auto="1"/>
        </patternFill>
      </fill>
    </dxf>
    <dxf>
      <font>
        <color theme="0"/>
      </font>
      <fill>
        <patternFill patternType="none">
          <bgColor indexed="65"/>
        </patternFill>
      </fill>
    </dxf>
    <dxf>
      <font>
        <condense val="0"/>
        <extend val="0"/>
        <color rgb="FF9C0006"/>
      </font>
      <fill>
        <patternFill>
          <bgColor rgb="FFFFC7CE"/>
        </patternFill>
      </fill>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tint="-4.9989318521683403E-2"/>
      </font>
      <fill>
        <patternFill patternType="none">
          <fgColor indexed="64"/>
          <bgColor auto="1"/>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6600"/>
      </font>
      <fill>
        <patternFill patternType="none">
          <fgColor indexed="64"/>
          <bgColor auto="1"/>
        </patternFill>
      </fill>
    </dxf>
    <dxf>
      <font>
        <color rgb="FF0000FF"/>
      </font>
    </dxf>
    <dxf>
      <font>
        <color rgb="FFFF0000"/>
      </font>
      <fill>
        <patternFill patternType="none">
          <bgColor auto="1"/>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theme="0"/>
      </font>
    </dxf>
    <dxf>
      <font>
        <color rgb="FFFF0000"/>
      </font>
    </dxf>
    <dxf>
      <font>
        <color rgb="FF0000FF"/>
      </font>
    </dxf>
    <dxf>
      <font>
        <color rgb="FFFF33CC"/>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FF0000"/>
      </font>
    </dxf>
    <dxf>
      <font>
        <color rgb="FF0000FF"/>
      </font>
    </dxf>
    <dxf>
      <font>
        <color rgb="FFFF0000"/>
      </font>
    </dxf>
    <dxf>
      <font>
        <color rgb="FF008000"/>
      </font>
    </dxf>
    <dxf>
      <font>
        <color theme="0"/>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6" tint="0.79998168889431442"/>
      </font>
    </dxf>
    <dxf>
      <font>
        <color rgb="FFFFFFCC"/>
      </font>
    </dxf>
  </dxfs>
  <tableStyles count="0" defaultTableStyle="TableStyleMedium9" defaultPivotStyle="PivotStyleLight16"/>
  <colors>
    <mruColors>
      <color rgb="FFFFFFCC"/>
      <color rgb="FF0000FF"/>
      <color rgb="FF008000"/>
      <color rgb="FFCC99FF"/>
      <color rgb="FF6699FF"/>
      <color rgb="FF00CC00"/>
      <color rgb="FFFF33CC"/>
      <color rgb="FF66FF66"/>
      <color rgb="FFFF66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211667</xdr:colOff>
      <xdr:row>0</xdr:row>
      <xdr:rowOff>86782</xdr:rowOff>
    </xdr:from>
    <xdr:to>
      <xdr:col>23</xdr:col>
      <xdr:colOff>261527</xdr:colOff>
      <xdr:row>3</xdr:row>
      <xdr:rowOff>0</xdr:rowOff>
    </xdr:to>
    <xdr:pic>
      <xdr:nvPicPr>
        <xdr:cNvPr id="3" name="Picture 3" descr="saraswati 2.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rcRect/>
        <a:stretch>
          <a:fillRect/>
        </a:stretch>
      </xdr:blipFill>
      <xdr:spPr bwMode="auto">
        <a:xfrm>
          <a:off x="8991600" y="86782"/>
          <a:ext cx="512234" cy="496321"/>
        </a:xfrm>
        <a:prstGeom prst="rect">
          <a:avLst/>
        </a:prstGeom>
        <a:noFill/>
        <a:ln w="9525">
          <a:noFill/>
          <a:miter lim="800000"/>
          <a:headEnd/>
          <a:tailEnd/>
        </a:ln>
      </xdr:spPr>
    </xdr:pic>
    <xdr:clientData/>
  </xdr:twoCellAnchor>
  <xdr:twoCellAnchor editAs="oneCell">
    <xdr:from>
      <xdr:col>22</xdr:col>
      <xdr:colOff>211667</xdr:colOff>
      <xdr:row>32</xdr:row>
      <xdr:rowOff>86782</xdr:rowOff>
    </xdr:from>
    <xdr:to>
      <xdr:col>23</xdr:col>
      <xdr:colOff>261527</xdr:colOff>
      <xdr:row>35</xdr:row>
      <xdr:rowOff>315</xdr:rowOff>
    </xdr:to>
    <xdr:pic>
      <xdr:nvPicPr>
        <xdr:cNvPr id="4" name="Picture 3" descr="saraswati 2.jp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64</xdr:row>
      <xdr:rowOff>86782</xdr:rowOff>
    </xdr:from>
    <xdr:to>
      <xdr:col>23</xdr:col>
      <xdr:colOff>261527</xdr:colOff>
      <xdr:row>67</xdr:row>
      <xdr:rowOff>313</xdr:rowOff>
    </xdr:to>
    <xdr:pic>
      <xdr:nvPicPr>
        <xdr:cNvPr id="5" name="Picture 3" descr="saraswati 2.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96</xdr:row>
      <xdr:rowOff>86782</xdr:rowOff>
    </xdr:from>
    <xdr:to>
      <xdr:col>23</xdr:col>
      <xdr:colOff>261527</xdr:colOff>
      <xdr:row>99</xdr:row>
      <xdr:rowOff>313</xdr:rowOff>
    </xdr:to>
    <xdr:pic>
      <xdr:nvPicPr>
        <xdr:cNvPr id="6" name="Picture 5" descr="saraswati 2.jpg">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rcRect/>
        <a:stretch>
          <a:fillRect/>
        </a:stretch>
      </xdr:blipFill>
      <xdr:spPr bwMode="auto">
        <a:xfrm>
          <a:off x="8940800" y="6589182"/>
          <a:ext cx="512234" cy="496321"/>
        </a:xfrm>
        <a:prstGeom prst="rect">
          <a:avLst/>
        </a:prstGeom>
        <a:noFill/>
        <a:ln w="9525">
          <a:noFill/>
          <a:miter lim="800000"/>
          <a:headEnd/>
          <a:tailEnd/>
        </a:ln>
      </xdr:spPr>
    </xdr:pic>
    <xdr:clientData/>
  </xdr:twoCellAnchor>
  <xdr:twoCellAnchor editAs="oneCell">
    <xdr:from>
      <xdr:col>22</xdr:col>
      <xdr:colOff>211667</xdr:colOff>
      <xdr:row>128</xdr:row>
      <xdr:rowOff>86782</xdr:rowOff>
    </xdr:from>
    <xdr:to>
      <xdr:col>23</xdr:col>
      <xdr:colOff>261527</xdr:colOff>
      <xdr:row>131</xdr:row>
      <xdr:rowOff>315</xdr:rowOff>
    </xdr:to>
    <xdr:pic>
      <xdr:nvPicPr>
        <xdr:cNvPr id="7" name="Picture 6" descr="saraswati 2.jp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rcRect/>
        <a:stretch>
          <a:fillRect/>
        </a:stretch>
      </xdr:blipFill>
      <xdr:spPr bwMode="auto">
        <a:xfrm>
          <a:off x="8940800" y="19593982"/>
          <a:ext cx="512234" cy="496321"/>
        </a:xfrm>
        <a:prstGeom prst="rect">
          <a:avLst/>
        </a:prstGeom>
        <a:noFill/>
        <a:ln w="9525">
          <a:noFill/>
          <a:miter lim="800000"/>
          <a:headEnd/>
          <a:tailEnd/>
        </a:ln>
      </xdr:spPr>
    </xdr:pic>
    <xdr:clientData/>
  </xdr:twoCellAnchor>
  <xdr:twoCellAnchor editAs="oneCell">
    <xdr:from>
      <xdr:col>22</xdr:col>
      <xdr:colOff>211667</xdr:colOff>
      <xdr:row>160</xdr:row>
      <xdr:rowOff>86782</xdr:rowOff>
    </xdr:from>
    <xdr:to>
      <xdr:col>23</xdr:col>
      <xdr:colOff>261527</xdr:colOff>
      <xdr:row>163</xdr:row>
      <xdr:rowOff>314</xdr:rowOff>
    </xdr:to>
    <xdr:pic>
      <xdr:nvPicPr>
        <xdr:cNvPr id="8" name="Picture 3" descr="saraswati 2.jp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192</xdr:row>
      <xdr:rowOff>86782</xdr:rowOff>
    </xdr:from>
    <xdr:to>
      <xdr:col>23</xdr:col>
      <xdr:colOff>261527</xdr:colOff>
      <xdr:row>195</xdr:row>
      <xdr:rowOff>314</xdr:rowOff>
    </xdr:to>
    <xdr:pic>
      <xdr:nvPicPr>
        <xdr:cNvPr id="9" name="Picture 8" descr="saraswati 2.jp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srcRect/>
        <a:stretch>
          <a:fillRect/>
        </a:stretch>
      </xdr:blipFill>
      <xdr:spPr bwMode="auto">
        <a:xfrm>
          <a:off x="8940800" y="6589182"/>
          <a:ext cx="512234" cy="496321"/>
        </a:xfrm>
        <a:prstGeom prst="rect">
          <a:avLst/>
        </a:prstGeom>
        <a:noFill/>
        <a:ln w="9525">
          <a:noFill/>
          <a:miter lim="800000"/>
          <a:headEnd/>
          <a:tailEnd/>
        </a:ln>
      </xdr:spPr>
    </xdr:pic>
    <xdr:clientData/>
  </xdr:twoCellAnchor>
  <xdr:twoCellAnchor editAs="oneCell">
    <xdr:from>
      <xdr:col>22</xdr:col>
      <xdr:colOff>211667</xdr:colOff>
      <xdr:row>224</xdr:row>
      <xdr:rowOff>86782</xdr:rowOff>
    </xdr:from>
    <xdr:to>
      <xdr:col>23</xdr:col>
      <xdr:colOff>261527</xdr:colOff>
      <xdr:row>227</xdr:row>
      <xdr:rowOff>314</xdr:rowOff>
    </xdr:to>
    <xdr:pic>
      <xdr:nvPicPr>
        <xdr:cNvPr id="10" name="Picture 3" descr="saraswati 2.jpg">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rcRect/>
        <a:stretch>
          <a:fillRect/>
        </a:stretch>
      </xdr:blipFill>
      <xdr:spPr bwMode="auto">
        <a:xfrm>
          <a:off x="8940800" y="13091582"/>
          <a:ext cx="512234" cy="496321"/>
        </a:xfrm>
        <a:prstGeom prst="rect">
          <a:avLst/>
        </a:prstGeom>
        <a:noFill/>
        <a:ln w="9525">
          <a:noFill/>
          <a:miter lim="800000"/>
          <a:headEnd/>
          <a:tailEnd/>
        </a:ln>
      </xdr:spPr>
    </xdr:pic>
    <xdr:clientData/>
  </xdr:twoCellAnchor>
  <xdr:twoCellAnchor editAs="oneCell">
    <xdr:from>
      <xdr:col>22</xdr:col>
      <xdr:colOff>211667</xdr:colOff>
      <xdr:row>256</xdr:row>
      <xdr:rowOff>86782</xdr:rowOff>
    </xdr:from>
    <xdr:to>
      <xdr:col>23</xdr:col>
      <xdr:colOff>261527</xdr:colOff>
      <xdr:row>259</xdr:row>
      <xdr:rowOff>315</xdr:rowOff>
    </xdr:to>
    <xdr:pic>
      <xdr:nvPicPr>
        <xdr:cNvPr id="11" name="Picture 10" descr="saraswati 2.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rcRect/>
        <a:stretch>
          <a:fillRect/>
        </a:stretch>
      </xdr:blipFill>
      <xdr:spPr bwMode="auto">
        <a:xfrm>
          <a:off x="8940800" y="19593982"/>
          <a:ext cx="512234" cy="496321"/>
        </a:xfrm>
        <a:prstGeom prst="rect">
          <a:avLst/>
        </a:prstGeom>
        <a:noFill/>
        <a:ln w="9525">
          <a:noFill/>
          <a:miter lim="800000"/>
          <a:headEnd/>
          <a:tailEnd/>
        </a:ln>
      </xdr:spPr>
    </xdr:pic>
    <xdr:clientData/>
  </xdr:twoCellAnchor>
  <xdr:twoCellAnchor editAs="oneCell">
    <xdr:from>
      <xdr:col>22</xdr:col>
      <xdr:colOff>211667</xdr:colOff>
      <xdr:row>288</xdr:row>
      <xdr:rowOff>86782</xdr:rowOff>
    </xdr:from>
    <xdr:to>
      <xdr:col>23</xdr:col>
      <xdr:colOff>261527</xdr:colOff>
      <xdr:row>291</xdr:row>
      <xdr:rowOff>314</xdr:rowOff>
    </xdr:to>
    <xdr:pic>
      <xdr:nvPicPr>
        <xdr:cNvPr id="12" name="Picture 11" descr="saraswati 2.jp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rcRect/>
        <a:stretch>
          <a:fillRect/>
        </a:stretch>
      </xdr:blipFill>
      <xdr:spPr bwMode="auto">
        <a:xfrm>
          <a:off x="8940800" y="26096382"/>
          <a:ext cx="512234" cy="496321"/>
        </a:xfrm>
        <a:prstGeom prst="rect">
          <a:avLst/>
        </a:prstGeom>
        <a:noFill/>
        <a:ln w="9525">
          <a:noFill/>
          <a:miter lim="800000"/>
          <a:headEnd/>
          <a:tailEnd/>
        </a:ln>
      </xdr:spPr>
    </xdr:pic>
    <xdr:clientData/>
  </xdr:twoCellAnchor>
  <xdr:twoCellAnchor editAs="oneCell">
    <xdr:from>
      <xdr:col>22</xdr:col>
      <xdr:colOff>211667</xdr:colOff>
      <xdr:row>320</xdr:row>
      <xdr:rowOff>86782</xdr:rowOff>
    </xdr:from>
    <xdr:to>
      <xdr:col>23</xdr:col>
      <xdr:colOff>261527</xdr:colOff>
      <xdr:row>323</xdr:row>
      <xdr:rowOff>314</xdr:rowOff>
    </xdr:to>
    <xdr:pic>
      <xdr:nvPicPr>
        <xdr:cNvPr id="13" name="Picture 3" descr="saraswati 2.jp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352</xdr:row>
      <xdr:rowOff>86782</xdr:rowOff>
    </xdr:from>
    <xdr:to>
      <xdr:col>23</xdr:col>
      <xdr:colOff>261527</xdr:colOff>
      <xdr:row>355</xdr:row>
      <xdr:rowOff>313</xdr:rowOff>
    </xdr:to>
    <xdr:pic>
      <xdr:nvPicPr>
        <xdr:cNvPr id="14" name="Picture 13" descr="saraswati 2.jpg">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rcRect/>
        <a:stretch>
          <a:fillRect/>
        </a:stretch>
      </xdr:blipFill>
      <xdr:spPr bwMode="auto">
        <a:xfrm>
          <a:off x="8940800" y="6589182"/>
          <a:ext cx="512234" cy="496321"/>
        </a:xfrm>
        <a:prstGeom prst="rect">
          <a:avLst/>
        </a:prstGeom>
        <a:noFill/>
        <a:ln w="9525">
          <a:noFill/>
          <a:miter lim="800000"/>
          <a:headEnd/>
          <a:tailEnd/>
        </a:ln>
      </xdr:spPr>
    </xdr:pic>
    <xdr:clientData/>
  </xdr:twoCellAnchor>
  <xdr:twoCellAnchor editAs="oneCell">
    <xdr:from>
      <xdr:col>22</xdr:col>
      <xdr:colOff>211667</xdr:colOff>
      <xdr:row>384</xdr:row>
      <xdr:rowOff>86782</xdr:rowOff>
    </xdr:from>
    <xdr:to>
      <xdr:col>23</xdr:col>
      <xdr:colOff>261527</xdr:colOff>
      <xdr:row>387</xdr:row>
      <xdr:rowOff>314</xdr:rowOff>
    </xdr:to>
    <xdr:pic>
      <xdr:nvPicPr>
        <xdr:cNvPr id="15" name="Picture 3" descr="saraswati 2.jp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a:srcRect/>
        <a:stretch>
          <a:fillRect/>
        </a:stretch>
      </xdr:blipFill>
      <xdr:spPr bwMode="auto">
        <a:xfrm>
          <a:off x="8940800" y="13091582"/>
          <a:ext cx="512234" cy="496321"/>
        </a:xfrm>
        <a:prstGeom prst="rect">
          <a:avLst/>
        </a:prstGeom>
        <a:noFill/>
        <a:ln w="9525">
          <a:noFill/>
          <a:miter lim="800000"/>
          <a:headEnd/>
          <a:tailEnd/>
        </a:ln>
      </xdr:spPr>
    </xdr:pic>
    <xdr:clientData/>
  </xdr:twoCellAnchor>
  <xdr:twoCellAnchor editAs="oneCell">
    <xdr:from>
      <xdr:col>22</xdr:col>
      <xdr:colOff>211667</xdr:colOff>
      <xdr:row>416</xdr:row>
      <xdr:rowOff>86782</xdr:rowOff>
    </xdr:from>
    <xdr:to>
      <xdr:col>23</xdr:col>
      <xdr:colOff>261527</xdr:colOff>
      <xdr:row>419</xdr:row>
      <xdr:rowOff>315</xdr:rowOff>
    </xdr:to>
    <xdr:pic>
      <xdr:nvPicPr>
        <xdr:cNvPr id="16" name="Picture 15" descr="saraswati 2.jpg">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srcRect/>
        <a:stretch>
          <a:fillRect/>
        </a:stretch>
      </xdr:blipFill>
      <xdr:spPr bwMode="auto">
        <a:xfrm>
          <a:off x="8940800" y="19593982"/>
          <a:ext cx="512234" cy="496321"/>
        </a:xfrm>
        <a:prstGeom prst="rect">
          <a:avLst/>
        </a:prstGeom>
        <a:noFill/>
        <a:ln w="9525">
          <a:noFill/>
          <a:miter lim="800000"/>
          <a:headEnd/>
          <a:tailEnd/>
        </a:ln>
      </xdr:spPr>
    </xdr:pic>
    <xdr:clientData/>
  </xdr:twoCellAnchor>
  <xdr:twoCellAnchor editAs="oneCell">
    <xdr:from>
      <xdr:col>22</xdr:col>
      <xdr:colOff>211667</xdr:colOff>
      <xdr:row>448</xdr:row>
      <xdr:rowOff>86782</xdr:rowOff>
    </xdr:from>
    <xdr:to>
      <xdr:col>23</xdr:col>
      <xdr:colOff>261527</xdr:colOff>
      <xdr:row>451</xdr:row>
      <xdr:rowOff>313</xdr:rowOff>
    </xdr:to>
    <xdr:pic>
      <xdr:nvPicPr>
        <xdr:cNvPr id="17" name="Picture 16" descr="saraswati 2.jp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a:srcRect/>
        <a:stretch>
          <a:fillRect/>
        </a:stretch>
      </xdr:blipFill>
      <xdr:spPr bwMode="auto">
        <a:xfrm>
          <a:off x="8940800" y="26096382"/>
          <a:ext cx="512234" cy="496321"/>
        </a:xfrm>
        <a:prstGeom prst="rect">
          <a:avLst/>
        </a:prstGeom>
        <a:noFill/>
        <a:ln w="9525">
          <a:noFill/>
          <a:miter lim="800000"/>
          <a:headEnd/>
          <a:tailEnd/>
        </a:ln>
      </xdr:spPr>
    </xdr:pic>
    <xdr:clientData/>
  </xdr:twoCellAnchor>
  <xdr:twoCellAnchor editAs="oneCell">
    <xdr:from>
      <xdr:col>22</xdr:col>
      <xdr:colOff>211667</xdr:colOff>
      <xdr:row>480</xdr:row>
      <xdr:rowOff>86782</xdr:rowOff>
    </xdr:from>
    <xdr:to>
      <xdr:col>23</xdr:col>
      <xdr:colOff>261527</xdr:colOff>
      <xdr:row>483</xdr:row>
      <xdr:rowOff>314</xdr:rowOff>
    </xdr:to>
    <xdr:pic>
      <xdr:nvPicPr>
        <xdr:cNvPr id="18" name="Picture 3" descr="saraswati 2.jpg">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
        <a:srcRect/>
        <a:stretch>
          <a:fillRect/>
        </a:stretch>
      </xdr:blipFill>
      <xdr:spPr bwMode="auto">
        <a:xfrm>
          <a:off x="8940800" y="32598782"/>
          <a:ext cx="512234" cy="496321"/>
        </a:xfrm>
        <a:prstGeom prst="rect">
          <a:avLst/>
        </a:prstGeom>
        <a:noFill/>
        <a:ln w="9525">
          <a:noFill/>
          <a:miter lim="800000"/>
          <a:headEnd/>
          <a:tailEnd/>
        </a:ln>
      </xdr:spPr>
    </xdr:pic>
    <xdr:clientData/>
  </xdr:twoCellAnchor>
  <xdr:twoCellAnchor editAs="oneCell">
    <xdr:from>
      <xdr:col>22</xdr:col>
      <xdr:colOff>211667</xdr:colOff>
      <xdr:row>512</xdr:row>
      <xdr:rowOff>86782</xdr:rowOff>
    </xdr:from>
    <xdr:to>
      <xdr:col>23</xdr:col>
      <xdr:colOff>261527</xdr:colOff>
      <xdr:row>515</xdr:row>
      <xdr:rowOff>315</xdr:rowOff>
    </xdr:to>
    <xdr:pic>
      <xdr:nvPicPr>
        <xdr:cNvPr id="19" name="Picture 18" descr="saraswati 2.jp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srcRect/>
        <a:stretch>
          <a:fillRect/>
        </a:stretch>
      </xdr:blipFill>
      <xdr:spPr bwMode="auto">
        <a:xfrm>
          <a:off x="8940800" y="39101182"/>
          <a:ext cx="512234" cy="496321"/>
        </a:xfrm>
        <a:prstGeom prst="rect">
          <a:avLst/>
        </a:prstGeom>
        <a:noFill/>
        <a:ln w="9525">
          <a:noFill/>
          <a:miter lim="800000"/>
          <a:headEnd/>
          <a:tailEnd/>
        </a:ln>
      </xdr:spPr>
    </xdr:pic>
    <xdr:clientData/>
  </xdr:twoCellAnchor>
  <xdr:twoCellAnchor editAs="oneCell">
    <xdr:from>
      <xdr:col>22</xdr:col>
      <xdr:colOff>211667</xdr:colOff>
      <xdr:row>544</xdr:row>
      <xdr:rowOff>86782</xdr:rowOff>
    </xdr:from>
    <xdr:to>
      <xdr:col>23</xdr:col>
      <xdr:colOff>261527</xdr:colOff>
      <xdr:row>547</xdr:row>
      <xdr:rowOff>315</xdr:rowOff>
    </xdr:to>
    <xdr:pic>
      <xdr:nvPicPr>
        <xdr:cNvPr id="20" name="Picture 3" descr="saraswati 2.jp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a:srcRect/>
        <a:stretch>
          <a:fillRect/>
        </a:stretch>
      </xdr:blipFill>
      <xdr:spPr bwMode="auto">
        <a:xfrm>
          <a:off x="8940800" y="45603582"/>
          <a:ext cx="512234" cy="496321"/>
        </a:xfrm>
        <a:prstGeom prst="rect">
          <a:avLst/>
        </a:prstGeom>
        <a:noFill/>
        <a:ln w="9525">
          <a:noFill/>
          <a:miter lim="800000"/>
          <a:headEnd/>
          <a:tailEnd/>
        </a:ln>
      </xdr:spPr>
    </xdr:pic>
    <xdr:clientData/>
  </xdr:twoCellAnchor>
  <xdr:twoCellAnchor editAs="oneCell">
    <xdr:from>
      <xdr:col>22</xdr:col>
      <xdr:colOff>211667</xdr:colOff>
      <xdr:row>576</xdr:row>
      <xdr:rowOff>86782</xdr:rowOff>
    </xdr:from>
    <xdr:to>
      <xdr:col>23</xdr:col>
      <xdr:colOff>261527</xdr:colOff>
      <xdr:row>579</xdr:row>
      <xdr:rowOff>313</xdr:rowOff>
    </xdr:to>
    <xdr:pic>
      <xdr:nvPicPr>
        <xdr:cNvPr id="21" name="Picture 20" descr="saraswati 2.jpg">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
        <a:srcRect/>
        <a:stretch>
          <a:fillRect/>
        </a:stretch>
      </xdr:blipFill>
      <xdr:spPr bwMode="auto">
        <a:xfrm>
          <a:off x="8940800" y="52105982"/>
          <a:ext cx="512234" cy="496321"/>
        </a:xfrm>
        <a:prstGeom prst="rect">
          <a:avLst/>
        </a:prstGeom>
        <a:noFill/>
        <a:ln w="9525">
          <a:noFill/>
          <a:miter lim="800000"/>
          <a:headEnd/>
          <a:tailEnd/>
        </a:ln>
      </xdr:spPr>
    </xdr:pic>
    <xdr:clientData/>
  </xdr:twoCellAnchor>
  <xdr:twoCellAnchor editAs="oneCell">
    <xdr:from>
      <xdr:col>22</xdr:col>
      <xdr:colOff>211667</xdr:colOff>
      <xdr:row>608</xdr:row>
      <xdr:rowOff>86782</xdr:rowOff>
    </xdr:from>
    <xdr:to>
      <xdr:col>23</xdr:col>
      <xdr:colOff>261527</xdr:colOff>
      <xdr:row>611</xdr:row>
      <xdr:rowOff>314</xdr:rowOff>
    </xdr:to>
    <xdr:pic>
      <xdr:nvPicPr>
        <xdr:cNvPr id="22" name="Picture 21" descr="saraswati 2.jpg">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
        <a:srcRect/>
        <a:stretch>
          <a:fillRect/>
        </a:stretch>
      </xdr:blipFill>
      <xdr:spPr bwMode="auto">
        <a:xfrm>
          <a:off x="8940800" y="58608382"/>
          <a:ext cx="512234" cy="496321"/>
        </a:xfrm>
        <a:prstGeom prst="rect">
          <a:avLst/>
        </a:prstGeom>
        <a:noFill/>
        <a:ln w="9525">
          <a:noFill/>
          <a:miter lim="800000"/>
          <a:headEnd/>
          <a:tailEnd/>
        </a:ln>
      </xdr:spPr>
    </xdr:pic>
    <xdr:clientData/>
  </xdr:twoCellAnchor>
  <xdr:twoCellAnchor editAs="oneCell">
    <xdr:from>
      <xdr:col>22</xdr:col>
      <xdr:colOff>211667</xdr:colOff>
      <xdr:row>640</xdr:row>
      <xdr:rowOff>86782</xdr:rowOff>
    </xdr:from>
    <xdr:to>
      <xdr:col>23</xdr:col>
      <xdr:colOff>261527</xdr:colOff>
      <xdr:row>643</xdr:row>
      <xdr:rowOff>314</xdr:rowOff>
    </xdr:to>
    <xdr:pic>
      <xdr:nvPicPr>
        <xdr:cNvPr id="23" name="Picture 3" descr="saraswati 2.jp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672</xdr:row>
      <xdr:rowOff>86782</xdr:rowOff>
    </xdr:from>
    <xdr:to>
      <xdr:col>23</xdr:col>
      <xdr:colOff>261527</xdr:colOff>
      <xdr:row>675</xdr:row>
      <xdr:rowOff>314</xdr:rowOff>
    </xdr:to>
    <xdr:pic>
      <xdr:nvPicPr>
        <xdr:cNvPr id="24" name="Picture 23" descr="saraswati 2.jp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srcRect/>
        <a:stretch>
          <a:fillRect/>
        </a:stretch>
      </xdr:blipFill>
      <xdr:spPr bwMode="auto">
        <a:xfrm>
          <a:off x="8940800" y="6589182"/>
          <a:ext cx="512234" cy="496321"/>
        </a:xfrm>
        <a:prstGeom prst="rect">
          <a:avLst/>
        </a:prstGeom>
        <a:noFill/>
        <a:ln w="9525">
          <a:noFill/>
          <a:miter lim="800000"/>
          <a:headEnd/>
          <a:tailEnd/>
        </a:ln>
      </xdr:spPr>
    </xdr:pic>
    <xdr:clientData/>
  </xdr:twoCellAnchor>
  <xdr:twoCellAnchor editAs="oneCell">
    <xdr:from>
      <xdr:col>22</xdr:col>
      <xdr:colOff>211667</xdr:colOff>
      <xdr:row>704</xdr:row>
      <xdr:rowOff>86782</xdr:rowOff>
    </xdr:from>
    <xdr:to>
      <xdr:col>23</xdr:col>
      <xdr:colOff>261527</xdr:colOff>
      <xdr:row>707</xdr:row>
      <xdr:rowOff>314</xdr:rowOff>
    </xdr:to>
    <xdr:pic>
      <xdr:nvPicPr>
        <xdr:cNvPr id="25" name="Picture 3" descr="saraswati 2.jpg">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
        <a:srcRect/>
        <a:stretch>
          <a:fillRect/>
        </a:stretch>
      </xdr:blipFill>
      <xdr:spPr bwMode="auto">
        <a:xfrm>
          <a:off x="8940800" y="13091582"/>
          <a:ext cx="512234" cy="496321"/>
        </a:xfrm>
        <a:prstGeom prst="rect">
          <a:avLst/>
        </a:prstGeom>
        <a:noFill/>
        <a:ln w="9525">
          <a:noFill/>
          <a:miter lim="800000"/>
          <a:headEnd/>
          <a:tailEnd/>
        </a:ln>
      </xdr:spPr>
    </xdr:pic>
    <xdr:clientData/>
  </xdr:twoCellAnchor>
  <xdr:twoCellAnchor editAs="oneCell">
    <xdr:from>
      <xdr:col>22</xdr:col>
      <xdr:colOff>211667</xdr:colOff>
      <xdr:row>736</xdr:row>
      <xdr:rowOff>86782</xdr:rowOff>
    </xdr:from>
    <xdr:to>
      <xdr:col>23</xdr:col>
      <xdr:colOff>261527</xdr:colOff>
      <xdr:row>739</xdr:row>
      <xdr:rowOff>314</xdr:rowOff>
    </xdr:to>
    <xdr:pic>
      <xdr:nvPicPr>
        <xdr:cNvPr id="26" name="Picture 25" descr="saraswati 2.jpg">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srcRect/>
        <a:stretch>
          <a:fillRect/>
        </a:stretch>
      </xdr:blipFill>
      <xdr:spPr bwMode="auto">
        <a:xfrm>
          <a:off x="8940800" y="19593982"/>
          <a:ext cx="512234" cy="496321"/>
        </a:xfrm>
        <a:prstGeom prst="rect">
          <a:avLst/>
        </a:prstGeom>
        <a:noFill/>
        <a:ln w="9525">
          <a:noFill/>
          <a:miter lim="800000"/>
          <a:headEnd/>
          <a:tailEnd/>
        </a:ln>
      </xdr:spPr>
    </xdr:pic>
    <xdr:clientData/>
  </xdr:twoCellAnchor>
  <xdr:twoCellAnchor editAs="oneCell">
    <xdr:from>
      <xdr:col>22</xdr:col>
      <xdr:colOff>211667</xdr:colOff>
      <xdr:row>768</xdr:row>
      <xdr:rowOff>86782</xdr:rowOff>
    </xdr:from>
    <xdr:to>
      <xdr:col>23</xdr:col>
      <xdr:colOff>261527</xdr:colOff>
      <xdr:row>771</xdr:row>
      <xdr:rowOff>315</xdr:rowOff>
    </xdr:to>
    <xdr:pic>
      <xdr:nvPicPr>
        <xdr:cNvPr id="27" name="Picture 26" descr="saraswati 2.jpg">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
        <a:srcRect/>
        <a:stretch>
          <a:fillRect/>
        </a:stretch>
      </xdr:blipFill>
      <xdr:spPr bwMode="auto">
        <a:xfrm>
          <a:off x="8940800" y="26096382"/>
          <a:ext cx="512234" cy="496321"/>
        </a:xfrm>
        <a:prstGeom prst="rect">
          <a:avLst/>
        </a:prstGeom>
        <a:noFill/>
        <a:ln w="9525">
          <a:noFill/>
          <a:miter lim="800000"/>
          <a:headEnd/>
          <a:tailEnd/>
        </a:ln>
      </xdr:spPr>
    </xdr:pic>
    <xdr:clientData/>
  </xdr:twoCellAnchor>
  <xdr:twoCellAnchor editAs="oneCell">
    <xdr:from>
      <xdr:col>22</xdr:col>
      <xdr:colOff>211667</xdr:colOff>
      <xdr:row>800</xdr:row>
      <xdr:rowOff>86782</xdr:rowOff>
    </xdr:from>
    <xdr:to>
      <xdr:col>23</xdr:col>
      <xdr:colOff>261527</xdr:colOff>
      <xdr:row>803</xdr:row>
      <xdr:rowOff>315</xdr:rowOff>
    </xdr:to>
    <xdr:pic>
      <xdr:nvPicPr>
        <xdr:cNvPr id="28" name="Picture 3" descr="saraswati 2.jpg">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a:srcRect/>
        <a:stretch>
          <a:fillRect/>
        </a:stretch>
      </xdr:blipFill>
      <xdr:spPr bwMode="auto">
        <a:xfrm>
          <a:off x="8940800" y="32598782"/>
          <a:ext cx="512234" cy="496321"/>
        </a:xfrm>
        <a:prstGeom prst="rect">
          <a:avLst/>
        </a:prstGeom>
        <a:noFill/>
        <a:ln w="9525">
          <a:noFill/>
          <a:miter lim="800000"/>
          <a:headEnd/>
          <a:tailEnd/>
        </a:ln>
      </xdr:spPr>
    </xdr:pic>
    <xdr:clientData/>
  </xdr:twoCellAnchor>
  <xdr:twoCellAnchor editAs="oneCell">
    <xdr:from>
      <xdr:col>22</xdr:col>
      <xdr:colOff>211667</xdr:colOff>
      <xdr:row>832</xdr:row>
      <xdr:rowOff>86782</xdr:rowOff>
    </xdr:from>
    <xdr:to>
      <xdr:col>23</xdr:col>
      <xdr:colOff>261527</xdr:colOff>
      <xdr:row>835</xdr:row>
      <xdr:rowOff>314</xdr:rowOff>
    </xdr:to>
    <xdr:pic>
      <xdr:nvPicPr>
        <xdr:cNvPr id="29" name="Picture 28" descr="saraswati 2.jpg">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
        <a:srcRect/>
        <a:stretch>
          <a:fillRect/>
        </a:stretch>
      </xdr:blipFill>
      <xdr:spPr bwMode="auto">
        <a:xfrm>
          <a:off x="8940800" y="39101182"/>
          <a:ext cx="512234" cy="496321"/>
        </a:xfrm>
        <a:prstGeom prst="rect">
          <a:avLst/>
        </a:prstGeom>
        <a:noFill/>
        <a:ln w="9525">
          <a:noFill/>
          <a:miter lim="800000"/>
          <a:headEnd/>
          <a:tailEnd/>
        </a:ln>
      </xdr:spPr>
    </xdr:pic>
    <xdr:clientData/>
  </xdr:twoCellAnchor>
  <xdr:twoCellAnchor editAs="oneCell">
    <xdr:from>
      <xdr:col>22</xdr:col>
      <xdr:colOff>211667</xdr:colOff>
      <xdr:row>864</xdr:row>
      <xdr:rowOff>86782</xdr:rowOff>
    </xdr:from>
    <xdr:to>
      <xdr:col>23</xdr:col>
      <xdr:colOff>261527</xdr:colOff>
      <xdr:row>867</xdr:row>
      <xdr:rowOff>314</xdr:rowOff>
    </xdr:to>
    <xdr:pic>
      <xdr:nvPicPr>
        <xdr:cNvPr id="30" name="Picture 3" descr="saraswati 2.jp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a:srcRect/>
        <a:stretch>
          <a:fillRect/>
        </a:stretch>
      </xdr:blipFill>
      <xdr:spPr bwMode="auto">
        <a:xfrm>
          <a:off x="8940800" y="45603582"/>
          <a:ext cx="512234" cy="496321"/>
        </a:xfrm>
        <a:prstGeom prst="rect">
          <a:avLst/>
        </a:prstGeom>
        <a:noFill/>
        <a:ln w="9525">
          <a:noFill/>
          <a:miter lim="800000"/>
          <a:headEnd/>
          <a:tailEnd/>
        </a:ln>
      </xdr:spPr>
    </xdr:pic>
    <xdr:clientData/>
  </xdr:twoCellAnchor>
  <xdr:twoCellAnchor editAs="oneCell">
    <xdr:from>
      <xdr:col>22</xdr:col>
      <xdr:colOff>211667</xdr:colOff>
      <xdr:row>896</xdr:row>
      <xdr:rowOff>86782</xdr:rowOff>
    </xdr:from>
    <xdr:to>
      <xdr:col>23</xdr:col>
      <xdr:colOff>261527</xdr:colOff>
      <xdr:row>899</xdr:row>
      <xdr:rowOff>315</xdr:rowOff>
    </xdr:to>
    <xdr:pic>
      <xdr:nvPicPr>
        <xdr:cNvPr id="31" name="Picture 30" descr="saraswati 2.jpg">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
        <a:srcRect/>
        <a:stretch>
          <a:fillRect/>
        </a:stretch>
      </xdr:blipFill>
      <xdr:spPr bwMode="auto">
        <a:xfrm>
          <a:off x="8940800" y="52105982"/>
          <a:ext cx="512234" cy="496321"/>
        </a:xfrm>
        <a:prstGeom prst="rect">
          <a:avLst/>
        </a:prstGeom>
        <a:noFill/>
        <a:ln w="9525">
          <a:noFill/>
          <a:miter lim="800000"/>
          <a:headEnd/>
          <a:tailEnd/>
        </a:ln>
      </xdr:spPr>
    </xdr:pic>
    <xdr:clientData/>
  </xdr:twoCellAnchor>
  <xdr:twoCellAnchor editAs="oneCell">
    <xdr:from>
      <xdr:col>22</xdr:col>
      <xdr:colOff>211667</xdr:colOff>
      <xdr:row>928</xdr:row>
      <xdr:rowOff>86782</xdr:rowOff>
    </xdr:from>
    <xdr:to>
      <xdr:col>23</xdr:col>
      <xdr:colOff>261527</xdr:colOff>
      <xdr:row>931</xdr:row>
      <xdr:rowOff>313</xdr:rowOff>
    </xdr:to>
    <xdr:pic>
      <xdr:nvPicPr>
        <xdr:cNvPr id="32" name="Picture 31" descr="saraswati 2.jp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rcRect/>
        <a:stretch>
          <a:fillRect/>
        </a:stretch>
      </xdr:blipFill>
      <xdr:spPr bwMode="auto">
        <a:xfrm>
          <a:off x="8940800" y="58608382"/>
          <a:ext cx="512234" cy="496321"/>
        </a:xfrm>
        <a:prstGeom prst="rect">
          <a:avLst/>
        </a:prstGeom>
        <a:noFill/>
        <a:ln w="9525">
          <a:noFill/>
          <a:miter lim="800000"/>
          <a:headEnd/>
          <a:tailEnd/>
        </a:ln>
      </xdr:spPr>
    </xdr:pic>
    <xdr:clientData/>
  </xdr:twoCellAnchor>
  <xdr:twoCellAnchor editAs="oneCell">
    <xdr:from>
      <xdr:col>22</xdr:col>
      <xdr:colOff>211667</xdr:colOff>
      <xdr:row>960</xdr:row>
      <xdr:rowOff>86782</xdr:rowOff>
    </xdr:from>
    <xdr:to>
      <xdr:col>23</xdr:col>
      <xdr:colOff>261527</xdr:colOff>
      <xdr:row>963</xdr:row>
      <xdr:rowOff>313</xdr:rowOff>
    </xdr:to>
    <xdr:pic>
      <xdr:nvPicPr>
        <xdr:cNvPr id="33" name="Picture 3" descr="saraswati 2.jpg">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
        <a:srcRect/>
        <a:stretch>
          <a:fillRect/>
        </a:stretch>
      </xdr:blipFill>
      <xdr:spPr bwMode="auto">
        <a:xfrm>
          <a:off x="8940800" y="65110782"/>
          <a:ext cx="512234" cy="496321"/>
        </a:xfrm>
        <a:prstGeom prst="rect">
          <a:avLst/>
        </a:prstGeom>
        <a:noFill/>
        <a:ln w="9525">
          <a:noFill/>
          <a:miter lim="800000"/>
          <a:headEnd/>
          <a:tailEnd/>
        </a:ln>
      </xdr:spPr>
    </xdr:pic>
    <xdr:clientData/>
  </xdr:twoCellAnchor>
  <xdr:twoCellAnchor editAs="oneCell">
    <xdr:from>
      <xdr:col>22</xdr:col>
      <xdr:colOff>211667</xdr:colOff>
      <xdr:row>992</xdr:row>
      <xdr:rowOff>86782</xdr:rowOff>
    </xdr:from>
    <xdr:to>
      <xdr:col>23</xdr:col>
      <xdr:colOff>261527</xdr:colOff>
      <xdr:row>995</xdr:row>
      <xdr:rowOff>315</xdr:rowOff>
    </xdr:to>
    <xdr:pic>
      <xdr:nvPicPr>
        <xdr:cNvPr id="34" name="Picture 33" descr="saraswati 2.jpg">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
        <a:srcRect/>
        <a:stretch>
          <a:fillRect/>
        </a:stretch>
      </xdr:blipFill>
      <xdr:spPr bwMode="auto">
        <a:xfrm>
          <a:off x="8940800" y="71613182"/>
          <a:ext cx="512234" cy="496321"/>
        </a:xfrm>
        <a:prstGeom prst="rect">
          <a:avLst/>
        </a:prstGeom>
        <a:noFill/>
        <a:ln w="9525">
          <a:noFill/>
          <a:miter lim="800000"/>
          <a:headEnd/>
          <a:tailEnd/>
        </a:ln>
      </xdr:spPr>
    </xdr:pic>
    <xdr:clientData/>
  </xdr:twoCellAnchor>
  <xdr:twoCellAnchor editAs="oneCell">
    <xdr:from>
      <xdr:col>22</xdr:col>
      <xdr:colOff>211667</xdr:colOff>
      <xdr:row>1024</xdr:row>
      <xdr:rowOff>86782</xdr:rowOff>
    </xdr:from>
    <xdr:to>
      <xdr:col>23</xdr:col>
      <xdr:colOff>261527</xdr:colOff>
      <xdr:row>1027</xdr:row>
      <xdr:rowOff>314</xdr:rowOff>
    </xdr:to>
    <xdr:pic>
      <xdr:nvPicPr>
        <xdr:cNvPr id="35" name="Picture 3" descr="saraswati 2.jpg">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a:srcRect/>
        <a:stretch>
          <a:fillRect/>
        </a:stretch>
      </xdr:blipFill>
      <xdr:spPr bwMode="auto">
        <a:xfrm>
          <a:off x="8940800" y="78115582"/>
          <a:ext cx="512234" cy="496321"/>
        </a:xfrm>
        <a:prstGeom prst="rect">
          <a:avLst/>
        </a:prstGeom>
        <a:noFill/>
        <a:ln w="9525">
          <a:noFill/>
          <a:miter lim="800000"/>
          <a:headEnd/>
          <a:tailEnd/>
        </a:ln>
      </xdr:spPr>
    </xdr:pic>
    <xdr:clientData/>
  </xdr:twoCellAnchor>
  <xdr:twoCellAnchor editAs="oneCell">
    <xdr:from>
      <xdr:col>22</xdr:col>
      <xdr:colOff>211667</xdr:colOff>
      <xdr:row>1056</xdr:row>
      <xdr:rowOff>86782</xdr:rowOff>
    </xdr:from>
    <xdr:to>
      <xdr:col>23</xdr:col>
      <xdr:colOff>261527</xdr:colOff>
      <xdr:row>1059</xdr:row>
      <xdr:rowOff>314</xdr:rowOff>
    </xdr:to>
    <xdr:pic>
      <xdr:nvPicPr>
        <xdr:cNvPr id="36" name="Picture 35" descr="saraswati 2.jp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rcRect/>
        <a:stretch>
          <a:fillRect/>
        </a:stretch>
      </xdr:blipFill>
      <xdr:spPr bwMode="auto">
        <a:xfrm>
          <a:off x="8940800" y="84617982"/>
          <a:ext cx="512234" cy="496321"/>
        </a:xfrm>
        <a:prstGeom prst="rect">
          <a:avLst/>
        </a:prstGeom>
        <a:noFill/>
        <a:ln w="9525">
          <a:noFill/>
          <a:miter lim="800000"/>
          <a:headEnd/>
          <a:tailEnd/>
        </a:ln>
      </xdr:spPr>
    </xdr:pic>
    <xdr:clientData/>
  </xdr:twoCellAnchor>
  <xdr:twoCellAnchor editAs="oneCell">
    <xdr:from>
      <xdr:col>22</xdr:col>
      <xdr:colOff>211667</xdr:colOff>
      <xdr:row>1088</xdr:row>
      <xdr:rowOff>86782</xdr:rowOff>
    </xdr:from>
    <xdr:to>
      <xdr:col>23</xdr:col>
      <xdr:colOff>261527</xdr:colOff>
      <xdr:row>1091</xdr:row>
      <xdr:rowOff>314</xdr:rowOff>
    </xdr:to>
    <xdr:pic>
      <xdr:nvPicPr>
        <xdr:cNvPr id="37" name="Picture 36" descr="saraswati 2.jpg">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
        <a:srcRect/>
        <a:stretch>
          <a:fillRect/>
        </a:stretch>
      </xdr:blipFill>
      <xdr:spPr bwMode="auto">
        <a:xfrm>
          <a:off x="8940800" y="91120382"/>
          <a:ext cx="512234" cy="496321"/>
        </a:xfrm>
        <a:prstGeom prst="rect">
          <a:avLst/>
        </a:prstGeom>
        <a:noFill/>
        <a:ln w="9525">
          <a:noFill/>
          <a:miter lim="800000"/>
          <a:headEnd/>
          <a:tailEnd/>
        </a:ln>
      </xdr:spPr>
    </xdr:pic>
    <xdr:clientData/>
  </xdr:twoCellAnchor>
  <xdr:twoCellAnchor editAs="oneCell">
    <xdr:from>
      <xdr:col>22</xdr:col>
      <xdr:colOff>211667</xdr:colOff>
      <xdr:row>1120</xdr:row>
      <xdr:rowOff>86782</xdr:rowOff>
    </xdr:from>
    <xdr:to>
      <xdr:col>23</xdr:col>
      <xdr:colOff>261527</xdr:colOff>
      <xdr:row>1123</xdr:row>
      <xdr:rowOff>315</xdr:rowOff>
    </xdr:to>
    <xdr:pic>
      <xdr:nvPicPr>
        <xdr:cNvPr id="38" name="Picture 3" descr="saraswati 2.jpg">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
        <a:srcRect/>
        <a:stretch>
          <a:fillRect/>
        </a:stretch>
      </xdr:blipFill>
      <xdr:spPr bwMode="auto">
        <a:xfrm>
          <a:off x="8940800" y="97622782"/>
          <a:ext cx="512234" cy="496321"/>
        </a:xfrm>
        <a:prstGeom prst="rect">
          <a:avLst/>
        </a:prstGeom>
        <a:noFill/>
        <a:ln w="9525">
          <a:noFill/>
          <a:miter lim="800000"/>
          <a:headEnd/>
          <a:tailEnd/>
        </a:ln>
      </xdr:spPr>
    </xdr:pic>
    <xdr:clientData/>
  </xdr:twoCellAnchor>
  <xdr:twoCellAnchor editAs="oneCell">
    <xdr:from>
      <xdr:col>22</xdr:col>
      <xdr:colOff>211667</xdr:colOff>
      <xdr:row>1152</xdr:row>
      <xdr:rowOff>86782</xdr:rowOff>
    </xdr:from>
    <xdr:to>
      <xdr:col>23</xdr:col>
      <xdr:colOff>261527</xdr:colOff>
      <xdr:row>1155</xdr:row>
      <xdr:rowOff>314</xdr:rowOff>
    </xdr:to>
    <xdr:pic>
      <xdr:nvPicPr>
        <xdr:cNvPr id="39" name="Picture 38" descr="saraswati 2.jpg">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
        <a:srcRect/>
        <a:stretch>
          <a:fillRect/>
        </a:stretch>
      </xdr:blipFill>
      <xdr:spPr bwMode="auto">
        <a:xfrm>
          <a:off x="8940800" y="104125182"/>
          <a:ext cx="512234" cy="496321"/>
        </a:xfrm>
        <a:prstGeom prst="rect">
          <a:avLst/>
        </a:prstGeom>
        <a:noFill/>
        <a:ln w="9525">
          <a:noFill/>
          <a:miter lim="800000"/>
          <a:headEnd/>
          <a:tailEnd/>
        </a:ln>
      </xdr:spPr>
    </xdr:pic>
    <xdr:clientData/>
  </xdr:twoCellAnchor>
  <xdr:twoCellAnchor editAs="oneCell">
    <xdr:from>
      <xdr:col>22</xdr:col>
      <xdr:colOff>211667</xdr:colOff>
      <xdr:row>1184</xdr:row>
      <xdr:rowOff>86782</xdr:rowOff>
    </xdr:from>
    <xdr:to>
      <xdr:col>23</xdr:col>
      <xdr:colOff>261527</xdr:colOff>
      <xdr:row>1187</xdr:row>
      <xdr:rowOff>314</xdr:rowOff>
    </xdr:to>
    <xdr:pic>
      <xdr:nvPicPr>
        <xdr:cNvPr id="40" name="Picture 3" descr="saraswati 2.jpg">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
        <a:srcRect/>
        <a:stretch>
          <a:fillRect/>
        </a:stretch>
      </xdr:blipFill>
      <xdr:spPr bwMode="auto">
        <a:xfrm>
          <a:off x="8940800" y="110627582"/>
          <a:ext cx="512234" cy="496321"/>
        </a:xfrm>
        <a:prstGeom prst="rect">
          <a:avLst/>
        </a:prstGeom>
        <a:noFill/>
        <a:ln w="9525">
          <a:noFill/>
          <a:miter lim="800000"/>
          <a:headEnd/>
          <a:tailEnd/>
        </a:ln>
      </xdr:spPr>
    </xdr:pic>
    <xdr:clientData/>
  </xdr:twoCellAnchor>
  <xdr:twoCellAnchor editAs="oneCell">
    <xdr:from>
      <xdr:col>22</xdr:col>
      <xdr:colOff>211667</xdr:colOff>
      <xdr:row>1216</xdr:row>
      <xdr:rowOff>86782</xdr:rowOff>
    </xdr:from>
    <xdr:to>
      <xdr:col>23</xdr:col>
      <xdr:colOff>261527</xdr:colOff>
      <xdr:row>1219</xdr:row>
      <xdr:rowOff>313</xdr:rowOff>
    </xdr:to>
    <xdr:pic>
      <xdr:nvPicPr>
        <xdr:cNvPr id="41" name="Picture 40" descr="saraswati 2.jpg">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
        <a:srcRect/>
        <a:stretch>
          <a:fillRect/>
        </a:stretch>
      </xdr:blipFill>
      <xdr:spPr bwMode="auto">
        <a:xfrm>
          <a:off x="8940800" y="117129982"/>
          <a:ext cx="512234" cy="496321"/>
        </a:xfrm>
        <a:prstGeom prst="rect">
          <a:avLst/>
        </a:prstGeom>
        <a:noFill/>
        <a:ln w="9525">
          <a:noFill/>
          <a:miter lim="800000"/>
          <a:headEnd/>
          <a:tailEnd/>
        </a:ln>
      </xdr:spPr>
    </xdr:pic>
    <xdr:clientData/>
  </xdr:twoCellAnchor>
  <xdr:twoCellAnchor editAs="oneCell">
    <xdr:from>
      <xdr:col>22</xdr:col>
      <xdr:colOff>211667</xdr:colOff>
      <xdr:row>1248</xdr:row>
      <xdr:rowOff>86782</xdr:rowOff>
    </xdr:from>
    <xdr:to>
      <xdr:col>23</xdr:col>
      <xdr:colOff>261527</xdr:colOff>
      <xdr:row>1251</xdr:row>
      <xdr:rowOff>314</xdr:rowOff>
    </xdr:to>
    <xdr:pic>
      <xdr:nvPicPr>
        <xdr:cNvPr id="42" name="Picture 41" descr="saraswati 2.jpg">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
        <a:srcRect/>
        <a:stretch>
          <a:fillRect/>
        </a:stretch>
      </xdr:blipFill>
      <xdr:spPr bwMode="auto">
        <a:xfrm>
          <a:off x="8940800" y="123632382"/>
          <a:ext cx="512234" cy="496321"/>
        </a:xfrm>
        <a:prstGeom prst="rect">
          <a:avLst/>
        </a:prstGeom>
        <a:noFill/>
        <a:ln w="9525">
          <a:noFill/>
          <a:miter lim="800000"/>
          <a:headEnd/>
          <a:tailEnd/>
        </a:ln>
      </xdr:spPr>
    </xdr:pic>
    <xdr:clientData/>
  </xdr:twoCellAnchor>
  <xdr:twoCellAnchor editAs="oneCell">
    <xdr:from>
      <xdr:col>22</xdr:col>
      <xdr:colOff>211667</xdr:colOff>
      <xdr:row>1280</xdr:row>
      <xdr:rowOff>86782</xdr:rowOff>
    </xdr:from>
    <xdr:to>
      <xdr:col>23</xdr:col>
      <xdr:colOff>261527</xdr:colOff>
      <xdr:row>1283</xdr:row>
      <xdr:rowOff>315</xdr:rowOff>
    </xdr:to>
    <xdr:pic>
      <xdr:nvPicPr>
        <xdr:cNvPr id="44" name="Picture 3" descr="saraswati 2.jpg">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
        <a:srcRect/>
        <a:stretch>
          <a:fillRect/>
        </a:stretch>
      </xdr:blipFill>
      <xdr:spPr bwMode="auto">
        <a:xfrm>
          <a:off x="8940800" y="195158782"/>
          <a:ext cx="512234" cy="496321"/>
        </a:xfrm>
        <a:prstGeom prst="rect">
          <a:avLst/>
        </a:prstGeom>
        <a:noFill/>
        <a:ln w="9525">
          <a:noFill/>
          <a:miter lim="800000"/>
          <a:headEnd/>
          <a:tailEnd/>
        </a:ln>
      </xdr:spPr>
    </xdr:pic>
    <xdr:clientData/>
  </xdr:twoCellAnchor>
  <xdr:twoCellAnchor editAs="oneCell">
    <xdr:from>
      <xdr:col>22</xdr:col>
      <xdr:colOff>211667</xdr:colOff>
      <xdr:row>1312</xdr:row>
      <xdr:rowOff>86782</xdr:rowOff>
    </xdr:from>
    <xdr:to>
      <xdr:col>23</xdr:col>
      <xdr:colOff>261527</xdr:colOff>
      <xdr:row>1315</xdr:row>
      <xdr:rowOff>313</xdr:rowOff>
    </xdr:to>
    <xdr:pic>
      <xdr:nvPicPr>
        <xdr:cNvPr id="45" name="Picture 44" descr="saraswati 2.jpg">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srcRect/>
        <a:stretch>
          <a:fillRect/>
        </a:stretch>
      </xdr:blipFill>
      <xdr:spPr bwMode="auto">
        <a:xfrm>
          <a:off x="8940800" y="201661182"/>
          <a:ext cx="512234" cy="496321"/>
        </a:xfrm>
        <a:prstGeom prst="rect">
          <a:avLst/>
        </a:prstGeom>
        <a:noFill/>
        <a:ln w="9525">
          <a:noFill/>
          <a:miter lim="800000"/>
          <a:headEnd/>
          <a:tailEnd/>
        </a:ln>
      </xdr:spPr>
    </xdr:pic>
    <xdr:clientData/>
  </xdr:twoCellAnchor>
  <xdr:twoCellAnchor editAs="oneCell">
    <xdr:from>
      <xdr:col>22</xdr:col>
      <xdr:colOff>211667</xdr:colOff>
      <xdr:row>1344</xdr:row>
      <xdr:rowOff>86782</xdr:rowOff>
    </xdr:from>
    <xdr:to>
      <xdr:col>23</xdr:col>
      <xdr:colOff>261527</xdr:colOff>
      <xdr:row>1347</xdr:row>
      <xdr:rowOff>314</xdr:rowOff>
    </xdr:to>
    <xdr:pic>
      <xdr:nvPicPr>
        <xdr:cNvPr id="46" name="Picture 3" descr="saraswati 2.jpg">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
        <a:srcRect/>
        <a:stretch>
          <a:fillRect/>
        </a:stretch>
      </xdr:blipFill>
      <xdr:spPr bwMode="auto">
        <a:xfrm>
          <a:off x="8940800" y="208163582"/>
          <a:ext cx="512234" cy="496321"/>
        </a:xfrm>
        <a:prstGeom prst="rect">
          <a:avLst/>
        </a:prstGeom>
        <a:noFill/>
        <a:ln w="9525">
          <a:noFill/>
          <a:miter lim="800000"/>
          <a:headEnd/>
          <a:tailEnd/>
        </a:ln>
      </xdr:spPr>
    </xdr:pic>
    <xdr:clientData/>
  </xdr:twoCellAnchor>
  <xdr:twoCellAnchor editAs="oneCell">
    <xdr:from>
      <xdr:col>22</xdr:col>
      <xdr:colOff>211667</xdr:colOff>
      <xdr:row>1376</xdr:row>
      <xdr:rowOff>86782</xdr:rowOff>
    </xdr:from>
    <xdr:to>
      <xdr:col>23</xdr:col>
      <xdr:colOff>261527</xdr:colOff>
      <xdr:row>1379</xdr:row>
      <xdr:rowOff>315</xdr:rowOff>
    </xdr:to>
    <xdr:pic>
      <xdr:nvPicPr>
        <xdr:cNvPr id="47" name="Picture 46" descr="saraswati 2.jpg">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
        <a:srcRect/>
        <a:stretch>
          <a:fillRect/>
        </a:stretch>
      </xdr:blipFill>
      <xdr:spPr bwMode="auto">
        <a:xfrm>
          <a:off x="8940800" y="214665982"/>
          <a:ext cx="512234" cy="496321"/>
        </a:xfrm>
        <a:prstGeom prst="rect">
          <a:avLst/>
        </a:prstGeom>
        <a:noFill/>
        <a:ln w="9525">
          <a:noFill/>
          <a:miter lim="800000"/>
          <a:headEnd/>
          <a:tailEnd/>
        </a:ln>
      </xdr:spPr>
    </xdr:pic>
    <xdr:clientData/>
  </xdr:twoCellAnchor>
  <xdr:twoCellAnchor editAs="oneCell">
    <xdr:from>
      <xdr:col>22</xdr:col>
      <xdr:colOff>211667</xdr:colOff>
      <xdr:row>1408</xdr:row>
      <xdr:rowOff>86782</xdr:rowOff>
    </xdr:from>
    <xdr:to>
      <xdr:col>23</xdr:col>
      <xdr:colOff>261527</xdr:colOff>
      <xdr:row>1411</xdr:row>
      <xdr:rowOff>315</xdr:rowOff>
    </xdr:to>
    <xdr:pic>
      <xdr:nvPicPr>
        <xdr:cNvPr id="48" name="Picture 47" descr="saraswati 2.jpg">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rcRect/>
        <a:stretch>
          <a:fillRect/>
        </a:stretch>
      </xdr:blipFill>
      <xdr:spPr bwMode="auto">
        <a:xfrm>
          <a:off x="8940800" y="221168382"/>
          <a:ext cx="512234" cy="496321"/>
        </a:xfrm>
        <a:prstGeom prst="rect">
          <a:avLst/>
        </a:prstGeom>
        <a:noFill/>
        <a:ln w="9525">
          <a:noFill/>
          <a:miter lim="800000"/>
          <a:headEnd/>
          <a:tailEnd/>
        </a:ln>
      </xdr:spPr>
    </xdr:pic>
    <xdr:clientData/>
  </xdr:twoCellAnchor>
  <xdr:twoCellAnchor editAs="oneCell">
    <xdr:from>
      <xdr:col>22</xdr:col>
      <xdr:colOff>211667</xdr:colOff>
      <xdr:row>1440</xdr:row>
      <xdr:rowOff>86782</xdr:rowOff>
    </xdr:from>
    <xdr:to>
      <xdr:col>23</xdr:col>
      <xdr:colOff>261527</xdr:colOff>
      <xdr:row>1443</xdr:row>
      <xdr:rowOff>313</xdr:rowOff>
    </xdr:to>
    <xdr:pic>
      <xdr:nvPicPr>
        <xdr:cNvPr id="49" name="Picture 3" descr="saraswati 2.jpg">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
        <a:srcRect/>
        <a:stretch>
          <a:fillRect/>
        </a:stretch>
      </xdr:blipFill>
      <xdr:spPr bwMode="auto">
        <a:xfrm>
          <a:off x="8940800" y="227670782"/>
          <a:ext cx="512234" cy="496321"/>
        </a:xfrm>
        <a:prstGeom prst="rect">
          <a:avLst/>
        </a:prstGeom>
        <a:noFill/>
        <a:ln w="9525">
          <a:noFill/>
          <a:miter lim="800000"/>
          <a:headEnd/>
          <a:tailEnd/>
        </a:ln>
      </xdr:spPr>
    </xdr:pic>
    <xdr:clientData/>
  </xdr:twoCellAnchor>
  <xdr:twoCellAnchor editAs="oneCell">
    <xdr:from>
      <xdr:col>22</xdr:col>
      <xdr:colOff>211667</xdr:colOff>
      <xdr:row>1472</xdr:row>
      <xdr:rowOff>86782</xdr:rowOff>
    </xdr:from>
    <xdr:to>
      <xdr:col>23</xdr:col>
      <xdr:colOff>261527</xdr:colOff>
      <xdr:row>1475</xdr:row>
      <xdr:rowOff>314</xdr:rowOff>
    </xdr:to>
    <xdr:pic>
      <xdr:nvPicPr>
        <xdr:cNvPr id="50" name="Picture 49" descr="saraswati 2.jpg">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
        <a:srcRect/>
        <a:stretch>
          <a:fillRect/>
        </a:stretch>
      </xdr:blipFill>
      <xdr:spPr bwMode="auto">
        <a:xfrm>
          <a:off x="8940800" y="234173182"/>
          <a:ext cx="512234" cy="496321"/>
        </a:xfrm>
        <a:prstGeom prst="rect">
          <a:avLst/>
        </a:prstGeom>
        <a:noFill/>
        <a:ln w="9525">
          <a:noFill/>
          <a:miter lim="800000"/>
          <a:headEnd/>
          <a:tailEnd/>
        </a:ln>
      </xdr:spPr>
    </xdr:pic>
    <xdr:clientData/>
  </xdr:twoCellAnchor>
  <xdr:twoCellAnchor editAs="oneCell">
    <xdr:from>
      <xdr:col>22</xdr:col>
      <xdr:colOff>211667</xdr:colOff>
      <xdr:row>1504</xdr:row>
      <xdr:rowOff>86782</xdr:rowOff>
    </xdr:from>
    <xdr:to>
      <xdr:col>23</xdr:col>
      <xdr:colOff>261527</xdr:colOff>
      <xdr:row>1507</xdr:row>
      <xdr:rowOff>314</xdr:rowOff>
    </xdr:to>
    <xdr:pic>
      <xdr:nvPicPr>
        <xdr:cNvPr id="51" name="Picture 3" descr="saraswati 2.jpg">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
        <a:srcRect/>
        <a:stretch>
          <a:fillRect/>
        </a:stretch>
      </xdr:blipFill>
      <xdr:spPr bwMode="auto">
        <a:xfrm>
          <a:off x="8940800" y="240675582"/>
          <a:ext cx="512234" cy="496321"/>
        </a:xfrm>
        <a:prstGeom prst="rect">
          <a:avLst/>
        </a:prstGeom>
        <a:noFill/>
        <a:ln w="9525">
          <a:noFill/>
          <a:miter lim="800000"/>
          <a:headEnd/>
          <a:tailEnd/>
        </a:ln>
      </xdr:spPr>
    </xdr:pic>
    <xdr:clientData/>
  </xdr:twoCellAnchor>
  <xdr:twoCellAnchor editAs="oneCell">
    <xdr:from>
      <xdr:col>22</xdr:col>
      <xdr:colOff>211667</xdr:colOff>
      <xdr:row>1536</xdr:row>
      <xdr:rowOff>86782</xdr:rowOff>
    </xdr:from>
    <xdr:to>
      <xdr:col>23</xdr:col>
      <xdr:colOff>261527</xdr:colOff>
      <xdr:row>1539</xdr:row>
      <xdr:rowOff>314</xdr:rowOff>
    </xdr:to>
    <xdr:pic>
      <xdr:nvPicPr>
        <xdr:cNvPr id="52" name="Picture 51" descr="saraswati 2.jpg">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
        <a:srcRect/>
        <a:stretch>
          <a:fillRect/>
        </a:stretch>
      </xdr:blipFill>
      <xdr:spPr bwMode="auto">
        <a:xfrm>
          <a:off x="8940800" y="247177982"/>
          <a:ext cx="512234" cy="496321"/>
        </a:xfrm>
        <a:prstGeom prst="rect">
          <a:avLst/>
        </a:prstGeom>
        <a:noFill/>
        <a:ln w="9525">
          <a:noFill/>
          <a:miter lim="800000"/>
          <a:headEnd/>
          <a:tailEnd/>
        </a:ln>
      </xdr:spPr>
    </xdr:pic>
    <xdr:clientData/>
  </xdr:twoCellAnchor>
  <xdr:twoCellAnchor editAs="oneCell">
    <xdr:from>
      <xdr:col>22</xdr:col>
      <xdr:colOff>211667</xdr:colOff>
      <xdr:row>1568</xdr:row>
      <xdr:rowOff>86782</xdr:rowOff>
    </xdr:from>
    <xdr:to>
      <xdr:col>23</xdr:col>
      <xdr:colOff>261527</xdr:colOff>
      <xdr:row>1571</xdr:row>
      <xdr:rowOff>314</xdr:rowOff>
    </xdr:to>
    <xdr:pic>
      <xdr:nvPicPr>
        <xdr:cNvPr id="53" name="Picture 52" descr="saraswati 2.jpg">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
        <a:srcRect/>
        <a:stretch>
          <a:fillRect/>
        </a:stretch>
      </xdr:blipFill>
      <xdr:spPr bwMode="auto">
        <a:xfrm>
          <a:off x="8940800" y="253680382"/>
          <a:ext cx="512234" cy="496321"/>
        </a:xfrm>
        <a:prstGeom prst="rect">
          <a:avLst/>
        </a:prstGeom>
        <a:noFill/>
        <a:ln w="9525">
          <a:noFill/>
          <a:miter lim="800000"/>
          <a:headEnd/>
          <a:tailEnd/>
        </a:ln>
      </xdr:spPr>
    </xdr:pic>
    <xdr:clientData/>
  </xdr:twoCellAnchor>
  <xdr:twoCellAnchor editAs="oneCell">
    <xdr:from>
      <xdr:col>22</xdr:col>
      <xdr:colOff>211667</xdr:colOff>
      <xdr:row>1600</xdr:row>
      <xdr:rowOff>86782</xdr:rowOff>
    </xdr:from>
    <xdr:to>
      <xdr:col>23</xdr:col>
      <xdr:colOff>261527</xdr:colOff>
      <xdr:row>1603</xdr:row>
      <xdr:rowOff>314</xdr:rowOff>
    </xdr:to>
    <xdr:pic>
      <xdr:nvPicPr>
        <xdr:cNvPr id="54" name="Picture 3" descr="saraswati 2.jpg">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1"/>
        <a:srcRect/>
        <a:stretch>
          <a:fillRect/>
        </a:stretch>
      </xdr:blipFill>
      <xdr:spPr bwMode="auto">
        <a:xfrm>
          <a:off x="8940800" y="86782"/>
          <a:ext cx="512234" cy="496321"/>
        </a:xfrm>
        <a:prstGeom prst="rect">
          <a:avLst/>
        </a:prstGeom>
        <a:noFill/>
        <a:ln w="9525">
          <a:noFill/>
          <a:miter lim="800000"/>
          <a:headEnd/>
          <a:tailEnd/>
        </a:ln>
      </xdr:spPr>
    </xdr:pic>
    <xdr:clientData/>
  </xdr:twoCellAnchor>
  <xdr:twoCellAnchor editAs="oneCell">
    <xdr:from>
      <xdr:col>22</xdr:col>
      <xdr:colOff>211667</xdr:colOff>
      <xdr:row>1632</xdr:row>
      <xdr:rowOff>86782</xdr:rowOff>
    </xdr:from>
    <xdr:to>
      <xdr:col>23</xdr:col>
      <xdr:colOff>261527</xdr:colOff>
      <xdr:row>1635</xdr:row>
      <xdr:rowOff>315</xdr:rowOff>
    </xdr:to>
    <xdr:pic>
      <xdr:nvPicPr>
        <xdr:cNvPr id="55" name="Picture 54" descr="saraswati 2.jpg">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
        <a:srcRect/>
        <a:stretch>
          <a:fillRect/>
        </a:stretch>
      </xdr:blipFill>
      <xdr:spPr bwMode="auto">
        <a:xfrm>
          <a:off x="8940800" y="6589182"/>
          <a:ext cx="512234" cy="496321"/>
        </a:xfrm>
        <a:prstGeom prst="rect">
          <a:avLst/>
        </a:prstGeom>
        <a:noFill/>
        <a:ln w="9525">
          <a:noFill/>
          <a:miter lim="800000"/>
          <a:headEnd/>
          <a:tailEnd/>
        </a:ln>
      </xdr:spPr>
    </xdr:pic>
    <xdr:clientData/>
  </xdr:twoCellAnchor>
  <xdr:twoCellAnchor editAs="oneCell">
    <xdr:from>
      <xdr:col>22</xdr:col>
      <xdr:colOff>211667</xdr:colOff>
      <xdr:row>1664</xdr:row>
      <xdr:rowOff>86782</xdr:rowOff>
    </xdr:from>
    <xdr:to>
      <xdr:col>23</xdr:col>
      <xdr:colOff>261527</xdr:colOff>
      <xdr:row>1667</xdr:row>
      <xdr:rowOff>315</xdr:rowOff>
    </xdr:to>
    <xdr:pic>
      <xdr:nvPicPr>
        <xdr:cNvPr id="56" name="Picture 3" descr="saraswati 2.jpg">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
        <a:srcRect/>
        <a:stretch>
          <a:fillRect/>
        </a:stretch>
      </xdr:blipFill>
      <xdr:spPr bwMode="auto">
        <a:xfrm>
          <a:off x="8940800" y="13091582"/>
          <a:ext cx="512234" cy="496321"/>
        </a:xfrm>
        <a:prstGeom prst="rect">
          <a:avLst/>
        </a:prstGeom>
        <a:noFill/>
        <a:ln w="9525">
          <a:noFill/>
          <a:miter lim="800000"/>
          <a:headEnd/>
          <a:tailEnd/>
        </a:ln>
      </xdr:spPr>
    </xdr:pic>
    <xdr:clientData/>
  </xdr:twoCellAnchor>
  <xdr:twoCellAnchor editAs="oneCell">
    <xdr:from>
      <xdr:col>22</xdr:col>
      <xdr:colOff>211667</xdr:colOff>
      <xdr:row>1696</xdr:row>
      <xdr:rowOff>86782</xdr:rowOff>
    </xdr:from>
    <xdr:to>
      <xdr:col>23</xdr:col>
      <xdr:colOff>261527</xdr:colOff>
      <xdr:row>1699</xdr:row>
      <xdr:rowOff>314</xdr:rowOff>
    </xdr:to>
    <xdr:pic>
      <xdr:nvPicPr>
        <xdr:cNvPr id="57" name="Picture 56" descr="saraswati 2.jpg">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
        <a:srcRect/>
        <a:stretch>
          <a:fillRect/>
        </a:stretch>
      </xdr:blipFill>
      <xdr:spPr bwMode="auto">
        <a:xfrm>
          <a:off x="8940800" y="19593982"/>
          <a:ext cx="512234" cy="496321"/>
        </a:xfrm>
        <a:prstGeom prst="rect">
          <a:avLst/>
        </a:prstGeom>
        <a:noFill/>
        <a:ln w="9525">
          <a:noFill/>
          <a:miter lim="800000"/>
          <a:headEnd/>
          <a:tailEnd/>
        </a:ln>
      </xdr:spPr>
    </xdr:pic>
    <xdr:clientData/>
  </xdr:twoCellAnchor>
  <xdr:twoCellAnchor editAs="oneCell">
    <xdr:from>
      <xdr:col>22</xdr:col>
      <xdr:colOff>211667</xdr:colOff>
      <xdr:row>1728</xdr:row>
      <xdr:rowOff>86782</xdr:rowOff>
    </xdr:from>
    <xdr:to>
      <xdr:col>23</xdr:col>
      <xdr:colOff>261527</xdr:colOff>
      <xdr:row>1731</xdr:row>
      <xdr:rowOff>314</xdr:rowOff>
    </xdr:to>
    <xdr:pic>
      <xdr:nvPicPr>
        <xdr:cNvPr id="58" name="Picture 57" descr="saraswati 2.jpg">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
        <a:srcRect/>
        <a:stretch>
          <a:fillRect/>
        </a:stretch>
      </xdr:blipFill>
      <xdr:spPr bwMode="auto">
        <a:xfrm>
          <a:off x="8940800" y="26096382"/>
          <a:ext cx="512234" cy="496321"/>
        </a:xfrm>
        <a:prstGeom prst="rect">
          <a:avLst/>
        </a:prstGeom>
        <a:noFill/>
        <a:ln w="9525">
          <a:noFill/>
          <a:miter lim="800000"/>
          <a:headEnd/>
          <a:tailEnd/>
        </a:ln>
      </xdr:spPr>
    </xdr:pic>
    <xdr:clientData/>
  </xdr:twoCellAnchor>
  <xdr:twoCellAnchor editAs="oneCell">
    <xdr:from>
      <xdr:col>22</xdr:col>
      <xdr:colOff>211667</xdr:colOff>
      <xdr:row>1760</xdr:row>
      <xdr:rowOff>86782</xdr:rowOff>
    </xdr:from>
    <xdr:to>
      <xdr:col>23</xdr:col>
      <xdr:colOff>261527</xdr:colOff>
      <xdr:row>1763</xdr:row>
      <xdr:rowOff>315</xdr:rowOff>
    </xdr:to>
    <xdr:pic>
      <xdr:nvPicPr>
        <xdr:cNvPr id="59" name="Picture 3" descr="saraswati 2.jpg">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
        <a:srcRect/>
        <a:stretch>
          <a:fillRect/>
        </a:stretch>
      </xdr:blipFill>
      <xdr:spPr bwMode="auto">
        <a:xfrm>
          <a:off x="8940800" y="32598782"/>
          <a:ext cx="512234" cy="496321"/>
        </a:xfrm>
        <a:prstGeom prst="rect">
          <a:avLst/>
        </a:prstGeom>
        <a:noFill/>
        <a:ln w="9525">
          <a:noFill/>
          <a:miter lim="800000"/>
          <a:headEnd/>
          <a:tailEnd/>
        </a:ln>
      </xdr:spPr>
    </xdr:pic>
    <xdr:clientData/>
  </xdr:twoCellAnchor>
  <xdr:twoCellAnchor editAs="oneCell">
    <xdr:from>
      <xdr:col>22</xdr:col>
      <xdr:colOff>211667</xdr:colOff>
      <xdr:row>1792</xdr:row>
      <xdr:rowOff>86782</xdr:rowOff>
    </xdr:from>
    <xdr:to>
      <xdr:col>23</xdr:col>
      <xdr:colOff>261527</xdr:colOff>
      <xdr:row>1795</xdr:row>
      <xdr:rowOff>313</xdr:rowOff>
    </xdr:to>
    <xdr:pic>
      <xdr:nvPicPr>
        <xdr:cNvPr id="60" name="Picture 59" descr="saraswati 2.jpg">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
        <a:srcRect/>
        <a:stretch>
          <a:fillRect/>
        </a:stretch>
      </xdr:blipFill>
      <xdr:spPr bwMode="auto">
        <a:xfrm>
          <a:off x="8940800" y="39101182"/>
          <a:ext cx="512234" cy="496321"/>
        </a:xfrm>
        <a:prstGeom prst="rect">
          <a:avLst/>
        </a:prstGeom>
        <a:noFill/>
        <a:ln w="9525">
          <a:noFill/>
          <a:miter lim="800000"/>
          <a:headEnd/>
          <a:tailEnd/>
        </a:ln>
      </xdr:spPr>
    </xdr:pic>
    <xdr:clientData/>
  </xdr:twoCellAnchor>
  <xdr:twoCellAnchor editAs="oneCell">
    <xdr:from>
      <xdr:col>22</xdr:col>
      <xdr:colOff>211667</xdr:colOff>
      <xdr:row>1824</xdr:row>
      <xdr:rowOff>86782</xdr:rowOff>
    </xdr:from>
    <xdr:to>
      <xdr:col>23</xdr:col>
      <xdr:colOff>261527</xdr:colOff>
      <xdr:row>1827</xdr:row>
      <xdr:rowOff>313</xdr:rowOff>
    </xdr:to>
    <xdr:pic>
      <xdr:nvPicPr>
        <xdr:cNvPr id="61" name="Picture 3" descr="saraswati 2.jpg">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
        <a:srcRect/>
        <a:stretch>
          <a:fillRect/>
        </a:stretch>
      </xdr:blipFill>
      <xdr:spPr bwMode="auto">
        <a:xfrm>
          <a:off x="8940800" y="45603582"/>
          <a:ext cx="512234" cy="496321"/>
        </a:xfrm>
        <a:prstGeom prst="rect">
          <a:avLst/>
        </a:prstGeom>
        <a:noFill/>
        <a:ln w="9525">
          <a:noFill/>
          <a:miter lim="800000"/>
          <a:headEnd/>
          <a:tailEnd/>
        </a:ln>
      </xdr:spPr>
    </xdr:pic>
    <xdr:clientData/>
  </xdr:twoCellAnchor>
  <xdr:twoCellAnchor editAs="oneCell">
    <xdr:from>
      <xdr:col>22</xdr:col>
      <xdr:colOff>211667</xdr:colOff>
      <xdr:row>1856</xdr:row>
      <xdr:rowOff>86782</xdr:rowOff>
    </xdr:from>
    <xdr:to>
      <xdr:col>23</xdr:col>
      <xdr:colOff>261527</xdr:colOff>
      <xdr:row>1859</xdr:row>
      <xdr:rowOff>315</xdr:rowOff>
    </xdr:to>
    <xdr:pic>
      <xdr:nvPicPr>
        <xdr:cNvPr id="62" name="Picture 61" descr="saraswati 2.jpg">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
        <a:srcRect/>
        <a:stretch>
          <a:fillRect/>
        </a:stretch>
      </xdr:blipFill>
      <xdr:spPr bwMode="auto">
        <a:xfrm>
          <a:off x="8940800" y="52105982"/>
          <a:ext cx="512234" cy="496321"/>
        </a:xfrm>
        <a:prstGeom prst="rect">
          <a:avLst/>
        </a:prstGeom>
        <a:noFill/>
        <a:ln w="9525">
          <a:noFill/>
          <a:miter lim="800000"/>
          <a:headEnd/>
          <a:tailEnd/>
        </a:ln>
      </xdr:spPr>
    </xdr:pic>
    <xdr:clientData/>
  </xdr:twoCellAnchor>
  <xdr:twoCellAnchor editAs="oneCell">
    <xdr:from>
      <xdr:col>22</xdr:col>
      <xdr:colOff>211667</xdr:colOff>
      <xdr:row>1888</xdr:row>
      <xdr:rowOff>86782</xdr:rowOff>
    </xdr:from>
    <xdr:to>
      <xdr:col>23</xdr:col>
      <xdr:colOff>261527</xdr:colOff>
      <xdr:row>1891</xdr:row>
      <xdr:rowOff>314</xdr:rowOff>
    </xdr:to>
    <xdr:pic>
      <xdr:nvPicPr>
        <xdr:cNvPr id="63" name="Picture 62" descr="saraswati 2.jpg">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
        <a:srcRect/>
        <a:stretch>
          <a:fillRect/>
        </a:stretch>
      </xdr:blipFill>
      <xdr:spPr bwMode="auto">
        <a:xfrm>
          <a:off x="8940800" y="58608382"/>
          <a:ext cx="512234" cy="496321"/>
        </a:xfrm>
        <a:prstGeom prst="rect">
          <a:avLst/>
        </a:prstGeom>
        <a:noFill/>
        <a:ln w="9525">
          <a:noFill/>
          <a:miter lim="800000"/>
          <a:headEnd/>
          <a:tailEnd/>
        </a:ln>
      </xdr:spPr>
    </xdr:pic>
    <xdr:clientData/>
  </xdr:twoCellAnchor>
  <xdr:twoCellAnchor editAs="oneCell">
    <xdr:from>
      <xdr:col>22</xdr:col>
      <xdr:colOff>211667</xdr:colOff>
      <xdr:row>1920</xdr:row>
      <xdr:rowOff>86782</xdr:rowOff>
    </xdr:from>
    <xdr:to>
      <xdr:col>23</xdr:col>
      <xdr:colOff>261527</xdr:colOff>
      <xdr:row>1923</xdr:row>
      <xdr:rowOff>314</xdr:rowOff>
    </xdr:to>
    <xdr:pic>
      <xdr:nvPicPr>
        <xdr:cNvPr id="64" name="Picture 3" descr="saraswati 2.jpg">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a:srcRect/>
        <a:stretch>
          <a:fillRect/>
        </a:stretch>
      </xdr:blipFill>
      <xdr:spPr bwMode="auto">
        <a:xfrm>
          <a:off x="8940800" y="65110782"/>
          <a:ext cx="512234" cy="496321"/>
        </a:xfrm>
        <a:prstGeom prst="rect">
          <a:avLst/>
        </a:prstGeom>
        <a:noFill/>
        <a:ln w="9525">
          <a:noFill/>
          <a:miter lim="800000"/>
          <a:headEnd/>
          <a:tailEnd/>
        </a:ln>
      </xdr:spPr>
    </xdr:pic>
    <xdr:clientData/>
  </xdr:twoCellAnchor>
  <xdr:twoCellAnchor editAs="oneCell">
    <xdr:from>
      <xdr:col>22</xdr:col>
      <xdr:colOff>211667</xdr:colOff>
      <xdr:row>1952</xdr:row>
      <xdr:rowOff>86782</xdr:rowOff>
    </xdr:from>
    <xdr:to>
      <xdr:col>23</xdr:col>
      <xdr:colOff>261527</xdr:colOff>
      <xdr:row>1955</xdr:row>
      <xdr:rowOff>314</xdr:rowOff>
    </xdr:to>
    <xdr:pic>
      <xdr:nvPicPr>
        <xdr:cNvPr id="65" name="Picture 64" descr="saraswati 2.jpg">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
        <a:srcRect/>
        <a:stretch>
          <a:fillRect/>
        </a:stretch>
      </xdr:blipFill>
      <xdr:spPr bwMode="auto">
        <a:xfrm>
          <a:off x="8940800" y="71613182"/>
          <a:ext cx="512234" cy="496321"/>
        </a:xfrm>
        <a:prstGeom prst="rect">
          <a:avLst/>
        </a:prstGeom>
        <a:noFill/>
        <a:ln w="9525">
          <a:noFill/>
          <a:miter lim="800000"/>
          <a:headEnd/>
          <a:tailEnd/>
        </a:ln>
      </xdr:spPr>
    </xdr:pic>
    <xdr:clientData/>
  </xdr:twoCellAnchor>
  <xdr:twoCellAnchor editAs="oneCell">
    <xdr:from>
      <xdr:col>22</xdr:col>
      <xdr:colOff>211667</xdr:colOff>
      <xdr:row>1984</xdr:row>
      <xdr:rowOff>86782</xdr:rowOff>
    </xdr:from>
    <xdr:to>
      <xdr:col>23</xdr:col>
      <xdr:colOff>261527</xdr:colOff>
      <xdr:row>1987</xdr:row>
      <xdr:rowOff>315</xdr:rowOff>
    </xdr:to>
    <xdr:pic>
      <xdr:nvPicPr>
        <xdr:cNvPr id="66" name="Picture 3" descr="saraswati 2.jpg">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
        <a:srcRect/>
        <a:stretch>
          <a:fillRect/>
        </a:stretch>
      </xdr:blipFill>
      <xdr:spPr bwMode="auto">
        <a:xfrm>
          <a:off x="8940800" y="78115582"/>
          <a:ext cx="512234" cy="496321"/>
        </a:xfrm>
        <a:prstGeom prst="rect">
          <a:avLst/>
        </a:prstGeom>
        <a:noFill/>
        <a:ln w="9525">
          <a:noFill/>
          <a:miter lim="800000"/>
          <a:headEnd/>
          <a:tailEnd/>
        </a:ln>
      </xdr:spPr>
    </xdr:pic>
    <xdr:clientData/>
  </xdr:twoCellAnchor>
  <xdr:twoCellAnchor editAs="oneCell">
    <xdr:from>
      <xdr:col>22</xdr:col>
      <xdr:colOff>211667</xdr:colOff>
      <xdr:row>2016</xdr:row>
      <xdr:rowOff>86782</xdr:rowOff>
    </xdr:from>
    <xdr:to>
      <xdr:col>23</xdr:col>
      <xdr:colOff>261527</xdr:colOff>
      <xdr:row>2019</xdr:row>
      <xdr:rowOff>314</xdr:rowOff>
    </xdr:to>
    <xdr:pic>
      <xdr:nvPicPr>
        <xdr:cNvPr id="67" name="Picture 66" descr="saraswati 2.jpg">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
        <a:srcRect/>
        <a:stretch>
          <a:fillRect/>
        </a:stretch>
      </xdr:blipFill>
      <xdr:spPr bwMode="auto">
        <a:xfrm>
          <a:off x="8940800" y="84617982"/>
          <a:ext cx="512234" cy="496321"/>
        </a:xfrm>
        <a:prstGeom prst="rect">
          <a:avLst/>
        </a:prstGeom>
        <a:noFill/>
        <a:ln w="9525">
          <a:noFill/>
          <a:miter lim="800000"/>
          <a:headEnd/>
          <a:tailEnd/>
        </a:ln>
      </xdr:spPr>
    </xdr:pic>
    <xdr:clientData/>
  </xdr:twoCellAnchor>
  <xdr:twoCellAnchor editAs="oneCell">
    <xdr:from>
      <xdr:col>22</xdr:col>
      <xdr:colOff>211667</xdr:colOff>
      <xdr:row>2048</xdr:row>
      <xdr:rowOff>86782</xdr:rowOff>
    </xdr:from>
    <xdr:to>
      <xdr:col>23</xdr:col>
      <xdr:colOff>261527</xdr:colOff>
      <xdr:row>2051</xdr:row>
      <xdr:rowOff>314</xdr:rowOff>
    </xdr:to>
    <xdr:pic>
      <xdr:nvPicPr>
        <xdr:cNvPr id="68" name="Picture 67" descr="saraswati 2.jpg">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
        <a:srcRect/>
        <a:stretch>
          <a:fillRect/>
        </a:stretch>
      </xdr:blipFill>
      <xdr:spPr bwMode="auto">
        <a:xfrm>
          <a:off x="8940800" y="91120382"/>
          <a:ext cx="512234" cy="496321"/>
        </a:xfrm>
        <a:prstGeom prst="rect">
          <a:avLst/>
        </a:prstGeom>
        <a:noFill/>
        <a:ln w="9525">
          <a:noFill/>
          <a:miter lim="800000"/>
          <a:headEnd/>
          <a:tailEnd/>
        </a:ln>
      </xdr:spPr>
    </xdr:pic>
    <xdr:clientData/>
  </xdr:twoCellAnchor>
  <xdr:twoCellAnchor editAs="oneCell">
    <xdr:from>
      <xdr:col>22</xdr:col>
      <xdr:colOff>211667</xdr:colOff>
      <xdr:row>2080</xdr:row>
      <xdr:rowOff>86782</xdr:rowOff>
    </xdr:from>
    <xdr:to>
      <xdr:col>23</xdr:col>
      <xdr:colOff>261527</xdr:colOff>
      <xdr:row>2083</xdr:row>
      <xdr:rowOff>313</xdr:rowOff>
    </xdr:to>
    <xdr:pic>
      <xdr:nvPicPr>
        <xdr:cNvPr id="69" name="Picture 3" descr="saraswati 2.jpg">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
        <a:srcRect/>
        <a:stretch>
          <a:fillRect/>
        </a:stretch>
      </xdr:blipFill>
      <xdr:spPr bwMode="auto">
        <a:xfrm>
          <a:off x="8940800" y="97622782"/>
          <a:ext cx="512234" cy="496321"/>
        </a:xfrm>
        <a:prstGeom prst="rect">
          <a:avLst/>
        </a:prstGeom>
        <a:noFill/>
        <a:ln w="9525">
          <a:noFill/>
          <a:miter lim="800000"/>
          <a:headEnd/>
          <a:tailEnd/>
        </a:ln>
      </xdr:spPr>
    </xdr:pic>
    <xdr:clientData/>
  </xdr:twoCellAnchor>
  <xdr:twoCellAnchor editAs="oneCell">
    <xdr:from>
      <xdr:col>22</xdr:col>
      <xdr:colOff>211667</xdr:colOff>
      <xdr:row>2112</xdr:row>
      <xdr:rowOff>86782</xdr:rowOff>
    </xdr:from>
    <xdr:to>
      <xdr:col>23</xdr:col>
      <xdr:colOff>261527</xdr:colOff>
      <xdr:row>2115</xdr:row>
      <xdr:rowOff>314</xdr:rowOff>
    </xdr:to>
    <xdr:pic>
      <xdr:nvPicPr>
        <xdr:cNvPr id="70" name="Picture 69" descr="saraswati 2.jpg">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
        <a:srcRect/>
        <a:stretch>
          <a:fillRect/>
        </a:stretch>
      </xdr:blipFill>
      <xdr:spPr bwMode="auto">
        <a:xfrm>
          <a:off x="8940800" y="104125182"/>
          <a:ext cx="512234" cy="496321"/>
        </a:xfrm>
        <a:prstGeom prst="rect">
          <a:avLst/>
        </a:prstGeom>
        <a:noFill/>
        <a:ln w="9525">
          <a:noFill/>
          <a:miter lim="800000"/>
          <a:headEnd/>
          <a:tailEnd/>
        </a:ln>
      </xdr:spPr>
    </xdr:pic>
    <xdr:clientData/>
  </xdr:twoCellAnchor>
  <xdr:twoCellAnchor editAs="oneCell">
    <xdr:from>
      <xdr:col>22</xdr:col>
      <xdr:colOff>211667</xdr:colOff>
      <xdr:row>2144</xdr:row>
      <xdr:rowOff>86782</xdr:rowOff>
    </xdr:from>
    <xdr:to>
      <xdr:col>23</xdr:col>
      <xdr:colOff>261527</xdr:colOff>
      <xdr:row>2147</xdr:row>
      <xdr:rowOff>315</xdr:rowOff>
    </xdr:to>
    <xdr:pic>
      <xdr:nvPicPr>
        <xdr:cNvPr id="71" name="Picture 3" descr="saraswati 2.jpg">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
        <a:srcRect/>
        <a:stretch>
          <a:fillRect/>
        </a:stretch>
      </xdr:blipFill>
      <xdr:spPr bwMode="auto">
        <a:xfrm>
          <a:off x="8940800" y="110627582"/>
          <a:ext cx="512234" cy="496321"/>
        </a:xfrm>
        <a:prstGeom prst="rect">
          <a:avLst/>
        </a:prstGeom>
        <a:noFill/>
        <a:ln w="9525">
          <a:noFill/>
          <a:miter lim="800000"/>
          <a:headEnd/>
          <a:tailEnd/>
        </a:ln>
      </xdr:spPr>
    </xdr:pic>
    <xdr:clientData/>
  </xdr:twoCellAnchor>
  <xdr:twoCellAnchor editAs="oneCell">
    <xdr:from>
      <xdr:col>22</xdr:col>
      <xdr:colOff>211667</xdr:colOff>
      <xdr:row>2176</xdr:row>
      <xdr:rowOff>86782</xdr:rowOff>
    </xdr:from>
    <xdr:to>
      <xdr:col>23</xdr:col>
      <xdr:colOff>261527</xdr:colOff>
      <xdr:row>2179</xdr:row>
      <xdr:rowOff>313</xdr:rowOff>
    </xdr:to>
    <xdr:pic>
      <xdr:nvPicPr>
        <xdr:cNvPr id="72" name="Picture 71" descr="saraswati 2.jpg">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
        <a:srcRect/>
        <a:stretch>
          <a:fillRect/>
        </a:stretch>
      </xdr:blipFill>
      <xdr:spPr bwMode="auto">
        <a:xfrm>
          <a:off x="8940800" y="117129982"/>
          <a:ext cx="512234" cy="496321"/>
        </a:xfrm>
        <a:prstGeom prst="rect">
          <a:avLst/>
        </a:prstGeom>
        <a:noFill/>
        <a:ln w="9525">
          <a:noFill/>
          <a:miter lim="800000"/>
          <a:headEnd/>
          <a:tailEnd/>
        </a:ln>
      </xdr:spPr>
    </xdr:pic>
    <xdr:clientData/>
  </xdr:twoCellAnchor>
  <xdr:twoCellAnchor editAs="oneCell">
    <xdr:from>
      <xdr:col>22</xdr:col>
      <xdr:colOff>211667</xdr:colOff>
      <xdr:row>2208</xdr:row>
      <xdr:rowOff>86782</xdr:rowOff>
    </xdr:from>
    <xdr:to>
      <xdr:col>23</xdr:col>
      <xdr:colOff>261527</xdr:colOff>
      <xdr:row>2211</xdr:row>
      <xdr:rowOff>314</xdr:rowOff>
    </xdr:to>
    <xdr:pic>
      <xdr:nvPicPr>
        <xdr:cNvPr id="73" name="Picture 72" descr="saraswati 2.jpg">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
        <a:srcRect/>
        <a:stretch>
          <a:fillRect/>
        </a:stretch>
      </xdr:blipFill>
      <xdr:spPr bwMode="auto">
        <a:xfrm>
          <a:off x="8940800" y="123632382"/>
          <a:ext cx="512234" cy="496321"/>
        </a:xfrm>
        <a:prstGeom prst="rect">
          <a:avLst/>
        </a:prstGeom>
        <a:noFill/>
        <a:ln w="9525">
          <a:noFill/>
          <a:miter lim="800000"/>
          <a:headEnd/>
          <a:tailEnd/>
        </a:ln>
      </xdr:spPr>
    </xdr:pic>
    <xdr:clientData/>
  </xdr:twoCellAnchor>
  <xdr:twoCellAnchor editAs="oneCell">
    <xdr:from>
      <xdr:col>22</xdr:col>
      <xdr:colOff>211667</xdr:colOff>
      <xdr:row>2240</xdr:row>
      <xdr:rowOff>86782</xdr:rowOff>
    </xdr:from>
    <xdr:to>
      <xdr:col>23</xdr:col>
      <xdr:colOff>261527</xdr:colOff>
      <xdr:row>2243</xdr:row>
      <xdr:rowOff>315</xdr:rowOff>
    </xdr:to>
    <xdr:pic>
      <xdr:nvPicPr>
        <xdr:cNvPr id="74" name="Picture 3" descr="saraswati 2.jpg">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
        <a:srcRect/>
        <a:stretch>
          <a:fillRect/>
        </a:stretch>
      </xdr:blipFill>
      <xdr:spPr bwMode="auto">
        <a:xfrm>
          <a:off x="8940800" y="130134782"/>
          <a:ext cx="512234" cy="496321"/>
        </a:xfrm>
        <a:prstGeom prst="rect">
          <a:avLst/>
        </a:prstGeom>
        <a:noFill/>
        <a:ln w="9525">
          <a:noFill/>
          <a:miter lim="800000"/>
          <a:headEnd/>
          <a:tailEnd/>
        </a:ln>
      </xdr:spPr>
    </xdr:pic>
    <xdr:clientData/>
  </xdr:twoCellAnchor>
  <xdr:twoCellAnchor editAs="oneCell">
    <xdr:from>
      <xdr:col>22</xdr:col>
      <xdr:colOff>211667</xdr:colOff>
      <xdr:row>2272</xdr:row>
      <xdr:rowOff>86782</xdr:rowOff>
    </xdr:from>
    <xdr:to>
      <xdr:col>23</xdr:col>
      <xdr:colOff>261527</xdr:colOff>
      <xdr:row>2275</xdr:row>
      <xdr:rowOff>315</xdr:rowOff>
    </xdr:to>
    <xdr:pic>
      <xdr:nvPicPr>
        <xdr:cNvPr id="75" name="Picture 74" descr="saraswati 2.jpg">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
        <a:srcRect/>
        <a:stretch>
          <a:fillRect/>
        </a:stretch>
      </xdr:blipFill>
      <xdr:spPr bwMode="auto">
        <a:xfrm>
          <a:off x="8940800" y="136637182"/>
          <a:ext cx="512234" cy="496321"/>
        </a:xfrm>
        <a:prstGeom prst="rect">
          <a:avLst/>
        </a:prstGeom>
        <a:noFill/>
        <a:ln w="9525">
          <a:noFill/>
          <a:miter lim="800000"/>
          <a:headEnd/>
          <a:tailEnd/>
        </a:ln>
      </xdr:spPr>
    </xdr:pic>
    <xdr:clientData/>
  </xdr:twoCellAnchor>
  <xdr:twoCellAnchor editAs="oneCell">
    <xdr:from>
      <xdr:col>22</xdr:col>
      <xdr:colOff>211667</xdr:colOff>
      <xdr:row>2304</xdr:row>
      <xdr:rowOff>86782</xdr:rowOff>
    </xdr:from>
    <xdr:to>
      <xdr:col>23</xdr:col>
      <xdr:colOff>261527</xdr:colOff>
      <xdr:row>2307</xdr:row>
      <xdr:rowOff>313</xdr:rowOff>
    </xdr:to>
    <xdr:pic>
      <xdr:nvPicPr>
        <xdr:cNvPr id="76" name="Picture 3" descr="saraswati 2.jpg">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
        <a:srcRect/>
        <a:stretch>
          <a:fillRect/>
        </a:stretch>
      </xdr:blipFill>
      <xdr:spPr bwMode="auto">
        <a:xfrm>
          <a:off x="8940800" y="143139582"/>
          <a:ext cx="512234" cy="496321"/>
        </a:xfrm>
        <a:prstGeom prst="rect">
          <a:avLst/>
        </a:prstGeom>
        <a:noFill/>
        <a:ln w="9525">
          <a:noFill/>
          <a:miter lim="800000"/>
          <a:headEnd/>
          <a:tailEnd/>
        </a:ln>
      </xdr:spPr>
    </xdr:pic>
    <xdr:clientData/>
  </xdr:twoCellAnchor>
  <xdr:twoCellAnchor editAs="oneCell">
    <xdr:from>
      <xdr:col>22</xdr:col>
      <xdr:colOff>211667</xdr:colOff>
      <xdr:row>2336</xdr:row>
      <xdr:rowOff>86782</xdr:rowOff>
    </xdr:from>
    <xdr:to>
      <xdr:col>23</xdr:col>
      <xdr:colOff>261527</xdr:colOff>
      <xdr:row>2339</xdr:row>
      <xdr:rowOff>314</xdr:rowOff>
    </xdr:to>
    <xdr:pic>
      <xdr:nvPicPr>
        <xdr:cNvPr id="77" name="Picture 76" descr="saraswati 2.jpg">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
        <a:srcRect/>
        <a:stretch>
          <a:fillRect/>
        </a:stretch>
      </xdr:blipFill>
      <xdr:spPr bwMode="auto">
        <a:xfrm>
          <a:off x="8940800" y="149641982"/>
          <a:ext cx="512234" cy="496321"/>
        </a:xfrm>
        <a:prstGeom prst="rect">
          <a:avLst/>
        </a:prstGeom>
        <a:noFill/>
        <a:ln w="9525">
          <a:noFill/>
          <a:miter lim="800000"/>
          <a:headEnd/>
          <a:tailEnd/>
        </a:ln>
      </xdr:spPr>
    </xdr:pic>
    <xdr:clientData/>
  </xdr:twoCellAnchor>
  <xdr:twoCellAnchor editAs="oneCell">
    <xdr:from>
      <xdr:col>22</xdr:col>
      <xdr:colOff>211667</xdr:colOff>
      <xdr:row>2368</xdr:row>
      <xdr:rowOff>86782</xdr:rowOff>
    </xdr:from>
    <xdr:to>
      <xdr:col>23</xdr:col>
      <xdr:colOff>261527</xdr:colOff>
      <xdr:row>2371</xdr:row>
      <xdr:rowOff>314</xdr:rowOff>
    </xdr:to>
    <xdr:pic>
      <xdr:nvPicPr>
        <xdr:cNvPr id="78" name="Picture 77" descr="saraswati 2.jpg">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
        <a:srcRect/>
        <a:stretch>
          <a:fillRect/>
        </a:stretch>
      </xdr:blipFill>
      <xdr:spPr bwMode="auto">
        <a:xfrm>
          <a:off x="8940800" y="156144382"/>
          <a:ext cx="512234" cy="496321"/>
        </a:xfrm>
        <a:prstGeom prst="rect">
          <a:avLst/>
        </a:prstGeom>
        <a:noFill/>
        <a:ln w="9525">
          <a:noFill/>
          <a:miter lim="800000"/>
          <a:headEnd/>
          <a:tailEnd/>
        </a:ln>
      </xdr:spPr>
    </xdr:pic>
    <xdr:clientData/>
  </xdr:twoCellAnchor>
  <xdr:twoCellAnchor editAs="oneCell">
    <xdr:from>
      <xdr:col>22</xdr:col>
      <xdr:colOff>211667</xdr:colOff>
      <xdr:row>2400</xdr:row>
      <xdr:rowOff>86782</xdr:rowOff>
    </xdr:from>
    <xdr:to>
      <xdr:col>23</xdr:col>
      <xdr:colOff>261527</xdr:colOff>
      <xdr:row>2403</xdr:row>
      <xdr:rowOff>314</xdr:rowOff>
    </xdr:to>
    <xdr:pic>
      <xdr:nvPicPr>
        <xdr:cNvPr id="79" name="Picture 3" descr="saraswati 2.jpg">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
        <a:srcRect/>
        <a:stretch>
          <a:fillRect/>
        </a:stretch>
      </xdr:blipFill>
      <xdr:spPr bwMode="auto">
        <a:xfrm>
          <a:off x="8940800" y="162646782"/>
          <a:ext cx="512234" cy="496321"/>
        </a:xfrm>
        <a:prstGeom prst="rect">
          <a:avLst/>
        </a:prstGeom>
        <a:noFill/>
        <a:ln w="9525">
          <a:noFill/>
          <a:miter lim="800000"/>
          <a:headEnd/>
          <a:tailEnd/>
        </a:ln>
      </xdr:spPr>
    </xdr:pic>
    <xdr:clientData/>
  </xdr:twoCellAnchor>
  <xdr:twoCellAnchor editAs="oneCell">
    <xdr:from>
      <xdr:col>22</xdr:col>
      <xdr:colOff>211667</xdr:colOff>
      <xdr:row>2432</xdr:row>
      <xdr:rowOff>86782</xdr:rowOff>
    </xdr:from>
    <xdr:to>
      <xdr:col>23</xdr:col>
      <xdr:colOff>261527</xdr:colOff>
      <xdr:row>2435</xdr:row>
      <xdr:rowOff>314</xdr:rowOff>
    </xdr:to>
    <xdr:pic>
      <xdr:nvPicPr>
        <xdr:cNvPr id="80" name="Picture 79" descr="saraswati 2.jpg">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
        <a:srcRect/>
        <a:stretch>
          <a:fillRect/>
        </a:stretch>
      </xdr:blipFill>
      <xdr:spPr bwMode="auto">
        <a:xfrm>
          <a:off x="8940800" y="169149182"/>
          <a:ext cx="512234" cy="496321"/>
        </a:xfrm>
        <a:prstGeom prst="rect">
          <a:avLst/>
        </a:prstGeom>
        <a:noFill/>
        <a:ln w="9525">
          <a:noFill/>
          <a:miter lim="800000"/>
          <a:headEnd/>
          <a:tailEnd/>
        </a:ln>
      </xdr:spPr>
    </xdr:pic>
    <xdr:clientData/>
  </xdr:twoCellAnchor>
  <xdr:twoCellAnchor editAs="oneCell">
    <xdr:from>
      <xdr:col>22</xdr:col>
      <xdr:colOff>211667</xdr:colOff>
      <xdr:row>2464</xdr:row>
      <xdr:rowOff>86782</xdr:rowOff>
    </xdr:from>
    <xdr:to>
      <xdr:col>23</xdr:col>
      <xdr:colOff>261527</xdr:colOff>
      <xdr:row>2467</xdr:row>
      <xdr:rowOff>314</xdr:rowOff>
    </xdr:to>
    <xdr:pic>
      <xdr:nvPicPr>
        <xdr:cNvPr id="81" name="Picture 3" descr="saraswati 2.jpg">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
        <a:srcRect/>
        <a:stretch>
          <a:fillRect/>
        </a:stretch>
      </xdr:blipFill>
      <xdr:spPr bwMode="auto">
        <a:xfrm>
          <a:off x="8940800" y="175651582"/>
          <a:ext cx="512234" cy="496321"/>
        </a:xfrm>
        <a:prstGeom prst="rect">
          <a:avLst/>
        </a:prstGeom>
        <a:noFill/>
        <a:ln w="9525">
          <a:noFill/>
          <a:miter lim="800000"/>
          <a:headEnd/>
          <a:tailEnd/>
        </a:ln>
      </xdr:spPr>
    </xdr:pic>
    <xdr:clientData/>
  </xdr:twoCellAnchor>
  <xdr:twoCellAnchor editAs="oneCell">
    <xdr:from>
      <xdr:col>22</xdr:col>
      <xdr:colOff>211667</xdr:colOff>
      <xdr:row>2496</xdr:row>
      <xdr:rowOff>86782</xdr:rowOff>
    </xdr:from>
    <xdr:to>
      <xdr:col>23</xdr:col>
      <xdr:colOff>261527</xdr:colOff>
      <xdr:row>2499</xdr:row>
      <xdr:rowOff>315</xdr:rowOff>
    </xdr:to>
    <xdr:pic>
      <xdr:nvPicPr>
        <xdr:cNvPr id="82" name="Picture 81" descr="saraswati 2.jpg">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
        <a:srcRect/>
        <a:stretch>
          <a:fillRect/>
        </a:stretch>
      </xdr:blipFill>
      <xdr:spPr bwMode="auto">
        <a:xfrm>
          <a:off x="8940800" y="182153982"/>
          <a:ext cx="512234" cy="496321"/>
        </a:xfrm>
        <a:prstGeom prst="rect">
          <a:avLst/>
        </a:prstGeom>
        <a:noFill/>
        <a:ln w="9525">
          <a:noFill/>
          <a:miter lim="800000"/>
          <a:headEnd/>
          <a:tailEnd/>
        </a:ln>
      </xdr:spPr>
    </xdr:pic>
    <xdr:clientData/>
  </xdr:twoCellAnchor>
  <xdr:twoCellAnchor editAs="oneCell">
    <xdr:from>
      <xdr:col>22</xdr:col>
      <xdr:colOff>211667</xdr:colOff>
      <xdr:row>2528</xdr:row>
      <xdr:rowOff>86782</xdr:rowOff>
    </xdr:from>
    <xdr:to>
      <xdr:col>23</xdr:col>
      <xdr:colOff>261527</xdr:colOff>
      <xdr:row>2531</xdr:row>
      <xdr:rowOff>315</xdr:rowOff>
    </xdr:to>
    <xdr:pic>
      <xdr:nvPicPr>
        <xdr:cNvPr id="83" name="Picture 82" descr="saraswati 2.jpg">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
        <a:srcRect/>
        <a:stretch>
          <a:fillRect/>
        </a:stretch>
      </xdr:blipFill>
      <xdr:spPr bwMode="auto">
        <a:xfrm>
          <a:off x="8940800" y="188656382"/>
          <a:ext cx="512234" cy="496321"/>
        </a:xfrm>
        <a:prstGeom prst="rect">
          <a:avLst/>
        </a:prstGeom>
        <a:noFill/>
        <a:ln w="9525">
          <a:noFill/>
          <a:miter lim="800000"/>
          <a:headEnd/>
          <a:tailEnd/>
        </a:ln>
      </xdr:spPr>
    </xdr:pic>
    <xdr:clientData/>
  </xdr:twoCellAnchor>
  <xdr:twoCellAnchor editAs="oneCell">
    <xdr:from>
      <xdr:col>22</xdr:col>
      <xdr:colOff>211667</xdr:colOff>
      <xdr:row>2560</xdr:row>
      <xdr:rowOff>86782</xdr:rowOff>
    </xdr:from>
    <xdr:to>
      <xdr:col>23</xdr:col>
      <xdr:colOff>261527</xdr:colOff>
      <xdr:row>2563</xdr:row>
      <xdr:rowOff>314</xdr:rowOff>
    </xdr:to>
    <xdr:pic>
      <xdr:nvPicPr>
        <xdr:cNvPr id="84" name="Picture 3" descr="saraswati 2.jpg">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
        <a:srcRect/>
        <a:stretch>
          <a:fillRect/>
        </a:stretch>
      </xdr:blipFill>
      <xdr:spPr bwMode="auto">
        <a:xfrm>
          <a:off x="8940800" y="195158782"/>
          <a:ext cx="512234" cy="496321"/>
        </a:xfrm>
        <a:prstGeom prst="rect">
          <a:avLst/>
        </a:prstGeom>
        <a:noFill/>
        <a:ln w="9525">
          <a:noFill/>
          <a:miter lim="800000"/>
          <a:headEnd/>
          <a:tailEnd/>
        </a:ln>
      </xdr:spPr>
    </xdr:pic>
    <xdr:clientData/>
  </xdr:twoCellAnchor>
  <xdr:twoCellAnchor editAs="oneCell">
    <xdr:from>
      <xdr:col>22</xdr:col>
      <xdr:colOff>211667</xdr:colOff>
      <xdr:row>2592</xdr:row>
      <xdr:rowOff>86782</xdr:rowOff>
    </xdr:from>
    <xdr:to>
      <xdr:col>23</xdr:col>
      <xdr:colOff>261527</xdr:colOff>
      <xdr:row>2595</xdr:row>
      <xdr:rowOff>314</xdr:rowOff>
    </xdr:to>
    <xdr:pic>
      <xdr:nvPicPr>
        <xdr:cNvPr id="85" name="Picture 84" descr="saraswati 2.jpg">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1"/>
        <a:srcRect/>
        <a:stretch>
          <a:fillRect/>
        </a:stretch>
      </xdr:blipFill>
      <xdr:spPr bwMode="auto">
        <a:xfrm>
          <a:off x="8940800" y="201661182"/>
          <a:ext cx="512234" cy="496321"/>
        </a:xfrm>
        <a:prstGeom prst="rect">
          <a:avLst/>
        </a:prstGeom>
        <a:noFill/>
        <a:ln w="9525">
          <a:noFill/>
          <a:miter lim="800000"/>
          <a:headEnd/>
          <a:tailEnd/>
        </a:ln>
      </xdr:spPr>
    </xdr:pic>
    <xdr:clientData/>
  </xdr:twoCellAnchor>
  <xdr:twoCellAnchor editAs="oneCell">
    <xdr:from>
      <xdr:col>22</xdr:col>
      <xdr:colOff>211667</xdr:colOff>
      <xdr:row>2624</xdr:row>
      <xdr:rowOff>86782</xdr:rowOff>
    </xdr:from>
    <xdr:to>
      <xdr:col>23</xdr:col>
      <xdr:colOff>261527</xdr:colOff>
      <xdr:row>2627</xdr:row>
      <xdr:rowOff>315</xdr:rowOff>
    </xdr:to>
    <xdr:pic>
      <xdr:nvPicPr>
        <xdr:cNvPr id="86" name="Picture 3" descr="saraswati 2.jpg">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
        <a:srcRect/>
        <a:stretch>
          <a:fillRect/>
        </a:stretch>
      </xdr:blipFill>
      <xdr:spPr bwMode="auto">
        <a:xfrm>
          <a:off x="8940800" y="208163582"/>
          <a:ext cx="512234" cy="496321"/>
        </a:xfrm>
        <a:prstGeom prst="rect">
          <a:avLst/>
        </a:prstGeom>
        <a:noFill/>
        <a:ln w="9525">
          <a:noFill/>
          <a:miter lim="800000"/>
          <a:headEnd/>
          <a:tailEnd/>
        </a:ln>
      </xdr:spPr>
    </xdr:pic>
    <xdr:clientData/>
  </xdr:twoCellAnchor>
  <xdr:twoCellAnchor editAs="oneCell">
    <xdr:from>
      <xdr:col>22</xdr:col>
      <xdr:colOff>211667</xdr:colOff>
      <xdr:row>2656</xdr:row>
      <xdr:rowOff>86782</xdr:rowOff>
    </xdr:from>
    <xdr:to>
      <xdr:col>23</xdr:col>
      <xdr:colOff>261527</xdr:colOff>
      <xdr:row>2659</xdr:row>
      <xdr:rowOff>313</xdr:rowOff>
    </xdr:to>
    <xdr:pic>
      <xdr:nvPicPr>
        <xdr:cNvPr id="87" name="Picture 86" descr="saraswati 2.jpg">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
        <a:srcRect/>
        <a:stretch>
          <a:fillRect/>
        </a:stretch>
      </xdr:blipFill>
      <xdr:spPr bwMode="auto">
        <a:xfrm>
          <a:off x="8940800" y="214665982"/>
          <a:ext cx="512234" cy="496321"/>
        </a:xfrm>
        <a:prstGeom prst="rect">
          <a:avLst/>
        </a:prstGeom>
        <a:noFill/>
        <a:ln w="9525">
          <a:noFill/>
          <a:miter lim="800000"/>
          <a:headEnd/>
          <a:tailEnd/>
        </a:ln>
      </xdr:spPr>
    </xdr:pic>
    <xdr:clientData/>
  </xdr:twoCellAnchor>
  <xdr:twoCellAnchor editAs="oneCell">
    <xdr:from>
      <xdr:col>22</xdr:col>
      <xdr:colOff>211667</xdr:colOff>
      <xdr:row>2688</xdr:row>
      <xdr:rowOff>86782</xdr:rowOff>
    </xdr:from>
    <xdr:to>
      <xdr:col>23</xdr:col>
      <xdr:colOff>261527</xdr:colOff>
      <xdr:row>2691</xdr:row>
      <xdr:rowOff>313</xdr:rowOff>
    </xdr:to>
    <xdr:pic>
      <xdr:nvPicPr>
        <xdr:cNvPr id="88" name="Picture 87" descr="saraswati 2.jpg">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
        <a:srcRect/>
        <a:stretch>
          <a:fillRect/>
        </a:stretch>
      </xdr:blipFill>
      <xdr:spPr bwMode="auto">
        <a:xfrm>
          <a:off x="8940800" y="221168382"/>
          <a:ext cx="512234" cy="496321"/>
        </a:xfrm>
        <a:prstGeom prst="rect">
          <a:avLst/>
        </a:prstGeom>
        <a:noFill/>
        <a:ln w="9525">
          <a:noFill/>
          <a:miter lim="800000"/>
          <a:headEnd/>
          <a:tailEnd/>
        </a:ln>
      </xdr:spPr>
    </xdr:pic>
    <xdr:clientData/>
  </xdr:twoCellAnchor>
  <xdr:twoCellAnchor editAs="oneCell">
    <xdr:from>
      <xdr:col>22</xdr:col>
      <xdr:colOff>211667</xdr:colOff>
      <xdr:row>2720</xdr:row>
      <xdr:rowOff>86782</xdr:rowOff>
    </xdr:from>
    <xdr:to>
      <xdr:col>23</xdr:col>
      <xdr:colOff>261527</xdr:colOff>
      <xdr:row>2723</xdr:row>
      <xdr:rowOff>315</xdr:rowOff>
    </xdr:to>
    <xdr:pic>
      <xdr:nvPicPr>
        <xdr:cNvPr id="89" name="Picture 3" descr="saraswati 2.jpg">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1"/>
        <a:srcRect/>
        <a:stretch>
          <a:fillRect/>
        </a:stretch>
      </xdr:blipFill>
      <xdr:spPr bwMode="auto">
        <a:xfrm>
          <a:off x="8940800" y="227670782"/>
          <a:ext cx="512234" cy="496321"/>
        </a:xfrm>
        <a:prstGeom prst="rect">
          <a:avLst/>
        </a:prstGeom>
        <a:noFill/>
        <a:ln w="9525">
          <a:noFill/>
          <a:miter lim="800000"/>
          <a:headEnd/>
          <a:tailEnd/>
        </a:ln>
      </xdr:spPr>
    </xdr:pic>
    <xdr:clientData/>
  </xdr:twoCellAnchor>
  <xdr:twoCellAnchor editAs="oneCell">
    <xdr:from>
      <xdr:col>22</xdr:col>
      <xdr:colOff>211667</xdr:colOff>
      <xdr:row>2752</xdr:row>
      <xdr:rowOff>86782</xdr:rowOff>
    </xdr:from>
    <xdr:to>
      <xdr:col>23</xdr:col>
      <xdr:colOff>261527</xdr:colOff>
      <xdr:row>2755</xdr:row>
      <xdr:rowOff>314</xdr:rowOff>
    </xdr:to>
    <xdr:pic>
      <xdr:nvPicPr>
        <xdr:cNvPr id="90" name="Picture 89" descr="saraswati 2.jpg">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
        <a:srcRect/>
        <a:stretch>
          <a:fillRect/>
        </a:stretch>
      </xdr:blipFill>
      <xdr:spPr bwMode="auto">
        <a:xfrm>
          <a:off x="8940800" y="234173182"/>
          <a:ext cx="512234" cy="496321"/>
        </a:xfrm>
        <a:prstGeom prst="rect">
          <a:avLst/>
        </a:prstGeom>
        <a:noFill/>
        <a:ln w="9525">
          <a:noFill/>
          <a:miter lim="800000"/>
          <a:headEnd/>
          <a:tailEnd/>
        </a:ln>
      </xdr:spPr>
    </xdr:pic>
    <xdr:clientData/>
  </xdr:twoCellAnchor>
  <xdr:twoCellAnchor editAs="oneCell">
    <xdr:from>
      <xdr:col>22</xdr:col>
      <xdr:colOff>211667</xdr:colOff>
      <xdr:row>2784</xdr:row>
      <xdr:rowOff>86782</xdr:rowOff>
    </xdr:from>
    <xdr:to>
      <xdr:col>23</xdr:col>
      <xdr:colOff>261527</xdr:colOff>
      <xdr:row>2787</xdr:row>
      <xdr:rowOff>314</xdr:rowOff>
    </xdr:to>
    <xdr:pic>
      <xdr:nvPicPr>
        <xdr:cNvPr id="91" name="Picture 3" descr="saraswati 2.jpg">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
        <a:srcRect/>
        <a:stretch>
          <a:fillRect/>
        </a:stretch>
      </xdr:blipFill>
      <xdr:spPr bwMode="auto">
        <a:xfrm>
          <a:off x="8940800" y="240675582"/>
          <a:ext cx="512234" cy="496321"/>
        </a:xfrm>
        <a:prstGeom prst="rect">
          <a:avLst/>
        </a:prstGeom>
        <a:noFill/>
        <a:ln w="9525">
          <a:noFill/>
          <a:miter lim="800000"/>
          <a:headEnd/>
          <a:tailEnd/>
        </a:ln>
      </xdr:spPr>
    </xdr:pic>
    <xdr:clientData/>
  </xdr:twoCellAnchor>
  <xdr:twoCellAnchor editAs="oneCell">
    <xdr:from>
      <xdr:col>22</xdr:col>
      <xdr:colOff>211667</xdr:colOff>
      <xdr:row>2816</xdr:row>
      <xdr:rowOff>86782</xdr:rowOff>
    </xdr:from>
    <xdr:to>
      <xdr:col>23</xdr:col>
      <xdr:colOff>261527</xdr:colOff>
      <xdr:row>2819</xdr:row>
      <xdr:rowOff>314</xdr:rowOff>
    </xdr:to>
    <xdr:pic>
      <xdr:nvPicPr>
        <xdr:cNvPr id="92" name="Picture 91" descr="saraswati 2.jpg">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
        <a:srcRect/>
        <a:stretch>
          <a:fillRect/>
        </a:stretch>
      </xdr:blipFill>
      <xdr:spPr bwMode="auto">
        <a:xfrm>
          <a:off x="8940800" y="247177982"/>
          <a:ext cx="512234" cy="496321"/>
        </a:xfrm>
        <a:prstGeom prst="rect">
          <a:avLst/>
        </a:prstGeom>
        <a:noFill/>
        <a:ln w="9525">
          <a:noFill/>
          <a:miter lim="800000"/>
          <a:headEnd/>
          <a:tailEnd/>
        </a:ln>
      </xdr:spPr>
    </xdr:pic>
    <xdr:clientData/>
  </xdr:twoCellAnchor>
  <xdr:twoCellAnchor editAs="oneCell">
    <xdr:from>
      <xdr:col>22</xdr:col>
      <xdr:colOff>211667</xdr:colOff>
      <xdr:row>2848</xdr:row>
      <xdr:rowOff>86782</xdr:rowOff>
    </xdr:from>
    <xdr:to>
      <xdr:col>23</xdr:col>
      <xdr:colOff>261527</xdr:colOff>
      <xdr:row>2851</xdr:row>
      <xdr:rowOff>315</xdr:rowOff>
    </xdr:to>
    <xdr:pic>
      <xdr:nvPicPr>
        <xdr:cNvPr id="93" name="Picture 92" descr="saraswati 2.jpg">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1"/>
        <a:srcRect/>
        <a:stretch>
          <a:fillRect/>
        </a:stretch>
      </xdr:blipFill>
      <xdr:spPr bwMode="auto">
        <a:xfrm>
          <a:off x="8940800" y="253680382"/>
          <a:ext cx="512234" cy="496321"/>
        </a:xfrm>
        <a:prstGeom prst="rect">
          <a:avLst/>
        </a:prstGeom>
        <a:noFill/>
        <a:ln w="9525">
          <a:noFill/>
          <a:miter lim="800000"/>
          <a:headEnd/>
          <a:tailEnd/>
        </a:ln>
      </xdr:spPr>
    </xdr:pic>
    <xdr:clientData/>
  </xdr:twoCellAnchor>
  <xdr:twoCellAnchor editAs="oneCell">
    <xdr:from>
      <xdr:col>22</xdr:col>
      <xdr:colOff>211667</xdr:colOff>
      <xdr:row>2880</xdr:row>
      <xdr:rowOff>86782</xdr:rowOff>
    </xdr:from>
    <xdr:to>
      <xdr:col>23</xdr:col>
      <xdr:colOff>261527</xdr:colOff>
      <xdr:row>2883</xdr:row>
      <xdr:rowOff>314</xdr:rowOff>
    </xdr:to>
    <xdr:pic>
      <xdr:nvPicPr>
        <xdr:cNvPr id="94" name="Picture 3" descr="saraswati 2.jpg">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
        <a:srcRect/>
        <a:stretch>
          <a:fillRect/>
        </a:stretch>
      </xdr:blipFill>
      <xdr:spPr bwMode="auto">
        <a:xfrm>
          <a:off x="8940800" y="260182782"/>
          <a:ext cx="512234" cy="496321"/>
        </a:xfrm>
        <a:prstGeom prst="rect">
          <a:avLst/>
        </a:prstGeom>
        <a:noFill/>
        <a:ln w="9525">
          <a:noFill/>
          <a:miter lim="800000"/>
          <a:headEnd/>
          <a:tailEnd/>
        </a:ln>
      </xdr:spPr>
    </xdr:pic>
    <xdr:clientData/>
  </xdr:twoCellAnchor>
  <xdr:twoCellAnchor editAs="oneCell">
    <xdr:from>
      <xdr:col>22</xdr:col>
      <xdr:colOff>211667</xdr:colOff>
      <xdr:row>2912</xdr:row>
      <xdr:rowOff>86782</xdr:rowOff>
    </xdr:from>
    <xdr:to>
      <xdr:col>23</xdr:col>
      <xdr:colOff>261527</xdr:colOff>
      <xdr:row>2915</xdr:row>
      <xdr:rowOff>314</xdr:rowOff>
    </xdr:to>
    <xdr:pic>
      <xdr:nvPicPr>
        <xdr:cNvPr id="95" name="Picture 94" descr="saraswati 2.jpg">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1"/>
        <a:srcRect/>
        <a:stretch>
          <a:fillRect/>
        </a:stretch>
      </xdr:blipFill>
      <xdr:spPr bwMode="auto">
        <a:xfrm>
          <a:off x="8940800" y="266702115"/>
          <a:ext cx="512234" cy="496321"/>
        </a:xfrm>
        <a:prstGeom prst="rect">
          <a:avLst/>
        </a:prstGeom>
        <a:noFill/>
        <a:ln w="9525">
          <a:noFill/>
          <a:miter lim="800000"/>
          <a:headEnd/>
          <a:tailEnd/>
        </a:ln>
      </xdr:spPr>
    </xdr:pic>
    <xdr:clientData/>
  </xdr:twoCellAnchor>
  <xdr:twoCellAnchor editAs="oneCell">
    <xdr:from>
      <xdr:col>22</xdr:col>
      <xdr:colOff>211667</xdr:colOff>
      <xdr:row>2944</xdr:row>
      <xdr:rowOff>86782</xdr:rowOff>
    </xdr:from>
    <xdr:to>
      <xdr:col>23</xdr:col>
      <xdr:colOff>261527</xdr:colOff>
      <xdr:row>2947</xdr:row>
      <xdr:rowOff>313</xdr:rowOff>
    </xdr:to>
    <xdr:pic>
      <xdr:nvPicPr>
        <xdr:cNvPr id="96" name="Picture 3" descr="saraswati 2.jpg">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
        <a:srcRect/>
        <a:stretch>
          <a:fillRect/>
        </a:stretch>
      </xdr:blipFill>
      <xdr:spPr bwMode="auto">
        <a:xfrm>
          <a:off x="8940800" y="273221449"/>
          <a:ext cx="512234" cy="496321"/>
        </a:xfrm>
        <a:prstGeom prst="rect">
          <a:avLst/>
        </a:prstGeom>
        <a:noFill/>
        <a:ln w="9525">
          <a:noFill/>
          <a:miter lim="800000"/>
          <a:headEnd/>
          <a:tailEnd/>
        </a:ln>
      </xdr:spPr>
    </xdr:pic>
    <xdr:clientData/>
  </xdr:twoCellAnchor>
  <xdr:twoCellAnchor editAs="oneCell">
    <xdr:from>
      <xdr:col>22</xdr:col>
      <xdr:colOff>211667</xdr:colOff>
      <xdr:row>2976</xdr:row>
      <xdr:rowOff>86782</xdr:rowOff>
    </xdr:from>
    <xdr:to>
      <xdr:col>23</xdr:col>
      <xdr:colOff>261527</xdr:colOff>
      <xdr:row>2979</xdr:row>
      <xdr:rowOff>314</xdr:rowOff>
    </xdr:to>
    <xdr:pic>
      <xdr:nvPicPr>
        <xdr:cNvPr id="97" name="Picture 96" descr="saraswati 2.jpg">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1"/>
        <a:srcRect/>
        <a:stretch>
          <a:fillRect/>
        </a:stretch>
      </xdr:blipFill>
      <xdr:spPr bwMode="auto">
        <a:xfrm>
          <a:off x="8940800" y="279740782"/>
          <a:ext cx="512234" cy="496321"/>
        </a:xfrm>
        <a:prstGeom prst="rect">
          <a:avLst/>
        </a:prstGeom>
        <a:noFill/>
        <a:ln w="9525">
          <a:noFill/>
          <a:miter lim="800000"/>
          <a:headEnd/>
          <a:tailEnd/>
        </a:ln>
      </xdr:spPr>
    </xdr:pic>
    <xdr:clientData/>
  </xdr:twoCellAnchor>
  <xdr:twoCellAnchor editAs="oneCell">
    <xdr:from>
      <xdr:col>22</xdr:col>
      <xdr:colOff>211667</xdr:colOff>
      <xdr:row>3008</xdr:row>
      <xdr:rowOff>86782</xdr:rowOff>
    </xdr:from>
    <xdr:to>
      <xdr:col>23</xdr:col>
      <xdr:colOff>261527</xdr:colOff>
      <xdr:row>3011</xdr:row>
      <xdr:rowOff>315</xdr:rowOff>
    </xdr:to>
    <xdr:pic>
      <xdr:nvPicPr>
        <xdr:cNvPr id="98" name="Picture 97" descr="saraswati 2.jpg">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
        <a:srcRect/>
        <a:stretch>
          <a:fillRect/>
        </a:stretch>
      </xdr:blipFill>
      <xdr:spPr bwMode="auto">
        <a:xfrm>
          <a:off x="8940800" y="286260115"/>
          <a:ext cx="512234" cy="496321"/>
        </a:xfrm>
        <a:prstGeom prst="rect">
          <a:avLst/>
        </a:prstGeom>
        <a:noFill/>
        <a:ln w="9525">
          <a:noFill/>
          <a:miter lim="800000"/>
          <a:headEnd/>
          <a:tailEnd/>
        </a:ln>
      </xdr:spPr>
    </xdr:pic>
    <xdr:clientData/>
  </xdr:twoCellAnchor>
  <xdr:twoCellAnchor editAs="oneCell">
    <xdr:from>
      <xdr:col>22</xdr:col>
      <xdr:colOff>211667</xdr:colOff>
      <xdr:row>3040</xdr:row>
      <xdr:rowOff>86782</xdr:rowOff>
    </xdr:from>
    <xdr:to>
      <xdr:col>23</xdr:col>
      <xdr:colOff>261527</xdr:colOff>
      <xdr:row>3043</xdr:row>
      <xdr:rowOff>313</xdr:rowOff>
    </xdr:to>
    <xdr:pic>
      <xdr:nvPicPr>
        <xdr:cNvPr id="99" name="Picture 3" descr="saraswati 2.jpg">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
        <a:srcRect/>
        <a:stretch>
          <a:fillRect/>
        </a:stretch>
      </xdr:blipFill>
      <xdr:spPr bwMode="auto">
        <a:xfrm>
          <a:off x="8940800" y="292779449"/>
          <a:ext cx="512234" cy="496321"/>
        </a:xfrm>
        <a:prstGeom prst="rect">
          <a:avLst/>
        </a:prstGeom>
        <a:noFill/>
        <a:ln w="9525">
          <a:noFill/>
          <a:miter lim="800000"/>
          <a:headEnd/>
          <a:tailEnd/>
        </a:ln>
      </xdr:spPr>
    </xdr:pic>
    <xdr:clientData/>
  </xdr:twoCellAnchor>
  <xdr:twoCellAnchor editAs="oneCell">
    <xdr:from>
      <xdr:col>22</xdr:col>
      <xdr:colOff>211667</xdr:colOff>
      <xdr:row>3072</xdr:row>
      <xdr:rowOff>86782</xdr:rowOff>
    </xdr:from>
    <xdr:to>
      <xdr:col>23</xdr:col>
      <xdr:colOff>261527</xdr:colOff>
      <xdr:row>3075</xdr:row>
      <xdr:rowOff>314</xdr:rowOff>
    </xdr:to>
    <xdr:pic>
      <xdr:nvPicPr>
        <xdr:cNvPr id="100" name="Picture 99" descr="saraswati 2.jpg">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
        <a:srcRect/>
        <a:stretch>
          <a:fillRect/>
        </a:stretch>
      </xdr:blipFill>
      <xdr:spPr bwMode="auto">
        <a:xfrm>
          <a:off x="8940800" y="299298782"/>
          <a:ext cx="512234" cy="496321"/>
        </a:xfrm>
        <a:prstGeom prst="rect">
          <a:avLst/>
        </a:prstGeom>
        <a:noFill/>
        <a:ln w="9525">
          <a:noFill/>
          <a:miter lim="800000"/>
          <a:headEnd/>
          <a:tailEnd/>
        </a:ln>
      </xdr:spPr>
    </xdr:pic>
    <xdr:clientData/>
  </xdr:twoCellAnchor>
  <xdr:twoCellAnchor editAs="oneCell">
    <xdr:from>
      <xdr:col>22</xdr:col>
      <xdr:colOff>211667</xdr:colOff>
      <xdr:row>3104</xdr:row>
      <xdr:rowOff>86782</xdr:rowOff>
    </xdr:from>
    <xdr:to>
      <xdr:col>23</xdr:col>
      <xdr:colOff>261527</xdr:colOff>
      <xdr:row>3107</xdr:row>
      <xdr:rowOff>315</xdr:rowOff>
    </xdr:to>
    <xdr:pic>
      <xdr:nvPicPr>
        <xdr:cNvPr id="101" name="Picture 3" descr="saraswati 2.jpg">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
        <a:srcRect/>
        <a:stretch>
          <a:fillRect/>
        </a:stretch>
      </xdr:blipFill>
      <xdr:spPr bwMode="auto">
        <a:xfrm>
          <a:off x="8940800" y="305818115"/>
          <a:ext cx="512234" cy="496321"/>
        </a:xfrm>
        <a:prstGeom prst="rect">
          <a:avLst/>
        </a:prstGeom>
        <a:noFill/>
        <a:ln w="9525">
          <a:noFill/>
          <a:miter lim="800000"/>
          <a:headEnd/>
          <a:tailEnd/>
        </a:ln>
      </xdr:spPr>
    </xdr:pic>
    <xdr:clientData/>
  </xdr:twoCellAnchor>
  <xdr:twoCellAnchor editAs="oneCell">
    <xdr:from>
      <xdr:col>22</xdr:col>
      <xdr:colOff>211667</xdr:colOff>
      <xdr:row>3136</xdr:row>
      <xdr:rowOff>86782</xdr:rowOff>
    </xdr:from>
    <xdr:to>
      <xdr:col>23</xdr:col>
      <xdr:colOff>261527</xdr:colOff>
      <xdr:row>3139</xdr:row>
      <xdr:rowOff>315</xdr:rowOff>
    </xdr:to>
    <xdr:pic>
      <xdr:nvPicPr>
        <xdr:cNvPr id="102" name="Picture 101" descr="saraswati 2.jpg">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
        <a:srcRect/>
        <a:stretch>
          <a:fillRect/>
        </a:stretch>
      </xdr:blipFill>
      <xdr:spPr bwMode="auto">
        <a:xfrm>
          <a:off x="8940800" y="312337449"/>
          <a:ext cx="512234" cy="496321"/>
        </a:xfrm>
        <a:prstGeom prst="rect">
          <a:avLst/>
        </a:prstGeom>
        <a:noFill/>
        <a:ln w="9525">
          <a:noFill/>
          <a:miter lim="800000"/>
          <a:headEnd/>
          <a:tailEnd/>
        </a:ln>
      </xdr:spPr>
    </xdr:pic>
    <xdr:clientData/>
  </xdr:twoCellAnchor>
  <xdr:twoCellAnchor editAs="oneCell">
    <xdr:from>
      <xdr:col>22</xdr:col>
      <xdr:colOff>211667</xdr:colOff>
      <xdr:row>3168</xdr:row>
      <xdr:rowOff>86782</xdr:rowOff>
    </xdr:from>
    <xdr:to>
      <xdr:col>23</xdr:col>
      <xdr:colOff>261527</xdr:colOff>
      <xdr:row>3171</xdr:row>
      <xdr:rowOff>313</xdr:rowOff>
    </xdr:to>
    <xdr:pic>
      <xdr:nvPicPr>
        <xdr:cNvPr id="103" name="Picture 102" descr="saraswati 2.jpg">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
        <a:srcRect/>
        <a:stretch>
          <a:fillRect/>
        </a:stretch>
      </xdr:blipFill>
      <xdr:spPr bwMode="auto">
        <a:xfrm>
          <a:off x="8940800" y="318856782"/>
          <a:ext cx="512234" cy="49632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63300"/>
  </sheetPr>
  <dimension ref="A1:R105"/>
  <sheetViews>
    <sheetView tabSelected="1" zoomScale="150" zoomScaleNormal="150" zoomScalePageLayoutView="150" workbookViewId="0">
      <pane ySplit="6" topLeftCell="A27" activePane="bottomLeft" state="frozen"/>
      <selection pane="bottomLeft" activeCell="A35" sqref="A35:C35"/>
    </sheetView>
  </sheetViews>
  <sheetFormatPr baseColWidth="10" defaultColWidth="0" defaultRowHeight="28" customHeight="1"/>
  <cols>
    <col min="1" max="4" width="37.83203125" style="1" customWidth="1"/>
    <col min="5" max="10" width="37.83203125" style="1" hidden="1" customWidth="1"/>
    <col min="11" max="18" width="0" style="1" hidden="1" customWidth="1"/>
    <col min="19" max="16384" width="37.83203125" style="1" hidden="1"/>
  </cols>
  <sheetData>
    <row r="1" spans="1:9" ht="28" customHeight="1">
      <c r="A1" s="461" t="s">
        <v>17</v>
      </c>
      <c r="B1" s="462"/>
      <c r="C1" s="463"/>
    </row>
    <row r="2" spans="1:9" ht="28" customHeight="1">
      <c r="A2" s="464"/>
      <c r="B2" s="465"/>
      <c r="C2" s="466"/>
    </row>
    <row r="3" spans="1:9" ht="28" customHeight="1">
      <c r="A3" s="467" t="s">
        <v>236</v>
      </c>
      <c r="B3" s="468"/>
      <c r="C3" s="469"/>
    </row>
    <row r="4" spans="1:9" ht="28" customHeight="1">
      <c r="A4" s="470"/>
      <c r="B4" s="471"/>
      <c r="C4" s="472"/>
    </row>
    <row r="5" spans="1:9" ht="28" customHeight="1">
      <c r="A5" s="470"/>
      <c r="B5" s="471"/>
      <c r="C5" s="472"/>
      <c r="D5" s="261"/>
      <c r="E5" s="261"/>
      <c r="F5" s="261"/>
    </row>
    <row r="6" spans="1:9" ht="28" customHeight="1">
      <c r="A6" s="473"/>
      <c r="B6" s="474"/>
      <c r="C6" s="475"/>
      <c r="D6" s="261"/>
      <c r="E6" s="261"/>
      <c r="F6" s="261"/>
    </row>
    <row r="7" spans="1:9" ht="28" customHeight="1">
      <c r="A7" s="476" t="s">
        <v>18</v>
      </c>
      <c r="B7" s="476"/>
      <c r="C7" s="476"/>
      <c r="D7" s="2"/>
      <c r="E7" s="2"/>
      <c r="F7" s="2"/>
      <c r="G7" s="2"/>
      <c r="H7" s="2"/>
      <c r="I7" s="2"/>
    </row>
    <row r="8" spans="1:9" ht="28" customHeight="1">
      <c r="A8" s="477" t="s">
        <v>237</v>
      </c>
      <c r="B8" s="477" t="s">
        <v>197</v>
      </c>
      <c r="C8" s="477" t="s">
        <v>238</v>
      </c>
      <c r="D8" s="2"/>
      <c r="E8" s="2"/>
      <c r="F8" s="2"/>
      <c r="G8" s="2"/>
      <c r="H8" s="2"/>
      <c r="I8" s="2"/>
    </row>
    <row r="9" spans="1:9" ht="28" customHeight="1">
      <c r="A9" s="478"/>
      <c r="B9" s="478"/>
      <c r="C9" s="478"/>
      <c r="D9" s="2"/>
      <c r="E9" s="2"/>
      <c r="F9" s="2"/>
      <c r="G9" s="2"/>
      <c r="H9" s="2"/>
      <c r="I9" s="2"/>
    </row>
    <row r="10" spans="1:9" ht="28" customHeight="1">
      <c r="A10" s="478"/>
      <c r="B10" s="478"/>
      <c r="C10" s="478"/>
      <c r="D10" s="2"/>
      <c r="E10" s="2"/>
      <c r="F10" s="2"/>
      <c r="G10" s="2"/>
      <c r="H10" s="2"/>
      <c r="I10" s="2"/>
    </row>
    <row r="11" spans="1:9" ht="28" customHeight="1">
      <c r="A11" s="479"/>
      <c r="B11" s="479"/>
      <c r="C11" s="479"/>
      <c r="D11" s="2"/>
      <c r="E11" s="2"/>
      <c r="F11" s="2"/>
      <c r="G11" s="2"/>
      <c r="H11" s="2"/>
      <c r="I11" s="2"/>
    </row>
    <row r="12" spans="1:9" ht="28" customHeight="1">
      <c r="A12" s="480" t="s">
        <v>239</v>
      </c>
      <c r="B12" s="481"/>
      <c r="C12" s="482"/>
      <c r="D12" s="2"/>
      <c r="E12" s="2"/>
      <c r="F12" s="2"/>
      <c r="G12" s="2"/>
      <c r="H12" s="2"/>
      <c r="I12" s="2"/>
    </row>
    <row r="13" spans="1:9" ht="28" customHeight="1">
      <c r="A13" s="483"/>
      <c r="B13" s="484"/>
      <c r="C13" s="485"/>
      <c r="D13" s="2"/>
      <c r="E13" s="2"/>
      <c r="F13" s="2"/>
      <c r="G13" s="2"/>
      <c r="H13" s="2"/>
      <c r="I13" s="2"/>
    </row>
    <row r="14" spans="1:9" ht="28" customHeight="1">
      <c r="A14" s="436" t="s">
        <v>240</v>
      </c>
      <c r="B14" s="437"/>
      <c r="C14" s="438"/>
      <c r="D14" s="2"/>
      <c r="E14" s="2"/>
      <c r="F14" s="2"/>
      <c r="G14" s="2"/>
      <c r="H14" s="2"/>
      <c r="I14" s="2"/>
    </row>
    <row r="15" spans="1:9" ht="28" customHeight="1">
      <c r="A15" s="439"/>
      <c r="B15" s="440"/>
      <c r="C15" s="441"/>
      <c r="D15" s="2"/>
      <c r="E15" s="2"/>
      <c r="F15" s="2"/>
      <c r="G15" s="2"/>
      <c r="H15" s="2"/>
      <c r="I15" s="2"/>
    </row>
    <row r="16" spans="1:9" ht="28" customHeight="1">
      <c r="A16" s="439"/>
      <c r="B16" s="440"/>
      <c r="C16" s="441"/>
      <c r="D16" s="2"/>
      <c r="E16" s="2"/>
      <c r="F16" s="2"/>
      <c r="G16" s="2"/>
      <c r="H16" s="2"/>
      <c r="I16" s="2"/>
    </row>
    <row r="17" spans="1:9" ht="28" customHeight="1">
      <c r="A17" s="439"/>
      <c r="B17" s="440"/>
      <c r="C17" s="441"/>
      <c r="D17" s="2"/>
      <c r="E17" s="2"/>
      <c r="F17" s="2"/>
      <c r="G17" s="2"/>
      <c r="H17" s="2"/>
      <c r="I17" s="2"/>
    </row>
    <row r="18" spans="1:9" ht="28" customHeight="1">
      <c r="A18" s="439"/>
      <c r="B18" s="440"/>
      <c r="C18" s="441"/>
      <c r="D18" s="2"/>
      <c r="E18" s="2"/>
      <c r="F18" s="2"/>
      <c r="G18" s="2"/>
      <c r="H18" s="2"/>
      <c r="I18" s="2"/>
    </row>
    <row r="19" spans="1:9" ht="28" customHeight="1">
      <c r="A19" s="439"/>
      <c r="B19" s="440"/>
      <c r="C19" s="441"/>
      <c r="D19" s="2"/>
      <c r="E19" s="2"/>
      <c r="F19" s="2"/>
      <c r="G19" s="2"/>
      <c r="H19" s="2"/>
      <c r="I19" s="2"/>
    </row>
    <row r="20" spans="1:9" ht="28" customHeight="1">
      <c r="A20" s="442"/>
      <c r="B20" s="443"/>
      <c r="C20" s="444"/>
      <c r="D20" s="2"/>
      <c r="E20" s="2"/>
      <c r="F20" s="2"/>
      <c r="G20" s="2"/>
      <c r="H20" s="2"/>
      <c r="I20" s="2"/>
    </row>
    <row r="21" spans="1:9" ht="28" customHeight="1">
      <c r="A21" s="445" t="s">
        <v>241</v>
      </c>
      <c r="B21" s="446"/>
      <c r="C21" s="447"/>
      <c r="D21" s="2"/>
      <c r="E21" s="2"/>
      <c r="F21" s="2"/>
      <c r="G21" s="2"/>
      <c r="H21" s="2"/>
      <c r="I21" s="2"/>
    </row>
    <row r="22" spans="1:9" ht="28" customHeight="1">
      <c r="A22" s="448"/>
      <c r="B22" s="449"/>
      <c r="C22" s="450"/>
      <c r="D22" s="2"/>
      <c r="E22" s="2"/>
      <c r="F22" s="2"/>
      <c r="G22" s="2"/>
      <c r="H22" s="2"/>
      <c r="I22" s="2"/>
    </row>
    <row r="23" spans="1:9" ht="28" customHeight="1">
      <c r="A23" s="451"/>
      <c r="B23" s="452"/>
      <c r="C23" s="453"/>
      <c r="D23" s="2"/>
      <c r="E23" s="2"/>
      <c r="F23" s="2"/>
      <c r="G23" s="2"/>
      <c r="H23" s="2"/>
      <c r="I23" s="2"/>
    </row>
    <row r="24" spans="1:9" ht="28" customHeight="1">
      <c r="A24" s="508" t="s">
        <v>242</v>
      </c>
      <c r="B24" s="509"/>
      <c r="C24" s="510"/>
      <c r="D24" s="2"/>
      <c r="E24" s="2"/>
      <c r="F24" s="2"/>
      <c r="G24" s="2"/>
      <c r="H24" s="2"/>
      <c r="I24" s="2"/>
    </row>
    <row r="25" spans="1:9" ht="28" customHeight="1">
      <c r="A25" s="511"/>
      <c r="B25" s="512"/>
      <c r="C25" s="513"/>
      <c r="D25" s="2"/>
      <c r="E25" s="2"/>
      <c r="F25" s="2"/>
      <c r="G25" s="2"/>
      <c r="H25" s="2"/>
      <c r="I25" s="2"/>
    </row>
    <row r="26" spans="1:9" ht="28" customHeight="1">
      <c r="A26" s="511"/>
      <c r="B26" s="512"/>
      <c r="C26" s="513"/>
      <c r="D26" s="2"/>
      <c r="E26" s="2"/>
      <c r="F26" s="2"/>
      <c r="G26" s="2"/>
      <c r="H26" s="2"/>
      <c r="I26" s="2"/>
    </row>
    <row r="27" spans="1:9" ht="28" customHeight="1">
      <c r="A27" s="514"/>
      <c r="B27" s="515"/>
      <c r="C27" s="516"/>
      <c r="D27" s="2"/>
      <c r="E27" s="2"/>
      <c r="F27" s="2"/>
      <c r="G27" s="2"/>
      <c r="H27" s="2"/>
      <c r="I27" s="2"/>
    </row>
    <row r="28" spans="1:9" ht="28" customHeight="1">
      <c r="A28" s="459" t="s">
        <v>58</v>
      </c>
      <c r="B28" s="459"/>
      <c r="C28" s="459"/>
      <c r="D28" s="2"/>
      <c r="E28" s="2"/>
      <c r="F28" s="2"/>
      <c r="G28" s="2"/>
      <c r="H28" s="2"/>
      <c r="I28" s="2"/>
    </row>
    <row r="29" spans="1:9" ht="28" customHeight="1">
      <c r="A29" s="460" t="s">
        <v>243</v>
      </c>
      <c r="B29" s="460"/>
      <c r="C29" s="460"/>
      <c r="D29" s="2"/>
      <c r="E29" s="2"/>
      <c r="F29" s="2"/>
      <c r="G29" s="2"/>
      <c r="H29" s="2"/>
      <c r="I29" s="2"/>
    </row>
    <row r="30" spans="1:9" ht="28" customHeight="1">
      <c r="A30" s="486" t="s">
        <v>244</v>
      </c>
      <c r="B30" s="487"/>
      <c r="C30" s="488"/>
      <c r="D30" s="2"/>
      <c r="E30" s="2"/>
      <c r="F30" s="2"/>
      <c r="G30" s="2"/>
      <c r="H30" s="2"/>
      <c r="I30" s="2"/>
    </row>
    <row r="31" spans="1:9" ht="28" customHeight="1">
      <c r="A31" s="489" t="s">
        <v>245</v>
      </c>
      <c r="B31" s="490"/>
      <c r="C31" s="491"/>
      <c r="D31" s="2"/>
      <c r="E31" s="2"/>
      <c r="F31" s="2"/>
      <c r="G31" s="2"/>
      <c r="H31" s="2"/>
      <c r="I31" s="2"/>
    </row>
    <row r="32" spans="1:9" ht="28" customHeight="1">
      <c r="A32" s="492"/>
      <c r="B32" s="493"/>
      <c r="C32" s="494"/>
      <c r="D32" s="2"/>
      <c r="E32" s="2"/>
      <c r="F32" s="2"/>
      <c r="G32" s="2"/>
      <c r="H32" s="2"/>
      <c r="I32" s="2"/>
    </row>
    <row r="33" spans="1:9" ht="28" customHeight="1">
      <c r="A33" s="495" t="s">
        <v>246</v>
      </c>
      <c r="B33" s="496"/>
      <c r="C33" s="497"/>
      <c r="D33" s="2"/>
      <c r="E33" s="2"/>
      <c r="F33" s="2"/>
      <c r="G33" s="2"/>
      <c r="H33" s="2"/>
      <c r="I33" s="2"/>
    </row>
    <row r="34" spans="1:9" ht="28" customHeight="1">
      <c r="A34" s="498"/>
      <c r="B34" s="499"/>
      <c r="C34" s="500"/>
      <c r="D34" s="2"/>
      <c r="E34" s="2"/>
      <c r="F34" s="2"/>
      <c r="G34" s="2"/>
      <c r="H34" s="2"/>
      <c r="I34" s="2"/>
    </row>
    <row r="35" spans="1:9" ht="28" customHeight="1">
      <c r="A35" s="501" t="s">
        <v>247</v>
      </c>
      <c r="B35" s="501"/>
      <c r="C35" s="501"/>
      <c r="D35" s="2"/>
      <c r="E35" s="2"/>
      <c r="F35" s="2"/>
      <c r="G35" s="2"/>
      <c r="H35" s="2"/>
      <c r="I35" s="2"/>
    </row>
    <row r="36" spans="1:9" ht="28" customHeight="1">
      <c r="A36" s="517" t="s">
        <v>248</v>
      </c>
      <c r="B36" s="517"/>
      <c r="C36" s="517"/>
      <c r="D36" s="2"/>
      <c r="E36" s="2"/>
      <c r="F36" s="2"/>
      <c r="G36" s="2"/>
      <c r="H36" s="2"/>
      <c r="I36" s="2"/>
    </row>
    <row r="37" spans="1:9" ht="28" customHeight="1">
      <c r="A37" s="518" t="s">
        <v>215</v>
      </c>
      <c r="B37" s="518"/>
      <c r="C37" s="518"/>
      <c r="D37" s="2"/>
      <c r="E37" s="2"/>
      <c r="F37" s="2"/>
      <c r="G37" s="2"/>
      <c r="H37" s="2"/>
      <c r="I37" s="2"/>
    </row>
    <row r="38" spans="1:9" ht="28" customHeight="1">
      <c r="A38" s="519" t="s">
        <v>249</v>
      </c>
      <c r="B38" s="520"/>
      <c r="C38" s="521"/>
      <c r="D38" s="2"/>
      <c r="E38" s="2"/>
      <c r="F38" s="2"/>
      <c r="G38" s="2"/>
      <c r="H38" s="2"/>
      <c r="I38" s="2"/>
    </row>
    <row r="39" spans="1:9" ht="28" customHeight="1">
      <c r="A39" s="522" t="s">
        <v>250</v>
      </c>
      <c r="B39" s="523"/>
      <c r="C39" s="524"/>
      <c r="D39" s="2"/>
      <c r="E39" s="2"/>
      <c r="F39" s="2"/>
      <c r="G39" s="2"/>
      <c r="H39" s="2"/>
      <c r="I39" s="2"/>
    </row>
    <row r="40" spans="1:9" ht="28" customHeight="1">
      <c r="A40" s="525"/>
      <c r="B40" s="526"/>
      <c r="C40" s="527"/>
      <c r="D40" s="2"/>
      <c r="E40" s="2"/>
      <c r="F40" s="2"/>
      <c r="G40" s="2"/>
      <c r="H40" s="2"/>
      <c r="I40" s="2"/>
    </row>
    <row r="41" spans="1:9" ht="28" customHeight="1">
      <c r="A41" s="528" t="s">
        <v>251</v>
      </c>
      <c r="B41" s="529"/>
      <c r="C41" s="530"/>
      <c r="D41" s="2"/>
      <c r="E41" s="2"/>
      <c r="F41" s="2"/>
      <c r="G41" s="2"/>
      <c r="H41" s="2"/>
      <c r="I41" s="2"/>
    </row>
    <row r="42" spans="1:9" ht="28" customHeight="1">
      <c r="A42" s="531"/>
      <c r="B42" s="532"/>
      <c r="C42" s="533"/>
      <c r="D42" s="2"/>
      <c r="E42" s="2"/>
      <c r="F42" s="2"/>
      <c r="G42" s="2"/>
      <c r="H42" s="2"/>
      <c r="I42" s="2"/>
    </row>
    <row r="43" spans="1:9" ht="28" customHeight="1">
      <c r="A43" s="454" t="s">
        <v>252</v>
      </c>
      <c r="B43" s="455"/>
      <c r="C43" s="456"/>
      <c r="D43" s="2"/>
      <c r="E43" s="2"/>
      <c r="F43" s="2"/>
      <c r="G43" s="2"/>
      <c r="H43" s="2"/>
      <c r="I43" s="2"/>
    </row>
    <row r="44" spans="1:9" ht="28" customHeight="1">
      <c r="A44" s="522" t="s">
        <v>253</v>
      </c>
      <c r="B44" s="523"/>
      <c r="C44" s="524"/>
      <c r="D44" s="2"/>
      <c r="E44" s="2"/>
      <c r="F44" s="2"/>
      <c r="G44" s="2"/>
      <c r="H44" s="2"/>
      <c r="I44" s="2"/>
    </row>
    <row r="45" spans="1:9" ht="28" customHeight="1">
      <c r="A45" s="525"/>
      <c r="B45" s="526"/>
      <c r="C45" s="527"/>
      <c r="D45" s="2"/>
      <c r="E45" s="2"/>
      <c r="F45" s="2"/>
      <c r="G45" s="2"/>
      <c r="H45" s="2"/>
      <c r="I45" s="2"/>
    </row>
    <row r="46" spans="1:9" ht="28" customHeight="1">
      <c r="A46" s="534" t="s">
        <v>254</v>
      </c>
      <c r="B46" s="535"/>
      <c r="C46" s="536"/>
      <c r="D46" s="2"/>
      <c r="E46" s="2"/>
      <c r="F46" s="2"/>
      <c r="G46" s="2"/>
      <c r="H46" s="2"/>
      <c r="I46" s="2"/>
    </row>
    <row r="47" spans="1:9" ht="28" customHeight="1">
      <c r="A47" s="537"/>
      <c r="B47" s="538"/>
      <c r="C47" s="539"/>
      <c r="D47" s="2"/>
      <c r="E47" s="2"/>
      <c r="F47" s="2"/>
      <c r="G47" s="2"/>
      <c r="H47" s="2"/>
      <c r="I47" s="2"/>
    </row>
    <row r="48" spans="1:9" ht="28" customHeight="1">
      <c r="A48" s="454" t="s">
        <v>255</v>
      </c>
      <c r="B48" s="455"/>
      <c r="C48" s="456"/>
      <c r="D48" s="2"/>
      <c r="E48" s="2"/>
      <c r="F48" s="2"/>
      <c r="G48" s="2"/>
      <c r="H48" s="2"/>
      <c r="I48" s="2"/>
    </row>
    <row r="49" spans="1:9" ht="28" customHeight="1">
      <c r="A49" s="540" t="s">
        <v>256</v>
      </c>
      <c r="B49" s="541"/>
      <c r="C49" s="542"/>
      <c r="D49" s="2"/>
      <c r="E49" s="2"/>
      <c r="F49" s="2"/>
      <c r="G49" s="2"/>
      <c r="H49" s="2"/>
      <c r="I49" s="2"/>
    </row>
    <row r="50" spans="1:9" ht="28" customHeight="1">
      <c r="A50" s="543"/>
      <c r="B50" s="544"/>
      <c r="C50" s="545"/>
    </row>
    <row r="51" spans="1:9" ht="28" customHeight="1">
      <c r="A51" s="457" t="s">
        <v>257</v>
      </c>
      <c r="B51" s="457"/>
      <c r="C51" s="457"/>
    </row>
    <row r="52" spans="1:9" ht="28" customHeight="1">
      <c r="A52" s="457" t="s">
        <v>258</v>
      </c>
      <c r="B52" s="457"/>
      <c r="C52" s="457"/>
    </row>
    <row r="53" spans="1:9" ht="28" customHeight="1">
      <c r="A53" s="457" t="s">
        <v>259</v>
      </c>
      <c r="B53" s="457"/>
      <c r="C53" s="457"/>
    </row>
    <row r="54" spans="1:9" ht="28" customHeight="1">
      <c r="A54" s="457" t="s">
        <v>260</v>
      </c>
      <c r="B54" s="457"/>
      <c r="C54" s="457"/>
    </row>
    <row r="55" spans="1:9" ht="28" customHeight="1">
      <c r="A55" s="454" t="s">
        <v>261</v>
      </c>
      <c r="B55" s="455"/>
      <c r="C55" s="456"/>
    </row>
    <row r="56" spans="1:9" ht="28" customHeight="1">
      <c r="A56" s="457" t="s">
        <v>59</v>
      </c>
      <c r="B56" s="457"/>
      <c r="C56" s="457"/>
    </row>
    <row r="57" spans="1:9" ht="28" customHeight="1">
      <c r="A57" s="457" t="s">
        <v>60</v>
      </c>
      <c r="B57" s="457"/>
      <c r="C57" s="457"/>
    </row>
    <row r="58" spans="1:9" ht="28" customHeight="1">
      <c r="A58" s="454" t="s">
        <v>262</v>
      </c>
      <c r="B58" s="455"/>
      <c r="C58" s="456"/>
    </row>
    <row r="59" spans="1:9" ht="28" customHeight="1">
      <c r="A59" s="502" t="s">
        <v>263</v>
      </c>
      <c r="B59" s="503"/>
      <c r="C59" s="504"/>
    </row>
    <row r="60" spans="1:9" ht="28" customHeight="1">
      <c r="A60" s="505"/>
      <c r="B60" s="506"/>
      <c r="C60" s="507"/>
    </row>
    <row r="61" spans="1:9" ht="28" customHeight="1">
      <c r="A61" s="458" t="s">
        <v>264</v>
      </c>
      <c r="B61" s="458"/>
      <c r="C61" s="458"/>
    </row>
    <row r="62" spans="1:9" ht="28" customHeight="1">
      <c r="A62" s="458" t="s">
        <v>265</v>
      </c>
      <c r="B62" s="458"/>
      <c r="C62" s="458"/>
    </row>
    <row r="63" spans="1:9" ht="28" customHeight="1">
      <c r="A63" s="522" t="s">
        <v>266</v>
      </c>
      <c r="B63" s="523"/>
      <c r="C63" s="524"/>
    </row>
    <row r="64" spans="1:9" ht="28" customHeight="1">
      <c r="A64" s="525"/>
      <c r="B64" s="526"/>
      <c r="C64" s="527"/>
    </row>
    <row r="65" spans="1:3" ht="28" customHeight="1">
      <c r="A65" s="546" t="s">
        <v>267</v>
      </c>
      <c r="B65" s="547"/>
      <c r="C65" s="548"/>
    </row>
    <row r="66" spans="1:3" ht="28" customHeight="1">
      <c r="A66" s="549" t="s">
        <v>268</v>
      </c>
      <c r="B66" s="549"/>
      <c r="C66" s="549"/>
    </row>
    <row r="67" spans="1:3" ht="28" customHeight="1">
      <c r="A67" s="549" t="s">
        <v>269</v>
      </c>
      <c r="B67" s="549"/>
      <c r="C67" s="549"/>
    </row>
    <row r="68" spans="1:3" ht="28" customHeight="1">
      <c r="A68" s="546" t="s">
        <v>61</v>
      </c>
      <c r="B68" s="547"/>
      <c r="C68" s="548"/>
    </row>
    <row r="69" spans="1:3" ht="28" customHeight="1">
      <c r="A69" s="458" t="s">
        <v>62</v>
      </c>
      <c r="B69" s="458"/>
      <c r="C69" s="458"/>
    </row>
    <row r="70" spans="1:3" ht="28" customHeight="1">
      <c r="A70" s="458" t="s">
        <v>270</v>
      </c>
      <c r="B70" s="458"/>
      <c r="C70" s="458"/>
    </row>
    <row r="71" spans="1:3" ht="28" customHeight="1">
      <c r="A71" s="458" t="s">
        <v>271</v>
      </c>
      <c r="B71" s="458"/>
      <c r="C71" s="458"/>
    </row>
    <row r="72" spans="1:3" ht="28" customHeight="1">
      <c r="A72" s="458" t="s">
        <v>272</v>
      </c>
      <c r="B72" s="458"/>
      <c r="C72" s="458"/>
    </row>
    <row r="73" spans="1:3" ht="28" customHeight="1">
      <c r="A73" s="458" t="s">
        <v>273</v>
      </c>
      <c r="B73" s="458"/>
      <c r="C73" s="458"/>
    </row>
    <row r="74" spans="1:3" ht="28" customHeight="1">
      <c r="A74" s="458" t="s">
        <v>274</v>
      </c>
      <c r="B74" s="458"/>
      <c r="C74" s="458"/>
    </row>
    <row r="75" spans="1:3" ht="28" customHeight="1">
      <c r="A75" s="458" t="s">
        <v>275</v>
      </c>
      <c r="B75" s="458"/>
      <c r="C75" s="458"/>
    </row>
    <row r="76" spans="1:3" ht="28" customHeight="1">
      <c r="A76" s="546" t="s">
        <v>276</v>
      </c>
      <c r="B76" s="547"/>
      <c r="C76" s="548"/>
    </row>
    <row r="77" spans="1:3" ht="28" customHeight="1">
      <c r="A77" s="458" t="s">
        <v>277</v>
      </c>
      <c r="B77" s="458"/>
      <c r="C77" s="458"/>
    </row>
    <row r="78" spans="1:3" ht="28" customHeight="1">
      <c r="A78" s="458" t="s">
        <v>278</v>
      </c>
      <c r="B78" s="458"/>
      <c r="C78" s="458"/>
    </row>
    <row r="79" spans="1:3" ht="28" customHeight="1">
      <c r="A79" s="522" t="s">
        <v>279</v>
      </c>
      <c r="B79" s="523"/>
      <c r="C79" s="524"/>
    </row>
    <row r="80" spans="1:3" ht="28" customHeight="1">
      <c r="A80" s="573"/>
      <c r="B80" s="574"/>
      <c r="C80" s="575"/>
    </row>
    <row r="81" spans="1:3" ht="28" customHeight="1">
      <c r="A81" s="525"/>
      <c r="B81" s="526"/>
      <c r="C81" s="527"/>
    </row>
    <row r="82" spans="1:3" ht="28" customHeight="1">
      <c r="A82" s="576" t="s">
        <v>280</v>
      </c>
      <c r="B82" s="577"/>
      <c r="C82" s="578"/>
    </row>
    <row r="83" spans="1:3" ht="28" customHeight="1">
      <c r="A83" s="579"/>
      <c r="B83" s="580"/>
      <c r="C83" s="581"/>
    </row>
    <row r="84" spans="1:3" ht="28" customHeight="1">
      <c r="A84" s="458" t="s">
        <v>281</v>
      </c>
      <c r="B84" s="458"/>
      <c r="C84" s="458"/>
    </row>
    <row r="85" spans="1:3" ht="28" customHeight="1">
      <c r="A85" s="551" t="s">
        <v>282</v>
      </c>
      <c r="B85" s="552"/>
      <c r="C85" s="553"/>
    </row>
    <row r="86" spans="1:3" ht="28" customHeight="1">
      <c r="A86" s="554" t="s">
        <v>283</v>
      </c>
      <c r="B86" s="555"/>
      <c r="C86" s="556"/>
    </row>
    <row r="87" spans="1:3" ht="28" customHeight="1">
      <c r="A87" s="557"/>
      <c r="B87" s="558"/>
      <c r="C87" s="559"/>
    </row>
    <row r="88" spans="1:3" ht="28" customHeight="1">
      <c r="A88" s="554" t="s">
        <v>284</v>
      </c>
      <c r="B88" s="555"/>
      <c r="C88" s="556"/>
    </row>
    <row r="89" spans="1:3" ht="28" customHeight="1">
      <c r="A89" s="557"/>
      <c r="B89" s="558"/>
      <c r="C89" s="559"/>
    </row>
    <row r="90" spans="1:3" ht="28" customHeight="1">
      <c r="A90" s="560" t="s">
        <v>285</v>
      </c>
      <c r="B90" s="560"/>
      <c r="C90" s="560"/>
    </row>
    <row r="91" spans="1:3" ht="28" customHeight="1">
      <c r="A91" s="561" t="s">
        <v>286</v>
      </c>
      <c r="B91" s="562"/>
      <c r="C91" s="563"/>
    </row>
    <row r="92" spans="1:3" ht="28" customHeight="1">
      <c r="A92" s="564" t="s">
        <v>287</v>
      </c>
      <c r="B92" s="564"/>
      <c r="C92" s="564"/>
    </row>
    <row r="93" spans="1:3" ht="28" customHeight="1">
      <c r="A93" s="565" t="s">
        <v>288</v>
      </c>
      <c r="B93" s="566"/>
      <c r="C93" s="567"/>
    </row>
    <row r="94" spans="1:3" ht="28" customHeight="1">
      <c r="A94" s="568"/>
      <c r="B94" s="569"/>
      <c r="C94" s="570"/>
    </row>
    <row r="95" spans="1:3" ht="28" customHeight="1">
      <c r="A95" s="561" t="s">
        <v>289</v>
      </c>
      <c r="B95" s="562"/>
      <c r="C95" s="563"/>
    </row>
    <row r="96" spans="1:3" ht="28" customHeight="1">
      <c r="A96" s="564" t="s">
        <v>290</v>
      </c>
      <c r="B96" s="564"/>
      <c r="C96" s="564"/>
    </row>
    <row r="97" spans="1:3" ht="28" customHeight="1">
      <c r="A97" s="565" t="s">
        <v>291</v>
      </c>
      <c r="B97" s="566"/>
      <c r="C97" s="567"/>
    </row>
    <row r="98" spans="1:3" ht="28" customHeight="1">
      <c r="A98" s="568"/>
      <c r="B98" s="569"/>
      <c r="C98" s="570"/>
    </row>
    <row r="99" spans="1:3" ht="28" customHeight="1">
      <c r="A99" s="571" t="s">
        <v>292</v>
      </c>
      <c r="B99" s="571"/>
      <c r="C99" s="571"/>
    </row>
    <row r="100" spans="1:3" ht="28" customHeight="1">
      <c r="A100" s="564" t="s">
        <v>293</v>
      </c>
      <c r="B100" s="564"/>
      <c r="C100" s="564"/>
    </row>
    <row r="101" spans="1:3" ht="28" customHeight="1">
      <c r="A101" s="572" t="s">
        <v>294</v>
      </c>
      <c r="B101" s="572"/>
      <c r="C101" s="572"/>
    </row>
    <row r="102" spans="1:3" ht="28" customHeight="1">
      <c r="A102" s="457" t="s">
        <v>295</v>
      </c>
      <c r="B102" s="457"/>
      <c r="C102" s="457"/>
    </row>
    <row r="103" spans="1:3" ht="28" customHeight="1">
      <c r="A103" s="457" t="s">
        <v>296</v>
      </c>
      <c r="B103" s="457"/>
      <c r="C103" s="457"/>
    </row>
    <row r="104" spans="1:3" ht="28" customHeight="1">
      <c r="A104" s="457" t="s">
        <v>297</v>
      </c>
      <c r="B104" s="457"/>
      <c r="C104" s="457"/>
    </row>
    <row r="105" spans="1:3" ht="28" customHeight="1">
      <c r="A105" s="550" t="s">
        <v>298</v>
      </c>
      <c r="B105" s="550"/>
      <c r="C105" s="550"/>
    </row>
  </sheetData>
  <sheetProtection password="B68B" sheet="1" objects="1" scenarios="1" formatCells="0" formatColumns="0" formatRows="0"/>
  <mergeCells count="72">
    <mergeCell ref="A102:C102"/>
    <mergeCell ref="A76:C76"/>
    <mergeCell ref="A77:C77"/>
    <mergeCell ref="A78:C78"/>
    <mergeCell ref="A79:C81"/>
    <mergeCell ref="A82:C83"/>
    <mergeCell ref="A84:C84"/>
    <mergeCell ref="A103:C103"/>
    <mergeCell ref="A104:C104"/>
    <mergeCell ref="A105:C105"/>
    <mergeCell ref="A85:C85"/>
    <mergeCell ref="A86:C87"/>
    <mergeCell ref="A88:C89"/>
    <mergeCell ref="A90:C90"/>
    <mergeCell ref="A91:C91"/>
    <mergeCell ref="A92:C92"/>
    <mergeCell ref="A93:C94"/>
    <mergeCell ref="A95:C95"/>
    <mergeCell ref="A96:C96"/>
    <mergeCell ref="A97:C98"/>
    <mergeCell ref="A99:C99"/>
    <mergeCell ref="A100:C100"/>
    <mergeCell ref="A101:C101"/>
    <mergeCell ref="A63:C64"/>
    <mergeCell ref="A65:C65"/>
    <mergeCell ref="A66:C66"/>
    <mergeCell ref="A67:C67"/>
    <mergeCell ref="A68:C68"/>
    <mergeCell ref="A69:C69"/>
    <mergeCell ref="A70:C70"/>
    <mergeCell ref="A71:C71"/>
    <mergeCell ref="A72:C72"/>
    <mergeCell ref="A73:C73"/>
    <mergeCell ref="A74:C74"/>
    <mergeCell ref="A75:C75"/>
    <mergeCell ref="A57:C57"/>
    <mergeCell ref="A58:C58"/>
    <mergeCell ref="A36:C36"/>
    <mergeCell ref="A37:C37"/>
    <mergeCell ref="A38:C38"/>
    <mergeCell ref="A39:C40"/>
    <mergeCell ref="A41:C42"/>
    <mergeCell ref="A43:C43"/>
    <mergeCell ref="A44:C45"/>
    <mergeCell ref="A46:C47"/>
    <mergeCell ref="A48:C48"/>
    <mergeCell ref="A49:C50"/>
    <mergeCell ref="A51:C51"/>
    <mergeCell ref="A52:C52"/>
    <mergeCell ref="A62:C62"/>
    <mergeCell ref="A1:C2"/>
    <mergeCell ref="A3:C6"/>
    <mergeCell ref="A7:C7"/>
    <mergeCell ref="A8:A11"/>
    <mergeCell ref="B8:B11"/>
    <mergeCell ref="C8:C11"/>
    <mergeCell ref="A12:C13"/>
    <mergeCell ref="A30:C30"/>
    <mergeCell ref="A31:C32"/>
    <mergeCell ref="A33:C34"/>
    <mergeCell ref="A35:C35"/>
    <mergeCell ref="A59:C60"/>
    <mergeCell ref="A53:C53"/>
    <mergeCell ref="A54:C54"/>
    <mergeCell ref="A24:C27"/>
    <mergeCell ref="A14:C20"/>
    <mergeCell ref="A21:C23"/>
    <mergeCell ref="A55:C55"/>
    <mergeCell ref="A56:C56"/>
    <mergeCell ref="A61:C61"/>
    <mergeCell ref="A28:C28"/>
    <mergeCell ref="A29:C29"/>
  </mergeCells>
  <phoneticPr fontId="2" type="noConversion"/>
  <hyperlinks>
    <hyperlink ref="A29" location="details!G4" display="GO BACK TO DETAILS" xr:uid="{00000000-0004-0000-0000-000000000000}"/>
  </hyperlinks>
  <printOptions horizontalCentered="1" verticalCentered="1"/>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8000"/>
  </sheetPr>
  <dimension ref="A1:EY110"/>
  <sheetViews>
    <sheetView zoomScale="150" zoomScaleNormal="150" zoomScalePageLayoutView="150" workbookViewId="0">
      <pane xSplit="8" ySplit="6" topLeftCell="CF101" activePane="bottomRight" state="frozen"/>
      <selection pane="topRight" activeCell="I1" sqref="I1"/>
      <selection pane="bottomLeft" activeCell="A7" sqref="A7"/>
      <selection pane="bottomRight" activeCell="CP106" sqref="A1:CP106"/>
    </sheetView>
  </sheetViews>
  <sheetFormatPr baseColWidth="10" defaultColWidth="4.6640625" defaultRowHeight="0" customHeight="1" zeroHeight="1"/>
  <cols>
    <col min="1" max="2" width="4.6640625" style="25"/>
    <col min="3" max="3" width="5.5" style="25" customWidth="1"/>
    <col min="4" max="4" width="5.83203125" style="25" customWidth="1"/>
    <col min="5" max="5" width="11" style="25" customWidth="1"/>
    <col min="6" max="6" width="6.83203125" style="59" customWidth="1"/>
    <col min="7" max="7" width="13" style="59" customWidth="1"/>
    <col min="8" max="8" width="24" style="59" customWidth="1"/>
    <col min="9" max="9" width="24.6640625" style="25" bestFit="1" customWidth="1"/>
    <col min="10" max="10" width="18.6640625" style="25" customWidth="1"/>
    <col min="11" max="11" width="20.1640625" style="25" customWidth="1"/>
    <col min="12" max="17" width="4.6640625" style="25"/>
    <col min="18" max="23" width="4.6640625" style="25" customWidth="1"/>
    <col min="24" max="93" width="4.6640625" style="25"/>
    <col min="94" max="94" width="9.5" style="25" customWidth="1"/>
    <col min="95" max="95" width="24.83203125" style="91" hidden="1" customWidth="1"/>
    <col min="96" max="96" width="4.6640625" style="59"/>
    <col min="97" max="146" width="4.6640625" style="25"/>
    <col min="147" max="147" width="6.6640625" style="25" customWidth="1"/>
    <col min="148" max="155" width="4.6640625" style="25"/>
    <col min="156" max="156" width="18.5" style="25" customWidth="1"/>
    <col min="157" max="16384" width="4.6640625" style="25"/>
  </cols>
  <sheetData>
    <row r="1" spans="1:155" s="35" customFormat="1" ht="20" customHeight="1">
      <c r="A1" s="332" t="s">
        <v>318</v>
      </c>
      <c r="B1" s="333"/>
      <c r="C1" s="333"/>
      <c r="D1" s="333"/>
      <c r="E1" s="333"/>
      <c r="F1" s="333"/>
      <c r="G1" s="31" t="s">
        <v>118</v>
      </c>
      <c r="H1" s="31" t="s">
        <v>333</v>
      </c>
      <c r="I1" s="32" t="s">
        <v>186</v>
      </c>
      <c r="J1" s="33" t="s">
        <v>208</v>
      </c>
      <c r="L1" s="606" t="s">
        <v>83</v>
      </c>
      <c r="M1" s="607"/>
      <c r="N1" s="607"/>
      <c r="O1" s="607"/>
      <c r="P1" s="607"/>
      <c r="Q1" s="607"/>
      <c r="R1" s="607"/>
      <c r="S1" s="607"/>
      <c r="T1" s="607"/>
      <c r="U1" s="607"/>
      <c r="V1" s="607"/>
      <c r="W1" s="608"/>
      <c r="X1" s="609" t="s">
        <v>82</v>
      </c>
      <c r="Y1" s="610"/>
      <c r="Z1" s="610"/>
      <c r="AA1" s="610"/>
      <c r="AB1" s="610"/>
      <c r="AC1" s="610"/>
      <c r="AD1" s="610"/>
      <c r="AE1" s="610"/>
      <c r="AF1" s="610"/>
      <c r="AG1" s="610"/>
      <c r="AH1" s="610"/>
      <c r="AI1" s="611"/>
      <c r="AJ1" s="606" t="s">
        <v>127</v>
      </c>
      <c r="AK1" s="607"/>
      <c r="AL1" s="607"/>
      <c r="AM1" s="607"/>
      <c r="AN1" s="607"/>
      <c r="AO1" s="607"/>
      <c r="AP1" s="607"/>
      <c r="AQ1" s="607"/>
      <c r="AR1" s="607"/>
      <c r="AS1" s="607"/>
      <c r="AT1" s="608"/>
      <c r="AU1" s="609" t="s">
        <v>35</v>
      </c>
      <c r="AV1" s="610"/>
      <c r="AW1" s="610"/>
      <c r="AX1" s="610"/>
      <c r="AY1" s="610"/>
      <c r="AZ1" s="610"/>
      <c r="BA1" s="610"/>
      <c r="BB1" s="610"/>
      <c r="BC1" s="610"/>
      <c r="BD1" s="610"/>
      <c r="BE1" s="610"/>
      <c r="BF1" s="611"/>
      <c r="BG1" s="606" t="s">
        <v>85</v>
      </c>
      <c r="BH1" s="607"/>
      <c r="BI1" s="607"/>
      <c r="BJ1" s="607"/>
      <c r="BK1" s="607"/>
      <c r="BL1" s="607"/>
      <c r="BM1" s="607"/>
      <c r="BN1" s="607"/>
      <c r="BO1" s="607"/>
      <c r="BP1" s="608"/>
      <c r="BQ1" s="609" t="s">
        <v>86</v>
      </c>
      <c r="BR1" s="610"/>
      <c r="BS1" s="610"/>
      <c r="BT1" s="610"/>
      <c r="BU1" s="610"/>
      <c r="BV1" s="610"/>
      <c r="BW1" s="610"/>
      <c r="BX1" s="610"/>
      <c r="BY1" s="610"/>
      <c r="BZ1" s="611"/>
      <c r="CA1" s="606" t="s">
        <v>109</v>
      </c>
      <c r="CB1" s="607"/>
      <c r="CC1" s="607"/>
      <c r="CD1" s="607"/>
      <c r="CE1" s="608"/>
      <c r="CF1" s="609" t="s">
        <v>110</v>
      </c>
      <c r="CG1" s="610"/>
      <c r="CH1" s="610"/>
      <c r="CI1" s="610"/>
      <c r="CJ1" s="611"/>
      <c r="CK1" s="606" t="s">
        <v>111</v>
      </c>
      <c r="CL1" s="607"/>
      <c r="CM1" s="607"/>
      <c r="CN1" s="607"/>
      <c r="CO1" s="608"/>
      <c r="CP1" s="334" t="s">
        <v>112</v>
      </c>
      <c r="CQ1" s="89"/>
      <c r="CR1" s="59"/>
      <c r="CS1" s="26"/>
      <c r="CT1" s="26"/>
      <c r="CU1" s="587" t="s">
        <v>120</v>
      </c>
      <c r="CV1" s="588"/>
      <c r="CW1" s="588"/>
      <c r="CX1" s="588"/>
      <c r="CY1" s="588"/>
      <c r="CZ1" s="588"/>
      <c r="DA1" s="588"/>
      <c r="DB1" s="588"/>
      <c r="DC1" s="588"/>
      <c r="DD1" s="588"/>
      <c r="DE1" s="588"/>
      <c r="DF1" s="588"/>
      <c r="DG1" s="588"/>
      <c r="DH1" s="588"/>
      <c r="DI1" s="588"/>
      <c r="DJ1" s="588"/>
      <c r="DK1" s="588"/>
      <c r="DL1" s="588"/>
      <c r="DM1" s="588"/>
      <c r="DN1" s="588"/>
      <c r="DO1" s="588"/>
      <c r="DP1" s="588"/>
      <c r="DQ1" s="588"/>
      <c r="DR1" s="589"/>
      <c r="DS1" s="34"/>
      <c r="DT1" s="25"/>
      <c r="DU1" s="25"/>
      <c r="DV1" s="590" t="s">
        <v>122</v>
      </c>
      <c r="DW1" s="591"/>
      <c r="DX1" s="591"/>
      <c r="DY1" s="591"/>
      <c r="DZ1" s="591"/>
      <c r="EA1" s="591"/>
      <c r="EB1" s="591"/>
      <c r="EC1" s="591"/>
      <c r="ED1" s="591"/>
      <c r="EE1" s="591"/>
      <c r="EF1" s="591"/>
      <c r="EG1" s="591"/>
      <c r="EH1" s="591"/>
      <c r="EI1" s="591"/>
      <c r="EJ1" s="591"/>
      <c r="EK1" s="591"/>
      <c r="EL1" s="591"/>
      <c r="EM1" s="591"/>
      <c r="EN1" s="591"/>
      <c r="EO1" s="591"/>
      <c r="EP1" s="591"/>
      <c r="EQ1" s="592"/>
      <c r="ER1" s="25"/>
      <c r="ES1" s="25"/>
      <c r="ET1" s="25"/>
      <c r="EU1" s="25"/>
      <c r="EV1" s="25"/>
      <c r="EW1" s="25"/>
      <c r="EX1" s="25"/>
      <c r="EY1" s="25"/>
    </row>
    <row r="2" spans="1:155" s="39" customFormat="1" ht="20" hidden="1" customHeight="1">
      <c r="A2" s="335"/>
      <c r="B2" s="336"/>
      <c r="C2" s="336"/>
      <c r="D2" s="336"/>
      <c r="E2" s="336"/>
      <c r="F2" s="336"/>
      <c r="G2" s="227"/>
      <c r="H2" s="227"/>
      <c r="I2" s="336"/>
      <c r="J2" s="227" t="s">
        <v>216</v>
      </c>
      <c r="K2" s="227" t="s">
        <v>70</v>
      </c>
      <c r="L2" s="41"/>
      <c r="M2" s="41"/>
      <c r="N2" s="41"/>
      <c r="O2" s="41"/>
      <c r="P2" s="41"/>
      <c r="Q2" s="41"/>
      <c r="R2" s="41"/>
      <c r="S2" s="41"/>
      <c r="T2" s="41"/>
      <c r="U2" s="41"/>
      <c r="V2" s="41"/>
      <c r="W2" s="41"/>
      <c r="X2" s="337"/>
      <c r="Y2" s="337"/>
      <c r="Z2" s="337"/>
      <c r="AA2" s="337"/>
      <c r="AB2" s="337"/>
      <c r="AC2" s="337"/>
      <c r="AD2" s="337"/>
      <c r="AE2" s="337"/>
      <c r="AF2" s="337"/>
      <c r="AG2" s="337"/>
      <c r="AH2" s="337"/>
      <c r="AI2" s="337"/>
      <c r="AJ2" s="41"/>
      <c r="AK2" s="41"/>
      <c r="AL2" s="41"/>
      <c r="AM2" s="41"/>
      <c r="AN2" s="41"/>
      <c r="AO2" s="41"/>
      <c r="AP2" s="41"/>
      <c r="AQ2" s="41"/>
      <c r="AR2" s="41"/>
      <c r="AS2" s="41"/>
      <c r="AT2" s="41"/>
      <c r="AU2" s="337"/>
      <c r="AV2" s="337"/>
      <c r="AW2" s="337"/>
      <c r="AX2" s="337"/>
      <c r="AY2" s="337"/>
      <c r="AZ2" s="337"/>
      <c r="BA2" s="337"/>
      <c r="BB2" s="337"/>
      <c r="BC2" s="337"/>
      <c r="BD2" s="337"/>
      <c r="BE2" s="337"/>
      <c r="BF2" s="337"/>
      <c r="BG2" s="41"/>
      <c r="BH2" s="41"/>
      <c r="BI2" s="41"/>
      <c r="BJ2" s="41"/>
      <c r="BK2" s="41"/>
      <c r="BL2" s="41"/>
      <c r="BM2" s="41"/>
      <c r="BN2" s="41"/>
      <c r="BO2" s="41"/>
      <c r="BP2" s="41"/>
      <c r="BQ2" s="337"/>
      <c r="BR2" s="337"/>
      <c r="BS2" s="337"/>
      <c r="BT2" s="337"/>
      <c r="BU2" s="337"/>
      <c r="BV2" s="337"/>
      <c r="BW2" s="337"/>
      <c r="BX2" s="337"/>
      <c r="BY2" s="337"/>
      <c r="BZ2" s="337"/>
      <c r="CA2" s="41"/>
      <c r="CB2" s="41"/>
      <c r="CC2" s="41"/>
      <c r="CD2" s="41"/>
      <c r="CE2" s="41"/>
      <c r="CF2" s="337"/>
      <c r="CG2" s="337"/>
      <c r="CH2" s="337"/>
      <c r="CI2" s="337"/>
      <c r="CJ2" s="337"/>
      <c r="CK2" s="41"/>
      <c r="CL2" s="41"/>
      <c r="CM2" s="41"/>
      <c r="CN2" s="41"/>
      <c r="CO2" s="41"/>
      <c r="CP2" s="338"/>
      <c r="CQ2" s="90"/>
      <c r="CR2" s="59"/>
      <c r="CS2" s="26"/>
      <c r="CT2" s="26"/>
      <c r="CU2" s="411"/>
      <c r="CV2" s="401"/>
      <c r="CW2" s="401"/>
      <c r="CX2" s="401"/>
      <c r="CY2" s="401"/>
      <c r="CZ2" s="401"/>
      <c r="DA2" s="401"/>
      <c r="DB2" s="401"/>
      <c r="DC2" s="401"/>
      <c r="DD2" s="401"/>
      <c r="DE2" s="401"/>
      <c r="DF2" s="401"/>
      <c r="DG2" s="401"/>
      <c r="DH2" s="401"/>
      <c r="DI2" s="401"/>
      <c r="DJ2" s="401"/>
      <c r="DK2" s="401"/>
      <c r="DL2" s="401"/>
      <c r="DM2" s="401"/>
      <c r="DN2" s="401"/>
      <c r="DO2" s="401"/>
      <c r="DP2" s="401"/>
      <c r="DQ2" s="401"/>
      <c r="DR2" s="412"/>
      <c r="DS2" s="36"/>
      <c r="DT2" s="37"/>
      <c r="DU2" s="25"/>
      <c r="DV2" s="38"/>
      <c r="EQ2" s="40"/>
      <c r="ER2" s="25"/>
      <c r="ES2" s="25"/>
      <c r="ET2" s="25"/>
      <c r="EU2" s="25"/>
      <c r="EV2" s="25"/>
      <c r="EW2" s="25"/>
      <c r="EX2" s="25"/>
      <c r="EY2" s="25"/>
    </row>
    <row r="3" spans="1:155" s="27" customFormat="1" ht="33" customHeight="1">
      <c r="A3" s="582" t="s">
        <v>73</v>
      </c>
      <c r="B3" s="583"/>
      <c r="C3" s="583"/>
      <c r="D3" s="583"/>
      <c r="E3" s="584"/>
      <c r="F3" s="585" t="s">
        <v>74</v>
      </c>
      <c r="G3" s="586"/>
      <c r="H3" s="227" t="s">
        <v>38</v>
      </c>
      <c r="I3" s="384" t="s">
        <v>75</v>
      </c>
      <c r="J3" s="41" t="s">
        <v>41</v>
      </c>
      <c r="K3" s="41" t="s">
        <v>42</v>
      </c>
      <c r="L3" s="615" t="s">
        <v>319</v>
      </c>
      <c r="M3" s="616"/>
      <c r="N3" s="616"/>
      <c r="O3" s="616"/>
      <c r="P3" s="616"/>
      <c r="Q3" s="616"/>
      <c r="R3" s="616"/>
      <c r="S3" s="616"/>
      <c r="T3" s="616"/>
      <c r="U3" s="616"/>
      <c r="V3" s="616"/>
      <c r="W3" s="617"/>
      <c r="X3" s="612" t="s">
        <v>300</v>
      </c>
      <c r="Y3" s="613"/>
      <c r="Z3" s="613"/>
      <c r="AA3" s="613"/>
      <c r="AB3" s="613"/>
      <c r="AC3" s="613"/>
      <c r="AD3" s="613"/>
      <c r="AE3" s="613"/>
      <c r="AF3" s="613"/>
      <c r="AG3" s="613"/>
      <c r="AH3" s="613"/>
      <c r="AI3" s="614"/>
      <c r="AJ3" s="384"/>
      <c r="AK3" s="615" t="s">
        <v>301</v>
      </c>
      <c r="AL3" s="616"/>
      <c r="AM3" s="616"/>
      <c r="AN3" s="616"/>
      <c r="AO3" s="616"/>
      <c r="AP3" s="616"/>
      <c r="AQ3" s="616"/>
      <c r="AR3" s="616"/>
      <c r="AS3" s="616"/>
      <c r="AT3" s="617"/>
      <c r="AU3" s="612" t="s">
        <v>320</v>
      </c>
      <c r="AV3" s="613"/>
      <c r="AW3" s="613"/>
      <c r="AX3" s="613"/>
      <c r="AY3" s="613"/>
      <c r="AZ3" s="613"/>
      <c r="BA3" s="613"/>
      <c r="BB3" s="613"/>
      <c r="BC3" s="613"/>
      <c r="BD3" s="613"/>
      <c r="BE3" s="613"/>
      <c r="BF3" s="614"/>
      <c r="BG3" s="615" t="s">
        <v>302</v>
      </c>
      <c r="BH3" s="616"/>
      <c r="BI3" s="616"/>
      <c r="BJ3" s="616"/>
      <c r="BK3" s="616"/>
      <c r="BL3" s="616"/>
      <c r="BM3" s="616"/>
      <c r="BN3" s="616"/>
      <c r="BO3" s="616"/>
      <c r="BP3" s="617"/>
      <c r="BQ3" s="612" t="s">
        <v>324</v>
      </c>
      <c r="BR3" s="613"/>
      <c r="BS3" s="613"/>
      <c r="BT3" s="613"/>
      <c r="BU3" s="613"/>
      <c r="BV3" s="613"/>
      <c r="BW3" s="613"/>
      <c r="BX3" s="613"/>
      <c r="BY3" s="613"/>
      <c r="BZ3" s="614"/>
      <c r="CA3" s="615" t="s">
        <v>320</v>
      </c>
      <c r="CB3" s="616"/>
      <c r="CC3" s="616"/>
      <c r="CD3" s="616"/>
      <c r="CE3" s="617"/>
      <c r="CF3" s="612" t="s">
        <v>320</v>
      </c>
      <c r="CG3" s="613"/>
      <c r="CH3" s="613"/>
      <c r="CI3" s="613"/>
      <c r="CJ3" s="614"/>
      <c r="CK3" s="615" t="s">
        <v>303</v>
      </c>
      <c r="CL3" s="616"/>
      <c r="CM3" s="616"/>
      <c r="CN3" s="616"/>
      <c r="CO3" s="617"/>
      <c r="CP3" s="338"/>
      <c r="CQ3" s="90"/>
      <c r="CR3" s="59"/>
      <c r="CS3" s="26"/>
      <c r="CT3" s="26"/>
      <c r="CU3" s="596" t="s">
        <v>92</v>
      </c>
      <c r="CV3" s="594" t="s">
        <v>92</v>
      </c>
      <c r="CW3" s="593" t="s">
        <v>306</v>
      </c>
      <c r="CX3" s="594" t="s">
        <v>306</v>
      </c>
      <c r="CY3" s="593" t="s">
        <v>94</v>
      </c>
      <c r="CZ3" s="594" t="s">
        <v>94</v>
      </c>
      <c r="DA3" s="593" t="s">
        <v>95</v>
      </c>
      <c r="DB3" s="594" t="s">
        <v>95</v>
      </c>
      <c r="DC3" s="593" t="s">
        <v>96</v>
      </c>
      <c r="DD3" s="594" t="s">
        <v>96</v>
      </c>
      <c r="DE3" s="593" t="s">
        <v>97</v>
      </c>
      <c r="DF3" s="594" t="s">
        <v>97</v>
      </c>
      <c r="DG3" s="593" t="s">
        <v>98</v>
      </c>
      <c r="DH3" s="594" t="s">
        <v>98</v>
      </c>
      <c r="DI3" s="593" t="s">
        <v>99</v>
      </c>
      <c r="DJ3" s="594" t="s">
        <v>99</v>
      </c>
      <c r="DK3" s="593" t="s">
        <v>100</v>
      </c>
      <c r="DL3" s="594" t="s">
        <v>100</v>
      </c>
      <c r="DM3" s="593" t="s">
        <v>101</v>
      </c>
      <c r="DN3" s="594" t="s">
        <v>101</v>
      </c>
      <c r="DO3" s="593" t="s">
        <v>102</v>
      </c>
      <c r="DP3" s="594" t="s">
        <v>102</v>
      </c>
      <c r="DQ3" s="593" t="s">
        <v>92</v>
      </c>
      <c r="DR3" s="598" t="s">
        <v>92</v>
      </c>
      <c r="DS3" s="25"/>
      <c r="DT3" s="25"/>
      <c r="DU3" s="25"/>
      <c r="DV3" s="605" t="s">
        <v>93</v>
      </c>
      <c r="DW3" s="595"/>
      <c r="DX3" s="595" t="s">
        <v>94</v>
      </c>
      <c r="DY3" s="595"/>
      <c r="DZ3" s="595" t="s">
        <v>95</v>
      </c>
      <c r="EA3" s="595"/>
      <c r="EB3" s="595" t="s">
        <v>96</v>
      </c>
      <c r="EC3" s="595"/>
      <c r="ED3" s="595" t="s">
        <v>97</v>
      </c>
      <c r="EE3" s="595"/>
      <c r="EF3" s="595" t="s">
        <v>98</v>
      </c>
      <c r="EG3" s="595"/>
      <c r="EH3" s="595" t="s">
        <v>99</v>
      </c>
      <c r="EI3" s="595"/>
      <c r="EJ3" s="595" t="s">
        <v>100</v>
      </c>
      <c r="EK3" s="595"/>
      <c r="EL3" s="595" t="s">
        <v>123</v>
      </c>
      <c r="EM3" s="595"/>
      <c r="EN3" s="595" t="s">
        <v>102</v>
      </c>
      <c r="EO3" s="595"/>
      <c r="EP3" s="595" t="s">
        <v>124</v>
      </c>
      <c r="EQ3" s="597"/>
      <c r="ER3" s="25"/>
      <c r="ES3" s="25"/>
      <c r="ET3" s="25"/>
      <c r="EU3" s="25"/>
      <c r="EV3" s="25"/>
      <c r="EW3" s="25"/>
      <c r="EX3" s="25"/>
      <c r="EY3" s="25"/>
    </row>
    <row r="4" spans="1:155" s="27" customFormat="1" ht="40" customHeight="1">
      <c r="A4" s="428" t="s">
        <v>305</v>
      </c>
      <c r="B4" s="227">
        <v>6</v>
      </c>
      <c r="C4" s="145" t="s">
        <v>31</v>
      </c>
      <c r="D4" s="144" t="s">
        <v>15</v>
      </c>
      <c r="E4" s="386" t="s">
        <v>304</v>
      </c>
      <c r="F4" s="386"/>
      <c r="G4" s="339" t="s">
        <v>321</v>
      </c>
      <c r="H4" s="386" t="s">
        <v>322</v>
      </c>
      <c r="I4" s="227" t="s">
        <v>323</v>
      </c>
      <c r="J4" s="340" t="s">
        <v>119</v>
      </c>
      <c r="K4" s="341">
        <v>45046</v>
      </c>
      <c r="L4" s="615" t="s">
        <v>87</v>
      </c>
      <c r="M4" s="617"/>
      <c r="N4" s="615" t="s">
        <v>88</v>
      </c>
      <c r="O4" s="617"/>
      <c r="P4" s="615" t="s">
        <v>89</v>
      </c>
      <c r="Q4" s="617"/>
      <c r="R4" s="615" t="s">
        <v>90</v>
      </c>
      <c r="S4" s="616"/>
      <c r="T4" s="617"/>
      <c r="U4" s="615" t="s">
        <v>91</v>
      </c>
      <c r="V4" s="616"/>
      <c r="W4" s="617"/>
      <c r="X4" s="612" t="s">
        <v>87</v>
      </c>
      <c r="Y4" s="614"/>
      <c r="Z4" s="612" t="s">
        <v>88</v>
      </c>
      <c r="AA4" s="614"/>
      <c r="AB4" s="612" t="s">
        <v>89</v>
      </c>
      <c r="AC4" s="614"/>
      <c r="AD4" s="612" t="s">
        <v>90</v>
      </c>
      <c r="AE4" s="613"/>
      <c r="AF4" s="614"/>
      <c r="AG4" s="612" t="s">
        <v>91</v>
      </c>
      <c r="AH4" s="613"/>
      <c r="AI4" s="614"/>
      <c r="AJ4" s="381" t="s">
        <v>61</v>
      </c>
      <c r="AK4" s="615" t="s">
        <v>87</v>
      </c>
      <c r="AL4" s="617"/>
      <c r="AM4" s="615" t="s">
        <v>88</v>
      </c>
      <c r="AN4" s="617"/>
      <c r="AO4" s="615" t="s">
        <v>89</v>
      </c>
      <c r="AP4" s="617"/>
      <c r="AQ4" s="615" t="s">
        <v>90</v>
      </c>
      <c r="AR4" s="617"/>
      <c r="AS4" s="615" t="s">
        <v>91</v>
      </c>
      <c r="AT4" s="617"/>
      <c r="AU4" s="612" t="s">
        <v>87</v>
      </c>
      <c r="AV4" s="614"/>
      <c r="AW4" s="612" t="s">
        <v>88</v>
      </c>
      <c r="AX4" s="614"/>
      <c r="AY4" s="612" t="s">
        <v>89</v>
      </c>
      <c r="AZ4" s="614"/>
      <c r="BA4" s="612" t="s">
        <v>90</v>
      </c>
      <c r="BB4" s="613"/>
      <c r="BC4" s="614"/>
      <c r="BD4" s="612" t="s">
        <v>91</v>
      </c>
      <c r="BE4" s="613"/>
      <c r="BF4" s="614"/>
      <c r="BG4" s="615" t="s">
        <v>87</v>
      </c>
      <c r="BH4" s="617"/>
      <c r="BI4" s="615" t="s">
        <v>88</v>
      </c>
      <c r="BJ4" s="617"/>
      <c r="BK4" s="615" t="s">
        <v>89</v>
      </c>
      <c r="BL4" s="617"/>
      <c r="BM4" s="615" t="s">
        <v>90</v>
      </c>
      <c r="BN4" s="617"/>
      <c r="BO4" s="615" t="s">
        <v>91</v>
      </c>
      <c r="BP4" s="617"/>
      <c r="BQ4" s="612" t="s">
        <v>87</v>
      </c>
      <c r="BR4" s="614"/>
      <c r="BS4" s="612" t="s">
        <v>88</v>
      </c>
      <c r="BT4" s="614"/>
      <c r="BU4" s="612" t="s">
        <v>89</v>
      </c>
      <c r="BV4" s="614"/>
      <c r="BW4" s="612" t="s">
        <v>90</v>
      </c>
      <c r="BX4" s="614"/>
      <c r="BY4" s="612" t="s">
        <v>91</v>
      </c>
      <c r="BZ4" s="614"/>
      <c r="CA4" s="618" t="s">
        <v>113</v>
      </c>
      <c r="CB4" s="618" t="s">
        <v>114</v>
      </c>
      <c r="CC4" s="618" t="s">
        <v>115</v>
      </c>
      <c r="CD4" s="618" t="s">
        <v>116</v>
      </c>
      <c r="CE4" s="618" t="s">
        <v>117</v>
      </c>
      <c r="CF4" s="620" t="s">
        <v>113</v>
      </c>
      <c r="CG4" s="620" t="s">
        <v>114</v>
      </c>
      <c r="CH4" s="620" t="s">
        <v>115</v>
      </c>
      <c r="CI4" s="620" t="s">
        <v>116</v>
      </c>
      <c r="CJ4" s="620" t="s">
        <v>117</v>
      </c>
      <c r="CK4" s="618" t="s">
        <v>113</v>
      </c>
      <c r="CL4" s="618" t="s">
        <v>114</v>
      </c>
      <c r="CM4" s="618" t="s">
        <v>115</v>
      </c>
      <c r="CN4" s="618" t="s">
        <v>116</v>
      </c>
      <c r="CO4" s="618" t="s">
        <v>117</v>
      </c>
      <c r="CP4" s="338"/>
      <c r="CQ4" s="90"/>
      <c r="CR4" s="59"/>
      <c r="CS4" s="26"/>
      <c r="CT4" s="26"/>
      <c r="CU4" s="596"/>
      <c r="CV4" s="594"/>
      <c r="CW4" s="593"/>
      <c r="CX4" s="594"/>
      <c r="CY4" s="593"/>
      <c r="CZ4" s="594"/>
      <c r="DA4" s="593"/>
      <c r="DB4" s="594"/>
      <c r="DC4" s="593"/>
      <c r="DD4" s="594"/>
      <c r="DE4" s="593"/>
      <c r="DF4" s="594"/>
      <c r="DG4" s="593"/>
      <c r="DH4" s="594"/>
      <c r="DI4" s="593"/>
      <c r="DJ4" s="594"/>
      <c r="DK4" s="593"/>
      <c r="DL4" s="594"/>
      <c r="DM4" s="593"/>
      <c r="DN4" s="594"/>
      <c r="DO4" s="593"/>
      <c r="DP4" s="594"/>
      <c r="DQ4" s="593"/>
      <c r="DR4" s="598"/>
      <c r="DS4" s="25"/>
      <c r="DT4" s="25"/>
      <c r="DU4" s="25"/>
      <c r="DV4" s="605"/>
      <c r="DW4" s="595"/>
      <c r="DX4" s="595"/>
      <c r="DY4" s="595"/>
      <c r="DZ4" s="595"/>
      <c r="EA4" s="595"/>
      <c r="EB4" s="595"/>
      <c r="EC4" s="595"/>
      <c r="ED4" s="595"/>
      <c r="EE4" s="595"/>
      <c r="EF4" s="595"/>
      <c r="EG4" s="595"/>
      <c r="EH4" s="595"/>
      <c r="EI4" s="595"/>
      <c r="EJ4" s="595"/>
      <c r="EK4" s="595"/>
      <c r="EL4" s="595"/>
      <c r="EM4" s="595"/>
      <c r="EN4" s="595"/>
      <c r="EO4" s="595"/>
      <c r="EP4" s="595"/>
      <c r="EQ4" s="597"/>
      <c r="ER4" s="25"/>
      <c r="ES4" s="25"/>
      <c r="ET4" s="25"/>
      <c r="EU4" s="25"/>
      <c r="EV4" s="25"/>
      <c r="EW4" s="25"/>
      <c r="EX4" s="25"/>
      <c r="EY4" s="25"/>
    </row>
    <row r="5" spans="1:155" s="27" customFormat="1" ht="83" customHeight="1">
      <c r="A5" s="342" t="s">
        <v>76</v>
      </c>
      <c r="B5" s="343" t="s">
        <v>77</v>
      </c>
      <c r="C5" s="380" t="s">
        <v>78</v>
      </c>
      <c r="D5" s="343" t="s">
        <v>229</v>
      </c>
      <c r="E5" s="343" t="s">
        <v>228</v>
      </c>
      <c r="F5" s="380" t="s">
        <v>79</v>
      </c>
      <c r="G5" s="42" t="s">
        <v>80</v>
      </c>
      <c r="H5" s="385" t="s">
        <v>81</v>
      </c>
      <c r="I5" s="42" t="s">
        <v>19</v>
      </c>
      <c r="J5" s="385" t="s">
        <v>20</v>
      </c>
      <c r="K5" s="42" t="s">
        <v>21</v>
      </c>
      <c r="L5" s="381" t="s">
        <v>107</v>
      </c>
      <c r="M5" s="381" t="s">
        <v>108</v>
      </c>
      <c r="N5" s="381" t="s">
        <v>107</v>
      </c>
      <c r="O5" s="381" t="s">
        <v>108</v>
      </c>
      <c r="P5" s="381" t="s">
        <v>107</v>
      </c>
      <c r="Q5" s="381" t="s">
        <v>108</v>
      </c>
      <c r="R5" s="381" t="s">
        <v>107</v>
      </c>
      <c r="S5" s="381" t="s">
        <v>332</v>
      </c>
      <c r="T5" s="381" t="s">
        <v>108</v>
      </c>
      <c r="U5" s="381" t="s">
        <v>107</v>
      </c>
      <c r="V5" s="381" t="s">
        <v>332</v>
      </c>
      <c r="W5" s="381" t="s">
        <v>108</v>
      </c>
      <c r="X5" s="380" t="s">
        <v>107</v>
      </c>
      <c r="Y5" s="380" t="s">
        <v>108</v>
      </c>
      <c r="Z5" s="380" t="s">
        <v>107</v>
      </c>
      <c r="AA5" s="380" t="s">
        <v>108</v>
      </c>
      <c r="AB5" s="380" t="s">
        <v>107</v>
      </c>
      <c r="AC5" s="380" t="s">
        <v>108</v>
      </c>
      <c r="AD5" s="380" t="s">
        <v>107</v>
      </c>
      <c r="AE5" s="63" t="s">
        <v>332</v>
      </c>
      <c r="AF5" s="380" t="s">
        <v>108</v>
      </c>
      <c r="AG5" s="380" t="s">
        <v>107</v>
      </c>
      <c r="AH5" s="380" t="s">
        <v>332</v>
      </c>
      <c r="AI5" s="380" t="s">
        <v>108</v>
      </c>
      <c r="AJ5" s="381"/>
      <c r="AK5" s="62" t="s">
        <v>107</v>
      </c>
      <c r="AL5" s="62" t="s">
        <v>108</v>
      </c>
      <c r="AM5" s="62" t="s">
        <v>107</v>
      </c>
      <c r="AN5" s="62" t="s">
        <v>108</v>
      </c>
      <c r="AO5" s="62" t="s">
        <v>107</v>
      </c>
      <c r="AP5" s="62" t="s">
        <v>108</v>
      </c>
      <c r="AQ5" s="62" t="s">
        <v>107</v>
      </c>
      <c r="AR5" s="62" t="s">
        <v>108</v>
      </c>
      <c r="AS5" s="62" t="s">
        <v>107</v>
      </c>
      <c r="AT5" s="62" t="s">
        <v>108</v>
      </c>
      <c r="AU5" s="63" t="s">
        <v>107</v>
      </c>
      <c r="AV5" s="63" t="s">
        <v>108</v>
      </c>
      <c r="AW5" s="63" t="s">
        <v>107</v>
      </c>
      <c r="AX5" s="63" t="s">
        <v>108</v>
      </c>
      <c r="AY5" s="63" t="s">
        <v>107</v>
      </c>
      <c r="AZ5" s="63" t="s">
        <v>108</v>
      </c>
      <c r="BA5" s="63" t="s">
        <v>107</v>
      </c>
      <c r="BB5" s="63" t="s">
        <v>332</v>
      </c>
      <c r="BC5" s="63" t="s">
        <v>108</v>
      </c>
      <c r="BD5" s="63" t="s">
        <v>107</v>
      </c>
      <c r="BE5" s="937" t="s">
        <v>332</v>
      </c>
      <c r="BF5" s="63" t="s">
        <v>108</v>
      </c>
      <c r="BG5" s="62" t="s">
        <v>107</v>
      </c>
      <c r="BH5" s="62" t="s">
        <v>108</v>
      </c>
      <c r="BI5" s="62" t="s">
        <v>107</v>
      </c>
      <c r="BJ5" s="62" t="s">
        <v>108</v>
      </c>
      <c r="BK5" s="62" t="s">
        <v>107</v>
      </c>
      <c r="BL5" s="62" t="s">
        <v>108</v>
      </c>
      <c r="BM5" s="62" t="s">
        <v>107</v>
      </c>
      <c r="BN5" s="62" t="s">
        <v>108</v>
      </c>
      <c r="BO5" s="62" t="s">
        <v>107</v>
      </c>
      <c r="BP5" s="62" t="s">
        <v>108</v>
      </c>
      <c r="BQ5" s="63" t="s">
        <v>107</v>
      </c>
      <c r="BR5" s="63" t="s">
        <v>108</v>
      </c>
      <c r="BS5" s="63" t="s">
        <v>107</v>
      </c>
      <c r="BT5" s="63" t="s">
        <v>108</v>
      </c>
      <c r="BU5" s="63" t="s">
        <v>107</v>
      </c>
      <c r="BV5" s="63" t="s">
        <v>108</v>
      </c>
      <c r="BW5" s="63" t="s">
        <v>107</v>
      </c>
      <c r="BX5" s="63" t="s">
        <v>108</v>
      </c>
      <c r="BY5" s="63" t="s">
        <v>107</v>
      </c>
      <c r="BZ5" s="63" t="s">
        <v>108</v>
      </c>
      <c r="CA5" s="619"/>
      <c r="CB5" s="619"/>
      <c r="CC5" s="619"/>
      <c r="CD5" s="619"/>
      <c r="CE5" s="619"/>
      <c r="CF5" s="621"/>
      <c r="CG5" s="621"/>
      <c r="CH5" s="621"/>
      <c r="CI5" s="621"/>
      <c r="CJ5" s="621"/>
      <c r="CK5" s="619"/>
      <c r="CL5" s="619"/>
      <c r="CM5" s="619"/>
      <c r="CN5" s="619"/>
      <c r="CO5" s="619"/>
      <c r="CP5" s="338"/>
      <c r="CQ5" s="90"/>
      <c r="CR5" s="59"/>
      <c r="CS5" s="26"/>
      <c r="CT5" s="26"/>
      <c r="CU5" s="413" t="s">
        <v>103</v>
      </c>
      <c r="CV5" s="403" t="s">
        <v>104</v>
      </c>
      <c r="CW5" s="402" t="s">
        <v>103</v>
      </c>
      <c r="CX5" s="403" t="s">
        <v>104</v>
      </c>
      <c r="CY5" s="402" t="s">
        <v>103</v>
      </c>
      <c r="CZ5" s="403" t="s">
        <v>104</v>
      </c>
      <c r="DA5" s="402" t="s">
        <v>103</v>
      </c>
      <c r="DB5" s="403" t="s">
        <v>104</v>
      </c>
      <c r="DC5" s="402" t="s">
        <v>103</v>
      </c>
      <c r="DD5" s="403" t="s">
        <v>104</v>
      </c>
      <c r="DE5" s="402" t="s">
        <v>103</v>
      </c>
      <c r="DF5" s="403" t="s">
        <v>104</v>
      </c>
      <c r="DG5" s="402" t="s">
        <v>103</v>
      </c>
      <c r="DH5" s="403" t="s">
        <v>104</v>
      </c>
      <c r="DI5" s="402" t="s">
        <v>103</v>
      </c>
      <c r="DJ5" s="403" t="s">
        <v>104</v>
      </c>
      <c r="DK5" s="402" t="s">
        <v>103</v>
      </c>
      <c r="DL5" s="403" t="s">
        <v>104</v>
      </c>
      <c r="DM5" s="402" t="s">
        <v>103</v>
      </c>
      <c r="DN5" s="403" t="s">
        <v>104</v>
      </c>
      <c r="DO5" s="402" t="s">
        <v>103</v>
      </c>
      <c r="DP5" s="403" t="s">
        <v>104</v>
      </c>
      <c r="DQ5" s="402" t="s">
        <v>103</v>
      </c>
      <c r="DR5" s="414" t="s">
        <v>104</v>
      </c>
      <c r="DS5" s="25"/>
      <c r="DT5" s="25"/>
      <c r="DU5" s="25"/>
      <c r="DV5" s="43" t="s">
        <v>103</v>
      </c>
      <c r="DW5" s="44" t="s">
        <v>104</v>
      </c>
      <c r="DX5" s="45" t="s">
        <v>103</v>
      </c>
      <c r="DY5" s="44" t="s">
        <v>104</v>
      </c>
      <c r="DZ5" s="45" t="s">
        <v>103</v>
      </c>
      <c r="EA5" s="44" t="s">
        <v>104</v>
      </c>
      <c r="EB5" s="45" t="s">
        <v>103</v>
      </c>
      <c r="EC5" s="44" t="s">
        <v>104</v>
      </c>
      <c r="ED5" s="45" t="s">
        <v>103</v>
      </c>
      <c r="EE5" s="44" t="s">
        <v>104</v>
      </c>
      <c r="EF5" s="45" t="s">
        <v>103</v>
      </c>
      <c r="EG5" s="44" t="s">
        <v>104</v>
      </c>
      <c r="EH5" s="45" t="s">
        <v>103</v>
      </c>
      <c r="EI5" s="44" t="s">
        <v>104</v>
      </c>
      <c r="EJ5" s="45" t="s">
        <v>103</v>
      </c>
      <c r="EK5" s="44" t="s">
        <v>104</v>
      </c>
      <c r="EL5" s="45" t="s">
        <v>103</v>
      </c>
      <c r="EM5" s="44" t="s">
        <v>104</v>
      </c>
      <c r="EN5" s="45" t="s">
        <v>103</v>
      </c>
      <c r="EO5" s="44" t="s">
        <v>104</v>
      </c>
      <c r="EP5" s="45" t="s">
        <v>103</v>
      </c>
      <c r="EQ5" s="46" t="s">
        <v>104</v>
      </c>
      <c r="ER5" s="25"/>
      <c r="ES5" s="25"/>
      <c r="ET5" s="25"/>
      <c r="EU5" s="25"/>
      <c r="EV5" s="25"/>
      <c r="EW5" s="25"/>
      <c r="EX5" s="25"/>
      <c r="EY5" s="25"/>
    </row>
    <row r="6" spans="1:155" s="27" customFormat="1" ht="18" customHeight="1">
      <c r="A6" s="393" t="s">
        <v>39</v>
      </c>
      <c r="B6" s="344" t="s">
        <v>40</v>
      </c>
      <c r="C6" s="345" t="s">
        <v>41</v>
      </c>
      <c r="D6" s="47"/>
      <c r="E6" s="47"/>
      <c r="F6" s="345" t="s">
        <v>39</v>
      </c>
      <c r="G6" s="47" t="s">
        <v>42</v>
      </c>
      <c r="H6" s="48" t="s">
        <v>43</v>
      </c>
      <c r="I6" s="382" t="s">
        <v>63</v>
      </c>
      <c r="J6" s="383"/>
      <c r="K6" s="383"/>
      <c r="L6" s="286">
        <v>5</v>
      </c>
      <c r="M6" s="286">
        <v>5</v>
      </c>
      <c r="N6" s="286">
        <v>5</v>
      </c>
      <c r="O6" s="286">
        <v>5</v>
      </c>
      <c r="P6" s="286">
        <v>5</v>
      </c>
      <c r="Q6" s="286">
        <v>5</v>
      </c>
      <c r="R6" s="932">
        <v>30</v>
      </c>
      <c r="S6" s="932">
        <v>30</v>
      </c>
      <c r="T6" s="932">
        <v>10</v>
      </c>
      <c r="U6" s="934">
        <v>40</v>
      </c>
      <c r="V6" s="934">
        <v>40</v>
      </c>
      <c r="W6" s="934">
        <v>20</v>
      </c>
      <c r="X6" s="286">
        <v>5</v>
      </c>
      <c r="Y6" s="286">
        <v>5</v>
      </c>
      <c r="Z6" s="286">
        <v>5</v>
      </c>
      <c r="AA6" s="286">
        <v>5</v>
      </c>
      <c r="AB6" s="286">
        <v>5</v>
      </c>
      <c r="AC6" s="286">
        <v>5</v>
      </c>
      <c r="AD6" s="287">
        <v>30</v>
      </c>
      <c r="AE6" s="287">
        <v>30</v>
      </c>
      <c r="AF6" s="287">
        <v>10</v>
      </c>
      <c r="AG6" s="288">
        <v>40</v>
      </c>
      <c r="AH6" s="288">
        <v>40</v>
      </c>
      <c r="AI6" s="288">
        <v>20</v>
      </c>
      <c r="AJ6" s="394" t="s">
        <v>34</v>
      </c>
      <c r="AK6" s="286">
        <v>5</v>
      </c>
      <c r="AL6" s="286">
        <v>5</v>
      </c>
      <c r="AM6" s="286">
        <v>5</v>
      </c>
      <c r="AN6" s="286">
        <v>5</v>
      </c>
      <c r="AO6" s="286">
        <v>5</v>
      </c>
      <c r="AP6" s="286">
        <v>5</v>
      </c>
      <c r="AQ6" s="287">
        <v>50</v>
      </c>
      <c r="AR6" s="287">
        <v>20</v>
      </c>
      <c r="AS6" s="288">
        <v>70</v>
      </c>
      <c r="AT6" s="288">
        <v>30</v>
      </c>
      <c r="AU6" s="286">
        <v>5</v>
      </c>
      <c r="AV6" s="286">
        <v>5</v>
      </c>
      <c r="AW6" s="286">
        <v>5</v>
      </c>
      <c r="AX6" s="286">
        <v>5</v>
      </c>
      <c r="AY6" s="286">
        <v>5</v>
      </c>
      <c r="AZ6" s="286">
        <v>5</v>
      </c>
      <c r="BA6" s="287">
        <v>30</v>
      </c>
      <c r="BB6" s="287">
        <v>30</v>
      </c>
      <c r="BC6" s="287">
        <v>10</v>
      </c>
      <c r="BD6" s="288">
        <v>40</v>
      </c>
      <c r="BE6" s="288">
        <v>40</v>
      </c>
      <c r="BF6" s="288">
        <v>20</v>
      </c>
      <c r="BG6" s="286">
        <v>5</v>
      </c>
      <c r="BH6" s="286">
        <v>5</v>
      </c>
      <c r="BI6" s="286">
        <v>5</v>
      </c>
      <c r="BJ6" s="286">
        <v>5</v>
      </c>
      <c r="BK6" s="286">
        <v>5</v>
      </c>
      <c r="BL6" s="286">
        <v>5</v>
      </c>
      <c r="BM6" s="287">
        <v>50</v>
      </c>
      <c r="BN6" s="287">
        <v>20</v>
      </c>
      <c r="BO6" s="288">
        <v>70</v>
      </c>
      <c r="BP6" s="288">
        <v>30</v>
      </c>
      <c r="BQ6" s="286">
        <v>5</v>
      </c>
      <c r="BR6" s="286">
        <v>5</v>
      </c>
      <c r="BS6" s="286">
        <v>5</v>
      </c>
      <c r="BT6" s="286">
        <v>5</v>
      </c>
      <c r="BU6" s="286">
        <v>5</v>
      </c>
      <c r="BV6" s="286">
        <v>5</v>
      </c>
      <c r="BW6" s="287">
        <v>50</v>
      </c>
      <c r="BX6" s="287">
        <v>20</v>
      </c>
      <c r="BY6" s="288">
        <v>70</v>
      </c>
      <c r="BZ6" s="288">
        <v>30</v>
      </c>
      <c r="CA6" s="286">
        <v>20</v>
      </c>
      <c r="CB6" s="286">
        <v>20</v>
      </c>
      <c r="CC6" s="286">
        <v>20</v>
      </c>
      <c r="CD6" s="286">
        <v>20</v>
      </c>
      <c r="CE6" s="286">
        <v>20</v>
      </c>
      <c r="CF6" s="286">
        <v>20</v>
      </c>
      <c r="CG6" s="286">
        <v>20</v>
      </c>
      <c r="CH6" s="286">
        <v>20</v>
      </c>
      <c r="CI6" s="286">
        <v>20</v>
      </c>
      <c r="CJ6" s="286">
        <v>20</v>
      </c>
      <c r="CK6" s="286">
        <v>20</v>
      </c>
      <c r="CL6" s="286">
        <v>20</v>
      </c>
      <c r="CM6" s="286">
        <v>20</v>
      </c>
      <c r="CN6" s="286">
        <v>20</v>
      </c>
      <c r="CO6" s="286">
        <v>20</v>
      </c>
      <c r="CP6" s="338"/>
      <c r="CQ6" s="90"/>
      <c r="CR6" s="59"/>
      <c r="CS6" s="601" t="s">
        <v>187</v>
      </c>
      <c r="CT6" s="602"/>
      <c r="CU6" s="415"/>
      <c r="CV6" s="405"/>
      <c r="CW6" s="404"/>
      <c r="CX6" s="405"/>
      <c r="CY6" s="404"/>
      <c r="CZ6" s="405"/>
      <c r="DA6" s="404"/>
      <c r="DB6" s="405"/>
      <c r="DC6" s="406"/>
      <c r="DD6" s="405"/>
      <c r="DE6" s="406"/>
      <c r="DF6" s="405"/>
      <c r="DG6" s="406"/>
      <c r="DH6" s="405"/>
      <c r="DI6" s="406"/>
      <c r="DJ6" s="405"/>
      <c r="DK6" s="406"/>
      <c r="DL6" s="405"/>
      <c r="DM6" s="406"/>
      <c r="DN6" s="405"/>
      <c r="DO6" s="406"/>
      <c r="DP6" s="405"/>
      <c r="DQ6" s="406"/>
      <c r="DR6" s="416"/>
      <c r="DS6" s="25"/>
      <c r="DU6" s="356"/>
      <c r="DV6" s="357" t="str">
        <f t="shared" ref="DV6:DW8" si="0">IF(CW6="","",SUM(CU6,CW6))</f>
        <v/>
      </c>
      <c r="DW6" s="352" t="str">
        <f t="shared" si="0"/>
        <v/>
      </c>
      <c r="DX6" s="353" t="str">
        <f t="shared" ref="DX6:EG8" si="1">IF(CY6="","",SUM(DV6,CY6))</f>
        <v/>
      </c>
      <c r="DY6" s="352" t="str">
        <f t="shared" si="1"/>
        <v/>
      </c>
      <c r="DZ6" s="353" t="str">
        <f t="shared" si="1"/>
        <v/>
      </c>
      <c r="EA6" s="352" t="str">
        <f t="shared" si="1"/>
        <v/>
      </c>
      <c r="EB6" s="353" t="str">
        <f t="shared" si="1"/>
        <v/>
      </c>
      <c r="EC6" s="352" t="str">
        <f t="shared" si="1"/>
        <v/>
      </c>
      <c r="ED6" s="353" t="str">
        <f t="shared" si="1"/>
        <v/>
      </c>
      <c r="EE6" s="352" t="str">
        <f t="shared" si="1"/>
        <v/>
      </c>
      <c r="EF6" s="353" t="str">
        <f t="shared" si="1"/>
        <v/>
      </c>
      <c r="EG6" s="352" t="str">
        <f t="shared" si="1"/>
        <v/>
      </c>
      <c r="EH6" s="353" t="str">
        <f t="shared" ref="EH6:EQ8" si="2">IF(DI6="","",SUM(EF6,DI6))</f>
        <v/>
      </c>
      <c r="EI6" s="352" t="str">
        <f t="shared" si="2"/>
        <v/>
      </c>
      <c r="EJ6" s="353" t="str">
        <f t="shared" si="2"/>
        <v/>
      </c>
      <c r="EK6" s="352" t="str">
        <f t="shared" si="2"/>
        <v/>
      </c>
      <c r="EL6" s="353" t="str">
        <f t="shared" si="2"/>
        <v/>
      </c>
      <c r="EM6" s="352" t="str">
        <f t="shared" si="2"/>
        <v/>
      </c>
      <c r="EN6" s="353" t="str">
        <f t="shared" si="2"/>
        <v/>
      </c>
      <c r="EO6" s="352" t="str">
        <f t="shared" si="2"/>
        <v/>
      </c>
      <c r="EP6" s="353" t="str">
        <f t="shared" si="2"/>
        <v/>
      </c>
      <c r="EQ6" s="358" t="str">
        <f t="shared" si="2"/>
        <v/>
      </c>
      <c r="ER6" s="25"/>
      <c r="ES6" s="25"/>
      <c r="ET6" s="25"/>
      <c r="EU6" s="25"/>
      <c r="EV6" s="25"/>
      <c r="EW6" s="25"/>
      <c r="EX6" s="25"/>
      <c r="EY6" s="25"/>
    </row>
    <row r="7" spans="1:155" s="27" customFormat="1" ht="18" customHeight="1">
      <c r="A7" s="28">
        <v>1</v>
      </c>
      <c r="B7" s="394" t="s">
        <v>27</v>
      </c>
      <c r="C7" s="385" t="s">
        <v>14</v>
      </c>
      <c r="D7" s="15">
        <v>801</v>
      </c>
      <c r="E7" s="15"/>
      <c r="F7" s="29">
        <v>2491</v>
      </c>
      <c r="G7" s="347">
        <v>37466</v>
      </c>
      <c r="H7" s="92" t="str">
        <f>CQ7</f>
        <v>Twenty Nine July Two Thousand Two</v>
      </c>
      <c r="I7" s="348" t="s">
        <v>325</v>
      </c>
      <c r="J7" s="349" t="s">
        <v>326</v>
      </c>
      <c r="K7" s="348" t="s">
        <v>327</v>
      </c>
      <c r="L7" s="384">
        <v>5</v>
      </c>
      <c r="M7" s="384">
        <v>5</v>
      </c>
      <c r="N7" s="384">
        <v>5</v>
      </c>
      <c r="O7" s="384">
        <v>5</v>
      </c>
      <c r="P7" s="384">
        <v>5</v>
      </c>
      <c r="Q7" s="384">
        <v>5</v>
      </c>
      <c r="R7" s="933">
        <v>30</v>
      </c>
      <c r="S7" s="933">
        <v>30</v>
      </c>
      <c r="T7" s="933">
        <v>10</v>
      </c>
      <c r="U7" s="400">
        <v>40</v>
      </c>
      <c r="V7" s="400">
        <v>40</v>
      </c>
      <c r="W7" s="400">
        <v>20</v>
      </c>
      <c r="X7" s="385">
        <v>5</v>
      </c>
      <c r="Y7" s="385">
        <v>5</v>
      </c>
      <c r="Z7" s="385">
        <v>5</v>
      </c>
      <c r="AA7" s="385">
        <v>5</v>
      </c>
      <c r="AB7" s="385">
        <v>5</v>
      </c>
      <c r="AC7" s="385">
        <v>5</v>
      </c>
      <c r="AD7" s="935">
        <v>30</v>
      </c>
      <c r="AE7" s="935">
        <v>30</v>
      </c>
      <c r="AF7" s="935">
        <v>10</v>
      </c>
      <c r="AG7" s="936">
        <v>40</v>
      </c>
      <c r="AH7" s="936">
        <v>40</v>
      </c>
      <c r="AI7" s="936">
        <v>20</v>
      </c>
      <c r="AJ7" s="394" t="s">
        <v>34</v>
      </c>
      <c r="AK7" s="384">
        <v>5</v>
      </c>
      <c r="AL7" s="384">
        <v>5</v>
      </c>
      <c r="AM7" s="384">
        <v>5</v>
      </c>
      <c r="AN7" s="384">
        <v>5</v>
      </c>
      <c r="AO7" s="384">
        <v>5</v>
      </c>
      <c r="AP7" s="384">
        <v>5</v>
      </c>
      <c r="AQ7" s="49">
        <v>50</v>
      </c>
      <c r="AR7" s="49">
        <v>20</v>
      </c>
      <c r="AS7" s="50">
        <v>70</v>
      </c>
      <c r="AT7" s="50">
        <v>30</v>
      </c>
      <c r="AU7" s="385">
        <v>5</v>
      </c>
      <c r="AV7" s="385">
        <v>5</v>
      </c>
      <c r="AW7" s="385">
        <v>5</v>
      </c>
      <c r="AX7" s="385">
        <v>5</v>
      </c>
      <c r="AY7" s="385">
        <v>5</v>
      </c>
      <c r="AZ7" s="385">
        <v>5</v>
      </c>
      <c r="BA7" s="935">
        <v>30</v>
      </c>
      <c r="BB7" s="935">
        <v>30</v>
      </c>
      <c r="BC7" s="935">
        <v>10</v>
      </c>
      <c r="BD7" s="936">
        <v>40</v>
      </c>
      <c r="BE7" s="936">
        <v>40</v>
      </c>
      <c r="BF7" s="936">
        <v>20</v>
      </c>
      <c r="BG7" s="384">
        <v>5</v>
      </c>
      <c r="BH7" s="384">
        <v>5</v>
      </c>
      <c r="BI7" s="384">
        <v>5</v>
      </c>
      <c r="BJ7" s="384">
        <v>5</v>
      </c>
      <c r="BK7" s="384">
        <v>5</v>
      </c>
      <c r="BL7" s="384">
        <v>5</v>
      </c>
      <c r="BM7" s="49">
        <v>50</v>
      </c>
      <c r="BN7" s="49">
        <v>20</v>
      </c>
      <c r="BO7" s="50">
        <v>70</v>
      </c>
      <c r="BP7" s="50">
        <v>30</v>
      </c>
      <c r="BQ7" s="385">
        <v>5</v>
      </c>
      <c r="BR7" s="385">
        <v>5</v>
      </c>
      <c r="BS7" s="385">
        <v>5</v>
      </c>
      <c r="BT7" s="385">
        <v>5</v>
      </c>
      <c r="BU7" s="385">
        <v>5</v>
      </c>
      <c r="BV7" s="385">
        <v>5</v>
      </c>
      <c r="BW7" s="51">
        <v>50</v>
      </c>
      <c r="BX7" s="51">
        <v>20</v>
      </c>
      <c r="BY7" s="52">
        <v>70</v>
      </c>
      <c r="BZ7" s="52">
        <v>30</v>
      </c>
      <c r="CA7" s="384">
        <v>20</v>
      </c>
      <c r="CB7" s="384">
        <v>20</v>
      </c>
      <c r="CC7" s="384">
        <v>20</v>
      </c>
      <c r="CD7" s="384">
        <v>20</v>
      </c>
      <c r="CE7" s="384">
        <v>20</v>
      </c>
      <c r="CF7" s="385">
        <v>20</v>
      </c>
      <c r="CG7" s="385">
        <v>20</v>
      </c>
      <c r="CH7" s="385">
        <v>20</v>
      </c>
      <c r="CI7" s="51">
        <v>20</v>
      </c>
      <c r="CJ7" s="52">
        <v>20</v>
      </c>
      <c r="CK7" s="384">
        <v>20</v>
      </c>
      <c r="CL7" s="384">
        <v>20</v>
      </c>
      <c r="CM7" s="384">
        <v>20</v>
      </c>
      <c r="CN7" s="49">
        <v>20</v>
      </c>
      <c r="CO7" s="50">
        <v>20</v>
      </c>
      <c r="CP7" s="338"/>
      <c r="CQ7" s="350" t="str">
        <f>IF(DOB!D7="","",DOB!D7)</f>
        <v>Twenty Nine July Two Thousand Two</v>
      </c>
      <c r="CR7" s="59"/>
      <c r="CS7" s="53"/>
      <c r="CT7" s="53"/>
      <c r="CU7" s="417" t="str">
        <f t="shared" ref="CU7:CY38" si="3">IF($D7="","",IF(CU$6="","",CU$6))</f>
        <v/>
      </c>
      <c r="CV7" s="408"/>
      <c r="CW7" s="407" t="str">
        <f t="shared" si="3"/>
        <v/>
      </c>
      <c r="CX7" s="408"/>
      <c r="CY7" s="407" t="str">
        <f t="shared" si="3"/>
        <v/>
      </c>
      <c r="CZ7" s="408"/>
      <c r="DA7" s="407" t="str">
        <f t="shared" ref="DA7:DA38" si="4">IF($D7="","",IF(DA$6="","",DA$6))</f>
        <v/>
      </c>
      <c r="DB7" s="408"/>
      <c r="DC7" s="406" t="str">
        <f>IF(DC$6="","",DC$6)</f>
        <v/>
      </c>
      <c r="DD7" s="408"/>
      <c r="DE7" s="406" t="str">
        <f>IF(DE$6="","",DE$6)</f>
        <v/>
      </c>
      <c r="DF7" s="408"/>
      <c r="DG7" s="406" t="str">
        <f>IF(DG$6="","",DG$6)</f>
        <v/>
      </c>
      <c r="DH7" s="408"/>
      <c r="DI7" s="406" t="str">
        <f>IF(DI$6="","",DI$6)</f>
        <v/>
      </c>
      <c r="DJ7" s="408"/>
      <c r="DK7" s="406" t="str">
        <f>IF(DK$6="","",DK$6)</f>
        <v/>
      </c>
      <c r="DL7" s="408"/>
      <c r="DM7" s="406" t="str">
        <f>IF(DM$6="","",DM$6)</f>
        <v/>
      </c>
      <c r="DN7" s="408"/>
      <c r="DO7" s="406" t="str">
        <f>IF(DO$6="","",DO$6)</f>
        <v/>
      </c>
      <c r="DP7" s="408"/>
      <c r="DQ7" s="406" t="str">
        <f>IF(DQ$6="","",DQ$6)</f>
        <v/>
      </c>
      <c r="DR7" s="418"/>
      <c r="DS7" s="354"/>
      <c r="DU7" s="356"/>
      <c r="DV7" s="359" t="str">
        <f t="shared" si="0"/>
        <v/>
      </c>
      <c r="DW7" s="355" t="str">
        <f t="shared" si="0"/>
        <v/>
      </c>
      <c r="DX7" s="221" t="str">
        <f t="shared" si="1"/>
        <v/>
      </c>
      <c r="DY7" s="355" t="str">
        <f t="shared" si="1"/>
        <v/>
      </c>
      <c r="DZ7" s="221" t="str">
        <f t="shared" si="1"/>
        <v/>
      </c>
      <c r="EA7" s="355" t="str">
        <f t="shared" si="1"/>
        <v/>
      </c>
      <c r="EB7" s="221" t="str">
        <f t="shared" si="1"/>
        <v/>
      </c>
      <c r="EC7" s="355" t="str">
        <f t="shared" si="1"/>
        <v/>
      </c>
      <c r="ED7" s="221" t="str">
        <f t="shared" si="1"/>
        <v/>
      </c>
      <c r="EE7" s="355" t="str">
        <f t="shared" si="1"/>
        <v/>
      </c>
      <c r="EF7" s="221" t="str">
        <f t="shared" si="1"/>
        <v/>
      </c>
      <c r="EG7" s="355" t="str">
        <f t="shared" si="1"/>
        <v/>
      </c>
      <c r="EH7" s="221" t="str">
        <f t="shared" si="2"/>
        <v/>
      </c>
      <c r="EI7" s="355" t="str">
        <f t="shared" si="2"/>
        <v/>
      </c>
      <c r="EJ7" s="221" t="str">
        <f t="shared" si="2"/>
        <v/>
      </c>
      <c r="EK7" s="355" t="str">
        <f t="shared" si="2"/>
        <v/>
      </c>
      <c r="EL7" s="221" t="str">
        <f t="shared" si="2"/>
        <v/>
      </c>
      <c r="EM7" s="355" t="str">
        <f t="shared" si="2"/>
        <v/>
      </c>
      <c r="EN7" s="221" t="str">
        <f t="shared" si="2"/>
        <v/>
      </c>
      <c r="EO7" s="355" t="str">
        <f t="shared" si="2"/>
        <v/>
      </c>
      <c r="EP7" s="221" t="str">
        <f t="shared" si="2"/>
        <v/>
      </c>
      <c r="EQ7" s="224" t="str">
        <f t="shared" si="2"/>
        <v/>
      </c>
      <c r="ER7" s="25"/>
      <c r="ES7" s="331"/>
      <c r="ET7" s="331"/>
      <c r="EU7" s="25"/>
      <c r="EV7" s="25"/>
      <c r="EW7" s="25"/>
      <c r="EX7" s="331"/>
      <c r="EY7" s="25"/>
    </row>
    <row r="8" spans="1:155" s="27" customFormat="1" ht="18" customHeight="1">
      <c r="A8" s="28">
        <v>2</v>
      </c>
      <c r="B8" s="394" t="s">
        <v>27</v>
      </c>
      <c r="C8" s="385" t="s">
        <v>14</v>
      </c>
      <c r="D8" s="15">
        <v>802</v>
      </c>
      <c r="E8" s="15"/>
      <c r="F8" s="29"/>
      <c r="G8" s="347">
        <v>35887</v>
      </c>
      <c r="H8" s="92" t="str">
        <f t="shared" ref="H8:H71" si="5">CQ8</f>
        <v>Two April Nineteen Hundred Ninety Eight</v>
      </c>
      <c r="I8" s="348" t="s">
        <v>334</v>
      </c>
      <c r="J8" s="349" t="s">
        <v>335</v>
      </c>
      <c r="K8" s="348" t="s">
        <v>336</v>
      </c>
      <c r="L8" s="384">
        <v>5</v>
      </c>
      <c r="M8" s="384">
        <v>5</v>
      </c>
      <c r="N8" s="384">
        <v>5</v>
      </c>
      <c r="O8" s="384">
        <v>5</v>
      </c>
      <c r="P8" s="384">
        <v>5</v>
      </c>
      <c r="Q8" s="384">
        <v>5</v>
      </c>
      <c r="R8" s="933">
        <v>29</v>
      </c>
      <c r="S8" s="933">
        <v>29</v>
      </c>
      <c r="T8" s="933">
        <v>9</v>
      </c>
      <c r="U8" s="400">
        <v>39</v>
      </c>
      <c r="V8" s="400">
        <v>39</v>
      </c>
      <c r="W8" s="400">
        <v>20</v>
      </c>
      <c r="X8" s="385">
        <v>5</v>
      </c>
      <c r="Y8" s="385">
        <v>5</v>
      </c>
      <c r="Z8" s="385">
        <v>5</v>
      </c>
      <c r="AA8" s="385">
        <v>5</v>
      </c>
      <c r="AB8" s="385">
        <v>5</v>
      </c>
      <c r="AC8" s="385">
        <v>5</v>
      </c>
      <c r="AD8" s="935">
        <v>29</v>
      </c>
      <c r="AE8" s="935">
        <v>29</v>
      </c>
      <c r="AF8" s="935">
        <v>9</v>
      </c>
      <c r="AG8" s="936">
        <v>39</v>
      </c>
      <c r="AH8" s="936">
        <v>39</v>
      </c>
      <c r="AI8" s="936">
        <v>20</v>
      </c>
      <c r="AJ8" s="394" t="s">
        <v>34</v>
      </c>
      <c r="AK8" s="384">
        <v>5</v>
      </c>
      <c r="AL8" s="384">
        <v>5</v>
      </c>
      <c r="AM8" s="384">
        <v>5</v>
      </c>
      <c r="AN8" s="384">
        <v>5</v>
      </c>
      <c r="AO8" s="384">
        <v>5</v>
      </c>
      <c r="AP8" s="384">
        <v>5</v>
      </c>
      <c r="AQ8" s="49">
        <v>50</v>
      </c>
      <c r="AR8" s="49">
        <v>20</v>
      </c>
      <c r="AS8" s="50">
        <v>70</v>
      </c>
      <c r="AT8" s="50">
        <v>30</v>
      </c>
      <c r="AU8" s="385">
        <v>5</v>
      </c>
      <c r="AV8" s="385">
        <v>5</v>
      </c>
      <c r="AW8" s="385">
        <v>5</v>
      </c>
      <c r="AX8" s="385">
        <v>5</v>
      </c>
      <c r="AY8" s="385">
        <v>5</v>
      </c>
      <c r="AZ8" s="385">
        <v>5</v>
      </c>
      <c r="BA8" s="935">
        <v>29</v>
      </c>
      <c r="BB8" s="935">
        <v>29</v>
      </c>
      <c r="BC8" s="935">
        <v>9</v>
      </c>
      <c r="BD8" s="936">
        <v>39</v>
      </c>
      <c r="BE8" s="936">
        <v>39</v>
      </c>
      <c r="BF8" s="936">
        <v>20</v>
      </c>
      <c r="BG8" s="384">
        <v>5</v>
      </c>
      <c r="BH8" s="384">
        <v>5</v>
      </c>
      <c r="BI8" s="384">
        <v>5</v>
      </c>
      <c r="BJ8" s="384">
        <v>5</v>
      </c>
      <c r="BK8" s="384">
        <v>5</v>
      </c>
      <c r="BL8" s="384">
        <v>5</v>
      </c>
      <c r="BM8" s="49">
        <v>50</v>
      </c>
      <c r="BN8" s="49">
        <v>20</v>
      </c>
      <c r="BO8" s="50">
        <v>70</v>
      </c>
      <c r="BP8" s="50">
        <v>30</v>
      </c>
      <c r="BQ8" s="385">
        <v>5</v>
      </c>
      <c r="BR8" s="385">
        <v>5</v>
      </c>
      <c r="BS8" s="385">
        <v>5</v>
      </c>
      <c r="BT8" s="385">
        <v>5</v>
      </c>
      <c r="BU8" s="385">
        <v>5</v>
      </c>
      <c r="BV8" s="385">
        <v>5</v>
      </c>
      <c r="BW8" s="51">
        <v>50</v>
      </c>
      <c r="BX8" s="51">
        <v>20</v>
      </c>
      <c r="BY8" s="52">
        <v>70</v>
      </c>
      <c r="BZ8" s="52">
        <v>30</v>
      </c>
      <c r="CA8" s="384">
        <v>20</v>
      </c>
      <c r="CB8" s="384">
        <v>20</v>
      </c>
      <c r="CC8" s="384">
        <v>20</v>
      </c>
      <c r="CD8" s="384">
        <v>20</v>
      </c>
      <c r="CE8" s="384">
        <v>20</v>
      </c>
      <c r="CF8" s="385">
        <v>20</v>
      </c>
      <c r="CG8" s="385">
        <v>20</v>
      </c>
      <c r="CH8" s="385">
        <v>20</v>
      </c>
      <c r="CI8" s="51">
        <v>20</v>
      </c>
      <c r="CJ8" s="52">
        <v>20</v>
      </c>
      <c r="CK8" s="384">
        <v>20</v>
      </c>
      <c r="CL8" s="384">
        <v>20</v>
      </c>
      <c r="CM8" s="384">
        <v>20</v>
      </c>
      <c r="CN8" s="49">
        <v>20</v>
      </c>
      <c r="CO8" s="50">
        <v>20</v>
      </c>
      <c r="CP8" s="338"/>
      <c r="CQ8" s="350" t="str">
        <f>IF(DOB!D8="","",DOB!D8)</f>
        <v>Two April Nineteen Hundred Ninety Eight</v>
      </c>
      <c r="CR8" s="59"/>
      <c r="CS8" s="53"/>
      <c r="CT8" s="53"/>
      <c r="CU8" s="417" t="str">
        <f t="shared" si="3"/>
        <v/>
      </c>
      <c r="CV8" s="408"/>
      <c r="CW8" s="407" t="str">
        <f t="shared" si="3"/>
        <v/>
      </c>
      <c r="CX8" s="408"/>
      <c r="CY8" s="407" t="str">
        <f t="shared" si="3"/>
        <v/>
      </c>
      <c r="CZ8" s="408"/>
      <c r="DA8" s="407" t="str">
        <f t="shared" si="4"/>
        <v/>
      </c>
      <c r="DB8" s="408"/>
      <c r="DC8" s="406" t="str">
        <f t="shared" ref="DC8:DC71" si="6">IF(DC$6="","",DC$6)</f>
        <v/>
      </c>
      <c r="DD8" s="408"/>
      <c r="DE8" s="406" t="str">
        <f t="shared" ref="DE8:DE71" si="7">IF(DE$6="","",DE$6)</f>
        <v/>
      </c>
      <c r="DF8" s="408"/>
      <c r="DG8" s="406" t="str">
        <f t="shared" ref="DG8:DG71" si="8">IF(DG$6="","",DG$6)</f>
        <v/>
      </c>
      <c r="DH8" s="408"/>
      <c r="DI8" s="406" t="str">
        <f t="shared" ref="DI8:DI71" si="9">IF(DI$6="","",DI$6)</f>
        <v/>
      </c>
      <c r="DJ8" s="408"/>
      <c r="DK8" s="406" t="str">
        <f t="shared" ref="DK8:DK71" si="10">IF(DK$6="","",DK$6)</f>
        <v/>
      </c>
      <c r="DL8" s="408"/>
      <c r="DM8" s="406" t="str">
        <f t="shared" ref="DM8:DQ71" si="11">IF(DM$6="","",DM$6)</f>
        <v/>
      </c>
      <c r="DN8" s="408"/>
      <c r="DO8" s="406" t="str">
        <f t="shared" si="11"/>
        <v/>
      </c>
      <c r="DP8" s="408"/>
      <c r="DQ8" s="406" t="str">
        <f t="shared" si="11"/>
        <v/>
      </c>
      <c r="DR8" s="418"/>
      <c r="DS8" s="354"/>
      <c r="DU8" s="356"/>
      <c r="DV8" s="359" t="str">
        <f t="shared" si="0"/>
        <v/>
      </c>
      <c r="DW8" s="355" t="str">
        <f t="shared" si="0"/>
        <v/>
      </c>
      <c r="DX8" s="221" t="str">
        <f t="shared" si="1"/>
        <v/>
      </c>
      <c r="DY8" s="355" t="str">
        <f t="shared" si="1"/>
        <v/>
      </c>
      <c r="DZ8" s="221" t="str">
        <f t="shared" si="1"/>
        <v/>
      </c>
      <c r="EA8" s="355" t="str">
        <f t="shared" si="1"/>
        <v/>
      </c>
      <c r="EB8" s="221" t="str">
        <f t="shared" si="1"/>
        <v/>
      </c>
      <c r="EC8" s="355" t="str">
        <f t="shared" si="1"/>
        <v/>
      </c>
      <c r="ED8" s="221" t="str">
        <f t="shared" si="1"/>
        <v/>
      </c>
      <c r="EE8" s="355" t="str">
        <f t="shared" si="1"/>
        <v/>
      </c>
      <c r="EF8" s="221" t="str">
        <f t="shared" si="1"/>
        <v/>
      </c>
      <c r="EG8" s="355" t="str">
        <f t="shared" si="1"/>
        <v/>
      </c>
      <c r="EH8" s="221" t="str">
        <f t="shared" si="2"/>
        <v/>
      </c>
      <c r="EI8" s="355" t="str">
        <f t="shared" si="2"/>
        <v/>
      </c>
      <c r="EJ8" s="221" t="str">
        <f t="shared" si="2"/>
        <v/>
      </c>
      <c r="EK8" s="355" t="str">
        <f t="shared" si="2"/>
        <v/>
      </c>
      <c r="EL8" s="221" t="str">
        <f t="shared" si="2"/>
        <v/>
      </c>
      <c r="EM8" s="355" t="str">
        <f t="shared" si="2"/>
        <v/>
      </c>
      <c r="EN8" s="221" t="str">
        <f t="shared" si="2"/>
        <v/>
      </c>
      <c r="EO8" s="355" t="str">
        <f t="shared" si="2"/>
        <v/>
      </c>
      <c r="EP8" s="221" t="str">
        <f t="shared" si="2"/>
        <v/>
      </c>
      <c r="EQ8" s="224" t="str">
        <f t="shared" si="2"/>
        <v/>
      </c>
      <c r="ER8" s="25"/>
      <c r="ES8" s="331"/>
      <c r="ET8" s="331"/>
      <c r="EU8" s="25"/>
      <c r="EV8" s="25"/>
      <c r="EW8" s="25"/>
      <c r="EX8" s="331"/>
      <c r="EY8" s="25"/>
    </row>
    <row r="9" spans="1:155" s="27" customFormat="1" ht="18" customHeight="1">
      <c r="A9" s="28">
        <v>3</v>
      </c>
      <c r="B9" s="394" t="s">
        <v>27</v>
      </c>
      <c r="C9" s="385" t="s">
        <v>14</v>
      </c>
      <c r="D9" s="15">
        <v>803</v>
      </c>
      <c r="E9" s="15"/>
      <c r="F9" s="29"/>
      <c r="G9" s="347"/>
      <c r="H9" s="92" t="str">
        <f t="shared" si="5"/>
        <v/>
      </c>
      <c r="I9" s="348" t="s">
        <v>337</v>
      </c>
      <c r="J9" s="349" t="s">
        <v>338</v>
      </c>
      <c r="K9" s="348" t="s">
        <v>339</v>
      </c>
      <c r="L9" s="384">
        <v>5</v>
      </c>
      <c r="M9" s="384">
        <v>5</v>
      </c>
      <c r="N9" s="384">
        <v>5</v>
      </c>
      <c r="O9" s="384">
        <v>5</v>
      </c>
      <c r="P9" s="384">
        <v>5</v>
      </c>
      <c r="Q9" s="384">
        <v>5</v>
      </c>
      <c r="R9" s="933">
        <v>28</v>
      </c>
      <c r="S9" s="933">
        <v>28</v>
      </c>
      <c r="T9" s="933">
        <v>8</v>
      </c>
      <c r="U9" s="400">
        <v>38</v>
      </c>
      <c r="V9" s="400">
        <v>38</v>
      </c>
      <c r="W9" s="400">
        <v>20</v>
      </c>
      <c r="X9" s="385">
        <v>5</v>
      </c>
      <c r="Y9" s="385">
        <v>5</v>
      </c>
      <c r="Z9" s="385">
        <v>5</v>
      </c>
      <c r="AA9" s="385">
        <v>5</v>
      </c>
      <c r="AB9" s="385">
        <v>5</v>
      </c>
      <c r="AC9" s="385">
        <v>5</v>
      </c>
      <c r="AD9" s="935">
        <v>28</v>
      </c>
      <c r="AE9" s="935">
        <v>28</v>
      </c>
      <c r="AF9" s="935">
        <v>8</v>
      </c>
      <c r="AG9" s="936">
        <v>38</v>
      </c>
      <c r="AH9" s="936">
        <v>38</v>
      </c>
      <c r="AI9" s="936">
        <v>20</v>
      </c>
      <c r="AJ9" s="394" t="s">
        <v>34</v>
      </c>
      <c r="AK9" s="384">
        <v>5</v>
      </c>
      <c r="AL9" s="384">
        <v>5</v>
      </c>
      <c r="AM9" s="384">
        <v>5</v>
      </c>
      <c r="AN9" s="384">
        <v>5</v>
      </c>
      <c r="AO9" s="384">
        <v>5</v>
      </c>
      <c r="AP9" s="384">
        <v>5</v>
      </c>
      <c r="AQ9" s="49">
        <v>50</v>
      </c>
      <c r="AR9" s="49">
        <v>20</v>
      </c>
      <c r="AS9" s="50">
        <v>70</v>
      </c>
      <c r="AT9" s="50">
        <v>30</v>
      </c>
      <c r="AU9" s="385">
        <v>5</v>
      </c>
      <c r="AV9" s="385">
        <v>5</v>
      </c>
      <c r="AW9" s="385">
        <v>5</v>
      </c>
      <c r="AX9" s="385">
        <v>5</v>
      </c>
      <c r="AY9" s="385">
        <v>5</v>
      </c>
      <c r="AZ9" s="385">
        <v>5</v>
      </c>
      <c r="BA9" s="935">
        <v>28</v>
      </c>
      <c r="BB9" s="935">
        <v>28</v>
      </c>
      <c r="BC9" s="935">
        <v>8</v>
      </c>
      <c r="BD9" s="936">
        <v>38</v>
      </c>
      <c r="BE9" s="936">
        <v>38</v>
      </c>
      <c r="BF9" s="936">
        <v>20</v>
      </c>
      <c r="BG9" s="384">
        <v>5</v>
      </c>
      <c r="BH9" s="384">
        <v>5</v>
      </c>
      <c r="BI9" s="384">
        <v>5</v>
      </c>
      <c r="BJ9" s="384">
        <v>5</v>
      </c>
      <c r="BK9" s="384">
        <v>5</v>
      </c>
      <c r="BL9" s="384">
        <v>5</v>
      </c>
      <c r="BM9" s="49">
        <v>50</v>
      </c>
      <c r="BN9" s="49">
        <v>20</v>
      </c>
      <c r="BO9" s="50">
        <v>70</v>
      </c>
      <c r="BP9" s="50">
        <v>30</v>
      </c>
      <c r="BQ9" s="385">
        <v>5</v>
      </c>
      <c r="BR9" s="385">
        <v>5</v>
      </c>
      <c r="BS9" s="385">
        <v>5</v>
      </c>
      <c r="BT9" s="385">
        <v>5</v>
      </c>
      <c r="BU9" s="385">
        <v>5</v>
      </c>
      <c r="BV9" s="385">
        <v>5</v>
      </c>
      <c r="BW9" s="51">
        <v>50</v>
      </c>
      <c r="BX9" s="51">
        <v>20</v>
      </c>
      <c r="BY9" s="52">
        <v>70</v>
      </c>
      <c r="BZ9" s="52">
        <v>30</v>
      </c>
      <c r="CA9" s="384">
        <v>20</v>
      </c>
      <c r="CB9" s="384">
        <v>20</v>
      </c>
      <c r="CC9" s="384">
        <v>20</v>
      </c>
      <c r="CD9" s="384">
        <v>20</v>
      </c>
      <c r="CE9" s="384">
        <v>20</v>
      </c>
      <c r="CF9" s="385">
        <v>20</v>
      </c>
      <c r="CG9" s="385">
        <v>20</v>
      </c>
      <c r="CH9" s="385">
        <v>20</v>
      </c>
      <c r="CI9" s="51">
        <v>20</v>
      </c>
      <c r="CJ9" s="52">
        <v>20</v>
      </c>
      <c r="CK9" s="384">
        <v>20</v>
      </c>
      <c r="CL9" s="384">
        <v>20</v>
      </c>
      <c r="CM9" s="384">
        <v>20</v>
      </c>
      <c r="CN9" s="49">
        <v>20</v>
      </c>
      <c r="CO9" s="50">
        <v>20</v>
      </c>
      <c r="CP9" s="338"/>
      <c r="CQ9" s="350" t="str">
        <f>IF(DOB!D9="","",DOB!D9)</f>
        <v/>
      </c>
      <c r="CR9" s="426" t="s">
        <v>27</v>
      </c>
      <c r="CS9" s="53"/>
      <c r="CT9" s="53"/>
      <c r="CU9" s="417">
        <v>0</v>
      </c>
      <c r="CV9" s="408"/>
      <c r="CW9" s="407" t="str">
        <f t="shared" si="3"/>
        <v/>
      </c>
      <c r="CX9" s="408"/>
      <c r="CY9" s="407" t="str">
        <f t="shared" si="3"/>
        <v/>
      </c>
      <c r="CZ9" s="408"/>
      <c r="DA9" s="407" t="str">
        <f t="shared" si="4"/>
        <v/>
      </c>
      <c r="DB9" s="408"/>
      <c r="DC9" s="406" t="str">
        <f t="shared" si="6"/>
        <v/>
      </c>
      <c r="DD9" s="408"/>
      <c r="DE9" s="406" t="str">
        <f t="shared" si="7"/>
        <v/>
      </c>
      <c r="DF9" s="408"/>
      <c r="DG9" s="406" t="str">
        <f t="shared" si="8"/>
        <v/>
      </c>
      <c r="DH9" s="408"/>
      <c r="DI9" s="406" t="str">
        <f t="shared" si="9"/>
        <v/>
      </c>
      <c r="DJ9" s="408"/>
      <c r="DK9" s="406" t="str">
        <f t="shared" si="10"/>
        <v/>
      </c>
      <c r="DL9" s="408"/>
      <c r="DM9" s="406" t="str">
        <f t="shared" si="11"/>
        <v/>
      </c>
      <c r="DN9" s="408"/>
      <c r="DO9" s="406" t="str">
        <f t="shared" si="11"/>
        <v/>
      </c>
      <c r="DP9" s="408"/>
      <c r="DQ9" s="406" t="str">
        <f t="shared" si="11"/>
        <v/>
      </c>
      <c r="DR9" s="418"/>
      <c r="DS9" s="354"/>
      <c r="DU9" s="356"/>
      <c r="DV9" s="359" t="str">
        <f t="shared" ref="DV9:DV72" si="12">IF(CW9="","",SUM(CU9,CW9))</f>
        <v/>
      </c>
      <c r="DW9" s="355" t="str">
        <f t="shared" ref="DW9:DW72" si="13">IF(CX9="","",SUM(CV9,CX9))</f>
        <v/>
      </c>
      <c r="DX9" s="221" t="str">
        <f t="shared" ref="DX9:DX72" si="14">IF(CY9="","",SUM(DV9,CY9))</f>
        <v/>
      </c>
      <c r="DY9" s="355" t="str">
        <f t="shared" ref="DY9:DY72" si="15">IF(CZ9="","",SUM(DW9,CZ9))</f>
        <v/>
      </c>
      <c r="DZ9" s="221" t="str">
        <f t="shared" ref="DZ9:DZ72" si="16">IF(DA9="","",SUM(DX9,DA9))</f>
        <v/>
      </c>
      <c r="EA9" s="355" t="str">
        <f t="shared" ref="EA9:EA72" si="17">IF(DB9="","",SUM(DY9,DB9))</f>
        <v/>
      </c>
      <c r="EB9" s="221" t="str">
        <f t="shared" ref="EB9:EB72" si="18">IF(DC9="","",SUM(DZ9,DC9))</f>
        <v/>
      </c>
      <c r="EC9" s="355" t="str">
        <f t="shared" ref="EC9:EC72" si="19">IF(DD9="","",SUM(EA9,DD9))</f>
        <v/>
      </c>
      <c r="ED9" s="221" t="str">
        <f t="shared" ref="ED9:ED72" si="20">IF(DE9="","",SUM(EB9,DE9))</f>
        <v/>
      </c>
      <c r="EE9" s="355" t="str">
        <f t="shared" ref="EE9:EE72" si="21">IF(DF9="","",SUM(EC9,DF9))</f>
        <v/>
      </c>
      <c r="EF9" s="221" t="str">
        <f t="shared" ref="EF9:EF72" si="22">IF(DG9="","",SUM(ED9,DG9))</f>
        <v/>
      </c>
      <c r="EG9" s="355" t="str">
        <f t="shared" ref="EG9:EG72" si="23">IF(DH9="","",SUM(EE9,DH9))</f>
        <v/>
      </c>
      <c r="EH9" s="221" t="str">
        <f t="shared" ref="EH9:EH72" si="24">IF(DI9="","",SUM(EF9,DI9))</f>
        <v/>
      </c>
      <c r="EI9" s="355" t="str">
        <f t="shared" ref="EI9:EI72" si="25">IF(DJ9="","",SUM(EG9,DJ9))</f>
        <v/>
      </c>
      <c r="EJ9" s="221" t="str">
        <f t="shared" ref="EJ9:EJ72" si="26">IF(DK9="","",SUM(EH9,DK9))</f>
        <v/>
      </c>
      <c r="EK9" s="355" t="str">
        <f t="shared" ref="EK9:EK72" si="27">IF(DL9="","",SUM(EI9,DL9))</f>
        <v/>
      </c>
      <c r="EL9" s="221" t="str">
        <f t="shared" ref="EL9:EL72" si="28">IF(DM9="","",SUM(EJ9,DM9))</f>
        <v/>
      </c>
      <c r="EM9" s="355" t="str">
        <f t="shared" ref="EM9:EM72" si="29">IF(DN9="","",SUM(EK9,DN9))</f>
        <v/>
      </c>
      <c r="EN9" s="221" t="str">
        <f t="shared" ref="EN9:EN72" si="30">IF(DO9="","",SUM(EL9,DO9))</f>
        <v/>
      </c>
      <c r="EO9" s="355" t="str">
        <f t="shared" ref="EO9:EO72" si="31">IF(DP9="","",SUM(EM9,DP9))</f>
        <v/>
      </c>
      <c r="EP9" s="221" t="str">
        <f t="shared" ref="EP9:EP72" si="32">IF(DQ9="","",SUM(EN9,DQ9))</f>
        <v/>
      </c>
      <c r="EQ9" s="224" t="str">
        <f t="shared" ref="EQ9:EQ72" si="33">IF(DR9="","",SUM(EO9,DR9))</f>
        <v/>
      </c>
      <c r="ER9" s="25"/>
      <c r="ES9" s="331"/>
      <c r="ET9" s="331"/>
      <c r="EU9" s="25"/>
      <c r="EV9" s="25"/>
      <c r="EW9" s="25"/>
      <c r="EX9" s="331"/>
      <c r="EY9" s="25"/>
    </row>
    <row r="10" spans="1:155" s="27" customFormat="1" ht="18" customHeight="1">
      <c r="A10" s="28">
        <v>4</v>
      </c>
      <c r="B10" s="394"/>
      <c r="C10" s="385"/>
      <c r="D10" s="15">
        <v>804</v>
      </c>
      <c r="E10" s="15"/>
      <c r="F10" s="29"/>
      <c r="G10" s="347"/>
      <c r="H10" s="92" t="str">
        <f t="shared" si="5"/>
        <v/>
      </c>
      <c r="I10" s="348" t="s">
        <v>340</v>
      </c>
      <c r="J10" s="349" t="s">
        <v>341</v>
      </c>
      <c r="K10" s="348" t="s">
        <v>342</v>
      </c>
      <c r="L10" s="384">
        <v>5</v>
      </c>
      <c r="M10" s="384">
        <v>5</v>
      </c>
      <c r="N10" s="384">
        <v>5</v>
      </c>
      <c r="O10" s="384">
        <v>5</v>
      </c>
      <c r="P10" s="384">
        <v>5</v>
      </c>
      <c r="Q10" s="384">
        <v>5</v>
      </c>
      <c r="R10" s="933">
        <v>27</v>
      </c>
      <c r="S10" s="933">
        <v>27</v>
      </c>
      <c r="T10" s="933">
        <v>7</v>
      </c>
      <c r="U10" s="400">
        <v>37</v>
      </c>
      <c r="V10" s="400">
        <v>37</v>
      </c>
      <c r="W10" s="400">
        <v>20</v>
      </c>
      <c r="X10" s="385">
        <v>5</v>
      </c>
      <c r="Y10" s="385">
        <v>5</v>
      </c>
      <c r="Z10" s="385">
        <v>5</v>
      </c>
      <c r="AA10" s="385">
        <v>5</v>
      </c>
      <c r="AB10" s="385">
        <v>5</v>
      </c>
      <c r="AC10" s="385">
        <v>5</v>
      </c>
      <c r="AD10" s="935">
        <v>27</v>
      </c>
      <c r="AE10" s="935">
        <v>27</v>
      </c>
      <c r="AF10" s="935">
        <v>7</v>
      </c>
      <c r="AG10" s="936">
        <v>37</v>
      </c>
      <c r="AH10" s="936">
        <v>37</v>
      </c>
      <c r="AI10" s="936">
        <v>20</v>
      </c>
      <c r="AJ10" s="394" t="s">
        <v>34</v>
      </c>
      <c r="AK10" s="384">
        <v>5</v>
      </c>
      <c r="AL10" s="384">
        <v>5</v>
      </c>
      <c r="AM10" s="384">
        <v>5</v>
      </c>
      <c r="AN10" s="384">
        <v>5</v>
      </c>
      <c r="AO10" s="384">
        <v>5</v>
      </c>
      <c r="AP10" s="384">
        <v>5</v>
      </c>
      <c r="AQ10" s="49">
        <v>50</v>
      </c>
      <c r="AR10" s="49">
        <v>20</v>
      </c>
      <c r="AS10" s="50">
        <v>70</v>
      </c>
      <c r="AT10" s="50">
        <v>30</v>
      </c>
      <c r="AU10" s="385">
        <v>5</v>
      </c>
      <c r="AV10" s="385">
        <v>5</v>
      </c>
      <c r="AW10" s="385">
        <v>5</v>
      </c>
      <c r="AX10" s="385">
        <v>5</v>
      </c>
      <c r="AY10" s="385">
        <v>5</v>
      </c>
      <c r="AZ10" s="385">
        <v>5</v>
      </c>
      <c r="BA10" s="935">
        <v>27</v>
      </c>
      <c r="BB10" s="935">
        <v>27</v>
      </c>
      <c r="BC10" s="935">
        <v>7</v>
      </c>
      <c r="BD10" s="936">
        <v>37</v>
      </c>
      <c r="BE10" s="936">
        <v>37</v>
      </c>
      <c r="BF10" s="936">
        <v>20</v>
      </c>
      <c r="BG10" s="384">
        <v>5</v>
      </c>
      <c r="BH10" s="384">
        <v>5</v>
      </c>
      <c r="BI10" s="384">
        <v>5</v>
      </c>
      <c r="BJ10" s="384">
        <v>5</v>
      </c>
      <c r="BK10" s="384">
        <v>5</v>
      </c>
      <c r="BL10" s="384">
        <v>5</v>
      </c>
      <c r="BM10" s="49">
        <v>50</v>
      </c>
      <c r="BN10" s="49">
        <v>20</v>
      </c>
      <c r="BO10" s="50">
        <v>70</v>
      </c>
      <c r="BP10" s="50">
        <v>30</v>
      </c>
      <c r="BQ10" s="385">
        <v>5</v>
      </c>
      <c r="BR10" s="385">
        <v>5</v>
      </c>
      <c r="BS10" s="385">
        <v>5</v>
      </c>
      <c r="BT10" s="385">
        <v>5</v>
      </c>
      <c r="BU10" s="385">
        <v>5</v>
      </c>
      <c r="BV10" s="385">
        <v>5</v>
      </c>
      <c r="BW10" s="51">
        <v>50</v>
      </c>
      <c r="BX10" s="51">
        <v>20</v>
      </c>
      <c r="BY10" s="52">
        <v>70</v>
      </c>
      <c r="BZ10" s="52">
        <v>30</v>
      </c>
      <c r="CA10" s="384">
        <v>20</v>
      </c>
      <c r="CB10" s="384">
        <v>20</v>
      </c>
      <c r="CC10" s="384">
        <v>20</v>
      </c>
      <c r="CD10" s="384">
        <v>20</v>
      </c>
      <c r="CE10" s="384">
        <v>20</v>
      </c>
      <c r="CF10" s="385">
        <v>20</v>
      </c>
      <c r="CG10" s="385">
        <v>20</v>
      </c>
      <c r="CH10" s="385">
        <v>20</v>
      </c>
      <c r="CI10" s="51">
        <v>20</v>
      </c>
      <c r="CJ10" s="52">
        <v>20</v>
      </c>
      <c r="CK10" s="384">
        <v>20</v>
      </c>
      <c r="CL10" s="384">
        <v>20</v>
      </c>
      <c r="CM10" s="384">
        <v>20</v>
      </c>
      <c r="CN10" s="49">
        <v>20</v>
      </c>
      <c r="CO10" s="50">
        <v>20</v>
      </c>
      <c r="CP10" s="338"/>
      <c r="CQ10" s="350" t="str">
        <f>IF(DOB!D10="","",DOB!D10)</f>
        <v/>
      </c>
      <c r="CR10" s="426" t="s">
        <v>29</v>
      </c>
      <c r="CS10" s="53"/>
      <c r="CT10" s="53"/>
      <c r="CU10" s="417">
        <v>0</v>
      </c>
      <c r="CV10" s="408"/>
      <c r="CW10" s="407" t="str">
        <f t="shared" si="3"/>
        <v/>
      </c>
      <c r="CX10" s="408"/>
      <c r="CY10" s="407" t="str">
        <f t="shared" si="3"/>
        <v/>
      </c>
      <c r="CZ10" s="408"/>
      <c r="DA10" s="407" t="str">
        <f t="shared" si="4"/>
        <v/>
      </c>
      <c r="DB10" s="408"/>
      <c r="DC10" s="406" t="str">
        <f t="shared" si="6"/>
        <v/>
      </c>
      <c r="DD10" s="408"/>
      <c r="DE10" s="406" t="str">
        <f t="shared" si="7"/>
        <v/>
      </c>
      <c r="DF10" s="408"/>
      <c r="DG10" s="406" t="str">
        <f t="shared" si="8"/>
        <v/>
      </c>
      <c r="DH10" s="408"/>
      <c r="DI10" s="406" t="str">
        <f t="shared" si="9"/>
        <v/>
      </c>
      <c r="DJ10" s="408"/>
      <c r="DK10" s="406" t="str">
        <f t="shared" si="10"/>
        <v/>
      </c>
      <c r="DL10" s="408"/>
      <c r="DM10" s="406" t="str">
        <f t="shared" si="11"/>
        <v/>
      </c>
      <c r="DN10" s="408"/>
      <c r="DO10" s="406" t="str">
        <f t="shared" si="11"/>
        <v/>
      </c>
      <c r="DP10" s="408"/>
      <c r="DQ10" s="406" t="str">
        <f t="shared" si="11"/>
        <v/>
      </c>
      <c r="DR10" s="418"/>
      <c r="DS10" s="354"/>
      <c r="DU10" s="356"/>
      <c r="DV10" s="359" t="str">
        <f t="shared" si="12"/>
        <v/>
      </c>
      <c r="DW10" s="355" t="str">
        <f t="shared" si="13"/>
        <v/>
      </c>
      <c r="DX10" s="221" t="str">
        <f t="shared" si="14"/>
        <v/>
      </c>
      <c r="DY10" s="355" t="str">
        <f t="shared" si="15"/>
        <v/>
      </c>
      <c r="DZ10" s="221" t="str">
        <f t="shared" si="16"/>
        <v/>
      </c>
      <c r="EA10" s="355" t="str">
        <f t="shared" si="17"/>
        <v/>
      </c>
      <c r="EB10" s="221" t="str">
        <f t="shared" si="18"/>
        <v/>
      </c>
      <c r="EC10" s="355" t="str">
        <f t="shared" si="19"/>
        <v/>
      </c>
      <c r="ED10" s="221" t="str">
        <f t="shared" si="20"/>
        <v/>
      </c>
      <c r="EE10" s="355" t="str">
        <f t="shared" si="21"/>
        <v/>
      </c>
      <c r="EF10" s="221" t="str">
        <f t="shared" si="22"/>
        <v/>
      </c>
      <c r="EG10" s="355" t="str">
        <f t="shared" si="23"/>
        <v/>
      </c>
      <c r="EH10" s="221" t="str">
        <f t="shared" si="24"/>
        <v/>
      </c>
      <c r="EI10" s="355" t="str">
        <f t="shared" si="25"/>
        <v/>
      </c>
      <c r="EJ10" s="221" t="str">
        <f t="shared" si="26"/>
        <v/>
      </c>
      <c r="EK10" s="355" t="str">
        <f t="shared" si="27"/>
        <v/>
      </c>
      <c r="EL10" s="221" t="str">
        <f t="shared" si="28"/>
        <v/>
      </c>
      <c r="EM10" s="355" t="str">
        <f t="shared" si="29"/>
        <v/>
      </c>
      <c r="EN10" s="221" t="str">
        <f t="shared" si="30"/>
        <v/>
      </c>
      <c r="EO10" s="355" t="str">
        <f t="shared" si="31"/>
        <v/>
      </c>
      <c r="EP10" s="221" t="str">
        <f t="shared" si="32"/>
        <v/>
      </c>
      <c r="EQ10" s="224" t="str">
        <f t="shared" si="33"/>
        <v/>
      </c>
      <c r="ER10" s="25"/>
      <c r="ES10" s="331"/>
      <c r="ET10" s="331"/>
      <c r="EU10" s="25"/>
      <c r="EV10" s="25"/>
      <c r="EW10" s="25"/>
      <c r="EX10" s="331"/>
      <c r="EY10" s="25"/>
    </row>
    <row r="11" spans="1:155" s="27" customFormat="1" ht="18" customHeight="1">
      <c r="A11" s="28">
        <v>5</v>
      </c>
      <c r="B11" s="394"/>
      <c r="C11" s="385"/>
      <c r="D11" s="15">
        <v>805</v>
      </c>
      <c r="E11" s="15"/>
      <c r="F11" s="29"/>
      <c r="G11" s="347"/>
      <c r="H11" s="92" t="str">
        <f t="shared" si="5"/>
        <v/>
      </c>
      <c r="I11" s="348" t="s">
        <v>343</v>
      </c>
      <c r="J11" s="349" t="s">
        <v>344</v>
      </c>
      <c r="K11" s="348" t="s">
        <v>345</v>
      </c>
      <c r="L11" s="384">
        <v>5</v>
      </c>
      <c r="M11" s="384">
        <v>5</v>
      </c>
      <c r="N11" s="384">
        <v>5</v>
      </c>
      <c r="O11" s="384">
        <v>5</v>
      </c>
      <c r="P11" s="384">
        <v>5</v>
      </c>
      <c r="Q11" s="384">
        <v>5</v>
      </c>
      <c r="R11" s="933">
        <v>26</v>
      </c>
      <c r="S11" s="933">
        <v>26</v>
      </c>
      <c r="T11" s="933">
        <v>6</v>
      </c>
      <c r="U11" s="400">
        <v>36</v>
      </c>
      <c r="V11" s="400">
        <v>36</v>
      </c>
      <c r="W11" s="400">
        <v>20</v>
      </c>
      <c r="X11" s="385">
        <v>5</v>
      </c>
      <c r="Y11" s="385">
        <v>5</v>
      </c>
      <c r="Z11" s="385">
        <v>5</v>
      </c>
      <c r="AA11" s="385">
        <v>5</v>
      </c>
      <c r="AB11" s="385">
        <v>5</v>
      </c>
      <c r="AC11" s="385">
        <v>5</v>
      </c>
      <c r="AD11" s="935">
        <v>26</v>
      </c>
      <c r="AE11" s="935">
        <v>26</v>
      </c>
      <c r="AF11" s="935">
        <v>6</v>
      </c>
      <c r="AG11" s="936">
        <v>36</v>
      </c>
      <c r="AH11" s="936">
        <v>36</v>
      </c>
      <c r="AI11" s="936">
        <v>20</v>
      </c>
      <c r="AJ11" s="394" t="s">
        <v>34</v>
      </c>
      <c r="AK11" s="384">
        <v>5</v>
      </c>
      <c r="AL11" s="384">
        <v>5</v>
      </c>
      <c r="AM11" s="384">
        <v>5</v>
      </c>
      <c r="AN11" s="384">
        <v>5</v>
      </c>
      <c r="AO11" s="384">
        <v>5</v>
      </c>
      <c r="AP11" s="384">
        <v>5</v>
      </c>
      <c r="AQ11" s="49">
        <v>50</v>
      </c>
      <c r="AR11" s="49">
        <v>20</v>
      </c>
      <c r="AS11" s="50">
        <v>70</v>
      </c>
      <c r="AT11" s="50">
        <v>30</v>
      </c>
      <c r="AU11" s="385">
        <v>5</v>
      </c>
      <c r="AV11" s="385">
        <v>5</v>
      </c>
      <c r="AW11" s="385">
        <v>5</v>
      </c>
      <c r="AX11" s="385">
        <v>5</v>
      </c>
      <c r="AY11" s="385">
        <v>5</v>
      </c>
      <c r="AZ11" s="385">
        <v>5</v>
      </c>
      <c r="BA11" s="935">
        <v>26</v>
      </c>
      <c r="BB11" s="935">
        <v>26</v>
      </c>
      <c r="BC11" s="935">
        <v>6</v>
      </c>
      <c r="BD11" s="936">
        <v>36</v>
      </c>
      <c r="BE11" s="936">
        <v>36</v>
      </c>
      <c r="BF11" s="936">
        <v>20</v>
      </c>
      <c r="BG11" s="384">
        <v>5</v>
      </c>
      <c r="BH11" s="384">
        <v>5</v>
      </c>
      <c r="BI11" s="384">
        <v>5</v>
      </c>
      <c r="BJ11" s="384">
        <v>5</v>
      </c>
      <c r="BK11" s="384">
        <v>5</v>
      </c>
      <c r="BL11" s="384">
        <v>5</v>
      </c>
      <c r="BM11" s="49">
        <v>50</v>
      </c>
      <c r="BN11" s="49">
        <v>20</v>
      </c>
      <c r="BO11" s="50">
        <v>70</v>
      </c>
      <c r="BP11" s="50">
        <v>30</v>
      </c>
      <c r="BQ11" s="385">
        <v>5</v>
      </c>
      <c r="BR11" s="385">
        <v>5</v>
      </c>
      <c r="BS11" s="385">
        <v>5</v>
      </c>
      <c r="BT11" s="385">
        <v>5</v>
      </c>
      <c r="BU11" s="385">
        <v>5</v>
      </c>
      <c r="BV11" s="385">
        <v>5</v>
      </c>
      <c r="BW11" s="51">
        <v>50</v>
      </c>
      <c r="BX11" s="51">
        <v>20</v>
      </c>
      <c r="BY11" s="52">
        <v>70</v>
      </c>
      <c r="BZ11" s="52">
        <v>30</v>
      </c>
      <c r="CA11" s="384">
        <v>20</v>
      </c>
      <c r="CB11" s="384">
        <v>20</v>
      </c>
      <c r="CC11" s="384">
        <v>20</v>
      </c>
      <c r="CD11" s="384">
        <v>20</v>
      </c>
      <c r="CE11" s="384">
        <v>20</v>
      </c>
      <c r="CF11" s="385">
        <v>20</v>
      </c>
      <c r="CG11" s="385">
        <v>20</v>
      </c>
      <c r="CH11" s="385">
        <v>20</v>
      </c>
      <c r="CI11" s="51">
        <v>20</v>
      </c>
      <c r="CJ11" s="52">
        <v>20</v>
      </c>
      <c r="CK11" s="384">
        <v>20</v>
      </c>
      <c r="CL11" s="384">
        <v>20</v>
      </c>
      <c r="CM11" s="384">
        <v>20</v>
      </c>
      <c r="CN11" s="49">
        <v>20</v>
      </c>
      <c r="CO11" s="50">
        <v>20</v>
      </c>
      <c r="CP11" s="338"/>
      <c r="CQ11" s="350" t="str">
        <f>IF(DOB!D11="","",DOB!D11)</f>
        <v/>
      </c>
      <c r="CR11" s="426" t="s">
        <v>28</v>
      </c>
      <c r="CS11" s="53"/>
      <c r="CT11" s="53"/>
      <c r="CU11" s="417" t="str">
        <f t="shared" si="3"/>
        <v/>
      </c>
      <c r="CV11" s="408"/>
      <c r="CW11" s="407" t="str">
        <f t="shared" si="3"/>
        <v/>
      </c>
      <c r="CX11" s="408"/>
      <c r="CY11" s="407" t="str">
        <f t="shared" si="3"/>
        <v/>
      </c>
      <c r="CZ11" s="408"/>
      <c r="DA11" s="407" t="str">
        <f t="shared" si="4"/>
        <v/>
      </c>
      <c r="DB11" s="408"/>
      <c r="DC11" s="406" t="str">
        <f t="shared" si="6"/>
        <v/>
      </c>
      <c r="DD11" s="408"/>
      <c r="DE11" s="406" t="str">
        <f t="shared" si="7"/>
        <v/>
      </c>
      <c r="DF11" s="408"/>
      <c r="DG11" s="406" t="str">
        <f t="shared" si="8"/>
        <v/>
      </c>
      <c r="DH11" s="408"/>
      <c r="DI11" s="406" t="str">
        <f t="shared" si="9"/>
        <v/>
      </c>
      <c r="DJ11" s="408"/>
      <c r="DK11" s="406" t="str">
        <f t="shared" si="10"/>
        <v/>
      </c>
      <c r="DL11" s="408"/>
      <c r="DM11" s="406" t="str">
        <f t="shared" si="11"/>
        <v/>
      </c>
      <c r="DN11" s="408"/>
      <c r="DO11" s="406" t="str">
        <f t="shared" si="11"/>
        <v/>
      </c>
      <c r="DP11" s="408"/>
      <c r="DQ11" s="406" t="str">
        <f t="shared" si="11"/>
        <v/>
      </c>
      <c r="DR11" s="418"/>
      <c r="DS11" s="354"/>
      <c r="DU11" s="356"/>
      <c r="DV11" s="359" t="str">
        <f t="shared" si="12"/>
        <v/>
      </c>
      <c r="DW11" s="355" t="str">
        <f t="shared" si="13"/>
        <v/>
      </c>
      <c r="DX11" s="221" t="str">
        <f t="shared" si="14"/>
        <v/>
      </c>
      <c r="DY11" s="355" t="str">
        <f t="shared" si="15"/>
        <v/>
      </c>
      <c r="DZ11" s="221" t="str">
        <f t="shared" si="16"/>
        <v/>
      </c>
      <c r="EA11" s="355" t="str">
        <f t="shared" si="17"/>
        <v/>
      </c>
      <c r="EB11" s="221" t="str">
        <f t="shared" si="18"/>
        <v/>
      </c>
      <c r="EC11" s="355" t="str">
        <f t="shared" si="19"/>
        <v/>
      </c>
      <c r="ED11" s="221" t="str">
        <f t="shared" si="20"/>
        <v/>
      </c>
      <c r="EE11" s="355" t="str">
        <f t="shared" si="21"/>
        <v/>
      </c>
      <c r="EF11" s="221" t="str">
        <f t="shared" si="22"/>
        <v/>
      </c>
      <c r="EG11" s="355" t="str">
        <f t="shared" si="23"/>
        <v/>
      </c>
      <c r="EH11" s="221" t="str">
        <f t="shared" si="24"/>
        <v/>
      </c>
      <c r="EI11" s="355" t="str">
        <f t="shared" si="25"/>
        <v/>
      </c>
      <c r="EJ11" s="221" t="str">
        <f t="shared" si="26"/>
        <v/>
      </c>
      <c r="EK11" s="355" t="str">
        <f t="shared" si="27"/>
        <v/>
      </c>
      <c r="EL11" s="221" t="str">
        <f t="shared" si="28"/>
        <v/>
      </c>
      <c r="EM11" s="355" t="str">
        <f t="shared" si="29"/>
        <v/>
      </c>
      <c r="EN11" s="221" t="str">
        <f t="shared" si="30"/>
        <v/>
      </c>
      <c r="EO11" s="355" t="str">
        <f t="shared" si="31"/>
        <v/>
      </c>
      <c r="EP11" s="221" t="str">
        <f t="shared" si="32"/>
        <v/>
      </c>
      <c r="EQ11" s="224" t="str">
        <f t="shared" si="33"/>
        <v/>
      </c>
      <c r="ER11" s="25"/>
      <c r="ES11" s="331"/>
      <c r="ET11" s="331"/>
      <c r="EU11" s="25"/>
      <c r="EV11" s="25"/>
      <c r="EW11" s="25"/>
      <c r="EX11" s="331"/>
      <c r="EY11" s="25"/>
    </row>
    <row r="12" spans="1:155" s="27" customFormat="1" ht="18" customHeight="1">
      <c r="A12" s="28">
        <v>6</v>
      </c>
      <c r="B12" s="394"/>
      <c r="C12" s="385"/>
      <c r="D12" s="15">
        <v>806</v>
      </c>
      <c r="E12" s="15"/>
      <c r="F12" s="29"/>
      <c r="G12" s="347"/>
      <c r="H12" s="92" t="str">
        <f t="shared" si="5"/>
        <v/>
      </c>
      <c r="I12" s="348" t="s">
        <v>346</v>
      </c>
      <c r="J12" s="349" t="s">
        <v>347</v>
      </c>
      <c r="K12" s="348" t="s">
        <v>348</v>
      </c>
      <c r="L12" s="384">
        <v>5</v>
      </c>
      <c r="M12" s="384">
        <v>5</v>
      </c>
      <c r="N12" s="384">
        <v>5</v>
      </c>
      <c r="O12" s="384">
        <v>5</v>
      </c>
      <c r="P12" s="384">
        <v>5</v>
      </c>
      <c r="Q12" s="384">
        <v>5</v>
      </c>
      <c r="R12" s="933">
        <v>25</v>
      </c>
      <c r="S12" s="933">
        <v>25</v>
      </c>
      <c r="T12" s="933">
        <v>5</v>
      </c>
      <c r="U12" s="400">
        <v>35</v>
      </c>
      <c r="V12" s="400">
        <v>35</v>
      </c>
      <c r="W12" s="400">
        <v>20</v>
      </c>
      <c r="X12" s="385">
        <v>5</v>
      </c>
      <c r="Y12" s="385">
        <v>5</v>
      </c>
      <c r="Z12" s="385">
        <v>5</v>
      </c>
      <c r="AA12" s="385">
        <v>5</v>
      </c>
      <c r="AB12" s="385">
        <v>5</v>
      </c>
      <c r="AC12" s="385">
        <v>5</v>
      </c>
      <c r="AD12" s="935">
        <v>25</v>
      </c>
      <c r="AE12" s="935">
        <v>25</v>
      </c>
      <c r="AF12" s="935">
        <v>5</v>
      </c>
      <c r="AG12" s="936">
        <v>35</v>
      </c>
      <c r="AH12" s="936">
        <v>35</v>
      </c>
      <c r="AI12" s="936">
        <v>20</v>
      </c>
      <c r="AJ12" s="394" t="s">
        <v>34</v>
      </c>
      <c r="AK12" s="384">
        <v>5</v>
      </c>
      <c r="AL12" s="384">
        <v>5</v>
      </c>
      <c r="AM12" s="384">
        <v>5</v>
      </c>
      <c r="AN12" s="384">
        <v>5</v>
      </c>
      <c r="AO12" s="384">
        <v>5</v>
      </c>
      <c r="AP12" s="384">
        <v>5</v>
      </c>
      <c r="AQ12" s="49">
        <v>50</v>
      </c>
      <c r="AR12" s="49">
        <v>20</v>
      </c>
      <c r="AS12" s="50">
        <v>70</v>
      </c>
      <c r="AT12" s="50">
        <v>30</v>
      </c>
      <c r="AU12" s="385">
        <v>5</v>
      </c>
      <c r="AV12" s="385">
        <v>5</v>
      </c>
      <c r="AW12" s="385">
        <v>5</v>
      </c>
      <c r="AX12" s="385">
        <v>5</v>
      </c>
      <c r="AY12" s="385">
        <v>5</v>
      </c>
      <c r="AZ12" s="385">
        <v>5</v>
      </c>
      <c r="BA12" s="935">
        <v>25</v>
      </c>
      <c r="BB12" s="935">
        <v>25</v>
      </c>
      <c r="BC12" s="935">
        <v>5</v>
      </c>
      <c r="BD12" s="936">
        <v>35</v>
      </c>
      <c r="BE12" s="936">
        <v>35</v>
      </c>
      <c r="BF12" s="936">
        <v>20</v>
      </c>
      <c r="BG12" s="384">
        <v>5</v>
      </c>
      <c r="BH12" s="384">
        <v>5</v>
      </c>
      <c r="BI12" s="384">
        <v>5</v>
      </c>
      <c r="BJ12" s="384">
        <v>5</v>
      </c>
      <c r="BK12" s="384">
        <v>5</v>
      </c>
      <c r="BL12" s="384">
        <v>5</v>
      </c>
      <c r="BM12" s="49">
        <v>50</v>
      </c>
      <c r="BN12" s="49">
        <v>20</v>
      </c>
      <c r="BO12" s="50">
        <v>70</v>
      </c>
      <c r="BP12" s="50">
        <v>30</v>
      </c>
      <c r="BQ12" s="385">
        <v>5</v>
      </c>
      <c r="BR12" s="385">
        <v>5</v>
      </c>
      <c r="BS12" s="385">
        <v>5</v>
      </c>
      <c r="BT12" s="385">
        <v>5</v>
      </c>
      <c r="BU12" s="385">
        <v>5</v>
      </c>
      <c r="BV12" s="385">
        <v>5</v>
      </c>
      <c r="BW12" s="51">
        <v>50</v>
      </c>
      <c r="BX12" s="51">
        <v>20</v>
      </c>
      <c r="BY12" s="52">
        <v>70</v>
      </c>
      <c r="BZ12" s="52">
        <v>30</v>
      </c>
      <c r="CA12" s="384">
        <v>20</v>
      </c>
      <c r="CB12" s="384">
        <v>20</v>
      </c>
      <c r="CC12" s="384">
        <v>20</v>
      </c>
      <c r="CD12" s="384">
        <v>20</v>
      </c>
      <c r="CE12" s="384">
        <v>20</v>
      </c>
      <c r="CF12" s="385">
        <v>20</v>
      </c>
      <c r="CG12" s="385">
        <v>20</v>
      </c>
      <c r="CH12" s="385">
        <v>20</v>
      </c>
      <c r="CI12" s="51">
        <v>20</v>
      </c>
      <c r="CJ12" s="52">
        <v>20</v>
      </c>
      <c r="CK12" s="384">
        <v>20</v>
      </c>
      <c r="CL12" s="384">
        <v>20</v>
      </c>
      <c r="CM12" s="384">
        <v>20</v>
      </c>
      <c r="CN12" s="49">
        <v>20</v>
      </c>
      <c r="CO12" s="50">
        <v>20</v>
      </c>
      <c r="CP12" s="338"/>
      <c r="CQ12" s="350" t="str">
        <f>IF(DOB!D12="","",DOB!D12)</f>
        <v/>
      </c>
      <c r="CR12" s="426" t="s">
        <v>23</v>
      </c>
      <c r="CS12" s="53"/>
      <c r="CT12" s="53"/>
      <c r="CU12" s="417" t="str">
        <f t="shared" si="3"/>
        <v/>
      </c>
      <c r="CV12" s="408"/>
      <c r="CW12" s="407" t="str">
        <f t="shared" si="3"/>
        <v/>
      </c>
      <c r="CX12" s="408"/>
      <c r="CY12" s="407" t="str">
        <f t="shared" si="3"/>
        <v/>
      </c>
      <c r="CZ12" s="408"/>
      <c r="DA12" s="407" t="str">
        <f t="shared" si="4"/>
        <v/>
      </c>
      <c r="DB12" s="408"/>
      <c r="DC12" s="406" t="str">
        <f t="shared" si="6"/>
        <v/>
      </c>
      <c r="DD12" s="408"/>
      <c r="DE12" s="406" t="str">
        <f t="shared" si="7"/>
        <v/>
      </c>
      <c r="DF12" s="408"/>
      <c r="DG12" s="406" t="str">
        <f t="shared" si="8"/>
        <v/>
      </c>
      <c r="DH12" s="408"/>
      <c r="DI12" s="406" t="str">
        <f t="shared" si="9"/>
        <v/>
      </c>
      <c r="DJ12" s="408"/>
      <c r="DK12" s="406" t="str">
        <f t="shared" si="10"/>
        <v/>
      </c>
      <c r="DL12" s="408"/>
      <c r="DM12" s="406" t="str">
        <f t="shared" si="11"/>
        <v/>
      </c>
      <c r="DN12" s="408"/>
      <c r="DO12" s="406" t="str">
        <f t="shared" si="11"/>
        <v/>
      </c>
      <c r="DP12" s="408"/>
      <c r="DQ12" s="406" t="str">
        <f t="shared" si="11"/>
        <v/>
      </c>
      <c r="DR12" s="418"/>
      <c r="DS12" s="354"/>
      <c r="DU12" s="356"/>
      <c r="DV12" s="359" t="str">
        <f t="shared" si="12"/>
        <v/>
      </c>
      <c r="DW12" s="355" t="str">
        <f t="shared" si="13"/>
        <v/>
      </c>
      <c r="DX12" s="221" t="str">
        <f t="shared" si="14"/>
        <v/>
      </c>
      <c r="DY12" s="355" t="str">
        <f t="shared" si="15"/>
        <v/>
      </c>
      <c r="DZ12" s="221" t="str">
        <f t="shared" si="16"/>
        <v/>
      </c>
      <c r="EA12" s="355" t="str">
        <f t="shared" si="17"/>
        <v/>
      </c>
      <c r="EB12" s="221" t="str">
        <f t="shared" si="18"/>
        <v/>
      </c>
      <c r="EC12" s="355" t="str">
        <f t="shared" si="19"/>
        <v/>
      </c>
      <c r="ED12" s="221" t="str">
        <f t="shared" si="20"/>
        <v/>
      </c>
      <c r="EE12" s="355" t="str">
        <f t="shared" si="21"/>
        <v/>
      </c>
      <c r="EF12" s="221" t="str">
        <f t="shared" si="22"/>
        <v/>
      </c>
      <c r="EG12" s="355" t="str">
        <f t="shared" si="23"/>
        <v/>
      </c>
      <c r="EH12" s="221" t="str">
        <f t="shared" si="24"/>
        <v/>
      </c>
      <c r="EI12" s="355" t="str">
        <f t="shared" si="25"/>
        <v/>
      </c>
      <c r="EJ12" s="221" t="str">
        <f t="shared" si="26"/>
        <v/>
      </c>
      <c r="EK12" s="355" t="str">
        <f t="shared" si="27"/>
        <v/>
      </c>
      <c r="EL12" s="221" t="str">
        <f t="shared" si="28"/>
        <v/>
      </c>
      <c r="EM12" s="355" t="str">
        <f t="shared" si="29"/>
        <v/>
      </c>
      <c r="EN12" s="221" t="str">
        <f t="shared" si="30"/>
        <v/>
      </c>
      <c r="EO12" s="355" t="str">
        <f t="shared" si="31"/>
        <v/>
      </c>
      <c r="EP12" s="221" t="str">
        <f t="shared" si="32"/>
        <v/>
      </c>
      <c r="EQ12" s="224" t="str">
        <f t="shared" si="33"/>
        <v/>
      </c>
      <c r="ER12" s="25"/>
      <c r="ES12" s="331"/>
      <c r="ET12" s="331"/>
      <c r="EU12" s="25"/>
      <c r="EV12" s="25"/>
      <c r="EW12" s="25"/>
      <c r="EX12" s="331"/>
      <c r="EY12" s="25"/>
    </row>
    <row r="13" spans="1:155" s="27" customFormat="1" ht="18" customHeight="1">
      <c r="A13" s="28">
        <v>7</v>
      </c>
      <c r="B13" s="394"/>
      <c r="C13" s="385"/>
      <c r="D13" s="15">
        <v>807</v>
      </c>
      <c r="E13" s="15"/>
      <c r="F13" s="29"/>
      <c r="G13" s="347"/>
      <c r="H13" s="92" t="str">
        <f t="shared" si="5"/>
        <v/>
      </c>
      <c r="I13" s="348" t="s">
        <v>349</v>
      </c>
      <c r="J13" s="349" t="s">
        <v>350</v>
      </c>
      <c r="K13" s="348" t="s">
        <v>351</v>
      </c>
      <c r="L13" s="384">
        <v>5</v>
      </c>
      <c r="M13" s="384">
        <v>5</v>
      </c>
      <c r="N13" s="384">
        <v>5</v>
      </c>
      <c r="O13" s="384">
        <v>5</v>
      </c>
      <c r="P13" s="384">
        <v>5</v>
      </c>
      <c r="Q13" s="384">
        <v>5</v>
      </c>
      <c r="R13" s="933">
        <v>24</v>
      </c>
      <c r="S13" s="933">
        <v>24</v>
      </c>
      <c r="T13" s="933">
        <v>4</v>
      </c>
      <c r="U13" s="400">
        <v>34</v>
      </c>
      <c r="V13" s="400">
        <v>34</v>
      </c>
      <c r="W13" s="400">
        <v>20</v>
      </c>
      <c r="X13" s="385">
        <v>5</v>
      </c>
      <c r="Y13" s="385">
        <v>5</v>
      </c>
      <c r="Z13" s="385">
        <v>5</v>
      </c>
      <c r="AA13" s="385">
        <v>5</v>
      </c>
      <c r="AB13" s="385">
        <v>5</v>
      </c>
      <c r="AC13" s="385">
        <v>5</v>
      </c>
      <c r="AD13" s="935">
        <v>24</v>
      </c>
      <c r="AE13" s="935">
        <v>24</v>
      </c>
      <c r="AF13" s="935">
        <v>4</v>
      </c>
      <c r="AG13" s="936">
        <v>34</v>
      </c>
      <c r="AH13" s="936">
        <v>34</v>
      </c>
      <c r="AI13" s="936">
        <v>20</v>
      </c>
      <c r="AJ13" s="394" t="s">
        <v>34</v>
      </c>
      <c r="AK13" s="384">
        <v>5</v>
      </c>
      <c r="AL13" s="384">
        <v>5</v>
      </c>
      <c r="AM13" s="384">
        <v>5</v>
      </c>
      <c r="AN13" s="384">
        <v>5</v>
      </c>
      <c r="AO13" s="384">
        <v>5</v>
      </c>
      <c r="AP13" s="384">
        <v>5</v>
      </c>
      <c r="AQ13" s="49">
        <v>50</v>
      </c>
      <c r="AR13" s="49">
        <v>20</v>
      </c>
      <c r="AS13" s="50">
        <v>70</v>
      </c>
      <c r="AT13" s="50">
        <v>30</v>
      </c>
      <c r="AU13" s="385">
        <v>5</v>
      </c>
      <c r="AV13" s="385">
        <v>5</v>
      </c>
      <c r="AW13" s="385">
        <v>5</v>
      </c>
      <c r="AX13" s="385">
        <v>5</v>
      </c>
      <c r="AY13" s="385">
        <v>5</v>
      </c>
      <c r="AZ13" s="385">
        <v>5</v>
      </c>
      <c r="BA13" s="935">
        <v>24</v>
      </c>
      <c r="BB13" s="935">
        <v>24</v>
      </c>
      <c r="BC13" s="935">
        <v>4</v>
      </c>
      <c r="BD13" s="936">
        <v>34</v>
      </c>
      <c r="BE13" s="936">
        <v>34</v>
      </c>
      <c r="BF13" s="936">
        <v>20</v>
      </c>
      <c r="BG13" s="384">
        <v>5</v>
      </c>
      <c r="BH13" s="384">
        <v>5</v>
      </c>
      <c r="BI13" s="384">
        <v>5</v>
      </c>
      <c r="BJ13" s="384">
        <v>5</v>
      </c>
      <c r="BK13" s="384">
        <v>5</v>
      </c>
      <c r="BL13" s="384">
        <v>5</v>
      </c>
      <c r="BM13" s="49">
        <v>50</v>
      </c>
      <c r="BN13" s="49">
        <v>20</v>
      </c>
      <c r="BO13" s="50">
        <v>70</v>
      </c>
      <c r="BP13" s="50">
        <v>30</v>
      </c>
      <c r="BQ13" s="385">
        <v>5</v>
      </c>
      <c r="BR13" s="385">
        <v>5</v>
      </c>
      <c r="BS13" s="385">
        <v>5</v>
      </c>
      <c r="BT13" s="385">
        <v>5</v>
      </c>
      <c r="BU13" s="385">
        <v>5</v>
      </c>
      <c r="BV13" s="385">
        <v>5</v>
      </c>
      <c r="BW13" s="51">
        <v>50</v>
      </c>
      <c r="BX13" s="51">
        <v>20</v>
      </c>
      <c r="BY13" s="52">
        <v>70</v>
      </c>
      <c r="BZ13" s="52">
        <v>30</v>
      </c>
      <c r="CA13" s="384">
        <v>20</v>
      </c>
      <c r="CB13" s="384">
        <v>20</v>
      </c>
      <c r="CC13" s="384">
        <v>20</v>
      </c>
      <c r="CD13" s="384">
        <v>20</v>
      </c>
      <c r="CE13" s="384">
        <v>20</v>
      </c>
      <c r="CF13" s="385">
        <v>20</v>
      </c>
      <c r="CG13" s="385">
        <v>20</v>
      </c>
      <c r="CH13" s="385">
        <v>20</v>
      </c>
      <c r="CI13" s="51">
        <v>20</v>
      </c>
      <c r="CJ13" s="52">
        <v>20</v>
      </c>
      <c r="CK13" s="384">
        <v>20</v>
      </c>
      <c r="CL13" s="384">
        <v>20</v>
      </c>
      <c r="CM13" s="384">
        <v>20</v>
      </c>
      <c r="CN13" s="49">
        <v>20</v>
      </c>
      <c r="CO13" s="50">
        <v>20</v>
      </c>
      <c r="CP13" s="338"/>
      <c r="CQ13" s="350" t="str">
        <f>IF(DOB!D13="","",DOB!D13)</f>
        <v/>
      </c>
      <c r="CR13" s="426" t="s">
        <v>22</v>
      </c>
      <c r="CS13" s="53"/>
      <c r="CT13" s="53"/>
      <c r="CU13" s="417" t="str">
        <f t="shared" si="3"/>
        <v/>
      </c>
      <c r="CV13" s="408"/>
      <c r="CW13" s="407" t="str">
        <f t="shared" si="3"/>
        <v/>
      </c>
      <c r="CX13" s="408"/>
      <c r="CY13" s="407" t="str">
        <f t="shared" si="3"/>
        <v/>
      </c>
      <c r="CZ13" s="408"/>
      <c r="DA13" s="407" t="str">
        <f t="shared" si="4"/>
        <v/>
      </c>
      <c r="DB13" s="408"/>
      <c r="DC13" s="406" t="str">
        <f t="shared" si="6"/>
        <v/>
      </c>
      <c r="DD13" s="408"/>
      <c r="DE13" s="406" t="str">
        <f t="shared" si="7"/>
        <v/>
      </c>
      <c r="DF13" s="408"/>
      <c r="DG13" s="406" t="str">
        <f t="shared" si="8"/>
        <v/>
      </c>
      <c r="DH13" s="408"/>
      <c r="DI13" s="406" t="str">
        <f t="shared" si="9"/>
        <v/>
      </c>
      <c r="DJ13" s="408"/>
      <c r="DK13" s="406" t="str">
        <f t="shared" si="10"/>
        <v/>
      </c>
      <c r="DL13" s="408"/>
      <c r="DM13" s="406" t="str">
        <f t="shared" si="11"/>
        <v/>
      </c>
      <c r="DN13" s="408"/>
      <c r="DO13" s="406" t="str">
        <f t="shared" si="11"/>
        <v/>
      </c>
      <c r="DP13" s="408"/>
      <c r="DQ13" s="406" t="str">
        <f t="shared" si="11"/>
        <v/>
      </c>
      <c r="DR13" s="418"/>
      <c r="DS13" s="354"/>
      <c r="DU13" s="356"/>
      <c r="DV13" s="359" t="str">
        <f t="shared" si="12"/>
        <v/>
      </c>
      <c r="DW13" s="355" t="str">
        <f t="shared" si="13"/>
        <v/>
      </c>
      <c r="DX13" s="221" t="str">
        <f t="shared" si="14"/>
        <v/>
      </c>
      <c r="DY13" s="355" t="str">
        <f t="shared" si="15"/>
        <v/>
      </c>
      <c r="DZ13" s="221" t="str">
        <f t="shared" si="16"/>
        <v/>
      </c>
      <c r="EA13" s="355" t="str">
        <f t="shared" si="17"/>
        <v/>
      </c>
      <c r="EB13" s="221" t="str">
        <f t="shared" si="18"/>
        <v/>
      </c>
      <c r="EC13" s="355" t="str">
        <f t="shared" si="19"/>
        <v/>
      </c>
      <c r="ED13" s="221" t="str">
        <f t="shared" si="20"/>
        <v/>
      </c>
      <c r="EE13" s="355" t="str">
        <f t="shared" si="21"/>
        <v/>
      </c>
      <c r="EF13" s="221" t="str">
        <f t="shared" si="22"/>
        <v/>
      </c>
      <c r="EG13" s="355" t="str">
        <f t="shared" si="23"/>
        <v/>
      </c>
      <c r="EH13" s="221" t="str">
        <f t="shared" si="24"/>
        <v/>
      </c>
      <c r="EI13" s="355" t="str">
        <f t="shared" si="25"/>
        <v/>
      </c>
      <c r="EJ13" s="221" t="str">
        <f t="shared" si="26"/>
        <v/>
      </c>
      <c r="EK13" s="355" t="str">
        <f t="shared" si="27"/>
        <v/>
      </c>
      <c r="EL13" s="221" t="str">
        <f t="shared" si="28"/>
        <v/>
      </c>
      <c r="EM13" s="355" t="str">
        <f t="shared" si="29"/>
        <v/>
      </c>
      <c r="EN13" s="221" t="str">
        <f t="shared" si="30"/>
        <v/>
      </c>
      <c r="EO13" s="355" t="str">
        <f t="shared" si="31"/>
        <v/>
      </c>
      <c r="EP13" s="221" t="str">
        <f t="shared" si="32"/>
        <v/>
      </c>
      <c r="EQ13" s="224" t="str">
        <f t="shared" si="33"/>
        <v/>
      </c>
      <c r="ER13" s="25"/>
      <c r="ES13" s="331"/>
      <c r="ET13" s="331"/>
      <c r="EU13" s="25"/>
      <c r="EV13" s="25"/>
      <c r="EW13" s="25"/>
      <c r="EX13" s="331"/>
      <c r="EY13" s="25"/>
    </row>
    <row r="14" spans="1:155" s="27" customFormat="1" ht="18" customHeight="1">
      <c r="A14" s="28">
        <v>8</v>
      </c>
      <c r="B14" s="394"/>
      <c r="C14" s="385"/>
      <c r="D14" s="15">
        <v>808</v>
      </c>
      <c r="E14" s="15"/>
      <c r="F14" s="29"/>
      <c r="G14" s="347"/>
      <c r="H14" s="92" t="str">
        <f t="shared" si="5"/>
        <v/>
      </c>
      <c r="I14" s="348" t="s">
        <v>352</v>
      </c>
      <c r="J14" s="349" t="s">
        <v>353</v>
      </c>
      <c r="K14" s="348" t="s">
        <v>354</v>
      </c>
      <c r="L14" s="384">
        <v>5</v>
      </c>
      <c r="M14" s="384">
        <v>5</v>
      </c>
      <c r="N14" s="384">
        <v>5</v>
      </c>
      <c r="O14" s="384">
        <v>5</v>
      </c>
      <c r="P14" s="384">
        <v>5</v>
      </c>
      <c r="Q14" s="384">
        <v>5</v>
      </c>
      <c r="R14" s="933">
        <v>23</v>
      </c>
      <c r="S14" s="933">
        <v>23</v>
      </c>
      <c r="T14" s="933">
        <v>3</v>
      </c>
      <c r="U14" s="400">
        <v>33</v>
      </c>
      <c r="V14" s="400">
        <v>33</v>
      </c>
      <c r="W14" s="400">
        <v>20</v>
      </c>
      <c r="X14" s="385">
        <v>5</v>
      </c>
      <c r="Y14" s="385">
        <v>5</v>
      </c>
      <c r="Z14" s="385">
        <v>5</v>
      </c>
      <c r="AA14" s="385">
        <v>5</v>
      </c>
      <c r="AB14" s="385">
        <v>5</v>
      </c>
      <c r="AC14" s="385">
        <v>5</v>
      </c>
      <c r="AD14" s="935">
        <v>23</v>
      </c>
      <c r="AE14" s="935">
        <v>23</v>
      </c>
      <c r="AF14" s="935">
        <v>3</v>
      </c>
      <c r="AG14" s="936">
        <v>33</v>
      </c>
      <c r="AH14" s="936">
        <v>33</v>
      </c>
      <c r="AI14" s="936">
        <v>20</v>
      </c>
      <c r="AJ14" s="394" t="s">
        <v>34</v>
      </c>
      <c r="AK14" s="384">
        <v>5</v>
      </c>
      <c r="AL14" s="384">
        <v>5</v>
      </c>
      <c r="AM14" s="384">
        <v>5</v>
      </c>
      <c r="AN14" s="384">
        <v>5</v>
      </c>
      <c r="AO14" s="384">
        <v>5</v>
      </c>
      <c r="AP14" s="384">
        <v>5</v>
      </c>
      <c r="AQ14" s="49">
        <v>50</v>
      </c>
      <c r="AR14" s="49">
        <v>20</v>
      </c>
      <c r="AS14" s="50">
        <v>70</v>
      </c>
      <c r="AT14" s="50">
        <v>30</v>
      </c>
      <c r="AU14" s="385">
        <v>5</v>
      </c>
      <c r="AV14" s="385">
        <v>5</v>
      </c>
      <c r="AW14" s="385">
        <v>5</v>
      </c>
      <c r="AX14" s="385">
        <v>5</v>
      </c>
      <c r="AY14" s="385">
        <v>5</v>
      </c>
      <c r="AZ14" s="385">
        <v>5</v>
      </c>
      <c r="BA14" s="935">
        <v>23</v>
      </c>
      <c r="BB14" s="935">
        <v>23</v>
      </c>
      <c r="BC14" s="935">
        <v>3</v>
      </c>
      <c r="BD14" s="936">
        <v>33</v>
      </c>
      <c r="BE14" s="936">
        <v>33</v>
      </c>
      <c r="BF14" s="936">
        <v>20</v>
      </c>
      <c r="BG14" s="384">
        <v>5</v>
      </c>
      <c r="BH14" s="384">
        <v>5</v>
      </c>
      <c r="BI14" s="384">
        <v>5</v>
      </c>
      <c r="BJ14" s="384">
        <v>5</v>
      </c>
      <c r="BK14" s="384">
        <v>5</v>
      </c>
      <c r="BL14" s="384">
        <v>5</v>
      </c>
      <c r="BM14" s="49">
        <v>50</v>
      </c>
      <c r="BN14" s="49">
        <v>20</v>
      </c>
      <c r="BO14" s="50">
        <v>70</v>
      </c>
      <c r="BP14" s="50">
        <v>30</v>
      </c>
      <c r="BQ14" s="385">
        <v>5</v>
      </c>
      <c r="BR14" s="385">
        <v>5</v>
      </c>
      <c r="BS14" s="385">
        <v>5</v>
      </c>
      <c r="BT14" s="385">
        <v>5</v>
      </c>
      <c r="BU14" s="385">
        <v>5</v>
      </c>
      <c r="BV14" s="385">
        <v>5</v>
      </c>
      <c r="BW14" s="51">
        <v>50</v>
      </c>
      <c r="BX14" s="51">
        <v>20</v>
      </c>
      <c r="BY14" s="52">
        <v>70</v>
      </c>
      <c r="BZ14" s="52">
        <v>30</v>
      </c>
      <c r="CA14" s="384">
        <v>20</v>
      </c>
      <c r="CB14" s="384">
        <v>20</v>
      </c>
      <c r="CC14" s="384">
        <v>20</v>
      </c>
      <c r="CD14" s="384">
        <v>20</v>
      </c>
      <c r="CE14" s="384">
        <v>20</v>
      </c>
      <c r="CF14" s="385">
        <v>20</v>
      </c>
      <c r="CG14" s="385">
        <v>20</v>
      </c>
      <c r="CH14" s="385">
        <v>20</v>
      </c>
      <c r="CI14" s="51">
        <v>20</v>
      </c>
      <c r="CJ14" s="52">
        <v>20</v>
      </c>
      <c r="CK14" s="384">
        <v>20</v>
      </c>
      <c r="CL14" s="384">
        <v>20</v>
      </c>
      <c r="CM14" s="384">
        <v>20</v>
      </c>
      <c r="CN14" s="49">
        <v>20</v>
      </c>
      <c r="CO14" s="50">
        <v>20</v>
      </c>
      <c r="CP14" s="338"/>
      <c r="CQ14" s="350" t="str">
        <f>IF(DOB!D14="","",DOB!D14)</f>
        <v/>
      </c>
      <c r="CR14" s="426" t="s">
        <v>30</v>
      </c>
      <c r="CS14" s="53"/>
      <c r="CT14" s="53"/>
      <c r="CU14" s="417">
        <v>0</v>
      </c>
      <c r="CV14" s="408"/>
      <c r="CW14" s="407" t="str">
        <f t="shared" si="3"/>
        <v/>
      </c>
      <c r="CX14" s="408"/>
      <c r="CY14" s="407" t="str">
        <f t="shared" si="3"/>
        <v/>
      </c>
      <c r="CZ14" s="408"/>
      <c r="DA14" s="407" t="str">
        <f t="shared" si="4"/>
        <v/>
      </c>
      <c r="DB14" s="408"/>
      <c r="DC14" s="406" t="str">
        <f t="shared" si="6"/>
        <v/>
      </c>
      <c r="DD14" s="408"/>
      <c r="DE14" s="406" t="str">
        <f t="shared" si="7"/>
        <v/>
      </c>
      <c r="DF14" s="408"/>
      <c r="DG14" s="406" t="str">
        <f t="shared" si="8"/>
        <v/>
      </c>
      <c r="DH14" s="408"/>
      <c r="DI14" s="406" t="str">
        <f t="shared" si="9"/>
        <v/>
      </c>
      <c r="DJ14" s="408"/>
      <c r="DK14" s="406" t="str">
        <f t="shared" si="10"/>
        <v/>
      </c>
      <c r="DL14" s="408"/>
      <c r="DM14" s="406" t="str">
        <f t="shared" si="11"/>
        <v/>
      </c>
      <c r="DN14" s="408"/>
      <c r="DO14" s="406" t="str">
        <f t="shared" si="11"/>
        <v/>
      </c>
      <c r="DP14" s="408"/>
      <c r="DQ14" s="406" t="str">
        <f t="shared" si="11"/>
        <v/>
      </c>
      <c r="DR14" s="418"/>
      <c r="DS14" s="354"/>
      <c r="DU14" s="356"/>
      <c r="DV14" s="359" t="str">
        <f t="shared" si="12"/>
        <v/>
      </c>
      <c r="DW14" s="355" t="str">
        <f t="shared" si="13"/>
        <v/>
      </c>
      <c r="DX14" s="221" t="str">
        <f t="shared" si="14"/>
        <v/>
      </c>
      <c r="DY14" s="355" t="str">
        <f t="shared" si="15"/>
        <v/>
      </c>
      <c r="DZ14" s="221" t="str">
        <f t="shared" si="16"/>
        <v/>
      </c>
      <c r="EA14" s="355" t="str">
        <f t="shared" si="17"/>
        <v/>
      </c>
      <c r="EB14" s="221" t="str">
        <f t="shared" si="18"/>
        <v/>
      </c>
      <c r="EC14" s="355" t="str">
        <f t="shared" si="19"/>
        <v/>
      </c>
      <c r="ED14" s="221" t="str">
        <f t="shared" si="20"/>
        <v/>
      </c>
      <c r="EE14" s="355" t="str">
        <f t="shared" si="21"/>
        <v/>
      </c>
      <c r="EF14" s="221" t="str">
        <f t="shared" si="22"/>
        <v/>
      </c>
      <c r="EG14" s="355" t="str">
        <f t="shared" si="23"/>
        <v/>
      </c>
      <c r="EH14" s="221" t="str">
        <f t="shared" si="24"/>
        <v/>
      </c>
      <c r="EI14" s="355" t="str">
        <f t="shared" si="25"/>
        <v/>
      </c>
      <c r="EJ14" s="221" t="str">
        <f t="shared" si="26"/>
        <v/>
      </c>
      <c r="EK14" s="355" t="str">
        <f t="shared" si="27"/>
        <v/>
      </c>
      <c r="EL14" s="221" t="str">
        <f t="shared" si="28"/>
        <v/>
      </c>
      <c r="EM14" s="355" t="str">
        <f t="shared" si="29"/>
        <v/>
      </c>
      <c r="EN14" s="221" t="str">
        <f t="shared" si="30"/>
        <v/>
      </c>
      <c r="EO14" s="355" t="str">
        <f t="shared" si="31"/>
        <v/>
      </c>
      <c r="EP14" s="221" t="str">
        <f t="shared" si="32"/>
        <v/>
      </c>
      <c r="EQ14" s="224" t="str">
        <f t="shared" si="33"/>
        <v/>
      </c>
      <c r="ER14" s="25"/>
      <c r="ES14" s="331"/>
      <c r="ET14" s="331"/>
      <c r="EU14" s="25"/>
      <c r="EV14" s="25"/>
      <c r="EW14" s="25"/>
      <c r="EX14" s="331"/>
      <c r="EY14" s="25"/>
    </row>
    <row r="15" spans="1:155" s="27" customFormat="1" ht="18" customHeight="1">
      <c r="A15" s="28">
        <v>9</v>
      </c>
      <c r="B15" s="394"/>
      <c r="C15" s="385"/>
      <c r="D15" s="15">
        <v>809</v>
      </c>
      <c r="E15" s="15"/>
      <c r="F15" s="29"/>
      <c r="G15" s="347"/>
      <c r="H15" s="92" t="str">
        <f t="shared" si="5"/>
        <v/>
      </c>
      <c r="I15" s="348" t="s">
        <v>355</v>
      </c>
      <c r="J15" s="349" t="s">
        <v>356</v>
      </c>
      <c r="K15" s="348" t="s">
        <v>357</v>
      </c>
      <c r="L15" s="384">
        <v>5</v>
      </c>
      <c r="M15" s="384">
        <v>5</v>
      </c>
      <c r="N15" s="384">
        <v>5</v>
      </c>
      <c r="O15" s="384">
        <v>5</v>
      </c>
      <c r="P15" s="384">
        <v>5</v>
      </c>
      <c r="Q15" s="384">
        <v>5</v>
      </c>
      <c r="R15" s="933">
        <v>22</v>
      </c>
      <c r="S15" s="933">
        <v>22</v>
      </c>
      <c r="T15" s="933">
        <v>2</v>
      </c>
      <c r="U15" s="400">
        <v>32</v>
      </c>
      <c r="V15" s="400">
        <v>32</v>
      </c>
      <c r="W15" s="400">
        <v>20</v>
      </c>
      <c r="X15" s="385">
        <v>5</v>
      </c>
      <c r="Y15" s="385">
        <v>5</v>
      </c>
      <c r="Z15" s="385">
        <v>5</v>
      </c>
      <c r="AA15" s="385">
        <v>5</v>
      </c>
      <c r="AB15" s="385">
        <v>5</v>
      </c>
      <c r="AC15" s="385">
        <v>5</v>
      </c>
      <c r="AD15" s="935">
        <v>22</v>
      </c>
      <c r="AE15" s="935">
        <v>22</v>
      </c>
      <c r="AF15" s="935">
        <v>2</v>
      </c>
      <c r="AG15" s="936">
        <v>32</v>
      </c>
      <c r="AH15" s="936">
        <v>32</v>
      </c>
      <c r="AI15" s="936">
        <v>20</v>
      </c>
      <c r="AJ15" s="394" t="s">
        <v>34</v>
      </c>
      <c r="AK15" s="384">
        <v>5</v>
      </c>
      <c r="AL15" s="384">
        <v>5</v>
      </c>
      <c r="AM15" s="384">
        <v>5</v>
      </c>
      <c r="AN15" s="384">
        <v>5</v>
      </c>
      <c r="AO15" s="384">
        <v>5</v>
      </c>
      <c r="AP15" s="384">
        <v>5</v>
      </c>
      <c r="AQ15" s="49">
        <v>50</v>
      </c>
      <c r="AR15" s="49">
        <v>20</v>
      </c>
      <c r="AS15" s="50">
        <v>70</v>
      </c>
      <c r="AT15" s="50">
        <v>30</v>
      </c>
      <c r="AU15" s="385">
        <v>5</v>
      </c>
      <c r="AV15" s="385">
        <v>5</v>
      </c>
      <c r="AW15" s="385">
        <v>5</v>
      </c>
      <c r="AX15" s="385">
        <v>5</v>
      </c>
      <c r="AY15" s="385">
        <v>5</v>
      </c>
      <c r="AZ15" s="385">
        <v>5</v>
      </c>
      <c r="BA15" s="935">
        <v>22</v>
      </c>
      <c r="BB15" s="935">
        <v>22</v>
      </c>
      <c r="BC15" s="935">
        <v>2</v>
      </c>
      <c r="BD15" s="936">
        <v>32</v>
      </c>
      <c r="BE15" s="936">
        <v>32</v>
      </c>
      <c r="BF15" s="936">
        <v>20</v>
      </c>
      <c r="BG15" s="384">
        <v>5</v>
      </c>
      <c r="BH15" s="384">
        <v>5</v>
      </c>
      <c r="BI15" s="384">
        <v>5</v>
      </c>
      <c r="BJ15" s="384">
        <v>5</v>
      </c>
      <c r="BK15" s="384">
        <v>5</v>
      </c>
      <c r="BL15" s="384">
        <v>5</v>
      </c>
      <c r="BM15" s="49">
        <v>50</v>
      </c>
      <c r="BN15" s="49">
        <v>20</v>
      </c>
      <c r="BO15" s="50">
        <v>70</v>
      </c>
      <c r="BP15" s="50">
        <v>30</v>
      </c>
      <c r="BQ15" s="385">
        <v>5</v>
      </c>
      <c r="BR15" s="385">
        <v>5</v>
      </c>
      <c r="BS15" s="385">
        <v>5</v>
      </c>
      <c r="BT15" s="385">
        <v>5</v>
      </c>
      <c r="BU15" s="385">
        <v>5</v>
      </c>
      <c r="BV15" s="385">
        <v>5</v>
      </c>
      <c r="BW15" s="51">
        <v>50</v>
      </c>
      <c r="BX15" s="51">
        <v>20</v>
      </c>
      <c r="BY15" s="52">
        <v>70</v>
      </c>
      <c r="BZ15" s="52">
        <v>30</v>
      </c>
      <c r="CA15" s="384">
        <v>20</v>
      </c>
      <c r="CB15" s="384">
        <v>20</v>
      </c>
      <c r="CC15" s="384">
        <v>20</v>
      </c>
      <c r="CD15" s="384">
        <v>20</v>
      </c>
      <c r="CE15" s="384">
        <v>20</v>
      </c>
      <c r="CF15" s="385">
        <v>20</v>
      </c>
      <c r="CG15" s="385">
        <v>20</v>
      </c>
      <c r="CH15" s="385">
        <v>20</v>
      </c>
      <c r="CI15" s="51">
        <v>20</v>
      </c>
      <c r="CJ15" s="52">
        <v>20</v>
      </c>
      <c r="CK15" s="384">
        <v>20</v>
      </c>
      <c r="CL15" s="384">
        <v>20</v>
      </c>
      <c r="CM15" s="384">
        <v>20</v>
      </c>
      <c r="CN15" s="49">
        <v>20</v>
      </c>
      <c r="CO15" s="50">
        <v>20</v>
      </c>
      <c r="CP15" s="338"/>
      <c r="CQ15" s="350" t="str">
        <f>IF(DOB!D15="","",DOB!D15)</f>
        <v/>
      </c>
      <c r="CR15" s="426"/>
      <c r="CS15" s="53"/>
      <c r="CT15" s="53"/>
      <c r="CU15" s="417" t="str">
        <f t="shared" si="3"/>
        <v/>
      </c>
      <c r="CV15" s="408"/>
      <c r="CW15" s="407" t="str">
        <f t="shared" si="3"/>
        <v/>
      </c>
      <c r="CX15" s="408"/>
      <c r="CY15" s="407" t="str">
        <f t="shared" si="3"/>
        <v/>
      </c>
      <c r="CZ15" s="408"/>
      <c r="DA15" s="407" t="str">
        <f t="shared" si="4"/>
        <v/>
      </c>
      <c r="DB15" s="408"/>
      <c r="DC15" s="406" t="str">
        <f t="shared" si="6"/>
        <v/>
      </c>
      <c r="DD15" s="408"/>
      <c r="DE15" s="406" t="str">
        <f t="shared" si="7"/>
        <v/>
      </c>
      <c r="DF15" s="408"/>
      <c r="DG15" s="406" t="str">
        <f t="shared" si="8"/>
        <v/>
      </c>
      <c r="DH15" s="408"/>
      <c r="DI15" s="406" t="str">
        <f t="shared" si="9"/>
        <v/>
      </c>
      <c r="DJ15" s="408"/>
      <c r="DK15" s="406" t="str">
        <f t="shared" si="10"/>
        <v/>
      </c>
      <c r="DL15" s="408"/>
      <c r="DM15" s="406" t="str">
        <f t="shared" si="11"/>
        <v/>
      </c>
      <c r="DN15" s="408"/>
      <c r="DO15" s="406" t="str">
        <f t="shared" si="11"/>
        <v/>
      </c>
      <c r="DP15" s="408"/>
      <c r="DQ15" s="406" t="str">
        <f t="shared" si="11"/>
        <v/>
      </c>
      <c r="DR15" s="418"/>
      <c r="DS15" s="354"/>
      <c r="DU15" s="356"/>
      <c r="DV15" s="359" t="str">
        <f t="shared" si="12"/>
        <v/>
      </c>
      <c r="DW15" s="355" t="str">
        <f t="shared" si="13"/>
        <v/>
      </c>
      <c r="DX15" s="221" t="str">
        <f t="shared" si="14"/>
        <v/>
      </c>
      <c r="DY15" s="355" t="str">
        <f t="shared" si="15"/>
        <v/>
      </c>
      <c r="DZ15" s="221" t="str">
        <f t="shared" si="16"/>
        <v/>
      </c>
      <c r="EA15" s="355" t="str">
        <f t="shared" si="17"/>
        <v/>
      </c>
      <c r="EB15" s="221" t="str">
        <f t="shared" si="18"/>
        <v/>
      </c>
      <c r="EC15" s="355" t="str">
        <f t="shared" si="19"/>
        <v/>
      </c>
      <c r="ED15" s="221" t="str">
        <f t="shared" si="20"/>
        <v/>
      </c>
      <c r="EE15" s="355" t="str">
        <f t="shared" si="21"/>
        <v/>
      </c>
      <c r="EF15" s="221" t="str">
        <f t="shared" si="22"/>
        <v/>
      </c>
      <c r="EG15" s="355" t="str">
        <f t="shared" si="23"/>
        <v/>
      </c>
      <c r="EH15" s="221" t="str">
        <f t="shared" si="24"/>
        <v/>
      </c>
      <c r="EI15" s="355" t="str">
        <f t="shared" si="25"/>
        <v/>
      </c>
      <c r="EJ15" s="221" t="str">
        <f t="shared" si="26"/>
        <v/>
      </c>
      <c r="EK15" s="355" t="str">
        <f t="shared" si="27"/>
        <v/>
      </c>
      <c r="EL15" s="221" t="str">
        <f t="shared" si="28"/>
        <v/>
      </c>
      <c r="EM15" s="355" t="str">
        <f t="shared" si="29"/>
        <v/>
      </c>
      <c r="EN15" s="221" t="str">
        <f t="shared" si="30"/>
        <v/>
      </c>
      <c r="EO15" s="355" t="str">
        <f t="shared" si="31"/>
        <v/>
      </c>
      <c r="EP15" s="221" t="str">
        <f t="shared" si="32"/>
        <v/>
      </c>
      <c r="EQ15" s="224" t="str">
        <f t="shared" si="33"/>
        <v/>
      </c>
      <c r="ER15" s="25"/>
      <c r="ES15" s="331"/>
      <c r="ET15" s="331"/>
      <c r="EU15" s="25"/>
      <c r="EV15" s="25"/>
      <c r="EW15" s="25"/>
      <c r="EX15" s="331"/>
      <c r="EY15" s="25"/>
    </row>
    <row r="16" spans="1:155" s="27" customFormat="1" ht="18" customHeight="1">
      <c r="A16" s="28">
        <v>10</v>
      </c>
      <c r="B16" s="394"/>
      <c r="C16" s="385"/>
      <c r="D16" s="15">
        <v>810</v>
      </c>
      <c r="E16" s="15"/>
      <c r="F16" s="29"/>
      <c r="G16" s="347"/>
      <c r="H16" s="92" t="str">
        <f t="shared" si="5"/>
        <v/>
      </c>
      <c r="I16" s="348" t="s">
        <v>358</v>
      </c>
      <c r="J16" s="349" t="s">
        <v>359</v>
      </c>
      <c r="K16" s="348" t="s">
        <v>360</v>
      </c>
      <c r="L16" s="384">
        <v>5</v>
      </c>
      <c r="M16" s="384">
        <v>5</v>
      </c>
      <c r="N16" s="384">
        <v>5</v>
      </c>
      <c r="O16" s="384">
        <v>5</v>
      </c>
      <c r="P16" s="384">
        <v>5</v>
      </c>
      <c r="Q16" s="384">
        <v>5</v>
      </c>
      <c r="R16" s="933">
        <v>21</v>
      </c>
      <c r="S16" s="933">
        <v>21</v>
      </c>
      <c r="T16" s="933">
        <v>1</v>
      </c>
      <c r="U16" s="400">
        <v>31</v>
      </c>
      <c r="V16" s="400">
        <v>31</v>
      </c>
      <c r="W16" s="400">
        <v>20</v>
      </c>
      <c r="X16" s="385">
        <v>5</v>
      </c>
      <c r="Y16" s="385">
        <v>5</v>
      </c>
      <c r="Z16" s="385">
        <v>5</v>
      </c>
      <c r="AA16" s="385">
        <v>5</v>
      </c>
      <c r="AB16" s="385">
        <v>5</v>
      </c>
      <c r="AC16" s="385">
        <v>5</v>
      </c>
      <c r="AD16" s="935">
        <v>21</v>
      </c>
      <c r="AE16" s="935">
        <v>21</v>
      </c>
      <c r="AF16" s="935">
        <v>1</v>
      </c>
      <c r="AG16" s="936">
        <v>31</v>
      </c>
      <c r="AH16" s="936">
        <v>31</v>
      </c>
      <c r="AI16" s="936">
        <v>20</v>
      </c>
      <c r="AJ16" s="394" t="s">
        <v>34</v>
      </c>
      <c r="AK16" s="384">
        <v>5</v>
      </c>
      <c r="AL16" s="384">
        <v>5</v>
      </c>
      <c r="AM16" s="384">
        <v>5</v>
      </c>
      <c r="AN16" s="384">
        <v>5</v>
      </c>
      <c r="AO16" s="384">
        <v>5</v>
      </c>
      <c r="AP16" s="384">
        <v>5</v>
      </c>
      <c r="AQ16" s="49">
        <v>50</v>
      </c>
      <c r="AR16" s="49">
        <v>20</v>
      </c>
      <c r="AS16" s="50">
        <v>70</v>
      </c>
      <c r="AT16" s="50">
        <v>30</v>
      </c>
      <c r="AU16" s="385">
        <v>5</v>
      </c>
      <c r="AV16" s="385">
        <v>5</v>
      </c>
      <c r="AW16" s="385">
        <v>5</v>
      </c>
      <c r="AX16" s="385">
        <v>5</v>
      </c>
      <c r="AY16" s="385">
        <v>5</v>
      </c>
      <c r="AZ16" s="385">
        <v>5</v>
      </c>
      <c r="BA16" s="935">
        <v>21</v>
      </c>
      <c r="BB16" s="935">
        <v>21</v>
      </c>
      <c r="BC16" s="935">
        <v>1</v>
      </c>
      <c r="BD16" s="936">
        <v>31</v>
      </c>
      <c r="BE16" s="936">
        <v>31</v>
      </c>
      <c r="BF16" s="936">
        <v>20</v>
      </c>
      <c r="BG16" s="384">
        <v>5</v>
      </c>
      <c r="BH16" s="384">
        <v>5</v>
      </c>
      <c r="BI16" s="384">
        <v>5</v>
      </c>
      <c r="BJ16" s="384">
        <v>5</v>
      </c>
      <c r="BK16" s="384">
        <v>5</v>
      </c>
      <c r="BL16" s="384">
        <v>5</v>
      </c>
      <c r="BM16" s="49">
        <v>50</v>
      </c>
      <c r="BN16" s="49">
        <v>20</v>
      </c>
      <c r="BO16" s="50">
        <v>70</v>
      </c>
      <c r="BP16" s="50">
        <v>30</v>
      </c>
      <c r="BQ16" s="385">
        <v>5</v>
      </c>
      <c r="BR16" s="385">
        <v>5</v>
      </c>
      <c r="BS16" s="385">
        <v>5</v>
      </c>
      <c r="BT16" s="385">
        <v>5</v>
      </c>
      <c r="BU16" s="385">
        <v>5</v>
      </c>
      <c r="BV16" s="385">
        <v>5</v>
      </c>
      <c r="BW16" s="51">
        <v>50</v>
      </c>
      <c r="BX16" s="51">
        <v>20</v>
      </c>
      <c r="BY16" s="52">
        <v>70</v>
      </c>
      <c r="BZ16" s="52">
        <v>30</v>
      </c>
      <c r="CA16" s="384">
        <v>20</v>
      </c>
      <c r="CB16" s="384">
        <v>20</v>
      </c>
      <c r="CC16" s="384">
        <v>20</v>
      </c>
      <c r="CD16" s="384">
        <v>20</v>
      </c>
      <c r="CE16" s="384">
        <v>20</v>
      </c>
      <c r="CF16" s="385">
        <v>20</v>
      </c>
      <c r="CG16" s="385">
        <v>20</v>
      </c>
      <c r="CH16" s="385">
        <v>20</v>
      </c>
      <c r="CI16" s="51">
        <v>20</v>
      </c>
      <c r="CJ16" s="52">
        <v>20</v>
      </c>
      <c r="CK16" s="384">
        <v>20</v>
      </c>
      <c r="CL16" s="384">
        <v>20</v>
      </c>
      <c r="CM16" s="384">
        <v>20</v>
      </c>
      <c r="CN16" s="49">
        <v>20</v>
      </c>
      <c r="CO16" s="50">
        <v>20</v>
      </c>
      <c r="CP16" s="338"/>
      <c r="CQ16" s="350" t="str">
        <f>IF(DOB!D16="","",DOB!D16)</f>
        <v/>
      </c>
      <c r="CR16" s="426"/>
      <c r="CS16" s="53"/>
      <c r="CT16" s="53"/>
      <c r="CU16" s="417">
        <v>0</v>
      </c>
      <c r="CV16" s="408"/>
      <c r="CW16" s="407" t="str">
        <f t="shared" si="3"/>
        <v/>
      </c>
      <c r="CX16" s="408"/>
      <c r="CY16" s="407" t="str">
        <f t="shared" si="3"/>
        <v/>
      </c>
      <c r="CZ16" s="408"/>
      <c r="DA16" s="407" t="str">
        <f t="shared" si="4"/>
        <v/>
      </c>
      <c r="DB16" s="408"/>
      <c r="DC16" s="406" t="str">
        <f t="shared" si="6"/>
        <v/>
      </c>
      <c r="DD16" s="408"/>
      <c r="DE16" s="406" t="str">
        <f t="shared" si="7"/>
        <v/>
      </c>
      <c r="DF16" s="408"/>
      <c r="DG16" s="406" t="str">
        <f t="shared" si="8"/>
        <v/>
      </c>
      <c r="DH16" s="408"/>
      <c r="DI16" s="406" t="str">
        <f t="shared" si="9"/>
        <v/>
      </c>
      <c r="DJ16" s="408"/>
      <c r="DK16" s="406" t="str">
        <f t="shared" si="10"/>
        <v/>
      </c>
      <c r="DL16" s="408"/>
      <c r="DM16" s="406" t="str">
        <f t="shared" si="11"/>
        <v/>
      </c>
      <c r="DN16" s="408"/>
      <c r="DO16" s="406" t="str">
        <f t="shared" si="11"/>
        <v/>
      </c>
      <c r="DP16" s="408"/>
      <c r="DQ16" s="406" t="str">
        <f t="shared" si="11"/>
        <v/>
      </c>
      <c r="DR16" s="418"/>
      <c r="DS16" s="354"/>
      <c r="DU16" s="356"/>
      <c r="DV16" s="359" t="str">
        <f t="shared" si="12"/>
        <v/>
      </c>
      <c r="DW16" s="355" t="str">
        <f t="shared" si="13"/>
        <v/>
      </c>
      <c r="DX16" s="221" t="str">
        <f t="shared" si="14"/>
        <v/>
      </c>
      <c r="DY16" s="355" t="str">
        <f t="shared" si="15"/>
        <v/>
      </c>
      <c r="DZ16" s="221" t="str">
        <f t="shared" si="16"/>
        <v/>
      </c>
      <c r="EA16" s="355" t="str">
        <f t="shared" si="17"/>
        <v/>
      </c>
      <c r="EB16" s="221" t="str">
        <f t="shared" si="18"/>
        <v/>
      </c>
      <c r="EC16" s="355" t="str">
        <f t="shared" si="19"/>
        <v/>
      </c>
      <c r="ED16" s="221" t="str">
        <f t="shared" si="20"/>
        <v/>
      </c>
      <c r="EE16" s="355" t="str">
        <f t="shared" si="21"/>
        <v/>
      </c>
      <c r="EF16" s="221" t="str">
        <f t="shared" si="22"/>
        <v/>
      </c>
      <c r="EG16" s="355" t="str">
        <f t="shared" si="23"/>
        <v/>
      </c>
      <c r="EH16" s="221" t="str">
        <f t="shared" si="24"/>
        <v/>
      </c>
      <c r="EI16" s="355" t="str">
        <f t="shared" si="25"/>
        <v/>
      </c>
      <c r="EJ16" s="221" t="str">
        <f t="shared" si="26"/>
        <v/>
      </c>
      <c r="EK16" s="355" t="str">
        <f t="shared" si="27"/>
        <v/>
      </c>
      <c r="EL16" s="221" t="str">
        <f t="shared" si="28"/>
        <v/>
      </c>
      <c r="EM16" s="355" t="str">
        <f t="shared" si="29"/>
        <v/>
      </c>
      <c r="EN16" s="221" t="str">
        <f t="shared" si="30"/>
        <v/>
      </c>
      <c r="EO16" s="355" t="str">
        <f t="shared" si="31"/>
        <v/>
      </c>
      <c r="EP16" s="221" t="str">
        <f t="shared" si="32"/>
        <v/>
      </c>
      <c r="EQ16" s="224" t="str">
        <f t="shared" si="33"/>
        <v/>
      </c>
      <c r="ER16" s="25"/>
      <c r="ES16" s="331"/>
      <c r="ET16" s="331"/>
      <c r="EU16" s="25"/>
      <c r="EV16" s="25"/>
      <c r="EW16" s="25"/>
      <c r="EX16" s="331"/>
      <c r="EY16" s="25"/>
    </row>
    <row r="17" spans="1:155" s="27" customFormat="1" ht="18" customHeight="1">
      <c r="A17" s="28">
        <v>11</v>
      </c>
      <c r="B17" s="394"/>
      <c r="C17" s="385"/>
      <c r="D17" s="15">
        <v>811</v>
      </c>
      <c r="E17" s="15"/>
      <c r="F17" s="29"/>
      <c r="G17" s="347"/>
      <c r="H17" s="92" t="str">
        <f t="shared" si="5"/>
        <v/>
      </c>
      <c r="I17" s="348" t="s">
        <v>361</v>
      </c>
      <c r="J17" s="349" t="s">
        <v>362</v>
      </c>
      <c r="K17" s="348" t="s">
        <v>363</v>
      </c>
      <c r="L17" s="384">
        <v>5</v>
      </c>
      <c r="M17" s="384">
        <v>5</v>
      </c>
      <c r="N17" s="384">
        <v>5</v>
      </c>
      <c r="O17" s="384">
        <v>5</v>
      </c>
      <c r="P17" s="384">
        <v>5</v>
      </c>
      <c r="Q17" s="384">
        <v>5</v>
      </c>
      <c r="R17" s="933">
        <v>30</v>
      </c>
      <c r="S17" s="933">
        <v>30</v>
      </c>
      <c r="T17" s="933">
        <v>10</v>
      </c>
      <c r="U17" s="400">
        <v>30</v>
      </c>
      <c r="V17" s="400">
        <v>30</v>
      </c>
      <c r="W17" s="400">
        <v>20</v>
      </c>
      <c r="X17" s="385">
        <v>5</v>
      </c>
      <c r="Y17" s="385">
        <v>5</v>
      </c>
      <c r="Z17" s="385">
        <v>5</v>
      </c>
      <c r="AA17" s="385">
        <v>5</v>
      </c>
      <c r="AB17" s="385">
        <v>5</v>
      </c>
      <c r="AC17" s="385">
        <v>5</v>
      </c>
      <c r="AD17" s="935">
        <v>30</v>
      </c>
      <c r="AE17" s="935">
        <v>30</v>
      </c>
      <c r="AF17" s="935">
        <v>10</v>
      </c>
      <c r="AG17" s="936">
        <v>30</v>
      </c>
      <c r="AH17" s="936">
        <v>30</v>
      </c>
      <c r="AI17" s="936">
        <v>20</v>
      </c>
      <c r="AJ17" s="394" t="s">
        <v>34</v>
      </c>
      <c r="AK17" s="384">
        <v>5</v>
      </c>
      <c r="AL17" s="384">
        <v>5</v>
      </c>
      <c r="AM17" s="384">
        <v>5</v>
      </c>
      <c r="AN17" s="384">
        <v>5</v>
      </c>
      <c r="AO17" s="384">
        <v>5</v>
      </c>
      <c r="AP17" s="384">
        <v>5</v>
      </c>
      <c r="AQ17" s="49">
        <v>50</v>
      </c>
      <c r="AR17" s="49">
        <v>20</v>
      </c>
      <c r="AS17" s="50">
        <v>70</v>
      </c>
      <c r="AT17" s="50">
        <v>30</v>
      </c>
      <c r="AU17" s="385">
        <v>5</v>
      </c>
      <c r="AV17" s="385">
        <v>5</v>
      </c>
      <c r="AW17" s="385">
        <v>5</v>
      </c>
      <c r="AX17" s="385">
        <v>5</v>
      </c>
      <c r="AY17" s="385">
        <v>5</v>
      </c>
      <c r="AZ17" s="385">
        <v>5</v>
      </c>
      <c r="BA17" s="935">
        <v>30</v>
      </c>
      <c r="BB17" s="935">
        <v>30</v>
      </c>
      <c r="BC17" s="935">
        <v>10</v>
      </c>
      <c r="BD17" s="936">
        <v>30</v>
      </c>
      <c r="BE17" s="936">
        <v>30</v>
      </c>
      <c r="BF17" s="936">
        <v>20</v>
      </c>
      <c r="BG17" s="384">
        <v>5</v>
      </c>
      <c r="BH17" s="384">
        <v>5</v>
      </c>
      <c r="BI17" s="384">
        <v>5</v>
      </c>
      <c r="BJ17" s="384">
        <v>5</v>
      </c>
      <c r="BK17" s="384">
        <v>5</v>
      </c>
      <c r="BL17" s="384">
        <v>5</v>
      </c>
      <c r="BM17" s="49">
        <v>50</v>
      </c>
      <c r="BN17" s="49">
        <v>20</v>
      </c>
      <c r="BO17" s="50">
        <v>70</v>
      </c>
      <c r="BP17" s="50">
        <v>30</v>
      </c>
      <c r="BQ17" s="385">
        <v>5</v>
      </c>
      <c r="BR17" s="385">
        <v>5</v>
      </c>
      <c r="BS17" s="385">
        <v>5</v>
      </c>
      <c r="BT17" s="385">
        <v>5</v>
      </c>
      <c r="BU17" s="385">
        <v>5</v>
      </c>
      <c r="BV17" s="385">
        <v>5</v>
      </c>
      <c r="BW17" s="51">
        <v>50</v>
      </c>
      <c r="BX17" s="51">
        <v>20</v>
      </c>
      <c r="BY17" s="52">
        <v>70</v>
      </c>
      <c r="BZ17" s="52">
        <v>30</v>
      </c>
      <c r="CA17" s="384">
        <v>20</v>
      </c>
      <c r="CB17" s="384">
        <v>20</v>
      </c>
      <c r="CC17" s="384">
        <v>20</v>
      </c>
      <c r="CD17" s="384">
        <v>20</v>
      </c>
      <c r="CE17" s="384">
        <v>20</v>
      </c>
      <c r="CF17" s="385">
        <v>20</v>
      </c>
      <c r="CG17" s="385">
        <v>20</v>
      </c>
      <c r="CH17" s="385">
        <v>20</v>
      </c>
      <c r="CI17" s="51">
        <v>20</v>
      </c>
      <c r="CJ17" s="52">
        <v>20</v>
      </c>
      <c r="CK17" s="384">
        <v>20</v>
      </c>
      <c r="CL17" s="384">
        <v>20</v>
      </c>
      <c r="CM17" s="384">
        <v>20</v>
      </c>
      <c r="CN17" s="49">
        <v>20</v>
      </c>
      <c r="CO17" s="50">
        <v>20</v>
      </c>
      <c r="CP17" s="338"/>
      <c r="CQ17" s="350" t="str">
        <f>IF(DOB!D17="","",DOB!D17)</f>
        <v/>
      </c>
      <c r="CR17" s="426" t="s">
        <v>14</v>
      </c>
      <c r="CS17" s="53"/>
      <c r="CT17" s="53"/>
      <c r="CU17" s="417" t="str">
        <f t="shared" si="3"/>
        <v/>
      </c>
      <c r="CV17" s="408"/>
      <c r="CW17" s="407" t="str">
        <f t="shared" si="3"/>
        <v/>
      </c>
      <c r="CX17" s="408"/>
      <c r="CY17" s="407" t="str">
        <f t="shared" si="3"/>
        <v/>
      </c>
      <c r="CZ17" s="408"/>
      <c r="DA17" s="407" t="str">
        <f t="shared" si="4"/>
        <v/>
      </c>
      <c r="DB17" s="408"/>
      <c r="DC17" s="406" t="str">
        <f t="shared" si="6"/>
        <v/>
      </c>
      <c r="DD17" s="408"/>
      <c r="DE17" s="406" t="str">
        <f t="shared" si="7"/>
        <v/>
      </c>
      <c r="DF17" s="408"/>
      <c r="DG17" s="406" t="str">
        <f t="shared" si="8"/>
        <v/>
      </c>
      <c r="DH17" s="408"/>
      <c r="DI17" s="406" t="str">
        <f t="shared" si="9"/>
        <v/>
      </c>
      <c r="DJ17" s="408"/>
      <c r="DK17" s="406" t="str">
        <f t="shared" si="10"/>
        <v/>
      </c>
      <c r="DL17" s="408"/>
      <c r="DM17" s="406" t="str">
        <f t="shared" si="11"/>
        <v/>
      </c>
      <c r="DN17" s="408"/>
      <c r="DO17" s="406" t="str">
        <f t="shared" si="11"/>
        <v/>
      </c>
      <c r="DP17" s="408"/>
      <c r="DQ17" s="406" t="str">
        <f t="shared" si="11"/>
        <v/>
      </c>
      <c r="DR17" s="418"/>
      <c r="DS17" s="354"/>
      <c r="DU17" s="356"/>
      <c r="DV17" s="359" t="str">
        <f t="shared" si="12"/>
        <v/>
      </c>
      <c r="DW17" s="355" t="str">
        <f t="shared" si="13"/>
        <v/>
      </c>
      <c r="DX17" s="221" t="str">
        <f t="shared" si="14"/>
        <v/>
      </c>
      <c r="DY17" s="355" t="str">
        <f t="shared" si="15"/>
        <v/>
      </c>
      <c r="DZ17" s="221" t="str">
        <f t="shared" si="16"/>
        <v/>
      </c>
      <c r="EA17" s="355" t="str">
        <f t="shared" si="17"/>
        <v/>
      </c>
      <c r="EB17" s="221" t="str">
        <f t="shared" si="18"/>
        <v/>
      </c>
      <c r="EC17" s="355" t="str">
        <f t="shared" si="19"/>
        <v/>
      </c>
      <c r="ED17" s="221" t="str">
        <f t="shared" si="20"/>
        <v/>
      </c>
      <c r="EE17" s="355" t="str">
        <f t="shared" si="21"/>
        <v/>
      </c>
      <c r="EF17" s="221" t="str">
        <f t="shared" si="22"/>
        <v/>
      </c>
      <c r="EG17" s="355" t="str">
        <f t="shared" si="23"/>
        <v/>
      </c>
      <c r="EH17" s="221" t="str">
        <f t="shared" si="24"/>
        <v/>
      </c>
      <c r="EI17" s="355" t="str">
        <f t="shared" si="25"/>
        <v/>
      </c>
      <c r="EJ17" s="221" t="str">
        <f t="shared" si="26"/>
        <v/>
      </c>
      <c r="EK17" s="355" t="str">
        <f t="shared" si="27"/>
        <v/>
      </c>
      <c r="EL17" s="221" t="str">
        <f t="shared" si="28"/>
        <v/>
      </c>
      <c r="EM17" s="355" t="str">
        <f t="shared" si="29"/>
        <v/>
      </c>
      <c r="EN17" s="221" t="str">
        <f t="shared" si="30"/>
        <v/>
      </c>
      <c r="EO17" s="355" t="str">
        <f t="shared" si="31"/>
        <v/>
      </c>
      <c r="EP17" s="221" t="str">
        <f t="shared" si="32"/>
        <v/>
      </c>
      <c r="EQ17" s="224" t="str">
        <f t="shared" si="33"/>
        <v/>
      </c>
      <c r="ER17" s="25"/>
      <c r="ES17" s="331"/>
      <c r="ET17" s="331"/>
      <c r="EU17" s="25"/>
      <c r="EV17" s="25"/>
      <c r="EW17" s="25"/>
      <c r="EX17" s="331"/>
      <c r="EY17" s="25"/>
    </row>
    <row r="18" spans="1:155" s="27" customFormat="1" ht="18" customHeight="1">
      <c r="A18" s="28">
        <v>12</v>
      </c>
      <c r="B18" s="394"/>
      <c r="C18" s="385"/>
      <c r="D18" s="15">
        <v>812</v>
      </c>
      <c r="E18" s="15"/>
      <c r="F18" s="29"/>
      <c r="G18" s="347"/>
      <c r="H18" s="92" t="str">
        <f t="shared" si="5"/>
        <v/>
      </c>
      <c r="I18" s="348" t="s">
        <v>364</v>
      </c>
      <c r="J18" s="349" t="s">
        <v>365</v>
      </c>
      <c r="K18" s="348" t="s">
        <v>366</v>
      </c>
      <c r="L18" s="384">
        <v>5</v>
      </c>
      <c r="M18" s="384">
        <v>5</v>
      </c>
      <c r="N18" s="384">
        <v>5</v>
      </c>
      <c r="O18" s="384">
        <v>5</v>
      </c>
      <c r="P18" s="384">
        <v>5</v>
      </c>
      <c r="Q18" s="384">
        <v>5</v>
      </c>
      <c r="R18" s="933">
        <v>29</v>
      </c>
      <c r="S18" s="933">
        <v>29</v>
      </c>
      <c r="T18" s="933">
        <v>9</v>
      </c>
      <c r="U18" s="400">
        <v>29</v>
      </c>
      <c r="V18" s="400">
        <v>29</v>
      </c>
      <c r="W18" s="400">
        <v>20</v>
      </c>
      <c r="X18" s="385">
        <v>5</v>
      </c>
      <c r="Y18" s="385">
        <v>5</v>
      </c>
      <c r="Z18" s="385">
        <v>5</v>
      </c>
      <c r="AA18" s="385">
        <v>5</v>
      </c>
      <c r="AB18" s="385">
        <v>5</v>
      </c>
      <c r="AC18" s="385">
        <v>5</v>
      </c>
      <c r="AD18" s="935">
        <v>29</v>
      </c>
      <c r="AE18" s="935">
        <v>29</v>
      </c>
      <c r="AF18" s="935">
        <v>9</v>
      </c>
      <c r="AG18" s="936">
        <v>29</v>
      </c>
      <c r="AH18" s="936">
        <v>29</v>
      </c>
      <c r="AI18" s="936">
        <v>20</v>
      </c>
      <c r="AJ18" s="394" t="s">
        <v>34</v>
      </c>
      <c r="AK18" s="384">
        <v>5</v>
      </c>
      <c r="AL18" s="384">
        <v>5</v>
      </c>
      <c r="AM18" s="384">
        <v>5</v>
      </c>
      <c r="AN18" s="384">
        <v>5</v>
      </c>
      <c r="AO18" s="384">
        <v>5</v>
      </c>
      <c r="AP18" s="384">
        <v>5</v>
      </c>
      <c r="AQ18" s="49">
        <v>50</v>
      </c>
      <c r="AR18" s="49">
        <v>20</v>
      </c>
      <c r="AS18" s="50">
        <v>70</v>
      </c>
      <c r="AT18" s="50">
        <v>30</v>
      </c>
      <c r="AU18" s="385">
        <v>5</v>
      </c>
      <c r="AV18" s="385">
        <v>5</v>
      </c>
      <c r="AW18" s="385">
        <v>5</v>
      </c>
      <c r="AX18" s="385">
        <v>5</v>
      </c>
      <c r="AY18" s="385">
        <v>5</v>
      </c>
      <c r="AZ18" s="385">
        <v>5</v>
      </c>
      <c r="BA18" s="935">
        <v>29</v>
      </c>
      <c r="BB18" s="935">
        <v>29</v>
      </c>
      <c r="BC18" s="935">
        <v>9</v>
      </c>
      <c r="BD18" s="936">
        <v>29</v>
      </c>
      <c r="BE18" s="936">
        <v>29</v>
      </c>
      <c r="BF18" s="936">
        <v>20</v>
      </c>
      <c r="BG18" s="384">
        <v>5</v>
      </c>
      <c r="BH18" s="384">
        <v>5</v>
      </c>
      <c r="BI18" s="384">
        <v>5</v>
      </c>
      <c r="BJ18" s="384">
        <v>5</v>
      </c>
      <c r="BK18" s="384">
        <v>5</v>
      </c>
      <c r="BL18" s="384">
        <v>5</v>
      </c>
      <c r="BM18" s="49">
        <v>50</v>
      </c>
      <c r="BN18" s="49">
        <v>20</v>
      </c>
      <c r="BO18" s="50">
        <v>70</v>
      </c>
      <c r="BP18" s="50">
        <v>30</v>
      </c>
      <c r="BQ18" s="385">
        <v>5</v>
      </c>
      <c r="BR18" s="385">
        <v>5</v>
      </c>
      <c r="BS18" s="385">
        <v>5</v>
      </c>
      <c r="BT18" s="385">
        <v>5</v>
      </c>
      <c r="BU18" s="385">
        <v>5</v>
      </c>
      <c r="BV18" s="385">
        <v>5</v>
      </c>
      <c r="BW18" s="51">
        <v>50</v>
      </c>
      <c r="BX18" s="51">
        <v>20</v>
      </c>
      <c r="BY18" s="52">
        <v>70</v>
      </c>
      <c r="BZ18" s="52">
        <v>30</v>
      </c>
      <c r="CA18" s="384">
        <v>20</v>
      </c>
      <c r="CB18" s="384">
        <v>20</v>
      </c>
      <c r="CC18" s="384">
        <v>20</v>
      </c>
      <c r="CD18" s="384">
        <v>20</v>
      </c>
      <c r="CE18" s="384">
        <v>20</v>
      </c>
      <c r="CF18" s="385">
        <v>20</v>
      </c>
      <c r="CG18" s="385">
        <v>20</v>
      </c>
      <c r="CH18" s="385">
        <v>20</v>
      </c>
      <c r="CI18" s="51">
        <v>20</v>
      </c>
      <c r="CJ18" s="52">
        <v>20</v>
      </c>
      <c r="CK18" s="384">
        <v>20</v>
      </c>
      <c r="CL18" s="384">
        <v>20</v>
      </c>
      <c r="CM18" s="384">
        <v>20</v>
      </c>
      <c r="CN18" s="49">
        <v>20</v>
      </c>
      <c r="CO18" s="50">
        <v>20</v>
      </c>
      <c r="CP18" s="338"/>
      <c r="CQ18" s="350" t="str">
        <f>IF(DOB!D18="","",DOB!D18)</f>
        <v/>
      </c>
      <c r="CR18" s="426" t="s">
        <v>2</v>
      </c>
      <c r="CS18" s="53"/>
      <c r="CT18" s="53"/>
      <c r="CU18" s="417" t="str">
        <f t="shared" si="3"/>
        <v/>
      </c>
      <c r="CV18" s="408"/>
      <c r="CW18" s="407" t="str">
        <f t="shared" si="3"/>
        <v/>
      </c>
      <c r="CX18" s="408"/>
      <c r="CY18" s="407" t="str">
        <f t="shared" si="3"/>
        <v/>
      </c>
      <c r="CZ18" s="408"/>
      <c r="DA18" s="407" t="str">
        <f t="shared" si="4"/>
        <v/>
      </c>
      <c r="DB18" s="408"/>
      <c r="DC18" s="406" t="str">
        <f t="shared" si="6"/>
        <v/>
      </c>
      <c r="DD18" s="408"/>
      <c r="DE18" s="406" t="str">
        <f t="shared" si="7"/>
        <v/>
      </c>
      <c r="DF18" s="408"/>
      <c r="DG18" s="406" t="str">
        <f t="shared" si="8"/>
        <v/>
      </c>
      <c r="DH18" s="408"/>
      <c r="DI18" s="406" t="str">
        <f t="shared" si="9"/>
        <v/>
      </c>
      <c r="DJ18" s="408"/>
      <c r="DK18" s="406" t="str">
        <f t="shared" si="10"/>
        <v/>
      </c>
      <c r="DL18" s="408"/>
      <c r="DM18" s="406" t="str">
        <f t="shared" si="11"/>
        <v/>
      </c>
      <c r="DN18" s="408"/>
      <c r="DO18" s="406" t="str">
        <f t="shared" si="11"/>
        <v/>
      </c>
      <c r="DP18" s="408"/>
      <c r="DQ18" s="406" t="str">
        <f t="shared" si="11"/>
        <v/>
      </c>
      <c r="DR18" s="418"/>
      <c r="DS18" s="354"/>
      <c r="DU18" s="356"/>
      <c r="DV18" s="359" t="str">
        <f t="shared" si="12"/>
        <v/>
      </c>
      <c r="DW18" s="355" t="str">
        <f t="shared" si="13"/>
        <v/>
      </c>
      <c r="DX18" s="221" t="str">
        <f t="shared" si="14"/>
        <v/>
      </c>
      <c r="DY18" s="355" t="str">
        <f t="shared" si="15"/>
        <v/>
      </c>
      <c r="DZ18" s="221" t="str">
        <f t="shared" si="16"/>
        <v/>
      </c>
      <c r="EA18" s="355" t="str">
        <f t="shared" si="17"/>
        <v/>
      </c>
      <c r="EB18" s="221" t="str">
        <f t="shared" si="18"/>
        <v/>
      </c>
      <c r="EC18" s="355" t="str">
        <f t="shared" si="19"/>
        <v/>
      </c>
      <c r="ED18" s="221" t="str">
        <f t="shared" si="20"/>
        <v/>
      </c>
      <c r="EE18" s="355" t="str">
        <f t="shared" si="21"/>
        <v/>
      </c>
      <c r="EF18" s="221" t="str">
        <f t="shared" si="22"/>
        <v/>
      </c>
      <c r="EG18" s="355" t="str">
        <f t="shared" si="23"/>
        <v/>
      </c>
      <c r="EH18" s="221" t="str">
        <f t="shared" si="24"/>
        <v/>
      </c>
      <c r="EI18" s="355" t="str">
        <f t="shared" si="25"/>
        <v/>
      </c>
      <c r="EJ18" s="221" t="str">
        <f t="shared" si="26"/>
        <v/>
      </c>
      <c r="EK18" s="355" t="str">
        <f t="shared" si="27"/>
        <v/>
      </c>
      <c r="EL18" s="221" t="str">
        <f t="shared" si="28"/>
        <v/>
      </c>
      <c r="EM18" s="355" t="str">
        <f t="shared" si="29"/>
        <v/>
      </c>
      <c r="EN18" s="221" t="str">
        <f t="shared" si="30"/>
        <v/>
      </c>
      <c r="EO18" s="355" t="str">
        <f t="shared" si="31"/>
        <v/>
      </c>
      <c r="EP18" s="221" t="str">
        <f t="shared" si="32"/>
        <v/>
      </c>
      <c r="EQ18" s="224" t="str">
        <f t="shared" si="33"/>
        <v/>
      </c>
      <c r="ER18" s="25"/>
      <c r="ES18" s="331"/>
      <c r="ET18" s="331"/>
      <c r="EU18" s="25"/>
      <c r="EV18" s="25"/>
      <c r="EW18" s="25"/>
      <c r="EX18" s="331"/>
      <c r="EY18" s="25"/>
    </row>
    <row r="19" spans="1:155" s="27" customFormat="1" ht="18" customHeight="1">
      <c r="A19" s="28">
        <v>13</v>
      </c>
      <c r="B19" s="394"/>
      <c r="C19" s="385"/>
      <c r="D19" s="15">
        <v>813</v>
      </c>
      <c r="E19" s="15"/>
      <c r="F19" s="29"/>
      <c r="G19" s="347"/>
      <c r="H19" s="92" t="str">
        <f t="shared" si="5"/>
        <v/>
      </c>
      <c r="I19" s="348" t="s">
        <v>367</v>
      </c>
      <c r="J19" s="349" t="s">
        <v>368</v>
      </c>
      <c r="K19" s="348" t="s">
        <v>369</v>
      </c>
      <c r="L19" s="384">
        <v>5</v>
      </c>
      <c r="M19" s="384">
        <v>5</v>
      </c>
      <c r="N19" s="384">
        <v>5</v>
      </c>
      <c r="O19" s="384">
        <v>5</v>
      </c>
      <c r="P19" s="384">
        <v>5</v>
      </c>
      <c r="Q19" s="384">
        <v>5</v>
      </c>
      <c r="R19" s="933">
        <v>28</v>
      </c>
      <c r="S19" s="933">
        <v>28</v>
      </c>
      <c r="T19" s="933">
        <v>8</v>
      </c>
      <c r="U19" s="400">
        <v>28</v>
      </c>
      <c r="V19" s="400">
        <v>28</v>
      </c>
      <c r="W19" s="400">
        <v>20</v>
      </c>
      <c r="X19" s="385">
        <v>5</v>
      </c>
      <c r="Y19" s="385">
        <v>5</v>
      </c>
      <c r="Z19" s="385">
        <v>5</v>
      </c>
      <c r="AA19" s="385">
        <v>5</v>
      </c>
      <c r="AB19" s="385">
        <v>5</v>
      </c>
      <c r="AC19" s="385">
        <v>5</v>
      </c>
      <c r="AD19" s="935">
        <v>28</v>
      </c>
      <c r="AE19" s="935">
        <v>28</v>
      </c>
      <c r="AF19" s="935">
        <v>8</v>
      </c>
      <c r="AG19" s="936">
        <v>28</v>
      </c>
      <c r="AH19" s="936">
        <v>28</v>
      </c>
      <c r="AI19" s="936">
        <v>20</v>
      </c>
      <c r="AJ19" s="394" t="s">
        <v>34</v>
      </c>
      <c r="AK19" s="384">
        <v>5</v>
      </c>
      <c r="AL19" s="384">
        <v>5</v>
      </c>
      <c r="AM19" s="384">
        <v>5</v>
      </c>
      <c r="AN19" s="384">
        <v>5</v>
      </c>
      <c r="AO19" s="384">
        <v>5</v>
      </c>
      <c r="AP19" s="384">
        <v>5</v>
      </c>
      <c r="AQ19" s="49">
        <v>50</v>
      </c>
      <c r="AR19" s="49">
        <v>20</v>
      </c>
      <c r="AS19" s="50">
        <v>70</v>
      </c>
      <c r="AT19" s="50">
        <v>30</v>
      </c>
      <c r="AU19" s="385">
        <v>5</v>
      </c>
      <c r="AV19" s="385">
        <v>5</v>
      </c>
      <c r="AW19" s="385">
        <v>5</v>
      </c>
      <c r="AX19" s="385">
        <v>5</v>
      </c>
      <c r="AY19" s="385">
        <v>5</v>
      </c>
      <c r="AZ19" s="385">
        <v>5</v>
      </c>
      <c r="BA19" s="935">
        <v>28</v>
      </c>
      <c r="BB19" s="935">
        <v>28</v>
      </c>
      <c r="BC19" s="935">
        <v>8</v>
      </c>
      <c r="BD19" s="936">
        <v>28</v>
      </c>
      <c r="BE19" s="936">
        <v>28</v>
      </c>
      <c r="BF19" s="936">
        <v>20</v>
      </c>
      <c r="BG19" s="384">
        <v>5</v>
      </c>
      <c r="BH19" s="384">
        <v>5</v>
      </c>
      <c r="BI19" s="384">
        <v>5</v>
      </c>
      <c r="BJ19" s="384">
        <v>5</v>
      </c>
      <c r="BK19" s="384">
        <v>5</v>
      </c>
      <c r="BL19" s="384">
        <v>5</v>
      </c>
      <c r="BM19" s="49">
        <v>50</v>
      </c>
      <c r="BN19" s="49">
        <v>20</v>
      </c>
      <c r="BO19" s="50">
        <v>70</v>
      </c>
      <c r="BP19" s="50">
        <v>30</v>
      </c>
      <c r="BQ19" s="385">
        <v>5</v>
      </c>
      <c r="BR19" s="385">
        <v>5</v>
      </c>
      <c r="BS19" s="385">
        <v>5</v>
      </c>
      <c r="BT19" s="385">
        <v>5</v>
      </c>
      <c r="BU19" s="385">
        <v>5</v>
      </c>
      <c r="BV19" s="385">
        <v>5</v>
      </c>
      <c r="BW19" s="51">
        <v>50</v>
      </c>
      <c r="BX19" s="51">
        <v>20</v>
      </c>
      <c r="BY19" s="52">
        <v>70</v>
      </c>
      <c r="BZ19" s="52">
        <v>30</v>
      </c>
      <c r="CA19" s="384">
        <v>20</v>
      </c>
      <c r="CB19" s="384">
        <v>20</v>
      </c>
      <c r="CC19" s="384">
        <v>20</v>
      </c>
      <c r="CD19" s="384">
        <v>20</v>
      </c>
      <c r="CE19" s="384">
        <v>20</v>
      </c>
      <c r="CF19" s="385">
        <v>20</v>
      </c>
      <c r="CG19" s="385">
        <v>20</v>
      </c>
      <c r="CH19" s="385">
        <v>20</v>
      </c>
      <c r="CI19" s="51">
        <v>20</v>
      </c>
      <c r="CJ19" s="52">
        <v>20</v>
      </c>
      <c r="CK19" s="384">
        <v>20</v>
      </c>
      <c r="CL19" s="384">
        <v>20</v>
      </c>
      <c r="CM19" s="384">
        <v>20</v>
      </c>
      <c r="CN19" s="49">
        <v>20</v>
      </c>
      <c r="CO19" s="50">
        <v>20</v>
      </c>
      <c r="CP19" s="338"/>
      <c r="CQ19" s="350" t="str">
        <f>IF(DOB!D19="","",DOB!D19)</f>
        <v/>
      </c>
      <c r="CR19" s="426"/>
      <c r="CS19" s="53"/>
      <c r="CT19" s="53"/>
      <c r="CU19" s="417" t="str">
        <f t="shared" si="3"/>
        <v/>
      </c>
      <c r="CV19" s="408"/>
      <c r="CW19" s="407" t="str">
        <f t="shared" si="3"/>
        <v/>
      </c>
      <c r="CX19" s="408"/>
      <c r="CY19" s="407" t="str">
        <f t="shared" si="3"/>
        <v/>
      </c>
      <c r="CZ19" s="408"/>
      <c r="DA19" s="407" t="str">
        <f t="shared" si="4"/>
        <v/>
      </c>
      <c r="DB19" s="408"/>
      <c r="DC19" s="406" t="str">
        <f t="shared" si="6"/>
        <v/>
      </c>
      <c r="DD19" s="408"/>
      <c r="DE19" s="406" t="str">
        <f t="shared" si="7"/>
        <v/>
      </c>
      <c r="DF19" s="408"/>
      <c r="DG19" s="406" t="str">
        <f t="shared" si="8"/>
        <v/>
      </c>
      <c r="DH19" s="408"/>
      <c r="DI19" s="406" t="str">
        <f t="shared" si="9"/>
        <v/>
      </c>
      <c r="DJ19" s="408"/>
      <c r="DK19" s="406" t="str">
        <f t="shared" si="10"/>
        <v/>
      </c>
      <c r="DL19" s="408"/>
      <c r="DM19" s="406" t="str">
        <f t="shared" si="11"/>
        <v/>
      </c>
      <c r="DN19" s="408"/>
      <c r="DO19" s="406" t="str">
        <f t="shared" si="11"/>
        <v/>
      </c>
      <c r="DP19" s="408"/>
      <c r="DQ19" s="406" t="str">
        <f t="shared" si="11"/>
        <v/>
      </c>
      <c r="DR19" s="418"/>
      <c r="DS19" s="354"/>
      <c r="DU19" s="356"/>
      <c r="DV19" s="359" t="str">
        <f t="shared" si="12"/>
        <v/>
      </c>
      <c r="DW19" s="355" t="str">
        <f t="shared" si="13"/>
        <v/>
      </c>
      <c r="DX19" s="221" t="str">
        <f t="shared" si="14"/>
        <v/>
      </c>
      <c r="DY19" s="355" t="str">
        <f t="shared" si="15"/>
        <v/>
      </c>
      <c r="DZ19" s="221" t="str">
        <f t="shared" si="16"/>
        <v/>
      </c>
      <c r="EA19" s="355" t="str">
        <f t="shared" si="17"/>
        <v/>
      </c>
      <c r="EB19" s="221" t="str">
        <f t="shared" si="18"/>
        <v/>
      </c>
      <c r="EC19" s="355" t="str">
        <f t="shared" si="19"/>
        <v/>
      </c>
      <c r="ED19" s="221" t="str">
        <f t="shared" si="20"/>
        <v/>
      </c>
      <c r="EE19" s="355" t="str">
        <f t="shared" si="21"/>
        <v/>
      </c>
      <c r="EF19" s="221" t="str">
        <f t="shared" si="22"/>
        <v/>
      </c>
      <c r="EG19" s="355" t="str">
        <f t="shared" si="23"/>
        <v/>
      </c>
      <c r="EH19" s="221" t="str">
        <f t="shared" si="24"/>
        <v/>
      </c>
      <c r="EI19" s="355" t="str">
        <f t="shared" si="25"/>
        <v/>
      </c>
      <c r="EJ19" s="221" t="str">
        <f t="shared" si="26"/>
        <v/>
      </c>
      <c r="EK19" s="355" t="str">
        <f t="shared" si="27"/>
        <v/>
      </c>
      <c r="EL19" s="221" t="str">
        <f t="shared" si="28"/>
        <v/>
      </c>
      <c r="EM19" s="355" t="str">
        <f t="shared" si="29"/>
        <v/>
      </c>
      <c r="EN19" s="221" t="str">
        <f t="shared" si="30"/>
        <v/>
      </c>
      <c r="EO19" s="355" t="str">
        <f t="shared" si="31"/>
        <v/>
      </c>
      <c r="EP19" s="221" t="str">
        <f t="shared" si="32"/>
        <v/>
      </c>
      <c r="EQ19" s="224" t="str">
        <f t="shared" si="33"/>
        <v/>
      </c>
      <c r="ER19" s="25"/>
      <c r="ES19" s="331"/>
      <c r="ET19" s="331"/>
      <c r="EU19" s="25"/>
      <c r="EV19" s="25"/>
      <c r="EW19" s="25"/>
      <c r="EX19" s="331"/>
      <c r="EY19" s="25"/>
    </row>
    <row r="20" spans="1:155" s="27" customFormat="1" ht="18" customHeight="1">
      <c r="A20" s="28">
        <v>14</v>
      </c>
      <c r="B20" s="394"/>
      <c r="C20" s="385"/>
      <c r="D20" s="15">
        <v>814</v>
      </c>
      <c r="E20" s="15"/>
      <c r="F20" s="29"/>
      <c r="G20" s="347"/>
      <c r="H20" s="92" t="str">
        <f t="shared" si="5"/>
        <v/>
      </c>
      <c r="I20" s="348" t="s">
        <v>370</v>
      </c>
      <c r="J20" s="349" t="s">
        <v>371</v>
      </c>
      <c r="K20" s="348" t="s">
        <v>372</v>
      </c>
      <c r="L20" s="384">
        <v>5</v>
      </c>
      <c r="M20" s="384">
        <v>5</v>
      </c>
      <c r="N20" s="384">
        <v>5</v>
      </c>
      <c r="O20" s="384">
        <v>5</v>
      </c>
      <c r="P20" s="384">
        <v>5</v>
      </c>
      <c r="Q20" s="384">
        <v>5</v>
      </c>
      <c r="R20" s="933">
        <v>27</v>
      </c>
      <c r="S20" s="933">
        <v>27</v>
      </c>
      <c r="T20" s="933">
        <v>7</v>
      </c>
      <c r="U20" s="400">
        <v>27</v>
      </c>
      <c r="V20" s="400">
        <v>27</v>
      </c>
      <c r="W20" s="400">
        <v>20</v>
      </c>
      <c r="X20" s="385">
        <v>5</v>
      </c>
      <c r="Y20" s="385">
        <v>5</v>
      </c>
      <c r="Z20" s="385">
        <v>5</v>
      </c>
      <c r="AA20" s="385">
        <v>5</v>
      </c>
      <c r="AB20" s="385">
        <v>5</v>
      </c>
      <c r="AC20" s="385">
        <v>5</v>
      </c>
      <c r="AD20" s="935">
        <v>27</v>
      </c>
      <c r="AE20" s="935">
        <v>27</v>
      </c>
      <c r="AF20" s="935">
        <v>7</v>
      </c>
      <c r="AG20" s="936">
        <v>27</v>
      </c>
      <c r="AH20" s="936">
        <v>27</v>
      </c>
      <c r="AI20" s="936">
        <v>20</v>
      </c>
      <c r="AJ20" s="394" t="s">
        <v>34</v>
      </c>
      <c r="AK20" s="384">
        <v>5</v>
      </c>
      <c r="AL20" s="384">
        <v>5</v>
      </c>
      <c r="AM20" s="384">
        <v>5</v>
      </c>
      <c r="AN20" s="384">
        <v>5</v>
      </c>
      <c r="AO20" s="384">
        <v>5</v>
      </c>
      <c r="AP20" s="384">
        <v>5</v>
      </c>
      <c r="AQ20" s="49">
        <v>50</v>
      </c>
      <c r="AR20" s="49">
        <v>20</v>
      </c>
      <c r="AS20" s="50">
        <v>70</v>
      </c>
      <c r="AT20" s="50">
        <v>30</v>
      </c>
      <c r="AU20" s="385">
        <v>5</v>
      </c>
      <c r="AV20" s="385">
        <v>5</v>
      </c>
      <c r="AW20" s="385">
        <v>5</v>
      </c>
      <c r="AX20" s="385">
        <v>5</v>
      </c>
      <c r="AY20" s="385">
        <v>5</v>
      </c>
      <c r="AZ20" s="385">
        <v>5</v>
      </c>
      <c r="BA20" s="935">
        <v>27</v>
      </c>
      <c r="BB20" s="935">
        <v>27</v>
      </c>
      <c r="BC20" s="935">
        <v>7</v>
      </c>
      <c r="BD20" s="936">
        <v>27</v>
      </c>
      <c r="BE20" s="936">
        <v>27</v>
      </c>
      <c r="BF20" s="936">
        <v>20</v>
      </c>
      <c r="BG20" s="384">
        <v>5</v>
      </c>
      <c r="BH20" s="384">
        <v>5</v>
      </c>
      <c r="BI20" s="384">
        <v>5</v>
      </c>
      <c r="BJ20" s="384">
        <v>5</v>
      </c>
      <c r="BK20" s="384">
        <v>5</v>
      </c>
      <c r="BL20" s="384">
        <v>5</v>
      </c>
      <c r="BM20" s="49">
        <v>50</v>
      </c>
      <c r="BN20" s="49">
        <v>20</v>
      </c>
      <c r="BO20" s="50">
        <v>70</v>
      </c>
      <c r="BP20" s="50">
        <v>30</v>
      </c>
      <c r="BQ20" s="385">
        <v>5</v>
      </c>
      <c r="BR20" s="385">
        <v>5</v>
      </c>
      <c r="BS20" s="385">
        <v>5</v>
      </c>
      <c r="BT20" s="385">
        <v>5</v>
      </c>
      <c r="BU20" s="385">
        <v>5</v>
      </c>
      <c r="BV20" s="385">
        <v>5</v>
      </c>
      <c r="BW20" s="51">
        <v>50</v>
      </c>
      <c r="BX20" s="51">
        <v>20</v>
      </c>
      <c r="BY20" s="52">
        <v>70</v>
      </c>
      <c r="BZ20" s="52">
        <v>30</v>
      </c>
      <c r="CA20" s="384">
        <v>20</v>
      </c>
      <c r="CB20" s="384">
        <v>20</v>
      </c>
      <c r="CC20" s="384">
        <v>20</v>
      </c>
      <c r="CD20" s="384">
        <v>20</v>
      </c>
      <c r="CE20" s="384">
        <v>20</v>
      </c>
      <c r="CF20" s="385">
        <v>20</v>
      </c>
      <c r="CG20" s="385">
        <v>20</v>
      </c>
      <c r="CH20" s="385">
        <v>20</v>
      </c>
      <c r="CI20" s="51">
        <v>20</v>
      </c>
      <c r="CJ20" s="52">
        <v>20</v>
      </c>
      <c r="CK20" s="384">
        <v>20</v>
      </c>
      <c r="CL20" s="384">
        <v>20</v>
      </c>
      <c r="CM20" s="384">
        <v>20</v>
      </c>
      <c r="CN20" s="49">
        <v>20</v>
      </c>
      <c r="CO20" s="50">
        <v>20</v>
      </c>
      <c r="CP20" s="338"/>
      <c r="CQ20" s="350" t="str">
        <f>IF(DOB!D20="","",DOB!D20)</f>
        <v/>
      </c>
      <c r="CR20" s="426" t="s">
        <v>34</v>
      </c>
      <c r="CS20" s="53"/>
      <c r="CT20" s="53"/>
      <c r="CU20" s="417" t="str">
        <f t="shared" si="3"/>
        <v/>
      </c>
      <c r="CV20" s="408"/>
      <c r="CW20" s="407" t="str">
        <f t="shared" si="3"/>
        <v/>
      </c>
      <c r="CX20" s="408"/>
      <c r="CY20" s="407" t="str">
        <f t="shared" si="3"/>
        <v/>
      </c>
      <c r="CZ20" s="408"/>
      <c r="DA20" s="407" t="str">
        <f t="shared" si="4"/>
        <v/>
      </c>
      <c r="DB20" s="408"/>
      <c r="DC20" s="406" t="str">
        <f t="shared" si="6"/>
        <v/>
      </c>
      <c r="DD20" s="408"/>
      <c r="DE20" s="406" t="str">
        <f t="shared" si="7"/>
        <v/>
      </c>
      <c r="DF20" s="408"/>
      <c r="DG20" s="406" t="str">
        <f t="shared" si="8"/>
        <v/>
      </c>
      <c r="DH20" s="408"/>
      <c r="DI20" s="406" t="str">
        <f t="shared" si="9"/>
        <v/>
      </c>
      <c r="DJ20" s="408"/>
      <c r="DK20" s="406" t="str">
        <f t="shared" si="10"/>
        <v/>
      </c>
      <c r="DL20" s="408"/>
      <c r="DM20" s="406" t="str">
        <f t="shared" si="11"/>
        <v/>
      </c>
      <c r="DN20" s="408"/>
      <c r="DO20" s="406" t="str">
        <f t="shared" si="11"/>
        <v/>
      </c>
      <c r="DP20" s="408"/>
      <c r="DQ20" s="406" t="str">
        <f t="shared" si="11"/>
        <v/>
      </c>
      <c r="DR20" s="418"/>
      <c r="DS20" s="354"/>
      <c r="DU20" s="356"/>
      <c r="DV20" s="359" t="str">
        <f t="shared" si="12"/>
        <v/>
      </c>
      <c r="DW20" s="355" t="str">
        <f t="shared" si="13"/>
        <v/>
      </c>
      <c r="DX20" s="221" t="str">
        <f t="shared" si="14"/>
        <v/>
      </c>
      <c r="DY20" s="355" t="str">
        <f t="shared" si="15"/>
        <v/>
      </c>
      <c r="DZ20" s="221" t="str">
        <f t="shared" si="16"/>
        <v/>
      </c>
      <c r="EA20" s="355" t="str">
        <f t="shared" si="17"/>
        <v/>
      </c>
      <c r="EB20" s="221" t="str">
        <f t="shared" si="18"/>
        <v/>
      </c>
      <c r="EC20" s="355" t="str">
        <f t="shared" si="19"/>
        <v/>
      </c>
      <c r="ED20" s="221" t="str">
        <f t="shared" si="20"/>
        <v/>
      </c>
      <c r="EE20" s="355" t="str">
        <f t="shared" si="21"/>
        <v/>
      </c>
      <c r="EF20" s="221" t="str">
        <f t="shared" si="22"/>
        <v/>
      </c>
      <c r="EG20" s="355" t="str">
        <f t="shared" si="23"/>
        <v/>
      </c>
      <c r="EH20" s="221" t="str">
        <f t="shared" si="24"/>
        <v/>
      </c>
      <c r="EI20" s="355" t="str">
        <f t="shared" si="25"/>
        <v/>
      </c>
      <c r="EJ20" s="221" t="str">
        <f t="shared" si="26"/>
        <v/>
      </c>
      <c r="EK20" s="355" t="str">
        <f t="shared" si="27"/>
        <v/>
      </c>
      <c r="EL20" s="221" t="str">
        <f t="shared" si="28"/>
        <v/>
      </c>
      <c r="EM20" s="355" t="str">
        <f t="shared" si="29"/>
        <v/>
      </c>
      <c r="EN20" s="221" t="str">
        <f t="shared" si="30"/>
        <v/>
      </c>
      <c r="EO20" s="355" t="str">
        <f t="shared" si="31"/>
        <v/>
      </c>
      <c r="EP20" s="221" t="str">
        <f t="shared" si="32"/>
        <v/>
      </c>
      <c r="EQ20" s="224" t="str">
        <f t="shared" si="33"/>
        <v/>
      </c>
      <c r="ER20" s="25"/>
      <c r="ES20" s="331"/>
      <c r="ET20" s="331"/>
      <c r="EU20" s="25"/>
      <c r="EV20" s="25"/>
      <c r="EW20" s="25"/>
      <c r="EX20" s="331"/>
      <c r="EY20" s="25"/>
    </row>
    <row r="21" spans="1:155" s="27" customFormat="1" ht="18" customHeight="1">
      <c r="A21" s="28">
        <v>15</v>
      </c>
      <c r="B21" s="394"/>
      <c r="C21" s="385"/>
      <c r="D21" s="15">
        <v>815</v>
      </c>
      <c r="E21" s="15"/>
      <c r="F21" s="29"/>
      <c r="G21" s="347"/>
      <c r="H21" s="92" t="str">
        <f t="shared" si="5"/>
        <v/>
      </c>
      <c r="I21" s="348" t="s">
        <v>373</v>
      </c>
      <c r="J21" s="349" t="s">
        <v>374</v>
      </c>
      <c r="K21" s="348" t="s">
        <v>375</v>
      </c>
      <c r="L21" s="384">
        <v>5</v>
      </c>
      <c r="M21" s="384">
        <v>5</v>
      </c>
      <c r="N21" s="384">
        <v>5</v>
      </c>
      <c r="O21" s="384">
        <v>5</v>
      </c>
      <c r="P21" s="384">
        <v>5</v>
      </c>
      <c r="Q21" s="384">
        <v>5</v>
      </c>
      <c r="R21" s="933">
        <v>26</v>
      </c>
      <c r="S21" s="933">
        <v>26</v>
      </c>
      <c r="T21" s="933">
        <v>6</v>
      </c>
      <c r="U21" s="400">
        <v>26</v>
      </c>
      <c r="V21" s="400">
        <v>26</v>
      </c>
      <c r="W21" s="400">
        <v>20</v>
      </c>
      <c r="X21" s="385">
        <v>5</v>
      </c>
      <c r="Y21" s="385">
        <v>5</v>
      </c>
      <c r="Z21" s="385">
        <v>5</v>
      </c>
      <c r="AA21" s="385">
        <v>5</v>
      </c>
      <c r="AB21" s="385">
        <v>5</v>
      </c>
      <c r="AC21" s="385">
        <v>5</v>
      </c>
      <c r="AD21" s="935">
        <v>26</v>
      </c>
      <c r="AE21" s="935">
        <v>26</v>
      </c>
      <c r="AF21" s="935">
        <v>6</v>
      </c>
      <c r="AG21" s="936">
        <v>26</v>
      </c>
      <c r="AH21" s="936">
        <v>26</v>
      </c>
      <c r="AI21" s="936">
        <v>20</v>
      </c>
      <c r="AJ21" s="394" t="s">
        <v>34</v>
      </c>
      <c r="AK21" s="384">
        <v>5</v>
      </c>
      <c r="AL21" s="384">
        <v>5</v>
      </c>
      <c r="AM21" s="384">
        <v>5</v>
      </c>
      <c r="AN21" s="384">
        <v>5</v>
      </c>
      <c r="AO21" s="384">
        <v>5</v>
      </c>
      <c r="AP21" s="384">
        <v>5</v>
      </c>
      <c r="AQ21" s="49">
        <v>50</v>
      </c>
      <c r="AR21" s="49">
        <v>20</v>
      </c>
      <c r="AS21" s="50">
        <v>70</v>
      </c>
      <c r="AT21" s="50">
        <v>30</v>
      </c>
      <c r="AU21" s="385">
        <v>5</v>
      </c>
      <c r="AV21" s="385">
        <v>5</v>
      </c>
      <c r="AW21" s="385">
        <v>5</v>
      </c>
      <c r="AX21" s="385">
        <v>5</v>
      </c>
      <c r="AY21" s="385">
        <v>5</v>
      </c>
      <c r="AZ21" s="385">
        <v>5</v>
      </c>
      <c r="BA21" s="935">
        <v>26</v>
      </c>
      <c r="BB21" s="935">
        <v>26</v>
      </c>
      <c r="BC21" s="935">
        <v>6</v>
      </c>
      <c r="BD21" s="936">
        <v>26</v>
      </c>
      <c r="BE21" s="936">
        <v>26</v>
      </c>
      <c r="BF21" s="936">
        <v>20</v>
      </c>
      <c r="BG21" s="384">
        <v>5</v>
      </c>
      <c r="BH21" s="384">
        <v>5</v>
      </c>
      <c r="BI21" s="384">
        <v>5</v>
      </c>
      <c r="BJ21" s="384">
        <v>5</v>
      </c>
      <c r="BK21" s="384">
        <v>5</v>
      </c>
      <c r="BL21" s="384">
        <v>5</v>
      </c>
      <c r="BM21" s="49">
        <v>50</v>
      </c>
      <c r="BN21" s="49">
        <v>20</v>
      </c>
      <c r="BO21" s="50">
        <v>70</v>
      </c>
      <c r="BP21" s="50">
        <v>30</v>
      </c>
      <c r="BQ21" s="385">
        <v>5</v>
      </c>
      <c r="BR21" s="385">
        <v>5</v>
      </c>
      <c r="BS21" s="385">
        <v>5</v>
      </c>
      <c r="BT21" s="385">
        <v>5</v>
      </c>
      <c r="BU21" s="385">
        <v>5</v>
      </c>
      <c r="BV21" s="385">
        <v>5</v>
      </c>
      <c r="BW21" s="51">
        <v>50</v>
      </c>
      <c r="BX21" s="51">
        <v>20</v>
      </c>
      <c r="BY21" s="52">
        <v>70</v>
      </c>
      <c r="BZ21" s="52">
        <v>30</v>
      </c>
      <c r="CA21" s="384">
        <v>20</v>
      </c>
      <c r="CB21" s="384">
        <v>20</v>
      </c>
      <c r="CC21" s="384">
        <v>20</v>
      </c>
      <c r="CD21" s="384">
        <v>20</v>
      </c>
      <c r="CE21" s="384">
        <v>20</v>
      </c>
      <c r="CF21" s="385">
        <v>20</v>
      </c>
      <c r="CG21" s="385">
        <v>20</v>
      </c>
      <c r="CH21" s="385">
        <v>20</v>
      </c>
      <c r="CI21" s="51">
        <v>20</v>
      </c>
      <c r="CJ21" s="52">
        <v>20</v>
      </c>
      <c r="CK21" s="384">
        <v>20</v>
      </c>
      <c r="CL21" s="384">
        <v>20</v>
      </c>
      <c r="CM21" s="384">
        <v>20</v>
      </c>
      <c r="CN21" s="49">
        <v>20</v>
      </c>
      <c r="CO21" s="50">
        <v>20</v>
      </c>
      <c r="CP21" s="338"/>
      <c r="CQ21" s="350" t="str">
        <f>IF(DOB!D21="","",DOB!D21)</f>
        <v/>
      </c>
      <c r="CR21" s="426" t="s">
        <v>328</v>
      </c>
      <c r="CS21" s="53"/>
      <c r="CT21" s="53"/>
      <c r="CU21" s="417" t="str">
        <f t="shared" si="3"/>
        <v/>
      </c>
      <c r="CV21" s="408"/>
      <c r="CW21" s="407" t="str">
        <f t="shared" si="3"/>
        <v/>
      </c>
      <c r="CX21" s="408"/>
      <c r="CY21" s="407" t="str">
        <f t="shared" si="3"/>
        <v/>
      </c>
      <c r="CZ21" s="408"/>
      <c r="DA21" s="407" t="str">
        <f t="shared" si="4"/>
        <v/>
      </c>
      <c r="DB21" s="408"/>
      <c r="DC21" s="406" t="str">
        <f t="shared" si="6"/>
        <v/>
      </c>
      <c r="DD21" s="408"/>
      <c r="DE21" s="406" t="str">
        <f t="shared" si="7"/>
        <v/>
      </c>
      <c r="DF21" s="408"/>
      <c r="DG21" s="406" t="str">
        <f t="shared" si="8"/>
        <v/>
      </c>
      <c r="DH21" s="408"/>
      <c r="DI21" s="406" t="str">
        <f t="shared" si="9"/>
        <v/>
      </c>
      <c r="DJ21" s="408"/>
      <c r="DK21" s="406" t="str">
        <f t="shared" si="10"/>
        <v/>
      </c>
      <c r="DL21" s="408"/>
      <c r="DM21" s="406" t="str">
        <f t="shared" si="11"/>
        <v/>
      </c>
      <c r="DN21" s="408"/>
      <c r="DO21" s="406" t="str">
        <f t="shared" si="11"/>
        <v/>
      </c>
      <c r="DP21" s="408"/>
      <c r="DQ21" s="406" t="str">
        <f t="shared" si="11"/>
        <v/>
      </c>
      <c r="DR21" s="418"/>
      <c r="DS21" s="354"/>
      <c r="DU21" s="356"/>
      <c r="DV21" s="359" t="str">
        <f t="shared" si="12"/>
        <v/>
      </c>
      <c r="DW21" s="355" t="str">
        <f t="shared" si="13"/>
        <v/>
      </c>
      <c r="DX21" s="221" t="str">
        <f t="shared" si="14"/>
        <v/>
      </c>
      <c r="DY21" s="355" t="str">
        <f t="shared" si="15"/>
        <v/>
      </c>
      <c r="DZ21" s="221" t="str">
        <f t="shared" si="16"/>
        <v/>
      </c>
      <c r="EA21" s="355" t="str">
        <f t="shared" si="17"/>
        <v/>
      </c>
      <c r="EB21" s="221" t="str">
        <f t="shared" si="18"/>
        <v/>
      </c>
      <c r="EC21" s="355" t="str">
        <f t="shared" si="19"/>
        <v/>
      </c>
      <c r="ED21" s="221" t="str">
        <f t="shared" si="20"/>
        <v/>
      </c>
      <c r="EE21" s="355" t="str">
        <f t="shared" si="21"/>
        <v/>
      </c>
      <c r="EF21" s="221" t="str">
        <f t="shared" si="22"/>
        <v/>
      </c>
      <c r="EG21" s="355" t="str">
        <f t="shared" si="23"/>
        <v/>
      </c>
      <c r="EH21" s="221" t="str">
        <f t="shared" si="24"/>
        <v/>
      </c>
      <c r="EI21" s="355" t="str">
        <f t="shared" si="25"/>
        <v/>
      </c>
      <c r="EJ21" s="221" t="str">
        <f t="shared" si="26"/>
        <v/>
      </c>
      <c r="EK21" s="355" t="str">
        <f t="shared" si="27"/>
        <v/>
      </c>
      <c r="EL21" s="221" t="str">
        <f t="shared" si="28"/>
        <v/>
      </c>
      <c r="EM21" s="355" t="str">
        <f t="shared" si="29"/>
        <v/>
      </c>
      <c r="EN21" s="221" t="str">
        <f t="shared" si="30"/>
        <v/>
      </c>
      <c r="EO21" s="355" t="str">
        <f t="shared" si="31"/>
        <v/>
      </c>
      <c r="EP21" s="221" t="str">
        <f t="shared" si="32"/>
        <v/>
      </c>
      <c r="EQ21" s="224" t="str">
        <f t="shared" si="33"/>
        <v/>
      </c>
      <c r="ER21" s="25"/>
      <c r="ES21" s="331"/>
      <c r="ET21" s="331"/>
      <c r="EU21" s="25"/>
      <c r="EV21" s="25"/>
      <c r="EW21" s="25"/>
      <c r="EX21" s="331"/>
      <c r="EY21" s="25"/>
    </row>
    <row r="22" spans="1:155" s="27" customFormat="1" ht="18" customHeight="1">
      <c r="A22" s="28">
        <v>16</v>
      </c>
      <c r="B22" s="394"/>
      <c r="C22" s="385"/>
      <c r="D22" s="15">
        <v>816</v>
      </c>
      <c r="E22" s="15"/>
      <c r="F22" s="29"/>
      <c r="G22" s="347"/>
      <c r="H22" s="92" t="str">
        <f t="shared" si="5"/>
        <v/>
      </c>
      <c r="I22" s="348" t="s">
        <v>376</v>
      </c>
      <c r="J22" s="349" t="s">
        <v>377</v>
      </c>
      <c r="K22" s="348" t="s">
        <v>378</v>
      </c>
      <c r="L22" s="384">
        <v>5</v>
      </c>
      <c r="M22" s="384">
        <v>5</v>
      </c>
      <c r="N22" s="384">
        <v>5</v>
      </c>
      <c r="O22" s="384">
        <v>5</v>
      </c>
      <c r="P22" s="384">
        <v>5</v>
      </c>
      <c r="Q22" s="384">
        <v>5</v>
      </c>
      <c r="R22" s="933">
        <v>25</v>
      </c>
      <c r="S22" s="933">
        <v>25</v>
      </c>
      <c r="T22" s="933">
        <v>5</v>
      </c>
      <c r="U22" s="400">
        <v>25</v>
      </c>
      <c r="V22" s="400">
        <v>25</v>
      </c>
      <c r="W22" s="400">
        <v>20</v>
      </c>
      <c r="X22" s="385">
        <v>5</v>
      </c>
      <c r="Y22" s="385">
        <v>5</v>
      </c>
      <c r="Z22" s="385">
        <v>5</v>
      </c>
      <c r="AA22" s="385">
        <v>5</v>
      </c>
      <c r="AB22" s="385">
        <v>5</v>
      </c>
      <c r="AC22" s="385">
        <v>5</v>
      </c>
      <c r="AD22" s="935">
        <v>25</v>
      </c>
      <c r="AE22" s="935">
        <v>25</v>
      </c>
      <c r="AF22" s="935">
        <v>5</v>
      </c>
      <c r="AG22" s="936">
        <v>25</v>
      </c>
      <c r="AH22" s="936">
        <v>25</v>
      </c>
      <c r="AI22" s="936">
        <v>20</v>
      </c>
      <c r="AJ22" s="394" t="s">
        <v>34</v>
      </c>
      <c r="AK22" s="384">
        <v>5</v>
      </c>
      <c r="AL22" s="384">
        <v>5</v>
      </c>
      <c r="AM22" s="384">
        <v>5</v>
      </c>
      <c r="AN22" s="384">
        <v>5</v>
      </c>
      <c r="AO22" s="384">
        <v>5</v>
      </c>
      <c r="AP22" s="384">
        <v>5</v>
      </c>
      <c r="AQ22" s="49">
        <v>50</v>
      </c>
      <c r="AR22" s="49">
        <v>20</v>
      </c>
      <c r="AS22" s="50">
        <v>70</v>
      </c>
      <c r="AT22" s="50">
        <v>30</v>
      </c>
      <c r="AU22" s="385">
        <v>5</v>
      </c>
      <c r="AV22" s="385">
        <v>5</v>
      </c>
      <c r="AW22" s="385">
        <v>5</v>
      </c>
      <c r="AX22" s="385">
        <v>5</v>
      </c>
      <c r="AY22" s="385">
        <v>5</v>
      </c>
      <c r="AZ22" s="385">
        <v>5</v>
      </c>
      <c r="BA22" s="935">
        <v>25</v>
      </c>
      <c r="BB22" s="935">
        <v>25</v>
      </c>
      <c r="BC22" s="935">
        <v>5</v>
      </c>
      <c r="BD22" s="936">
        <v>25</v>
      </c>
      <c r="BE22" s="936">
        <v>25</v>
      </c>
      <c r="BF22" s="936">
        <v>20</v>
      </c>
      <c r="BG22" s="384">
        <v>5</v>
      </c>
      <c r="BH22" s="384">
        <v>5</v>
      </c>
      <c r="BI22" s="384">
        <v>5</v>
      </c>
      <c r="BJ22" s="384">
        <v>5</v>
      </c>
      <c r="BK22" s="384">
        <v>5</v>
      </c>
      <c r="BL22" s="384">
        <v>5</v>
      </c>
      <c r="BM22" s="49">
        <v>50</v>
      </c>
      <c r="BN22" s="49">
        <v>20</v>
      </c>
      <c r="BO22" s="50">
        <v>70</v>
      </c>
      <c r="BP22" s="50">
        <v>30</v>
      </c>
      <c r="BQ22" s="385">
        <v>5</v>
      </c>
      <c r="BR22" s="385">
        <v>5</v>
      </c>
      <c r="BS22" s="385">
        <v>5</v>
      </c>
      <c r="BT22" s="385">
        <v>5</v>
      </c>
      <c r="BU22" s="385">
        <v>5</v>
      </c>
      <c r="BV22" s="385">
        <v>5</v>
      </c>
      <c r="BW22" s="51">
        <v>50</v>
      </c>
      <c r="BX22" s="51">
        <v>20</v>
      </c>
      <c r="BY22" s="52">
        <v>70</v>
      </c>
      <c r="BZ22" s="52">
        <v>30</v>
      </c>
      <c r="CA22" s="384">
        <v>20</v>
      </c>
      <c r="CB22" s="384">
        <v>20</v>
      </c>
      <c r="CC22" s="384">
        <v>20</v>
      </c>
      <c r="CD22" s="384">
        <v>20</v>
      </c>
      <c r="CE22" s="384">
        <v>20</v>
      </c>
      <c r="CF22" s="385">
        <v>20</v>
      </c>
      <c r="CG22" s="385">
        <v>20</v>
      </c>
      <c r="CH22" s="385">
        <v>20</v>
      </c>
      <c r="CI22" s="51">
        <v>20</v>
      </c>
      <c r="CJ22" s="52">
        <v>20</v>
      </c>
      <c r="CK22" s="384">
        <v>20</v>
      </c>
      <c r="CL22" s="384">
        <v>20</v>
      </c>
      <c r="CM22" s="384">
        <v>20</v>
      </c>
      <c r="CN22" s="49">
        <v>20</v>
      </c>
      <c r="CO22" s="50">
        <v>20</v>
      </c>
      <c r="CP22" s="338"/>
      <c r="CQ22" s="350" t="str">
        <f>IF(DOB!D22="","",DOB!D22)</f>
        <v/>
      </c>
      <c r="CR22" s="426" t="s">
        <v>329</v>
      </c>
      <c r="CS22" s="53"/>
      <c r="CT22" s="53"/>
      <c r="CU22" s="417" t="str">
        <f t="shared" si="3"/>
        <v/>
      </c>
      <c r="CV22" s="408"/>
      <c r="CW22" s="407" t="str">
        <f t="shared" si="3"/>
        <v/>
      </c>
      <c r="CX22" s="408"/>
      <c r="CY22" s="407" t="str">
        <f t="shared" si="3"/>
        <v/>
      </c>
      <c r="CZ22" s="408"/>
      <c r="DA22" s="407" t="str">
        <f t="shared" si="4"/>
        <v/>
      </c>
      <c r="DB22" s="408"/>
      <c r="DC22" s="406" t="str">
        <f t="shared" si="6"/>
        <v/>
      </c>
      <c r="DD22" s="408"/>
      <c r="DE22" s="406" t="str">
        <f t="shared" si="7"/>
        <v/>
      </c>
      <c r="DF22" s="408"/>
      <c r="DG22" s="406" t="str">
        <f t="shared" si="8"/>
        <v/>
      </c>
      <c r="DH22" s="408"/>
      <c r="DI22" s="406" t="str">
        <f t="shared" si="9"/>
        <v/>
      </c>
      <c r="DJ22" s="408"/>
      <c r="DK22" s="406" t="str">
        <f t="shared" si="10"/>
        <v/>
      </c>
      <c r="DL22" s="408"/>
      <c r="DM22" s="406" t="str">
        <f t="shared" si="11"/>
        <v/>
      </c>
      <c r="DN22" s="408"/>
      <c r="DO22" s="406" t="str">
        <f t="shared" si="11"/>
        <v/>
      </c>
      <c r="DP22" s="408"/>
      <c r="DQ22" s="406" t="str">
        <f t="shared" si="11"/>
        <v/>
      </c>
      <c r="DR22" s="418"/>
      <c r="DS22" s="354"/>
      <c r="DU22" s="356"/>
      <c r="DV22" s="359" t="str">
        <f t="shared" si="12"/>
        <v/>
      </c>
      <c r="DW22" s="355" t="str">
        <f t="shared" si="13"/>
        <v/>
      </c>
      <c r="DX22" s="221" t="str">
        <f t="shared" si="14"/>
        <v/>
      </c>
      <c r="DY22" s="355" t="str">
        <f t="shared" si="15"/>
        <v/>
      </c>
      <c r="DZ22" s="221" t="str">
        <f t="shared" si="16"/>
        <v/>
      </c>
      <c r="EA22" s="355" t="str">
        <f t="shared" si="17"/>
        <v/>
      </c>
      <c r="EB22" s="221" t="str">
        <f t="shared" si="18"/>
        <v/>
      </c>
      <c r="EC22" s="355" t="str">
        <f t="shared" si="19"/>
        <v/>
      </c>
      <c r="ED22" s="221" t="str">
        <f t="shared" si="20"/>
        <v/>
      </c>
      <c r="EE22" s="355" t="str">
        <f t="shared" si="21"/>
        <v/>
      </c>
      <c r="EF22" s="221" t="str">
        <f t="shared" si="22"/>
        <v/>
      </c>
      <c r="EG22" s="355" t="str">
        <f t="shared" si="23"/>
        <v/>
      </c>
      <c r="EH22" s="221" t="str">
        <f t="shared" si="24"/>
        <v/>
      </c>
      <c r="EI22" s="355" t="str">
        <f t="shared" si="25"/>
        <v/>
      </c>
      <c r="EJ22" s="221" t="str">
        <f t="shared" si="26"/>
        <v/>
      </c>
      <c r="EK22" s="355" t="str">
        <f t="shared" si="27"/>
        <v/>
      </c>
      <c r="EL22" s="221" t="str">
        <f t="shared" si="28"/>
        <v/>
      </c>
      <c r="EM22" s="355" t="str">
        <f t="shared" si="29"/>
        <v/>
      </c>
      <c r="EN22" s="221" t="str">
        <f t="shared" si="30"/>
        <v/>
      </c>
      <c r="EO22" s="355" t="str">
        <f t="shared" si="31"/>
        <v/>
      </c>
      <c r="EP22" s="221" t="str">
        <f t="shared" si="32"/>
        <v/>
      </c>
      <c r="EQ22" s="224" t="str">
        <f t="shared" si="33"/>
        <v/>
      </c>
      <c r="ER22" s="25"/>
      <c r="ES22" s="331"/>
      <c r="ET22" s="331"/>
      <c r="EU22" s="25"/>
      <c r="EV22" s="25"/>
      <c r="EW22" s="25"/>
      <c r="EX22" s="331"/>
      <c r="EY22" s="25"/>
    </row>
    <row r="23" spans="1:155" s="27" customFormat="1" ht="18" customHeight="1">
      <c r="A23" s="28">
        <v>17</v>
      </c>
      <c r="B23" s="394"/>
      <c r="C23" s="385"/>
      <c r="D23" s="15">
        <v>817</v>
      </c>
      <c r="E23" s="15"/>
      <c r="F23" s="29"/>
      <c r="G23" s="347"/>
      <c r="H23" s="92" t="str">
        <f t="shared" si="5"/>
        <v/>
      </c>
      <c r="I23" s="348" t="s">
        <v>379</v>
      </c>
      <c r="J23" s="349" t="s">
        <v>380</v>
      </c>
      <c r="K23" s="348" t="s">
        <v>381</v>
      </c>
      <c r="L23" s="384">
        <v>5</v>
      </c>
      <c r="M23" s="384">
        <v>5</v>
      </c>
      <c r="N23" s="384">
        <v>5</v>
      </c>
      <c r="O23" s="384">
        <v>5</v>
      </c>
      <c r="P23" s="384">
        <v>5</v>
      </c>
      <c r="Q23" s="384">
        <v>5</v>
      </c>
      <c r="R23" s="933">
        <v>24</v>
      </c>
      <c r="S23" s="933">
        <v>24</v>
      </c>
      <c r="T23" s="933">
        <v>4</v>
      </c>
      <c r="U23" s="400">
        <v>24</v>
      </c>
      <c r="V23" s="400">
        <v>24</v>
      </c>
      <c r="W23" s="400">
        <v>20</v>
      </c>
      <c r="X23" s="385">
        <v>5</v>
      </c>
      <c r="Y23" s="385">
        <v>5</v>
      </c>
      <c r="Z23" s="385">
        <v>5</v>
      </c>
      <c r="AA23" s="385">
        <v>5</v>
      </c>
      <c r="AB23" s="385">
        <v>5</v>
      </c>
      <c r="AC23" s="385">
        <v>5</v>
      </c>
      <c r="AD23" s="935">
        <v>24</v>
      </c>
      <c r="AE23" s="935">
        <v>24</v>
      </c>
      <c r="AF23" s="935">
        <v>4</v>
      </c>
      <c r="AG23" s="936">
        <v>24</v>
      </c>
      <c r="AH23" s="936">
        <v>24</v>
      </c>
      <c r="AI23" s="936">
        <v>20</v>
      </c>
      <c r="AJ23" s="394" t="s">
        <v>34</v>
      </c>
      <c r="AK23" s="384">
        <v>5</v>
      </c>
      <c r="AL23" s="384">
        <v>5</v>
      </c>
      <c r="AM23" s="384">
        <v>5</v>
      </c>
      <c r="AN23" s="384">
        <v>5</v>
      </c>
      <c r="AO23" s="384">
        <v>5</v>
      </c>
      <c r="AP23" s="384">
        <v>5</v>
      </c>
      <c r="AQ23" s="49">
        <v>50</v>
      </c>
      <c r="AR23" s="49">
        <v>20</v>
      </c>
      <c r="AS23" s="50">
        <v>70</v>
      </c>
      <c r="AT23" s="50">
        <v>30</v>
      </c>
      <c r="AU23" s="385">
        <v>5</v>
      </c>
      <c r="AV23" s="385">
        <v>5</v>
      </c>
      <c r="AW23" s="385">
        <v>5</v>
      </c>
      <c r="AX23" s="385">
        <v>5</v>
      </c>
      <c r="AY23" s="385">
        <v>5</v>
      </c>
      <c r="AZ23" s="385">
        <v>5</v>
      </c>
      <c r="BA23" s="935">
        <v>24</v>
      </c>
      <c r="BB23" s="935">
        <v>24</v>
      </c>
      <c r="BC23" s="935">
        <v>4</v>
      </c>
      <c r="BD23" s="936">
        <v>24</v>
      </c>
      <c r="BE23" s="936">
        <v>24</v>
      </c>
      <c r="BF23" s="936">
        <v>20</v>
      </c>
      <c r="BG23" s="384">
        <v>5</v>
      </c>
      <c r="BH23" s="384">
        <v>5</v>
      </c>
      <c r="BI23" s="384">
        <v>5</v>
      </c>
      <c r="BJ23" s="384">
        <v>5</v>
      </c>
      <c r="BK23" s="384">
        <v>5</v>
      </c>
      <c r="BL23" s="384">
        <v>5</v>
      </c>
      <c r="BM23" s="49">
        <v>50</v>
      </c>
      <c r="BN23" s="49">
        <v>20</v>
      </c>
      <c r="BO23" s="50">
        <v>70</v>
      </c>
      <c r="BP23" s="50">
        <v>30</v>
      </c>
      <c r="BQ23" s="385">
        <v>5</v>
      </c>
      <c r="BR23" s="385">
        <v>5</v>
      </c>
      <c r="BS23" s="385">
        <v>5</v>
      </c>
      <c r="BT23" s="385">
        <v>5</v>
      </c>
      <c r="BU23" s="385">
        <v>5</v>
      </c>
      <c r="BV23" s="385">
        <v>5</v>
      </c>
      <c r="BW23" s="51">
        <v>50</v>
      </c>
      <c r="BX23" s="51">
        <v>20</v>
      </c>
      <c r="BY23" s="52">
        <v>70</v>
      </c>
      <c r="BZ23" s="52">
        <v>30</v>
      </c>
      <c r="CA23" s="384">
        <v>20</v>
      </c>
      <c r="CB23" s="384">
        <v>20</v>
      </c>
      <c r="CC23" s="384">
        <v>20</v>
      </c>
      <c r="CD23" s="384">
        <v>20</v>
      </c>
      <c r="CE23" s="384">
        <v>20</v>
      </c>
      <c r="CF23" s="385">
        <v>20</v>
      </c>
      <c r="CG23" s="385">
        <v>20</v>
      </c>
      <c r="CH23" s="385">
        <v>20</v>
      </c>
      <c r="CI23" s="51">
        <v>20</v>
      </c>
      <c r="CJ23" s="52">
        <v>20</v>
      </c>
      <c r="CK23" s="384">
        <v>20</v>
      </c>
      <c r="CL23" s="384">
        <v>20</v>
      </c>
      <c r="CM23" s="384">
        <v>20</v>
      </c>
      <c r="CN23" s="49">
        <v>20</v>
      </c>
      <c r="CO23" s="50">
        <v>20</v>
      </c>
      <c r="CP23" s="338"/>
      <c r="CQ23" s="350" t="str">
        <f>IF(DOB!D23="","",DOB!D23)</f>
        <v/>
      </c>
      <c r="CR23" s="426" t="s">
        <v>330</v>
      </c>
      <c r="CS23" s="53"/>
      <c r="CT23" s="53"/>
      <c r="CU23" s="417" t="str">
        <f t="shared" si="3"/>
        <v/>
      </c>
      <c r="CV23" s="408"/>
      <c r="CW23" s="407" t="str">
        <f t="shared" si="3"/>
        <v/>
      </c>
      <c r="CX23" s="408"/>
      <c r="CY23" s="407" t="str">
        <f t="shared" si="3"/>
        <v/>
      </c>
      <c r="CZ23" s="408"/>
      <c r="DA23" s="407" t="str">
        <f t="shared" si="4"/>
        <v/>
      </c>
      <c r="DB23" s="408"/>
      <c r="DC23" s="406" t="str">
        <f t="shared" si="6"/>
        <v/>
      </c>
      <c r="DD23" s="408"/>
      <c r="DE23" s="406" t="str">
        <f t="shared" si="7"/>
        <v/>
      </c>
      <c r="DF23" s="408"/>
      <c r="DG23" s="406" t="str">
        <f t="shared" si="8"/>
        <v/>
      </c>
      <c r="DH23" s="408"/>
      <c r="DI23" s="406" t="str">
        <f t="shared" si="9"/>
        <v/>
      </c>
      <c r="DJ23" s="408"/>
      <c r="DK23" s="406" t="str">
        <f t="shared" si="10"/>
        <v/>
      </c>
      <c r="DL23" s="408"/>
      <c r="DM23" s="406" t="str">
        <f t="shared" si="11"/>
        <v/>
      </c>
      <c r="DN23" s="408"/>
      <c r="DO23" s="406" t="str">
        <f t="shared" si="11"/>
        <v/>
      </c>
      <c r="DP23" s="408"/>
      <c r="DQ23" s="406" t="str">
        <f t="shared" si="11"/>
        <v/>
      </c>
      <c r="DR23" s="418"/>
      <c r="DS23" s="354"/>
      <c r="DU23" s="356"/>
      <c r="DV23" s="359" t="str">
        <f t="shared" si="12"/>
        <v/>
      </c>
      <c r="DW23" s="355" t="str">
        <f t="shared" si="13"/>
        <v/>
      </c>
      <c r="DX23" s="221" t="str">
        <f t="shared" si="14"/>
        <v/>
      </c>
      <c r="DY23" s="355" t="str">
        <f t="shared" si="15"/>
        <v/>
      </c>
      <c r="DZ23" s="221" t="str">
        <f t="shared" si="16"/>
        <v/>
      </c>
      <c r="EA23" s="355" t="str">
        <f t="shared" si="17"/>
        <v/>
      </c>
      <c r="EB23" s="221" t="str">
        <f t="shared" si="18"/>
        <v/>
      </c>
      <c r="EC23" s="355" t="str">
        <f t="shared" si="19"/>
        <v/>
      </c>
      <c r="ED23" s="221" t="str">
        <f t="shared" si="20"/>
        <v/>
      </c>
      <c r="EE23" s="355" t="str">
        <f t="shared" si="21"/>
        <v/>
      </c>
      <c r="EF23" s="221" t="str">
        <f t="shared" si="22"/>
        <v/>
      </c>
      <c r="EG23" s="355" t="str">
        <f t="shared" si="23"/>
        <v/>
      </c>
      <c r="EH23" s="221" t="str">
        <f t="shared" si="24"/>
        <v/>
      </c>
      <c r="EI23" s="355" t="str">
        <f t="shared" si="25"/>
        <v/>
      </c>
      <c r="EJ23" s="221" t="str">
        <f t="shared" si="26"/>
        <v/>
      </c>
      <c r="EK23" s="355" t="str">
        <f t="shared" si="27"/>
        <v/>
      </c>
      <c r="EL23" s="221" t="str">
        <f t="shared" si="28"/>
        <v/>
      </c>
      <c r="EM23" s="355" t="str">
        <f t="shared" si="29"/>
        <v/>
      </c>
      <c r="EN23" s="221" t="str">
        <f t="shared" si="30"/>
        <v/>
      </c>
      <c r="EO23" s="355" t="str">
        <f t="shared" si="31"/>
        <v/>
      </c>
      <c r="EP23" s="221" t="str">
        <f t="shared" si="32"/>
        <v/>
      </c>
      <c r="EQ23" s="224" t="str">
        <f t="shared" si="33"/>
        <v/>
      </c>
      <c r="ER23" s="25"/>
      <c r="ES23" s="331"/>
      <c r="ET23" s="331"/>
      <c r="EU23" s="25"/>
      <c r="EV23" s="25"/>
      <c r="EW23" s="25"/>
      <c r="EX23" s="331"/>
      <c r="EY23" s="25"/>
    </row>
    <row r="24" spans="1:155" s="27" customFormat="1" ht="18" customHeight="1">
      <c r="A24" s="28">
        <v>18</v>
      </c>
      <c r="B24" s="394"/>
      <c r="C24" s="385"/>
      <c r="D24" s="15">
        <v>818</v>
      </c>
      <c r="E24" s="15"/>
      <c r="F24" s="29"/>
      <c r="G24" s="347"/>
      <c r="H24" s="92" t="str">
        <f t="shared" si="5"/>
        <v/>
      </c>
      <c r="I24" s="348" t="s">
        <v>382</v>
      </c>
      <c r="J24" s="349" t="s">
        <v>383</v>
      </c>
      <c r="K24" s="348" t="s">
        <v>384</v>
      </c>
      <c r="L24" s="384">
        <v>5</v>
      </c>
      <c r="M24" s="384">
        <v>5</v>
      </c>
      <c r="N24" s="384">
        <v>5</v>
      </c>
      <c r="O24" s="384">
        <v>5</v>
      </c>
      <c r="P24" s="384">
        <v>5</v>
      </c>
      <c r="Q24" s="384">
        <v>5</v>
      </c>
      <c r="R24" s="933">
        <v>23</v>
      </c>
      <c r="S24" s="933">
        <v>23</v>
      </c>
      <c r="T24" s="933">
        <v>3</v>
      </c>
      <c r="U24" s="400">
        <v>23</v>
      </c>
      <c r="V24" s="400">
        <v>23</v>
      </c>
      <c r="W24" s="400">
        <v>20</v>
      </c>
      <c r="X24" s="385">
        <v>5</v>
      </c>
      <c r="Y24" s="385">
        <v>5</v>
      </c>
      <c r="Z24" s="385">
        <v>5</v>
      </c>
      <c r="AA24" s="385">
        <v>5</v>
      </c>
      <c r="AB24" s="385">
        <v>5</v>
      </c>
      <c r="AC24" s="385">
        <v>5</v>
      </c>
      <c r="AD24" s="935">
        <v>23</v>
      </c>
      <c r="AE24" s="935">
        <v>23</v>
      </c>
      <c r="AF24" s="935">
        <v>3</v>
      </c>
      <c r="AG24" s="936">
        <v>23</v>
      </c>
      <c r="AH24" s="936">
        <v>23</v>
      </c>
      <c r="AI24" s="936">
        <v>20</v>
      </c>
      <c r="AJ24" s="394" t="s">
        <v>34</v>
      </c>
      <c r="AK24" s="384">
        <v>5</v>
      </c>
      <c r="AL24" s="384">
        <v>5</v>
      </c>
      <c r="AM24" s="384">
        <v>5</v>
      </c>
      <c r="AN24" s="384">
        <v>5</v>
      </c>
      <c r="AO24" s="384">
        <v>5</v>
      </c>
      <c r="AP24" s="384">
        <v>5</v>
      </c>
      <c r="AQ24" s="49">
        <v>50</v>
      </c>
      <c r="AR24" s="49">
        <v>20</v>
      </c>
      <c r="AS24" s="50">
        <v>70</v>
      </c>
      <c r="AT24" s="50">
        <v>30</v>
      </c>
      <c r="AU24" s="385">
        <v>5</v>
      </c>
      <c r="AV24" s="385">
        <v>5</v>
      </c>
      <c r="AW24" s="385">
        <v>5</v>
      </c>
      <c r="AX24" s="385">
        <v>5</v>
      </c>
      <c r="AY24" s="385">
        <v>5</v>
      </c>
      <c r="AZ24" s="385">
        <v>5</v>
      </c>
      <c r="BA24" s="935">
        <v>23</v>
      </c>
      <c r="BB24" s="935">
        <v>23</v>
      </c>
      <c r="BC24" s="935">
        <v>3</v>
      </c>
      <c r="BD24" s="936">
        <v>23</v>
      </c>
      <c r="BE24" s="936">
        <v>23</v>
      </c>
      <c r="BF24" s="936">
        <v>20</v>
      </c>
      <c r="BG24" s="384">
        <v>5</v>
      </c>
      <c r="BH24" s="384">
        <v>5</v>
      </c>
      <c r="BI24" s="384">
        <v>5</v>
      </c>
      <c r="BJ24" s="384">
        <v>5</v>
      </c>
      <c r="BK24" s="384">
        <v>5</v>
      </c>
      <c r="BL24" s="384">
        <v>5</v>
      </c>
      <c r="BM24" s="49">
        <v>50</v>
      </c>
      <c r="BN24" s="49">
        <v>20</v>
      </c>
      <c r="BO24" s="50">
        <v>70</v>
      </c>
      <c r="BP24" s="50">
        <v>30</v>
      </c>
      <c r="BQ24" s="385">
        <v>5</v>
      </c>
      <c r="BR24" s="385">
        <v>5</v>
      </c>
      <c r="BS24" s="385">
        <v>5</v>
      </c>
      <c r="BT24" s="385">
        <v>5</v>
      </c>
      <c r="BU24" s="385">
        <v>5</v>
      </c>
      <c r="BV24" s="385">
        <v>5</v>
      </c>
      <c r="BW24" s="51">
        <v>50</v>
      </c>
      <c r="BX24" s="51">
        <v>20</v>
      </c>
      <c r="BY24" s="52">
        <v>70</v>
      </c>
      <c r="BZ24" s="52">
        <v>30</v>
      </c>
      <c r="CA24" s="384">
        <v>20</v>
      </c>
      <c r="CB24" s="384">
        <v>20</v>
      </c>
      <c r="CC24" s="384">
        <v>20</v>
      </c>
      <c r="CD24" s="384">
        <v>20</v>
      </c>
      <c r="CE24" s="384">
        <v>20</v>
      </c>
      <c r="CF24" s="385">
        <v>20</v>
      </c>
      <c r="CG24" s="385">
        <v>20</v>
      </c>
      <c r="CH24" s="385">
        <v>20</v>
      </c>
      <c r="CI24" s="51">
        <v>20</v>
      </c>
      <c r="CJ24" s="52">
        <v>20</v>
      </c>
      <c r="CK24" s="384">
        <v>20</v>
      </c>
      <c r="CL24" s="384">
        <v>20</v>
      </c>
      <c r="CM24" s="384">
        <v>20</v>
      </c>
      <c r="CN24" s="49">
        <v>20</v>
      </c>
      <c r="CO24" s="50">
        <v>20</v>
      </c>
      <c r="CP24" s="338"/>
      <c r="CQ24" s="350" t="str">
        <f>IF(DOB!D24="","",DOB!D24)</f>
        <v/>
      </c>
      <c r="CR24" s="426" t="s">
        <v>331</v>
      </c>
      <c r="CS24" s="53"/>
      <c r="CT24" s="53"/>
      <c r="CU24" s="417" t="str">
        <f t="shared" si="3"/>
        <v/>
      </c>
      <c r="CV24" s="408"/>
      <c r="CW24" s="407" t="str">
        <f t="shared" si="3"/>
        <v/>
      </c>
      <c r="CX24" s="408"/>
      <c r="CY24" s="407" t="str">
        <f t="shared" si="3"/>
        <v/>
      </c>
      <c r="CZ24" s="408"/>
      <c r="DA24" s="407" t="str">
        <f t="shared" si="4"/>
        <v/>
      </c>
      <c r="DB24" s="408"/>
      <c r="DC24" s="406" t="str">
        <f t="shared" si="6"/>
        <v/>
      </c>
      <c r="DD24" s="408"/>
      <c r="DE24" s="406" t="str">
        <f t="shared" si="7"/>
        <v/>
      </c>
      <c r="DF24" s="408"/>
      <c r="DG24" s="406" t="str">
        <f t="shared" si="8"/>
        <v/>
      </c>
      <c r="DH24" s="408"/>
      <c r="DI24" s="406" t="str">
        <f t="shared" si="9"/>
        <v/>
      </c>
      <c r="DJ24" s="408"/>
      <c r="DK24" s="406" t="str">
        <f t="shared" si="10"/>
        <v/>
      </c>
      <c r="DL24" s="408"/>
      <c r="DM24" s="406" t="str">
        <f t="shared" si="11"/>
        <v/>
      </c>
      <c r="DN24" s="408"/>
      <c r="DO24" s="406" t="str">
        <f t="shared" si="11"/>
        <v/>
      </c>
      <c r="DP24" s="408"/>
      <c r="DQ24" s="406" t="str">
        <f t="shared" si="11"/>
        <v/>
      </c>
      <c r="DR24" s="418"/>
      <c r="DS24" s="354"/>
      <c r="DU24" s="356"/>
      <c r="DV24" s="359" t="str">
        <f t="shared" si="12"/>
        <v/>
      </c>
      <c r="DW24" s="355" t="str">
        <f t="shared" si="13"/>
        <v/>
      </c>
      <c r="DX24" s="221" t="str">
        <f t="shared" si="14"/>
        <v/>
      </c>
      <c r="DY24" s="355" t="str">
        <f t="shared" si="15"/>
        <v/>
      </c>
      <c r="DZ24" s="221" t="str">
        <f t="shared" si="16"/>
        <v/>
      </c>
      <c r="EA24" s="355" t="str">
        <f t="shared" si="17"/>
        <v/>
      </c>
      <c r="EB24" s="221" t="str">
        <f t="shared" si="18"/>
        <v/>
      </c>
      <c r="EC24" s="355" t="str">
        <f t="shared" si="19"/>
        <v/>
      </c>
      <c r="ED24" s="221" t="str">
        <f t="shared" si="20"/>
        <v/>
      </c>
      <c r="EE24" s="355" t="str">
        <f t="shared" si="21"/>
        <v/>
      </c>
      <c r="EF24" s="221" t="str">
        <f t="shared" si="22"/>
        <v/>
      </c>
      <c r="EG24" s="355" t="str">
        <f t="shared" si="23"/>
        <v/>
      </c>
      <c r="EH24" s="221" t="str">
        <f t="shared" si="24"/>
        <v/>
      </c>
      <c r="EI24" s="355" t="str">
        <f t="shared" si="25"/>
        <v/>
      </c>
      <c r="EJ24" s="221" t="str">
        <f t="shared" si="26"/>
        <v/>
      </c>
      <c r="EK24" s="355" t="str">
        <f t="shared" si="27"/>
        <v/>
      </c>
      <c r="EL24" s="221" t="str">
        <f t="shared" si="28"/>
        <v/>
      </c>
      <c r="EM24" s="355" t="str">
        <f t="shared" si="29"/>
        <v/>
      </c>
      <c r="EN24" s="221" t="str">
        <f t="shared" si="30"/>
        <v/>
      </c>
      <c r="EO24" s="355" t="str">
        <f t="shared" si="31"/>
        <v/>
      </c>
      <c r="EP24" s="221" t="str">
        <f t="shared" si="32"/>
        <v/>
      </c>
      <c r="EQ24" s="224" t="str">
        <f t="shared" si="33"/>
        <v/>
      </c>
      <c r="ER24" s="25"/>
      <c r="ES24" s="331"/>
      <c r="ET24" s="331"/>
      <c r="EU24" s="25"/>
      <c r="EV24" s="25"/>
      <c r="EW24" s="25"/>
      <c r="EX24" s="331"/>
      <c r="EY24" s="25"/>
    </row>
    <row r="25" spans="1:155" s="27" customFormat="1" ht="18" customHeight="1">
      <c r="A25" s="28">
        <v>19</v>
      </c>
      <c r="B25" s="394"/>
      <c r="C25" s="385"/>
      <c r="D25" s="15">
        <v>819</v>
      </c>
      <c r="E25" s="15"/>
      <c r="F25" s="29"/>
      <c r="G25" s="347"/>
      <c r="H25" s="92" t="str">
        <f t="shared" si="5"/>
        <v/>
      </c>
      <c r="I25" s="348" t="s">
        <v>385</v>
      </c>
      <c r="J25" s="349" t="s">
        <v>386</v>
      </c>
      <c r="K25" s="348" t="s">
        <v>387</v>
      </c>
      <c r="L25" s="384">
        <v>5</v>
      </c>
      <c r="M25" s="384">
        <v>5</v>
      </c>
      <c r="N25" s="384">
        <v>5</v>
      </c>
      <c r="O25" s="384">
        <v>5</v>
      </c>
      <c r="P25" s="384">
        <v>5</v>
      </c>
      <c r="Q25" s="384">
        <v>5</v>
      </c>
      <c r="R25" s="933">
        <v>22</v>
      </c>
      <c r="S25" s="933">
        <v>22</v>
      </c>
      <c r="T25" s="933">
        <v>2</v>
      </c>
      <c r="U25" s="400">
        <v>22</v>
      </c>
      <c r="V25" s="400">
        <v>22</v>
      </c>
      <c r="W25" s="400">
        <v>20</v>
      </c>
      <c r="X25" s="385">
        <v>5</v>
      </c>
      <c r="Y25" s="385">
        <v>5</v>
      </c>
      <c r="Z25" s="385">
        <v>5</v>
      </c>
      <c r="AA25" s="385">
        <v>5</v>
      </c>
      <c r="AB25" s="385">
        <v>5</v>
      </c>
      <c r="AC25" s="385">
        <v>5</v>
      </c>
      <c r="AD25" s="935">
        <v>22</v>
      </c>
      <c r="AE25" s="935">
        <v>22</v>
      </c>
      <c r="AF25" s="935">
        <v>2</v>
      </c>
      <c r="AG25" s="936">
        <v>22</v>
      </c>
      <c r="AH25" s="936">
        <v>22</v>
      </c>
      <c r="AI25" s="936">
        <v>20</v>
      </c>
      <c r="AJ25" s="394" t="s">
        <v>34</v>
      </c>
      <c r="AK25" s="384">
        <v>5</v>
      </c>
      <c r="AL25" s="384">
        <v>5</v>
      </c>
      <c r="AM25" s="384">
        <v>5</v>
      </c>
      <c r="AN25" s="384">
        <v>5</v>
      </c>
      <c r="AO25" s="384">
        <v>5</v>
      </c>
      <c r="AP25" s="384">
        <v>5</v>
      </c>
      <c r="AQ25" s="49">
        <v>50</v>
      </c>
      <c r="AR25" s="49">
        <v>20</v>
      </c>
      <c r="AS25" s="50">
        <v>70</v>
      </c>
      <c r="AT25" s="50">
        <v>30</v>
      </c>
      <c r="AU25" s="385">
        <v>5</v>
      </c>
      <c r="AV25" s="385">
        <v>5</v>
      </c>
      <c r="AW25" s="385">
        <v>5</v>
      </c>
      <c r="AX25" s="385">
        <v>5</v>
      </c>
      <c r="AY25" s="385">
        <v>5</v>
      </c>
      <c r="AZ25" s="385">
        <v>5</v>
      </c>
      <c r="BA25" s="935">
        <v>22</v>
      </c>
      <c r="BB25" s="935">
        <v>22</v>
      </c>
      <c r="BC25" s="935">
        <v>2</v>
      </c>
      <c r="BD25" s="936">
        <v>22</v>
      </c>
      <c r="BE25" s="936">
        <v>22</v>
      </c>
      <c r="BF25" s="936">
        <v>20</v>
      </c>
      <c r="BG25" s="384">
        <v>5</v>
      </c>
      <c r="BH25" s="384">
        <v>5</v>
      </c>
      <c r="BI25" s="384">
        <v>5</v>
      </c>
      <c r="BJ25" s="384">
        <v>5</v>
      </c>
      <c r="BK25" s="384">
        <v>5</v>
      </c>
      <c r="BL25" s="384">
        <v>5</v>
      </c>
      <c r="BM25" s="49">
        <v>50</v>
      </c>
      <c r="BN25" s="49">
        <v>20</v>
      </c>
      <c r="BO25" s="50">
        <v>70</v>
      </c>
      <c r="BP25" s="50">
        <v>30</v>
      </c>
      <c r="BQ25" s="385">
        <v>5</v>
      </c>
      <c r="BR25" s="385">
        <v>5</v>
      </c>
      <c r="BS25" s="385">
        <v>5</v>
      </c>
      <c r="BT25" s="385">
        <v>5</v>
      </c>
      <c r="BU25" s="385">
        <v>5</v>
      </c>
      <c r="BV25" s="385">
        <v>5</v>
      </c>
      <c r="BW25" s="51">
        <v>50</v>
      </c>
      <c r="BX25" s="51">
        <v>20</v>
      </c>
      <c r="BY25" s="52">
        <v>70</v>
      </c>
      <c r="BZ25" s="52">
        <v>30</v>
      </c>
      <c r="CA25" s="384">
        <v>20</v>
      </c>
      <c r="CB25" s="384">
        <v>20</v>
      </c>
      <c r="CC25" s="384">
        <v>20</v>
      </c>
      <c r="CD25" s="384">
        <v>20</v>
      </c>
      <c r="CE25" s="384">
        <v>20</v>
      </c>
      <c r="CF25" s="385">
        <v>20</v>
      </c>
      <c r="CG25" s="385">
        <v>20</v>
      </c>
      <c r="CH25" s="385">
        <v>20</v>
      </c>
      <c r="CI25" s="51">
        <v>20</v>
      </c>
      <c r="CJ25" s="52">
        <v>20</v>
      </c>
      <c r="CK25" s="384">
        <v>20</v>
      </c>
      <c r="CL25" s="384">
        <v>20</v>
      </c>
      <c r="CM25" s="384">
        <v>20</v>
      </c>
      <c r="CN25" s="49">
        <v>20</v>
      </c>
      <c r="CO25" s="50">
        <v>20</v>
      </c>
      <c r="CP25" s="338"/>
      <c r="CQ25" s="350" t="str">
        <f>IF(DOB!D25="","",DOB!D25)</f>
        <v/>
      </c>
      <c r="CR25" s="59"/>
      <c r="CS25" s="53"/>
      <c r="CT25" s="53"/>
      <c r="CU25" s="417" t="str">
        <f t="shared" si="3"/>
        <v/>
      </c>
      <c r="CV25" s="408"/>
      <c r="CW25" s="407" t="str">
        <f t="shared" si="3"/>
        <v/>
      </c>
      <c r="CX25" s="408"/>
      <c r="CY25" s="407" t="str">
        <f t="shared" si="3"/>
        <v/>
      </c>
      <c r="CZ25" s="408"/>
      <c r="DA25" s="407" t="str">
        <f t="shared" si="4"/>
        <v/>
      </c>
      <c r="DB25" s="408"/>
      <c r="DC25" s="406" t="str">
        <f t="shared" si="6"/>
        <v/>
      </c>
      <c r="DD25" s="408"/>
      <c r="DE25" s="406" t="str">
        <f t="shared" si="7"/>
        <v/>
      </c>
      <c r="DF25" s="408"/>
      <c r="DG25" s="406" t="str">
        <f t="shared" si="8"/>
        <v/>
      </c>
      <c r="DH25" s="408"/>
      <c r="DI25" s="406" t="str">
        <f t="shared" si="9"/>
        <v/>
      </c>
      <c r="DJ25" s="408"/>
      <c r="DK25" s="406" t="str">
        <f t="shared" si="10"/>
        <v/>
      </c>
      <c r="DL25" s="408"/>
      <c r="DM25" s="406" t="str">
        <f t="shared" si="11"/>
        <v/>
      </c>
      <c r="DN25" s="408"/>
      <c r="DO25" s="406" t="str">
        <f t="shared" si="11"/>
        <v/>
      </c>
      <c r="DP25" s="408"/>
      <c r="DQ25" s="406" t="str">
        <f t="shared" si="11"/>
        <v/>
      </c>
      <c r="DR25" s="418"/>
      <c r="DS25" s="354"/>
      <c r="DU25" s="356"/>
      <c r="DV25" s="359" t="str">
        <f t="shared" si="12"/>
        <v/>
      </c>
      <c r="DW25" s="355" t="str">
        <f t="shared" si="13"/>
        <v/>
      </c>
      <c r="DX25" s="221" t="str">
        <f t="shared" si="14"/>
        <v/>
      </c>
      <c r="DY25" s="355" t="str">
        <f t="shared" si="15"/>
        <v/>
      </c>
      <c r="DZ25" s="221" t="str">
        <f t="shared" si="16"/>
        <v/>
      </c>
      <c r="EA25" s="355" t="str">
        <f t="shared" si="17"/>
        <v/>
      </c>
      <c r="EB25" s="221" t="str">
        <f t="shared" si="18"/>
        <v/>
      </c>
      <c r="EC25" s="355" t="str">
        <f t="shared" si="19"/>
        <v/>
      </c>
      <c r="ED25" s="221" t="str">
        <f t="shared" si="20"/>
        <v/>
      </c>
      <c r="EE25" s="355" t="str">
        <f t="shared" si="21"/>
        <v/>
      </c>
      <c r="EF25" s="221" t="str">
        <f t="shared" si="22"/>
        <v/>
      </c>
      <c r="EG25" s="355" t="str">
        <f t="shared" si="23"/>
        <v/>
      </c>
      <c r="EH25" s="221" t="str">
        <f t="shared" si="24"/>
        <v/>
      </c>
      <c r="EI25" s="355" t="str">
        <f t="shared" si="25"/>
        <v/>
      </c>
      <c r="EJ25" s="221" t="str">
        <f t="shared" si="26"/>
        <v/>
      </c>
      <c r="EK25" s="355" t="str">
        <f t="shared" si="27"/>
        <v/>
      </c>
      <c r="EL25" s="221" t="str">
        <f t="shared" si="28"/>
        <v/>
      </c>
      <c r="EM25" s="355" t="str">
        <f t="shared" si="29"/>
        <v/>
      </c>
      <c r="EN25" s="221" t="str">
        <f t="shared" si="30"/>
        <v/>
      </c>
      <c r="EO25" s="355" t="str">
        <f t="shared" si="31"/>
        <v/>
      </c>
      <c r="EP25" s="221" t="str">
        <f t="shared" si="32"/>
        <v/>
      </c>
      <c r="EQ25" s="224" t="str">
        <f t="shared" si="33"/>
        <v/>
      </c>
      <c r="ER25" s="25"/>
      <c r="ES25" s="331"/>
      <c r="ET25" s="331"/>
      <c r="EU25" s="25"/>
      <c r="EV25" s="25"/>
      <c r="EW25" s="25"/>
      <c r="EX25" s="331"/>
      <c r="EY25" s="25"/>
    </row>
    <row r="26" spans="1:155" s="27" customFormat="1" ht="18" customHeight="1">
      <c r="A26" s="28">
        <v>20</v>
      </c>
      <c r="B26" s="394"/>
      <c r="C26" s="385"/>
      <c r="D26" s="15">
        <v>820</v>
      </c>
      <c r="E26" s="15"/>
      <c r="F26" s="29"/>
      <c r="G26" s="347"/>
      <c r="H26" s="92" t="str">
        <f t="shared" si="5"/>
        <v/>
      </c>
      <c r="I26" s="348" t="s">
        <v>388</v>
      </c>
      <c r="J26" s="349" t="s">
        <v>389</v>
      </c>
      <c r="K26" s="348" t="s">
        <v>390</v>
      </c>
      <c r="L26" s="384">
        <v>5</v>
      </c>
      <c r="M26" s="384">
        <v>5</v>
      </c>
      <c r="N26" s="384">
        <v>5</v>
      </c>
      <c r="O26" s="384">
        <v>5</v>
      </c>
      <c r="P26" s="384">
        <v>5</v>
      </c>
      <c r="Q26" s="384">
        <v>5</v>
      </c>
      <c r="R26" s="933">
        <v>21</v>
      </c>
      <c r="S26" s="933">
        <v>21</v>
      </c>
      <c r="T26" s="933">
        <v>1</v>
      </c>
      <c r="U26" s="400">
        <v>21</v>
      </c>
      <c r="V26" s="400">
        <v>21</v>
      </c>
      <c r="W26" s="400">
        <v>20</v>
      </c>
      <c r="X26" s="385">
        <v>5</v>
      </c>
      <c r="Y26" s="385">
        <v>5</v>
      </c>
      <c r="Z26" s="385">
        <v>5</v>
      </c>
      <c r="AA26" s="385">
        <v>5</v>
      </c>
      <c r="AB26" s="385">
        <v>5</v>
      </c>
      <c r="AC26" s="385">
        <v>5</v>
      </c>
      <c r="AD26" s="935">
        <v>21</v>
      </c>
      <c r="AE26" s="935">
        <v>21</v>
      </c>
      <c r="AF26" s="935">
        <v>1</v>
      </c>
      <c r="AG26" s="936">
        <v>21</v>
      </c>
      <c r="AH26" s="936">
        <v>21</v>
      </c>
      <c r="AI26" s="936">
        <v>20</v>
      </c>
      <c r="AJ26" s="394" t="s">
        <v>34</v>
      </c>
      <c r="AK26" s="384">
        <v>5</v>
      </c>
      <c r="AL26" s="384">
        <v>5</v>
      </c>
      <c r="AM26" s="384">
        <v>5</v>
      </c>
      <c r="AN26" s="384">
        <v>5</v>
      </c>
      <c r="AO26" s="384">
        <v>5</v>
      </c>
      <c r="AP26" s="384">
        <v>5</v>
      </c>
      <c r="AQ26" s="49">
        <v>50</v>
      </c>
      <c r="AR26" s="49">
        <v>20</v>
      </c>
      <c r="AS26" s="50">
        <v>70</v>
      </c>
      <c r="AT26" s="50">
        <v>30</v>
      </c>
      <c r="AU26" s="385">
        <v>5</v>
      </c>
      <c r="AV26" s="385">
        <v>5</v>
      </c>
      <c r="AW26" s="385">
        <v>5</v>
      </c>
      <c r="AX26" s="385">
        <v>5</v>
      </c>
      <c r="AY26" s="385">
        <v>5</v>
      </c>
      <c r="AZ26" s="385">
        <v>5</v>
      </c>
      <c r="BA26" s="935">
        <v>21</v>
      </c>
      <c r="BB26" s="935">
        <v>21</v>
      </c>
      <c r="BC26" s="935">
        <v>1</v>
      </c>
      <c r="BD26" s="936">
        <v>21</v>
      </c>
      <c r="BE26" s="936">
        <v>21</v>
      </c>
      <c r="BF26" s="936">
        <v>20</v>
      </c>
      <c r="BG26" s="384">
        <v>5</v>
      </c>
      <c r="BH26" s="384">
        <v>5</v>
      </c>
      <c r="BI26" s="384">
        <v>5</v>
      </c>
      <c r="BJ26" s="384">
        <v>5</v>
      </c>
      <c r="BK26" s="384">
        <v>5</v>
      </c>
      <c r="BL26" s="384">
        <v>5</v>
      </c>
      <c r="BM26" s="49">
        <v>50</v>
      </c>
      <c r="BN26" s="49">
        <v>20</v>
      </c>
      <c r="BO26" s="50">
        <v>70</v>
      </c>
      <c r="BP26" s="50">
        <v>30</v>
      </c>
      <c r="BQ26" s="385">
        <v>5</v>
      </c>
      <c r="BR26" s="385">
        <v>5</v>
      </c>
      <c r="BS26" s="385">
        <v>5</v>
      </c>
      <c r="BT26" s="385">
        <v>5</v>
      </c>
      <c r="BU26" s="385">
        <v>5</v>
      </c>
      <c r="BV26" s="385">
        <v>5</v>
      </c>
      <c r="BW26" s="51">
        <v>50</v>
      </c>
      <c r="BX26" s="51">
        <v>20</v>
      </c>
      <c r="BY26" s="52">
        <v>70</v>
      </c>
      <c r="BZ26" s="52">
        <v>30</v>
      </c>
      <c r="CA26" s="384">
        <v>20</v>
      </c>
      <c r="CB26" s="384">
        <v>20</v>
      </c>
      <c r="CC26" s="384">
        <v>20</v>
      </c>
      <c r="CD26" s="384">
        <v>20</v>
      </c>
      <c r="CE26" s="384">
        <v>20</v>
      </c>
      <c r="CF26" s="385">
        <v>20</v>
      </c>
      <c r="CG26" s="385">
        <v>20</v>
      </c>
      <c r="CH26" s="385">
        <v>20</v>
      </c>
      <c r="CI26" s="51">
        <v>20</v>
      </c>
      <c r="CJ26" s="52">
        <v>20</v>
      </c>
      <c r="CK26" s="384">
        <v>20</v>
      </c>
      <c r="CL26" s="384">
        <v>20</v>
      </c>
      <c r="CM26" s="384">
        <v>20</v>
      </c>
      <c r="CN26" s="49">
        <v>20</v>
      </c>
      <c r="CO26" s="50">
        <v>20</v>
      </c>
      <c r="CP26" s="338"/>
      <c r="CQ26" s="350" t="str">
        <f>IF(DOB!D26="","",DOB!D26)</f>
        <v/>
      </c>
      <c r="CR26" s="59"/>
      <c r="CS26" s="53"/>
      <c r="CT26" s="53"/>
      <c r="CU26" s="417" t="str">
        <f t="shared" si="3"/>
        <v/>
      </c>
      <c r="CV26" s="408"/>
      <c r="CW26" s="407" t="str">
        <f t="shared" si="3"/>
        <v/>
      </c>
      <c r="CX26" s="408"/>
      <c r="CY26" s="407" t="str">
        <f t="shared" si="3"/>
        <v/>
      </c>
      <c r="CZ26" s="408"/>
      <c r="DA26" s="407" t="str">
        <f t="shared" si="4"/>
        <v/>
      </c>
      <c r="DB26" s="408"/>
      <c r="DC26" s="406" t="str">
        <f t="shared" si="6"/>
        <v/>
      </c>
      <c r="DD26" s="408"/>
      <c r="DE26" s="406" t="str">
        <f t="shared" si="7"/>
        <v/>
      </c>
      <c r="DF26" s="408"/>
      <c r="DG26" s="406" t="str">
        <f t="shared" si="8"/>
        <v/>
      </c>
      <c r="DH26" s="408"/>
      <c r="DI26" s="406" t="str">
        <f t="shared" si="9"/>
        <v/>
      </c>
      <c r="DJ26" s="408"/>
      <c r="DK26" s="406" t="str">
        <f t="shared" si="10"/>
        <v/>
      </c>
      <c r="DL26" s="408"/>
      <c r="DM26" s="406" t="str">
        <f t="shared" si="11"/>
        <v/>
      </c>
      <c r="DN26" s="408"/>
      <c r="DO26" s="406" t="str">
        <f t="shared" si="11"/>
        <v/>
      </c>
      <c r="DP26" s="408"/>
      <c r="DQ26" s="406" t="str">
        <f t="shared" si="11"/>
        <v/>
      </c>
      <c r="DR26" s="418"/>
      <c r="DS26" s="354"/>
      <c r="DU26" s="356"/>
      <c r="DV26" s="359" t="str">
        <f t="shared" si="12"/>
        <v/>
      </c>
      <c r="DW26" s="355" t="str">
        <f t="shared" si="13"/>
        <v/>
      </c>
      <c r="DX26" s="221" t="str">
        <f t="shared" si="14"/>
        <v/>
      </c>
      <c r="DY26" s="355" t="str">
        <f t="shared" si="15"/>
        <v/>
      </c>
      <c r="DZ26" s="221" t="str">
        <f t="shared" si="16"/>
        <v/>
      </c>
      <c r="EA26" s="355" t="str">
        <f t="shared" si="17"/>
        <v/>
      </c>
      <c r="EB26" s="221" t="str">
        <f t="shared" si="18"/>
        <v/>
      </c>
      <c r="EC26" s="355" t="str">
        <f t="shared" si="19"/>
        <v/>
      </c>
      <c r="ED26" s="221" t="str">
        <f t="shared" si="20"/>
        <v/>
      </c>
      <c r="EE26" s="355" t="str">
        <f t="shared" si="21"/>
        <v/>
      </c>
      <c r="EF26" s="221" t="str">
        <f t="shared" si="22"/>
        <v/>
      </c>
      <c r="EG26" s="355" t="str">
        <f t="shared" si="23"/>
        <v/>
      </c>
      <c r="EH26" s="221" t="str">
        <f t="shared" si="24"/>
        <v/>
      </c>
      <c r="EI26" s="355" t="str">
        <f t="shared" si="25"/>
        <v/>
      </c>
      <c r="EJ26" s="221" t="str">
        <f t="shared" si="26"/>
        <v/>
      </c>
      <c r="EK26" s="355" t="str">
        <f t="shared" si="27"/>
        <v/>
      </c>
      <c r="EL26" s="221" t="str">
        <f t="shared" si="28"/>
        <v/>
      </c>
      <c r="EM26" s="355" t="str">
        <f t="shared" si="29"/>
        <v/>
      </c>
      <c r="EN26" s="221" t="str">
        <f t="shared" si="30"/>
        <v/>
      </c>
      <c r="EO26" s="355" t="str">
        <f t="shared" si="31"/>
        <v/>
      </c>
      <c r="EP26" s="221" t="str">
        <f t="shared" si="32"/>
        <v/>
      </c>
      <c r="EQ26" s="224" t="str">
        <f t="shared" si="33"/>
        <v/>
      </c>
      <c r="ER26" s="25"/>
      <c r="ES26" s="331"/>
      <c r="ET26" s="331"/>
      <c r="EU26" s="25"/>
      <c r="EV26" s="25"/>
      <c r="EW26" s="25"/>
      <c r="EX26" s="331"/>
      <c r="EY26" s="25"/>
    </row>
    <row r="27" spans="1:155" s="27" customFormat="1" ht="18" customHeight="1">
      <c r="A27" s="28">
        <v>21</v>
      </c>
      <c r="B27" s="394"/>
      <c r="C27" s="385"/>
      <c r="D27" s="15">
        <v>821</v>
      </c>
      <c r="E27" s="15"/>
      <c r="F27" s="29"/>
      <c r="G27" s="347"/>
      <c r="H27" s="92" t="str">
        <f t="shared" si="5"/>
        <v/>
      </c>
      <c r="I27" s="348" t="s">
        <v>391</v>
      </c>
      <c r="J27" s="349" t="s">
        <v>392</v>
      </c>
      <c r="K27" s="348" t="s">
        <v>393</v>
      </c>
      <c r="L27" s="384">
        <v>5</v>
      </c>
      <c r="M27" s="384">
        <v>5</v>
      </c>
      <c r="N27" s="384">
        <v>5</v>
      </c>
      <c r="O27" s="384">
        <v>5</v>
      </c>
      <c r="P27" s="384">
        <v>5</v>
      </c>
      <c r="Q27" s="384">
        <v>5</v>
      </c>
      <c r="R27" s="933">
        <v>30</v>
      </c>
      <c r="S27" s="933">
        <v>30</v>
      </c>
      <c r="T27" s="933">
        <v>10</v>
      </c>
      <c r="U27" s="400">
        <v>40</v>
      </c>
      <c r="V27" s="400">
        <v>40</v>
      </c>
      <c r="W27" s="400">
        <v>20</v>
      </c>
      <c r="X27" s="385">
        <v>5</v>
      </c>
      <c r="Y27" s="385">
        <v>5</v>
      </c>
      <c r="Z27" s="385">
        <v>5</v>
      </c>
      <c r="AA27" s="385">
        <v>5</v>
      </c>
      <c r="AB27" s="385">
        <v>5</v>
      </c>
      <c r="AC27" s="385">
        <v>5</v>
      </c>
      <c r="AD27" s="935">
        <v>30</v>
      </c>
      <c r="AE27" s="935">
        <v>30</v>
      </c>
      <c r="AF27" s="935">
        <v>10</v>
      </c>
      <c r="AG27" s="936">
        <v>40</v>
      </c>
      <c r="AH27" s="936">
        <v>40</v>
      </c>
      <c r="AI27" s="936">
        <v>20</v>
      </c>
      <c r="AJ27" s="394" t="s">
        <v>34</v>
      </c>
      <c r="AK27" s="384">
        <v>5</v>
      </c>
      <c r="AL27" s="384">
        <v>5</v>
      </c>
      <c r="AM27" s="384">
        <v>5</v>
      </c>
      <c r="AN27" s="384">
        <v>5</v>
      </c>
      <c r="AO27" s="384">
        <v>5</v>
      </c>
      <c r="AP27" s="384">
        <v>5</v>
      </c>
      <c r="AQ27" s="49">
        <v>50</v>
      </c>
      <c r="AR27" s="49">
        <v>20</v>
      </c>
      <c r="AS27" s="50">
        <v>70</v>
      </c>
      <c r="AT27" s="50">
        <v>30</v>
      </c>
      <c r="AU27" s="385">
        <v>5</v>
      </c>
      <c r="AV27" s="385">
        <v>5</v>
      </c>
      <c r="AW27" s="385">
        <v>5</v>
      </c>
      <c r="AX27" s="385">
        <v>5</v>
      </c>
      <c r="AY27" s="385">
        <v>5</v>
      </c>
      <c r="AZ27" s="385">
        <v>5</v>
      </c>
      <c r="BA27" s="935">
        <v>30</v>
      </c>
      <c r="BB27" s="935">
        <v>30</v>
      </c>
      <c r="BC27" s="935">
        <v>10</v>
      </c>
      <c r="BD27" s="936">
        <v>40</v>
      </c>
      <c r="BE27" s="936">
        <v>40</v>
      </c>
      <c r="BF27" s="936">
        <v>20</v>
      </c>
      <c r="BG27" s="384">
        <v>5</v>
      </c>
      <c r="BH27" s="384">
        <v>5</v>
      </c>
      <c r="BI27" s="384">
        <v>5</v>
      </c>
      <c r="BJ27" s="384">
        <v>5</v>
      </c>
      <c r="BK27" s="384">
        <v>5</v>
      </c>
      <c r="BL27" s="384">
        <v>5</v>
      </c>
      <c r="BM27" s="49">
        <v>50</v>
      </c>
      <c r="BN27" s="49">
        <v>20</v>
      </c>
      <c r="BO27" s="50">
        <v>70</v>
      </c>
      <c r="BP27" s="50">
        <v>30</v>
      </c>
      <c r="BQ27" s="385">
        <v>5</v>
      </c>
      <c r="BR27" s="385">
        <v>5</v>
      </c>
      <c r="BS27" s="385">
        <v>5</v>
      </c>
      <c r="BT27" s="385">
        <v>5</v>
      </c>
      <c r="BU27" s="385">
        <v>5</v>
      </c>
      <c r="BV27" s="385">
        <v>5</v>
      </c>
      <c r="BW27" s="51">
        <v>50</v>
      </c>
      <c r="BX27" s="51">
        <v>20</v>
      </c>
      <c r="BY27" s="52">
        <v>70</v>
      </c>
      <c r="BZ27" s="52">
        <v>30</v>
      </c>
      <c r="CA27" s="384">
        <v>20</v>
      </c>
      <c r="CB27" s="384">
        <v>20</v>
      </c>
      <c r="CC27" s="384">
        <v>20</v>
      </c>
      <c r="CD27" s="384">
        <v>20</v>
      </c>
      <c r="CE27" s="384">
        <v>20</v>
      </c>
      <c r="CF27" s="385">
        <v>20</v>
      </c>
      <c r="CG27" s="385">
        <v>20</v>
      </c>
      <c r="CH27" s="385">
        <v>20</v>
      </c>
      <c r="CI27" s="51">
        <v>20</v>
      </c>
      <c r="CJ27" s="52">
        <v>20</v>
      </c>
      <c r="CK27" s="384">
        <v>20</v>
      </c>
      <c r="CL27" s="384">
        <v>20</v>
      </c>
      <c r="CM27" s="384">
        <v>20</v>
      </c>
      <c r="CN27" s="49">
        <v>20</v>
      </c>
      <c r="CO27" s="50">
        <v>20</v>
      </c>
      <c r="CP27" s="338"/>
      <c r="CQ27" s="350" t="str">
        <f>IF(DOB!D27="","",DOB!D27)</f>
        <v/>
      </c>
      <c r="CR27" s="426">
        <v>8</v>
      </c>
      <c r="CS27" s="53"/>
      <c r="CT27" s="53"/>
      <c r="CU27" s="417" t="str">
        <f t="shared" si="3"/>
        <v/>
      </c>
      <c r="CV27" s="408"/>
      <c r="CW27" s="407" t="str">
        <f t="shared" si="3"/>
        <v/>
      </c>
      <c r="CX27" s="408"/>
      <c r="CY27" s="407" t="str">
        <f t="shared" si="3"/>
        <v/>
      </c>
      <c r="CZ27" s="408"/>
      <c r="DA27" s="407" t="str">
        <f t="shared" si="4"/>
        <v/>
      </c>
      <c r="DB27" s="408"/>
      <c r="DC27" s="406" t="str">
        <f t="shared" si="6"/>
        <v/>
      </c>
      <c r="DD27" s="408"/>
      <c r="DE27" s="406" t="str">
        <f t="shared" si="7"/>
        <v/>
      </c>
      <c r="DF27" s="408"/>
      <c r="DG27" s="406" t="str">
        <f t="shared" si="8"/>
        <v/>
      </c>
      <c r="DH27" s="408"/>
      <c r="DI27" s="406" t="str">
        <f t="shared" si="9"/>
        <v/>
      </c>
      <c r="DJ27" s="408"/>
      <c r="DK27" s="406" t="str">
        <f t="shared" si="10"/>
        <v/>
      </c>
      <c r="DL27" s="408"/>
      <c r="DM27" s="406" t="str">
        <f t="shared" si="11"/>
        <v/>
      </c>
      <c r="DN27" s="408"/>
      <c r="DO27" s="406" t="str">
        <f t="shared" si="11"/>
        <v/>
      </c>
      <c r="DP27" s="408"/>
      <c r="DQ27" s="406" t="str">
        <f t="shared" si="11"/>
        <v/>
      </c>
      <c r="DR27" s="418"/>
      <c r="DS27" s="354"/>
      <c r="DU27" s="356"/>
      <c r="DV27" s="359" t="str">
        <f t="shared" si="12"/>
        <v/>
      </c>
      <c r="DW27" s="355" t="str">
        <f t="shared" si="13"/>
        <v/>
      </c>
      <c r="DX27" s="221" t="str">
        <f t="shared" si="14"/>
        <v/>
      </c>
      <c r="DY27" s="355" t="str">
        <f t="shared" si="15"/>
        <v/>
      </c>
      <c r="DZ27" s="221" t="str">
        <f t="shared" si="16"/>
        <v/>
      </c>
      <c r="EA27" s="355" t="str">
        <f t="shared" si="17"/>
        <v/>
      </c>
      <c r="EB27" s="221" t="str">
        <f t="shared" si="18"/>
        <v/>
      </c>
      <c r="EC27" s="355" t="str">
        <f t="shared" si="19"/>
        <v/>
      </c>
      <c r="ED27" s="221" t="str">
        <f t="shared" si="20"/>
        <v/>
      </c>
      <c r="EE27" s="355" t="str">
        <f t="shared" si="21"/>
        <v/>
      </c>
      <c r="EF27" s="221" t="str">
        <f t="shared" si="22"/>
        <v/>
      </c>
      <c r="EG27" s="355" t="str">
        <f t="shared" si="23"/>
        <v/>
      </c>
      <c r="EH27" s="221" t="str">
        <f t="shared" si="24"/>
        <v/>
      </c>
      <c r="EI27" s="355" t="str">
        <f t="shared" si="25"/>
        <v/>
      </c>
      <c r="EJ27" s="221" t="str">
        <f t="shared" si="26"/>
        <v/>
      </c>
      <c r="EK27" s="355" t="str">
        <f t="shared" si="27"/>
        <v/>
      </c>
      <c r="EL27" s="221" t="str">
        <f t="shared" si="28"/>
        <v/>
      </c>
      <c r="EM27" s="355" t="str">
        <f t="shared" si="29"/>
        <v/>
      </c>
      <c r="EN27" s="221" t="str">
        <f t="shared" si="30"/>
        <v/>
      </c>
      <c r="EO27" s="355" t="str">
        <f t="shared" si="31"/>
        <v/>
      </c>
      <c r="EP27" s="221" t="str">
        <f t="shared" si="32"/>
        <v/>
      </c>
      <c r="EQ27" s="224" t="str">
        <f t="shared" si="33"/>
        <v/>
      </c>
      <c r="ER27" s="25"/>
      <c r="ES27" s="331"/>
      <c r="ET27" s="331"/>
      <c r="EU27" s="25"/>
      <c r="EV27" s="25"/>
      <c r="EW27" s="25"/>
      <c r="EX27" s="331"/>
      <c r="EY27" s="25"/>
    </row>
    <row r="28" spans="1:155" s="27" customFormat="1" ht="18" customHeight="1">
      <c r="A28" s="28">
        <v>22</v>
      </c>
      <c r="B28" s="394"/>
      <c r="C28" s="385"/>
      <c r="D28" s="15">
        <v>822</v>
      </c>
      <c r="E28" s="15"/>
      <c r="F28" s="29"/>
      <c r="G28" s="347"/>
      <c r="H28" s="92" t="str">
        <f t="shared" si="5"/>
        <v/>
      </c>
      <c r="I28" s="348" t="s">
        <v>394</v>
      </c>
      <c r="J28" s="349" t="s">
        <v>395</v>
      </c>
      <c r="K28" s="348" t="s">
        <v>396</v>
      </c>
      <c r="L28" s="384">
        <v>5</v>
      </c>
      <c r="M28" s="384">
        <v>5</v>
      </c>
      <c r="N28" s="384">
        <v>5</v>
      </c>
      <c r="O28" s="384">
        <v>5</v>
      </c>
      <c r="P28" s="384">
        <v>5</v>
      </c>
      <c r="Q28" s="384">
        <v>5</v>
      </c>
      <c r="R28" s="933">
        <v>29</v>
      </c>
      <c r="S28" s="933">
        <v>29</v>
      </c>
      <c r="T28" s="933">
        <v>9</v>
      </c>
      <c r="U28" s="400">
        <v>39</v>
      </c>
      <c r="V28" s="400">
        <v>39</v>
      </c>
      <c r="W28" s="400">
        <v>20</v>
      </c>
      <c r="X28" s="385">
        <v>5</v>
      </c>
      <c r="Y28" s="385">
        <v>5</v>
      </c>
      <c r="Z28" s="385">
        <v>5</v>
      </c>
      <c r="AA28" s="385">
        <v>5</v>
      </c>
      <c r="AB28" s="385">
        <v>5</v>
      </c>
      <c r="AC28" s="385">
        <v>5</v>
      </c>
      <c r="AD28" s="935">
        <v>29</v>
      </c>
      <c r="AE28" s="935">
        <v>29</v>
      </c>
      <c r="AF28" s="935">
        <v>9</v>
      </c>
      <c r="AG28" s="936">
        <v>39</v>
      </c>
      <c r="AH28" s="936">
        <v>39</v>
      </c>
      <c r="AI28" s="936">
        <v>20</v>
      </c>
      <c r="AJ28" s="394" t="s">
        <v>34</v>
      </c>
      <c r="AK28" s="384">
        <v>5</v>
      </c>
      <c r="AL28" s="384">
        <v>5</v>
      </c>
      <c r="AM28" s="384">
        <v>5</v>
      </c>
      <c r="AN28" s="384">
        <v>5</v>
      </c>
      <c r="AO28" s="384">
        <v>5</v>
      </c>
      <c r="AP28" s="384">
        <v>5</v>
      </c>
      <c r="AQ28" s="49">
        <v>50</v>
      </c>
      <c r="AR28" s="49">
        <v>20</v>
      </c>
      <c r="AS28" s="50">
        <v>70</v>
      </c>
      <c r="AT28" s="50">
        <v>30</v>
      </c>
      <c r="AU28" s="385">
        <v>5</v>
      </c>
      <c r="AV28" s="385">
        <v>5</v>
      </c>
      <c r="AW28" s="385">
        <v>5</v>
      </c>
      <c r="AX28" s="385">
        <v>5</v>
      </c>
      <c r="AY28" s="385">
        <v>5</v>
      </c>
      <c r="AZ28" s="385">
        <v>5</v>
      </c>
      <c r="BA28" s="935">
        <v>29</v>
      </c>
      <c r="BB28" s="935">
        <v>29</v>
      </c>
      <c r="BC28" s="935">
        <v>9</v>
      </c>
      <c r="BD28" s="936">
        <v>39</v>
      </c>
      <c r="BE28" s="936">
        <v>39</v>
      </c>
      <c r="BF28" s="936">
        <v>20</v>
      </c>
      <c r="BG28" s="384">
        <v>5</v>
      </c>
      <c r="BH28" s="384">
        <v>5</v>
      </c>
      <c r="BI28" s="384">
        <v>5</v>
      </c>
      <c r="BJ28" s="384">
        <v>5</v>
      </c>
      <c r="BK28" s="384">
        <v>5</v>
      </c>
      <c r="BL28" s="384">
        <v>5</v>
      </c>
      <c r="BM28" s="49">
        <v>50</v>
      </c>
      <c r="BN28" s="49">
        <v>20</v>
      </c>
      <c r="BO28" s="50">
        <v>70</v>
      </c>
      <c r="BP28" s="50">
        <v>30</v>
      </c>
      <c r="BQ28" s="385">
        <v>5</v>
      </c>
      <c r="BR28" s="385">
        <v>5</v>
      </c>
      <c r="BS28" s="385">
        <v>5</v>
      </c>
      <c r="BT28" s="385">
        <v>5</v>
      </c>
      <c r="BU28" s="385">
        <v>5</v>
      </c>
      <c r="BV28" s="385">
        <v>5</v>
      </c>
      <c r="BW28" s="51">
        <v>50</v>
      </c>
      <c r="BX28" s="51">
        <v>20</v>
      </c>
      <c r="BY28" s="52">
        <v>70</v>
      </c>
      <c r="BZ28" s="52">
        <v>30</v>
      </c>
      <c r="CA28" s="384">
        <v>20</v>
      </c>
      <c r="CB28" s="384">
        <v>20</v>
      </c>
      <c r="CC28" s="384">
        <v>20</v>
      </c>
      <c r="CD28" s="384">
        <v>20</v>
      </c>
      <c r="CE28" s="384">
        <v>20</v>
      </c>
      <c r="CF28" s="385">
        <v>20</v>
      </c>
      <c r="CG28" s="385">
        <v>20</v>
      </c>
      <c r="CH28" s="385">
        <v>20</v>
      </c>
      <c r="CI28" s="51">
        <v>20</v>
      </c>
      <c r="CJ28" s="52">
        <v>20</v>
      </c>
      <c r="CK28" s="384">
        <v>20</v>
      </c>
      <c r="CL28" s="384">
        <v>20</v>
      </c>
      <c r="CM28" s="384">
        <v>20</v>
      </c>
      <c r="CN28" s="49">
        <v>20</v>
      </c>
      <c r="CO28" s="50">
        <v>20</v>
      </c>
      <c r="CP28" s="338"/>
      <c r="CQ28" s="350" t="str">
        <f>IF(DOB!D28="","",DOB!D28)</f>
        <v/>
      </c>
      <c r="CR28" s="426">
        <v>7</v>
      </c>
      <c r="CS28" s="53"/>
      <c r="CT28" s="53"/>
      <c r="CU28" s="417" t="str">
        <f t="shared" si="3"/>
        <v/>
      </c>
      <c r="CV28" s="408"/>
      <c r="CW28" s="407" t="str">
        <f t="shared" si="3"/>
        <v/>
      </c>
      <c r="CX28" s="408"/>
      <c r="CY28" s="407" t="str">
        <f t="shared" si="3"/>
        <v/>
      </c>
      <c r="CZ28" s="408"/>
      <c r="DA28" s="407" t="str">
        <f t="shared" si="4"/>
        <v/>
      </c>
      <c r="DB28" s="408"/>
      <c r="DC28" s="406" t="str">
        <f t="shared" si="6"/>
        <v/>
      </c>
      <c r="DD28" s="408"/>
      <c r="DE28" s="406" t="str">
        <f t="shared" si="7"/>
        <v/>
      </c>
      <c r="DF28" s="408"/>
      <c r="DG28" s="406" t="str">
        <f t="shared" si="8"/>
        <v/>
      </c>
      <c r="DH28" s="408"/>
      <c r="DI28" s="406" t="str">
        <f t="shared" si="9"/>
        <v/>
      </c>
      <c r="DJ28" s="408"/>
      <c r="DK28" s="406" t="str">
        <f t="shared" si="10"/>
        <v/>
      </c>
      <c r="DL28" s="408"/>
      <c r="DM28" s="406" t="str">
        <f t="shared" si="11"/>
        <v/>
      </c>
      <c r="DN28" s="408"/>
      <c r="DO28" s="406" t="str">
        <f t="shared" si="11"/>
        <v/>
      </c>
      <c r="DP28" s="408"/>
      <c r="DQ28" s="406" t="str">
        <f t="shared" si="11"/>
        <v/>
      </c>
      <c r="DR28" s="418"/>
      <c r="DS28" s="354"/>
      <c r="DU28" s="356"/>
      <c r="DV28" s="359" t="str">
        <f t="shared" si="12"/>
        <v/>
      </c>
      <c r="DW28" s="355" t="str">
        <f t="shared" si="13"/>
        <v/>
      </c>
      <c r="DX28" s="221" t="str">
        <f t="shared" si="14"/>
        <v/>
      </c>
      <c r="DY28" s="355" t="str">
        <f t="shared" si="15"/>
        <v/>
      </c>
      <c r="DZ28" s="221" t="str">
        <f t="shared" si="16"/>
        <v/>
      </c>
      <c r="EA28" s="355" t="str">
        <f t="shared" si="17"/>
        <v/>
      </c>
      <c r="EB28" s="221" t="str">
        <f t="shared" si="18"/>
        <v/>
      </c>
      <c r="EC28" s="355" t="str">
        <f t="shared" si="19"/>
        <v/>
      </c>
      <c r="ED28" s="221" t="str">
        <f t="shared" si="20"/>
        <v/>
      </c>
      <c r="EE28" s="355" t="str">
        <f t="shared" si="21"/>
        <v/>
      </c>
      <c r="EF28" s="221" t="str">
        <f t="shared" si="22"/>
        <v/>
      </c>
      <c r="EG28" s="355" t="str">
        <f t="shared" si="23"/>
        <v/>
      </c>
      <c r="EH28" s="221" t="str">
        <f t="shared" si="24"/>
        <v/>
      </c>
      <c r="EI28" s="355" t="str">
        <f t="shared" si="25"/>
        <v/>
      </c>
      <c r="EJ28" s="221" t="str">
        <f t="shared" si="26"/>
        <v/>
      </c>
      <c r="EK28" s="355" t="str">
        <f t="shared" si="27"/>
        <v/>
      </c>
      <c r="EL28" s="221" t="str">
        <f t="shared" si="28"/>
        <v/>
      </c>
      <c r="EM28" s="355" t="str">
        <f t="shared" si="29"/>
        <v/>
      </c>
      <c r="EN28" s="221" t="str">
        <f t="shared" si="30"/>
        <v/>
      </c>
      <c r="EO28" s="355" t="str">
        <f t="shared" si="31"/>
        <v/>
      </c>
      <c r="EP28" s="221" t="str">
        <f t="shared" si="32"/>
        <v/>
      </c>
      <c r="EQ28" s="224" t="str">
        <f t="shared" si="33"/>
        <v/>
      </c>
      <c r="ER28" s="25"/>
      <c r="ES28" s="331"/>
      <c r="ET28" s="331"/>
      <c r="EU28" s="25"/>
      <c r="EV28" s="25"/>
      <c r="EW28" s="25"/>
      <c r="EX28" s="331"/>
      <c r="EY28" s="25"/>
    </row>
    <row r="29" spans="1:155" s="27" customFormat="1" ht="18" customHeight="1">
      <c r="A29" s="28">
        <v>23</v>
      </c>
      <c r="B29" s="394"/>
      <c r="C29" s="385"/>
      <c r="D29" s="15">
        <v>823</v>
      </c>
      <c r="E29" s="15"/>
      <c r="F29" s="29"/>
      <c r="G29" s="347"/>
      <c r="H29" s="92" t="str">
        <f t="shared" si="5"/>
        <v/>
      </c>
      <c r="I29" s="348" t="s">
        <v>397</v>
      </c>
      <c r="J29" s="349" t="s">
        <v>398</v>
      </c>
      <c r="K29" s="348" t="s">
        <v>399</v>
      </c>
      <c r="L29" s="384">
        <v>5</v>
      </c>
      <c r="M29" s="384">
        <v>5</v>
      </c>
      <c r="N29" s="384">
        <v>5</v>
      </c>
      <c r="O29" s="384">
        <v>5</v>
      </c>
      <c r="P29" s="384">
        <v>5</v>
      </c>
      <c r="Q29" s="384">
        <v>5</v>
      </c>
      <c r="R29" s="933">
        <v>28</v>
      </c>
      <c r="S29" s="933">
        <v>28</v>
      </c>
      <c r="T29" s="933">
        <v>8</v>
      </c>
      <c r="U29" s="400">
        <v>38</v>
      </c>
      <c r="V29" s="400">
        <v>38</v>
      </c>
      <c r="W29" s="400">
        <v>20</v>
      </c>
      <c r="X29" s="385">
        <v>5</v>
      </c>
      <c r="Y29" s="385">
        <v>5</v>
      </c>
      <c r="Z29" s="385">
        <v>5</v>
      </c>
      <c r="AA29" s="385">
        <v>5</v>
      </c>
      <c r="AB29" s="385">
        <v>5</v>
      </c>
      <c r="AC29" s="385">
        <v>5</v>
      </c>
      <c r="AD29" s="935">
        <v>28</v>
      </c>
      <c r="AE29" s="935">
        <v>28</v>
      </c>
      <c r="AF29" s="935">
        <v>8</v>
      </c>
      <c r="AG29" s="936">
        <v>38</v>
      </c>
      <c r="AH29" s="936">
        <v>38</v>
      </c>
      <c r="AI29" s="936">
        <v>20</v>
      </c>
      <c r="AJ29" s="394" t="s">
        <v>34</v>
      </c>
      <c r="AK29" s="384">
        <v>5</v>
      </c>
      <c r="AL29" s="384">
        <v>5</v>
      </c>
      <c r="AM29" s="384">
        <v>5</v>
      </c>
      <c r="AN29" s="384">
        <v>5</v>
      </c>
      <c r="AO29" s="384">
        <v>5</v>
      </c>
      <c r="AP29" s="384">
        <v>5</v>
      </c>
      <c r="AQ29" s="49">
        <v>50</v>
      </c>
      <c r="AR29" s="49">
        <v>20</v>
      </c>
      <c r="AS29" s="50">
        <v>70</v>
      </c>
      <c r="AT29" s="50">
        <v>30</v>
      </c>
      <c r="AU29" s="385">
        <v>5</v>
      </c>
      <c r="AV29" s="385">
        <v>5</v>
      </c>
      <c r="AW29" s="385">
        <v>5</v>
      </c>
      <c r="AX29" s="385">
        <v>5</v>
      </c>
      <c r="AY29" s="385">
        <v>5</v>
      </c>
      <c r="AZ29" s="385">
        <v>5</v>
      </c>
      <c r="BA29" s="935">
        <v>28</v>
      </c>
      <c r="BB29" s="935">
        <v>28</v>
      </c>
      <c r="BC29" s="935">
        <v>8</v>
      </c>
      <c r="BD29" s="936">
        <v>38</v>
      </c>
      <c r="BE29" s="936">
        <v>38</v>
      </c>
      <c r="BF29" s="936">
        <v>20</v>
      </c>
      <c r="BG29" s="384">
        <v>5</v>
      </c>
      <c r="BH29" s="384">
        <v>5</v>
      </c>
      <c r="BI29" s="384">
        <v>5</v>
      </c>
      <c r="BJ29" s="384">
        <v>5</v>
      </c>
      <c r="BK29" s="384">
        <v>5</v>
      </c>
      <c r="BL29" s="384">
        <v>5</v>
      </c>
      <c r="BM29" s="49">
        <v>50</v>
      </c>
      <c r="BN29" s="49">
        <v>20</v>
      </c>
      <c r="BO29" s="50">
        <v>70</v>
      </c>
      <c r="BP29" s="50">
        <v>30</v>
      </c>
      <c r="BQ29" s="385">
        <v>5</v>
      </c>
      <c r="BR29" s="385">
        <v>5</v>
      </c>
      <c r="BS29" s="385">
        <v>5</v>
      </c>
      <c r="BT29" s="385">
        <v>5</v>
      </c>
      <c r="BU29" s="385">
        <v>5</v>
      </c>
      <c r="BV29" s="385">
        <v>5</v>
      </c>
      <c r="BW29" s="51">
        <v>50</v>
      </c>
      <c r="BX29" s="51">
        <v>20</v>
      </c>
      <c r="BY29" s="52">
        <v>70</v>
      </c>
      <c r="BZ29" s="52">
        <v>30</v>
      </c>
      <c r="CA29" s="384">
        <v>20</v>
      </c>
      <c r="CB29" s="384">
        <v>20</v>
      </c>
      <c r="CC29" s="384">
        <v>20</v>
      </c>
      <c r="CD29" s="384">
        <v>20</v>
      </c>
      <c r="CE29" s="384">
        <v>20</v>
      </c>
      <c r="CF29" s="385">
        <v>20</v>
      </c>
      <c r="CG29" s="385">
        <v>20</v>
      </c>
      <c r="CH29" s="385">
        <v>20</v>
      </c>
      <c r="CI29" s="51">
        <v>20</v>
      </c>
      <c r="CJ29" s="52">
        <v>20</v>
      </c>
      <c r="CK29" s="384">
        <v>20</v>
      </c>
      <c r="CL29" s="384">
        <v>20</v>
      </c>
      <c r="CM29" s="384">
        <v>20</v>
      </c>
      <c r="CN29" s="49">
        <v>20</v>
      </c>
      <c r="CO29" s="50">
        <v>20</v>
      </c>
      <c r="CP29" s="338"/>
      <c r="CQ29" s="350" t="str">
        <f>IF(DOB!D29="","",DOB!D29)</f>
        <v/>
      </c>
      <c r="CR29" s="426">
        <v>6</v>
      </c>
      <c r="CS29" s="53"/>
      <c r="CT29" s="53"/>
      <c r="CU29" s="417" t="str">
        <f t="shared" si="3"/>
        <v/>
      </c>
      <c r="CV29" s="408"/>
      <c r="CW29" s="407" t="str">
        <f t="shared" si="3"/>
        <v/>
      </c>
      <c r="CX29" s="408"/>
      <c r="CY29" s="407" t="str">
        <f t="shared" si="3"/>
        <v/>
      </c>
      <c r="CZ29" s="408"/>
      <c r="DA29" s="407" t="str">
        <f t="shared" si="4"/>
        <v/>
      </c>
      <c r="DB29" s="408"/>
      <c r="DC29" s="406" t="str">
        <f t="shared" si="6"/>
        <v/>
      </c>
      <c r="DD29" s="408"/>
      <c r="DE29" s="406" t="str">
        <f t="shared" si="7"/>
        <v/>
      </c>
      <c r="DF29" s="408"/>
      <c r="DG29" s="406" t="str">
        <f t="shared" si="8"/>
        <v/>
      </c>
      <c r="DH29" s="408"/>
      <c r="DI29" s="406" t="str">
        <f t="shared" si="9"/>
        <v/>
      </c>
      <c r="DJ29" s="408"/>
      <c r="DK29" s="406" t="str">
        <f t="shared" si="10"/>
        <v/>
      </c>
      <c r="DL29" s="408"/>
      <c r="DM29" s="406" t="str">
        <f t="shared" si="11"/>
        <v/>
      </c>
      <c r="DN29" s="408"/>
      <c r="DO29" s="406" t="str">
        <f t="shared" si="11"/>
        <v/>
      </c>
      <c r="DP29" s="408"/>
      <c r="DQ29" s="406" t="str">
        <f t="shared" si="11"/>
        <v/>
      </c>
      <c r="DR29" s="418"/>
      <c r="DS29" s="354"/>
      <c r="DU29" s="356"/>
      <c r="DV29" s="359" t="str">
        <f t="shared" si="12"/>
        <v/>
      </c>
      <c r="DW29" s="355" t="str">
        <f t="shared" si="13"/>
        <v/>
      </c>
      <c r="DX29" s="221" t="str">
        <f t="shared" si="14"/>
        <v/>
      </c>
      <c r="DY29" s="355" t="str">
        <f t="shared" si="15"/>
        <v/>
      </c>
      <c r="DZ29" s="221" t="str">
        <f t="shared" si="16"/>
        <v/>
      </c>
      <c r="EA29" s="355" t="str">
        <f t="shared" si="17"/>
        <v/>
      </c>
      <c r="EB29" s="221" t="str">
        <f t="shared" si="18"/>
        <v/>
      </c>
      <c r="EC29" s="355" t="str">
        <f t="shared" si="19"/>
        <v/>
      </c>
      <c r="ED29" s="221" t="str">
        <f t="shared" si="20"/>
        <v/>
      </c>
      <c r="EE29" s="355" t="str">
        <f t="shared" si="21"/>
        <v/>
      </c>
      <c r="EF29" s="221" t="str">
        <f t="shared" si="22"/>
        <v/>
      </c>
      <c r="EG29" s="355" t="str">
        <f t="shared" si="23"/>
        <v/>
      </c>
      <c r="EH29" s="221" t="str">
        <f t="shared" si="24"/>
        <v/>
      </c>
      <c r="EI29" s="355" t="str">
        <f t="shared" si="25"/>
        <v/>
      </c>
      <c r="EJ29" s="221" t="str">
        <f t="shared" si="26"/>
        <v/>
      </c>
      <c r="EK29" s="355" t="str">
        <f t="shared" si="27"/>
        <v/>
      </c>
      <c r="EL29" s="221" t="str">
        <f t="shared" si="28"/>
        <v/>
      </c>
      <c r="EM29" s="355" t="str">
        <f t="shared" si="29"/>
        <v/>
      </c>
      <c r="EN29" s="221" t="str">
        <f t="shared" si="30"/>
        <v/>
      </c>
      <c r="EO29" s="355" t="str">
        <f t="shared" si="31"/>
        <v/>
      </c>
      <c r="EP29" s="221" t="str">
        <f t="shared" si="32"/>
        <v/>
      </c>
      <c r="EQ29" s="224" t="str">
        <f t="shared" si="33"/>
        <v/>
      </c>
      <c r="ER29" s="25"/>
      <c r="ES29" s="331"/>
      <c r="ET29" s="331"/>
      <c r="EU29" s="25"/>
      <c r="EV29" s="25"/>
      <c r="EW29" s="25"/>
      <c r="EX29" s="331"/>
      <c r="EY29" s="25"/>
    </row>
    <row r="30" spans="1:155" s="27" customFormat="1" ht="18" customHeight="1">
      <c r="A30" s="28">
        <v>24</v>
      </c>
      <c r="B30" s="394"/>
      <c r="C30" s="385"/>
      <c r="D30" s="15">
        <v>824</v>
      </c>
      <c r="E30" s="15"/>
      <c r="F30" s="29"/>
      <c r="G30" s="347"/>
      <c r="H30" s="92" t="str">
        <f t="shared" si="5"/>
        <v/>
      </c>
      <c r="I30" s="348" t="s">
        <v>400</v>
      </c>
      <c r="J30" s="349" t="s">
        <v>401</v>
      </c>
      <c r="K30" s="348" t="s">
        <v>402</v>
      </c>
      <c r="L30" s="384">
        <v>5</v>
      </c>
      <c r="M30" s="384">
        <v>5</v>
      </c>
      <c r="N30" s="384">
        <v>5</v>
      </c>
      <c r="O30" s="384">
        <v>5</v>
      </c>
      <c r="P30" s="384">
        <v>5</v>
      </c>
      <c r="Q30" s="384">
        <v>5</v>
      </c>
      <c r="R30" s="933">
        <v>27</v>
      </c>
      <c r="S30" s="933">
        <v>27</v>
      </c>
      <c r="T30" s="933">
        <v>7</v>
      </c>
      <c r="U30" s="400">
        <v>37</v>
      </c>
      <c r="V30" s="400">
        <v>37</v>
      </c>
      <c r="W30" s="400">
        <v>20</v>
      </c>
      <c r="X30" s="385">
        <v>5</v>
      </c>
      <c r="Y30" s="385">
        <v>5</v>
      </c>
      <c r="Z30" s="385">
        <v>5</v>
      </c>
      <c r="AA30" s="385">
        <v>5</v>
      </c>
      <c r="AB30" s="385">
        <v>5</v>
      </c>
      <c r="AC30" s="385">
        <v>5</v>
      </c>
      <c r="AD30" s="935">
        <v>27</v>
      </c>
      <c r="AE30" s="935">
        <v>27</v>
      </c>
      <c r="AF30" s="935">
        <v>7</v>
      </c>
      <c r="AG30" s="936">
        <v>37</v>
      </c>
      <c r="AH30" s="936">
        <v>37</v>
      </c>
      <c r="AI30" s="936">
        <v>20</v>
      </c>
      <c r="AJ30" s="394" t="s">
        <v>34</v>
      </c>
      <c r="AK30" s="384">
        <v>5</v>
      </c>
      <c r="AL30" s="384">
        <v>5</v>
      </c>
      <c r="AM30" s="384">
        <v>5</v>
      </c>
      <c r="AN30" s="384">
        <v>5</v>
      </c>
      <c r="AO30" s="384">
        <v>5</v>
      </c>
      <c r="AP30" s="384">
        <v>5</v>
      </c>
      <c r="AQ30" s="49">
        <v>50</v>
      </c>
      <c r="AR30" s="49">
        <v>20</v>
      </c>
      <c r="AS30" s="50">
        <v>70</v>
      </c>
      <c r="AT30" s="50">
        <v>30</v>
      </c>
      <c r="AU30" s="385">
        <v>5</v>
      </c>
      <c r="AV30" s="385">
        <v>5</v>
      </c>
      <c r="AW30" s="385">
        <v>5</v>
      </c>
      <c r="AX30" s="385">
        <v>5</v>
      </c>
      <c r="AY30" s="385">
        <v>5</v>
      </c>
      <c r="AZ30" s="385">
        <v>5</v>
      </c>
      <c r="BA30" s="935">
        <v>27</v>
      </c>
      <c r="BB30" s="935">
        <v>27</v>
      </c>
      <c r="BC30" s="935">
        <v>7</v>
      </c>
      <c r="BD30" s="936">
        <v>37</v>
      </c>
      <c r="BE30" s="936">
        <v>37</v>
      </c>
      <c r="BF30" s="936">
        <v>20</v>
      </c>
      <c r="BG30" s="384">
        <v>5</v>
      </c>
      <c r="BH30" s="384">
        <v>5</v>
      </c>
      <c r="BI30" s="384">
        <v>5</v>
      </c>
      <c r="BJ30" s="384">
        <v>5</v>
      </c>
      <c r="BK30" s="384">
        <v>5</v>
      </c>
      <c r="BL30" s="384">
        <v>5</v>
      </c>
      <c r="BM30" s="49">
        <v>50</v>
      </c>
      <c r="BN30" s="49">
        <v>20</v>
      </c>
      <c r="BO30" s="50">
        <v>70</v>
      </c>
      <c r="BP30" s="50">
        <v>30</v>
      </c>
      <c r="BQ30" s="385">
        <v>5</v>
      </c>
      <c r="BR30" s="385">
        <v>5</v>
      </c>
      <c r="BS30" s="385">
        <v>5</v>
      </c>
      <c r="BT30" s="385">
        <v>5</v>
      </c>
      <c r="BU30" s="385">
        <v>5</v>
      </c>
      <c r="BV30" s="385">
        <v>5</v>
      </c>
      <c r="BW30" s="51">
        <v>50</v>
      </c>
      <c r="BX30" s="51">
        <v>20</v>
      </c>
      <c r="BY30" s="52">
        <v>70</v>
      </c>
      <c r="BZ30" s="52">
        <v>30</v>
      </c>
      <c r="CA30" s="384">
        <v>20</v>
      </c>
      <c r="CB30" s="384">
        <v>20</v>
      </c>
      <c r="CC30" s="384">
        <v>20</v>
      </c>
      <c r="CD30" s="384">
        <v>20</v>
      </c>
      <c r="CE30" s="384">
        <v>20</v>
      </c>
      <c r="CF30" s="385">
        <v>20</v>
      </c>
      <c r="CG30" s="385">
        <v>20</v>
      </c>
      <c r="CH30" s="385">
        <v>20</v>
      </c>
      <c r="CI30" s="51">
        <v>20</v>
      </c>
      <c r="CJ30" s="52">
        <v>20</v>
      </c>
      <c r="CK30" s="384">
        <v>20</v>
      </c>
      <c r="CL30" s="384">
        <v>20</v>
      </c>
      <c r="CM30" s="384">
        <v>20</v>
      </c>
      <c r="CN30" s="49">
        <v>20</v>
      </c>
      <c r="CO30" s="50">
        <v>20</v>
      </c>
      <c r="CP30" s="338"/>
      <c r="CQ30" s="350" t="str">
        <f>IF(DOB!D30="","",DOB!D30)</f>
        <v/>
      </c>
      <c r="CR30" s="426"/>
      <c r="CS30" s="53"/>
      <c r="CT30" s="53"/>
      <c r="CU30" s="417" t="str">
        <f t="shared" si="3"/>
        <v/>
      </c>
      <c r="CV30" s="408"/>
      <c r="CW30" s="407" t="str">
        <f t="shared" si="3"/>
        <v/>
      </c>
      <c r="CX30" s="408"/>
      <c r="CY30" s="407" t="str">
        <f t="shared" si="3"/>
        <v/>
      </c>
      <c r="CZ30" s="408"/>
      <c r="DA30" s="407" t="str">
        <f t="shared" si="4"/>
        <v/>
      </c>
      <c r="DB30" s="408"/>
      <c r="DC30" s="406" t="str">
        <f t="shared" si="6"/>
        <v/>
      </c>
      <c r="DD30" s="408"/>
      <c r="DE30" s="406" t="str">
        <f t="shared" si="7"/>
        <v/>
      </c>
      <c r="DF30" s="408"/>
      <c r="DG30" s="406" t="str">
        <f t="shared" si="8"/>
        <v/>
      </c>
      <c r="DH30" s="408"/>
      <c r="DI30" s="406" t="str">
        <f t="shared" si="9"/>
        <v/>
      </c>
      <c r="DJ30" s="408"/>
      <c r="DK30" s="406" t="str">
        <f t="shared" si="10"/>
        <v/>
      </c>
      <c r="DL30" s="408"/>
      <c r="DM30" s="406" t="str">
        <f t="shared" si="11"/>
        <v/>
      </c>
      <c r="DN30" s="408"/>
      <c r="DO30" s="406" t="str">
        <f t="shared" si="11"/>
        <v/>
      </c>
      <c r="DP30" s="408"/>
      <c r="DQ30" s="406" t="str">
        <f t="shared" si="11"/>
        <v/>
      </c>
      <c r="DR30" s="418"/>
      <c r="DS30" s="354"/>
      <c r="DU30" s="356"/>
      <c r="DV30" s="359" t="str">
        <f t="shared" si="12"/>
        <v/>
      </c>
      <c r="DW30" s="355" t="str">
        <f t="shared" si="13"/>
        <v/>
      </c>
      <c r="DX30" s="221" t="str">
        <f t="shared" si="14"/>
        <v/>
      </c>
      <c r="DY30" s="355" t="str">
        <f t="shared" si="15"/>
        <v/>
      </c>
      <c r="DZ30" s="221" t="str">
        <f t="shared" si="16"/>
        <v/>
      </c>
      <c r="EA30" s="355" t="str">
        <f t="shared" si="17"/>
        <v/>
      </c>
      <c r="EB30" s="221" t="str">
        <f t="shared" si="18"/>
        <v/>
      </c>
      <c r="EC30" s="355" t="str">
        <f t="shared" si="19"/>
        <v/>
      </c>
      <c r="ED30" s="221" t="str">
        <f t="shared" si="20"/>
        <v/>
      </c>
      <c r="EE30" s="355" t="str">
        <f t="shared" si="21"/>
        <v/>
      </c>
      <c r="EF30" s="221" t="str">
        <f t="shared" si="22"/>
        <v/>
      </c>
      <c r="EG30" s="355" t="str">
        <f t="shared" si="23"/>
        <v/>
      </c>
      <c r="EH30" s="221" t="str">
        <f t="shared" si="24"/>
        <v/>
      </c>
      <c r="EI30" s="355" t="str">
        <f t="shared" si="25"/>
        <v/>
      </c>
      <c r="EJ30" s="221" t="str">
        <f t="shared" si="26"/>
        <v/>
      </c>
      <c r="EK30" s="355" t="str">
        <f t="shared" si="27"/>
        <v/>
      </c>
      <c r="EL30" s="221" t="str">
        <f t="shared" si="28"/>
        <v/>
      </c>
      <c r="EM30" s="355" t="str">
        <f t="shared" si="29"/>
        <v/>
      </c>
      <c r="EN30" s="221" t="str">
        <f t="shared" si="30"/>
        <v/>
      </c>
      <c r="EO30" s="355" t="str">
        <f t="shared" si="31"/>
        <v/>
      </c>
      <c r="EP30" s="221" t="str">
        <f t="shared" si="32"/>
        <v/>
      </c>
      <c r="EQ30" s="224" t="str">
        <f t="shared" si="33"/>
        <v/>
      </c>
      <c r="ER30" s="25"/>
      <c r="ES30" s="331"/>
      <c r="ET30" s="331"/>
      <c r="EU30" s="25"/>
      <c r="EV30" s="25"/>
      <c r="EW30" s="25"/>
      <c r="EX30" s="331"/>
      <c r="EY30" s="25"/>
    </row>
    <row r="31" spans="1:155" s="27" customFormat="1" ht="18" customHeight="1">
      <c r="A31" s="28">
        <v>25</v>
      </c>
      <c r="B31" s="394"/>
      <c r="C31" s="385"/>
      <c r="D31" s="15">
        <v>825</v>
      </c>
      <c r="E31" s="15"/>
      <c r="F31" s="29"/>
      <c r="G31" s="347"/>
      <c r="H31" s="92" t="str">
        <f t="shared" si="5"/>
        <v/>
      </c>
      <c r="I31" s="348" t="s">
        <v>403</v>
      </c>
      <c r="J31" s="349" t="s">
        <v>404</v>
      </c>
      <c r="K31" s="348" t="s">
        <v>405</v>
      </c>
      <c r="L31" s="384">
        <v>5</v>
      </c>
      <c r="M31" s="384">
        <v>5</v>
      </c>
      <c r="N31" s="384">
        <v>5</v>
      </c>
      <c r="O31" s="384">
        <v>5</v>
      </c>
      <c r="P31" s="384">
        <v>5</v>
      </c>
      <c r="Q31" s="384">
        <v>5</v>
      </c>
      <c r="R31" s="933">
        <v>26</v>
      </c>
      <c r="S31" s="933">
        <v>26</v>
      </c>
      <c r="T31" s="933">
        <v>6</v>
      </c>
      <c r="U31" s="400">
        <v>36</v>
      </c>
      <c r="V31" s="400">
        <v>36</v>
      </c>
      <c r="W31" s="400">
        <v>20</v>
      </c>
      <c r="X31" s="385">
        <v>5</v>
      </c>
      <c r="Y31" s="385">
        <v>5</v>
      </c>
      <c r="Z31" s="385">
        <v>5</v>
      </c>
      <c r="AA31" s="385">
        <v>5</v>
      </c>
      <c r="AB31" s="385">
        <v>5</v>
      </c>
      <c r="AC31" s="385">
        <v>5</v>
      </c>
      <c r="AD31" s="935">
        <v>26</v>
      </c>
      <c r="AE31" s="935">
        <v>26</v>
      </c>
      <c r="AF31" s="935">
        <v>6</v>
      </c>
      <c r="AG31" s="936">
        <v>36</v>
      </c>
      <c r="AH31" s="936">
        <v>36</v>
      </c>
      <c r="AI31" s="936">
        <v>20</v>
      </c>
      <c r="AJ31" s="394" t="s">
        <v>34</v>
      </c>
      <c r="AK31" s="384">
        <v>5</v>
      </c>
      <c r="AL31" s="384">
        <v>5</v>
      </c>
      <c r="AM31" s="384">
        <v>5</v>
      </c>
      <c r="AN31" s="384">
        <v>5</v>
      </c>
      <c r="AO31" s="384">
        <v>5</v>
      </c>
      <c r="AP31" s="384">
        <v>5</v>
      </c>
      <c r="AQ31" s="49">
        <v>50</v>
      </c>
      <c r="AR31" s="49">
        <v>20</v>
      </c>
      <c r="AS31" s="50">
        <v>70</v>
      </c>
      <c r="AT31" s="50">
        <v>30</v>
      </c>
      <c r="AU31" s="385">
        <v>5</v>
      </c>
      <c r="AV31" s="385">
        <v>5</v>
      </c>
      <c r="AW31" s="385">
        <v>5</v>
      </c>
      <c r="AX31" s="385">
        <v>5</v>
      </c>
      <c r="AY31" s="385">
        <v>5</v>
      </c>
      <c r="AZ31" s="385">
        <v>5</v>
      </c>
      <c r="BA31" s="935">
        <v>26</v>
      </c>
      <c r="BB31" s="935">
        <v>26</v>
      </c>
      <c r="BC31" s="935">
        <v>6</v>
      </c>
      <c r="BD31" s="936">
        <v>36</v>
      </c>
      <c r="BE31" s="936">
        <v>36</v>
      </c>
      <c r="BF31" s="936">
        <v>20</v>
      </c>
      <c r="BG31" s="384">
        <v>5</v>
      </c>
      <c r="BH31" s="384">
        <v>5</v>
      </c>
      <c r="BI31" s="384">
        <v>5</v>
      </c>
      <c r="BJ31" s="384">
        <v>5</v>
      </c>
      <c r="BK31" s="384">
        <v>5</v>
      </c>
      <c r="BL31" s="384">
        <v>5</v>
      </c>
      <c r="BM31" s="49">
        <v>50</v>
      </c>
      <c r="BN31" s="49">
        <v>20</v>
      </c>
      <c r="BO31" s="50">
        <v>70</v>
      </c>
      <c r="BP31" s="50">
        <v>30</v>
      </c>
      <c r="BQ31" s="385">
        <v>5</v>
      </c>
      <c r="BR31" s="385">
        <v>5</v>
      </c>
      <c r="BS31" s="385">
        <v>5</v>
      </c>
      <c r="BT31" s="385">
        <v>5</v>
      </c>
      <c r="BU31" s="385">
        <v>5</v>
      </c>
      <c r="BV31" s="385">
        <v>5</v>
      </c>
      <c r="BW31" s="51">
        <v>50</v>
      </c>
      <c r="BX31" s="51">
        <v>20</v>
      </c>
      <c r="BY31" s="52">
        <v>70</v>
      </c>
      <c r="BZ31" s="52">
        <v>30</v>
      </c>
      <c r="CA31" s="384">
        <v>20</v>
      </c>
      <c r="CB31" s="384">
        <v>20</v>
      </c>
      <c r="CC31" s="384">
        <v>20</v>
      </c>
      <c r="CD31" s="384">
        <v>20</v>
      </c>
      <c r="CE31" s="384">
        <v>20</v>
      </c>
      <c r="CF31" s="385">
        <v>20</v>
      </c>
      <c r="CG31" s="385">
        <v>20</v>
      </c>
      <c r="CH31" s="385">
        <v>20</v>
      </c>
      <c r="CI31" s="51">
        <v>20</v>
      </c>
      <c r="CJ31" s="52">
        <v>20</v>
      </c>
      <c r="CK31" s="384">
        <v>20</v>
      </c>
      <c r="CL31" s="384">
        <v>20</v>
      </c>
      <c r="CM31" s="384">
        <v>20</v>
      </c>
      <c r="CN31" s="49">
        <v>20</v>
      </c>
      <c r="CO31" s="50">
        <v>20</v>
      </c>
      <c r="CP31" s="338"/>
      <c r="CQ31" s="350" t="str">
        <f>IF(DOB!D31="","",DOB!D31)</f>
        <v/>
      </c>
      <c r="CR31" s="426"/>
      <c r="CS31" s="53"/>
      <c r="CT31" s="53"/>
      <c r="CU31" s="417" t="str">
        <f t="shared" si="3"/>
        <v/>
      </c>
      <c r="CV31" s="408"/>
      <c r="CW31" s="407" t="str">
        <f t="shared" si="3"/>
        <v/>
      </c>
      <c r="CX31" s="408"/>
      <c r="CY31" s="407" t="str">
        <f t="shared" si="3"/>
        <v/>
      </c>
      <c r="CZ31" s="408"/>
      <c r="DA31" s="407" t="str">
        <f t="shared" si="4"/>
        <v/>
      </c>
      <c r="DB31" s="408"/>
      <c r="DC31" s="406" t="str">
        <f t="shared" si="6"/>
        <v/>
      </c>
      <c r="DD31" s="408"/>
      <c r="DE31" s="406" t="str">
        <f t="shared" si="7"/>
        <v/>
      </c>
      <c r="DF31" s="408"/>
      <c r="DG31" s="406" t="str">
        <f t="shared" si="8"/>
        <v/>
      </c>
      <c r="DH31" s="408"/>
      <c r="DI31" s="406" t="str">
        <f t="shared" si="9"/>
        <v/>
      </c>
      <c r="DJ31" s="408"/>
      <c r="DK31" s="406" t="str">
        <f t="shared" si="10"/>
        <v/>
      </c>
      <c r="DL31" s="408"/>
      <c r="DM31" s="406" t="str">
        <f t="shared" si="11"/>
        <v/>
      </c>
      <c r="DN31" s="408"/>
      <c r="DO31" s="406" t="str">
        <f t="shared" si="11"/>
        <v/>
      </c>
      <c r="DP31" s="408"/>
      <c r="DQ31" s="406" t="str">
        <f t="shared" si="11"/>
        <v/>
      </c>
      <c r="DR31" s="418"/>
      <c r="DS31" s="354"/>
      <c r="DU31" s="356"/>
      <c r="DV31" s="359" t="str">
        <f t="shared" si="12"/>
        <v/>
      </c>
      <c r="DW31" s="355" t="str">
        <f t="shared" si="13"/>
        <v/>
      </c>
      <c r="DX31" s="221" t="str">
        <f t="shared" si="14"/>
        <v/>
      </c>
      <c r="DY31" s="355" t="str">
        <f t="shared" si="15"/>
        <v/>
      </c>
      <c r="DZ31" s="221" t="str">
        <f t="shared" si="16"/>
        <v/>
      </c>
      <c r="EA31" s="355" t="str">
        <f t="shared" si="17"/>
        <v/>
      </c>
      <c r="EB31" s="221" t="str">
        <f t="shared" si="18"/>
        <v/>
      </c>
      <c r="EC31" s="355" t="str">
        <f t="shared" si="19"/>
        <v/>
      </c>
      <c r="ED31" s="221" t="str">
        <f t="shared" si="20"/>
        <v/>
      </c>
      <c r="EE31" s="355" t="str">
        <f t="shared" si="21"/>
        <v/>
      </c>
      <c r="EF31" s="221" t="str">
        <f t="shared" si="22"/>
        <v/>
      </c>
      <c r="EG31" s="355" t="str">
        <f t="shared" si="23"/>
        <v/>
      </c>
      <c r="EH31" s="221" t="str">
        <f t="shared" si="24"/>
        <v/>
      </c>
      <c r="EI31" s="355" t="str">
        <f t="shared" si="25"/>
        <v/>
      </c>
      <c r="EJ31" s="221" t="str">
        <f t="shared" si="26"/>
        <v/>
      </c>
      <c r="EK31" s="355" t="str">
        <f t="shared" si="27"/>
        <v/>
      </c>
      <c r="EL31" s="221" t="str">
        <f t="shared" si="28"/>
        <v/>
      </c>
      <c r="EM31" s="355" t="str">
        <f t="shared" si="29"/>
        <v/>
      </c>
      <c r="EN31" s="221" t="str">
        <f t="shared" si="30"/>
        <v/>
      </c>
      <c r="EO31" s="355" t="str">
        <f t="shared" si="31"/>
        <v/>
      </c>
      <c r="EP31" s="221" t="str">
        <f t="shared" si="32"/>
        <v/>
      </c>
      <c r="EQ31" s="224" t="str">
        <f t="shared" si="33"/>
        <v/>
      </c>
      <c r="ER31" s="25"/>
      <c r="ES31" s="331"/>
      <c r="ET31" s="331"/>
      <c r="EU31" s="25"/>
      <c r="EV31" s="25"/>
      <c r="EW31" s="25"/>
      <c r="EX31" s="331"/>
      <c r="EY31" s="25"/>
    </row>
    <row r="32" spans="1:155" s="27" customFormat="1" ht="18" customHeight="1">
      <c r="A32" s="28">
        <v>26</v>
      </c>
      <c r="B32" s="394"/>
      <c r="C32" s="385"/>
      <c r="D32" s="15">
        <v>826</v>
      </c>
      <c r="E32" s="15"/>
      <c r="F32" s="29"/>
      <c r="G32" s="347"/>
      <c r="H32" s="92" t="str">
        <f t="shared" si="5"/>
        <v/>
      </c>
      <c r="I32" s="348" t="s">
        <v>406</v>
      </c>
      <c r="J32" s="349" t="s">
        <v>407</v>
      </c>
      <c r="K32" s="348" t="s">
        <v>408</v>
      </c>
      <c r="L32" s="384">
        <v>5</v>
      </c>
      <c r="M32" s="384">
        <v>5</v>
      </c>
      <c r="N32" s="384">
        <v>5</v>
      </c>
      <c r="O32" s="384">
        <v>5</v>
      </c>
      <c r="P32" s="384">
        <v>5</v>
      </c>
      <c r="Q32" s="384">
        <v>5</v>
      </c>
      <c r="R32" s="933">
        <v>25</v>
      </c>
      <c r="S32" s="933">
        <v>25</v>
      </c>
      <c r="T32" s="933">
        <v>5</v>
      </c>
      <c r="U32" s="400">
        <v>35</v>
      </c>
      <c r="V32" s="400">
        <v>35</v>
      </c>
      <c r="W32" s="400">
        <v>20</v>
      </c>
      <c r="X32" s="385">
        <v>5</v>
      </c>
      <c r="Y32" s="385">
        <v>5</v>
      </c>
      <c r="Z32" s="385">
        <v>5</v>
      </c>
      <c r="AA32" s="385">
        <v>5</v>
      </c>
      <c r="AB32" s="385">
        <v>5</v>
      </c>
      <c r="AC32" s="385">
        <v>5</v>
      </c>
      <c r="AD32" s="935">
        <v>25</v>
      </c>
      <c r="AE32" s="935">
        <v>25</v>
      </c>
      <c r="AF32" s="935">
        <v>5</v>
      </c>
      <c r="AG32" s="936">
        <v>35</v>
      </c>
      <c r="AH32" s="936">
        <v>35</v>
      </c>
      <c r="AI32" s="936">
        <v>20</v>
      </c>
      <c r="AJ32" s="394" t="s">
        <v>34</v>
      </c>
      <c r="AK32" s="384">
        <v>5</v>
      </c>
      <c r="AL32" s="384">
        <v>5</v>
      </c>
      <c r="AM32" s="384">
        <v>5</v>
      </c>
      <c r="AN32" s="384">
        <v>5</v>
      </c>
      <c r="AO32" s="384">
        <v>5</v>
      </c>
      <c r="AP32" s="384">
        <v>5</v>
      </c>
      <c r="AQ32" s="49">
        <v>50</v>
      </c>
      <c r="AR32" s="49">
        <v>20</v>
      </c>
      <c r="AS32" s="50">
        <v>70</v>
      </c>
      <c r="AT32" s="50">
        <v>30</v>
      </c>
      <c r="AU32" s="385">
        <v>5</v>
      </c>
      <c r="AV32" s="385">
        <v>5</v>
      </c>
      <c r="AW32" s="385">
        <v>5</v>
      </c>
      <c r="AX32" s="385">
        <v>5</v>
      </c>
      <c r="AY32" s="385">
        <v>5</v>
      </c>
      <c r="AZ32" s="385">
        <v>5</v>
      </c>
      <c r="BA32" s="935">
        <v>25</v>
      </c>
      <c r="BB32" s="935">
        <v>25</v>
      </c>
      <c r="BC32" s="935">
        <v>5</v>
      </c>
      <c r="BD32" s="936">
        <v>35</v>
      </c>
      <c r="BE32" s="936">
        <v>35</v>
      </c>
      <c r="BF32" s="936">
        <v>20</v>
      </c>
      <c r="BG32" s="384">
        <v>5</v>
      </c>
      <c r="BH32" s="384">
        <v>5</v>
      </c>
      <c r="BI32" s="384">
        <v>5</v>
      </c>
      <c r="BJ32" s="384">
        <v>5</v>
      </c>
      <c r="BK32" s="384">
        <v>5</v>
      </c>
      <c r="BL32" s="384">
        <v>5</v>
      </c>
      <c r="BM32" s="49">
        <v>50</v>
      </c>
      <c r="BN32" s="49">
        <v>20</v>
      </c>
      <c r="BO32" s="50">
        <v>70</v>
      </c>
      <c r="BP32" s="50">
        <v>30</v>
      </c>
      <c r="BQ32" s="385">
        <v>5</v>
      </c>
      <c r="BR32" s="385">
        <v>5</v>
      </c>
      <c r="BS32" s="385">
        <v>5</v>
      </c>
      <c r="BT32" s="385">
        <v>5</v>
      </c>
      <c r="BU32" s="385">
        <v>5</v>
      </c>
      <c r="BV32" s="385">
        <v>5</v>
      </c>
      <c r="BW32" s="51">
        <v>50</v>
      </c>
      <c r="BX32" s="51">
        <v>20</v>
      </c>
      <c r="BY32" s="52">
        <v>70</v>
      </c>
      <c r="BZ32" s="52">
        <v>30</v>
      </c>
      <c r="CA32" s="384">
        <v>20</v>
      </c>
      <c r="CB32" s="384">
        <v>20</v>
      </c>
      <c r="CC32" s="384">
        <v>20</v>
      </c>
      <c r="CD32" s="384">
        <v>20</v>
      </c>
      <c r="CE32" s="384">
        <v>20</v>
      </c>
      <c r="CF32" s="385">
        <v>20</v>
      </c>
      <c r="CG32" s="385">
        <v>20</v>
      </c>
      <c r="CH32" s="385">
        <v>20</v>
      </c>
      <c r="CI32" s="51">
        <v>20</v>
      </c>
      <c r="CJ32" s="52">
        <v>20</v>
      </c>
      <c r="CK32" s="384">
        <v>20</v>
      </c>
      <c r="CL32" s="384">
        <v>20</v>
      </c>
      <c r="CM32" s="384">
        <v>20</v>
      </c>
      <c r="CN32" s="49">
        <v>20</v>
      </c>
      <c r="CO32" s="50">
        <v>20</v>
      </c>
      <c r="CP32" s="338"/>
      <c r="CQ32" s="350" t="str">
        <f>IF(DOB!D32="","",DOB!D32)</f>
        <v/>
      </c>
      <c r="CR32" s="426"/>
      <c r="CS32" s="53"/>
      <c r="CT32" s="53"/>
      <c r="CU32" s="417" t="str">
        <f t="shared" si="3"/>
        <v/>
      </c>
      <c r="CV32" s="408"/>
      <c r="CW32" s="407" t="str">
        <f t="shared" si="3"/>
        <v/>
      </c>
      <c r="CX32" s="408"/>
      <c r="CY32" s="407" t="str">
        <f t="shared" si="3"/>
        <v/>
      </c>
      <c r="CZ32" s="408"/>
      <c r="DA32" s="407" t="str">
        <f t="shared" si="4"/>
        <v/>
      </c>
      <c r="DB32" s="408"/>
      <c r="DC32" s="406" t="str">
        <f t="shared" si="6"/>
        <v/>
      </c>
      <c r="DD32" s="408"/>
      <c r="DE32" s="406" t="str">
        <f t="shared" si="7"/>
        <v/>
      </c>
      <c r="DF32" s="408"/>
      <c r="DG32" s="406" t="str">
        <f t="shared" si="8"/>
        <v/>
      </c>
      <c r="DH32" s="408"/>
      <c r="DI32" s="406" t="str">
        <f t="shared" si="9"/>
        <v/>
      </c>
      <c r="DJ32" s="408"/>
      <c r="DK32" s="406" t="str">
        <f t="shared" si="10"/>
        <v/>
      </c>
      <c r="DL32" s="408"/>
      <c r="DM32" s="406" t="str">
        <f t="shared" si="11"/>
        <v/>
      </c>
      <c r="DN32" s="408"/>
      <c r="DO32" s="406" t="str">
        <f t="shared" si="11"/>
        <v/>
      </c>
      <c r="DP32" s="408"/>
      <c r="DQ32" s="406" t="str">
        <f t="shared" si="11"/>
        <v/>
      </c>
      <c r="DR32" s="418"/>
      <c r="DS32" s="354"/>
      <c r="DU32" s="356"/>
      <c r="DV32" s="359" t="str">
        <f t="shared" si="12"/>
        <v/>
      </c>
      <c r="DW32" s="355" t="str">
        <f t="shared" si="13"/>
        <v/>
      </c>
      <c r="DX32" s="221" t="str">
        <f t="shared" si="14"/>
        <v/>
      </c>
      <c r="DY32" s="355" t="str">
        <f t="shared" si="15"/>
        <v/>
      </c>
      <c r="DZ32" s="221" t="str">
        <f t="shared" si="16"/>
        <v/>
      </c>
      <c r="EA32" s="355" t="str">
        <f t="shared" si="17"/>
        <v/>
      </c>
      <c r="EB32" s="221" t="str">
        <f t="shared" si="18"/>
        <v/>
      </c>
      <c r="EC32" s="355" t="str">
        <f t="shared" si="19"/>
        <v/>
      </c>
      <c r="ED32" s="221" t="str">
        <f t="shared" si="20"/>
        <v/>
      </c>
      <c r="EE32" s="355" t="str">
        <f t="shared" si="21"/>
        <v/>
      </c>
      <c r="EF32" s="221" t="str">
        <f t="shared" si="22"/>
        <v/>
      </c>
      <c r="EG32" s="355" t="str">
        <f t="shared" si="23"/>
        <v/>
      </c>
      <c r="EH32" s="221" t="str">
        <f t="shared" si="24"/>
        <v/>
      </c>
      <c r="EI32" s="355" t="str">
        <f t="shared" si="25"/>
        <v/>
      </c>
      <c r="EJ32" s="221" t="str">
        <f t="shared" si="26"/>
        <v/>
      </c>
      <c r="EK32" s="355" t="str">
        <f t="shared" si="27"/>
        <v/>
      </c>
      <c r="EL32" s="221" t="str">
        <f t="shared" si="28"/>
        <v/>
      </c>
      <c r="EM32" s="355" t="str">
        <f t="shared" si="29"/>
        <v/>
      </c>
      <c r="EN32" s="221" t="str">
        <f t="shared" si="30"/>
        <v/>
      </c>
      <c r="EO32" s="355" t="str">
        <f t="shared" si="31"/>
        <v/>
      </c>
      <c r="EP32" s="221" t="str">
        <f t="shared" si="32"/>
        <v/>
      </c>
      <c r="EQ32" s="224" t="str">
        <f t="shared" si="33"/>
        <v/>
      </c>
      <c r="ER32" s="25"/>
      <c r="ES32" s="331"/>
      <c r="ET32" s="331"/>
      <c r="EU32" s="25"/>
      <c r="EV32" s="25"/>
      <c r="EW32" s="25"/>
      <c r="EX32" s="331"/>
      <c r="EY32" s="25"/>
    </row>
    <row r="33" spans="1:155" s="27" customFormat="1" ht="18" customHeight="1">
      <c r="A33" s="28">
        <v>27</v>
      </c>
      <c r="B33" s="394"/>
      <c r="C33" s="385"/>
      <c r="D33" s="15">
        <v>827</v>
      </c>
      <c r="E33" s="15"/>
      <c r="F33" s="29"/>
      <c r="G33" s="347"/>
      <c r="H33" s="92" t="str">
        <f t="shared" si="5"/>
        <v/>
      </c>
      <c r="I33" s="348" t="s">
        <v>409</v>
      </c>
      <c r="J33" s="349" t="s">
        <v>410</v>
      </c>
      <c r="K33" s="348" t="s">
        <v>411</v>
      </c>
      <c r="L33" s="384">
        <v>5</v>
      </c>
      <c r="M33" s="384">
        <v>5</v>
      </c>
      <c r="N33" s="384">
        <v>5</v>
      </c>
      <c r="O33" s="384">
        <v>5</v>
      </c>
      <c r="P33" s="384">
        <v>5</v>
      </c>
      <c r="Q33" s="384">
        <v>5</v>
      </c>
      <c r="R33" s="933">
        <v>24</v>
      </c>
      <c r="S33" s="933">
        <v>24</v>
      </c>
      <c r="T33" s="933">
        <v>4</v>
      </c>
      <c r="U33" s="400">
        <v>34</v>
      </c>
      <c r="V33" s="400">
        <v>34</v>
      </c>
      <c r="W33" s="400">
        <v>20</v>
      </c>
      <c r="X33" s="385">
        <v>5</v>
      </c>
      <c r="Y33" s="385">
        <v>5</v>
      </c>
      <c r="Z33" s="385">
        <v>5</v>
      </c>
      <c r="AA33" s="385">
        <v>5</v>
      </c>
      <c r="AB33" s="385">
        <v>5</v>
      </c>
      <c r="AC33" s="385">
        <v>5</v>
      </c>
      <c r="AD33" s="935">
        <v>24</v>
      </c>
      <c r="AE33" s="935">
        <v>24</v>
      </c>
      <c r="AF33" s="935">
        <v>4</v>
      </c>
      <c r="AG33" s="936">
        <v>34</v>
      </c>
      <c r="AH33" s="936">
        <v>34</v>
      </c>
      <c r="AI33" s="936">
        <v>20</v>
      </c>
      <c r="AJ33" s="394" t="s">
        <v>34</v>
      </c>
      <c r="AK33" s="384">
        <v>5</v>
      </c>
      <c r="AL33" s="384">
        <v>5</v>
      </c>
      <c r="AM33" s="384">
        <v>5</v>
      </c>
      <c r="AN33" s="384">
        <v>5</v>
      </c>
      <c r="AO33" s="384">
        <v>5</v>
      </c>
      <c r="AP33" s="384">
        <v>5</v>
      </c>
      <c r="AQ33" s="49">
        <v>50</v>
      </c>
      <c r="AR33" s="49">
        <v>20</v>
      </c>
      <c r="AS33" s="50">
        <v>70</v>
      </c>
      <c r="AT33" s="50">
        <v>30</v>
      </c>
      <c r="AU33" s="385">
        <v>5</v>
      </c>
      <c r="AV33" s="385">
        <v>5</v>
      </c>
      <c r="AW33" s="385">
        <v>5</v>
      </c>
      <c r="AX33" s="385">
        <v>5</v>
      </c>
      <c r="AY33" s="385">
        <v>5</v>
      </c>
      <c r="AZ33" s="385">
        <v>5</v>
      </c>
      <c r="BA33" s="935">
        <v>24</v>
      </c>
      <c r="BB33" s="935">
        <v>24</v>
      </c>
      <c r="BC33" s="935">
        <v>4</v>
      </c>
      <c r="BD33" s="936">
        <v>34</v>
      </c>
      <c r="BE33" s="936">
        <v>34</v>
      </c>
      <c r="BF33" s="936">
        <v>20</v>
      </c>
      <c r="BG33" s="384">
        <v>5</v>
      </c>
      <c r="BH33" s="384">
        <v>5</v>
      </c>
      <c r="BI33" s="384">
        <v>5</v>
      </c>
      <c r="BJ33" s="384">
        <v>5</v>
      </c>
      <c r="BK33" s="384">
        <v>5</v>
      </c>
      <c r="BL33" s="384">
        <v>5</v>
      </c>
      <c r="BM33" s="49">
        <v>50</v>
      </c>
      <c r="BN33" s="49">
        <v>20</v>
      </c>
      <c r="BO33" s="50">
        <v>70</v>
      </c>
      <c r="BP33" s="50">
        <v>30</v>
      </c>
      <c r="BQ33" s="385">
        <v>5</v>
      </c>
      <c r="BR33" s="385">
        <v>5</v>
      </c>
      <c r="BS33" s="385">
        <v>5</v>
      </c>
      <c r="BT33" s="385">
        <v>5</v>
      </c>
      <c r="BU33" s="385">
        <v>5</v>
      </c>
      <c r="BV33" s="385">
        <v>5</v>
      </c>
      <c r="BW33" s="51">
        <v>50</v>
      </c>
      <c r="BX33" s="51">
        <v>20</v>
      </c>
      <c r="BY33" s="52">
        <v>70</v>
      </c>
      <c r="BZ33" s="52">
        <v>30</v>
      </c>
      <c r="CA33" s="384">
        <v>20</v>
      </c>
      <c r="CB33" s="384">
        <v>20</v>
      </c>
      <c r="CC33" s="384">
        <v>20</v>
      </c>
      <c r="CD33" s="384">
        <v>20</v>
      </c>
      <c r="CE33" s="384">
        <v>20</v>
      </c>
      <c r="CF33" s="385">
        <v>20</v>
      </c>
      <c r="CG33" s="385">
        <v>20</v>
      </c>
      <c r="CH33" s="385">
        <v>20</v>
      </c>
      <c r="CI33" s="51">
        <v>20</v>
      </c>
      <c r="CJ33" s="52">
        <v>20</v>
      </c>
      <c r="CK33" s="384">
        <v>20</v>
      </c>
      <c r="CL33" s="384">
        <v>20</v>
      </c>
      <c r="CM33" s="384">
        <v>20</v>
      </c>
      <c r="CN33" s="49">
        <v>20</v>
      </c>
      <c r="CO33" s="50">
        <v>20</v>
      </c>
      <c r="CP33" s="338"/>
      <c r="CQ33" s="350" t="str">
        <f>IF(DOB!D33="","",DOB!D33)</f>
        <v/>
      </c>
      <c r="CR33" s="426"/>
      <c r="CS33" s="53"/>
      <c r="CT33" s="53"/>
      <c r="CU33" s="417" t="str">
        <f t="shared" si="3"/>
        <v/>
      </c>
      <c r="CV33" s="408"/>
      <c r="CW33" s="407" t="str">
        <f t="shared" si="3"/>
        <v/>
      </c>
      <c r="CX33" s="408"/>
      <c r="CY33" s="407" t="str">
        <f t="shared" si="3"/>
        <v/>
      </c>
      <c r="CZ33" s="408"/>
      <c r="DA33" s="407" t="str">
        <f t="shared" si="4"/>
        <v/>
      </c>
      <c r="DB33" s="408"/>
      <c r="DC33" s="406" t="str">
        <f t="shared" si="6"/>
        <v/>
      </c>
      <c r="DD33" s="408"/>
      <c r="DE33" s="406" t="str">
        <f t="shared" si="7"/>
        <v/>
      </c>
      <c r="DF33" s="408"/>
      <c r="DG33" s="406" t="str">
        <f t="shared" si="8"/>
        <v/>
      </c>
      <c r="DH33" s="408"/>
      <c r="DI33" s="406" t="str">
        <f t="shared" si="9"/>
        <v/>
      </c>
      <c r="DJ33" s="408"/>
      <c r="DK33" s="406" t="str">
        <f t="shared" si="10"/>
        <v/>
      </c>
      <c r="DL33" s="408"/>
      <c r="DM33" s="406" t="str">
        <f t="shared" si="11"/>
        <v/>
      </c>
      <c r="DN33" s="408"/>
      <c r="DO33" s="406" t="str">
        <f t="shared" si="11"/>
        <v/>
      </c>
      <c r="DP33" s="408"/>
      <c r="DQ33" s="406" t="str">
        <f t="shared" si="11"/>
        <v/>
      </c>
      <c r="DR33" s="418"/>
      <c r="DS33" s="354"/>
      <c r="DU33" s="356"/>
      <c r="DV33" s="359" t="str">
        <f t="shared" si="12"/>
        <v/>
      </c>
      <c r="DW33" s="355" t="str">
        <f t="shared" si="13"/>
        <v/>
      </c>
      <c r="DX33" s="221" t="str">
        <f t="shared" si="14"/>
        <v/>
      </c>
      <c r="DY33" s="355" t="str">
        <f t="shared" si="15"/>
        <v/>
      </c>
      <c r="DZ33" s="221" t="str">
        <f t="shared" si="16"/>
        <v/>
      </c>
      <c r="EA33" s="355" t="str">
        <f t="shared" si="17"/>
        <v/>
      </c>
      <c r="EB33" s="221" t="str">
        <f t="shared" si="18"/>
        <v/>
      </c>
      <c r="EC33" s="355" t="str">
        <f t="shared" si="19"/>
        <v/>
      </c>
      <c r="ED33" s="221" t="str">
        <f t="shared" si="20"/>
        <v/>
      </c>
      <c r="EE33" s="355" t="str">
        <f t="shared" si="21"/>
        <v/>
      </c>
      <c r="EF33" s="221" t="str">
        <f t="shared" si="22"/>
        <v/>
      </c>
      <c r="EG33" s="355" t="str">
        <f t="shared" si="23"/>
        <v/>
      </c>
      <c r="EH33" s="221" t="str">
        <f t="shared" si="24"/>
        <v/>
      </c>
      <c r="EI33" s="355" t="str">
        <f t="shared" si="25"/>
        <v/>
      </c>
      <c r="EJ33" s="221" t="str">
        <f t="shared" si="26"/>
        <v/>
      </c>
      <c r="EK33" s="355" t="str">
        <f t="shared" si="27"/>
        <v/>
      </c>
      <c r="EL33" s="221" t="str">
        <f t="shared" si="28"/>
        <v/>
      </c>
      <c r="EM33" s="355" t="str">
        <f t="shared" si="29"/>
        <v/>
      </c>
      <c r="EN33" s="221" t="str">
        <f t="shared" si="30"/>
        <v/>
      </c>
      <c r="EO33" s="355" t="str">
        <f t="shared" si="31"/>
        <v/>
      </c>
      <c r="EP33" s="221" t="str">
        <f t="shared" si="32"/>
        <v/>
      </c>
      <c r="EQ33" s="224" t="str">
        <f t="shared" si="33"/>
        <v/>
      </c>
      <c r="ER33" s="25"/>
      <c r="ES33" s="331"/>
      <c r="ET33" s="331"/>
      <c r="EU33" s="25"/>
      <c r="EV33" s="25"/>
      <c r="EW33" s="25"/>
      <c r="EX33" s="331"/>
      <c r="EY33" s="25"/>
    </row>
    <row r="34" spans="1:155" s="27" customFormat="1" ht="18" customHeight="1">
      <c r="A34" s="28">
        <v>28</v>
      </c>
      <c r="B34" s="394"/>
      <c r="C34" s="385"/>
      <c r="D34" s="15">
        <v>828</v>
      </c>
      <c r="E34" s="15"/>
      <c r="F34" s="29"/>
      <c r="G34" s="347"/>
      <c r="H34" s="92" t="str">
        <f t="shared" si="5"/>
        <v/>
      </c>
      <c r="I34" s="348" t="s">
        <v>412</v>
      </c>
      <c r="J34" s="349" t="s">
        <v>413</v>
      </c>
      <c r="K34" s="348" t="s">
        <v>414</v>
      </c>
      <c r="L34" s="384">
        <v>5</v>
      </c>
      <c r="M34" s="384">
        <v>5</v>
      </c>
      <c r="N34" s="384">
        <v>5</v>
      </c>
      <c r="O34" s="384">
        <v>5</v>
      </c>
      <c r="P34" s="384">
        <v>5</v>
      </c>
      <c r="Q34" s="384">
        <v>5</v>
      </c>
      <c r="R34" s="933">
        <v>23</v>
      </c>
      <c r="S34" s="933">
        <v>23</v>
      </c>
      <c r="T34" s="933">
        <v>3</v>
      </c>
      <c r="U34" s="400">
        <v>33</v>
      </c>
      <c r="V34" s="400">
        <v>33</v>
      </c>
      <c r="W34" s="400">
        <v>20</v>
      </c>
      <c r="X34" s="385">
        <v>5</v>
      </c>
      <c r="Y34" s="385">
        <v>5</v>
      </c>
      <c r="Z34" s="385">
        <v>5</v>
      </c>
      <c r="AA34" s="385">
        <v>5</v>
      </c>
      <c r="AB34" s="385">
        <v>5</v>
      </c>
      <c r="AC34" s="385">
        <v>5</v>
      </c>
      <c r="AD34" s="935">
        <v>23</v>
      </c>
      <c r="AE34" s="935">
        <v>23</v>
      </c>
      <c r="AF34" s="935">
        <v>3</v>
      </c>
      <c r="AG34" s="936">
        <v>33</v>
      </c>
      <c r="AH34" s="936">
        <v>33</v>
      </c>
      <c r="AI34" s="936">
        <v>20</v>
      </c>
      <c r="AJ34" s="394" t="s">
        <v>34</v>
      </c>
      <c r="AK34" s="384">
        <v>5</v>
      </c>
      <c r="AL34" s="384">
        <v>5</v>
      </c>
      <c r="AM34" s="384">
        <v>5</v>
      </c>
      <c r="AN34" s="384">
        <v>5</v>
      </c>
      <c r="AO34" s="384">
        <v>5</v>
      </c>
      <c r="AP34" s="384">
        <v>5</v>
      </c>
      <c r="AQ34" s="49">
        <v>50</v>
      </c>
      <c r="AR34" s="49">
        <v>20</v>
      </c>
      <c r="AS34" s="50">
        <v>70</v>
      </c>
      <c r="AT34" s="50">
        <v>30</v>
      </c>
      <c r="AU34" s="385">
        <v>5</v>
      </c>
      <c r="AV34" s="385">
        <v>5</v>
      </c>
      <c r="AW34" s="385">
        <v>5</v>
      </c>
      <c r="AX34" s="385">
        <v>5</v>
      </c>
      <c r="AY34" s="385">
        <v>5</v>
      </c>
      <c r="AZ34" s="385">
        <v>5</v>
      </c>
      <c r="BA34" s="935">
        <v>23</v>
      </c>
      <c r="BB34" s="935">
        <v>23</v>
      </c>
      <c r="BC34" s="935">
        <v>3</v>
      </c>
      <c r="BD34" s="936">
        <v>33</v>
      </c>
      <c r="BE34" s="936">
        <v>33</v>
      </c>
      <c r="BF34" s="936">
        <v>20</v>
      </c>
      <c r="BG34" s="384">
        <v>5</v>
      </c>
      <c r="BH34" s="384">
        <v>5</v>
      </c>
      <c r="BI34" s="384">
        <v>5</v>
      </c>
      <c r="BJ34" s="384">
        <v>5</v>
      </c>
      <c r="BK34" s="384">
        <v>5</v>
      </c>
      <c r="BL34" s="384">
        <v>5</v>
      </c>
      <c r="BM34" s="49">
        <v>50</v>
      </c>
      <c r="BN34" s="49">
        <v>20</v>
      </c>
      <c r="BO34" s="50">
        <v>70</v>
      </c>
      <c r="BP34" s="50">
        <v>30</v>
      </c>
      <c r="BQ34" s="385">
        <v>5</v>
      </c>
      <c r="BR34" s="385">
        <v>5</v>
      </c>
      <c r="BS34" s="385">
        <v>5</v>
      </c>
      <c r="BT34" s="385">
        <v>5</v>
      </c>
      <c r="BU34" s="385">
        <v>5</v>
      </c>
      <c r="BV34" s="385">
        <v>5</v>
      </c>
      <c r="BW34" s="51">
        <v>50</v>
      </c>
      <c r="BX34" s="51">
        <v>20</v>
      </c>
      <c r="BY34" s="52">
        <v>70</v>
      </c>
      <c r="BZ34" s="52">
        <v>30</v>
      </c>
      <c r="CA34" s="384">
        <v>20</v>
      </c>
      <c r="CB34" s="384">
        <v>20</v>
      </c>
      <c r="CC34" s="384">
        <v>20</v>
      </c>
      <c r="CD34" s="384">
        <v>20</v>
      </c>
      <c r="CE34" s="384">
        <v>20</v>
      </c>
      <c r="CF34" s="385">
        <v>20</v>
      </c>
      <c r="CG34" s="385">
        <v>20</v>
      </c>
      <c r="CH34" s="385">
        <v>20</v>
      </c>
      <c r="CI34" s="51">
        <v>20</v>
      </c>
      <c r="CJ34" s="52">
        <v>20</v>
      </c>
      <c r="CK34" s="384">
        <v>20</v>
      </c>
      <c r="CL34" s="384">
        <v>20</v>
      </c>
      <c r="CM34" s="384">
        <v>20</v>
      </c>
      <c r="CN34" s="49">
        <v>20</v>
      </c>
      <c r="CO34" s="50">
        <v>20</v>
      </c>
      <c r="CP34" s="338"/>
      <c r="CQ34" s="350" t="str">
        <f>IF(DOB!D34="","",DOB!D34)</f>
        <v/>
      </c>
      <c r="CR34" s="426"/>
      <c r="CS34" s="53"/>
      <c r="CT34" s="53"/>
      <c r="CU34" s="417" t="str">
        <f t="shared" si="3"/>
        <v/>
      </c>
      <c r="CV34" s="408"/>
      <c r="CW34" s="407" t="str">
        <f t="shared" si="3"/>
        <v/>
      </c>
      <c r="CX34" s="408"/>
      <c r="CY34" s="407" t="str">
        <f t="shared" si="3"/>
        <v/>
      </c>
      <c r="CZ34" s="408"/>
      <c r="DA34" s="407" t="str">
        <f t="shared" si="4"/>
        <v/>
      </c>
      <c r="DB34" s="408"/>
      <c r="DC34" s="406" t="str">
        <f t="shared" si="6"/>
        <v/>
      </c>
      <c r="DD34" s="408"/>
      <c r="DE34" s="406" t="str">
        <f t="shared" si="7"/>
        <v/>
      </c>
      <c r="DF34" s="408"/>
      <c r="DG34" s="406" t="str">
        <f t="shared" si="8"/>
        <v/>
      </c>
      <c r="DH34" s="408"/>
      <c r="DI34" s="406" t="str">
        <f t="shared" si="9"/>
        <v/>
      </c>
      <c r="DJ34" s="408"/>
      <c r="DK34" s="406" t="str">
        <f t="shared" si="10"/>
        <v/>
      </c>
      <c r="DL34" s="408"/>
      <c r="DM34" s="406" t="str">
        <f t="shared" si="11"/>
        <v/>
      </c>
      <c r="DN34" s="408"/>
      <c r="DO34" s="406" t="str">
        <f t="shared" si="11"/>
        <v/>
      </c>
      <c r="DP34" s="408"/>
      <c r="DQ34" s="406" t="str">
        <f t="shared" si="11"/>
        <v/>
      </c>
      <c r="DR34" s="418"/>
      <c r="DS34" s="354"/>
      <c r="DU34" s="356"/>
      <c r="DV34" s="359" t="str">
        <f t="shared" si="12"/>
        <v/>
      </c>
      <c r="DW34" s="355" t="str">
        <f t="shared" si="13"/>
        <v/>
      </c>
      <c r="DX34" s="221" t="str">
        <f t="shared" si="14"/>
        <v/>
      </c>
      <c r="DY34" s="355" t="str">
        <f t="shared" si="15"/>
        <v/>
      </c>
      <c r="DZ34" s="221" t="str">
        <f t="shared" si="16"/>
        <v/>
      </c>
      <c r="EA34" s="355" t="str">
        <f t="shared" si="17"/>
        <v/>
      </c>
      <c r="EB34" s="221" t="str">
        <f t="shared" si="18"/>
        <v/>
      </c>
      <c r="EC34" s="355" t="str">
        <f t="shared" si="19"/>
        <v/>
      </c>
      <c r="ED34" s="221" t="str">
        <f t="shared" si="20"/>
        <v/>
      </c>
      <c r="EE34" s="355" t="str">
        <f t="shared" si="21"/>
        <v/>
      </c>
      <c r="EF34" s="221" t="str">
        <f t="shared" si="22"/>
        <v/>
      </c>
      <c r="EG34" s="355" t="str">
        <f t="shared" si="23"/>
        <v/>
      </c>
      <c r="EH34" s="221" t="str">
        <f t="shared" si="24"/>
        <v/>
      </c>
      <c r="EI34" s="355" t="str">
        <f t="shared" si="25"/>
        <v/>
      </c>
      <c r="EJ34" s="221" t="str">
        <f t="shared" si="26"/>
        <v/>
      </c>
      <c r="EK34" s="355" t="str">
        <f t="shared" si="27"/>
        <v/>
      </c>
      <c r="EL34" s="221" t="str">
        <f t="shared" si="28"/>
        <v/>
      </c>
      <c r="EM34" s="355" t="str">
        <f t="shared" si="29"/>
        <v/>
      </c>
      <c r="EN34" s="221" t="str">
        <f t="shared" si="30"/>
        <v/>
      </c>
      <c r="EO34" s="355" t="str">
        <f t="shared" si="31"/>
        <v/>
      </c>
      <c r="EP34" s="221" t="str">
        <f t="shared" si="32"/>
        <v/>
      </c>
      <c r="EQ34" s="224" t="str">
        <f t="shared" si="33"/>
        <v/>
      </c>
      <c r="ER34" s="25"/>
      <c r="ES34" s="331"/>
      <c r="ET34" s="331"/>
      <c r="EU34" s="25"/>
      <c r="EV34" s="25"/>
      <c r="EW34" s="25"/>
      <c r="EX34" s="331"/>
      <c r="EY34" s="25"/>
    </row>
    <row r="35" spans="1:155" s="27" customFormat="1" ht="18" customHeight="1">
      <c r="A35" s="28">
        <v>29</v>
      </c>
      <c r="B35" s="394"/>
      <c r="C35" s="385"/>
      <c r="D35" s="15">
        <v>829</v>
      </c>
      <c r="E35" s="15"/>
      <c r="F35" s="29"/>
      <c r="G35" s="347"/>
      <c r="H35" s="92" t="str">
        <f t="shared" si="5"/>
        <v/>
      </c>
      <c r="I35" s="348" t="s">
        <v>415</v>
      </c>
      <c r="J35" s="349" t="s">
        <v>416</v>
      </c>
      <c r="K35" s="348" t="s">
        <v>417</v>
      </c>
      <c r="L35" s="384">
        <v>5</v>
      </c>
      <c r="M35" s="384">
        <v>5</v>
      </c>
      <c r="N35" s="384">
        <v>5</v>
      </c>
      <c r="O35" s="384">
        <v>5</v>
      </c>
      <c r="P35" s="384">
        <v>5</v>
      </c>
      <c r="Q35" s="384">
        <v>5</v>
      </c>
      <c r="R35" s="933">
        <v>22</v>
      </c>
      <c r="S35" s="933">
        <v>22</v>
      </c>
      <c r="T35" s="933">
        <v>2</v>
      </c>
      <c r="U35" s="400">
        <v>32</v>
      </c>
      <c r="V35" s="400">
        <v>32</v>
      </c>
      <c r="W35" s="400">
        <v>20</v>
      </c>
      <c r="X35" s="385">
        <v>5</v>
      </c>
      <c r="Y35" s="385">
        <v>5</v>
      </c>
      <c r="Z35" s="385">
        <v>5</v>
      </c>
      <c r="AA35" s="385">
        <v>5</v>
      </c>
      <c r="AB35" s="385">
        <v>5</v>
      </c>
      <c r="AC35" s="385">
        <v>5</v>
      </c>
      <c r="AD35" s="935">
        <v>22</v>
      </c>
      <c r="AE35" s="935">
        <v>22</v>
      </c>
      <c r="AF35" s="935">
        <v>2</v>
      </c>
      <c r="AG35" s="936">
        <v>32</v>
      </c>
      <c r="AH35" s="936">
        <v>32</v>
      </c>
      <c r="AI35" s="936">
        <v>20</v>
      </c>
      <c r="AJ35" s="394" t="s">
        <v>34</v>
      </c>
      <c r="AK35" s="384">
        <v>5</v>
      </c>
      <c r="AL35" s="384">
        <v>5</v>
      </c>
      <c r="AM35" s="384">
        <v>5</v>
      </c>
      <c r="AN35" s="384">
        <v>5</v>
      </c>
      <c r="AO35" s="384">
        <v>5</v>
      </c>
      <c r="AP35" s="384">
        <v>5</v>
      </c>
      <c r="AQ35" s="49">
        <v>50</v>
      </c>
      <c r="AR35" s="49">
        <v>20</v>
      </c>
      <c r="AS35" s="50">
        <v>70</v>
      </c>
      <c r="AT35" s="50">
        <v>30</v>
      </c>
      <c r="AU35" s="385">
        <v>5</v>
      </c>
      <c r="AV35" s="385">
        <v>5</v>
      </c>
      <c r="AW35" s="385">
        <v>5</v>
      </c>
      <c r="AX35" s="385">
        <v>5</v>
      </c>
      <c r="AY35" s="385">
        <v>5</v>
      </c>
      <c r="AZ35" s="385">
        <v>5</v>
      </c>
      <c r="BA35" s="935">
        <v>22</v>
      </c>
      <c r="BB35" s="935">
        <v>22</v>
      </c>
      <c r="BC35" s="935">
        <v>2</v>
      </c>
      <c r="BD35" s="936">
        <v>32</v>
      </c>
      <c r="BE35" s="936">
        <v>32</v>
      </c>
      <c r="BF35" s="936">
        <v>20</v>
      </c>
      <c r="BG35" s="384">
        <v>5</v>
      </c>
      <c r="BH35" s="384">
        <v>5</v>
      </c>
      <c r="BI35" s="384">
        <v>5</v>
      </c>
      <c r="BJ35" s="384">
        <v>5</v>
      </c>
      <c r="BK35" s="384">
        <v>5</v>
      </c>
      <c r="BL35" s="384">
        <v>5</v>
      </c>
      <c r="BM35" s="49">
        <v>50</v>
      </c>
      <c r="BN35" s="49">
        <v>20</v>
      </c>
      <c r="BO35" s="50">
        <v>70</v>
      </c>
      <c r="BP35" s="50">
        <v>30</v>
      </c>
      <c r="BQ35" s="385">
        <v>5</v>
      </c>
      <c r="BR35" s="385">
        <v>5</v>
      </c>
      <c r="BS35" s="385">
        <v>5</v>
      </c>
      <c r="BT35" s="385">
        <v>5</v>
      </c>
      <c r="BU35" s="385">
        <v>5</v>
      </c>
      <c r="BV35" s="385">
        <v>5</v>
      </c>
      <c r="BW35" s="51">
        <v>50</v>
      </c>
      <c r="BX35" s="51">
        <v>20</v>
      </c>
      <c r="BY35" s="52">
        <v>70</v>
      </c>
      <c r="BZ35" s="52">
        <v>30</v>
      </c>
      <c r="CA35" s="384">
        <v>20</v>
      </c>
      <c r="CB35" s="384">
        <v>20</v>
      </c>
      <c r="CC35" s="384">
        <v>20</v>
      </c>
      <c r="CD35" s="384">
        <v>20</v>
      </c>
      <c r="CE35" s="384">
        <v>20</v>
      </c>
      <c r="CF35" s="385">
        <v>20</v>
      </c>
      <c r="CG35" s="385">
        <v>20</v>
      </c>
      <c r="CH35" s="385">
        <v>20</v>
      </c>
      <c r="CI35" s="51">
        <v>20</v>
      </c>
      <c r="CJ35" s="52">
        <v>20</v>
      </c>
      <c r="CK35" s="384">
        <v>20</v>
      </c>
      <c r="CL35" s="384">
        <v>20</v>
      </c>
      <c r="CM35" s="384">
        <v>20</v>
      </c>
      <c r="CN35" s="49">
        <v>20</v>
      </c>
      <c r="CO35" s="50">
        <v>20</v>
      </c>
      <c r="CP35" s="338"/>
      <c r="CQ35" s="350" t="str">
        <f>IF(DOB!D35="","",DOB!D35)</f>
        <v/>
      </c>
      <c r="CR35" s="226" t="s">
        <v>15</v>
      </c>
      <c r="CS35" s="53"/>
      <c r="CT35" s="53"/>
      <c r="CU35" s="417" t="str">
        <f t="shared" si="3"/>
        <v/>
      </c>
      <c r="CV35" s="408"/>
      <c r="CW35" s="407" t="str">
        <f t="shared" si="3"/>
        <v/>
      </c>
      <c r="CX35" s="408"/>
      <c r="CY35" s="407" t="str">
        <f t="shared" si="3"/>
        <v/>
      </c>
      <c r="CZ35" s="408"/>
      <c r="DA35" s="407" t="str">
        <f t="shared" si="4"/>
        <v/>
      </c>
      <c r="DB35" s="408"/>
      <c r="DC35" s="406" t="str">
        <f t="shared" si="6"/>
        <v/>
      </c>
      <c r="DD35" s="408"/>
      <c r="DE35" s="406" t="str">
        <f t="shared" si="7"/>
        <v/>
      </c>
      <c r="DF35" s="408"/>
      <c r="DG35" s="406" t="str">
        <f t="shared" si="8"/>
        <v/>
      </c>
      <c r="DH35" s="408"/>
      <c r="DI35" s="406" t="str">
        <f t="shared" si="9"/>
        <v/>
      </c>
      <c r="DJ35" s="408"/>
      <c r="DK35" s="406" t="str">
        <f t="shared" si="10"/>
        <v/>
      </c>
      <c r="DL35" s="408"/>
      <c r="DM35" s="406" t="str">
        <f t="shared" si="11"/>
        <v/>
      </c>
      <c r="DN35" s="408"/>
      <c r="DO35" s="406" t="str">
        <f t="shared" si="11"/>
        <v/>
      </c>
      <c r="DP35" s="408"/>
      <c r="DQ35" s="406" t="str">
        <f t="shared" si="11"/>
        <v/>
      </c>
      <c r="DR35" s="418"/>
      <c r="DS35" s="354"/>
      <c r="DU35" s="356"/>
      <c r="DV35" s="359" t="str">
        <f t="shared" si="12"/>
        <v/>
      </c>
      <c r="DW35" s="355" t="str">
        <f t="shared" si="13"/>
        <v/>
      </c>
      <c r="DX35" s="221" t="str">
        <f t="shared" si="14"/>
        <v/>
      </c>
      <c r="DY35" s="355" t="str">
        <f t="shared" si="15"/>
        <v/>
      </c>
      <c r="DZ35" s="221" t="str">
        <f t="shared" si="16"/>
        <v/>
      </c>
      <c r="EA35" s="355" t="str">
        <f t="shared" si="17"/>
        <v/>
      </c>
      <c r="EB35" s="221" t="str">
        <f t="shared" si="18"/>
        <v/>
      </c>
      <c r="EC35" s="355" t="str">
        <f t="shared" si="19"/>
        <v/>
      </c>
      <c r="ED35" s="221" t="str">
        <f t="shared" si="20"/>
        <v/>
      </c>
      <c r="EE35" s="355" t="str">
        <f t="shared" si="21"/>
        <v/>
      </c>
      <c r="EF35" s="221" t="str">
        <f t="shared" si="22"/>
        <v/>
      </c>
      <c r="EG35" s="355" t="str">
        <f t="shared" si="23"/>
        <v/>
      </c>
      <c r="EH35" s="221" t="str">
        <f t="shared" si="24"/>
        <v/>
      </c>
      <c r="EI35" s="355" t="str">
        <f t="shared" si="25"/>
        <v/>
      </c>
      <c r="EJ35" s="221" t="str">
        <f t="shared" si="26"/>
        <v/>
      </c>
      <c r="EK35" s="355" t="str">
        <f t="shared" si="27"/>
        <v/>
      </c>
      <c r="EL35" s="221" t="str">
        <f t="shared" si="28"/>
        <v/>
      </c>
      <c r="EM35" s="355" t="str">
        <f t="shared" si="29"/>
        <v/>
      </c>
      <c r="EN35" s="221" t="str">
        <f t="shared" si="30"/>
        <v/>
      </c>
      <c r="EO35" s="355" t="str">
        <f t="shared" si="31"/>
        <v/>
      </c>
      <c r="EP35" s="221" t="str">
        <f t="shared" si="32"/>
        <v/>
      </c>
      <c r="EQ35" s="224" t="str">
        <f t="shared" si="33"/>
        <v/>
      </c>
      <c r="ER35" s="25"/>
      <c r="ES35" s="25"/>
      <c r="ET35" s="25"/>
      <c r="EU35" s="25"/>
      <c r="EV35" s="25"/>
      <c r="EW35" s="25"/>
      <c r="EX35" s="25"/>
      <c r="EY35" s="25"/>
    </row>
    <row r="36" spans="1:155" s="27" customFormat="1" ht="18" customHeight="1">
      <c r="A36" s="28">
        <v>30</v>
      </c>
      <c r="B36" s="394"/>
      <c r="C36" s="385"/>
      <c r="D36" s="15">
        <v>830</v>
      </c>
      <c r="E36" s="15"/>
      <c r="F36" s="29"/>
      <c r="G36" s="347"/>
      <c r="H36" s="92" t="str">
        <f t="shared" si="5"/>
        <v/>
      </c>
      <c r="I36" s="348" t="s">
        <v>418</v>
      </c>
      <c r="J36" s="349" t="s">
        <v>419</v>
      </c>
      <c r="K36" s="348" t="s">
        <v>420</v>
      </c>
      <c r="L36" s="384">
        <v>5</v>
      </c>
      <c r="M36" s="384">
        <v>5</v>
      </c>
      <c r="N36" s="384">
        <v>5</v>
      </c>
      <c r="O36" s="384">
        <v>5</v>
      </c>
      <c r="P36" s="384">
        <v>5</v>
      </c>
      <c r="Q36" s="384">
        <v>5</v>
      </c>
      <c r="R36" s="933">
        <v>21</v>
      </c>
      <c r="S36" s="933">
        <v>21</v>
      </c>
      <c r="T36" s="933">
        <v>1</v>
      </c>
      <c r="U36" s="400">
        <v>31</v>
      </c>
      <c r="V36" s="400">
        <v>31</v>
      </c>
      <c r="W36" s="400">
        <v>20</v>
      </c>
      <c r="X36" s="385">
        <v>5</v>
      </c>
      <c r="Y36" s="385">
        <v>5</v>
      </c>
      <c r="Z36" s="385">
        <v>5</v>
      </c>
      <c r="AA36" s="385">
        <v>5</v>
      </c>
      <c r="AB36" s="385">
        <v>5</v>
      </c>
      <c r="AC36" s="385">
        <v>5</v>
      </c>
      <c r="AD36" s="935">
        <v>21</v>
      </c>
      <c r="AE36" s="935">
        <v>21</v>
      </c>
      <c r="AF36" s="935">
        <v>1</v>
      </c>
      <c r="AG36" s="936">
        <v>31</v>
      </c>
      <c r="AH36" s="936">
        <v>31</v>
      </c>
      <c r="AI36" s="936">
        <v>20</v>
      </c>
      <c r="AJ36" s="394" t="s">
        <v>34</v>
      </c>
      <c r="AK36" s="384">
        <v>5</v>
      </c>
      <c r="AL36" s="384">
        <v>5</v>
      </c>
      <c r="AM36" s="384">
        <v>5</v>
      </c>
      <c r="AN36" s="384">
        <v>5</v>
      </c>
      <c r="AO36" s="384">
        <v>5</v>
      </c>
      <c r="AP36" s="384">
        <v>5</v>
      </c>
      <c r="AQ36" s="49">
        <v>50</v>
      </c>
      <c r="AR36" s="49">
        <v>20</v>
      </c>
      <c r="AS36" s="50">
        <v>70</v>
      </c>
      <c r="AT36" s="50">
        <v>30</v>
      </c>
      <c r="AU36" s="385">
        <v>5</v>
      </c>
      <c r="AV36" s="385">
        <v>5</v>
      </c>
      <c r="AW36" s="385">
        <v>5</v>
      </c>
      <c r="AX36" s="385">
        <v>5</v>
      </c>
      <c r="AY36" s="385">
        <v>5</v>
      </c>
      <c r="AZ36" s="385">
        <v>5</v>
      </c>
      <c r="BA36" s="935">
        <v>21</v>
      </c>
      <c r="BB36" s="935">
        <v>21</v>
      </c>
      <c r="BC36" s="935">
        <v>1</v>
      </c>
      <c r="BD36" s="936">
        <v>31</v>
      </c>
      <c r="BE36" s="936">
        <v>31</v>
      </c>
      <c r="BF36" s="936">
        <v>20</v>
      </c>
      <c r="BG36" s="384">
        <v>5</v>
      </c>
      <c r="BH36" s="384">
        <v>5</v>
      </c>
      <c r="BI36" s="384">
        <v>5</v>
      </c>
      <c r="BJ36" s="384">
        <v>5</v>
      </c>
      <c r="BK36" s="384">
        <v>5</v>
      </c>
      <c r="BL36" s="384">
        <v>5</v>
      </c>
      <c r="BM36" s="49">
        <v>50</v>
      </c>
      <c r="BN36" s="49">
        <v>20</v>
      </c>
      <c r="BO36" s="50">
        <v>70</v>
      </c>
      <c r="BP36" s="50">
        <v>30</v>
      </c>
      <c r="BQ36" s="385">
        <v>5</v>
      </c>
      <c r="BR36" s="385">
        <v>5</v>
      </c>
      <c r="BS36" s="385">
        <v>5</v>
      </c>
      <c r="BT36" s="385">
        <v>5</v>
      </c>
      <c r="BU36" s="385">
        <v>5</v>
      </c>
      <c r="BV36" s="385">
        <v>5</v>
      </c>
      <c r="BW36" s="51">
        <v>50</v>
      </c>
      <c r="BX36" s="51">
        <v>20</v>
      </c>
      <c r="BY36" s="52">
        <v>70</v>
      </c>
      <c r="BZ36" s="52">
        <v>30</v>
      </c>
      <c r="CA36" s="384">
        <v>20</v>
      </c>
      <c r="CB36" s="384">
        <v>20</v>
      </c>
      <c r="CC36" s="384">
        <v>20</v>
      </c>
      <c r="CD36" s="384">
        <v>20</v>
      </c>
      <c r="CE36" s="384">
        <v>20</v>
      </c>
      <c r="CF36" s="385">
        <v>20</v>
      </c>
      <c r="CG36" s="385">
        <v>20</v>
      </c>
      <c r="CH36" s="385">
        <v>20</v>
      </c>
      <c r="CI36" s="51">
        <v>20</v>
      </c>
      <c r="CJ36" s="52">
        <v>20</v>
      </c>
      <c r="CK36" s="384">
        <v>20</v>
      </c>
      <c r="CL36" s="384">
        <v>20</v>
      </c>
      <c r="CM36" s="384">
        <v>20</v>
      </c>
      <c r="CN36" s="49">
        <v>20</v>
      </c>
      <c r="CO36" s="50">
        <v>20</v>
      </c>
      <c r="CP36" s="338"/>
      <c r="CQ36" s="350" t="str">
        <f>IF(DOB!D36="","",DOB!D36)</f>
        <v/>
      </c>
      <c r="CR36" s="226" t="s">
        <v>14</v>
      </c>
      <c r="CS36" s="53"/>
      <c r="CT36" s="53"/>
      <c r="CU36" s="417" t="str">
        <f t="shared" si="3"/>
        <v/>
      </c>
      <c r="CV36" s="408"/>
      <c r="CW36" s="407" t="str">
        <f t="shared" si="3"/>
        <v/>
      </c>
      <c r="CX36" s="408"/>
      <c r="CY36" s="407" t="str">
        <f t="shared" si="3"/>
        <v/>
      </c>
      <c r="CZ36" s="408"/>
      <c r="DA36" s="407" t="str">
        <f t="shared" si="4"/>
        <v/>
      </c>
      <c r="DB36" s="408"/>
      <c r="DC36" s="406" t="str">
        <f t="shared" si="6"/>
        <v/>
      </c>
      <c r="DD36" s="408"/>
      <c r="DE36" s="406" t="str">
        <f t="shared" si="7"/>
        <v/>
      </c>
      <c r="DF36" s="408"/>
      <c r="DG36" s="406" t="str">
        <f t="shared" si="8"/>
        <v/>
      </c>
      <c r="DH36" s="408"/>
      <c r="DI36" s="406" t="str">
        <f t="shared" si="9"/>
        <v/>
      </c>
      <c r="DJ36" s="408"/>
      <c r="DK36" s="406" t="str">
        <f t="shared" si="10"/>
        <v/>
      </c>
      <c r="DL36" s="408"/>
      <c r="DM36" s="406" t="str">
        <f t="shared" si="11"/>
        <v/>
      </c>
      <c r="DN36" s="408"/>
      <c r="DO36" s="406" t="str">
        <f t="shared" si="11"/>
        <v/>
      </c>
      <c r="DP36" s="408"/>
      <c r="DQ36" s="406" t="str">
        <f t="shared" si="11"/>
        <v/>
      </c>
      <c r="DR36" s="418"/>
      <c r="DS36" s="354"/>
      <c r="DU36" s="356"/>
      <c r="DV36" s="359" t="str">
        <f t="shared" si="12"/>
        <v/>
      </c>
      <c r="DW36" s="355" t="str">
        <f t="shared" si="13"/>
        <v/>
      </c>
      <c r="DX36" s="221" t="str">
        <f t="shared" si="14"/>
        <v/>
      </c>
      <c r="DY36" s="355" t="str">
        <f t="shared" si="15"/>
        <v/>
      </c>
      <c r="DZ36" s="221" t="str">
        <f t="shared" si="16"/>
        <v/>
      </c>
      <c r="EA36" s="355" t="str">
        <f t="shared" si="17"/>
        <v/>
      </c>
      <c r="EB36" s="221" t="str">
        <f t="shared" si="18"/>
        <v/>
      </c>
      <c r="EC36" s="355" t="str">
        <f t="shared" si="19"/>
        <v/>
      </c>
      <c r="ED36" s="221" t="str">
        <f t="shared" si="20"/>
        <v/>
      </c>
      <c r="EE36" s="355" t="str">
        <f t="shared" si="21"/>
        <v/>
      </c>
      <c r="EF36" s="221" t="str">
        <f t="shared" si="22"/>
        <v/>
      </c>
      <c r="EG36" s="355" t="str">
        <f t="shared" si="23"/>
        <v/>
      </c>
      <c r="EH36" s="221" t="str">
        <f t="shared" si="24"/>
        <v/>
      </c>
      <c r="EI36" s="355" t="str">
        <f t="shared" si="25"/>
        <v/>
      </c>
      <c r="EJ36" s="221" t="str">
        <f t="shared" si="26"/>
        <v/>
      </c>
      <c r="EK36" s="355" t="str">
        <f t="shared" si="27"/>
        <v/>
      </c>
      <c r="EL36" s="221" t="str">
        <f t="shared" si="28"/>
        <v/>
      </c>
      <c r="EM36" s="355" t="str">
        <f t="shared" si="29"/>
        <v/>
      </c>
      <c r="EN36" s="221" t="str">
        <f t="shared" si="30"/>
        <v/>
      </c>
      <c r="EO36" s="355" t="str">
        <f t="shared" si="31"/>
        <v/>
      </c>
      <c r="EP36" s="221" t="str">
        <f t="shared" si="32"/>
        <v/>
      </c>
      <c r="EQ36" s="224" t="str">
        <f t="shared" si="33"/>
        <v/>
      </c>
      <c r="ER36" s="25"/>
      <c r="ES36" s="25"/>
      <c r="ET36" s="25"/>
      <c r="EU36" s="25"/>
      <c r="EV36" s="25"/>
      <c r="EW36" s="25"/>
      <c r="EX36" s="25"/>
      <c r="EY36" s="25"/>
    </row>
    <row r="37" spans="1:155" s="27" customFormat="1" ht="18" customHeight="1">
      <c r="A37" s="28">
        <v>31</v>
      </c>
      <c r="B37" s="394"/>
      <c r="C37" s="385"/>
      <c r="D37" s="15">
        <v>831</v>
      </c>
      <c r="E37" s="15"/>
      <c r="F37" s="29"/>
      <c r="G37" s="347"/>
      <c r="H37" s="92" t="str">
        <f t="shared" si="5"/>
        <v/>
      </c>
      <c r="I37" s="348" t="s">
        <v>421</v>
      </c>
      <c r="J37" s="349" t="s">
        <v>422</v>
      </c>
      <c r="K37" s="348" t="s">
        <v>423</v>
      </c>
      <c r="L37" s="384">
        <v>5</v>
      </c>
      <c r="M37" s="384">
        <v>5</v>
      </c>
      <c r="N37" s="384">
        <v>5</v>
      </c>
      <c r="O37" s="384">
        <v>5</v>
      </c>
      <c r="P37" s="384">
        <v>5</v>
      </c>
      <c r="Q37" s="384">
        <v>5</v>
      </c>
      <c r="R37" s="933">
        <v>30</v>
      </c>
      <c r="S37" s="933">
        <v>30</v>
      </c>
      <c r="T37" s="933">
        <v>10</v>
      </c>
      <c r="U37" s="400">
        <v>30</v>
      </c>
      <c r="V37" s="400">
        <v>30</v>
      </c>
      <c r="W37" s="400">
        <v>20</v>
      </c>
      <c r="X37" s="385">
        <v>5</v>
      </c>
      <c r="Y37" s="385">
        <v>5</v>
      </c>
      <c r="Z37" s="385">
        <v>5</v>
      </c>
      <c r="AA37" s="385">
        <v>5</v>
      </c>
      <c r="AB37" s="385">
        <v>5</v>
      </c>
      <c r="AC37" s="385">
        <v>5</v>
      </c>
      <c r="AD37" s="935">
        <v>30</v>
      </c>
      <c r="AE37" s="935">
        <v>30</v>
      </c>
      <c r="AF37" s="935">
        <v>10</v>
      </c>
      <c r="AG37" s="936">
        <v>30</v>
      </c>
      <c r="AH37" s="936">
        <v>30</v>
      </c>
      <c r="AI37" s="936">
        <v>20</v>
      </c>
      <c r="AJ37" s="394" t="s">
        <v>34</v>
      </c>
      <c r="AK37" s="384">
        <v>5</v>
      </c>
      <c r="AL37" s="384">
        <v>5</v>
      </c>
      <c r="AM37" s="384">
        <v>5</v>
      </c>
      <c r="AN37" s="384">
        <v>5</v>
      </c>
      <c r="AO37" s="384">
        <v>5</v>
      </c>
      <c r="AP37" s="384">
        <v>5</v>
      </c>
      <c r="AQ37" s="49">
        <v>50</v>
      </c>
      <c r="AR37" s="49">
        <v>20</v>
      </c>
      <c r="AS37" s="50">
        <v>70</v>
      </c>
      <c r="AT37" s="50">
        <v>30</v>
      </c>
      <c r="AU37" s="385">
        <v>5</v>
      </c>
      <c r="AV37" s="385">
        <v>5</v>
      </c>
      <c r="AW37" s="385">
        <v>5</v>
      </c>
      <c r="AX37" s="385">
        <v>5</v>
      </c>
      <c r="AY37" s="385">
        <v>5</v>
      </c>
      <c r="AZ37" s="385">
        <v>5</v>
      </c>
      <c r="BA37" s="935">
        <v>30</v>
      </c>
      <c r="BB37" s="935">
        <v>30</v>
      </c>
      <c r="BC37" s="935">
        <v>10</v>
      </c>
      <c r="BD37" s="936">
        <v>30</v>
      </c>
      <c r="BE37" s="936">
        <v>30</v>
      </c>
      <c r="BF37" s="936">
        <v>20</v>
      </c>
      <c r="BG37" s="384">
        <v>5</v>
      </c>
      <c r="BH37" s="384">
        <v>5</v>
      </c>
      <c r="BI37" s="384">
        <v>5</v>
      </c>
      <c r="BJ37" s="384">
        <v>5</v>
      </c>
      <c r="BK37" s="384">
        <v>5</v>
      </c>
      <c r="BL37" s="384">
        <v>5</v>
      </c>
      <c r="BM37" s="49">
        <v>50</v>
      </c>
      <c r="BN37" s="49">
        <v>20</v>
      </c>
      <c r="BO37" s="50">
        <v>70</v>
      </c>
      <c r="BP37" s="50">
        <v>30</v>
      </c>
      <c r="BQ37" s="385">
        <v>5</v>
      </c>
      <c r="BR37" s="385">
        <v>5</v>
      </c>
      <c r="BS37" s="385">
        <v>5</v>
      </c>
      <c r="BT37" s="385">
        <v>5</v>
      </c>
      <c r="BU37" s="385">
        <v>5</v>
      </c>
      <c r="BV37" s="385">
        <v>5</v>
      </c>
      <c r="BW37" s="51">
        <v>50</v>
      </c>
      <c r="BX37" s="51">
        <v>20</v>
      </c>
      <c r="BY37" s="52">
        <v>70</v>
      </c>
      <c r="BZ37" s="52">
        <v>30</v>
      </c>
      <c r="CA37" s="384">
        <v>20</v>
      </c>
      <c r="CB37" s="384">
        <v>20</v>
      </c>
      <c r="CC37" s="384">
        <v>20</v>
      </c>
      <c r="CD37" s="384">
        <v>20</v>
      </c>
      <c r="CE37" s="384">
        <v>20</v>
      </c>
      <c r="CF37" s="385">
        <v>20</v>
      </c>
      <c r="CG37" s="385">
        <v>20</v>
      </c>
      <c r="CH37" s="385">
        <v>20</v>
      </c>
      <c r="CI37" s="51">
        <v>20</v>
      </c>
      <c r="CJ37" s="52">
        <v>20</v>
      </c>
      <c r="CK37" s="384">
        <v>20</v>
      </c>
      <c r="CL37" s="384">
        <v>20</v>
      </c>
      <c r="CM37" s="384">
        <v>20</v>
      </c>
      <c r="CN37" s="49">
        <v>20</v>
      </c>
      <c r="CO37" s="50">
        <v>20</v>
      </c>
      <c r="CP37" s="338"/>
      <c r="CQ37" s="350" t="str">
        <f>IF(DOB!D37="","",DOB!D37)</f>
        <v/>
      </c>
      <c r="CR37" s="226" t="s">
        <v>16</v>
      </c>
      <c r="CS37" s="53"/>
      <c r="CT37" s="53"/>
      <c r="CU37" s="417" t="str">
        <f t="shared" si="3"/>
        <v/>
      </c>
      <c r="CV37" s="408"/>
      <c r="CW37" s="407" t="str">
        <f t="shared" si="3"/>
        <v/>
      </c>
      <c r="CX37" s="408"/>
      <c r="CY37" s="407" t="str">
        <f t="shared" si="3"/>
        <v/>
      </c>
      <c r="CZ37" s="408"/>
      <c r="DA37" s="407" t="str">
        <f t="shared" si="4"/>
        <v/>
      </c>
      <c r="DB37" s="408"/>
      <c r="DC37" s="406" t="str">
        <f t="shared" si="6"/>
        <v/>
      </c>
      <c r="DD37" s="408"/>
      <c r="DE37" s="406" t="str">
        <f t="shared" si="7"/>
        <v/>
      </c>
      <c r="DF37" s="408"/>
      <c r="DG37" s="406" t="str">
        <f t="shared" si="8"/>
        <v/>
      </c>
      <c r="DH37" s="408"/>
      <c r="DI37" s="406" t="str">
        <f t="shared" si="9"/>
        <v/>
      </c>
      <c r="DJ37" s="408"/>
      <c r="DK37" s="406" t="str">
        <f t="shared" si="10"/>
        <v/>
      </c>
      <c r="DL37" s="408"/>
      <c r="DM37" s="406" t="str">
        <f t="shared" si="11"/>
        <v/>
      </c>
      <c r="DN37" s="408"/>
      <c r="DO37" s="406" t="str">
        <f t="shared" si="11"/>
        <v/>
      </c>
      <c r="DP37" s="408"/>
      <c r="DQ37" s="406" t="str">
        <f t="shared" si="11"/>
        <v/>
      </c>
      <c r="DR37" s="418"/>
      <c r="DS37" s="354"/>
      <c r="DU37" s="356"/>
      <c r="DV37" s="359" t="str">
        <f t="shared" si="12"/>
        <v/>
      </c>
      <c r="DW37" s="355" t="str">
        <f t="shared" si="13"/>
        <v/>
      </c>
      <c r="DX37" s="221" t="str">
        <f t="shared" si="14"/>
        <v/>
      </c>
      <c r="DY37" s="355" t="str">
        <f t="shared" si="15"/>
        <v/>
      </c>
      <c r="DZ37" s="221" t="str">
        <f t="shared" si="16"/>
        <v/>
      </c>
      <c r="EA37" s="355" t="str">
        <f t="shared" si="17"/>
        <v/>
      </c>
      <c r="EB37" s="221" t="str">
        <f t="shared" si="18"/>
        <v/>
      </c>
      <c r="EC37" s="355" t="str">
        <f t="shared" si="19"/>
        <v/>
      </c>
      <c r="ED37" s="221" t="str">
        <f t="shared" si="20"/>
        <v/>
      </c>
      <c r="EE37" s="355" t="str">
        <f t="shared" si="21"/>
        <v/>
      </c>
      <c r="EF37" s="221" t="str">
        <f t="shared" si="22"/>
        <v/>
      </c>
      <c r="EG37" s="355" t="str">
        <f t="shared" si="23"/>
        <v/>
      </c>
      <c r="EH37" s="221" t="str">
        <f t="shared" si="24"/>
        <v/>
      </c>
      <c r="EI37" s="355" t="str">
        <f t="shared" si="25"/>
        <v/>
      </c>
      <c r="EJ37" s="221" t="str">
        <f t="shared" si="26"/>
        <v/>
      </c>
      <c r="EK37" s="355" t="str">
        <f t="shared" si="27"/>
        <v/>
      </c>
      <c r="EL37" s="221" t="str">
        <f t="shared" si="28"/>
        <v/>
      </c>
      <c r="EM37" s="355" t="str">
        <f t="shared" si="29"/>
        <v/>
      </c>
      <c r="EN37" s="221" t="str">
        <f t="shared" si="30"/>
        <v/>
      </c>
      <c r="EO37" s="355" t="str">
        <f t="shared" si="31"/>
        <v/>
      </c>
      <c r="EP37" s="221" t="str">
        <f t="shared" si="32"/>
        <v/>
      </c>
      <c r="EQ37" s="224" t="str">
        <f t="shared" si="33"/>
        <v/>
      </c>
      <c r="ER37" s="25"/>
      <c r="ES37" s="25"/>
      <c r="ET37" s="25"/>
      <c r="EU37" s="25"/>
      <c r="EV37" s="25"/>
      <c r="EW37" s="25"/>
      <c r="EX37" s="25"/>
      <c r="EY37" s="25"/>
    </row>
    <row r="38" spans="1:155" s="27" customFormat="1" ht="18" customHeight="1">
      <c r="A38" s="28">
        <v>32</v>
      </c>
      <c r="B38" s="394"/>
      <c r="C38" s="385"/>
      <c r="D38" s="15">
        <v>832</v>
      </c>
      <c r="E38" s="15"/>
      <c r="F38" s="29"/>
      <c r="G38" s="347"/>
      <c r="H38" s="92" t="str">
        <f t="shared" si="5"/>
        <v/>
      </c>
      <c r="I38" s="348" t="s">
        <v>424</v>
      </c>
      <c r="J38" s="349" t="s">
        <v>425</v>
      </c>
      <c r="K38" s="348" t="s">
        <v>426</v>
      </c>
      <c r="L38" s="384">
        <v>5</v>
      </c>
      <c r="M38" s="384">
        <v>5</v>
      </c>
      <c r="N38" s="384">
        <v>5</v>
      </c>
      <c r="O38" s="384">
        <v>5</v>
      </c>
      <c r="P38" s="384">
        <v>5</v>
      </c>
      <c r="Q38" s="384">
        <v>5</v>
      </c>
      <c r="R38" s="933">
        <v>29</v>
      </c>
      <c r="S38" s="933">
        <v>29</v>
      </c>
      <c r="T38" s="933">
        <v>9</v>
      </c>
      <c r="U38" s="400">
        <v>29</v>
      </c>
      <c r="V38" s="400">
        <v>29</v>
      </c>
      <c r="W38" s="400">
        <v>20</v>
      </c>
      <c r="X38" s="385">
        <v>5</v>
      </c>
      <c r="Y38" s="385">
        <v>5</v>
      </c>
      <c r="Z38" s="385">
        <v>5</v>
      </c>
      <c r="AA38" s="385">
        <v>5</v>
      </c>
      <c r="AB38" s="385">
        <v>5</v>
      </c>
      <c r="AC38" s="385">
        <v>5</v>
      </c>
      <c r="AD38" s="935">
        <v>29</v>
      </c>
      <c r="AE38" s="935">
        <v>29</v>
      </c>
      <c r="AF38" s="935">
        <v>9</v>
      </c>
      <c r="AG38" s="936">
        <v>29</v>
      </c>
      <c r="AH38" s="936">
        <v>29</v>
      </c>
      <c r="AI38" s="936">
        <v>20</v>
      </c>
      <c r="AJ38" s="394" t="s">
        <v>34</v>
      </c>
      <c r="AK38" s="384">
        <v>5</v>
      </c>
      <c r="AL38" s="384">
        <v>5</v>
      </c>
      <c r="AM38" s="384">
        <v>5</v>
      </c>
      <c r="AN38" s="384">
        <v>5</v>
      </c>
      <c r="AO38" s="384">
        <v>5</v>
      </c>
      <c r="AP38" s="384">
        <v>5</v>
      </c>
      <c r="AQ38" s="49">
        <v>50</v>
      </c>
      <c r="AR38" s="49">
        <v>20</v>
      </c>
      <c r="AS38" s="50">
        <v>70</v>
      </c>
      <c r="AT38" s="50">
        <v>30</v>
      </c>
      <c r="AU38" s="385">
        <v>5</v>
      </c>
      <c r="AV38" s="385">
        <v>5</v>
      </c>
      <c r="AW38" s="385">
        <v>5</v>
      </c>
      <c r="AX38" s="385">
        <v>5</v>
      </c>
      <c r="AY38" s="385">
        <v>5</v>
      </c>
      <c r="AZ38" s="385">
        <v>5</v>
      </c>
      <c r="BA38" s="935">
        <v>29</v>
      </c>
      <c r="BB38" s="935">
        <v>29</v>
      </c>
      <c r="BC38" s="935">
        <v>9</v>
      </c>
      <c r="BD38" s="936">
        <v>29</v>
      </c>
      <c r="BE38" s="936">
        <v>29</v>
      </c>
      <c r="BF38" s="936">
        <v>20</v>
      </c>
      <c r="BG38" s="384">
        <v>5</v>
      </c>
      <c r="BH38" s="384">
        <v>5</v>
      </c>
      <c r="BI38" s="384">
        <v>5</v>
      </c>
      <c r="BJ38" s="384">
        <v>5</v>
      </c>
      <c r="BK38" s="384">
        <v>5</v>
      </c>
      <c r="BL38" s="384">
        <v>5</v>
      </c>
      <c r="BM38" s="49">
        <v>50</v>
      </c>
      <c r="BN38" s="49">
        <v>20</v>
      </c>
      <c r="BO38" s="50">
        <v>70</v>
      </c>
      <c r="BP38" s="50">
        <v>30</v>
      </c>
      <c r="BQ38" s="385">
        <v>5</v>
      </c>
      <c r="BR38" s="385">
        <v>5</v>
      </c>
      <c r="BS38" s="385">
        <v>5</v>
      </c>
      <c r="BT38" s="385">
        <v>5</v>
      </c>
      <c r="BU38" s="385">
        <v>5</v>
      </c>
      <c r="BV38" s="385">
        <v>5</v>
      </c>
      <c r="BW38" s="51">
        <v>50</v>
      </c>
      <c r="BX38" s="51">
        <v>20</v>
      </c>
      <c r="BY38" s="52">
        <v>70</v>
      </c>
      <c r="BZ38" s="52">
        <v>30</v>
      </c>
      <c r="CA38" s="384">
        <v>20</v>
      </c>
      <c r="CB38" s="384">
        <v>20</v>
      </c>
      <c r="CC38" s="384">
        <v>20</v>
      </c>
      <c r="CD38" s="384">
        <v>20</v>
      </c>
      <c r="CE38" s="384">
        <v>20</v>
      </c>
      <c r="CF38" s="385">
        <v>20</v>
      </c>
      <c r="CG38" s="385">
        <v>20</v>
      </c>
      <c r="CH38" s="385">
        <v>20</v>
      </c>
      <c r="CI38" s="51">
        <v>20</v>
      </c>
      <c r="CJ38" s="52">
        <v>20</v>
      </c>
      <c r="CK38" s="384">
        <v>20</v>
      </c>
      <c r="CL38" s="384">
        <v>20</v>
      </c>
      <c r="CM38" s="384">
        <v>20</v>
      </c>
      <c r="CN38" s="49">
        <v>20</v>
      </c>
      <c r="CO38" s="50">
        <v>20</v>
      </c>
      <c r="CP38" s="338"/>
      <c r="CQ38" s="350" t="str">
        <f>IF(DOB!D38="","",DOB!D38)</f>
        <v/>
      </c>
      <c r="CR38" s="226" t="s">
        <v>1</v>
      </c>
      <c r="CS38" s="53"/>
      <c r="CT38" s="53"/>
      <c r="CU38" s="417" t="str">
        <f t="shared" si="3"/>
        <v/>
      </c>
      <c r="CV38" s="408"/>
      <c r="CW38" s="407" t="str">
        <f t="shared" si="3"/>
        <v/>
      </c>
      <c r="CX38" s="408"/>
      <c r="CY38" s="407" t="str">
        <f t="shared" si="3"/>
        <v/>
      </c>
      <c r="CZ38" s="408"/>
      <c r="DA38" s="407" t="str">
        <f t="shared" si="4"/>
        <v/>
      </c>
      <c r="DB38" s="408"/>
      <c r="DC38" s="406" t="str">
        <f t="shared" si="6"/>
        <v/>
      </c>
      <c r="DD38" s="408"/>
      <c r="DE38" s="406" t="str">
        <f t="shared" si="7"/>
        <v/>
      </c>
      <c r="DF38" s="408"/>
      <c r="DG38" s="406" t="str">
        <f t="shared" si="8"/>
        <v/>
      </c>
      <c r="DH38" s="408"/>
      <c r="DI38" s="406" t="str">
        <f t="shared" si="9"/>
        <v/>
      </c>
      <c r="DJ38" s="408"/>
      <c r="DK38" s="406" t="str">
        <f t="shared" si="10"/>
        <v/>
      </c>
      <c r="DL38" s="408"/>
      <c r="DM38" s="406" t="str">
        <f t="shared" si="11"/>
        <v/>
      </c>
      <c r="DN38" s="408"/>
      <c r="DO38" s="406" t="str">
        <f t="shared" si="11"/>
        <v/>
      </c>
      <c r="DP38" s="408"/>
      <c r="DQ38" s="406" t="str">
        <f t="shared" si="11"/>
        <v/>
      </c>
      <c r="DR38" s="418"/>
      <c r="DS38" s="354"/>
      <c r="DU38" s="356"/>
      <c r="DV38" s="359" t="str">
        <f t="shared" si="12"/>
        <v/>
      </c>
      <c r="DW38" s="355" t="str">
        <f t="shared" si="13"/>
        <v/>
      </c>
      <c r="DX38" s="221" t="str">
        <f t="shared" si="14"/>
        <v/>
      </c>
      <c r="DY38" s="355" t="str">
        <f t="shared" si="15"/>
        <v/>
      </c>
      <c r="DZ38" s="221" t="str">
        <f t="shared" si="16"/>
        <v/>
      </c>
      <c r="EA38" s="355" t="str">
        <f t="shared" si="17"/>
        <v/>
      </c>
      <c r="EB38" s="221" t="str">
        <f t="shared" si="18"/>
        <v/>
      </c>
      <c r="EC38" s="355" t="str">
        <f t="shared" si="19"/>
        <v/>
      </c>
      <c r="ED38" s="221" t="str">
        <f t="shared" si="20"/>
        <v/>
      </c>
      <c r="EE38" s="355" t="str">
        <f t="shared" si="21"/>
        <v/>
      </c>
      <c r="EF38" s="221" t="str">
        <f t="shared" si="22"/>
        <v/>
      </c>
      <c r="EG38" s="355" t="str">
        <f t="shared" si="23"/>
        <v/>
      </c>
      <c r="EH38" s="221" t="str">
        <f t="shared" si="24"/>
        <v/>
      </c>
      <c r="EI38" s="355" t="str">
        <f t="shared" si="25"/>
        <v/>
      </c>
      <c r="EJ38" s="221" t="str">
        <f t="shared" si="26"/>
        <v/>
      </c>
      <c r="EK38" s="355" t="str">
        <f t="shared" si="27"/>
        <v/>
      </c>
      <c r="EL38" s="221" t="str">
        <f t="shared" si="28"/>
        <v/>
      </c>
      <c r="EM38" s="355" t="str">
        <f t="shared" si="29"/>
        <v/>
      </c>
      <c r="EN38" s="221" t="str">
        <f t="shared" si="30"/>
        <v/>
      </c>
      <c r="EO38" s="355" t="str">
        <f t="shared" si="31"/>
        <v/>
      </c>
      <c r="EP38" s="221" t="str">
        <f t="shared" si="32"/>
        <v/>
      </c>
      <c r="EQ38" s="224" t="str">
        <f t="shared" si="33"/>
        <v/>
      </c>
      <c r="ER38" s="25"/>
      <c r="ES38" s="25"/>
      <c r="ET38" s="25"/>
      <c r="EU38" s="25"/>
      <c r="EV38" s="25"/>
      <c r="EW38" s="25"/>
      <c r="EX38" s="25"/>
      <c r="EY38" s="25"/>
    </row>
    <row r="39" spans="1:155" s="27" customFormat="1" ht="18" customHeight="1">
      <c r="A39" s="28">
        <v>33</v>
      </c>
      <c r="B39" s="394"/>
      <c r="C39" s="385"/>
      <c r="D39" s="15">
        <v>833</v>
      </c>
      <c r="E39" s="15"/>
      <c r="F39" s="29"/>
      <c r="G39" s="347"/>
      <c r="H39" s="92" t="str">
        <f t="shared" si="5"/>
        <v/>
      </c>
      <c r="I39" s="348" t="s">
        <v>427</v>
      </c>
      <c r="J39" s="349" t="s">
        <v>428</v>
      </c>
      <c r="K39" s="348" t="s">
        <v>429</v>
      </c>
      <c r="L39" s="384">
        <v>5</v>
      </c>
      <c r="M39" s="384">
        <v>5</v>
      </c>
      <c r="N39" s="384">
        <v>5</v>
      </c>
      <c r="O39" s="384">
        <v>5</v>
      </c>
      <c r="P39" s="384">
        <v>5</v>
      </c>
      <c r="Q39" s="384">
        <v>5</v>
      </c>
      <c r="R39" s="933">
        <v>28</v>
      </c>
      <c r="S39" s="933">
        <v>28</v>
      </c>
      <c r="T39" s="933">
        <v>8</v>
      </c>
      <c r="U39" s="400">
        <v>28</v>
      </c>
      <c r="V39" s="400">
        <v>28</v>
      </c>
      <c r="W39" s="400">
        <v>20</v>
      </c>
      <c r="X39" s="385">
        <v>5</v>
      </c>
      <c r="Y39" s="385">
        <v>5</v>
      </c>
      <c r="Z39" s="385">
        <v>5</v>
      </c>
      <c r="AA39" s="385">
        <v>5</v>
      </c>
      <c r="AB39" s="385">
        <v>5</v>
      </c>
      <c r="AC39" s="385">
        <v>5</v>
      </c>
      <c r="AD39" s="935">
        <v>28</v>
      </c>
      <c r="AE39" s="935">
        <v>28</v>
      </c>
      <c r="AF39" s="935">
        <v>8</v>
      </c>
      <c r="AG39" s="936">
        <v>28</v>
      </c>
      <c r="AH39" s="936">
        <v>28</v>
      </c>
      <c r="AI39" s="936">
        <v>20</v>
      </c>
      <c r="AJ39" s="394" t="s">
        <v>34</v>
      </c>
      <c r="AK39" s="384">
        <v>5</v>
      </c>
      <c r="AL39" s="384">
        <v>5</v>
      </c>
      <c r="AM39" s="384">
        <v>5</v>
      </c>
      <c r="AN39" s="384">
        <v>5</v>
      </c>
      <c r="AO39" s="384">
        <v>5</v>
      </c>
      <c r="AP39" s="384">
        <v>5</v>
      </c>
      <c r="AQ39" s="49">
        <v>50</v>
      </c>
      <c r="AR39" s="49">
        <v>20</v>
      </c>
      <c r="AS39" s="50">
        <v>70</v>
      </c>
      <c r="AT39" s="50">
        <v>30</v>
      </c>
      <c r="AU39" s="385">
        <v>5</v>
      </c>
      <c r="AV39" s="385">
        <v>5</v>
      </c>
      <c r="AW39" s="385">
        <v>5</v>
      </c>
      <c r="AX39" s="385">
        <v>5</v>
      </c>
      <c r="AY39" s="385">
        <v>5</v>
      </c>
      <c r="AZ39" s="385">
        <v>5</v>
      </c>
      <c r="BA39" s="935">
        <v>28</v>
      </c>
      <c r="BB39" s="935">
        <v>28</v>
      </c>
      <c r="BC39" s="935">
        <v>8</v>
      </c>
      <c r="BD39" s="936">
        <v>28</v>
      </c>
      <c r="BE39" s="936">
        <v>28</v>
      </c>
      <c r="BF39" s="936">
        <v>20</v>
      </c>
      <c r="BG39" s="384">
        <v>5</v>
      </c>
      <c r="BH39" s="384">
        <v>5</v>
      </c>
      <c r="BI39" s="384">
        <v>5</v>
      </c>
      <c r="BJ39" s="384">
        <v>5</v>
      </c>
      <c r="BK39" s="384">
        <v>5</v>
      </c>
      <c r="BL39" s="384">
        <v>5</v>
      </c>
      <c r="BM39" s="49">
        <v>50</v>
      </c>
      <c r="BN39" s="49">
        <v>20</v>
      </c>
      <c r="BO39" s="50">
        <v>70</v>
      </c>
      <c r="BP39" s="50">
        <v>30</v>
      </c>
      <c r="BQ39" s="385">
        <v>5</v>
      </c>
      <c r="BR39" s="385">
        <v>5</v>
      </c>
      <c r="BS39" s="385">
        <v>5</v>
      </c>
      <c r="BT39" s="385">
        <v>5</v>
      </c>
      <c r="BU39" s="385">
        <v>5</v>
      </c>
      <c r="BV39" s="385">
        <v>5</v>
      </c>
      <c r="BW39" s="51">
        <v>50</v>
      </c>
      <c r="BX39" s="51">
        <v>20</v>
      </c>
      <c r="BY39" s="52">
        <v>70</v>
      </c>
      <c r="BZ39" s="52">
        <v>30</v>
      </c>
      <c r="CA39" s="384">
        <v>20</v>
      </c>
      <c r="CB39" s="384">
        <v>20</v>
      </c>
      <c r="CC39" s="384">
        <v>20</v>
      </c>
      <c r="CD39" s="384">
        <v>20</v>
      </c>
      <c r="CE39" s="384">
        <v>20</v>
      </c>
      <c r="CF39" s="385">
        <v>20</v>
      </c>
      <c r="CG39" s="385">
        <v>20</v>
      </c>
      <c r="CH39" s="385">
        <v>20</v>
      </c>
      <c r="CI39" s="51">
        <v>20</v>
      </c>
      <c r="CJ39" s="52">
        <v>20</v>
      </c>
      <c r="CK39" s="384">
        <v>20</v>
      </c>
      <c r="CL39" s="384">
        <v>20</v>
      </c>
      <c r="CM39" s="384">
        <v>20</v>
      </c>
      <c r="CN39" s="49">
        <v>20</v>
      </c>
      <c r="CO39" s="50">
        <v>20</v>
      </c>
      <c r="CP39" s="338"/>
      <c r="CQ39" s="350" t="str">
        <f>IF(DOB!D39="","",DOB!D39)</f>
        <v/>
      </c>
      <c r="CR39" s="226" t="s">
        <v>32</v>
      </c>
      <c r="CS39" s="53"/>
      <c r="CT39" s="53"/>
      <c r="CU39" s="419" t="str">
        <f t="shared" ref="CU39:CU71" si="34">IF(CU$6="","",CU$6)</f>
        <v/>
      </c>
      <c r="CV39" s="408"/>
      <c r="CW39" s="406" t="str">
        <f t="shared" ref="CW39:CW71" si="35">IF(CW$6="","",CW$6)</f>
        <v/>
      </c>
      <c r="CX39" s="408"/>
      <c r="CY39" s="406" t="str">
        <f t="shared" ref="CY39:CY71" si="36">IF(CY$6="","",CY$6)</f>
        <v/>
      </c>
      <c r="CZ39" s="408"/>
      <c r="DA39" s="406" t="str">
        <f t="shared" ref="DA39:DA71" si="37">IF(DA$6="","",DA$6)</f>
        <v/>
      </c>
      <c r="DB39" s="408"/>
      <c r="DC39" s="406" t="str">
        <f t="shared" si="6"/>
        <v/>
      </c>
      <c r="DD39" s="408"/>
      <c r="DE39" s="406" t="str">
        <f t="shared" si="7"/>
        <v/>
      </c>
      <c r="DF39" s="408"/>
      <c r="DG39" s="406" t="str">
        <f t="shared" si="8"/>
        <v/>
      </c>
      <c r="DH39" s="408"/>
      <c r="DI39" s="406" t="str">
        <f t="shared" si="9"/>
        <v/>
      </c>
      <c r="DJ39" s="408"/>
      <c r="DK39" s="406" t="str">
        <f t="shared" si="10"/>
        <v/>
      </c>
      <c r="DL39" s="408"/>
      <c r="DM39" s="406" t="str">
        <f t="shared" si="11"/>
        <v/>
      </c>
      <c r="DN39" s="408"/>
      <c r="DO39" s="406" t="str">
        <f t="shared" si="11"/>
        <v/>
      </c>
      <c r="DP39" s="408"/>
      <c r="DQ39" s="406" t="str">
        <f t="shared" si="11"/>
        <v/>
      </c>
      <c r="DR39" s="418"/>
      <c r="DS39" s="354"/>
      <c r="DU39" s="356"/>
      <c r="DV39" s="359" t="str">
        <f t="shared" si="12"/>
        <v/>
      </c>
      <c r="DW39" s="355" t="str">
        <f t="shared" si="13"/>
        <v/>
      </c>
      <c r="DX39" s="221" t="str">
        <f t="shared" si="14"/>
        <v/>
      </c>
      <c r="DY39" s="355" t="str">
        <f t="shared" si="15"/>
        <v/>
      </c>
      <c r="DZ39" s="221" t="str">
        <f t="shared" si="16"/>
        <v/>
      </c>
      <c r="EA39" s="355" t="str">
        <f t="shared" si="17"/>
        <v/>
      </c>
      <c r="EB39" s="221" t="str">
        <f t="shared" si="18"/>
        <v/>
      </c>
      <c r="EC39" s="355" t="str">
        <f t="shared" si="19"/>
        <v/>
      </c>
      <c r="ED39" s="221" t="str">
        <f t="shared" si="20"/>
        <v/>
      </c>
      <c r="EE39" s="355" t="str">
        <f t="shared" si="21"/>
        <v/>
      </c>
      <c r="EF39" s="221" t="str">
        <f t="shared" si="22"/>
        <v/>
      </c>
      <c r="EG39" s="355" t="str">
        <f t="shared" si="23"/>
        <v/>
      </c>
      <c r="EH39" s="221" t="str">
        <f t="shared" si="24"/>
        <v/>
      </c>
      <c r="EI39" s="355" t="str">
        <f t="shared" si="25"/>
        <v/>
      </c>
      <c r="EJ39" s="221" t="str">
        <f t="shared" si="26"/>
        <v/>
      </c>
      <c r="EK39" s="355" t="str">
        <f t="shared" si="27"/>
        <v/>
      </c>
      <c r="EL39" s="221" t="str">
        <f t="shared" si="28"/>
        <v/>
      </c>
      <c r="EM39" s="355" t="str">
        <f t="shared" si="29"/>
        <v/>
      </c>
      <c r="EN39" s="221" t="str">
        <f t="shared" si="30"/>
        <v/>
      </c>
      <c r="EO39" s="355" t="str">
        <f t="shared" si="31"/>
        <v/>
      </c>
      <c r="EP39" s="221" t="str">
        <f t="shared" si="32"/>
        <v/>
      </c>
      <c r="EQ39" s="224" t="str">
        <f t="shared" si="33"/>
        <v/>
      </c>
      <c r="ER39" s="25"/>
      <c r="ES39" s="25"/>
      <c r="ET39" s="25"/>
      <c r="EU39" s="25"/>
      <c r="EV39" s="25"/>
      <c r="EW39" s="25"/>
      <c r="EX39" s="25"/>
      <c r="EY39" s="25"/>
    </row>
    <row r="40" spans="1:155" s="27" customFormat="1" ht="18" customHeight="1">
      <c r="A40" s="28">
        <v>34</v>
      </c>
      <c r="B40" s="394"/>
      <c r="C40" s="385"/>
      <c r="D40" s="15">
        <v>834</v>
      </c>
      <c r="E40" s="15"/>
      <c r="F40" s="29"/>
      <c r="G40" s="347"/>
      <c r="H40" s="92" t="str">
        <f t="shared" si="5"/>
        <v/>
      </c>
      <c r="I40" s="348" t="s">
        <v>430</v>
      </c>
      <c r="J40" s="349" t="s">
        <v>431</v>
      </c>
      <c r="K40" s="348" t="s">
        <v>432</v>
      </c>
      <c r="L40" s="384">
        <v>5</v>
      </c>
      <c r="M40" s="384">
        <v>5</v>
      </c>
      <c r="N40" s="384">
        <v>5</v>
      </c>
      <c r="O40" s="384">
        <v>5</v>
      </c>
      <c r="P40" s="384">
        <v>5</v>
      </c>
      <c r="Q40" s="384">
        <v>5</v>
      </c>
      <c r="R40" s="933">
        <v>27</v>
      </c>
      <c r="S40" s="933">
        <v>27</v>
      </c>
      <c r="T40" s="933">
        <v>7</v>
      </c>
      <c r="U40" s="400">
        <v>27</v>
      </c>
      <c r="V40" s="400">
        <v>27</v>
      </c>
      <c r="W40" s="400">
        <v>20</v>
      </c>
      <c r="X40" s="385">
        <v>5</v>
      </c>
      <c r="Y40" s="385">
        <v>5</v>
      </c>
      <c r="Z40" s="385">
        <v>5</v>
      </c>
      <c r="AA40" s="385">
        <v>5</v>
      </c>
      <c r="AB40" s="385">
        <v>5</v>
      </c>
      <c r="AC40" s="385">
        <v>5</v>
      </c>
      <c r="AD40" s="935">
        <v>27</v>
      </c>
      <c r="AE40" s="935">
        <v>27</v>
      </c>
      <c r="AF40" s="935">
        <v>7</v>
      </c>
      <c r="AG40" s="936">
        <v>27</v>
      </c>
      <c r="AH40" s="936">
        <v>27</v>
      </c>
      <c r="AI40" s="936">
        <v>20</v>
      </c>
      <c r="AJ40" s="394" t="s">
        <v>34</v>
      </c>
      <c r="AK40" s="384">
        <v>5</v>
      </c>
      <c r="AL40" s="384">
        <v>5</v>
      </c>
      <c r="AM40" s="384">
        <v>5</v>
      </c>
      <c r="AN40" s="384">
        <v>5</v>
      </c>
      <c r="AO40" s="384">
        <v>5</v>
      </c>
      <c r="AP40" s="384">
        <v>5</v>
      </c>
      <c r="AQ40" s="49">
        <v>50</v>
      </c>
      <c r="AR40" s="49">
        <v>20</v>
      </c>
      <c r="AS40" s="50">
        <v>70</v>
      </c>
      <c r="AT40" s="50">
        <v>30</v>
      </c>
      <c r="AU40" s="385">
        <v>5</v>
      </c>
      <c r="AV40" s="385">
        <v>5</v>
      </c>
      <c r="AW40" s="385">
        <v>5</v>
      </c>
      <c r="AX40" s="385">
        <v>5</v>
      </c>
      <c r="AY40" s="385">
        <v>5</v>
      </c>
      <c r="AZ40" s="385">
        <v>5</v>
      </c>
      <c r="BA40" s="935">
        <v>27</v>
      </c>
      <c r="BB40" s="935">
        <v>27</v>
      </c>
      <c r="BC40" s="935">
        <v>7</v>
      </c>
      <c r="BD40" s="936">
        <v>27</v>
      </c>
      <c r="BE40" s="936">
        <v>27</v>
      </c>
      <c r="BF40" s="936">
        <v>20</v>
      </c>
      <c r="BG40" s="384">
        <v>5</v>
      </c>
      <c r="BH40" s="384">
        <v>5</v>
      </c>
      <c r="BI40" s="384">
        <v>5</v>
      </c>
      <c r="BJ40" s="384">
        <v>5</v>
      </c>
      <c r="BK40" s="384">
        <v>5</v>
      </c>
      <c r="BL40" s="384">
        <v>5</v>
      </c>
      <c r="BM40" s="49">
        <v>50</v>
      </c>
      <c r="BN40" s="49">
        <v>20</v>
      </c>
      <c r="BO40" s="50">
        <v>70</v>
      </c>
      <c r="BP40" s="50">
        <v>30</v>
      </c>
      <c r="BQ40" s="385">
        <v>5</v>
      </c>
      <c r="BR40" s="385">
        <v>5</v>
      </c>
      <c r="BS40" s="385">
        <v>5</v>
      </c>
      <c r="BT40" s="385">
        <v>5</v>
      </c>
      <c r="BU40" s="385">
        <v>5</v>
      </c>
      <c r="BV40" s="385">
        <v>5</v>
      </c>
      <c r="BW40" s="51">
        <v>50</v>
      </c>
      <c r="BX40" s="51">
        <v>20</v>
      </c>
      <c r="BY40" s="52">
        <v>70</v>
      </c>
      <c r="BZ40" s="52">
        <v>30</v>
      </c>
      <c r="CA40" s="384">
        <v>20</v>
      </c>
      <c r="CB40" s="384">
        <v>20</v>
      </c>
      <c r="CC40" s="384">
        <v>20</v>
      </c>
      <c r="CD40" s="384">
        <v>20</v>
      </c>
      <c r="CE40" s="384">
        <v>20</v>
      </c>
      <c r="CF40" s="385">
        <v>20</v>
      </c>
      <c r="CG40" s="385">
        <v>20</v>
      </c>
      <c r="CH40" s="385">
        <v>20</v>
      </c>
      <c r="CI40" s="51">
        <v>20</v>
      </c>
      <c r="CJ40" s="52">
        <v>20</v>
      </c>
      <c r="CK40" s="384">
        <v>20</v>
      </c>
      <c r="CL40" s="384">
        <v>20</v>
      </c>
      <c r="CM40" s="384">
        <v>20</v>
      </c>
      <c r="CN40" s="49">
        <v>20</v>
      </c>
      <c r="CO40" s="50">
        <v>20</v>
      </c>
      <c r="CP40" s="338"/>
      <c r="CQ40" s="350" t="str">
        <f>IF(DOB!D40="","",DOB!D40)</f>
        <v/>
      </c>
      <c r="CR40" s="226" t="s">
        <v>199</v>
      </c>
      <c r="CS40" s="53"/>
      <c r="CT40" s="53"/>
      <c r="CU40" s="419" t="str">
        <f t="shared" si="34"/>
        <v/>
      </c>
      <c r="CV40" s="408"/>
      <c r="CW40" s="406" t="str">
        <f t="shared" si="35"/>
        <v/>
      </c>
      <c r="CX40" s="408"/>
      <c r="CY40" s="406" t="str">
        <f t="shared" si="36"/>
        <v/>
      </c>
      <c r="CZ40" s="408"/>
      <c r="DA40" s="406" t="str">
        <f t="shared" si="37"/>
        <v/>
      </c>
      <c r="DB40" s="408"/>
      <c r="DC40" s="406" t="str">
        <f t="shared" si="6"/>
        <v/>
      </c>
      <c r="DD40" s="408"/>
      <c r="DE40" s="406" t="str">
        <f t="shared" si="7"/>
        <v/>
      </c>
      <c r="DF40" s="408"/>
      <c r="DG40" s="406" t="str">
        <f t="shared" si="8"/>
        <v/>
      </c>
      <c r="DH40" s="408"/>
      <c r="DI40" s="406" t="str">
        <f t="shared" si="9"/>
        <v/>
      </c>
      <c r="DJ40" s="408"/>
      <c r="DK40" s="406" t="str">
        <f t="shared" si="10"/>
        <v/>
      </c>
      <c r="DL40" s="408"/>
      <c r="DM40" s="406" t="str">
        <f t="shared" si="11"/>
        <v/>
      </c>
      <c r="DN40" s="408"/>
      <c r="DO40" s="406" t="str">
        <f t="shared" si="11"/>
        <v/>
      </c>
      <c r="DP40" s="408"/>
      <c r="DQ40" s="406" t="str">
        <f t="shared" si="11"/>
        <v/>
      </c>
      <c r="DR40" s="418"/>
      <c r="DS40" s="354"/>
      <c r="DU40" s="356"/>
      <c r="DV40" s="359" t="str">
        <f t="shared" si="12"/>
        <v/>
      </c>
      <c r="DW40" s="355" t="str">
        <f t="shared" si="13"/>
        <v/>
      </c>
      <c r="DX40" s="221" t="str">
        <f t="shared" si="14"/>
        <v/>
      </c>
      <c r="DY40" s="355" t="str">
        <f t="shared" si="15"/>
        <v/>
      </c>
      <c r="DZ40" s="221" t="str">
        <f t="shared" si="16"/>
        <v/>
      </c>
      <c r="EA40" s="355" t="str">
        <f t="shared" si="17"/>
        <v/>
      </c>
      <c r="EB40" s="221" t="str">
        <f t="shared" si="18"/>
        <v/>
      </c>
      <c r="EC40" s="355" t="str">
        <f t="shared" si="19"/>
        <v/>
      </c>
      <c r="ED40" s="221" t="str">
        <f t="shared" si="20"/>
        <v/>
      </c>
      <c r="EE40" s="355" t="str">
        <f t="shared" si="21"/>
        <v/>
      </c>
      <c r="EF40" s="221" t="str">
        <f t="shared" si="22"/>
        <v/>
      </c>
      <c r="EG40" s="355" t="str">
        <f t="shared" si="23"/>
        <v/>
      </c>
      <c r="EH40" s="221" t="str">
        <f t="shared" si="24"/>
        <v/>
      </c>
      <c r="EI40" s="355" t="str">
        <f t="shared" si="25"/>
        <v/>
      </c>
      <c r="EJ40" s="221" t="str">
        <f t="shared" si="26"/>
        <v/>
      </c>
      <c r="EK40" s="355" t="str">
        <f t="shared" si="27"/>
        <v/>
      </c>
      <c r="EL40" s="221" t="str">
        <f t="shared" si="28"/>
        <v/>
      </c>
      <c r="EM40" s="355" t="str">
        <f t="shared" si="29"/>
        <v/>
      </c>
      <c r="EN40" s="221" t="str">
        <f t="shared" si="30"/>
        <v/>
      </c>
      <c r="EO40" s="355" t="str">
        <f t="shared" si="31"/>
        <v/>
      </c>
      <c r="EP40" s="221" t="str">
        <f t="shared" si="32"/>
        <v/>
      </c>
      <c r="EQ40" s="224" t="str">
        <f t="shared" si="33"/>
        <v/>
      </c>
      <c r="ER40" s="25"/>
      <c r="ES40" s="25"/>
      <c r="ET40" s="25"/>
      <c r="EU40" s="25"/>
      <c r="EV40" s="25"/>
      <c r="EW40" s="25"/>
      <c r="EX40" s="25"/>
      <c r="EY40" s="25"/>
    </row>
    <row r="41" spans="1:155" s="27" customFormat="1" ht="18" customHeight="1">
      <c r="A41" s="28">
        <v>35</v>
      </c>
      <c r="B41" s="394"/>
      <c r="C41" s="385"/>
      <c r="D41" s="15">
        <v>835</v>
      </c>
      <c r="E41" s="15"/>
      <c r="F41" s="29"/>
      <c r="G41" s="347"/>
      <c r="H41" s="92" t="str">
        <f t="shared" si="5"/>
        <v/>
      </c>
      <c r="I41" s="348" t="s">
        <v>433</v>
      </c>
      <c r="J41" s="349" t="s">
        <v>434</v>
      </c>
      <c r="K41" s="348" t="s">
        <v>435</v>
      </c>
      <c r="L41" s="384">
        <v>5</v>
      </c>
      <c r="M41" s="384">
        <v>5</v>
      </c>
      <c r="N41" s="384">
        <v>5</v>
      </c>
      <c r="O41" s="384">
        <v>5</v>
      </c>
      <c r="P41" s="384">
        <v>5</v>
      </c>
      <c r="Q41" s="384">
        <v>5</v>
      </c>
      <c r="R41" s="933">
        <v>26</v>
      </c>
      <c r="S41" s="933">
        <v>26</v>
      </c>
      <c r="T41" s="933">
        <v>6</v>
      </c>
      <c r="U41" s="400">
        <v>26</v>
      </c>
      <c r="V41" s="400">
        <v>26</v>
      </c>
      <c r="W41" s="400">
        <v>20</v>
      </c>
      <c r="X41" s="385">
        <v>5</v>
      </c>
      <c r="Y41" s="385">
        <v>5</v>
      </c>
      <c r="Z41" s="385">
        <v>5</v>
      </c>
      <c r="AA41" s="385">
        <v>5</v>
      </c>
      <c r="AB41" s="385">
        <v>5</v>
      </c>
      <c r="AC41" s="385">
        <v>5</v>
      </c>
      <c r="AD41" s="935">
        <v>26</v>
      </c>
      <c r="AE41" s="935">
        <v>26</v>
      </c>
      <c r="AF41" s="935">
        <v>6</v>
      </c>
      <c r="AG41" s="936">
        <v>26</v>
      </c>
      <c r="AH41" s="936">
        <v>26</v>
      </c>
      <c r="AI41" s="936">
        <v>20</v>
      </c>
      <c r="AJ41" s="394" t="s">
        <v>34</v>
      </c>
      <c r="AK41" s="384">
        <v>5</v>
      </c>
      <c r="AL41" s="384">
        <v>5</v>
      </c>
      <c r="AM41" s="384">
        <v>5</v>
      </c>
      <c r="AN41" s="384">
        <v>5</v>
      </c>
      <c r="AO41" s="384">
        <v>5</v>
      </c>
      <c r="AP41" s="384">
        <v>5</v>
      </c>
      <c r="AQ41" s="49">
        <v>50</v>
      </c>
      <c r="AR41" s="49">
        <v>20</v>
      </c>
      <c r="AS41" s="50">
        <v>70</v>
      </c>
      <c r="AT41" s="50">
        <v>30</v>
      </c>
      <c r="AU41" s="385">
        <v>5</v>
      </c>
      <c r="AV41" s="385">
        <v>5</v>
      </c>
      <c r="AW41" s="385">
        <v>5</v>
      </c>
      <c r="AX41" s="385">
        <v>5</v>
      </c>
      <c r="AY41" s="385">
        <v>5</v>
      </c>
      <c r="AZ41" s="385">
        <v>5</v>
      </c>
      <c r="BA41" s="935">
        <v>26</v>
      </c>
      <c r="BB41" s="935">
        <v>26</v>
      </c>
      <c r="BC41" s="935">
        <v>6</v>
      </c>
      <c r="BD41" s="936">
        <v>26</v>
      </c>
      <c r="BE41" s="936">
        <v>26</v>
      </c>
      <c r="BF41" s="936">
        <v>20</v>
      </c>
      <c r="BG41" s="384">
        <v>5</v>
      </c>
      <c r="BH41" s="384">
        <v>5</v>
      </c>
      <c r="BI41" s="384">
        <v>5</v>
      </c>
      <c r="BJ41" s="384">
        <v>5</v>
      </c>
      <c r="BK41" s="384">
        <v>5</v>
      </c>
      <c r="BL41" s="384">
        <v>5</v>
      </c>
      <c r="BM41" s="49">
        <v>50</v>
      </c>
      <c r="BN41" s="49">
        <v>20</v>
      </c>
      <c r="BO41" s="50">
        <v>70</v>
      </c>
      <c r="BP41" s="50">
        <v>30</v>
      </c>
      <c r="BQ41" s="385">
        <v>5</v>
      </c>
      <c r="BR41" s="385">
        <v>5</v>
      </c>
      <c r="BS41" s="385">
        <v>5</v>
      </c>
      <c r="BT41" s="385">
        <v>5</v>
      </c>
      <c r="BU41" s="385">
        <v>5</v>
      </c>
      <c r="BV41" s="385">
        <v>5</v>
      </c>
      <c r="BW41" s="51">
        <v>50</v>
      </c>
      <c r="BX41" s="51">
        <v>20</v>
      </c>
      <c r="BY41" s="52">
        <v>70</v>
      </c>
      <c r="BZ41" s="52">
        <v>30</v>
      </c>
      <c r="CA41" s="384">
        <v>20</v>
      </c>
      <c r="CB41" s="384">
        <v>20</v>
      </c>
      <c r="CC41" s="384">
        <v>20</v>
      </c>
      <c r="CD41" s="384">
        <v>20</v>
      </c>
      <c r="CE41" s="384">
        <v>20</v>
      </c>
      <c r="CF41" s="385">
        <v>20</v>
      </c>
      <c r="CG41" s="385">
        <v>20</v>
      </c>
      <c r="CH41" s="385">
        <v>20</v>
      </c>
      <c r="CI41" s="51">
        <v>20</v>
      </c>
      <c r="CJ41" s="52">
        <v>20</v>
      </c>
      <c r="CK41" s="384">
        <v>20</v>
      </c>
      <c r="CL41" s="384">
        <v>20</v>
      </c>
      <c r="CM41" s="384">
        <v>20</v>
      </c>
      <c r="CN41" s="49">
        <v>20</v>
      </c>
      <c r="CO41" s="50">
        <v>20</v>
      </c>
      <c r="CP41" s="338"/>
      <c r="CQ41" s="350" t="str">
        <f>IF(DOB!D41="","",DOB!D41)</f>
        <v/>
      </c>
      <c r="CR41" s="226" t="s">
        <v>2</v>
      </c>
      <c r="CS41" s="53"/>
      <c r="CT41" s="53"/>
      <c r="CU41" s="419" t="str">
        <f t="shared" si="34"/>
        <v/>
      </c>
      <c r="CV41" s="408"/>
      <c r="CW41" s="406" t="str">
        <f t="shared" si="35"/>
        <v/>
      </c>
      <c r="CX41" s="408"/>
      <c r="CY41" s="406" t="str">
        <f t="shared" si="36"/>
        <v/>
      </c>
      <c r="CZ41" s="408"/>
      <c r="DA41" s="406" t="str">
        <f t="shared" si="37"/>
        <v/>
      </c>
      <c r="DB41" s="408"/>
      <c r="DC41" s="406" t="str">
        <f t="shared" si="6"/>
        <v/>
      </c>
      <c r="DD41" s="408"/>
      <c r="DE41" s="406" t="str">
        <f t="shared" si="7"/>
        <v/>
      </c>
      <c r="DF41" s="408"/>
      <c r="DG41" s="406" t="str">
        <f t="shared" si="8"/>
        <v/>
      </c>
      <c r="DH41" s="408"/>
      <c r="DI41" s="406" t="str">
        <f t="shared" si="9"/>
        <v/>
      </c>
      <c r="DJ41" s="408"/>
      <c r="DK41" s="406" t="str">
        <f t="shared" si="10"/>
        <v/>
      </c>
      <c r="DL41" s="408"/>
      <c r="DM41" s="406" t="str">
        <f t="shared" si="11"/>
        <v/>
      </c>
      <c r="DN41" s="408"/>
      <c r="DO41" s="406" t="str">
        <f t="shared" si="11"/>
        <v/>
      </c>
      <c r="DP41" s="408"/>
      <c r="DQ41" s="406" t="str">
        <f t="shared" si="11"/>
        <v/>
      </c>
      <c r="DR41" s="418"/>
      <c r="DS41" s="354"/>
      <c r="DU41" s="356"/>
      <c r="DV41" s="359" t="str">
        <f t="shared" si="12"/>
        <v/>
      </c>
      <c r="DW41" s="355" t="str">
        <f t="shared" si="13"/>
        <v/>
      </c>
      <c r="DX41" s="221" t="str">
        <f t="shared" si="14"/>
        <v/>
      </c>
      <c r="DY41" s="355" t="str">
        <f t="shared" si="15"/>
        <v/>
      </c>
      <c r="DZ41" s="221" t="str">
        <f t="shared" si="16"/>
        <v/>
      </c>
      <c r="EA41" s="355" t="str">
        <f t="shared" si="17"/>
        <v/>
      </c>
      <c r="EB41" s="221" t="str">
        <f t="shared" si="18"/>
        <v/>
      </c>
      <c r="EC41" s="355" t="str">
        <f t="shared" si="19"/>
        <v/>
      </c>
      <c r="ED41" s="221" t="str">
        <f t="shared" si="20"/>
        <v/>
      </c>
      <c r="EE41" s="355" t="str">
        <f t="shared" si="21"/>
        <v/>
      </c>
      <c r="EF41" s="221" t="str">
        <f t="shared" si="22"/>
        <v/>
      </c>
      <c r="EG41" s="355" t="str">
        <f t="shared" si="23"/>
        <v/>
      </c>
      <c r="EH41" s="221" t="str">
        <f t="shared" si="24"/>
        <v/>
      </c>
      <c r="EI41" s="355" t="str">
        <f t="shared" si="25"/>
        <v/>
      </c>
      <c r="EJ41" s="221" t="str">
        <f t="shared" si="26"/>
        <v/>
      </c>
      <c r="EK41" s="355" t="str">
        <f t="shared" si="27"/>
        <v/>
      </c>
      <c r="EL41" s="221" t="str">
        <f t="shared" si="28"/>
        <v/>
      </c>
      <c r="EM41" s="355" t="str">
        <f t="shared" si="29"/>
        <v/>
      </c>
      <c r="EN41" s="221" t="str">
        <f t="shared" si="30"/>
        <v/>
      </c>
      <c r="EO41" s="355" t="str">
        <f t="shared" si="31"/>
        <v/>
      </c>
      <c r="EP41" s="221" t="str">
        <f t="shared" si="32"/>
        <v/>
      </c>
      <c r="EQ41" s="224" t="str">
        <f t="shared" si="33"/>
        <v/>
      </c>
      <c r="ER41" s="25"/>
      <c r="ES41" s="25"/>
      <c r="ET41" s="25"/>
      <c r="EU41" s="25"/>
      <c r="EV41" s="25"/>
      <c r="EW41" s="25"/>
      <c r="EX41" s="25"/>
      <c r="EY41" s="25"/>
    </row>
    <row r="42" spans="1:155" s="27" customFormat="1" ht="18" customHeight="1">
      <c r="A42" s="28">
        <v>36</v>
      </c>
      <c r="B42" s="394"/>
      <c r="C42" s="385"/>
      <c r="D42" s="15">
        <v>836</v>
      </c>
      <c r="E42" s="15"/>
      <c r="F42" s="29"/>
      <c r="G42" s="347"/>
      <c r="H42" s="92" t="str">
        <f t="shared" si="5"/>
        <v/>
      </c>
      <c r="I42" s="348" t="s">
        <v>436</v>
      </c>
      <c r="J42" s="349" t="s">
        <v>437</v>
      </c>
      <c r="K42" s="348" t="s">
        <v>438</v>
      </c>
      <c r="L42" s="384">
        <v>5</v>
      </c>
      <c r="M42" s="384">
        <v>5</v>
      </c>
      <c r="N42" s="384">
        <v>5</v>
      </c>
      <c r="O42" s="384">
        <v>5</v>
      </c>
      <c r="P42" s="384">
        <v>5</v>
      </c>
      <c r="Q42" s="384">
        <v>5</v>
      </c>
      <c r="R42" s="933">
        <v>25</v>
      </c>
      <c r="S42" s="933">
        <v>25</v>
      </c>
      <c r="T42" s="933">
        <v>5</v>
      </c>
      <c r="U42" s="400">
        <v>25</v>
      </c>
      <c r="V42" s="400">
        <v>25</v>
      </c>
      <c r="W42" s="400">
        <v>20</v>
      </c>
      <c r="X42" s="385">
        <v>5</v>
      </c>
      <c r="Y42" s="385">
        <v>5</v>
      </c>
      <c r="Z42" s="385">
        <v>5</v>
      </c>
      <c r="AA42" s="385">
        <v>5</v>
      </c>
      <c r="AB42" s="385">
        <v>5</v>
      </c>
      <c r="AC42" s="385">
        <v>5</v>
      </c>
      <c r="AD42" s="935">
        <v>25</v>
      </c>
      <c r="AE42" s="935">
        <v>25</v>
      </c>
      <c r="AF42" s="935">
        <v>5</v>
      </c>
      <c r="AG42" s="936">
        <v>25</v>
      </c>
      <c r="AH42" s="936">
        <v>25</v>
      </c>
      <c r="AI42" s="936">
        <v>20</v>
      </c>
      <c r="AJ42" s="394" t="s">
        <v>34</v>
      </c>
      <c r="AK42" s="384">
        <v>5</v>
      </c>
      <c r="AL42" s="384">
        <v>5</v>
      </c>
      <c r="AM42" s="384">
        <v>5</v>
      </c>
      <c r="AN42" s="384">
        <v>5</v>
      </c>
      <c r="AO42" s="384">
        <v>5</v>
      </c>
      <c r="AP42" s="384">
        <v>5</v>
      </c>
      <c r="AQ42" s="49">
        <v>50</v>
      </c>
      <c r="AR42" s="49">
        <v>20</v>
      </c>
      <c r="AS42" s="50">
        <v>70</v>
      </c>
      <c r="AT42" s="50">
        <v>30</v>
      </c>
      <c r="AU42" s="385">
        <v>5</v>
      </c>
      <c r="AV42" s="385">
        <v>5</v>
      </c>
      <c r="AW42" s="385">
        <v>5</v>
      </c>
      <c r="AX42" s="385">
        <v>5</v>
      </c>
      <c r="AY42" s="385">
        <v>5</v>
      </c>
      <c r="AZ42" s="385">
        <v>5</v>
      </c>
      <c r="BA42" s="935">
        <v>25</v>
      </c>
      <c r="BB42" s="935">
        <v>25</v>
      </c>
      <c r="BC42" s="935">
        <v>5</v>
      </c>
      <c r="BD42" s="936">
        <v>25</v>
      </c>
      <c r="BE42" s="936">
        <v>25</v>
      </c>
      <c r="BF42" s="936">
        <v>20</v>
      </c>
      <c r="BG42" s="384">
        <v>5</v>
      </c>
      <c r="BH42" s="384">
        <v>5</v>
      </c>
      <c r="BI42" s="384">
        <v>5</v>
      </c>
      <c r="BJ42" s="384">
        <v>5</v>
      </c>
      <c r="BK42" s="384">
        <v>5</v>
      </c>
      <c r="BL42" s="384">
        <v>5</v>
      </c>
      <c r="BM42" s="49">
        <v>50</v>
      </c>
      <c r="BN42" s="49">
        <v>20</v>
      </c>
      <c r="BO42" s="50">
        <v>70</v>
      </c>
      <c r="BP42" s="50">
        <v>30</v>
      </c>
      <c r="BQ42" s="385">
        <v>5</v>
      </c>
      <c r="BR42" s="385">
        <v>5</v>
      </c>
      <c r="BS42" s="385">
        <v>5</v>
      </c>
      <c r="BT42" s="385">
        <v>5</v>
      </c>
      <c r="BU42" s="385">
        <v>5</v>
      </c>
      <c r="BV42" s="385">
        <v>5</v>
      </c>
      <c r="BW42" s="51">
        <v>50</v>
      </c>
      <c r="BX42" s="51">
        <v>20</v>
      </c>
      <c r="BY42" s="52">
        <v>70</v>
      </c>
      <c r="BZ42" s="52">
        <v>30</v>
      </c>
      <c r="CA42" s="384">
        <v>20</v>
      </c>
      <c r="CB42" s="384">
        <v>20</v>
      </c>
      <c r="CC42" s="384">
        <v>20</v>
      </c>
      <c r="CD42" s="384">
        <v>20</v>
      </c>
      <c r="CE42" s="384">
        <v>20</v>
      </c>
      <c r="CF42" s="385">
        <v>20</v>
      </c>
      <c r="CG42" s="385">
        <v>20</v>
      </c>
      <c r="CH42" s="385">
        <v>20</v>
      </c>
      <c r="CI42" s="51">
        <v>20</v>
      </c>
      <c r="CJ42" s="52">
        <v>20</v>
      </c>
      <c r="CK42" s="384">
        <v>20</v>
      </c>
      <c r="CL42" s="384">
        <v>20</v>
      </c>
      <c r="CM42" s="384">
        <v>20</v>
      </c>
      <c r="CN42" s="49">
        <v>20</v>
      </c>
      <c r="CO42" s="50">
        <v>20</v>
      </c>
      <c r="CP42" s="338"/>
      <c r="CQ42" s="350" t="str">
        <f>IF(DOB!D42="","",DOB!D42)</f>
        <v/>
      </c>
      <c r="CR42" s="226" t="s">
        <v>200</v>
      </c>
      <c r="CS42" s="53"/>
      <c r="CT42" s="53"/>
      <c r="CU42" s="419" t="str">
        <f t="shared" si="34"/>
        <v/>
      </c>
      <c r="CV42" s="408"/>
      <c r="CW42" s="406" t="str">
        <f t="shared" si="35"/>
        <v/>
      </c>
      <c r="CX42" s="408"/>
      <c r="CY42" s="406" t="str">
        <f t="shared" si="36"/>
        <v/>
      </c>
      <c r="CZ42" s="408"/>
      <c r="DA42" s="406" t="str">
        <f t="shared" si="37"/>
        <v/>
      </c>
      <c r="DB42" s="408"/>
      <c r="DC42" s="406" t="str">
        <f t="shared" si="6"/>
        <v/>
      </c>
      <c r="DD42" s="408"/>
      <c r="DE42" s="406" t="str">
        <f t="shared" si="7"/>
        <v/>
      </c>
      <c r="DF42" s="408"/>
      <c r="DG42" s="406" t="str">
        <f t="shared" si="8"/>
        <v/>
      </c>
      <c r="DH42" s="408"/>
      <c r="DI42" s="406" t="str">
        <f t="shared" si="9"/>
        <v/>
      </c>
      <c r="DJ42" s="408"/>
      <c r="DK42" s="406" t="str">
        <f t="shared" si="10"/>
        <v/>
      </c>
      <c r="DL42" s="408"/>
      <c r="DM42" s="406" t="str">
        <f t="shared" si="11"/>
        <v/>
      </c>
      <c r="DN42" s="408"/>
      <c r="DO42" s="406" t="str">
        <f t="shared" si="11"/>
        <v/>
      </c>
      <c r="DP42" s="408"/>
      <c r="DQ42" s="406" t="str">
        <f t="shared" si="11"/>
        <v/>
      </c>
      <c r="DR42" s="418"/>
      <c r="DS42" s="354"/>
      <c r="DU42" s="356"/>
      <c r="DV42" s="359" t="str">
        <f t="shared" si="12"/>
        <v/>
      </c>
      <c r="DW42" s="355" t="str">
        <f t="shared" si="13"/>
        <v/>
      </c>
      <c r="DX42" s="221" t="str">
        <f t="shared" si="14"/>
        <v/>
      </c>
      <c r="DY42" s="355" t="str">
        <f t="shared" si="15"/>
        <v/>
      </c>
      <c r="DZ42" s="221" t="str">
        <f t="shared" si="16"/>
        <v/>
      </c>
      <c r="EA42" s="355" t="str">
        <f t="shared" si="17"/>
        <v/>
      </c>
      <c r="EB42" s="221" t="str">
        <f t="shared" si="18"/>
        <v/>
      </c>
      <c r="EC42" s="355" t="str">
        <f t="shared" si="19"/>
        <v/>
      </c>
      <c r="ED42" s="221" t="str">
        <f t="shared" si="20"/>
        <v/>
      </c>
      <c r="EE42" s="355" t="str">
        <f t="shared" si="21"/>
        <v/>
      </c>
      <c r="EF42" s="221" t="str">
        <f t="shared" si="22"/>
        <v/>
      </c>
      <c r="EG42" s="355" t="str">
        <f t="shared" si="23"/>
        <v/>
      </c>
      <c r="EH42" s="221" t="str">
        <f t="shared" si="24"/>
        <v/>
      </c>
      <c r="EI42" s="355" t="str">
        <f t="shared" si="25"/>
        <v/>
      </c>
      <c r="EJ42" s="221" t="str">
        <f t="shared" si="26"/>
        <v/>
      </c>
      <c r="EK42" s="355" t="str">
        <f t="shared" si="27"/>
        <v/>
      </c>
      <c r="EL42" s="221" t="str">
        <f t="shared" si="28"/>
        <v/>
      </c>
      <c r="EM42" s="355" t="str">
        <f t="shared" si="29"/>
        <v/>
      </c>
      <c r="EN42" s="221" t="str">
        <f t="shared" si="30"/>
        <v/>
      </c>
      <c r="EO42" s="355" t="str">
        <f t="shared" si="31"/>
        <v/>
      </c>
      <c r="EP42" s="221" t="str">
        <f t="shared" si="32"/>
        <v/>
      </c>
      <c r="EQ42" s="224" t="str">
        <f t="shared" si="33"/>
        <v/>
      </c>
      <c r="ER42" s="25"/>
      <c r="ES42" s="25"/>
      <c r="ET42" s="25"/>
      <c r="EU42" s="25"/>
      <c r="EV42" s="25"/>
      <c r="EW42" s="25"/>
      <c r="EX42" s="25"/>
      <c r="EY42" s="25"/>
    </row>
    <row r="43" spans="1:155" s="27" customFormat="1" ht="18" customHeight="1">
      <c r="A43" s="28">
        <v>37</v>
      </c>
      <c r="B43" s="394"/>
      <c r="C43" s="385"/>
      <c r="D43" s="15">
        <v>837</v>
      </c>
      <c r="E43" s="15"/>
      <c r="F43" s="29"/>
      <c r="G43" s="347"/>
      <c r="H43" s="92" t="str">
        <f t="shared" si="5"/>
        <v/>
      </c>
      <c r="I43" s="348" t="s">
        <v>439</v>
      </c>
      <c r="J43" s="349" t="s">
        <v>440</v>
      </c>
      <c r="K43" s="348" t="s">
        <v>441</v>
      </c>
      <c r="L43" s="384">
        <v>5</v>
      </c>
      <c r="M43" s="384">
        <v>5</v>
      </c>
      <c r="N43" s="384">
        <v>5</v>
      </c>
      <c r="O43" s="384">
        <v>5</v>
      </c>
      <c r="P43" s="384">
        <v>5</v>
      </c>
      <c r="Q43" s="384">
        <v>5</v>
      </c>
      <c r="R43" s="933">
        <v>24</v>
      </c>
      <c r="S43" s="933">
        <v>24</v>
      </c>
      <c r="T43" s="933">
        <v>4</v>
      </c>
      <c r="U43" s="400">
        <v>24</v>
      </c>
      <c r="V43" s="400">
        <v>24</v>
      </c>
      <c r="W43" s="400">
        <v>20</v>
      </c>
      <c r="X43" s="385">
        <v>5</v>
      </c>
      <c r="Y43" s="385">
        <v>5</v>
      </c>
      <c r="Z43" s="385">
        <v>5</v>
      </c>
      <c r="AA43" s="385">
        <v>5</v>
      </c>
      <c r="AB43" s="385">
        <v>5</v>
      </c>
      <c r="AC43" s="385">
        <v>5</v>
      </c>
      <c r="AD43" s="935">
        <v>24</v>
      </c>
      <c r="AE43" s="935">
        <v>24</v>
      </c>
      <c r="AF43" s="935">
        <v>4</v>
      </c>
      <c r="AG43" s="936">
        <v>24</v>
      </c>
      <c r="AH43" s="936">
        <v>24</v>
      </c>
      <c r="AI43" s="936">
        <v>20</v>
      </c>
      <c r="AJ43" s="394" t="s">
        <v>34</v>
      </c>
      <c r="AK43" s="384">
        <v>5</v>
      </c>
      <c r="AL43" s="384">
        <v>5</v>
      </c>
      <c r="AM43" s="384">
        <v>5</v>
      </c>
      <c r="AN43" s="384">
        <v>5</v>
      </c>
      <c r="AO43" s="384">
        <v>5</v>
      </c>
      <c r="AP43" s="384">
        <v>5</v>
      </c>
      <c r="AQ43" s="49">
        <v>50</v>
      </c>
      <c r="AR43" s="49">
        <v>20</v>
      </c>
      <c r="AS43" s="50">
        <v>70</v>
      </c>
      <c r="AT43" s="50">
        <v>30</v>
      </c>
      <c r="AU43" s="385">
        <v>5</v>
      </c>
      <c r="AV43" s="385">
        <v>5</v>
      </c>
      <c r="AW43" s="385">
        <v>5</v>
      </c>
      <c r="AX43" s="385">
        <v>5</v>
      </c>
      <c r="AY43" s="385">
        <v>5</v>
      </c>
      <c r="AZ43" s="385">
        <v>5</v>
      </c>
      <c r="BA43" s="935">
        <v>24</v>
      </c>
      <c r="BB43" s="935">
        <v>24</v>
      </c>
      <c r="BC43" s="935">
        <v>4</v>
      </c>
      <c r="BD43" s="936">
        <v>24</v>
      </c>
      <c r="BE43" s="936">
        <v>24</v>
      </c>
      <c r="BF43" s="936">
        <v>20</v>
      </c>
      <c r="BG43" s="384">
        <v>5</v>
      </c>
      <c r="BH43" s="384">
        <v>5</v>
      </c>
      <c r="BI43" s="384">
        <v>5</v>
      </c>
      <c r="BJ43" s="384">
        <v>5</v>
      </c>
      <c r="BK43" s="384">
        <v>5</v>
      </c>
      <c r="BL43" s="384">
        <v>5</v>
      </c>
      <c r="BM43" s="49">
        <v>50</v>
      </c>
      <c r="BN43" s="49">
        <v>20</v>
      </c>
      <c r="BO43" s="50">
        <v>70</v>
      </c>
      <c r="BP43" s="50">
        <v>30</v>
      </c>
      <c r="BQ43" s="385">
        <v>5</v>
      </c>
      <c r="BR43" s="385">
        <v>5</v>
      </c>
      <c r="BS43" s="385">
        <v>5</v>
      </c>
      <c r="BT43" s="385">
        <v>5</v>
      </c>
      <c r="BU43" s="385">
        <v>5</v>
      </c>
      <c r="BV43" s="385">
        <v>5</v>
      </c>
      <c r="BW43" s="51">
        <v>50</v>
      </c>
      <c r="BX43" s="51">
        <v>20</v>
      </c>
      <c r="BY43" s="52">
        <v>70</v>
      </c>
      <c r="BZ43" s="52">
        <v>30</v>
      </c>
      <c r="CA43" s="384">
        <v>20</v>
      </c>
      <c r="CB43" s="384">
        <v>20</v>
      </c>
      <c r="CC43" s="384">
        <v>20</v>
      </c>
      <c r="CD43" s="384">
        <v>20</v>
      </c>
      <c r="CE43" s="384">
        <v>20</v>
      </c>
      <c r="CF43" s="385">
        <v>20</v>
      </c>
      <c r="CG43" s="385">
        <v>20</v>
      </c>
      <c r="CH43" s="385">
        <v>20</v>
      </c>
      <c r="CI43" s="51">
        <v>20</v>
      </c>
      <c r="CJ43" s="52">
        <v>20</v>
      </c>
      <c r="CK43" s="384">
        <v>20</v>
      </c>
      <c r="CL43" s="384">
        <v>20</v>
      </c>
      <c r="CM43" s="384">
        <v>20</v>
      </c>
      <c r="CN43" s="49">
        <v>20</v>
      </c>
      <c r="CO43" s="50">
        <v>20</v>
      </c>
      <c r="CP43" s="338"/>
      <c r="CQ43" s="350" t="str">
        <f>IF(DOB!D43="","",DOB!D43)</f>
        <v/>
      </c>
      <c r="CR43" s="226" t="s">
        <v>201</v>
      </c>
      <c r="CS43" s="53"/>
      <c r="CT43" s="53"/>
      <c r="CU43" s="419" t="str">
        <f t="shared" si="34"/>
        <v/>
      </c>
      <c r="CV43" s="408"/>
      <c r="CW43" s="406" t="str">
        <f t="shared" si="35"/>
        <v/>
      </c>
      <c r="CX43" s="408"/>
      <c r="CY43" s="406" t="str">
        <f t="shared" si="36"/>
        <v/>
      </c>
      <c r="CZ43" s="408"/>
      <c r="DA43" s="406" t="str">
        <f t="shared" si="37"/>
        <v/>
      </c>
      <c r="DB43" s="408"/>
      <c r="DC43" s="406" t="str">
        <f t="shared" si="6"/>
        <v/>
      </c>
      <c r="DD43" s="408"/>
      <c r="DE43" s="406" t="str">
        <f t="shared" si="7"/>
        <v/>
      </c>
      <c r="DF43" s="408"/>
      <c r="DG43" s="406" t="str">
        <f t="shared" si="8"/>
        <v/>
      </c>
      <c r="DH43" s="408"/>
      <c r="DI43" s="406" t="str">
        <f t="shared" si="9"/>
        <v/>
      </c>
      <c r="DJ43" s="408"/>
      <c r="DK43" s="406" t="str">
        <f t="shared" si="10"/>
        <v/>
      </c>
      <c r="DL43" s="408"/>
      <c r="DM43" s="406" t="str">
        <f t="shared" si="11"/>
        <v/>
      </c>
      <c r="DN43" s="408"/>
      <c r="DO43" s="406" t="str">
        <f t="shared" si="11"/>
        <v/>
      </c>
      <c r="DP43" s="408"/>
      <c r="DQ43" s="406" t="str">
        <f t="shared" si="11"/>
        <v/>
      </c>
      <c r="DR43" s="418"/>
      <c r="DS43" s="354"/>
      <c r="DU43" s="356"/>
      <c r="DV43" s="359" t="str">
        <f t="shared" si="12"/>
        <v/>
      </c>
      <c r="DW43" s="355" t="str">
        <f t="shared" si="13"/>
        <v/>
      </c>
      <c r="DX43" s="221" t="str">
        <f t="shared" si="14"/>
        <v/>
      </c>
      <c r="DY43" s="355" t="str">
        <f t="shared" si="15"/>
        <v/>
      </c>
      <c r="DZ43" s="221" t="str">
        <f t="shared" si="16"/>
        <v/>
      </c>
      <c r="EA43" s="355" t="str">
        <f t="shared" si="17"/>
        <v/>
      </c>
      <c r="EB43" s="221" t="str">
        <f t="shared" si="18"/>
        <v/>
      </c>
      <c r="EC43" s="355" t="str">
        <f t="shared" si="19"/>
        <v/>
      </c>
      <c r="ED43" s="221" t="str">
        <f t="shared" si="20"/>
        <v/>
      </c>
      <c r="EE43" s="355" t="str">
        <f t="shared" si="21"/>
        <v/>
      </c>
      <c r="EF43" s="221" t="str">
        <f t="shared" si="22"/>
        <v/>
      </c>
      <c r="EG43" s="355" t="str">
        <f t="shared" si="23"/>
        <v/>
      </c>
      <c r="EH43" s="221" t="str">
        <f t="shared" si="24"/>
        <v/>
      </c>
      <c r="EI43" s="355" t="str">
        <f t="shared" si="25"/>
        <v/>
      </c>
      <c r="EJ43" s="221" t="str">
        <f t="shared" si="26"/>
        <v/>
      </c>
      <c r="EK43" s="355" t="str">
        <f t="shared" si="27"/>
        <v/>
      </c>
      <c r="EL43" s="221" t="str">
        <f t="shared" si="28"/>
        <v/>
      </c>
      <c r="EM43" s="355" t="str">
        <f t="shared" si="29"/>
        <v/>
      </c>
      <c r="EN43" s="221" t="str">
        <f t="shared" si="30"/>
        <v/>
      </c>
      <c r="EO43" s="355" t="str">
        <f t="shared" si="31"/>
        <v/>
      </c>
      <c r="EP43" s="221" t="str">
        <f t="shared" si="32"/>
        <v/>
      </c>
      <c r="EQ43" s="224" t="str">
        <f t="shared" si="33"/>
        <v/>
      </c>
      <c r="ER43" s="25"/>
      <c r="ES43" s="25"/>
      <c r="ET43" s="25"/>
      <c r="EU43" s="25"/>
      <c r="EV43" s="25"/>
      <c r="EW43" s="25"/>
      <c r="EX43" s="25"/>
      <c r="EY43" s="25"/>
    </row>
    <row r="44" spans="1:155" s="27" customFormat="1" ht="18" customHeight="1">
      <c r="A44" s="28">
        <v>38</v>
      </c>
      <c r="B44" s="394"/>
      <c r="C44" s="385"/>
      <c r="D44" s="15">
        <v>838</v>
      </c>
      <c r="E44" s="15"/>
      <c r="F44" s="29"/>
      <c r="G44" s="347"/>
      <c r="H44" s="92" t="str">
        <f t="shared" si="5"/>
        <v/>
      </c>
      <c r="I44" s="348" t="s">
        <v>442</v>
      </c>
      <c r="J44" s="349" t="s">
        <v>443</v>
      </c>
      <c r="K44" s="348" t="s">
        <v>444</v>
      </c>
      <c r="L44" s="384">
        <v>5</v>
      </c>
      <c r="M44" s="384">
        <v>5</v>
      </c>
      <c r="N44" s="384">
        <v>5</v>
      </c>
      <c r="O44" s="384">
        <v>5</v>
      </c>
      <c r="P44" s="384">
        <v>5</v>
      </c>
      <c r="Q44" s="384">
        <v>5</v>
      </c>
      <c r="R44" s="933">
        <v>23</v>
      </c>
      <c r="S44" s="933">
        <v>23</v>
      </c>
      <c r="T44" s="933">
        <v>3</v>
      </c>
      <c r="U44" s="400">
        <v>23</v>
      </c>
      <c r="V44" s="400">
        <v>23</v>
      </c>
      <c r="W44" s="400">
        <v>20</v>
      </c>
      <c r="X44" s="385">
        <v>5</v>
      </c>
      <c r="Y44" s="385">
        <v>5</v>
      </c>
      <c r="Z44" s="385">
        <v>5</v>
      </c>
      <c r="AA44" s="385">
        <v>5</v>
      </c>
      <c r="AB44" s="385">
        <v>5</v>
      </c>
      <c r="AC44" s="385">
        <v>5</v>
      </c>
      <c r="AD44" s="935">
        <v>23</v>
      </c>
      <c r="AE44" s="935">
        <v>23</v>
      </c>
      <c r="AF44" s="935">
        <v>3</v>
      </c>
      <c r="AG44" s="936">
        <v>23</v>
      </c>
      <c r="AH44" s="936">
        <v>23</v>
      </c>
      <c r="AI44" s="936">
        <v>20</v>
      </c>
      <c r="AJ44" s="394" t="s">
        <v>34</v>
      </c>
      <c r="AK44" s="384">
        <v>5</v>
      </c>
      <c r="AL44" s="384">
        <v>5</v>
      </c>
      <c r="AM44" s="384">
        <v>5</v>
      </c>
      <c r="AN44" s="384">
        <v>5</v>
      </c>
      <c r="AO44" s="384">
        <v>5</v>
      </c>
      <c r="AP44" s="384">
        <v>5</v>
      </c>
      <c r="AQ44" s="49">
        <v>50</v>
      </c>
      <c r="AR44" s="49">
        <v>20</v>
      </c>
      <c r="AS44" s="50">
        <v>70</v>
      </c>
      <c r="AT44" s="50">
        <v>30</v>
      </c>
      <c r="AU44" s="385">
        <v>5</v>
      </c>
      <c r="AV44" s="385">
        <v>5</v>
      </c>
      <c r="AW44" s="385">
        <v>5</v>
      </c>
      <c r="AX44" s="385">
        <v>5</v>
      </c>
      <c r="AY44" s="385">
        <v>5</v>
      </c>
      <c r="AZ44" s="385">
        <v>5</v>
      </c>
      <c r="BA44" s="935">
        <v>23</v>
      </c>
      <c r="BB44" s="935">
        <v>23</v>
      </c>
      <c r="BC44" s="935">
        <v>3</v>
      </c>
      <c r="BD44" s="936">
        <v>23</v>
      </c>
      <c r="BE44" s="936">
        <v>23</v>
      </c>
      <c r="BF44" s="936">
        <v>20</v>
      </c>
      <c r="BG44" s="384">
        <v>5</v>
      </c>
      <c r="BH44" s="384">
        <v>5</v>
      </c>
      <c r="BI44" s="384">
        <v>5</v>
      </c>
      <c r="BJ44" s="384">
        <v>5</v>
      </c>
      <c r="BK44" s="384">
        <v>5</v>
      </c>
      <c r="BL44" s="384">
        <v>5</v>
      </c>
      <c r="BM44" s="49">
        <v>50</v>
      </c>
      <c r="BN44" s="49">
        <v>20</v>
      </c>
      <c r="BO44" s="50">
        <v>70</v>
      </c>
      <c r="BP44" s="50">
        <v>30</v>
      </c>
      <c r="BQ44" s="385">
        <v>5</v>
      </c>
      <c r="BR44" s="385">
        <v>5</v>
      </c>
      <c r="BS44" s="385">
        <v>5</v>
      </c>
      <c r="BT44" s="385">
        <v>5</v>
      </c>
      <c r="BU44" s="385">
        <v>5</v>
      </c>
      <c r="BV44" s="385">
        <v>5</v>
      </c>
      <c r="BW44" s="51">
        <v>50</v>
      </c>
      <c r="BX44" s="51">
        <v>20</v>
      </c>
      <c r="BY44" s="52">
        <v>70</v>
      </c>
      <c r="BZ44" s="52">
        <v>30</v>
      </c>
      <c r="CA44" s="384">
        <v>20</v>
      </c>
      <c r="CB44" s="384">
        <v>20</v>
      </c>
      <c r="CC44" s="384">
        <v>20</v>
      </c>
      <c r="CD44" s="384">
        <v>20</v>
      </c>
      <c r="CE44" s="384">
        <v>20</v>
      </c>
      <c r="CF44" s="385">
        <v>20</v>
      </c>
      <c r="CG44" s="385">
        <v>20</v>
      </c>
      <c r="CH44" s="385">
        <v>20</v>
      </c>
      <c r="CI44" s="51">
        <v>20</v>
      </c>
      <c r="CJ44" s="52">
        <v>20</v>
      </c>
      <c r="CK44" s="384">
        <v>20</v>
      </c>
      <c r="CL44" s="384">
        <v>20</v>
      </c>
      <c r="CM44" s="384">
        <v>20</v>
      </c>
      <c r="CN44" s="49">
        <v>20</v>
      </c>
      <c r="CO44" s="50">
        <v>20</v>
      </c>
      <c r="CP44" s="338"/>
      <c r="CQ44" s="350" t="str">
        <f>IF(DOB!D44="","",DOB!D44)</f>
        <v/>
      </c>
      <c r="CR44" s="226" t="s">
        <v>202</v>
      </c>
      <c r="CS44" s="53"/>
      <c r="CT44" s="53"/>
      <c r="CU44" s="419" t="str">
        <f t="shared" si="34"/>
        <v/>
      </c>
      <c r="CV44" s="408"/>
      <c r="CW44" s="406" t="str">
        <f t="shared" si="35"/>
        <v/>
      </c>
      <c r="CX44" s="408"/>
      <c r="CY44" s="406" t="str">
        <f t="shared" si="36"/>
        <v/>
      </c>
      <c r="CZ44" s="408"/>
      <c r="DA44" s="406" t="str">
        <f t="shared" si="37"/>
        <v/>
      </c>
      <c r="DB44" s="408"/>
      <c r="DC44" s="406" t="str">
        <f t="shared" si="6"/>
        <v/>
      </c>
      <c r="DD44" s="408"/>
      <c r="DE44" s="406" t="str">
        <f t="shared" si="7"/>
        <v/>
      </c>
      <c r="DF44" s="408"/>
      <c r="DG44" s="406" t="str">
        <f t="shared" si="8"/>
        <v/>
      </c>
      <c r="DH44" s="408"/>
      <c r="DI44" s="406" t="str">
        <f t="shared" si="9"/>
        <v/>
      </c>
      <c r="DJ44" s="408"/>
      <c r="DK44" s="406" t="str">
        <f t="shared" si="10"/>
        <v/>
      </c>
      <c r="DL44" s="408"/>
      <c r="DM44" s="406" t="str">
        <f t="shared" si="11"/>
        <v/>
      </c>
      <c r="DN44" s="408"/>
      <c r="DO44" s="406" t="str">
        <f t="shared" si="11"/>
        <v/>
      </c>
      <c r="DP44" s="408"/>
      <c r="DQ44" s="406" t="str">
        <f t="shared" si="11"/>
        <v/>
      </c>
      <c r="DR44" s="418"/>
      <c r="DS44" s="354"/>
      <c r="DU44" s="356"/>
      <c r="DV44" s="359" t="str">
        <f t="shared" si="12"/>
        <v/>
      </c>
      <c r="DW44" s="355" t="str">
        <f t="shared" si="13"/>
        <v/>
      </c>
      <c r="DX44" s="221" t="str">
        <f t="shared" si="14"/>
        <v/>
      </c>
      <c r="DY44" s="355" t="str">
        <f t="shared" si="15"/>
        <v/>
      </c>
      <c r="DZ44" s="221" t="str">
        <f t="shared" si="16"/>
        <v/>
      </c>
      <c r="EA44" s="355" t="str">
        <f t="shared" si="17"/>
        <v/>
      </c>
      <c r="EB44" s="221" t="str">
        <f t="shared" si="18"/>
        <v/>
      </c>
      <c r="EC44" s="355" t="str">
        <f t="shared" si="19"/>
        <v/>
      </c>
      <c r="ED44" s="221" t="str">
        <f t="shared" si="20"/>
        <v/>
      </c>
      <c r="EE44" s="355" t="str">
        <f t="shared" si="21"/>
        <v/>
      </c>
      <c r="EF44" s="221" t="str">
        <f t="shared" si="22"/>
        <v/>
      </c>
      <c r="EG44" s="355" t="str">
        <f t="shared" si="23"/>
        <v/>
      </c>
      <c r="EH44" s="221" t="str">
        <f t="shared" si="24"/>
        <v/>
      </c>
      <c r="EI44" s="355" t="str">
        <f t="shared" si="25"/>
        <v/>
      </c>
      <c r="EJ44" s="221" t="str">
        <f t="shared" si="26"/>
        <v/>
      </c>
      <c r="EK44" s="355" t="str">
        <f t="shared" si="27"/>
        <v/>
      </c>
      <c r="EL44" s="221" t="str">
        <f t="shared" si="28"/>
        <v/>
      </c>
      <c r="EM44" s="355" t="str">
        <f t="shared" si="29"/>
        <v/>
      </c>
      <c r="EN44" s="221" t="str">
        <f t="shared" si="30"/>
        <v/>
      </c>
      <c r="EO44" s="355" t="str">
        <f t="shared" si="31"/>
        <v/>
      </c>
      <c r="EP44" s="221" t="str">
        <f t="shared" si="32"/>
        <v/>
      </c>
      <c r="EQ44" s="224" t="str">
        <f t="shared" si="33"/>
        <v/>
      </c>
      <c r="ER44" s="25"/>
      <c r="ES44" s="25"/>
      <c r="ET44" s="25"/>
      <c r="EU44" s="25"/>
      <c r="EV44" s="25"/>
      <c r="EW44" s="25"/>
      <c r="EX44" s="25"/>
      <c r="EY44" s="25"/>
    </row>
    <row r="45" spans="1:155" s="27" customFormat="1" ht="18" customHeight="1">
      <c r="A45" s="28">
        <v>39</v>
      </c>
      <c r="B45" s="394"/>
      <c r="C45" s="385"/>
      <c r="D45" s="15">
        <v>839</v>
      </c>
      <c r="E45" s="15"/>
      <c r="F45" s="29"/>
      <c r="G45" s="347"/>
      <c r="H45" s="92" t="str">
        <f t="shared" si="5"/>
        <v/>
      </c>
      <c r="I45" s="348" t="s">
        <v>445</v>
      </c>
      <c r="J45" s="349" t="s">
        <v>446</v>
      </c>
      <c r="K45" s="348" t="s">
        <v>447</v>
      </c>
      <c r="L45" s="384">
        <v>5</v>
      </c>
      <c r="M45" s="384">
        <v>5</v>
      </c>
      <c r="N45" s="384">
        <v>5</v>
      </c>
      <c r="O45" s="384">
        <v>5</v>
      </c>
      <c r="P45" s="384">
        <v>5</v>
      </c>
      <c r="Q45" s="384">
        <v>5</v>
      </c>
      <c r="R45" s="933">
        <v>22</v>
      </c>
      <c r="S45" s="933">
        <v>22</v>
      </c>
      <c r="T45" s="933">
        <v>2</v>
      </c>
      <c r="U45" s="400">
        <v>22</v>
      </c>
      <c r="V45" s="400">
        <v>22</v>
      </c>
      <c r="W45" s="400">
        <v>20</v>
      </c>
      <c r="X45" s="385">
        <v>5</v>
      </c>
      <c r="Y45" s="385">
        <v>5</v>
      </c>
      <c r="Z45" s="385">
        <v>5</v>
      </c>
      <c r="AA45" s="385">
        <v>5</v>
      </c>
      <c r="AB45" s="385">
        <v>5</v>
      </c>
      <c r="AC45" s="385">
        <v>5</v>
      </c>
      <c r="AD45" s="935">
        <v>22</v>
      </c>
      <c r="AE45" s="935">
        <v>22</v>
      </c>
      <c r="AF45" s="935">
        <v>2</v>
      </c>
      <c r="AG45" s="936">
        <v>22</v>
      </c>
      <c r="AH45" s="936">
        <v>22</v>
      </c>
      <c r="AI45" s="936">
        <v>20</v>
      </c>
      <c r="AJ45" s="394" t="s">
        <v>34</v>
      </c>
      <c r="AK45" s="384">
        <v>5</v>
      </c>
      <c r="AL45" s="384">
        <v>5</v>
      </c>
      <c r="AM45" s="384">
        <v>5</v>
      </c>
      <c r="AN45" s="384">
        <v>5</v>
      </c>
      <c r="AO45" s="384">
        <v>5</v>
      </c>
      <c r="AP45" s="384">
        <v>5</v>
      </c>
      <c r="AQ45" s="49">
        <v>50</v>
      </c>
      <c r="AR45" s="49">
        <v>20</v>
      </c>
      <c r="AS45" s="50">
        <v>70</v>
      </c>
      <c r="AT45" s="50">
        <v>30</v>
      </c>
      <c r="AU45" s="385">
        <v>5</v>
      </c>
      <c r="AV45" s="385">
        <v>5</v>
      </c>
      <c r="AW45" s="385">
        <v>5</v>
      </c>
      <c r="AX45" s="385">
        <v>5</v>
      </c>
      <c r="AY45" s="385">
        <v>5</v>
      </c>
      <c r="AZ45" s="385">
        <v>5</v>
      </c>
      <c r="BA45" s="935">
        <v>22</v>
      </c>
      <c r="BB45" s="935">
        <v>22</v>
      </c>
      <c r="BC45" s="935">
        <v>2</v>
      </c>
      <c r="BD45" s="936">
        <v>22</v>
      </c>
      <c r="BE45" s="936">
        <v>22</v>
      </c>
      <c r="BF45" s="936">
        <v>20</v>
      </c>
      <c r="BG45" s="384">
        <v>5</v>
      </c>
      <c r="BH45" s="384">
        <v>5</v>
      </c>
      <c r="BI45" s="384">
        <v>5</v>
      </c>
      <c r="BJ45" s="384">
        <v>5</v>
      </c>
      <c r="BK45" s="384">
        <v>5</v>
      </c>
      <c r="BL45" s="384">
        <v>5</v>
      </c>
      <c r="BM45" s="49">
        <v>50</v>
      </c>
      <c r="BN45" s="49">
        <v>20</v>
      </c>
      <c r="BO45" s="50">
        <v>70</v>
      </c>
      <c r="BP45" s="50">
        <v>30</v>
      </c>
      <c r="BQ45" s="385">
        <v>5</v>
      </c>
      <c r="BR45" s="385">
        <v>5</v>
      </c>
      <c r="BS45" s="385">
        <v>5</v>
      </c>
      <c r="BT45" s="385">
        <v>5</v>
      </c>
      <c r="BU45" s="385">
        <v>5</v>
      </c>
      <c r="BV45" s="385">
        <v>5</v>
      </c>
      <c r="BW45" s="51">
        <v>50</v>
      </c>
      <c r="BX45" s="51">
        <v>20</v>
      </c>
      <c r="BY45" s="52">
        <v>70</v>
      </c>
      <c r="BZ45" s="52">
        <v>30</v>
      </c>
      <c r="CA45" s="384">
        <v>20</v>
      </c>
      <c r="CB45" s="384">
        <v>20</v>
      </c>
      <c r="CC45" s="384">
        <v>20</v>
      </c>
      <c r="CD45" s="384">
        <v>20</v>
      </c>
      <c r="CE45" s="384">
        <v>20</v>
      </c>
      <c r="CF45" s="385">
        <v>20</v>
      </c>
      <c r="CG45" s="385">
        <v>20</v>
      </c>
      <c r="CH45" s="385">
        <v>20</v>
      </c>
      <c r="CI45" s="51">
        <v>20</v>
      </c>
      <c r="CJ45" s="52">
        <v>20</v>
      </c>
      <c r="CK45" s="384">
        <v>20</v>
      </c>
      <c r="CL45" s="384">
        <v>20</v>
      </c>
      <c r="CM45" s="384">
        <v>20</v>
      </c>
      <c r="CN45" s="49">
        <v>20</v>
      </c>
      <c r="CO45" s="50">
        <v>20</v>
      </c>
      <c r="CP45" s="338"/>
      <c r="CQ45" s="350" t="str">
        <f>IF(DOB!D45="","",DOB!D45)</f>
        <v/>
      </c>
      <c r="CR45" s="226" t="s">
        <v>203</v>
      </c>
      <c r="CS45" s="53"/>
      <c r="CT45" s="53"/>
      <c r="CU45" s="419" t="str">
        <f t="shared" si="34"/>
        <v/>
      </c>
      <c r="CV45" s="408"/>
      <c r="CW45" s="406" t="str">
        <f t="shared" si="35"/>
        <v/>
      </c>
      <c r="CX45" s="408"/>
      <c r="CY45" s="406" t="str">
        <f t="shared" si="36"/>
        <v/>
      </c>
      <c r="CZ45" s="408"/>
      <c r="DA45" s="406" t="str">
        <f t="shared" si="37"/>
        <v/>
      </c>
      <c r="DB45" s="408"/>
      <c r="DC45" s="406" t="str">
        <f t="shared" si="6"/>
        <v/>
      </c>
      <c r="DD45" s="408"/>
      <c r="DE45" s="406" t="str">
        <f t="shared" si="7"/>
        <v/>
      </c>
      <c r="DF45" s="408"/>
      <c r="DG45" s="406" t="str">
        <f t="shared" si="8"/>
        <v/>
      </c>
      <c r="DH45" s="408"/>
      <c r="DI45" s="406" t="str">
        <f t="shared" si="9"/>
        <v/>
      </c>
      <c r="DJ45" s="408"/>
      <c r="DK45" s="406" t="str">
        <f t="shared" si="10"/>
        <v/>
      </c>
      <c r="DL45" s="408"/>
      <c r="DM45" s="406" t="str">
        <f t="shared" si="11"/>
        <v/>
      </c>
      <c r="DN45" s="408"/>
      <c r="DO45" s="406" t="str">
        <f t="shared" si="11"/>
        <v/>
      </c>
      <c r="DP45" s="408"/>
      <c r="DQ45" s="406" t="str">
        <f t="shared" si="11"/>
        <v/>
      </c>
      <c r="DR45" s="418"/>
      <c r="DS45" s="354"/>
      <c r="DU45" s="356"/>
      <c r="DV45" s="359" t="str">
        <f t="shared" si="12"/>
        <v/>
      </c>
      <c r="DW45" s="355" t="str">
        <f t="shared" si="13"/>
        <v/>
      </c>
      <c r="DX45" s="221" t="str">
        <f t="shared" si="14"/>
        <v/>
      </c>
      <c r="DY45" s="355" t="str">
        <f t="shared" si="15"/>
        <v/>
      </c>
      <c r="DZ45" s="221" t="str">
        <f t="shared" si="16"/>
        <v/>
      </c>
      <c r="EA45" s="355" t="str">
        <f t="shared" si="17"/>
        <v/>
      </c>
      <c r="EB45" s="221" t="str">
        <f t="shared" si="18"/>
        <v/>
      </c>
      <c r="EC45" s="355" t="str">
        <f t="shared" si="19"/>
        <v/>
      </c>
      <c r="ED45" s="221" t="str">
        <f t="shared" si="20"/>
        <v/>
      </c>
      <c r="EE45" s="355" t="str">
        <f t="shared" si="21"/>
        <v/>
      </c>
      <c r="EF45" s="221" t="str">
        <f t="shared" si="22"/>
        <v/>
      </c>
      <c r="EG45" s="355" t="str">
        <f t="shared" si="23"/>
        <v/>
      </c>
      <c r="EH45" s="221" t="str">
        <f t="shared" si="24"/>
        <v/>
      </c>
      <c r="EI45" s="355" t="str">
        <f t="shared" si="25"/>
        <v/>
      </c>
      <c r="EJ45" s="221" t="str">
        <f t="shared" si="26"/>
        <v/>
      </c>
      <c r="EK45" s="355" t="str">
        <f t="shared" si="27"/>
        <v/>
      </c>
      <c r="EL45" s="221" t="str">
        <f t="shared" si="28"/>
        <v/>
      </c>
      <c r="EM45" s="355" t="str">
        <f t="shared" si="29"/>
        <v/>
      </c>
      <c r="EN45" s="221" t="str">
        <f t="shared" si="30"/>
        <v/>
      </c>
      <c r="EO45" s="355" t="str">
        <f t="shared" si="31"/>
        <v/>
      </c>
      <c r="EP45" s="221" t="str">
        <f t="shared" si="32"/>
        <v/>
      </c>
      <c r="EQ45" s="224" t="str">
        <f t="shared" si="33"/>
        <v/>
      </c>
      <c r="ER45" s="25"/>
      <c r="ES45" s="25"/>
      <c r="ET45" s="25"/>
      <c r="EU45" s="25"/>
      <c r="EV45" s="25"/>
      <c r="EW45" s="25"/>
      <c r="EX45" s="25"/>
      <c r="EY45" s="25"/>
    </row>
    <row r="46" spans="1:155" s="27" customFormat="1" ht="18" customHeight="1">
      <c r="A46" s="28">
        <v>40</v>
      </c>
      <c r="B46" s="394"/>
      <c r="C46" s="385"/>
      <c r="D46" s="15">
        <v>840</v>
      </c>
      <c r="E46" s="15"/>
      <c r="F46" s="29"/>
      <c r="G46" s="347"/>
      <c r="H46" s="92" t="str">
        <f t="shared" si="5"/>
        <v/>
      </c>
      <c r="I46" s="348" t="s">
        <v>448</v>
      </c>
      <c r="J46" s="349" t="s">
        <v>449</v>
      </c>
      <c r="K46" s="348" t="s">
        <v>450</v>
      </c>
      <c r="L46" s="384">
        <v>5</v>
      </c>
      <c r="M46" s="384">
        <v>5</v>
      </c>
      <c r="N46" s="384">
        <v>5</v>
      </c>
      <c r="O46" s="384">
        <v>5</v>
      </c>
      <c r="P46" s="384">
        <v>5</v>
      </c>
      <c r="Q46" s="384">
        <v>5</v>
      </c>
      <c r="R46" s="933">
        <v>21</v>
      </c>
      <c r="S46" s="933">
        <v>21</v>
      </c>
      <c r="T46" s="933">
        <v>1</v>
      </c>
      <c r="U46" s="400">
        <v>21</v>
      </c>
      <c r="V46" s="400">
        <v>21</v>
      </c>
      <c r="W46" s="400">
        <v>20</v>
      </c>
      <c r="X46" s="385">
        <v>5</v>
      </c>
      <c r="Y46" s="385">
        <v>5</v>
      </c>
      <c r="Z46" s="385">
        <v>5</v>
      </c>
      <c r="AA46" s="385">
        <v>5</v>
      </c>
      <c r="AB46" s="385">
        <v>5</v>
      </c>
      <c r="AC46" s="385">
        <v>5</v>
      </c>
      <c r="AD46" s="935">
        <v>21</v>
      </c>
      <c r="AE46" s="935">
        <v>21</v>
      </c>
      <c r="AF46" s="935">
        <v>1</v>
      </c>
      <c r="AG46" s="936">
        <v>21</v>
      </c>
      <c r="AH46" s="936">
        <v>21</v>
      </c>
      <c r="AI46" s="936">
        <v>20</v>
      </c>
      <c r="AJ46" s="394" t="s">
        <v>34</v>
      </c>
      <c r="AK46" s="384">
        <v>5</v>
      </c>
      <c r="AL46" s="384">
        <v>5</v>
      </c>
      <c r="AM46" s="384">
        <v>5</v>
      </c>
      <c r="AN46" s="384">
        <v>5</v>
      </c>
      <c r="AO46" s="384">
        <v>5</v>
      </c>
      <c r="AP46" s="384">
        <v>5</v>
      </c>
      <c r="AQ46" s="49">
        <v>50</v>
      </c>
      <c r="AR46" s="49">
        <v>20</v>
      </c>
      <c r="AS46" s="50">
        <v>70</v>
      </c>
      <c r="AT46" s="50">
        <v>30</v>
      </c>
      <c r="AU46" s="385">
        <v>5</v>
      </c>
      <c r="AV46" s="385">
        <v>5</v>
      </c>
      <c r="AW46" s="385">
        <v>5</v>
      </c>
      <c r="AX46" s="385">
        <v>5</v>
      </c>
      <c r="AY46" s="385">
        <v>5</v>
      </c>
      <c r="AZ46" s="385">
        <v>5</v>
      </c>
      <c r="BA46" s="935">
        <v>21</v>
      </c>
      <c r="BB46" s="935">
        <v>21</v>
      </c>
      <c r="BC46" s="935">
        <v>1</v>
      </c>
      <c r="BD46" s="936">
        <v>21</v>
      </c>
      <c r="BE46" s="936">
        <v>21</v>
      </c>
      <c r="BF46" s="936">
        <v>20</v>
      </c>
      <c r="BG46" s="384">
        <v>5</v>
      </c>
      <c r="BH46" s="384">
        <v>5</v>
      </c>
      <c r="BI46" s="384">
        <v>5</v>
      </c>
      <c r="BJ46" s="384">
        <v>5</v>
      </c>
      <c r="BK46" s="384">
        <v>5</v>
      </c>
      <c r="BL46" s="384">
        <v>5</v>
      </c>
      <c r="BM46" s="49">
        <v>50</v>
      </c>
      <c r="BN46" s="49">
        <v>20</v>
      </c>
      <c r="BO46" s="50">
        <v>70</v>
      </c>
      <c r="BP46" s="50">
        <v>30</v>
      </c>
      <c r="BQ46" s="385">
        <v>5</v>
      </c>
      <c r="BR46" s="385">
        <v>5</v>
      </c>
      <c r="BS46" s="385">
        <v>5</v>
      </c>
      <c r="BT46" s="385">
        <v>5</v>
      </c>
      <c r="BU46" s="385">
        <v>5</v>
      </c>
      <c r="BV46" s="385">
        <v>5</v>
      </c>
      <c r="BW46" s="51">
        <v>50</v>
      </c>
      <c r="BX46" s="51">
        <v>20</v>
      </c>
      <c r="BY46" s="52">
        <v>70</v>
      </c>
      <c r="BZ46" s="52">
        <v>30</v>
      </c>
      <c r="CA46" s="384">
        <v>20</v>
      </c>
      <c r="CB46" s="384">
        <v>20</v>
      </c>
      <c r="CC46" s="384">
        <v>20</v>
      </c>
      <c r="CD46" s="384">
        <v>20</v>
      </c>
      <c r="CE46" s="384">
        <v>20</v>
      </c>
      <c r="CF46" s="385">
        <v>20</v>
      </c>
      <c r="CG46" s="385">
        <v>20</v>
      </c>
      <c r="CH46" s="385">
        <v>20</v>
      </c>
      <c r="CI46" s="51">
        <v>20</v>
      </c>
      <c r="CJ46" s="52">
        <v>20</v>
      </c>
      <c r="CK46" s="384">
        <v>20</v>
      </c>
      <c r="CL46" s="384">
        <v>20</v>
      </c>
      <c r="CM46" s="384">
        <v>20</v>
      </c>
      <c r="CN46" s="49">
        <v>20</v>
      </c>
      <c r="CO46" s="50">
        <v>20</v>
      </c>
      <c r="CP46" s="338"/>
      <c r="CQ46" s="350" t="str">
        <f>IF(DOB!D46="","",DOB!D46)</f>
        <v/>
      </c>
      <c r="CR46" s="226" t="s">
        <v>204</v>
      </c>
      <c r="CS46" s="53"/>
      <c r="CT46" s="53"/>
      <c r="CU46" s="419" t="str">
        <f t="shared" si="34"/>
        <v/>
      </c>
      <c r="CV46" s="408"/>
      <c r="CW46" s="406" t="str">
        <f t="shared" si="35"/>
        <v/>
      </c>
      <c r="CX46" s="408"/>
      <c r="CY46" s="406" t="str">
        <f t="shared" si="36"/>
        <v/>
      </c>
      <c r="CZ46" s="408"/>
      <c r="DA46" s="406" t="str">
        <f t="shared" si="37"/>
        <v/>
      </c>
      <c r="DB46" s="408"/>
      <c r="DC46" s="406" t="str">
        <f t="shared" si="6"/>
        <v/>
      </c>
      <c r="DD46" s="408"/>
      <c r="DE46" s="406" t="str">
        <f t="shared" si="7"/>
        <v/>
      </c>
      <c r="DF46" s="408"/>
      <c r="DG46" s="406" t="str">
        <f t="shared" si="8"/>
        <v/>
      </c>
      <c r="DH46" s="408"/>
      <c r="DI46" s="406" t="str">
        <f t="shared" si="9"/>
        <v/>
      </c>
      <c r="DJ46" s="408"/>
      <c r="DK46" s="406" t="str">
        <f t="shared" si="10"/>
        <v/>
      </c>
      <c r="DL46" s="408"/>
      <c r="DM46" s="406" t="str">
        <f t="shared" si="11"/>
        <v/>
      </c>
      <c r="DN46" s="408"/>
      <c r="DO46" s="406" t="str">
        <f t="shared" si="11"/>
        <v/>
      </c>
      <c r="DP46" s="408"/>
      <c r="DQ46" s="406" t="str">
        <f t="shared" si="11"/>
        <v/>
      </c>
      <c r="DR46" s="418"/>
      <c r="DS46" s="354"/>
      <c r="DU46" s="356"/>
      <c r="DV46" s="359" t="str">
        <f t="shared" si="12"/>
        <v/>
      </c>
      <c r="DW46" s="355" t="str">
        <f t="shared" si="13"/>
        <v/>
      </c>
      <c r="DX46" s="221" t="str">
        <f t="shared" si="14"/>
        <v/>
      </c>
      <c r="DY46" s="355" t="str">
        <f t="shared" si="15"/>
        <v/>
      </c>
      <c r="DZ46" s="221" t="str">
        <f t="shared" si="16"/>
        <v/>
      </c>
      <c r="EA46" s="355" t="str">
        <f t="shared" si="17"/>
        <v/>
      </c>
      <c r="EB46" s="221" t="str">
        <f t="shared" si="18"/>
        <v/>
      </c>
      <c r="EC46" s="355" t="str">
        <f t="shared" si="19"/>
        <v/>
      </c>
      <c r="ED46" s="221" t="str">
        <f t="shared" si="20"/>
        <v/>
      </c>
      <c r="EE46" s="355" t="str">
        <f t="shared" si="21"/>
        <v/>
      </c>
      <c r="EF46" s="221" t="str">
        <f t="shared" si="22"/>
        <v/>
      </c>
      <c r="EG46" s="355" t="str">
        <f t="shared" si="23"/>
        <v/>
      </c>
      <c r="EH46" s="221" t="str">
        <f t="shared" si="24"/>
        <v/>
      </c>
      <c r="EI46" s="355" t="str">
        <f t="shared" si="25"/>
        <v/>
      </c>
      <c r="EJ46" s="221" t="str">
        <f t="shared" si="26"/>
        <v/>
      </c>
      <c r="EK46" s="355" t="str">
        <f t="shared" si="27"/>
        <v/>
      </c>
      <c r="EL46" s="221" t="str">
        <f t="shared" si="28"/>
        <v/>
      </c>
      <c r="EM46" s="355" t="str">
        <f t="shared" si="29"/>
        <v/>
      </c>
      <c r="EN46" s="221" t="str">
        <f t="shared" si="30"/>
        <v/>
      </c>
      <c r="EO46" s="355" t="str">
        <f t="shared" si="31"/>
        <v/>
      </c>
      <c r="EP46" s="221" t="str">
        <f t="shared" si="32"/>
        <v/>
      </c>
      <c r="EQ46" s="224" t="str">
        <f t="shared" si="33"/>
        <v/>
      </c>
      <c r="ER46" s="25"/>
      <c r="ES46" s="25"/>
      <c r="ET46" s="25"/>
      <c r="EU46" s="25"/>
      <c r="EV46" s="25"/>
      <c r="EW46" s="25"/>
      <c r="EX46" s="25"/>
      <c r="EY46" s="25"/>
    </row>
    <row r="47" spans="1:155" s="27" customFormat="1" ht="18" customHeight="1">
      <c r="A47" s="28">
        <v>41</v>
      </c>
      <c r="B47" s="394"/>
      <c r="C47" s="385"/>
      <c r="D47" s="15">
        <v>841</v>
      </c>
      <c r="E47" s="15"/>
      <c r="F47" s="29"/>
      <c r="G47" s="347"/>
      <c r="H47" s="92" t="str">
        <f t="shared" si="5"/>
        <v/>
      </c>
      <c r="I47" s="348" t="s">
        <v>451</v>
      </c>
      <c r="J47" s="349" t="s">
        <v>452</v>
      </c>
      <c r="K47" s="348" t="s">
        <v>453</v>
      </c>
      <c r="L47" s="384">
        <v>5</v>
      </c>
      <c r="M47" s="384">
        <v>5</v>
      </c>
      <c r="N47" s="384">
        <v>5</v>
      </c>
      <c r="O47" s="384">
        <v>5</v>
      </c>
      <c r="P47" s="384">
        <v>5</v>
      </c>
      <c r="Q47" s="384">
        <v>5</v>
      </c>
      <c r="R47" s="933">
        <v>30</v>
      </c>
      <c r="S47" s="933">
        <v>30</v>
      </c>
      <c r="T47" s="933">
        <v>10</v>
      </c>
      <c r="U47" s="400">
        <v>40</v>
      </c>
      <c r="V47" s="400">
        <v>40</v>
      </c>
      <c r="W47" s="400">
        <v>20</v>
      </c>
      <c r="X47" s="385">
        <v>5</v>
      </c>
      <c r="Y47" s="385">
        <v>5</v>
      </c>
      <c r="Z47" s="385">
        <v>5</v>
      </c>
      <c r="AA47" s="385">
        <v>5</v>
      </c>
      <c r="AB47" s="385">
        <v>5</v>
      </c>
      <c r="AC47" s="385">
        <v>5</v>
      </c>
      <c r="AD47" s="935">
        <v>30</v>
      </c>
      <c r="AE47" s="935">
        <v>30</v>
      </c>
      <c r="AF47" s="935">
        <v>10</v>
      </c>
      <c r="AG47" s="936">
        <v>40</v>
      </c>
      <c r="AH47" s="936">
        <v>40</v>
      </c>
      <c r="AI47" s="936">
        <v>20</v>
      </c>
      <c r="AJ47" s="394" t="s">
        <v>34</v>
      </c>
      <c r="AK47" s="384">
        <v>5</v>
      </c>
      <c r="AL47" s="384">
        <v>5</v>
      </c>
      <c r="AM47" s="384">
        <v>5</v>
      </c>
      <c r="AN47" s="384">
        <v>5</v>
      </c>
      <c r="AO47" s="384">
        <v>5</v>
      </c>
      <c r="AP47" s="384">
        <v>5</v>
      </c>
      <c r="AQ47" s="49">
        <v>50</v>
      </c>
      <c r="AR47" s="49">
        <v>20</v>
      </c>
      <c r="AS47" s="50">
        <v>70</v>
      </c>
      <c r="AT47" s="50">
        <v>30</v>
      </c>
      <c r="AU47" s="385">
        <v>5</v>
      </c>
      <c r="AV47" s="385">
        <v>5</v>
      </c>
      <c r="AW47" s="385">
        <v>5</v>
      </c>
      <c r="AX47" s="385">
        <v>5</v>
      </c>
      <c r="AY47" s="385">
        <v>5</v>
      </c>
      <c r="AZ47" s="385">
        <v>5</v>
      </c>
      <c r="BA47" s="935">
        <v>30</v>
      </c>
      <c r="BB47" s="935">
        <v>30</v>
      </c>
      <c r="BC47" s="935">
        <v>10</v>
      </c>
      <c r="BD47" s="936">
        <v>40</v>
      </c>
      <c r="BE47" s="936">
        <v>40</v>
      </c>
      <c r="BF47" s="936">
        <v>20</v>
      </c>
      <c r="BG47" s="384">
        <v>5</v>
      </c>
      <c r="BH47" s="384">
        <v>5</v>
      </c>
      <c r="BI47" s="384">
        <v>5</v>
      </c>
      <c r="BJ47" s="384">
        <v>5</v>
      </c>
      <c r="BK47" s="384">
        <v>5</v>
      </c>
      <c r="BL47" s="384">
        <v>5</v>
      </c>
      <c r="BM47" s="49">
        <v>50</v>
      </c>
      <c r="BN47" s="49">
        <v>20</v>
      </c>
      <c r="BO47" s="50">
        <v>70</v>
      </c>
      <c r="BP47" s="50">
        <v>30</v>
      </c>
      <c r="BQ47" s="385">
        <v>5</v>
      </c>
      <c r="BR47" s="385">
        <v>5</v>
      </c>
      <c r="BS47" s="385">
        <v>5</v>
      </c>
      <c r="BT47" s="385">
        <v>5</v>
      </c>
      <c r="BU47" s="385">
        <v>5</v>
      </c>
      <c r="BV47" s="385">
        <v>5</v>
      </c>
      <c r="BW47" s="51">
        <v>50</v>
      </c>
      <c r="BX47" s="51">
        <v>20</v>
      </c>
      <c r="BY47" s="52">
        <v>70</v>
      </c>
      <c r="BZ47" s="52">
        <v>30</v>
      </c>
      <c r="CA47" s="384">
        <v>20</v>
      </c>
      <c r="CB47" s="384">
        <v>20</v>
      </c>
      <c r="CC47" s="384">
        <v>20</v>
      </c>
      <c r="CD47" s="384">
        <v>20</v>
      </c>
      <c r="CE47" s="384">
        <v>20</v>
      </c>
      <c r="CF47" s="385">
        <v>20</v>
      </c>
      <c r="CG47" s="385">
        <v>20</v>
      </c>
      <c r="CH47" s="385">
        <v>20</v>
      </c>
      <c r="CI47" s="51">
        <v>20</v>
      </c>
      <c r="CJ47" s="52">
        <v>20</v>
      </c>
      <c r="CK47" s="384">
        <v>20</v>
      </c>
      <c r="CL47" s="384">
        <v>20</v>
      </c>
      <c r="CM47" s="384">
        <v>20</v>
      </c>
      <c r="CN47" s="49">
        <v>20</v>
      </c>
      <c r="CO47" s="50">
        <v>20</v>
      </c>
      <c r="CP47" s="338"/>
      <c r="CQ47" s="350" t="str">
        <f>IF(DOB!D47="","",DOB!D47)</f>
        <v/>
      </c>
      <c r="CR47" s="226" t="s">
        <v>205</v>
      </c>
      <c r="CS47" s="53"/>
      <c r="CT47" s="53"/>
      <c r="CU47" s="419" t="str">
        <f t="shared" si="34"/>
        <v/>
      </c>
      <c r="CV47" s="408"/>
      <c r="CW47" s="406" t="str">
        <f t="shared" si="35"/>
        <v/>
      </c>
      <c r="CX47" s="408"/>
      <c r="CY47" s="406" t="str">
        <f t="shared" si="36"/>
        <v/>
      </c>
      <c r="CZ47" s="408"/>
      <c r="DA47" s="406" t="str">
        <f t="shared" si="37"/>
        <v/>
      </c>
      <c r="DB47" s="408"/>
      <c r="DC47" s="406" t="str">
        <f t="shared" si="6"/>
        <v/>
      </c>
      <c r="DD47" s="408"/>
      <c r="DE47" s="406" t="str">
        <f t="shared" si="7"/>
        <v/>
      </c>
      <c r="DF47" s="408"/>
      <c r="DG47" s="406" t="str">
        <f t="shared" si="8"/>
        <v/>
      </c>
      <c r="DH47" s="408"/>
      <c r="DI47" s="406" t="str">
        <f t="shared" si="9"/>
        <v/>
      </c>
      <c r="DJ47" s="408"/>
      <c r="DK47" s="406" t="str">
        <f t="shared" si="10"/>
        <v/>
      </c>
      <c r="DL47" s="408"/>
      <c r="DM47" s="406" t="str">
        <f t="shared" si="11"/>
        <v/>
      </c>
      <c r="DN47" s="408"/>
      <c r="DO47" s="406" t="str">
        <f t="shared" si="11"/>
        <v/>
      </c>
      <c r="DP47" s="408"/>
      <c r="DQ47" s="406" t="str">
        <f t="shared" si="11"/>
        <v/>
      </c>
      <c r="DR47" s="418"/>
      <c r="DS47" s="354"/>
      <c r="DU47" s="356"/>
      <c r="DV47" s="359" t="str">
        <f t="shared" si="12"/>
        <v/>
      </c>
      <c r="DW47" s="355" t="str">
        <f t="shared" si="13"/>
        <v/>
      </c>
      <c r="DX47" s="221" t="str">
        <f t="shared" si="14"/>
        <v/>
      </c>
      <c r="DY47" s="355" t="str">
        <f t="shared" si="15"/>
        <v/>
      </c>
      <c r="DZ47" s="221" t="str">
        <f t="shared" si="16"/>
        <v/>
      </c>
      <c r="EA47" s="355" t="str">
        <f t="shared" si="17"/>
        <v/>
      </c>
      <c r="EB47" s="221" t="str">
        <f t="shared" si="18"/>
        <v/>
      </c>
      <c r="EC47" s="355" t="str">
        <f t="shared" si="19"/>
        <v/>
      </c>
      <c r="ED47" s="221" t="str">
        <f t="shared" si="20"/>
        <v/>
      </c>
      <c r="EE47" s="355" t="str">
        <f t="shared" si="21"/>
        <v/>
      </c>
      <c r="EF47" s="221" t="str">
        <f t="shared" si="22"/>
        <v/>
      </c>
      <c r="EG47" s="355" t="str">
        <f t="shared" si="23"/>
        <v/>
      </c>
      <c r="EH47" s="221" t="str">
        <f t="shared" si="24"/>
        <v/>
      </c>
      <c r="EI47" s="355" t="str">
        <f t="shared" si="25"/>
        <v/>
      </c>
      <c r="EJ47" s="221" t="str">
        <f t="shared" si="26"/>
        <v/>
      </c>
      <c r="EK47" s="355" t="str">
        <f t="shared" si="27"/>
        <v/>
      </c>
      <c r="EL47" s="221" t="str">
        <f t="shared" si="28"/>
        <v/>
      </c>
      <c r="EM47" s="355" t="str">
        <f t="shared" si="29"/>
        <v/>
      </c>
      <c r="EN47" s="221" t="str">
        <f t="shared" si="30"/>
        <v/>
      </c>
      <c r="EO47" s="355" t="str">
        <f t="shared" si="31"/>
        <v/>
      </c>
      <c r="EP47" s="221" t="str">
        <f t="shared" si="32"/>
        <v/>
      </c>
      <c r="EQ47" s="224" t="str">
        <f t="shared" si="33"/>
        <v/>
      </c>
      <c r="ER47" s="25"/>
      <c r="ES47" s="25"/>
      <c r="ET47" s="25"/>
      <c r="EU47" s="25"/>
      <c r="EV47" s="25"/>
      <c r="EW47" s="25"/>
      <c r="EX47" s="25"/>
      <c r="EY47" s="25"/>
    </row>
    <row r="48" spans="1:155" s="27" customFormat="1" ht="18" customHeight="1">
      <c r="A48" s="28">
        <v>42</v>
      </c>
      <c r="B48" s="394"/>
      <c r="C48" s="385"/>
      <c r="D48" s="15">
        <v>842</v>
      </c>
      <c r="E48" s="15"/>
      <c r="F48" s="29"/>
      <c r="G48" s="347"/>
      <c r="H48" s="92" t="str">
        <f t="shared" si="5"/>
        <v/>
      </c>
      <c r="I48" s="348" t="s">
        <v>454</v>
      </c>
      <c r="J48" s="349" t="s">
        <v>455</v>
      </c>
      <c r="K48" s="348" t="s">
        <v>456</v>
      </c>
      <c r="L48" s="384">
        <v>5</v>
      </c>
      <c r="M48" s="384">
        <v>5</v>
      </c>
      <c r="N48" s="384">
        <v>5</v>
      </c>
      <c r="O48" s="384">
        <v>5</v>
      </c>
      <c r="P48" s="384">
        <v>5</v>
      </c>
      <c r="Q48" s="384">
        <v>5</v>
      </c>
      <c r="R48" s="933">
        <v>29</v>
      </c>
      <c r="S48" s="933">
        <v>29</v>
      </c>
      <c r="T48" s="933">
        <v>9</v>
      </c>
      <c r="U48" s="400">
        <v>39</v>
      </c>
      <c r="V48" s="400">
        <v>39</v>
      </c>
      <c r="W48" s="400">
        <v>20</v>
      </c>
      <c r="X48" s="385">
        <v>5</v>
      </c>
      <c r="Y48" s="385">
        <v>5</v>
      </c>
      <c r="Z48" s="385">
        <v>5</v>
      </c>
      <c r="AA48" s="385">
        <v>5</v>
      </c>
      <c r="AB48" s="385">
        <v>5</v>
      </c>
      <c r="AC48" s="385">
        <v>5</v>
      </c>
      <c r="AD48" s="935">
        <v>29</v>
      </c>
      <c r="AE48" s="935">
        <v>29</v>
      </c>
      <c r="AF48" s="935">
        <v>9</v>
      </c>
      <c r="AG48" s="936">
        <v>39</v>
      </c>
      <c r="AH48" s="936">
        <v>39</v>
      </c>
      <c r="AI48" s="936">
        <v>20</v>
      </c>
      <c r="AJ48" s="394" t="s">
        <v>34</v>
      </c>
      <c r="AK48" s="384">
        <v>5</v>
      </c>
      <c r="AL48" s="384">
        <v>5</v>
      </c>
      <c r="AM48" s="384">
        <v>5</v>
      </c>
      <c r="AN48" s="384">
        <v>5</v>
      </c>
      <c r="AO48" s="384">
        <v>5</v>
      </c>
      <c r="AP48" s="384">
        <v>5</v>
      </c>
      <c r="AQ48" s="49">
        <v>50</v>
      </c>
      <c r="AR48" s="49">
        <v>20</v>
      </c>
      <c r="AS48" s="50">
        <v>70</v>
      </c>
      <c r="AT48" s="50">
        <v>30</v>
      </c>
      <c r="AU48" s="385">
        <v>5</v>
      </c>
      <c r="AV48" s="385">
        <v>5</v>
      </c>
      <c r="AW48" s="385">
        <v>5</v>
      </c>
      <c r="AX48" s="385">
        <v>5</v>
      </c>
      <c r="AY48" s="385">
        <v>5</v>
      </c>
      <c r="AZ48" s="385">
        <v>5</v>
      </c>
      <c r="BA48" s="935">
        <v>29</v>
      </c>
      <c r="BB48" s="935">
        <v>29</v>
      </c>
      <c r="BC48" s="935">
        <v>9</v>
      </c>
      <c r="BD48" s="936">
        <v>39</v>
      </c>
      <c r="BE48" s="936">
        <v>39</v>
      </c>
      <c r="BF48" s="936">
        <v>20</v>
      </c>
      <c r="BG48" s="384">
        <v>5</v>
      </c>
      <c r="BH48" s="384">
        <v>5</v>
      </c>
      <c r="BI48" s="384">
        <v>5</v>
      </c>
      <c r="BJ48" s="384">
        <v>5</v>
      </c>
      <c r="BK48" s="384">
        <v>5</v>
      </c>
      <c r="BL48" s="384">
        <v>5</v>
      </c>
      <c r="BM48" s="49">
        <v>50</v>
      </c>
      <c r="BN48" s="49">
        <v>20</v>
      </c>
      <c r="BO48" s="50">
        <v>70</v>
      </c>
      <c r="BP48" s="50">
        <v>30</v>
      </c>
      <c r="BQ48" s="385">
        <v>5</v>
      </c>
      <c r="BR48" s="385">
        <v>5</v>
      </c>
      <c r="BS48" s="385">
        <v>5</v>
      </c>
      <c r="BT48" s="385">
        <v>5</v>
      </c>
      <c r="BU48" s="385">
        <v>5</v>
      </c>
      <c r="BV48" s="385">
        <v>5</v>
      </c>
      <c r="BW48" s="51">
        <v>50</v>
      </c>
      <c r="BX48" s="51">
        <v>20</v>
      </c>
      <c r="BY48" s="52">
        <v>70</v>
      </c>
      <c r="BZ48" s="52">
        <v>30</v>
      </c>
      <c r="CA48" s="384">
        <v>20</v>
      </c>
      <c r="CB48" s="384">
        <v>20</v>
      </c>
      <c r="CC48" s="384">
        <v>20</v>
      </c>
      <c r="CD48" s="384">
        <v>20</v>
      </c>
      <c r="CE48" s="384">
        <v>20</v>
      </c>
      <c r="CF48" s="385">
        <v>20</v>
      </c>
      <c r="CG48" s="385">
        <v>20</v>
      </c>
      <c r="CH48" s="385">
        <v>20</v>
      </c>
      <c r="CI48" s="51">
        <v>20</v>
      </c>
      <c r="CJ48" s="52">
        <v>20</v>
      </c>
      <c r="CK48" s="384">
        <v>20</v>
      </c>
      <c r="CL48" s="384">
        <v>20</v>
      </c>
      <c r="CM48" s="384">
        <v>20</v>
      </c>
      <c r="CN48" s="49">
        <v>20</v>
      </c>
      <c r="CO48" s="50">
        <v>20</v>
      </c>
      <c r="CP48" s="338"/>
      <c r="CQ48" s="350" t="str">
        <f>IF(DOB!D48="","",DOB!D48)</f>
        <v/>
      </c>
      <c r="CR48" s="226" t="s">
        <v>206</v>
      </c>
      <c r="CS48" s="53"/>
      <c r="CT48" s="53"/>
      <c r="CU48" s="419" t="str">
        <f t="shared" si="34"/>
        <v/>
      </c>
      <c r="CV48" s="408"/>
      <c r="CW48" s="406" t="str">
        <f t="shared" si="35"/>
        <v/>
      </c>
      <c r="CX48" s="408"/>
      <c r="CY48" s="406" t="str">
        <f t="shared" si="36"/>
        <v/>
      </c>
      <c r="CZ48" s="408"/>
      <c r="DA48" s="406" t="str">
        <f t="shared" si="37"/>
        <v/>
      </c>
      <c r="DB48" s="408"/>
      <c r="DC48" s="406" t="str">
        <f t="shared" si="6"/>
        <v/>
      </c>
      <c r="DD48" s="408"/>
      <c r="DE48" s="406" t="str">
        <f t="shared" si="7"/>
        <v/>
      </c>
      <c r="DF48" s="408"/>
      <c r="DG48" s="406" t="str">
        <f t="shared" si="8"/>
        <v/>
      </c>
      <c r="DH48" s="408"/>
      <c r="DI48" s="406" t="str">
        <f t="shared" si="9"/>
        <v/>
      </c>
      <c r="DJ48" s="408"/>
      <c r="DK48" s="406" t="str">
        <f t="shared" si="10"/>
        <v/>
      </c>
      <c r="DL48" s="408"/>
      <c r="DM48" s="406" t="str">
        <f t="shared" si="11"/>
        <v/>
      </c>
      <c r="DN48" s="408"/>
      <c r="DO48" s="406" t="str">
        <f t="shared" si="11"/>
        <v/>
      </c>
      <c r="DP48" s="408"/>
      <c r="DQ48" s="406" t="str">
        <f t="shared" si="11"/>
        <v/>
      </c>
      <c r="DR48" s="418"/>
      <c r="DS48" s="354"/>
      <c r="DU48" s="356"/>
      <c r="DV48" s="359" t="str">
        <f t="shared" si="12"/>
        <v/>
      </c>
      <c r="DW48" s="355" t="str">
        <f t="shared" si="13"/>
        <v/>
      </c>
      <c r="DX48" s="221" t="str">
        <f t="shared" si="14"/>
        <v/>
      </c>
      <c r="DY48" s="355" t="str">
        <f t="shared" si="15"/>
        <v/>
      </c>
      <c r="DZ48" s="221" t="str">
        <f t="shared" si="16"/>
        <v/>
      </c>
      <c r="EA48" s="355" t="str">
        <f t="shared" si="17"/>
        <v/>
      </c>
      <c r="EB48" s="221" t="str">
        <f t="shared" si="18"/>
        <v/>
      </c>
      <c r="EC48" s="355" t="str">
        <f t="shared" si="19"/>
        <v/>
      </c>
      <c r="ED48" s="221" t="str">
        <f t="shared" si="20"/>
        <v/>
      </c>
      <c r="EE48" s="355" t="str">
        <f t="shared" si="21"/>
        <v/>
      </c>
      <c r="EF48" s="221" t="str">
        <f t="shared" si="22"/>
        <v/>
      </c>
      <c r="EG48" s="355" t="str">
        <f t="shared" si="23"/>
        <v/>
      </c>
      <c r="EH48" s="221" t="str">
        <f t="shared" si="24"/>
        <v/>
      </c>
      <c r="EI48" s="355" t="str">
        <f t="shared" si="25"/>
        <v/>
      </c>
      <c r="EJ48" s="221" t="str">
        <f t="shared" si="26"/>
        <v/>
      </c>
      <c r="EK48" s="355" t="str">
        <f t="shared" si="27"/>
        <v/>
      </c>
      <c r="EL48" s="221" t="str">
        <f t="shared" si="28"/>
        <v/>
      </c>
      <c r="EM48" s="355" t="str">
        <f t="shared" si="29"/>
        <v/>
      </c>
      <c r="EN48" s="221" t="str">
        <f t="shared" si="30"/>
        <v/>
      </c>
      <c r="EO48" s="355" t="str">
        <f t="shared" si="31"/>
        <v/>
      </c>
      <c r="EP48" s="221" t="str">
        <f t="shared" si="32"/>
        <v/>
      </c>
      <c r="EQ48" s="224" t="str">
        <f t="shared" si="33"/>
        <v/>
      </c>
      <c r="ER48" s="25"/>
      <c r="ES48" s="25"/>
      <c r="ET48" s="25"/>
      <c r="EU48" s="25"/>
      <c r="EV48" s="25"/>
      <c r="EW48" s="25"/>
      <c r="EX48" s="25"/>
      <c r="EY48" s="25"/>
    </row>
    <row r="49" spans="1:155" s="27" customFormat="1" ht="18" customHeight="1">
      <c r="A49" s="28">
        <v>43</v>
      </c>
      <c r="B49" s="394"/>
      <c r="C49" s="385"/>
      <c r="D49" s="15">
        <v>843</v>
      </c>
      <c r="E49" s="15"/>
      <c r="F49" s="29"/>
      <c r="G49" s="347"/>
      <c r="H49" s="92" t="str">
        <f t="shared" si="5"/>
        <v/>
      </c>
      <c r="I49" s="348" t="s">
        <v>457</v>
      </c>
      <c r="J49" s="349" t="s">
        <v>458</v>
      </c>
      <c r="K49" s="348" t="s">
        <v>459</v>
      </c>
      <c r="L49" s="384">
        <v>5</v>
      </c>
      <c r="M49" s="384">
        <v>5</v>
      </c>
      <c r="N49" s="384">
        <v>5</v>
      </c>
      <c r="O49" s="384">
        <v>5</v>
      </c>
      <c r="P49" s="384">
        <v>5</v>
      </c>
      <c r="Q49" s="384">
        <v>5</v>
      </c>
      <c r="R49" s="933">
        <v>28</v>
      </c>
      <c r="S49" s="933">
        <v>28</v>
      </c>
      <c r="T49" s="933">
        <v>8</v>
      </c>
      <c r="U49" s="400">
        <v>38</v>
      </c>
      <c r="V49" s="400">
        <v>38</v>
      </c>
      <c r="W49" s="400">
        <v>20</v>
      </c>
      <c r="X49" s="385">
        <v>5</v>
      </c>
      <c r="Y49" s="385">
        <v>5</v>
      </c>
      <c r="Z49" s="385">
        <v>5</v>
      </c>
      <c r="AA49" s="385">
        <v>5</v>
      </c>
      <c r="AB49" s="385">
        <v>5</v>
      </c>
      <c r="AC49" s="385">
        <v>5</v>
      </c>
      <c r="AD49" s="935">
        <v>28</v>
      </c>
      <c r="AE49" s="935">
        <v>28</v>
      </c>
      <c r="AF49" s="935">
        <v>8</v>
      </c>
      <c r="AG49" s="936">
        <v>38</v>
      </c>
      <c r="AH49" s="936">
        <v>38</v>
      </c>
      <c r="AI49" s="936">
        <v>20</v>
      </c>
      <c r="AJ49" s="394" t="s">
        <v>34</v>
      </c>
      <c r="AK49" s="384">
        <v>5</v>
      </c>
      <c r="AL49" s="384">
        <v>5</v>
      </c>
      <c r="AM49" s="384">
        <v>5</v>
      </c>
      <c r="AN49" s="384">
        <v>5</v>
      </c>
      <c r="AO49" s="384">
        <v>5</v>
      </c>
      <c r="AP49" s="384">
        <v>5</v>
      </c>
      <c r="AQ49" s="49">
        <v>50</v>
      </c>
      <c r="AR49" s="49">
        <v>20</v>
      </c>
      <c r="AS49" s="50">
        <v>70</v>
      </c>
      <c r="AT49" s="50">
        <v>30</v>
      </c>
      <c r="AU49" s="385">
        <v>5</v>
      </c>
      <c r="AV49" s="385">
        <v>5</v>
      </c>
      <c r="AW49" s="385">
        <v>5</v>
      </c>
      <c r="AX49" s="385">
        <v>5</v>
      </c>
      <c r="AY49" s="385">
        <v>5</v>
      </c>
      <c r="AZ49" s="385">
        <v>5</v>
      </c>
      <c r="BA49" s="935">
        <v>28</v>
      </c>
      <c r="BB49" s="935">
        <v>28</v>
      </c>
      <c r="BC49" s="935">
        <v>8</v>
      </c>
      <c r="BD49" s="936">
        <v>38</v>
      </c>
      <c r="BE49" s="936">
        <v>38</v>
      </c>
      <c r="BF49" s="936">
        <v>20</v>
      </c>
      <c r="BG49" s="384">
        <v>5</v>
      </c>
      <c r="BH49" s="384">
        <v>5</v>
      </c>
      <c r="BI49" s="384">
        <v>5</v>
      </c>
      <c r="BJ49" s="384">
        <v>5</v>
      </c>
      <c r="BK49" s="384">
        <v>5</v>
      </c>
      <c r="BL49" s="384">
        <v>5</v>
      </c>
      <c r="BM49" s="49">
        <v>50</v>
      </c>
      <c r="BN49" s="49">
        <v>20</v>
      </c>
      <c r="BO49" s="50">
        <v>70</v>
      </c>
      <c r="BP49" s="50">
        <v>30</v>
      </c>
      <c r="BQ49" s="385">
        <v>5</v>
      </c>
      <c r="BR49" s="385">
        <v>5</v>
      </c>
      <c r="BS49" s="385">
        <v>5</v>
      </c>
      <c r="BT49" s="385">
        <v>5</v>
      </c>
      <c r="BU49" s="385">
        <v>5</v>
      </c>
      <c r="BV49" s="385">
        <v>5</v>
      </c>
      <c r="BW49" s="51">
        <v>50</v>
      </c>
      <c r="BX49" s="51">
        <v>20</v>
      </c>
      <c r="BY49" s="52">
        <v>70</v>
      </c>
      <c r="BZ49" s="52">
        <v>30</v>
      </c>
      <c r="CA49" s="384">
        <v>20</v>
      </c>
      <c r="CB49" s="384">
        <v>20</v>
      </c>
      <c r="CC49" s="384">
        <v>20</v>
      </c>
      <c r="CD49" s="384">
        <v>20</v>
      </c>
      <c r="CE49" s="384">
        <v>20</v>
      </c>
      <c r="CF49" s="385">
        <v>20</v>
      </c>
      <c r="CG49" s="385">
        <v>20</v>
      </c>
      <c r="CH49" s="385">
        <v>20</v>
      </c>
      <c r="CI49" s="51">
        <v>20</v>
      </c>
      <c r="CJ49" s="52">
        <v>20</v>
      </c>
      <c r="CK49" s="384">
        <v>20</v>
      </c>
      <c r="CL49" s="384">
        <v>20</v>
      </c>
      <c r="CM49" s="384">
        <v>20</v>
      </c>
      <c r="CN49" s="49">
        <v>20</v>
      </c>
      <c r="CO49" s="50">
        <v>20</v>
      </c>
      <c r="CP49" s="338"/>
      <c r="CQ49" s="350" t="str">
        <f>IF(DOB!D49="","",DOB!D49)</f>
        <v/>
      </c>
      <c r="CR49" s="59"/>
      <c r="CS49" s="53"/>
      <c r="CT49" s="53"/>
      <c r="CU49" s="419" t="str">
        <f t="shared" si="34"/>
        <v/>
      </c>
      <c r="CV49" s="408"/>
      <c r="CW49" s="406" t="str">
        <f t="shared" si="35"/>
        <v/>
      </c>
      <c r="CX49" s="408"/>
      <c r="CY49" s="406" t="str">
        <f t="shared" si="36"/>
        <v/>
      </c>
      <c r="CZ49" s="408"/>
      <c r="DA49" s="406" t="str">
        <f t="shared" si="37"/>
        <v/>
      </c>
      <c r="DB49" s="408"/>
      <c r="DC49" s="406" t="str">
        <f t="shared" si="6"/>
        <v/>
      </c>
      <c r="DD49" s="408"/>
      <c r="DE49" s="406" t="str">
        <f t="shared" si="7"/>
        <v/>
      </c>
      <c r="DF49" s="408"/>
      <c r="DG49" s="406" t="str">
        <f t="shared" si="8"/>
        <v/>
      </c>
      <c r="DH49" s="408"/>
      <c r="DI49" s="406" t="str">
        <f t="shared" si="9"/>
        <v/>
      </c>
      <c r="DJ49" s="408"/>
      <c r="DK49" s="406" t="str">
        <f t="shared" si="10"/>
        <v/>
      </c>
      <c r="DL49" s="408"/>
      <c r="DM49" s="406" t="str">
        <f t="shared" si="11"/>
        <v/>
      </c>
      <c r="DN49" s="408"/>
      <c r="DO49" s="406" t="str">
        <f t="shared" si="11"/>
        <v/>
      </c>
      <c r="DP49" s="408"/>
      <c r="DQ49" s="406" t="str">
        <f t="shared" si="11"/>
        <v/>
      </c>
      <c r="DR49" s="418"/>
      <c r="DS49" s="354"/>
      <c r="DU49" s="356"/>
      <c r="DV49" s="359" t="str">
        <f t="shared" si="12"/>
        <v/>
      </c>
      <c r="DW49" s="355" t="str">
        <f t="shared" si="13"/>
        <v/>
      </c>
      <c r="DX49" s="221" t="str">
        <f t="shared" si="14"/>
        <v/>
      </c>
      <c r="DY49" s="355" t="str">
        <f t="shared" si="15"/>
        <v/>
      </c>
      <c r="DZ49" s="221" t="str">
        <f t="shared" si="16"/>
        <v/>
      </c>
      <c r="EA49" s="355" t="str">
        <f t="shared" si="17"/>
        <v/>
      </c>
      <c r="EB49" s="221" t="str">
        <f t="shared" si="18"/>
        <v/>
      </c>
      <c r="EC49" s="355" t="str">
        <f t="shared" si="19"/>
        <v/>
      </c>
      <c r="ED49" s="221" t="str">
        <f t="shared" si="20"/>
        <v/>
      </c>
      <c r="EE49" s="355" t="str">
        <f t="shared" si="21"/>
        <v/>
      </c>
      <c r="EF49" s="221" t="str">
        <f t="shared" si="22"/>
        <v/>
      </c>
      <c r="EG49" s="355" t="str">
        <f t="shared" si="23"/>
        <v/>
      </c>
      <c r="EH49" s="221" t="str">
        <f t="shared" si="24"/>
        <v/>
      </c>
      <c r="EI49" s="355" t="str">
        <f t="shared" si="25"/>
        <v/>
      </c>
      <c r="EJ49" s="221" t="str">
        <f t="shared" si="26"/>
        <v/>
      </c>
      <c r="EK49" s="355" t="str">
        <f t="shared" si="27"/>
        <v/>
      </c>
      <c r="EL49" s="221" t="str">
        <f t="shared" si="28"/>
        <v/>
      </c>
      <c r="EM49" s="355" t="str">
        <f t="shared" si="29"/>
        <v/>
      </c>
      <c r="EN49" s="221" t="str">
        <f t="shared" si="30"/>
        <v/>
      </c>
      <c r="EO49" s="355" t="str">
        <f t="shared" si="31"/>
        <v/>
      </c>
      <c r="EP49" s="221" t="str">
        <f t="shared" si="32"/>
        <v/>
      </c>
      <c r="EQ49" s="224" t="str">
        <f t="shared" si="33"/>
        <v/>
      </c>
      <c r="ER49" s="25"/>
      <c r="ES49" s="25"/>
      <c r="ET49" s="25"/>
      <c r="EU49" s="25"/>
      <c r="EV49" s="25"/>
      <c r="EW49" s="25"/>
      <c r="EX49" s="25"/>
      <c r="EY49" s="25"/>
    </row>
    <row r="50" spans="1:155" s="27" customFormat="1" ht="18" customHeight="1">
      <c r="A50" s="28">
        <v>44</v>
      </c>
      <c r="B50" s="394"/>
      <c r="C50" s="385"/>
      <c r="D50" s="15">
        <v>844</v>
      </c>
      <c r="E50" s="15"/>
      <c r="F50" s="29"/>
      <c r="G50" s="347"/>
      <c r="H50" s="92" t="str">
        <f t="shared" si="5"/>
        <v/>
      </c>
      <c r="I50" s="348" t="s">
        <v>460</v>
      </c>
      <c r="J50" s="349" t="s">
        <v>461</v>
      </c>
      <c r="K50" s="348" t="s">
        <v>462</v>
      </c>
      <c r="L50" s="384">
        <v>5</v>
      </c>
      <c r="M50" s="384">
        <v>5</v>
      </c>
      <c r="N50" s="384">
        <v>5</v>
      </c>
      <c r="O50" s="384">
        <v>5</v>
      </c>
      <c r="P50" s="384">
        <v>5</v>
      </c>
      <c r="Q50" s="384">
        <v>5</v>
      </c>
      <c r="R50" s="933">
        <v>27</v>
      </c>
      <c r="S50" s="933">
        <v>27</v>
      </c>
      <c r="T50" s="933">
        <v>7</v>
      </c>
      <c r="U50" s="400">
        <v>37</v>
      </c>
      <c r="V50" s="400">
        <v>37</v>
      </c>
      <c r="W50" s="400">
        <v>20</v>
      </c>
      <c r="X50" s="385">
        <v>5</v>
      </c>
      <c r="Y50" s="385">
        <v>5</v>
      </c>
      <c r="Z50" s="385">
        <v>5</v>
      </c>
      <c r="AA50" s="385">
        <v>5</v>
      </c>
      <c r="AB50" s="385">
        <v>5</v>
      </c>
      <c r="AC50" s="385">
        <v>5</v>
      </c>
      <c r="AD50" s="935">
        <v>27</v>
      </c>
      <c r="AE50" s="935">
        <v>27</v>
      </c>
      <c r="AF50" s="935">
        <v>7</v>
      </c>
      <c r="AG50" s="936">
        <v>37</v>
      </c>
      <c r="AH50" s="936">
        <v>37</v>
      </c>
      <c r="AI50" s="936">
        <v>20</v>
      </c>
      <c r="AJ50" s="394" t="s">
        <v>34</v>
      </c>
      <c r="AK50" s="384">
        <v>5</v>
      </c>
      <c r="AL50" s="384">
        <v>5</v>
      </c>
      <c r="AM50" s="384">
        <v>5</v>
      </c>
      <c r="AN50" s="384">
        <v>5</v>
      </c>
      <c r="AO50" s="384">
        <v>5</v>
      </c>
      <c r="AP50" s="384">
        <v>5</v>
      </c>
      <c r="AQ50" s="49">
        <v>50</v>
      </c>
      <c r="AR50" s="49">
        <v>20</v>
      </c>
      <c r="AS50" s="50">
        <v>70</v>
      </c>
      <c r="AT50" s="50">
        <v>30</v>
      </c>
      <c r="AU50" s="385">
        <v>5</v>
      </c>
      <c r="AV50" s="385">
        <v>5</v>
      </c>
      <c r="AW50" s="385">
        <v>5</v>
      </c>
      <c r="AX50" s="385">
        <v>5</v>
      </c>
      <c r="AY50" s="385">
        <v>5</v>
      </c>
      <c r="AZ50" s="385">
        <v>5</v>
      </c>
      <c r="BA50" s="935">
        <v>27</v>
      </c>
      <c r="BB50" s="935">
        <v>27</v>
      </c>
      <c r="BC50" s="935">
        <v>7</v>
      </c>
      <c r="BD50" s="936">
        <v>37</v>
      </c>
      <c r="BE50" s="936">
        <v>37</v>
      </c>
      <c r="BF50" s="936">
        <v>20</v>
      </c>
      <c r="BG50" s="384">
        <v>5</v>
      </c>
      <c r="BH50" s="384">
        <v>5</v>
      </c>
      <c r="BI50" s="384">
        <v>5</v>
      </c>
      <c r="BJ50" s="384">
        <v>5</v>
      </c>
      <c r="BK50" s="384">
        <v>5</v>
      </c>
      <c r="BL50" s="384">
        <v>5</v>
      </c>
      <c r="BM50" s="49">
        <v>50</v>
      </c>
      <c r="BN50" s="49">
        <v>20</v>
      </c>
      <c r="BO50" s="50">
        <v>70</v>
      </c>
      <c r="BP50" s="50">
        <v>30</v>
      </c>
      <c r="BQ50" s="385">
        <v>5</v>
      </c>
      <c r="BR50" s="385">
        <v>5</v>
      </c>
      <c r="BS50" s="385">
        <v>5</v>
      </c>
      <c r="BT50" s="385">
        <v>5</v>
      </c>
      <c r="BU50" s="385">
        <v>5</v>
      </c>
      <c r="BV50" s="385">
        <v>5</v>
      </c>
      <c r="BW50" s="51">
        <v>50</v>
      </c>
      <c r="BX50" s="51">
        <v>20</v>
      </c>
      <c r="BY50" s="52">
        <v>70</v>
      </c>
      <c r="BZ50" s="52">
        <v>30</v>
      </c>
      <c r="CA50" s="384">
        <v>20</v>
      </c>
      <c r="CB50" s="384">
        <v>20</v>
      </c>
      <c r="CC50" s="384">
        <v>20</v>
      </c>
      <c r="CD50" s="384">
        <v>20</v>
      </c>
      <c r="CE50" s="384">
        <v>20</v>
      </c>
      <c r="CF50" s="385">
        <v>20</v>
      </c>
      <c r="CG50" s="385">
        <v>20</v>
      </c>
      <c r="CH50" s="385">
        <v>20</v>
      </c>
      <c r="CI50" s="51">
        <v>20</v>
      </c>
      <c r="CJ50" s="52">
        <v>20</v>
      </c>
      <c r="CK50" s="384">
        <v>20</v>
      </c>
      <c r="CL50" s="384">
        <v>20</v>
      </c>
      <c r="CM50" s="384">
        <v>20</v>
      </c>
      <c r="CN50" s="49">
        <v>20</v>
      </c>
      <c r="CO50" s="50">
        <v>20</v>
      </c>
      <c r="CP50" s="338"/>
      <c r="CQ50" s="350" t="str">
        <f>IF(DOB!D50="","",DOB!D50)</f>
        <v/>
      </c>
      <c r="CR50" s="59"/>
      <c r="CS50" s="53"/>
      <c r="CT50" s="53"/>
      <c r="CU50" s="419" t="str">
        <f t="shared" si="34"/>
        <v/>
      </c>
      <c r="CV50" s="408"/>
      <c r="CW50" s="406" t="str">
        <f t="shared" si="35"/>
        <v/>
      </c>
      <c r="CX50" s="408"/>
      <c r="CY50" s="406" t="str">
        <f t="shared" si="36"/>
        <v/>
      </c>
      <c r="CZ50" s="408"/>
      <c r="DA50" s="406" t="str">
        <f t="shared" si="37"/>
        <v/>
      </c>
      <c r="DB50" s="408"/>
      <c r="DC50" s="406" t="str">
        <f t="shared" si="6"/>
        <v/>
      </c>
      <c r="DD50" s="408"/>
      <c r="DE50" s="406" t="str">
        <f t="shared" si="7"/>
        <v/>
      </c>
      <c r="DF50" s="408"/>
      <c r="DG50" s="406" t="str">
        <f t="shared" si="8"/>
        <v/>
      </c>
      <c r="DH50" s="408"/>
      <c r="DI50" s="406" t="str">
        <f t="shared" si="9"/>
        <v/>
      </c>
      <c r="DJ50" s="408"/>
      <c r="DK50" s="406" t="str">
        <f t="shared" si="10"/>
        <v/>
      </c>
      <c r="DL50" s="408"/>
      <c r="DM50" s="406" t="str">
        <f t="shared" si="11"/>
        <v/>
      </c>
      <c r="DN50" s="408"/>
      <c r="DO50" s="406" t="str">
        <f t="shared" si="11"/>
        <v/>
      </c>
      <c r="DP50" s="408"/>
      <c r="DQ50" s="406" t="str">
        <f t="shared" si="11"/>
        <v/>
      </c>
      <c r="DR50" s="418"/>
      <c r="DS50" s="354"/>
      <c r="DU50" s="356"/>
      <c r="DV50" s="359" t="str">
        <f t="shared" si="12"/>
        <v/>
      </c>
      <c r="DW50" s="355" t="str">
        <f t="shared" si="13"/>
        <v/>
      </c>
      <c r="DX50" s="221" t="str">
        <f t="shared" si="14"/>
        <v/>
      </c>
      <c r="DY50" s="355" t="str">
        <f t="shared" si="15"/>
        <v/>
      </c>
      <c r="DZ50" s="221" t="str">
        <f t="shared" si="16"/>
        <v/>
      </c>
      <c r="EA50" s="355" t="str">
        <f t="shared" si="17"/>
        <v/>
      </c>
      <c r="EB50" s="221" t="str">
        <f t="shared" si="18"/>
        <v/>
      </c>
      <c r="EC50" s="355" t="str">
        <f t="shared" si="19"/>
        <v/>
      </c>
      <c r="ED50" s="221" t="str">
        <f t="shared" si="20"/>
        <v/>
      </c>
      <c r="EE50" s="355" t="str">
        <f t="shared" si="21"/>
        <v/>
      </c>
      <c r="EF50" s="221" t="str">
        <f t="shared" si="22"/>
        <v/>
      </c>
      <c r="EG50" s="355" t="str">
        <f t="shared" si="23"/>
        <v/>
      </c>
      <c r="EH50" s="221" t="str">
        <f t="shared" si="24"/>
        <v/>
      </c>
      <c r="EI50" s="355" t="str">
        <f t="shared" si="25"/>
        <v/>
      </c>
      <c r="EJ50" s="221" t="str">
        <f t="shared" si="26"/>
        <v/>
      </c>
      <c r="EK50" s="355" t="str">
        <f t="shared" si="27"/>
        <v/>
      </c>
      <c r="EL50" s="221" t="str">
        <f t="shared" si="28"/>
        <v/>
      </c>
      <c r="EM50" s="355" t="str">
        <f t="shared" si="29"/>
        <v/>
      </c>
      <c r="EN50" s="221" t="str">
        <f t="shared" si="30"/>
        <v/>
      </c>
      <c r="EO50" s="355" t="str">
        <f t="shared" si="31"/>
        <v/>
      </c>
      <c r="EP50" s="221" t="str">
        <f t="shared" si="32"/>
        <v/>
      </c>
      <c r="EQ50" s="224" t="str">
        <f t="shared" si="33"/>
        <v/>
      </c>
      <c r="ER50" s="25"/>
      <c r="ES50" s="25"/>
      <c r="ET50" s="25"/>
      <c r="EU50" s="25"/>
      <c r="EV50" s="25"/>
      <c r="EW50" s="25"/>
      <c r="EX50" s="25"/>
      <c r="EY50" s="25"/>
    </row>
    <row r="51" spans="1:155" s="27" customFormat="1" ht="18" customHeight="1">
      <c r="A51" s="28">
        <v>45</v>
      </c>
      <c r="B51" s="394"/>
      <c r="C51" s="385"/>
      <c r="D51" s="15">
        <v>845</v>
      </c>
      <c r="E51" s="15"/>
      <c r="F51" s="29"/>
      <c r="G51" s="347"/>
      <c r="H51" s="92" t="str">
        <f t="shared" si="5"/>
        <v/>
      </c>
      <c r="I51" s="348" t="s">
        <v>463</v>
      </c>
      <c r="J51" s="349" t="s">
        <v>464</v>
      </c>
      <c r="K51" s="348" t="s">
        <v>465</v>
      </c>
      <c r="L51" s="384">
        <v>5</v>
      </c>
      <c r="M51" s="384">
        <v>5</v>
      </c>
      <c r="N51" s="384">
        <v>5</v>
      </c>
      <c r="O51" s="384">
        <v>5</v>
      </c>
      <c r="P51" s="384">
        <v>5</v>
      </c>
      <c r="Q51" s="384">
        <v>5</v>
      </c>
      <c r="R51" s="933">
        <v>26</v>
      </c>
      <c r="S51" s="933">
        <v>26</v>
      </c>
      <c r="T51" s="933">
        <v>6</v>
      </c>
      <c r="U51" s="400">
        <v>36</v>
      </c>
      <c r="V51" s="400">
        <v>36</v>
      </c>
      <c r="W51" s="400">
        <v>20</v>
      </c>
      <c r="X51" s="385">
        <v>5</v>
      </c>
      <c r="Y51" s="385">
        <v>5</v>
      </c>
      <c r="Z51" s="385">
        <v>5</v>
      </c>
      <c r="AA51" s="385">
        <v>5</v>
      </c>
      <c r="AB51" s="385">
        <v>5</v>
      </c>
      <c r="AC51" s="385">
        <v>5</v>
      </c>
      <c r="AD51" s="935">
        <v>26</v>
      </c>
      <c r="AE51" s="935">
        <v>26</v>
      </c>
      <c r="AF51" s="935">
        <v>6</v>
      </c>
      <c r="AG51" s="936">
        <v>36</v>
      </c>
      <c r="AH51" s="936">
        <v>36</v>
      </c>
      <c r="AI51" s="936">
        <v>20</v>
      </c>
      <c r="AJ51" s="394" t="s">
        <v>34</v>
      </c>
      <c r="AK51" s="384">
        <v>5</v>
      </c>
      <c r="AL51" s="384">
        <v>5</v>
      </c>
      <c r="AM51" s="384">
        <v>5</v>
      </c>
      <c r="AN51" s="384">
        <v>5</v>
      </c>
      <c r="AO51" s="384">
        <v>5</v>
      </c>
      <c r="AP51" s="384">
        <v>5</v>
      </c>
      <c r="AQ51" s="49">
        <v>50</v>
      </c>
      <c r="AR51" s="49">
        <v>20</v>
      </c>
      <c r="AS51" s="50">
        <v>70</v>
      </c>
      <c r="AT51" s="50">
        <v>30</v>
      </c>
      <c r="AU51" s="385">
        <v>5</v>
      </c>
      <c r="AV51" s="385">
        <v>5</v>
      </c>
      <c r="AW51" s="385">
        <v>5</v>
      </c>
      <c r="AX51" s="385">
        <v>5</v>
      </c>
      <c r="AY51" s="385">
        <v>5</v>
      </c>
      <c r="AZ51" s="385">
        <v>5</v>
      </c>
      <c r="BA51" s="935">
        <v>26</v>
      </c>
      <c r="BB51" s="935">
        <v>26</v>
      </c>
      <c r="BC51" s="935">
        <v>6</v>
      </c>
      <c r="BD51" s="936">
        <v>36</v>
      </c>
      <c r="BE51" s="936">
        <v>36</v>
      </c>
      <c r="BF51" s="936">
        <v>20</v>
      </c>
      <c r="BG51" s="384">
        <v>5</v>
      </c>
      <c r="BH51" s="384">
        <v>5</v>
      </c>
      <c r="BI51" s="384">
        <v>5</v>
      </c>
      <c r="BJ51" s="384">
        <v>5</v>
      </c>
      <c r="BK51" s="384">
        <v>5</v>
      </c>
      <c r="BL51" s="384">
        <v>5</v>
      </c>
      <c r="BM51" s="49">
        <v>50</v>
      </c>
      <c r="BN51" s="49">
        <v>20</v>
      </c>
      <c r="BO51" s="50">
        <v>70</v>
      </c>
      <c r="BP51" s="50">
        <v>30</v>
      </c>
      <c r="BQ51" s="385">
        <v>5</v>
      </c>
      <c r="BR51" s="385">
        <v>5</v>
      </c>
      <c r="BS51" s="385">
        <v>5</v>
      </c>
      <c r="BT51" s="385">
        <v>5</v>
      </c>
      <c r="BU51" s="385">
        <v>5</v>
      </c>
      <c r="BV51" s="385">
        <v>5</v>
      </c>
      <c r="BW51" s="51">
        <v>50</v>
      </c>
      <c r="BX51" s="51">
        <v>20</v>
      </c>
      <c r="BY51" s="52">
        <v>70</v>
      </c>
      <c r="BZ51" s="52">
        <v>30</v>
      </c>
      <c r="CA51" s="384">
        <v>20</v>
      </c>
      <c r="CB51" s="384">
        <v>20</v>
      </c>
      <c r="CC51" s="384">
        <v>20</v>
      </c>
      <c r="CD51" s="384">
        <v>20</v>
      </c>
      <c r="CE51" s="384">
        <v>20</v>
      </c>
      <c r="CF51" s="385">
        <v>20</v>
      </c>
      <c r="CG51" s="385">
        <v>20</v>
      </c>
      <c r="CH51" s="385">
        <v>20</v>
      </c>
      <c r="CI51" s="51">
        <v>20</v>
      </c>
      <c r="CJ51" s="52">
        <v>20</v>
      </c>
      <c r="CK51" s="384">
        <v>20</v>
      </c>
      <c r="CL51" s="384">
        <v>20</v>
      </c>
      <c r="CM51" s="384">
        <v>20</v>
      </c>
      <c r="CN51" s="49">
        <v>20</v>
      </c>
      <c r="CO51" s="50">
        <v>20</v>
      </c>
      <c r="CP51" s="338"/>
      <c r="CQ51" s="350" t="str">
        <f>IF(DOB!D51="","",DOB!D51)</f>
        <v/>
      </c>
      <c r="CR51" s="59"/>
      <c r="CS51" s="53"/>
      <c r="CT51" s="53"/>
      <c r="CU51" s="419" t="str">
        <f t="shared" si="34"/>
        <v/>
      </c>
      <c r="CV51" s="408"/>
      <c r="CW51" s="406" t="str">
        <f t="shared" si="35"/>
        <v/>
      </c>
      <c r="CX51" s="408"/>
      <c r="CY51" s="406" t="str">
        <f t="shared" si="36"/>
        <v/>
      </c>
      <c r="CZ51" s="408"/>
      <c r="DA51" s="406" t="str">
        <f t="shared" si="37"/>
        <v/>
      </c>
      <c r="DB51" s="408"/>
      <c r="DC51" s="406" t="str">
        <f t="shared" si="6"/>
        <v/>
      </c>
      <c r="DD51" s="408"/>
      <c r="DE51" s="406" t="str">
        <f t="shared" si="7"/>
        <v/>
      </c>
      <c r="DF51" s="408"/>
      <c r="DG51" s="406" t="str">
        <f t="shared" si="8"/>
        <v/>
      </c>
      <c r="DH51" s="408"/>
      <c r="DI51" s="406" t="str">
        <f t="shared" si="9"/>
        <v/>
      </c>
      <c r="DJ51" s="408"/>
      <c r="DK51" s="406" t="str">
        <f t="shared" si="10"/>
        <v/>
      </c>
      <c r="DL51" s="408"/>
      <c r="DM51" s="406" t="str">
        <f t="shared" si="11"/>
        <v/>
      </c>
      <c r="DN51" s="408"/>
      <c r="DO51" s="406" t="str">
        <f t="shared" si="11"/>
        <v/>
      </c>
      <c r="DP51" s="408"/>
      <c r="DQ51" s="406" t="str">
        <f t="shared" si="11"/>
        <v/>
      </c>
      <c r="DR51" s="418"/>
      <c r="DS51" s="354"/>
      <c r="DU51" s="356"/>
      <c r="DV51" s="359" t="str">
        <f t="shared" si="12"/>
        <v/>
      </c>
      <c r="DW51" s="355" t="str">
        <f t="shared" si="13"/>
        <v/>
      </c>
      <c r="DX51" s="221" t="str">
        <f t="shared" si="14"/>
        <v/>
      </c>
      <c r="DY51" s="355" t="str">
        <f t="shared" si="15"/>
        <v/>
      </c>
      <c r="DZ51" s="221" t="str">
        <f t="shared" si="16"/>
        <v/>
      </c>
      <c r="EA51" s="355" t="str">
        <f t="shared" si="17"/>
        <v/>
      </c>
      <c r="EB51" s="221" t="str">
        <f t="shared" si="18"/>
        <v/>
      </c>
      <c r="EC51" s="355" t="str">
        <f t="shared" si="19"/>
        <v/>
      </c>
      <c r="ED51" s="221" t="str">
        <f t="shared" si="20"/>
        <v/>
      </c>
      <c r="EE51" s="355" t="str">
        <f t="shared" si="21"/>
        <v/>
      </c>
      <c r="EF51" s="221" t="str">
        <f t="shared" si="22"/>
        <v/>
      </c>
      <c r="EG51" s="355" t="str">
        <f t="shared" si="23"/>
        <v/>
      </c>
      <c r="EH51" s="221" t="str">
        <f t="shared" si="24"/>
        <v/>
      </c>
      <c r="EI51" s="355" t="str">
        <f t="shared" si="25"/>
        <v/>
      </c>
      <c r="EJ51" s="221" t="str">
        <f t="shared" si="26"/>
        <v/>
      </c>
      <c r="EK51" s="355" t="str">
        <f t="shared" si="27"/>
        <v/>
      </c>
      <c r="EL51" s="221" t="str">
        <f t="shared" si="28"/>
        <v/>
      </c>
      <c r="EM51" s="355" t="str">
        <f t="shared" si="29"/>
        <v/>
      </c>
      <c r="EN51" s="221" t="str">
        <f t="shared" si="30"/>
        <v/>
      </c>
      <c r="EO51" s="355" t="str">
        <f t="shared" si="31"/>
        <v/>
      </c>
      <c r="EP51" s="221" t="str">
        <f t="shared" si="32"/>
        <v/>
      </c>
      <c r="EQ51" s="224" t="str">
        <f t="shared" si="33"/>
        <v/>
      </c>
      <c r="ER51" s="25"/>
      <c r="ES51" s="25"/>
      <c r="ET51" s="25"/>
      <c r="EU51" s="25"/>
      <c r="EV51" s="25"/>
      <c r="EW51" s="25"/>
      <c r="EX51" s="25"/>
      <c r="EY51" s="25"/>
    </row>
    <row r="52" spans="1:155" s="27" customFormat="1" ht="18" customHeight="1">
      <c r="A52" s="28">
        <v>46</v>
      </c>
      <c r="B52" s="394"/>
      <c r="C52" s="385"/>
      <c r="D52" s="15">
        <v>846</v>
      </c>
      <c r="E52" s="15"/>
      <c r="F52" s="29"/>
      <c r="G52" s="347"/>
      <c r="H52" s="92" t="str">
        <f t="shared" si="5"/>
        <v/>
      </c>
      <c r="I52" s="348" t="s">
        <v>466</v>
      </c>
      <c r="J52" s="349" t="s">
        <v>467</v>
      </c>
      <c r="K52" s="348" t="s">
        <v>468</v>
      </c>
      <c r="L52" s="384">
        <v>5</v>
      </c>
      <c r="M52" s="384">
        <v>5</v>
      </c>
      <c r="N52" s="384">
        <v>5</v>
      </c>
      <c r="O52" s="384">
        <v>5</v>
      </c>
      <c r="P52" s="384">
        <v>5</v>
      </c>
      <c r="Q52" s="384">
        <v>5</v>
      </c>
      <c r="R52" s="933">
        <v>25</v>
      </c>
      <c r="S52" s="933">
        <v>25</v>
      </c>
      <c r="T52" s="933">
        <v>5</v>
      </c>
      <c r="U52" s="400">
        <v>35</v>
      </c>
      <c r="V52" s="400">
        <v>35</v>
      </c>
      <c r="W52" s="400">
        <v>20</v>
      </c>
      <c r="X52" s="385">
        <v>5</v>
      </c>
      <c r="Y52" s="385">
        <v>5</v>
      </c>
      <c r="Z52" s="385">
        <v>5</v>
      </c>
      <c r="AA52" s="385">
        <v>5</v>
      </c>
      <c r="AB52" s="385">
        <v>5</v>
      </c>
      <c r="AC52" s="385">
        <v>5</v>
      </c>
      <c r="AD52" s="935">
        <v>25</v>
      </c>
      <c r="AE52" s="935">
        <v>25</v>
      </c>
      <c r="AF52" s="935">
        <v>5</v>
      </c>
      <c r="AG52" s="936">
        <v>35</v>
      </c>
      <c r="AH52" s="936">
        <v>35</v>
      </c>
      <c r="AI52" s="936">
        <v>20</v>
      </c>
      <c r="AJ52" s="394" t="s">
        <v>34</v>
      </c>
      <c r="AK52" s="384">
        <v>5</v>
      </c>
      <c r="AL52" s="384">
        <v>5</v>
      </c>
      <c r="AM52" s="384">
        <v>5</v>
      </c>
      <c r="AN52" s="384">
        <v>5</v>
      </c>
      <c r="AO52" s="384">
        <v>5</v>
      </c>
      <c r="AP52" s="384">
        <v>5</v>
      </c>
      <c r="AQ52" s="49">
        <v>50</v>
      </c>
      <c r="AR52" s="49">
        <v>20</v>
      </c>
      <c r="AS52" s="50">
        <v>70</v>
      </c>
      <c r="AT52" s="50">
        <v>30</v>
      </c>
      <c r="AU52" s="385">
        <v>5</v>
      </c>
      <c r="AV52" s="385">
        <v>5</v>
      </c>
      <c r="AW52" s="385">
        <v>5</v>
      </c>
      <c r="AX52" s="385">
        <v>5</v>
      </c>
      <c r="AY52" s="385">
        <v>5</v>
      </c>
      <c r="AZ52" s="385">
        <v>5</v>
      </c>
      <c r="BA52" s="935">
        <v>25</v>
      </c>
      <c r="BB52" s="935">
        <v>25</v>
      </c>
      <c r="BC52" s="935">
        <v>5</v>
      </c>
      <c r="BD52" s="936">
        <v>35</v>
      </c>
      <c r="BE52" s="936">
        <v>35</v>
      </c>
      <c r="BF52" s="936">
        <v>20</v>
      </c>
      <c r="BG52" s="384">
        <v>5</v>
      </c>
      <c r="BH52" s="384">
        <v>5</v>
      </c>
      <c r="BI52" s="384">
        <v>5</v>
      </c>
      <c r="BJ52" s="384">
        <v>5</v>
      </c>
      <c r="BK52" s="384">
        <v>5</v>
      </c>
      <c r="BL52" s="384">
        <v>5</v>
      </c>
      <c r="BM52" s="49">
        <v>50</v>
      </c>
      <c r="BN52" s="49">
        <v>20</v>
      </c>
      <c r="BO52" s="50">
        <v>70</v>
      </c>
      <c r="BP52" s="50">
        <v>30</v>
      </c>
      <c r="BQ52" s="385">
        <v>5</v>
      </c>
      <c r="BR52" s="385">
        <v>5</v>
      </c>
      <c r="BS52" s="385">
        <v>5</v>
      </c>
      <c r="BT52" s="385">
        <v>5</v>
      </c>
      <c r="BU52" s="385">
        <v>5</v>
      </c>
      <c r="BV52" s="385">
        <v>5</v>
      </c>
      <c r="BW52" s="51">
        <v>50</v>
      </c>
      <c r="BX52" s="51">
        <v>20</v>
      </c>
      <c r="BY52" s="52">
        <v>70</v>
      </c>
      <c r="BZ52" s="52">
        <v>30</v>
      </c>
      <c r="CA52" s="384">
        <v>20</v>
      </c>
      <c r="CB52" s="384">
        <v>20</v>
      </c>
      <c r="CC52" s="384">
        <v>20</v>
      </c>
      <c r="CD52" s="384">
        <v>20</v>
      </c>
      <c r="CE52" s="384">
        <v>20</v>
      </c>
      <c r="CF52" s="385">
        <v>20</v>
      </c>
      <c r="CG52" s="385">
        <v>20</v>
      </c>
      <c r="CH52" s="385">
        <v>20</v>
      </c>
      <c r="CI52" s="51">
        <v>20</v>
      </c>
      <c r="CJ52" s="52">
        <v>20</v>
      </c>
      <c r="CK52" s="384">
        <v>20</v>
      </c>
      <c r="CL52" s="384">
        <v>20</v>
      </c>
      <c r="CM52" s="384">
        <v>20</v>
      </c>
      <c r="CN52" s="49">
        <v>20</v>
      </c>
      <c r="CO52" s="50">
        <v>20</v>
      </c>
      <c r="CP52" s="338"/>
      <c r="CQ52" s="350" t="str">
        <f>IF(DOB!D52="","",DOB!D52)</f>
        <v/>
      </c>
      <c r="CR52" s="59"/>
      <c r="CS52" s="53"/>
      <c r="CT52" s="53"/>
      <c r="CU52" s="419" t="str">
        <f t="shared" si="34"/>
        <v/>
      </c>
      <c r="CV52" s="408"/>
      <c r="CW52" s="406" t="str">
        <f t="shared" si="35"/>
        <v/>
      </c>
      <c r="CX52" s="408"/>
      <c r="CY52" s="406" t="str">
        <f t="shared" si="36"/>
        <v/>
      </c>
      <c r="CZ52" s="408"/>
      <c r="DA52" s="406" t="str">
        <f t="shared" si="37"/>
        <v/>
      </c>
      <c r="DB52" s="408"/>
      <c r="DC52" s="406" t="str">
        <f t="shared" si="6"/>
        <v/>
      </c>
      <c r="DD52" s="408"/>
      <c r="DE52" s="406" t="str">
        <f t="shared" si="7"/>
        <v/>
      </c>
      <c r="DF52" s="408"/>
      <c r="DG52" s="406" t="str">
        <f t="shared" si="8"/>
        <v/>
      </c>
      <c r="DH52" s="408"/>
      <c r="DI52" s="406" t="str">
        <f t="shared" si="9"/>
        <v/>
      </c>
      <c r="DJ52" s="408"/>
      <c r="DK52" s="406" t="str">
        <f t="shared" si="10"/>
        <v/>
      </c>
      <c r="DL52" s="408"/>
      <c r="DM52" s="406" t="str">
        <f t="shared" si="11"/>
        <v/>
      </c>
      <c r="DN52" s="408"/>
      <c r="DO52" s="406" t="str">
        <f t="shared" si="11"/>
        <v/>
      </c>
      <c r="DP52" s="408"/>
      <c r="DQ52" s="406" t="str">
        <f t="shared" si="11"/>
        <v/>
      </c>
      <c r="DR52" s="418"/>
      <c r="DS52" s="354"/>
      <c r="DU52" s="356"/>
      <c r="DV52" s="359" t="str">
        <f t="shared" si="12"/>
        <v/>
      </c>
      <c r="DW52" s="355" t="str">
        <f t="shared" si="13"/>
        <v/>
      </c>
      <c r="DX52" s="221" t="str">
        <f t="shared" si="14"/>
        <v/>
      </c>
      <c r="DY52" s="355" t="str">
        <f t="shared" si="15"/>
        <v/>
      </c>
      <c r="DZ52" s="221" t="str">
        <f t="shared" si="16"/>
        <v/>
      </c>
      <c r="EA52" s="355" t="str">
        <f t="shared" si="17"/>
        <v/>
      </c>
      <c r="EB52" s="221" t="str">
        <f t="shared" si="18"/>
        <v/>
      </c>
      <c r="EC52" s="355" t="str">
        <f t="shared" si="19"/>
        <v/>
      </c>
      <c r="ED52" s="221" t="str">
        <f t="shared" si="20"/>
        <v/>
      </c>
      <c r="EE52" s="355" t="str">
        <f t="shared" si="21"/>
        <v/>
      </c>
      <c r="EF52" s="221" t="str">
        <f t="shared" si="22"/>
        <v/>
      </c>
      <c r="EG52" s="355" t="str">
        <f t="shared" si="23"/>
        <v/>
      </c>
      <c r="EH52" s="221" t="str">
        <f t="shared" si="24"/>
        <v/>
      </c>
      <c r="EI52" s="355" t="str">
        <f t="shared" si="25"/>
        <v/>
      </c>
      <c r="EJ52" s="221" t="str">
        <f t="shared" si="26"/>
        <v/>
      </c>
      <c r="EK52" s="355" t="str">
        <f t="shared" si="27"/>
        <v/>
      </c>
      <c r="EL52" s="221" t="str">
        <f t="shared" si="28"/>
        <v/>
      </c>
      <c r="EM52" s="355" t="str">
        <f t="shared" si="29"/>
        <v/>
      </c>
      <c r="EN52" s="221" t="str">
        <f t="shared" si="30"/>
        <v/>
      </c>
      <c r="EO52" s="355" t="str">
        <f t="shared" si="31"/>
        <v/>
      </c>
      <c r="EP52" s="221" t="str">
        <f t="shared" si="32"/>
        <v/>
      </c>
      <c r="EQ52" s="224" t="str">
        <f t="shared" si="33"/>
        <v/>
      </c>
      <c r="ER52" s="25"/>
      <c r="ES52" s="25"/>
      <c r="ET52" s="25"/>
      <c r="EU52" s="25"/>
      <c r="EV52" s="25"/>
      <c r="EW52" s="25"/>
      <c r="EX52" s="25"/>
      <c r="EY52" s="25"/>
    </row>
    <row r="53" spans="1:155" s="27" customFormat="1" ht="18" customHeight="1">
      <c r="A53" s="28">
        <v>47</v>
      </c>
      <c r="B53" s="394"/>
      <c r="C53" s="385"/>
      <c r="D53" s="15">
        <v>847</v>
      </c>
      <c r="E53" s="15"/>
      <c r="F53" s="29"/>
      <c r="G53" s="347"/>
      <c r="H53" s="92" t="str">
        <f t="shared" si="5"/>
        <v/>
      </c>
      <c r="I53" s="348" t="s">
        <v>469</v>
      </c>
      <c r="J53" s="349" t="s">
        <v>470</v>
      </c>
      <c r="K53" s="348" t="s">
        <v>471</v>
      </c>
      <c r="L53" s="384">
        <v>5</v>
      </c>
      <c r="M53" s="384">
        <v>5</v>
      </c>
      <c r="N53" s="384">
        <v>5</v>
      </c>
      <c r="O53" s="384">
        <v>5</v>
      </c>
      <c r="P53" s="384">
        <v>5</v>
      </c>
      <c r="Q53" s="384">
        <v>5</v>
      </c>
      <c r="R53" s="933">
        <v>24</v>
      </c>
      <c r="S53" s="933">
        <v>24</v>
      </c>
      <c r="T53" s="933">
        <v>4</v>
      </c>
      <c r="U53" s="400">
        <v>34</v>
      </c>
      <c r="V53" s="400">
        <v>34</v>
      </c>
      <c r="W53" s="400">
        <v>20</v>
      </c>
      <c r="X53" s="385">
        <v>5</v>
      </c>
      <c r="Y53" s="385">
        <v>5</v>
      </c>
      <c r="Z53" s="385">
        <v>5</v>
      </c>
      <c r="AA53" s="385">
        <v>5</v>
      </c>
      <c r="AB53" s="385">
        <v>5</v>
      </c>
      <c r="AC53" s="385">
        <v>5</v>
      </c>
      <c r="AD53" s="935">
        <v>24</v>
      </c>
      <c r="AE53" s="935">
        <v>24</v>
      </c>
      <c r="AF53" s="935">
        <v>4</v>
      </c>
      <c r="AG53" s="936">
        <v>34</v>
      </c>
      <c r="AH53" s="936">
        <v>34</v>
      </c>
      <c r="AI53" s="936">
        <v>20</v>
      </c>
      <c r="AJ53" s="394" t="s">
        <v>34</v>
      </c>
      <c r="AK53" s="384">
        <v>5</v>
      </c>
      <c r="AL53" s="384">
        <v>5</v>
      </c>
      <c r="AM53" s="384">
        <v>5</v>
      </c>
      <c r="AN53" s="384">
        <v>5</v>
      </c>
      <c r="AO53" s="384">
        <v>5</v>
      </c>
      <c r="AP53" s="384">
        <v>5</v>
      </c>
      <c r="AQ53" s="49">
        <v>50</v>
      </c>
      <c r="AR53" s="49">
        <v>20</v>
      </c>
      <c r="AS53" s="50">
        <v>70</v>
      </c>
      <c r="AT53" s="50">
        <v>30</v>
      </c>
      <c r="AU53" s="385">
        <v>5</v>
      </c>
      <c r="AV53" s="385">
        <v>5</v>
      </c>
      <c r="AW53" s="385">
        <v>5</v>
      </c>
      <c r="AX53" s="385">
        <v>5</v>
      </c>
      <c r="AY53" s="385">
        <v>5</v>
      </c>
      <c r="AZ53" s="385">
        <v>5</v>
      </c>
      <c r="BA53" s="935">
        <v>24</v>
      </c>
      <c r="BB53" s="935">
        <v>24</v>
      </c>
      <c r="BC53" s="935">
        <v>4</v>
      </c>
      <c r="BD53" s="936">
        <v>34</v>
      </c>
      <c r="BE53" s="936">
        <v>34</v>
      </c>
      <c r="BF53" s="936">
        <v>20</v>
      </c>
      <c r="BG53" s="384">
        <v>5</v>
      </c>
      <c r="BH53" s="384">
        <v>5</v>
      </c>
      <c r="BI53" s="384">
        <v>5</v>
      </c>
      <c r="BJ53" s="384">
        <v>5</v>
      </c>
      <c r="BK53" s="384">
        <v>5</v>
      </c>
      <c r="BL53" s="384">
        <v>5</v>
      </c>
      <c r="BM53" s="49">
        <v>50</v>
      </c>
      <c r="BN53" s="49">
        <v>20</v>
      </c>
      <c r="BO53" s="50">
        <v>70</v>
      </c>
      <c r="BP53" s="50">
        <v>30</v>
      </c>
      <c r="BQ53" s="385">
        <v>5</v>
      </c>
      <c r="BR53" s="385">
        <v>5</v>
      </c>
      <c r="BS53" s="385">
        <v>5</v>
      </c>
      <c r="BT53" s="385">
        <v>5</v>
      </c>
      <c r="BU53" s="385">
        <v>5</v>
      </c>
      <c r="BV53" s="385">
        <v>5</v>
      </c>
      <c r="BW53" s="51">
        <v>50</v>
      </c>
      <c r="BX53" s="51">
        <v>20</v>
      </c>
      <c r="BY53" s="52">
        <v>70</v>
      </c>
      <c r="BZ53" s="52">
        <v>30</v>
      </c>
      <c r="CA53" s="384">
        <v>20</v>
      </c>
      <c r="CB53" s="384">
        <v>20</v>
      </c>
      <c r="CC53" s="384">
        <v>20</v>
      </c>
      <c r="CD53" s="384">
        <v>20</v>
      </c>
      <c r="CE53" s="384">
        <v>20</v>
      </c>
      <c r="CF53" s="385">
        <v>20</v>
      </c>
      <c r="CG53" s="385">
        <v>20</v>
      </c>
      <c r="CH53" s="385">
        <v>20</v>
      </c>
      <c r="CI53" s="51">
        <v>20</v>
      </c>
      <c r="CJ53" s="52">
        <v>20</v>
      </c>
      <c r="CK53" s="384">
        <v>20</v>
      </c>
      <c r="CL53" s="384">
        <v>20</v>
      </c>
      <c r="CM53" s="384">
        <v>20</v>
      </c>
      <c r="CN53" s="49">
        <v>20</v>
      </c>
      <c r="CO53" s="50">
        <v>20</v>
      </c>
      <c r="CP53" s="338"/>
      <c r="CQ53" s="350" t="str">
        <f>IF(DOB!D53="","",DOB!D53)</f>
        <v/>
      </c>
      <c r="CR53" s="59"/>
      <c r="CS53" s="53"/>
      <c r="CT53" s="53"/>
      <c r="CU53" s="419" t="str">
        <f t="shared" si="34"/>
        <v/>
      </c>
      <c r="CV53" s="408"/>
      <c r="CW53" s="406" t="str">
        <f t="shared" si="35"/>
        <v/>
      </c>
      <c r="CX53" s="408"/>
      <c r="CY53" s="406" t="str">
        <f t="shared" si="36"/>
        <v/>
      </c>
      <c r="CZ53" s="408"/>
      <c r="DA53" s="406" t="str">
        <f t="shared" si="37"/>
        <v/>
      </c>
      <c r="DB53" s="408"/>
      <c r="DC53" s="406" t="str">
        <f t="shared" si="6"/>
        <v/>
      </c>
      <c r="DD53" s="408"/>
      <c r="DE53" s="406" t="str">
        <f t="shared" si="7"/>
        <v/>
      </c>
      <c r="DF53" s="408"/>
      <c r="DG53" s="406" t="str">
        <f t="shared" si="8"/>
        <v/>
      </c>
      <c r="DH53" s="408"/>
      <c r="DI53" s="406" t="str">
        <f t="shared" si="9"/>
        <v/>
      </c>
      <c r="DJ53" s="408"/>
      <c r="DK53" s="406" t="str">
        <f t="shared" si="10"/>
        <v/>
      </c>
      <c r="DL53" s="408"/>
      <c r="DM53" s="406" t="str">
        <f t="shared" si="11"/>
        <v/>
      </c>
      <c r="DN53" s="408"/>
      <c r="DO53" s="406" t="str">
        <f t="shared" si="11"/>
        <v/>
      </c>
      <c r="DP53" s="408"/>
      <c r="DQ53" s="406" t="str">
        <f t="shared" si="11"/>
        <v/>
      </c>
      <c r="DR53" s="418"/>
      <c r="DS53" s="354"/>
      <c r="DU53" s="356"/>
      <c r="DV53" s="359" t="str">
        <f t="shared" si="12"/>
        <v/>
      </c>
      <c r="DW53" s="355" t="str">
        <f t="shared" si="13"/>
        <v/>
      </c>
      <c r="DX53" s="221" t="str">
        <f t="shared" si="14"/>
        <v/>
      </c>
      <c r="DY53" s="355" t="str">
        <f t="shared" si="15"/>
        <v/>
      </c>
      <c r="DZ53" s="221" t="str">
        <f t="shared" si="16"/>
        <v/>
      </c>
      <c r="EA53" s="355" t="str">
        <f t="shared" si="17"/>
        <v/>
      </c>
      <c r="EB53" s="221" t="str">
        <f t="shared" si="18"/>
        <v/>
      </c>
      <c r="EC53" s="355" t="str">
        <f t="shared" si="19"/>
        <v/>
      </c>
      <c r="ED53" s="221" t="str">
        <f t="shared" si="20"/>
        <v/>
      </c>
      <c r="EE53" s="355" t="str">
        <f t="shared" si="21"/>
        <v/>
      </c>
      <c r="EF53" s="221" t="str">
        <f t="shared" si="22"/>
        <v/>
      </c>
      <c r="EG53" s="355" t="str">
        <f t="shared" si="23"/>
        <v/>
      </c>
      <c r="EH53" s="221" t="str">
        <f t="shared" si="24"/>
        <v/>
      </c>
      <c r="EI53" s="355" t="str">
        <f t="shared" si="25"/>
        <v/>
      </c>
      <c r="EJ53" s="221" t="str">
        <f t="shared" si="26"/>
        <v/>
      </c>
      <c r="EK53" s="355" t="str">
        <f t="shared" si="27"/>
        <v/>
      </c>
      <c r="EL53" s="221" t="str">
        <f t="shared" si="28"/>
        <v/>
      </c>
      <c r="EM53" s="355" t="str">
        <f t="shared" si="29"/>
        <v/>
      </c>
      <c r="EN53" s="221" t="str">
        <f t="shared" si="30"/>
        <v/>
      </c>
      <c r="EO53" s="355" t="str">
        <f t="shared" si="31"/>
        <v/>
      </c>
      <c r="EP53" s="221" t="str">
        <f t="shared" si="32"/>
        <v/>
      </c>
      <c r="EQ53" s="224" t="str">
        <f t="shared" si="33"/>
        <v/>
      </c>
      <c r="ER53" s="25"/>
      <c r="ES53" s="25"/>
      <c r="ET53" s="25"/>
      <c r="EU53" s="25"/>
      <c r="EV53" s="25"/>
      <c r="EW53" s="25"/>
      <c r="EX53" s="25"/>
      <c r="EY53" s="25"/>
    </row>
    <row r="54" spans="1:155" s="27" customFormat="1" ht="18" customHeight="1">
      <c r="A54" s="28">
        <v>48</v>
      </c>
      <c r="B54" s="394"/>
      <c r="C54" s="385"/>
      <c r="D54" s="15">
        <v>848</v>
      </c>
      <c r="E54" s="15"/>
      <c r="F54" s="29"/>
      <c r="G54" s="347"/>
      <c r="H54" s="92" t="str">
        <f t="shared" si="5"/>
        <v/>
      </c>
      <c r="I54" s="348" t="s">
        <v>472</v>
      </c>
      <c r="J54" s="349" t="s">
        <v>473</v>
      </c>
      <c r="K54" s="348" t="s">
        <v>474</v>
      </c>
      <c r="L54" s="384">
        <v>5</v>
      </c>
      <c r="M54" s="384">
        <v>5</v>
      </c>
      <c r="N54" s="384">
        <v>5</v>
      </c>
      <c r="O54" s="384">
        <v>5</v>
      </c>
      <c r="P54" s="384">
        <v>5</v>
      </c>
      <c r="Q54" s="384">
        <v>5</v>
      </c>
      <c r="R54" s="933">
        <v>23</v>
      </c>
      <c r="S54" s="933">
        <v>23</v>
      </c>
      <c r="T54" s="933">
        <v>3</v>
      </c>
      <c r="U54" s="400">
        <v>33</v>
      </c>
      <c r="V54" s="400">
        <v>33</v>
      </c>
      <c r="W54" s="400">
        <v>20</v>
      </c>
      <c r="X54" s="385">
        <v>5</v>
      </c>
      <c r="Y54" s="385">
        <v>5</v>
      </c>
      <c r="Z54" s="385">
        <v>5</v>
      </c>
      <c r="AA54" s="385">
        <v>5</v>
      </c>
      <c r="AB54" s="385">
        <v>5</v>
      </c>
      <c r="AC54" s="385">
        <v>5</v>
      </c>
      <c r="AD54" s="935">
        <v>23</v>
      </c>
      <c r="AE54" s="935">
        <v>23</v>
      </c>
      <c r="AF54" s="935">
        <v>3</v>
      </c>
      <c r="AG54" s="936">
        <v>33</v>
      </c>
      <c r="AH54" s="936">
        <v>33</v>
      </c>
      <c r="AI54" s="936">
        <v>20</v>
      </c>
      <c r="AJ54" s="394" t="s">
        <v>34</v>
      </c>
      <c r="AK54" s="384">
        <v>5</v>
      </c>
      <c r="AL54" s="384">
        <v>5</v>
      </c>
      <c r="AM54" s="384">
        <v>5</v>
      </c>
      <c r="AN54" s="384">
        <v>5</v>
      </c>
      <c r="AO54" s="384">
        <v>5</v>
      </c>
      <c r="AP54" s="384">
        <v>5</v>
      </c>
      <c r="AQ54" s="49">
        <v>50</v>
      </c>
      <c r="AR54" s="49">
        <v>20</v>
      </c>
      <c r="AS54" s="50">
        <v>70</v>
      </c>
      <c r="AT54" s="50">
        <v>30</v>
      </c>
      <c r="AU54" s="385">
        <v>5</v>
      </c>
      <c r="AV54" s="385">
        <v>5</v>
      </c>
      <c r="AW54" s="385">
        <v>5</v>
      </c>
      <c r="AX54" s="385">
        <v>5</v>
      </c>
      <c r="AY54" s="385">
        <v>5</v>
      </c>
      <c r="AZ54" s="385">
        <v>5</v>
      </c>
      <c r="BA54" s="935">
        <v>23</v>
      </c>
      <c r="BB54" s="935">
        <v>23</v>
      </c>
      <c r="BC54" s="935">
        <v>3</v>
      </c>
      <c r="BD54" s="936">
        <v>33</v>
      </c>
      <c r="BE54" s="936">
        <v>33</v>
      </c>
      <c r="BF54" s="936">
        <v>20</v>
      </c>
      <c r="BG54" s="384">
        <v>5</v>
      </c>
      <c r="BH54" s="384">
        <v>5</v>
      </c>
      <c r="BI54" s="384">
        <v>5</v>
      </c>
      <c r="BJ54" s="384">
        <v>5</v>
      </c>
      <c r="BK54" s="384">
        <v>5</v>
      </c>
      <c r="BL54" s="384">
        <v>5</v>
      </c>
      <c r="BM54" s="49">
        <v>50</v>
      </c>
      <c r="BN54" s="49">
        <v>20</v>
      </c>
      <c r="BO54" s="50">
        <v>70</v>
      </c>
      <c r="BP54" s="50">
        <v>30</v>
      </c>
      <c r="BQ54" s="385">
        <v>5</v>
      </c>
      <c r="BR54" s="385">
        <v>5</v>
      </c>
      <c r="BS54" s="385">
        <v>5</v>
      </c>
      <c r="BT54" s="385">
        <v>5</v>
      </c>
      <c r="BU54" s="385">
        <v>5</v>
      </c>
      <c r="BV54" s="385">
        <v>5</v>
      </c>
      <c r="BW54" s="51">
        <v>50</v>
      </c>
      <c r="BX54" s="51">
        <v>20</v>
      </c>
      <c r="BY54" s="52">
        <v>70</v>
      </c>
      <c r="BZ54" s="52">
        <v>30</v>
      </c>
      <c r="CA54" s="384">
        <v>20</v>
      </c>
      <c r="CB54" s="384">
        <v>20</v>
      </c>
      <c r="CC54" s="384">
        <v>20</v>
      </c>
      <c r="CD54" s="384">
        <v>20</v>
      </c>
      <c r="CE54" s="384">
        <v>20</v>
      </c>
      <c r="CF54" s="385">
        <v>20</v>
      </c>
      <c r="CG54" s="385">
        <v>20</v>
      </c>
      <c r="CH54" s="385">
        <v>20</v>
      </c>
      <c r="CI54" s="51">
        <v>20</v>
      </c>
      <c r="CJ54" s="52">
        <v>20</v>
      </c>
      <c r="CK54" s="384">
        <v>20</v>
      </c>
      <c r="CL54" s="384">
        <v>20</v>
      </c>
      <c r="CM54" s="384">
        <v>20</v>
      </c>
      <c r="CN54" s="49">
        <v>20</v>
      </c>
      <c r="CO54" s="50">
        <v>20</v>
      </c>
      <c r="CP54" s="338"/>
      <c r="CQ54" s="350" t="str">
        <f>IF(DOB!D54="","",DOB!D54)</f>
        <v/>
      </c>
      <c r="CR54" s="59"/>
      <c r="CS54" s="53"/>
      <c r="CT54" s="53"/>
      <c r="CU54" s="419" t="str">
        <f t="shared" si="34"/>
        <v/>
      </c>
      <c r="CV54" s="408"/>
      <c r="CW54" s="406" t="str">
        <f t="shared" si="35"/>
        <v/>
      </c>
      <c r="CX54" s="408"/>
      <c r="CY54" s="406" t="str">
        <f t="shared" si="36"/>
        <v/>
      </c>
      <c r="CZ54" s="408"/>
      <c r="DA54" s="406" t="str">
        <f t="shared" si="37"/>
        <v/>
      </c>
      <c r="DB54" s="408"/>
      <c r="DC54" s="406" t="str">
        <f t="shared" si="6"/>
        <v/>
      </c>
      <c r="DD54" s="408"/>
      <c r="DE54" s="406" t="str">
        <f t="shared" si="7"/>
        <v/>
      </c>
      <c r="DF54" s="408"/>
      <c r="DG54" s="406" t="str">
        <f t="shared" si="8"/>
        <v/>
      </c>
      <c r="DH54" s="408"/>
      <c r="DI54" s="406" t="str">
        <f t="shared" si="9"/>
        <v/>
      </c>
      <c r="DJ54" s="408"/>
      <c r="DK54" s="406" t="str">
        <f t="shared" si="10"/>
        <v/>
      </c>
      <c r="DL54" s="408"/>
      <c r="DM54" s="406" t="str">
        <f t="shared" si="11"/>
        <v/>
      </c>
      <c r="DN54" s="408"/>
      <c r="DO54" s="406" t="str">
        <f t="shared" si="11"/>
        <v/>
      </c>
      <c r="DP54" s="408"/>
      <c r="DQ54" s="406" t="str">
        <f t="shared" si="11"/>
        <v/>
      </c>
      <c r="DR54" s="418"/>
      <c r="DS54" s="354"/>
      <c r="DU54" s="356"/>
      <c r="DV54" s="359" t="str">
        <f t="shared" si="12"/>
        <v/>
      </c>
      <c r="DW54" s="355" t="str">
        <f t="shared" si="13"/>
        <v/>
      </c>
      <c r="DX54" s="221" t="str">
        <f t="shared" si="14"/>
        <v/>
      </c>
      <c r="DY54" s="355" t="str">
        <f t="shared" si="15"/>
        <v/>
      </c>
      <c r="DZ54" s="221" t="str">
        <f t="shared" si="16"/>
        <v/>
      </c>
      <c r="EA54" s="355" t="str">
        <f t="shared" si="17"/>
        <v/>
      </c>
      <c r="EB54" s="221" t="str">
        <f t="shared" si="18"/>
        <v/>
      </c>
      <c r="EC54" s="355" t="str">
        <f t="shared" si="19"/>
        <v/>
      </c>
      <c r="ED54" s="221" t="str">
        <f t="shared" si="20"/>
        <v/>
      </c>
      <c r="EE54" s="355" t="str">
        <f t="shared" si="21"/>
        <v/>
      </c>
      <c r="EF54" s="221" t="str">
        <f t="shared" si="22"/>
        <v/>
      </c>
      <c r="EG54" s="355" t="str">
        <f t="shared" si="23"/>
        <v/>
      </c>
      <c r="EH54" s="221" t="str">
        <f t="shared" si="24"/>
        <v/>
      </c>
      <c r="EI54" s="355" t="str">
        <f t="shared" si="25"/>
        <v/>
      </c>
      <c r="EJ54" s="221" t="str">
        <f t="shared" si="26"/>
        <v/>
      </c>
      <c r="EK54" s="355" t="str">
        <f t="shared" si="27"/>
        <v/>
      </c>
      <c r="EL54" s="221" t="str">
        <f t="shared" si="28"/>
        <v/>
      </c>
      <c r="EM54" s="355" t="str">
        <f t="shared" si="29"/>
        <v/>
      </c>
      <c r="EN54" s="221" t="str">
        <f t="shared" si="30"/>
        <v/>
      </c>
      <c r="EO54" s="355" t="str">
        <f t="shared" si="31"/>
        <v/>
      </c>
      <c r="EP54" s="221" t="str">
        <f t="shared" si="32"/>
        <v/>
      </c>
      <c r="EQ54" s="224" t="str">
        <f t="shared" si="33"/>
        <v/>
      </c>
      <c r="ER54" s="25"/>
      <c r="ES54" s="25"/>
      <c r="ET54" s="25"/>
      <c r="EU54" s="25"/>
      <c r="EV54" s="25"/>
      <c r="EW54" s="25"/>
      <c r="EX54" s="25"/>
      <c r="EY54" s="25"/>
    </row>
    <row r="55" spans="1:155" s="27" customFormat="1" ht="18" customHeight="1">
      <c r="A55" s="28">
        <v>49</v>
      </c>
      <c r="B55" s="394"/>
      <c r="C55" s="385"/>
      <c r="D55" s="15">
        <v>849</v>
      </c>
      <c r="E55" s="15"/>
      <c r="F55" s="29"/>
      <c r="G55" s="347"/>
      <c r="H55" s="92" t="str">
        <f t="shared" si="5"/>
        <v/>
      </c>
      <c r="I55" s="348" t="s">
        <v>475</v>
      </c>
      <c r="J55" s="349" t="s">
        <v>476</v>
      </c>
      <c r="K55" s="348" t="s">
        <v>477</v>
      </c>
      <c r="L55" s="384">
        <v>5</v>
      </c>
      <c r="M55" s="384">
        <v>5</v>
      </c>
      <c r="N55" s="384">
        <v>5</v>
      </c>
      <c r="O55" s="384">
        <v>5</v>
      </c>
      <c r="P55" s="384">
        <v>5</v>
      </c>
      <c r="Q55" s="384">
        <v>5</v>
      </c>
      <c r="R55" s="933">
        <v>22</v>
      </c>
      <c r="S55" s="933">
        <v>22</v>
      </c>
      <c r="T55" s="933">
        <v>2</v>
      </c>
      <c r="U55" s="400">
        <v>32</v>
      </c>
      <c r="V55" s="400">
        <v>32</v>
      </c>
      <c r="W55" s="400">
        <v>20</v>
      </c>
      <c r="X55" s="385">
        <v>5</v>
      </c>
      <c r="Y55" s="385">
        <v>5</v>
      </c>
      <c r="Z55" s="385">
        <v>5</v>
      </c>
      <c r="AA55" s="385">
        <v>5</v>
      </c>
      <c r="AB55" s="385">
        <v>5</v>
      </c>
      <c r="AC55" s="385">
        <v>5</v>
      </c>
      <c r="AD55" s="935">
        <v>22</v>
      </c>
      <c r="AE55" s="935">
        <v>22</v>
      </c>
      <c r="AF55" s="935">
        <v>2</v>
      </c>
      <c r="AG55" s="936">
        <v>32</v>
      </c>
      <c r="AH55" s="936">
        <v>32</v>
      </c>
      <c r="AI55" s="936">
        <v>20</v>
      </c>
      <c r="AJ55" s="394" t="s">
        <v>34</v>
      </c>
      <c r="AK55" s="384">
        <v>5</v>
      </c>
      <c r="AL55" s="384">
        <v>5</v>
      </c>
      <c r="AM55" s="384">
        <v>5</v>
      </c>
      <c r="AN55" s="384">
        <v>5</v>
      </c>
      <c r="AO55" s="384">
        <v>5</v>
      </c>
      <c r="AP55" s="384">
        <v>5</v>
      </c>
      <c r="AQ55" s="49">
        <v>50</v>
      </c>
      <c r="AR55" s="49">
        <v>20</v>
      </c>
      <c r="AS55" s="50">
        <v>70</v>
      </c>
      <c r="AT55" s="50">
        <v>30</v>
      </c>
      <c r="AU55" s="385">
        <v>5</v>
      </c>
      <c r="AV55" s="385">
        <v>5</v>
      </c>
      <c r="AW55" s="385">
        <v>5</v>
      </c>
      <c r="AX55" s="385">
        <v>5</v>
      </c>
      <c r="AY55" s="385">
        <v>5</v>
      </c>
      <c r="AZ55" s="385">
        <v>5</v>
      </c>
      <c r="BA55" s="935">
        <v>22</v>
      </c>
      <c r="BB55" s="935">
        <v>22</v>
      </c>
      <c r="BC55" s="935">
        <v>2</v>
      </c>
      <c r="BD55" s="936">
        <v>32</v>
      </c>
      <c r="BE55" s="936">
        <v>32</v>
      </c>
      <c r="BF55" s="936">
        <v>20</v>
      </c>
      <c r="BG55" s="384">
        <v>5</v>
      </c>
      <c r="BH55" s="384">
        <v>5</v>
      </c>
      <c r="BI55" s="384">
        <v>5</v>
      </c>
      <c r="BJ55" s="384">
        <v>5</v>
      </c>
      <c r="BK55" s="384">
        <v>5</v>
      </c>
      <c r="BL55" s="384">
        <v>5</v>
      </c>
      <c r="BM55" s="49">
        <v>50</v>
      </c>
      <c r="BN55" s="49">
        <v>20</v>
      </c>
      <c r="BO55" s="50">
        <v>70</v>
      </c>
      <c r="BP55" s="50">
        <v>30</v>
      </c>
      <c r="BQ55" s="385">
        <v>5</v>
      </c>
      <c r="BR55" s="385">
        <v>5</v>
      </c>
      <c r="BS55" s="385">
        <v>5</v>
      </c>
      <c r="BT55" s="385">
        <v>5</v>
      </c>
      <c r="BU55" s="385">
        <v>5</v>
      </c>
      <c r="BV55" s="385">
        <v>5</v>
      </c>
      <c r="BW55" s="51">
        <v>50</v>
      </c>
      <c r="BX55" s="51">
        <v>20</v>
      </c>
      <c r="BY55" s="52">
        <v>70</v>
      </c>
      <c r="BZ55" s="52">
        <v>30</v>
      </c>
      <c r="CA55" s="384">
        <v>20</v>
      </c>
      <c r="CB55" s="384">
        <v>20</v>
      </c>
      <c r="CC55" s="384">
        <v>20</v>
      </c>
      <c r="CD55" s="384">
        <v>20</v>
      </c>
      <c r="CE55" s="384">
        <v>20</v>
      </c>
      <c r="CF55" s="385">
        <v>20</v>
      </c>
      <c r="CG55" s="385">
        <v>20</v>
      </c>
      <c r="CH55" s="385">
        <v>20</v>
      </c>
      <c r="CI55" s="51">
        <v>20</v>
      </c>
      <c r="CJ55" s="52">
        <v>20</v>
      </c>
      <c r="CK55" s="384">
        <v>20</v>
      </c>
      <c r="CL55" s="384">
        <v>20</v>
      </c>
      <c r="CM55" s="384">
        <v>20</v>
      </c>
      <c r="CN55" s="49">
        <v>20</v>
      </c>
      <c r="CO55" s="50">
        <v>20</v>
      </c>
      <c r="CP55" s="338"/>
      <c r="CQ55" s="350" t="str">
        <f>IF(DOB!D55="","",DOB!D55)</f>
        <v/>
      </c>
      <c r="CR55" s="59"/>
      <c r="CS55" s="53"/>
      <c r="CT55" s="53"/>
      <c r="CU55" s="419" t="str">
        <f t="shared" si="34"/>
        <v/>
      </c>
      <c r="CV55" s="408"/>
      <c r="CW55" s="406" t="str">
        <f t="shared" si="35"/>
        <v/>
      </c>
      <c r="CX55" s="408"/>
      <c r="CY55" s="406" t="str">
        <f t="shared" si="36"/>
        <v/>
      </c>
      <c r="CZ55" s="408"/>
      <c r="DA55" s="406" t="str">
        <f t="shared" si="37"/>
        <v/>
      </c>
      <c r="DB55" s="408"/>
      <c r="DC55" s="406" t="str">
        <f t="shared" si="6"/>
        <v/>
      </c>
      <c r="DD55" s="408"/>
      <c r="DE55" s="406" t="str">
        <f t="shared" si="7"/>
        <v/>
      </c>
      <c r="DF55" s="408"/>
      <c r="DG55" s="406" t="str">
        <f t="shared" si="8"/>
        <v/>
      </c>
      <c r="DH55" s="408"/>
      <c r="DI55" s="406" t="str">
        <f t="shared" si="9"/>
        <v/>
      </c>
      <c r="DJ55" s="408"/>
      <c r="DK55" s="406" t="str">
        <f t="shared" si="10"/>
        <v/>
      </c>
      <c r="DL55" s="408"/>
      <c r="DM55" s="406" t="str">
        <f t="shared" si="11"/>
        <v/>
      </c>
      <c r="DN55" s="408"/>
      <c r="DO55" s="406" t="str">
        <f t="shared" si="11"/>
        <v/>
      </c>
      <c r="DP55" s="408"/>
      <c r="DQ55" s="406" t="str">
        <f t="shared" si="11"/>
        <v/>
      </c>
      <c r="DR55" s="418"/>
      <c r="DS55" s="354"/>
      <c r="DU55" s="356"/>
      <c r="DV55" s="359" t="str">
        <f t="shared" si="12"/>
        <v/>
      </c>
      <c r="DW55" s="355" t="str">
        <f t="shared" si="13"/>
        <v/>
      </c>
      <c r="DX55" s="221" t="str">
        <f t="shared" si="14"/>
        <v/>
      </c>
      <c r="DY55" s="355" t="str">
        <f t="shared" si="15"/>
        <v/>
      </c>
      <c r="DZ55" s="221" t="str">
        <f t="shared" si="16"/>
        <v/>
      </c>
      <c r="EA55" s="355" t="str">
        <f t="shared" si="17"/>
        <v/>
      </c>
      <c r="EB55" s="221" t="str">
        <f t="shared" si="18"/>
        <v/>
      </c>
      <c r="EC55" s="355" t="str">
        <f t="shared" si="19"/>
        <v/>
      </c>
      <c r="ED55" s="221" t="str">
        <f t="shared" si="20"/>
        <v/>
      </c>
      <c r="EE55" s="355" t="str">
        <f t="shared" si="21"/>
        <v/>
      </c>
      <c r="EF55" s="221" t="str">
        <f t="shared" si="22"/>
        <v/>
      </c>
      <c r="EG55" s="355" t="str">
        <f t="shared" si="23"/>
        <v/>
      </c>
      <c r="EH55" s="221" t="str">
        <f t="shared" si="24"/>
        <v/>
      </c>
      <c r="EI55" s="355" t="str">
        <f t="shared" si="25"/>
        <v/>
      </c>
      <c r="EJ55" s="221" t="str">
        <f t="shared" si="26"/>
        <v/>
      </c>
      <c r="EK55" s="355" t="str">
        <f t="shared" si="27"/>
        <v/>
      </c>
      <c r="EL55" s="221" t="str">
        <f t="shared" si="28"/>
        <v/>
      </c>
      <c r="EM55" s="355" t="str">
        <f t="shared" si="29"/>
        <v/>
      </c>
      <c r="EN55" s="221" t="str">
        <f t="shared" si="30"/>
        <v/>
      </c>
      <c r="EO55" s="355" t="str">
        <f t="shared" si="31"/>
        <v/>
      </c>
      <c r="EP55" s="221" t="str">
        <f t="shared" si="32"/>
        <v/>
      </c>
      <c r="EQ55" s="224" t="str">
        <f t="shared" si="33"/>
        <v/>
      </c>
      <c r="ER55" s="25"/>
      <c r="ES55" s="25"/>
      <c r="ET55" s="25"/>
      <c r="EU55" s="25"/>
      <c r="EV55" s="25"/>
      <c r="EW55" s="25"/>
      <c r="EX55" s="25"/>
      <c r="EY55" s="25"/>
    </row>
    <row r="56" spans="1:155" s="27" customFormat="1" ht="18" customHeight="1">
      <c r="A56" s="28">
        <v>50</v>
      </c>
      <c r="B56" s="394"/>
      <c r="C56" s="385"/>
      <c r="D56" s="15">
        <v>850</v>
      </c>
      <c r="E56" s="15"/>
      <c r="F56" s="29"/>
      <c r="G56" s="347"/>
      <c r="H56" s="92" t="str">
        <f t="shared" si="5"/>
        <v/>
      </c>
      <c r="I56" s="348" t="s">
        <v>478</v>
      </c>
      <c r="J56" s="349" t="s">
        <v>479</v>
      </c>
      <c r="K56" s="348" t="s">
        <v>480</v>
      </c>
      <c r="L56" s="384">
        <v>5</v>
      </c>
      <c r="M56" s="384">
        <v>5</v>
      </c>
      <c r="N56" s="384">
        <v>5</v>
      </c>
      <c r="O56" s="384">
        <v>5</v>
      </c>
      <c r="P56" s="384">
        <v>5</v>
      </c>
      <c r="Q56" s="384">
        <v>5</v>
      </c>
      <c r="R56" s="933">
        <v>21</v>
      </c>
      <c r="S56" s="933">
        <v>21</v>
      </c>
      <c r="T56" s="933">
        <v>1</v>
      </c>
      <c r="U56" s="400">
        <v>31</v>
      </c>
      <c r="V56" s="400">
        <v>31</v>
      </c>
      <c r="W56" s="400">
        <v>20</v>
      </c>
      <c r="X56" s="385">
        <v>5</v>
      </c>
      <c r="Y56" s="385">
        <v>5</v>
      </c>
      <c r="Z56" s="385">
        <v>5</v>
      </c>
      <c r="AA56" s="385">
        <v>5</v>
      </c>
      <c r="AB56" s="385">
        <v>5</v>
      </c>
      <c r="AC56" s="385">
        <v>5</v>
      </c>
      <c r="AD56" s="935">
        <v>21</v>
      </c>
      <c r="AE56" s="935">
        <v>21</v>
      </c>
      <c r="AF56" s="935">
        <v>1</v>
      </c>
      <c r="AG56" s="936">
        <v>31</v>
      </c>
      <c r="AH56" s="936">
        <v>31</v>
      </c>
      <c r="AI56" s="936">
        <v>20</v>
      </c>
      <c r="AJ56" s="394" t="s">
        <v>34</v>
      </c>
      <c r="AK56" s="384">
        <v>5</v>
      </c>
      <c r="AL56" s="384">
        <v>5</v>
      </c>
      <c r="AM56" s="384">
        <v>5</v>
      </c>
      <c r="AN56" s="384">
        <v>5</v>
      </c>
      <c r="AO56" s="384">
        <v>5</v>
      </c>
      <c r="AP56" s="384">
        <v>5</v>
      </c>
      <c r="AQ56" s="49">
        <v>50</v>
      </c>
      <c r="AR56" s="49">
        <v>20</v>
      </c>
      <c r="AS56" s="50">
        <v>70</v>
      </c>
      <c r="AT56" s="50">
        <v>30</v>
      </c>
      <c r="AU56" s="385">
        <v>5</v>
      </c>
      <c r="AV56" s="385">
        <v>5</v>
      </c>
      <c r="AW56" s="385">
        <v>5</v>
      </c>
      <c r="AX56" s="385">
        <v>5</v>
      </c>
      <c r="AY56" s="385">
        <v>5</v>
      </c>
      <c r="AZ56" s="385">
        <v>5</v>
      </c>
      <c r="BA56" s="935">
        <v>21</v>
      </c>
      <c r="BB56" s="935">
        <v>21</v>
      </c>
      <c r="BC56" s="935">
        <v>1</v>
      </c>
      <c r="BD56" s="936">
        <v>31</v>
      </c>
      <c r="BE56" s="936">
        <v>31</v>
      </c>
      <c r="BF56" s="936">
        <v>20</v>
      </c>
      <c r="BG56" s="384">
        <v>5</v>
      </c>
      <c r="BH56" s="384">
        <v>5</v>
      </c>
      <c r="BI56" s="384">
        <v>5</v>
      </c>
      <c r="BJ56" s="384">
        <v>5</v>
      </c>
      <c r="BK56" s="384">
        <v>5</v>
      </c>
      <c r="BL56" s="384">
        <v>5</v>
      </c>
      <c r="BM56" s="49">
        <v>50</v>
      </c>
      <c r="BN56" s="49">
        <v>20</v>
      </c>
      <c r="BO56" s="50">
        <v>70</v>
      </c>
      <c r="BP56" s="50">
        <v>30</v>
      </c>
      <c r="BQ56" s="385">
        <v>5</v>
      </c>
      <c r="BR56" s="385">
        <v>5</v>
      </c>
      <c r="BS56" s="385">
        <v>5</v>
      </c>
      <c r="BT56" s="385">
        <v>5</v>
      </c>
      <c r="BU56" s="385">
        <v>5</v>
      </c>
      <c r="BV56" s="385">
        <v>5</v>
      </c>
      <c r="BW56" s="51">
        <v>50</v>
      </c>
      <c r="BX56" s="51">
        <v>20</v>
      </c>
      <c r="BY56" s="52">
        <v>70</v>
      </c>
      <c r="BZ56" s="52">
        <v>30</v>
      </c>
      <c r="CA56" s="384">
        <v>20</v>
      </c>
      <c r="CB56" s="384">
        <v>20</v>
      </c>
      <c r="CC56" s="384">
        <v>20</v>
      </c>
      <c r="CD56" s="384">
        <v>20</v>
      </c>
      <c r="CE56" s="384">
        <v>20</v>
      </c>
      <c r="CF56" s="385">
        <v>20</v>
      </c>
      <c r="CG56" s="385">
        <v>20</v>
      </c>
      <c r="CH56" s="385">
        <v>20</v>
      </c>
      <c r="CI56" s="51">
        <v>20</v>
      </c>
      <c r="CJ56" s="52">
        <v>20</v>
      </c>
      <c r="CK56" s="384">
        <v>20</v>
      </c>
      <c r="CL56" s="384">
        <v>20</v>
      </c>
      <c r="CM56" s="384">
        <v>20</v>
      </c>
      <c r="CN56" s="49">
        <v>20</v>
      </c>
      <c r="CO56" s="50">
        <v>20</v>
      </c>
      <c r="CP56" s="338"/>
      <c r="CQ56" s="350" t="str">
        <f>IF(DOB!D56="","",DOB!D56)</f>
        <v/>
      </c>
      <c r="CR56" s="59"/>
      <c r="CS56" s="53"/>
      <c r="CT56" s="53"/>
      <c r="CU56" s="419" t="str">
        <f t="shared" si="34"/>
        <v/>
      </c>
      <c r="CV56" s="408"/>
      <c r="CW56" s="406" t="str">
        <f t="shared" si="35"/>
        <v/>
      </c>
      <c r="CX56" s="408"/>
      <c r="CY56" s="406" t="str">
        <f t="shared" si="36"/>
        <v/>
      </c>
      <c r="CZ56" s="408"/>
      <c r="DA56" s="406" t="str">
        <f t="shared" si="37"/>
        <v/>
      </c>
      <c r="DB56" s="408"/>
      <c r="DC56" s="406" t="str">
        <f t="shared" si="6"/>
        <v/>
      </c>
      <c r="DD56" s="408"/>
      <c r="DE56" s="406" t="str">
        <f t="shared" si="7"/>
        <v/>
      </c>
      <c r="DF56" s="408"/>
      <c r="DG56" s="406" t="str">
        <f t="shared" si="8"/>
        <v/>
      </c>
      <c r="DH56" s="408"/>
      <c r="DI56" s="406" t="str">
        <f t="shared" si="9"/>
        <v/>
      </c>
      <c r="DJ56" s="408"/>
      <c r="DK56" s="406" t="str">
        <f t="shared" si="10"/>
        <v/>
      </c>
      <c r="DL56" s="408"/>
      <c r="DM56" s="406" t="str">
        <f t="shared" si="11"/>
        <v/>
      </c>
      <c r="DN56" s="408"/>
      <c r="DO56" s="406" t="str">
        <f t="shared" si="11"/>
        <v/>
      </c>
      <c r="DP56" s="408"/>
      <c r="DQ56" s="406" t="str">
        <f t="shared" si="11"/>
        <v/>
      </c>
      <c r="DR56" s="418"/>
      <c r="DS56" s="354"/>
      <c r="DU56" s="356"/>
      <c r="DV56" s="359" t="str">
        <f t="shared" si="12"/>
        <v/>
      </c>
      <c r="DW56" s="355" t="str">
        <f t="shared" si="13"/>
        <v/>
      </c>
      <c r="DX56" s="221" t="str">
        <f t="shared" si="14"/>
        <v/>
      </c>
      <c r="DY56" s="355" t="str">
        <f t="shared" si="15"/>
        <v/>
      </c>
      <c r="DZ56" s="221" t="str">
        <f t="shared" si="16"/>
        <v/>
      </c>
      <c r="EA56" s="355" t="str">
        <f t="shared" si="17"/>
        <v/>
      </c>
      <c r="EB56" s="221" t="str">
        <f t="shared" si="18"/>
        <v/>
      </c>
      <c r="EC56" s="355" t="str">
        <f t="shared" si="19"/>
        <v/>
      </c>
      <c r="ED56" s="221" t="str">
        <f t="shared" si="20"/>
        <v/>
      </c>
      <c r="EE56" s="355" t="str">
        <f t="shared" si="21"/>
        <v/>
      </c>
      <c r="EF56" s="221" t="str">
        <f t="shared" si="22"/>
        <v/>
      </c>
      <c r="EG56" s="355" t="str">
        <f t="shared" si="23"/>
        <v/>
      </c>
      <c r="EH56" s="221" t="str">
        <f t="shared" si="24"/>
        <v/>
      </c>
      <c r="EI56" s="355" t="str">
        <f t="shared" si="25"/>
        <v/>
      </c>
      <c r="EJ56" s="221" t="str">
        <f t="shared" si="26"/>
        <v/>
      </c>
      <c r="EK56" s="355" t="str">
        <f t="shared" si="27"/>
        <v/>
      </c>
      <c r="EL56" s="221" t="str">
        <f t="shared" si="28"/>
        <v/>
      </c>
      <c r="EM56" s="355" t="str">
        <f t="shared" si="29"/>
        <v/>
      </c>
      <c r="EN56" s="221" t="str">
        <f t="shared" si="30"/>
        <v/>
      </c>
      <c r="EO56" s="355" t="str">
        <f t="shared" si="31"/>
        <v/>
      </c>
      <c r="EP56" s="221" t="str">
        <f t="shared" si="32"/>
        <v/>
      </c>
      <c r="EQ56" s="224" t="str">
        <f t="shared" si="33"/>
        <v/>
      </c>
      <c r="ER56" s="25"/>
      <c r="ES56" s="25"/>
      <c r="ET56" s="25"/>
      <c r="EU56" s="25"/>
      <c r="EV56" s="25"/>
      <c r="EW56" s="25"/>
      <c r="EX56" s="25"/>
      <c r="EY56" s="25"/>
    </row>
    <row r="57" spans="1:155" s="27" customFormat="1" ht="18" customHeight="1">
      <c r="A57" s="28">
        <v>51</v>
      </c>
      <c r="B57" s="394"/>
      <c r="C57" s="385"/>
      <c r="D57" s="15">
        <v>851</v>
      </c>
      <c r="E57" s="15"/>
      <c r="F57" s="29"/>
      <c r="G57" s="347"/>
      <c r="H57" s="92" t="str">
        <f t="shared" si="5"/>
        <v/>
      </c>
      <c r="I57" s="348" t="s">
        <v>481</v>
      </c>
      <c r="J57" s="349" t="s">
        <v>482</v>
      </c>
      <c r="K57" s="348" t="s">
        <v>483</v>
      </c>
      <c r="L57" s="384">
        <v>5</v>
      </c>
      <c r="M57" s="384">
        <v>5</v>
      </c>
      <c r="N57" s="384">
        <v>5</v>
      </c>
      <c r="O57" s="384">
        <v>5</v>
      </c>
      <c r="P57" s="384">
        <v>5</v>
      </c>
      <c r="Q57" s="384">
        <v>5</v>
      </c>
      <c r="R57" s="933">
        <v>30</v>
      </c>
      <c r="S57" s="933">
        <v>30</v>
      </c>
      <c r="T57" s="933">
        <v>10</v>
      </c>
      <c r="U57" s="400">
        <v>30</v>
      </c>
      <c r="V57" s="400">
        <v>30</v>
      </c>
      <c r="W57" s="400">
        <v>20</v>
      </c>
      <c r="X57" s="385">
        <v>5</v>
      </c>
      <c r="Y57" s="385">
        <v>5</v>
      </c>
      <c r="Z57" s="385">
        <v>5</v>
      </c>
      <c r="AA57" s="385">
        <v>5</v>
      </c>
      <c r="AB57" s="385">
        <v>5</v>
      </c>
      <c r="AC57" s="385">
        <v>5</v>
      </c>
      <c r="AD57" s="935">
        <v>30</v>
      </c>
      <c r="AE57" s="935">
        <v>30</v>
      </c>
      <c r="AF57" s="935">
        <v>10</v>
      </c>
      <c r="AG57" s="936">
        <v>30</v>
      </c>
      <c r="AH57" s="936">
        <v>30</v>
      </c>
      <c r="AI57" s="936">
        <v>20</v>
      </c>
      <c r="AJ57" s="394" t="s">
        <v>34</v>
      </c>
      <c r="AK57" s="384">
        <v>5</v>
      </c>
      <c r="AL57" s="384">
        <v>5</v>
      </c>
      <c r="AM57" s="384">
        <v>5</v>
      </c>
      <c r="AN57" s="384">
        <v>5</v>
      </c>
      <c r="AO57" s="384">
        <v>5</v>
      </c>
      <c r="AP57" s="384">
        <v>5</v>
      </c>
      <c r="AQ57" s="49">
        <v>50</v>
      </c>
      <c r="AR57" s="49">
        <v>20</v>
      </c>
      <c r="AS57" s="50">
        <v>70</v>
      </c>
      <c r="AT57" s="50">
        <v>30</v>
      </c>
      <c r="AU57" s="385">
        <v>5</v>
      </c>
      <c r="AV57" s="385">
        <v>5</v>
      </c>
      <c r="AW57" s="385">
        <v>5</v>
      </c>
      <c r="AX57" s="385">
        <v>5</v>
      </c>
      <c r="AY57" s="385">
        <v>5</v>
      </c>
      <c r="AZ57" s="385">
        <v>5</v>
      </c>
      <c r="BA57" s="935">
        <v>30</v>
      </c>
      <c r="BB57" s="935">
        <v>30</v>
      </c>
      <c r="BC57" s="935">
        <v>10</v>
      </c>
      <c r="BD57" s="936">
        <v>30</v>
      </c>
      <c r="BE57" s="936">
        <v>30</v>
      </c>
      <c r="BF57" s="936">
        <v>20</v>
      </c>
      <c r="BG57" s="384">
        <v>5</v>
      </c>
      <c r="BH57" s="384">
        <v>5</v>
      </c>
      <c r="BI57" s="384">
        <v>5</v>
      </c>
      <c r="BJ57" s="384">
        <v>5</v>
      </c>
      <c r="BK57" s="384">
        <v>5</v>
      </c>
      <c r="BL57" s="384">
        <v>5</v>
      </c>
      <c r="BM57" s="49">
        <v>50</v>
      </c>
      <c r="BN57" s="49">
        <v>20</v>
      </c>
      <c r="BO57" s="50">
        <v>70</v>
      </c>
      <c r="BP57" s="50">
        <v>30</v>
      </c>
      <c r="BQ57" s="385">
        <v>5</v>
      </c>
      <c r="BR57" s="385">
        <v>5</v>
      </c>
      <c r="BS57" s="385">
        <v>5</v>
      </c>
      <c r="BT57" s="385">
        <v>5</v>
      </c>
      <c r="BU57" s="385">
        <v>5</v>
      </c>
      <c r="BV57" s="385">
        <v>5</v>
      </c>
      <c r="BW57" s="51">
        <v>50</v>
      </c>
      <c r="BX57" s="51">
        <v>20</v>
      </c>
      <c r="BY57" s="52">
        <v>70</v>
      </c>
      <c r="BZ57" s="52">
        <v>30</v>
      </c>
      <c r="CA57" s="384">
        <v>20</v>
      </c>
      <c r="CB57" s="384">
        <v>20</v>
      </c>
      <c r="CC57" s="384">
        <v>20</v>
      </c>
      <c r="CD57" s="384">
        <v>20</v>
      </c>
      <c r="CE57" s="384">
        <v>20</v>
      </c>
      <c r="CF57" s="385">
        <v>20</v>
      </c>
      <c r="CG57" s="385">
        <v>20</v>
      </c>
      <c r="CH57" s="385">
        <v>20</v>
      </c>
      <c r="CI57" s="51">
        <v>20</v>
      </c>
      <c r="CJ57" s="52">
        <v>20</v>
      </c>
      <c r="CK57" s="384">
        <v>20</v>
      </c>
      <c r="CL57" s="384">
        <v>20</v>
      </c>
      <c r="CM57" s="384">
        <v>20</v>
      </c>
      <c r="CN57" s="49">
        <v>20</v>
      </c>
      <c r="CO57" s="50">
        <v>20</v>
      </c>
      <c r="CP57" s="338"/>
      <c r="CQ57" s="350" t="str">
        <f>IF(DOB!D57="","",DOB!D57)</f>
        <v/>
      </c>
      <c r="CR57" s="59"/>
      <c r="CS57" s="53"/>
      <c r="CT57" s="53"/>
      <c r="CU57" s="419" t="str">
        <f t="shared" si="34"/>
        <v/>
      </c>
      <c r="CV57" s="408"/>
      <c r="CW57" s="406" t="str">
        <f t="shared" si="35"/>
        <v/>
      </c>
      <c r="CX57" s="408"/>
      <c r="CY57" s="406" t="str">
        <f t="shared" si="36"/>
        <v/>
      </c>
      <c r="CZ57" s="408"/>
      <c r="DA57" s="406" t="str">
        <f t="shared" si="37"/>
        <v/>
      </c>
      <c r="DB57" s="408"/>
      <c r="DC57" s="406" t="str">
        <f t="shared" si="6"/>
        <v/>
      </c>
      <c r="DD57" s="408"/>
      <c r="DE57" s="406" t="str">
        <f t="shared" si="7"/>
        <v/>
      </c>
      <c r="DF57" s="408"/>
      <c r="DG57" s="406" t="str">
        <f t="shared" si="8"/>
        <v/>
      </c>
      <c r="DH57" s="408"/>
      <c r="DI57" s="406" t="str">
        <f t="shared" si="9"/>
        <v/>
      </c>
      <c r="DJ57" s="408"/>
      <c r="DK57" s="406" t="str">
        <f t="shared" si="10"/>
        <v/>
      </c>
      <c r="DL57" s="408"/>
      <c r="DM57" s="406" t="str">
        <f t="shared" si="11"/>
        <v/>
      </c>
      <c r="DN57" s="408"/>
      <c r="DO57" s="406" t="str">
        <f t="shared" si="11"/>
        <v/>
      </c>
      <c r="DP57" s="408"/>
      <c r="DQ57" s="406" t="str">
        <f t="shared" si="11"/>
        <v/>
      </c>
      <c r="DR57" s="418"/>
      <c r="DS57" s="354"/>
      <c r="DU57" s="356"/>
      <c r="DV57" s="359" t="str">
        <f t="shared" si="12"/>
        <v/>
      </c>
      <c r="DW57" s="355" t="str">
        <f t="shared" si="13"/>
        <v/>
      </c>
      <c r="DX57" s="221" t="str">
        <f t="shared" si="14"/>
        <v/>
      </c>
      <c r="DY57" s="355" t="str">
        <f t="shared" si="15"/>
        <v/>
      </c>
      <c r="DZ57" s="221" t="str">
        <f t="shared" si="16"/>
        <v/>
      </c>
      <c r="EA57" s="355" t="str">
        <f t="shared" si="17"/>
        <v/>
      </c>
      <c r="EB57" s="221" t="str">
        <f t="shared" si="18"/>
        <v/>
      </c>
      <c r="EC57" s="355" t="str">
        <f t="shared" si="19"/>
        <v/>
      </c>
      <c r="ED57" s="221" t="str">
        <f t="shared" si="20"/>
        <v/>
      </c>
      <c r="EE57" s="355" t="str">
        <f t="shared" si="21"/>
        <v/>
      </c>
      <c r="EF57" s="221" t="str">
        <f t="shared" si="22"/>
        <v/>
      </c>
      <c r="EG57" s="355" t="str">
        <f t="shared" si="23"/>
        <v/>
      </c>
      <c r="EH57" s="221" t="str">
        <f t="shared" si="24"/>
        <v/>
      </c>
      <c r="EI57" s="355" t="str">
        <f t="shared" si="25"/>
        <v/>
      </c>
      <c r="EJ57" s="221" t="str">
        <f t="shared" si="26"/>
        <v/>
      </c>
      <c r="EK57" s="355" t="str">
        <f t="shared" si="27"/>
        <v/>
      </c>
      <c r="EL57" s="221" t="str">
        <f t="shared" si="28"/>
        <v/>
      </c>
      <c r="EM57" s="355" t="str">
        <f t="shared" si="29"/>
        <v/>
      </c>
      <c r="EN57" s="221" t="str">
        <f t="shared" si="30"/>
        <v/>
      </c>
      <c r="EO57" s="355" t="str">
        <f t="shared" si="31"/>
        <v/>
      </c>
      <c r="EP57" s="221" t="str">
        <f t="shared" si="32"/>
        <v/>
      </c>
      <c r="EQ57" s="224" t="str">
        <f t="shared" si="33"/>
        <v/>
      </c>
      <c r="ER57" s="25"/>
      <c r="ES57" s="25"/>
      <c r="ET57" s="25"/>
      <c r="EU57" s="25"/>
      <c r="EV57" s="25"/>
      <c r="EW57" s="25"/>
      <c r="EX57" s="25"/>
      <c r="EY57" s="25"/>
    </row>
    <row r="58" spans="1:155" s="27" customFormat="1" ht="18" customHeight="1">
      <c r="A58" s="28">
        <v>52</v>
      </c>
      <c r="B58" s="394"/>
      <c r="C58" s="385"/>
      <c r="D58" s="15">
        <v>852</v>
      </c>
      <c r="E58" s="15"/>
      <c r="F58" s="29"/>
      <c r="G58" s="347"/>
      <c r="H58" s="92" t="str">
        <f t="shared" si="5"/>
        <v/>
      </c>
      <c r="I58" s="348" t="s">
        <v>484</v>
      </c>
      <c r="J58" s="349" t="s">
        <v>485</v>
      </c>
      <c r="K58" s="348" t="s">
        <v>486</v>
      </c>
      <c r="L58" s="384">
        <v>5</v>
      </c>
      <c r="M58" s="384">
        <v>5</v>
      </c>
      <c r="N58" s="384">
        <v>5</v>
      </c>
      <c r="O58" s="384">
        <v>5</v>
      </c>
      <c r="P58" s="384">
        <v>5</v>
      </c>
      <c r="Q58" s="384">
        <v>5</v>
      </c>
      <c r="R58" s="933">
        <v>29</v>
      </c>
      <c r="S58" s="933">
        <v>29</v>
      </c>
      <c r="T58" s="933">
        <v>9</v>
      </c>
      <c r="U58" s="400">
        <v>29</v>
      </c>
      <c r="V58" s="400">
        <v>29</v>
      </c>
      <c r="W58" s="400">
        <v>20</v>
      </c>
      <c r="X58" s="385">
        <v>5</v>
      </c>
      <c r="Y58" s="385">
        <v>5</v>
      </c>
      <c r="Z58" s="385">
        <v>5</v>
      </c>
      <c r="AA58" s="385">
        <v>5</v>
      </c>
      <c r="AB58" s="385">
        <v>5</v>
      </c>
      <c r="AC58" s="385">
        <v>5</v>
      </c>
      <c r="AD58" s="935">
        <v>29</v>
      </c>
      <c r="AE58" s="935">
        <v>29</v>
      </c>
      <c r="AF58" s="935">
        <v>9</v>
      </c>
      <c r="AG58" s="936">
        <v>29</v>
      </c>
      <c r="AH58" s="936">
        <v>29</v>
      </c>
      <c r="AI58" s="936">
        <v>20</v>
      </c>
      <c r="AJ58" s="394" t="s">
        <v>34</v>
      </c>
      <c r="AK58" s="384">
        <v>5</v>
      </c>
      <c r="AL58" s="384">
        <v>5</v>
      </c>
      <c r="AM58" s="384">
        <v>5</v>
      </c>
      <c r="AN58" s="384">
        <v>5</v>
      </c>
      <c r="AO58" s="384">
        <v>5</v>
      </c>
      <c r="AP58" s="384">
        <v>5</v>
      </c>
      <c r="AQ58" s="49">
        <v>50</v>
      </c>
      <c r="AR58" s="49">
        <v>20</v>
      </c>
      <c r="AS58" s="50">
        <v>70</v>
      </c>
      <c r="AT58" s="50">
        <v>30</v>
      </c>
      <c r="AU58" s="385">
        <v>5</v>
      </c>
      <c r="AV58" s="385">
        <v>5</v>
      </c>
      <c r="AW58" s="385">
        <v>5</v>
      </c>
      <c r="AX58" s="385">
        <v>5</v>
      </c>
      <c r="AY58" s="385">
        <v>5</v>
      </c>
      <c r="AZ58" s="385">
        <v>5</v>
      </c>
      <c r="BA58" s="935">
        <v>29</v>
      </c>
      <c r="BB58" s="935">
        <v>29</v>
      </c>
      <c r="BC58" s="935">
        <v>9</v>
      </c>
      <c r="BD58" s="936">
        <v>29</v>
      </c>
      <c r="BE58" s="936">
        <v>29</v>
      </c>
      <c r="BF58" s="936">
        <v>20</v>
      </c>
      <c r="BG58" s="384">
        <v>5</v>
      </c>
      <c r="BH58" s="384">
        <v>5</v>
      </c>
      <c r="BI58" s="384">
        <v>5</v>
      </c>
      <c r="BJ58" s="384">
        <v>5</v>
      </c>
      <c r="BK58" s="384">
        <v>5</v>
      </c>
      <c r="BL58" s="384">
        <v>5</v>
      </c>
      <c r="BM58" s="49">
        <v>50</v>
      </c>
      <c r="BN58" s="49">
        <v>20</v>
      </c>
      <c r="BO58" s="50">
        <v>70</v>
      </c>
      <c r="BP58" s="50">
        <v>30</v>
      </c>
      <c r="BQ58" s="385">
        <v>5</v>
      </c>
      <c r="BR58" s="385">
        <v>5</v>
      </c>
      <c r="BS58" s="385">
        <v>5</v>
      </c>
      <c r="BT58" s="385">
        <v>5</v>
      </c>
      <c r="BU58" s="385">
        <v>5</v>
      </c>
      <c r="BV58" s="385">
        <v>5</v>
      </c>
      <c r="BW58" s="51">
        <v>50</v>
      </c>
      <c r="BX58" s="51">
        <v>20</v>
      </c>
      <c r="BY58" s="52">
        <v>70</v>
      </c>
      <c r="BZ58" s="52">
        <v>30</v>
      </c>
      <c r="CA58" s="384">
        <v>20</v>
      </c>
      <c r="CB58" s="384">
        <v>20</v>
      </c>
      <c r="CC58" s="384">
        <v>20</v>
      </c>
      <c r="CD58" s="384">
        <v>20</v>
      </c>
      <c r="CE58" s="384">
        <v>20</v>
      </c>
      <c r="CF58" s="385">
        <v>20</v>
      </c>
      <c r="CG58" s="385">
        <v>20</v>
      </c>
      <c r="CH58" s="385">
        <v>20</v>
      </c>
      <c r="CI58" s="51">
        <v>20</v>
      </c>
      <c r="CJ58" s="52">
        <v>20</v>
      </c>
      <c r="CK58" s="384">
        <v>20</v>
      </c>
      <c r="CL58" s="384">
        <v>20</v>
      </c>
      <c r="CM58" s="384">
        <v>20</v>
      </c>
      <c r="CN58" s="49">
        <v>20</v>
      </c>
      <c r="CO58" s="50">
        <v>20</v>
      </c>
      <c r="CP58" s="338"/>
      <c r="CQ58" s="350" t="str">
        <f>IF(DOB!D58="","",DOB!D58)</f>
        <v/>
      </c>
      <c r="CR58" s="59"/>
      <c r="CS58" s="53"/>
      <c r="CT58" s="53"/>
      <c r="CU58" s="419" t="str">
        <f t="shared" si="34"/>
        <v/>
      </c>
      <c r="CV58" s="408"/>
      <c r="CW58" s="406" t="str">
        <f t="shared" si="35"/>
        <v/>
      </c>
      <c r="CX58" s="408"/>
      <c r="CY58" s="406" t="str">
        <f t="shared" si="36"/>
        <v/>
      </c>
      <c r="CZ58" s="408"/>
      <c r="DA58" s="406" t="str">
        <f t="shared" si="37"/>
        <v/>
      </c>
      <c r="DB58" s="408"/>
      <c r="DC58" s="406" t="str">
        <f t="shared" si="6"/>
        <v/>
      </c>
      <c r="DD58" s="408"/>
      <c r="DE58" s="406" t="str">
        <f t="shared" si="7"/>
        <v/>
      </c>
      <c r="DF58" s="408"/>
      <c r="DG58" s="406" t="str">
        <f t="shared" si="8"/>
        <v/>
      </c>
      <c r="DH58" s="408"/>
      <c r="DI58" s="406" t="str">
        <f t="shared" si="9"/>
        <v/>
      </c>
      <c r="DJ58" s="408"/>
      <c r="DK58" s="406" t="str">
        <f t="shared" si="10"/>
        <v/>
      </c>
      <c r="DL58" s="408"/>
      <c r="DM58" s="406" t="str">
        <f t="shared" si="11"/>
        <v/>
      </c>
      <c r="DN58" s="408"/>
      <c r="DO58" s="406" t="str">
        <f t="shared" si="11"/>
        <v/>
      </c>
      <c r="DP58" s="408"/>
      <c r="DQ58" s="406" t="str">
        <f t="shared" si="11"/>
        <v/>
      </c>
      <c r="DR58" s="418"/>
      <c r="DS58" s="354"/>
      <c r="DU58" s="356"/>
      <c r="DV58" s="359" t="str">
        <f t="shared" si="12"/>
        <v/>
      </c>
      <c r="DW58" s="355" t="str">
        <f t="shared" si="13"/>
        <v/>
      </c>
      <c r="DX58" s="221" t="str">
        <f t="shared" si="14"/>
        <v/>
      </c>
      <c r="DY58" s="355" t="str">
        <f t="shared" si="15"/>
        <v/>
      </c>
      <c r="DZ58" s="221" t="str">
        <f t="shared" si="16"/>
        <v/>
      </c>
      <c r="EA58" s="355" t="str">
        <f t="shared" si="17"/>
        <v/>
      </c>
      <c r="EB58" s="221" t="str">
        <f t="shared" si="18"/>
        <v/>
      </c>
      <c r="EC58" s="355" t="str">
        <f t="shared" si="19"/>
        <v/>
      </c>
      <c r="ED58" s="221" t="str">
        <f t="shared" si="20"/>
        <v/>
      </c>
      <c r="EE58" s="355" t="str">
        <f t="shared" si="21"/>
        <v/>
      </c>
      <c r="EF58" s="221" t="str">
        <f t="shared" si="22"/>
        <v/>
      </c>
      <c r="EG58" s="355" t="str">
        <f t="shared" si="23"/>
        <v/>
      </c>
      <c r="EH58" s="221" t="str">
        <f t="shared" si="24"/>
        <v/>
      </c>
      <c r="EI58" s="355" t="str">
        <f t="shared" si="25"/>
        <v/>
      </c>
      <c r="EJ58" s="221" t="str">
        <f t="shared" si="26"/>
        <v/>
      </c>
      <c r="EK58" s="355" t="str">
        <f t="shared" si="27"/>
        <v/>
      </c>
      <c r="EL58" s="221" t="str">
        <f t="shared" si="28"/>
        <v/>
      </c>
      <c r="EM58" s="355" t="str">
        <f t="shared" si="29"/>
        <v/>
      </c>
      <c r="EN58" s="221" t="str">
        <f t="shared" si="30"/>
        <v/>
      </c>
      <c r="EO58" s="355" t="str">
        <f t="shared" si="31"/>
        <v/>
      </c>
      <c r="EP58" s="221" t="str">
        <f t="shared" si="32"/>
        <v/>
      </c>
      <c r="EQ58" s="224" t="str">
        <f t="shared" si="33"/>
        <v/>
      </c>
      <c r="ER58" s="25"/>
      <c r="ES58" s="25"/>
      <c r="ET58" s="25"/>
      <c r="EU58" s="25"/>
      <c r="EV58" s="25"/>
      <c r="EW58" s="25"/>
      <c r="EX58" s="25"/>
      <c r="EY58" s="25"/>
    </row>
    <row r="59" spans="1:155" s="27" customFormat="1" ht="18" customHeight="1">
      <c r="A59" s="28">
        <v>53</v>
      </c>
      <c r="B59" s="394"/>
      <c r="C59" s="385"/>
      <c r="D59" s="15">
        <v>853</v>
      </c>
      <c r="E59" s="15"/>
      <c r="F59" s="29"/>
      <c r="G59" s="347"/>
      <c r="H59" s="92" t="str">
        <f t="shared" si="5"/>
        <v/>
      </c>
      <c r="I59" s="348" t="s">
        <v>487</v>
      </c>
      <c r="J59" s="349" t="s">
        <v>488</v>
      </c>
      <c r="K59" s="348" t="s">
        <v>489</v>
      </c>
      <c r="L59" s="384">
        <v>5</v>
      </c>
      <c r="M59" s="384">
        <v>5</v>
      </c>
      <c r="N59" s="384">
        <v>5</v>
      </c>
      <c r="O59" s="384">
        <v>5</v>
      </c>
      <c r="P59" s="384">
        <v>5</v>
      </c>
      <c r="Q59" s="384">
        <v>5</v>
      </c>
      <c r="R59" s="933">
        <v>28</v>
      </c>
      <c r="S59" s="933">
        <v>28</v>
      </c>
      <c r="T59" s="933">
        <v>8</v>
      </c>
      <c r="U59" s="400">
        <v>28</v>
      </c>
      <c r="V59" s="400">
        <v>28</v>
      </c>
      <c r="W59" s="400">
        <v>20</v>
      </c>
      <c r="X59" s="385">
        <v>5</v>
      </c>
      <c r="Y59" s="385">
        <v>5</v>
      </c>
      <c r="Z59" s="385">
        <v>5</v>
      </c>
      <c r="AA59" s="385">
        <v>5</v>
      </c>
      <c r="AB59" s="385">
        <v>5</v>
      </c>
      <c r="AC59" s="385">
        <v>5</v>
      </c>
      <c r="AD59" s="935">
        <v>28</v>
      </c>
      <c r="AE59" s="935">
        <v>28</v>
      </c>
      <c r="AF59" s="935">
        <v>8</v>
      </c>
      <c r="AG59" s="936">
        <v>28</v>
      </c>
      <c r="AH59" s="936">
        <v>28</v>
      </c>
      <c r="AI59" s="936">
        <v>20</v>
      </c>
      <c r="AJ59" s="394" t="s">
        <v>34</v>
      </c>
      <c r="AK59" s="384">
        <v>5</v>
      </c>
      <c r="AL59" s="384">
        <v>5</v>
      </c>
      <c r="AM59" s="384">
        <v>5</v>
      </c>
      <c r="AN59" s="384">
        <v>5</v>
      </c>
      <c r="AO59" s="384">
        <v>5</v>
      </c>
      <c r="AP59" s="384">
        <v>5</v>
      </c>
      <c r="AQ59" s="49">
        <v>50</v>
      </c>
      <c r="AR59" s="49">
        <v>20</v>
      </c>
      <c r="AS59" s="50">
        <v>70</v>
      </c>
      <c r="AT59" s="50">
        <v>30</v>
      </c>
      <c r="AU59" s="385">
        <v>5</v>
      </c>
      <c r="AV59" s="385">
        <v>5</v>
      </c>
      <c r="AW59" s="385">
        <v>5</v>
      </c>
      <c r="AX59" s="385">
        <v>5</v>
      </c>
      <c r="AY59" s="385">
        <v>5</v>
      </c>
      <c r="AZ59" s="385">
        <v>5</v>
      </c>
      <c r="BA59" s="935">
        <v>28</v>
      </c>
      <c r="BB59" s="935">
        <v>28</v>
      </c>
      <c r="BC59" s="935">
        <v>8</v>
      </c>
      <c r="BD59" s="936">
        <v>28</v>
      </c>
      <c r="BE59" s="936">
        <v>28</v>
      </c>
      <c r="BF59" s="936">
        <v>20</v>
      </c>
      <c r="BG59" s="384">
        <v>5</v>
      </c>
      <c r="BH59" s="384">
        <v>5</v>
      </c>
      <c r="BI59" s="384">
        <v>5</v>
      </c>
      <c r="BJ59" s="384">
        <v>5</v>
      </c>
      <c r="BK59" s="384">
        <v>5</v>
      </c>
      <c r="BL59" s="384">
        <v>5</v>
      </c>
      <c r="BM59" s="49">
        <v>50</v>
      </c>
      <c r="BN59" s="49">
        <v>20</v>
      </c>
      <c r="BO59" s="50">
        <v>70</v>
      </c>
      <c r="BP59" s="50">
        <v>30</v>
      </c>
      <c r="BQ59" s="385">
        <v>5</v>
      </c>
      <c r="BR59" s="385">
        <v>5</v>
      </c>
      <c r="BS59" s="385">
        <v>5</v>
      </c>
      <c r="BT59" s="385">
        <v>5</v>
      </c>
      <c r="BU59" s="385">
        <v>5</v>
      </c>
      <c r="BV59" s="385">
        <v>5</v>
      </c>
      <c r="BW59" s="51">
        <v>50</v>
      </c>
      <c r="BX59" s="51">
        <v>20</v>
      </c>
      <c r="BY59" s="52">
        <v>70</v>
      </c>
      <c r="BZ59" s="52">
        <v>30</v>
      </c>
      <c r="CA59" s="384">
        <v>20</v>
      </c>
      <c r="CB59" s="384">
        <v>20</v>
      </c>
      <c r="CC59" s="384">
        <v>20</v>
      </c>
      <c r="CD59" s="384">
        <v>20</v>
      </c>
      <c r="CE59" s="384">
        <v>20</v>
      </c>
      <c r="CF59" s="385">
        <v>20</v>
      </c>
      <c r="CG59" s="385">
        <v>20</v>
      </c>
      <c r="CH59" s="385">
        <v>20</v>
      </c>
      <c r="CI59" s="51">
        <v>20</v>
      </c>
      <c r="CJ59" s="52">
        <v>20</v>
      </c>
      <c r="CK59" s="384">
        <v>20</v>
      </c>
      <c r="CL59" s="384">
        <v>20</v>
      </c>
      <c r="CM59" s="384">
        <v>20</v>
      </c>
      <c r="CN59" s="49">
        <v>20</v>
      </c>
      <c r="CO59" s="50">
        <v>20</v>
      </c>
      <c r="CP59" s="338"/>
      <c r="CQ59" s="350" t="str">
        <f>IF(DOB!D59="","",DOB!D59)</f>
        <v/>
      </c>
      <c r="CR59" s="59"/>
      <c r="CS59" s="53"/>
      <c r="CT59" s="53"/>
      <c r="CU59" s="419" t="str">
        <f t="shared" si="34"/>
        <v/>
      </c>
      <c r="CV59" s="408"/>
      <c r="CW59" s="406" t="str">
        <f t="shared" si="35"/>
        <v/>
      </c>
      <c r="CX59" s="408"/>
      <c r="CY59" s="406" t="str">
        <f t="shared" si="36"/>
        <v/>
      </c>
      <c r="CZ59" s="408"/>
      <c r="DA59" s="406" t="str">
        <f t="shared" si="37"/>
        <v/>
      </c>
      <c r="DB59" s="408"/>
      <c r="DC59" s="406" t="str">
        <f t="shared" si="6"/>
        <v/>
      </c>
      <c r="DD59" s="408"/>
      <c r="DE59" s="406" t="str">
        <f t="shared" si="7"/>
        <v/>
      </c>
      <c r="DF59" s="408"/>
      <c r="DG59" s="406" t="str">
        <f t="shared" si="8"/>
        <v/>
      </c>
      <c r="DH59" s="408"/>
      <c r="DI59" s="406" t="str">
        <f t="shared" si="9"/>
        <v/>
      </c>
      <c r="DJ59" s="408"/>
      <c r="DK59" s="406" t="str">
        <f t="shared" si="10"/>
        <v/>
      </c>
      <c r="DL59" s="408"/>
      <c r="DM59" s="406" t="str">
        <f t="shared" si="11"/>
        <v/>
      </c>
      <c r="DN59" s="408"/>
      <c r="DO59" s="406" t="str">
        <f t="shared" si="11"/>
        <v/>
      </c>
      <c r="DP59" s="408"/>
      <c r="DQ59" s="406" t="str">
        <f t="shared" si="11"/>
        <v/>
      </c>
      <c r="DR59" s="418"/>
      <c r="DS59" s="354"/>
      <c r="DU59" s="356"/>
      <c r="DV59" s="359" t="str">
        <f t="shared" si="12"/>
        <v/>
      </c>
      <c r="DW59" s="355" t="str">
        <f t="shared" si="13"/>
        <v/>
      </c>
      <c r="DX59" s="221" t="str">
        <f t="shared" si="14"/>
        <v/>
      </c>
      <c r="DY59" s="355" t="str">
        <f t="shared" si="15"/>
        <v/>
      </c>
      <c r="DZ59" s="221" t="str">
        <f t="shared" si="16"/>
        <v/>
      </c>
      <c r="EA59" s="355" t="str">
        <f t="shared" si="17"/>
        <v/>
      </c>
      <c r="EB59" s="221" t="str">
        <f t="shared" si="18"/>
        <v/>
      </c>
      <c r="EC59" s="355" t="str">
        <f t="shared" si="19"/>
        <v/>
      </c>
      <c r="ED59" s="221" t="str">
        <f t="shared" si="20"/>
        <v/>
      </c>
      <c r="EE59" s="355" t="str">
        <f t="shared" si="21"/>
        <v/>
      </c>
      <c r="EF59" s="221" t="str">
        <f t="shared" si="22"/>
        <v/>
      </c>
      <c r="EG59" s="355" t="str">
        <f t="shared" si="23"/>
        <v/>
      </c>
      <c r="EH59" s="221" t="str">
        <f t="shared" si="24"/>
        <v/>
      </c>
      <c r="EI59" s="355" t="str">
        <f t="shared" si="25"/>
        <v/>
      </c>
      <c r="EJ59" s="221" t="str">
        <f t="shared" si="26"/>
        <v/>
      </c>
      <c r="EK59" s="355" t="str">
        <f t="shared" si="27"/>
        <v/>
      </c>
      <c r="EL59" s="221" t="str">
        <f t="shared" si="28"/>
        <v/>
      </c>
      <c r="EM59" s="355" t="str">
        <f t="shared" si="29"/>
        <v/>
      </c>
      <c r="EN59" s="221" t="str">
        <f t="shared" si="30"/>
        <v/>
      </c>
      <c r="EO59" s="355" t="str">
        <f t="shared" si="31"/>
        <v/>
      </c>
      <c r="EP59" s="221" t="str">
        <f t="shared" si="32"/>
        <v/>
      </c>
      <c r="EQ59" s="224" t="str">
        <f t="shared" si="33"/>
        <v/>
      </c>
      <c r="ER59" s="25"/>
      <c r="ES59" s="25"/>
      <c r="ET59" s="25"/>
      <c r="EU59" s="25"/>
      <c r="EV59" s="25"/>
      <c r="EW59" s="25"/>
      <c r="EX59" s="25"/>
      <c r="EY59" s="25"/>
    </row>
    <row r="60" spans="1:155" s="27" customFormat="1" ht="18" customHeight="1">
      <c r="A60" s="28">
        <v>54</v>
      </c>
      <c r="B60" s="394"/>
      <c r="C60" s="385"/>
      <c r="D60" s="15">
        <v>854</v>
      </c>
      <c r="E60" s="15"/>
      <c r="F60" s="29"/>
      <c r="G60" s="347"/>
      <c r="H60" s="92" t="str">
        <f t="shared" si="5"/>
        <v/>
      </c>
      <c r="I60" s="348" t="s">
        <v>490</v>
      </c>
      <c r="J60" s="349" t="s">
        <v>491</v>
      </c>
      <c r="K60" s="348" t="s">
        <v>492</v>
      </c>
      <c r="L60" s="384">
        <v>5</v>
      </c>
      <c r="M60" s="384">
        <v>5</v>
      </c>
      <c r="N60" s="384">
        <v>5</v>
      </c>
      <c r="O60" s="384">
        <v>5</v>
      </c>
      <c r="P60" s="384">
        <v>5</v>
      </c>
      <c r="Q60" s="384">
        <v>5</v>
      </c>
      <c r="R60" s="933">
        <v>27</v>
      </c>
      <c r="S60" s="933">
        <v>27</v>
      </c>
      <c r="T60" s="933">
        <v>7</v>
      </c>
      <c r="U60" s="400">
        <v>27</v>
      </c>
      <c r="V60" s="400">
        <v>27</v>
      </c>
      <c r="W60" s="400">
        <v>20</v>
      </c>
      <c r="X60" s="385">
        <v>5</v>
      </c>
      <c r="Y60" s="385">
        <v>5</v>
      </c>
      <c r="Z60" s="385">
        <v>5</v>
      </c>
      <c r="AA60" s="385">
        <v>5</v>
      </c>
      <c r="AB60" s="385">
        <v>5</v>
      </c>
      <c r="AC60" s="385">
        <v>5</v>
      </c>
      <c r="AD60" s="935">
        <v>27</v>
      </c>
      <c r="AE60" s="935">
        <v>27</v>
      </c>
      <c r="AF60" s="935">
        <v>7</v>
      </c>
      <c r="AG60" s="936">
        <v>27</v>
      </c>
      <c r="AH60" s="936">
        <v>27</v>
      </c>
      <c r="AI60" s="936">
        <v>20</v>
      </c>
      <c r="AJ60" s="394" t="s">
        <v>34</v>
      </c>
      <c r="AK60" s="384">
        <v>5</v>
      </c>
      <c r="AL60" s="384">
        <v>5</v>
      </c>
      <c r="AM60" s="384">
        <v>5</v>
      </c>
      <c r="AN60" s="384">
        <v>5</v>
      </c>
      <c r="AO60" s="384">
        <v>5</v>
      </c>
      <c r="AP60" s="384">
        <v>5</v>
      </c>
      <c r="AQ60" s="49">
        <v>50</v>
      </c>
      <c r="AR60" s="49">
        <v>20</v>
      </c>
      <c r="AS60" s="50">
        <v>70</v>
      </c>
      <c r="AT60" s="50">
        <v>30</v>
      </c>
      <c r="AU60" s="385">
        <v>5</v>
      </c>
      <c r="AV60" s="385">
        <v>5</v>
      </c>
      <c r="AW60" s="385">
        <v>5</v>
      </c>
      <c r="AX60" s="385">
        <v>5</v>
      </c>
      <c r="AY60" s="385">
        <v>5</v>
      </c>
      <c r="AZ60" s="385">
        <v>5</v>
      </c>
      <c r="BA60" s="935">
        <v>27</v>
      </c>
      <c r="BB60" s="935">
        <v>27</v>
      </c>
      <c r="BC60" s="935">
        <v>7</v>
      </c>
      <c r="BD60" s="936">
        <v>27</v>
      </c>
      <c r="BE60" s="936">
        <v>27</v>
      </c>
      <c r="BF60" s="936">
        <v>20</v>
      </c>
      <c r="BG60" s="384">
        <v>5</v>
      </c>
      <c r="BH60" s="384">
        <v>5</v>
      </c>
      <c r="BI60" s="384">
        <v>5</v>
      </c>
      <c r="BJ60" s="384">
        <v>5</v>
      </c>
      <c r="BK60" s="384">
        <v>5</v>
      </c>
      <c r="BL60" s="384">
        <v>5</v>
      </c>
      <c r="BM60" s="49">
        <v>50</v>
      </c>
      <c r="BN60" s="49">
        <v>20</v>
      </c>
      <c r="BO60" s="50">
        <v>70</v>
      </c>
      <c r="BP60" s="50">
        <v>30</v>
      </c>
      <c r="BQ60" s="385">
        <v>5</v>
      </c>
      <c r="BR60" s="385">
        <v>5</v>
      </c>
      <c r="BS60" s="385">
        <v>5</v>
      </c>
      <c r="BT60" s="385">
        <v>5</v>
      </c>
      <c r="BU60" s="385">
        <v>5</v>
      </c>
      <c r="BV60" s="385">
        <v>5</v>
      </c>
      <c r="BW60" s="51">
        <v>50</v>
      </c>
      <c r="BX60" s="51">
        <v>20</v>
      </c>
      <c r="BY60" s="52">
        <v>70</v>
      </c>
      <c r="BZ60" s="52">
        <v>30</v>
      </c>
      <c r="CA60" s="384">
        <v>20</v>
      </c>
      <c r="CB60" s="384">
        <v>20</v>
      </c>
      <c r="CC60" s="384">
        <v>20</v>
      </c>
      <c r="CD60" s="384">
        <v>20</v>
      </c>
      <c r="CE60" s="384">
        <v>20</v>
      </c>
      <c r="CF60" s="385">
        <v>20</v>
      </c>
      <c r="CG60" s="385">
        <v>20</v>
      </c>
      <c r="CH60" s="385">
        <v>20</v>
      </c>
      <c r="CI60" s="51">
        <v>20</v>
      </c>
      <c r="CJ60" s="52">
        <v>20</v>
      </c>
      <c r="CK60" s="384">
        <v>20</v>
      </c>
      <c r="CL60" s="384">
        <v>20</v>
      </c>
      <c r="CM60" s="384">
        <v>20</v>
      </c>
      <c r="CN60" s="49">
        <v>20</v>
      </c>
      <c r="CO60" s="50">
        <v>20</v>
      </c>
      <c r="CP60" s="338"/>
      <c r="CQ60" s="350" t="str">
        <f>IF(DOB!D60="","",DOB!D60)</f>
        <v/>
      </c>
      <c r="CR60" s="59"/>
      <c r="CS60" s="53"/>
      <c r="CT60" s="53"/>
      <c r="CU60" s="419" t="str">
        <f t="shared" si="34"/>
        <v/>
      </c>
      <c r="CV60" s="408"/>
      <c r="CW60" s="406" t="str">
        <f t="shared" si="35"/>
        <v/>
      </c>
      <c r="CX60" s="408"/>
      <c r="CY60" s="406" t="str">
        <f t="shared" si="36"/>
        <v/>
      </c>
      <c r="CZ60" s="408"/>
      <c r="DA60" s="406" t="str">
        <f t="shared" si="37"/>
        <v/>
      </c>
      <c r="DB60" s="408"/>
      <c r="DC60" s="406" t="str">
        <f t="shared" si="6"/>
        <v/>
      </c>
      <c r="DD60" s="408"/>
      <c r="DE60" s="406" t="str">
        <f t="shared" si="7"/>
        <v/>
      </c>
      <c r="DF60" s="408"/>
      <c r="DG60" s="406" t="str">
        <f t="shared" si="8"/>
        <v/>
      </c>
      <c r="DH60" s="408"/>
      <c r="DI60" s="406" t="str">
        <f t="shared" si="9"/>
        <v/>
      </c>
      <c r="DJ60" s="408"/>
      <c r="DK60" s="406" t="str">
        <f t="shared" si="10"/>
        <v/>
      </c>
      <c r="DL60" s="408"/>
      <c r="DM60" s="406" t="str">
        <f t="shared" si="11"/>
        <v/>
      </c>
      <c r="DN60" s="408"/>
      <c r="DO60" s="406" t="str">
        <f t="shared" si="11"/>
        <v/>
      </c>
      <c r="DP60" s="408"/>
      <c r="DQ60" s="406" t="str">
        <f t="shared" si="11"/>
        <v/>
      </c>
      <c r="DR60" s="418"/>
      <c r="DS60" s="354"/>
      <c r="DU60" s="356"/>
      <c r="DV60" s="359" t="str">
        <f t="shared" si="12"/>
        <v/>
      </c>
      <c r="DW60" s="355" t="str">
        <f t="shared" si="13"/>
        <v/>
      </c>
      <c r="DX60" s="221" t="str">
        <f t="shared" si="14"/>
        <v/>
      </c>
      <c r="DY60" s="355" t="str">
        <f t="shared" si="15"/>
        <v/>
      </c>
      <c r="DZ60" s="221" t="str">
        <f t="shared" si="16"/>
        <v/>
      </c>
      <c r="EA60" s="355" t="str">
        <f t="shared" si="17"/>
        <v/>
      </c>
      <c r="EB60" s="221" t="str">
        <f t="shared" si="18"/>
        <v/>
      </c>
      <c r="EC60" s="355" t="str">
        <f t="shared" si="19"/>
        <v/>
      </c>
      <c r="ED60" s="221" t="str">
        <f t="shared" si="20"/>
        <v/>
      </c>
      <c r="EE60" s="355" t="str">
        <f t="shared" si="21"/>
        <v/>
      </c>
      <c r="EF60" s="221" t="str">
        <f t="shared" si="22"/>
        <v/>
      </c>
      <c r="EG60" s="355" t="str">
        <f t="shared" si="23"/>
        <v/>
      </c>
      <c r="EH60" s="221" t="str">
        <f t="shared" si="24"/>
        <v/>
      </c>
      <c r="EI60" s="355" t="str">
        <f t="shared" si="25"/>
        <v/>
      </c>
      <c r="EJ60" s="221" t="str">
        <f t="shared" si="26"/>
        <v/>
      </c>
      <c r="EK60" s="355" t="str">
        <f t="shared" si="27"/>
        <v/>
      </c>
      <c r="EL60" s="221" t="str">
        <f t="shared" si="28"/>
        <v/>
      </c>
      <c r="EM60" s="355" t="str">
        <f t="shared" si="29"/>
        <v/>
      </c>
      <c r="EN60" s="221" t="str">
        <f t="shared" si="30"/>
        <v/>
      </c>
      <c r="EO60" s="355" t="str">
        <f t="shared" si="31"/>
        <v/>
      </c>
      <c r="EP60" s="221" t="str">
        <f t="shared" si="32"/>
        <v/>
      </c>
      <c r="EQ60" s="224" t="str">
        <f t="shared" si="33"/>
        <v/>
      </c>
      <c r="ER60" s="25"/>
      <c r="ES60" s="25"/>
      <c r="ET60" s="25"/>
      <c r="EU60" s="25"/>
      <c r="EV60" s="25"/>
      <c r="EW60" s="25"/>
      <c r="EX60" s="25"/>
      <c r="EY60" s="25"/>
    </row>
    <row r="61" spans="1:155" s="27" customFormat="1" ht="18" customHeight="1">
      <c r="A61" s="28">
        <v>55</v>
      </c>
      <c r="B61" s="394"/>
      <c r="C61" s="385"/>
      <c r="D61" s="15">
        <v>855</v>
      </c>
      <c r="E61" s="15"/>
      <c r="F61" s="29"/>
      <c r="G61" s="347"/>
      <c r="H61" s="92" t="str">
        <f t="shared" si="5"/>
        <v/>
      </c>
      <c r="I61" s="348" t="s">
        <v>493</v>
      </c>
      <c r="J61" s="349" t="s">
        <v>494</v>
      </c>
      <c r="K61" s="348" t="s">
        <v>495</v>
      </c>
      <c r="L61" s="384">
        <v>5</v>
      </c>
      <c r="M61" s="384">
        <v>5</v>
      </c>
      <c r="N61" s="384">
        <v>5</v>
      </c>
      <c r="O61" s="384">
        <v>5</v>
      </c>
      <c r="P61" s="384">
        <v>5</v>
      </c>
      <c r="Q61" s="384">
        <v>5</v>
      </c>
      <c r="R61" s="933">
        <v>26</v>
      </c>
      <c r="S61" s="933">
        <v>26</v>
      </c>
      <c r="T61" s="933">
        <v>6</v>
      </c>
      <c r="U61" s="400">
        <v>26</v>
      </c>
      <c r="V61" s="400">
        <v>26</v>
      </c>
      <c r="W61" s="400">
        <v>20</v>
      </c>
      <c r="X61" s="385">
        <v>5</v>
      </c>
      <c r="Y61" s="385">
        <v>5</v>
      </c>
      <c r="Z61" s="385">
        <v>5</v>
      </c>
      <c r="AA61" s="385">
        <v>5</v>
      </c>
      <c r="AB61" s="385">
        <v>5</v>
      </c>
      <c r="AC61" s="385">
        <v>5</v>
      </c>
      <c r="AD61" s="935">
        <v>26</v>
      </c>
      <c r="AE61" s="935">
        <v>26</v>
      </c>
      <c r="AF61" s="935">
        <v>6</v>
      </c>
      <c r="AG61" s="936">
        <v>26</v>
      </c>
      <c r="AH61" s="936">
        <v>26</v>
      </c>
      <c r="AI61" s="936">
        <v>20</v>
      </c>
      <c r="AJ61" s="394" t="s">
        <v>34</v>
      </c>
      <c r="AK61" s="384">
        <v>5</v>
      </c>
      <c r="AL61" s="384">
        <v>5</v>
      </c>
      <c r="AM61" s="384">
        <v>5</v>
      </c>
      <c r="AN61" s="384">
        <v>5</v>
      </c>
      <c r="AO61" s="384">
        <v>5</v>
      </c>
      <c r="AP61" s="384">
        <v>5</v>
      </c>
      <c r="AQ61" s="49">
        <v>50</v>
      </c>
      <c r="AR61" s="49">
        <v>20</v>
      </c>
      <c r="AS61" s="50">
        <v>70</v>
      </c>
      <c r="AT61" s="50">
        <v>30</v>
      </c>
      <c r="AU61" s="385">
        <v>5</v>
      </c>
      <c r="AV61" s="385">
        <v>5</v>
      </c>
      <c r="AW61" s="385">
        <v>5</v>
      </c>
      <c r="AX61" s="385">
        <v>5</v>
      </c>
      <c r="AY61" s="385">
        <v>5</v>
      </c>
      <c r="AZ61" s="385">
        <v>5</v>
      </c>
      <c r="BA61" s="935">
        <v>26</v>
      </c>
      <c r="BB61" s="935">
        <v>26</v>
      </c>
      <c r="BC61" s="935">
        <v>6</v>
      </c>
      <c r="BD61" s="936">
        <v>26</v>
      </c>
      <c r="BE61" s="936">
        <v>26</v>
      </c>
      <c r="BF61" s="936">
        <v>20</v>
      </c>
      <c r="BG61" s="384">
        <v>5</v>
      </c>
      <c r="BH61" s="384">
        <v>5</v>
      </c>
      <c r="BI61" s="384">
        <v>5</v>
      </c>
      <c r="BJ61" s="384">
        <v>5</v>
      </c>
      <c r="BK61" s="384">
        <v>5</v>
      </c>
      <c r="BL61" s="384">
        <v>5</v>
      </c>
      <c r="BM61" s="49">
        <v>50</v>
      </c>
      <c r="BN61" s="49">
        <v>20</v>
      </c>
      <c r="BO61" s="50">
        <v>70</v>
      </c>
      <c r="BP61" s="50">
        <v>30</v>
      </c>
      <c r="BQ61" s="385">
        <v>5</v>
      </c>
      <c r="BR61" s="385">
        <v>5</v>
      </c>
      <c r="BS61" s="385">
        <v>5</v>
      </c>
      <c r="BT61" s="385">
        <v>5</v>
      </c>
      <c r="BU61" s="385">
        <v>5</v>
      </c>
      <c r="BV61" s="385">
        <v>5</v>
      </c>
      <c r="BW61" s="51">
        <v>50</v>
      </c>
      <c r="BX61" s="51">
        <v>20</v>
      </c>
      <c r="BY61" s="52">
        <v>70</v>
      </c>
      <c r="BZ61" s="52">
        <v>30</v>
      </c>
      <c r="CA61" s="384">
        <v>20</v>
      </c>
      <c r="CB61" s="384">
        <v>20</v>
      </c>
      <c r="CC61" s="384">
        <v>20</v>
      </c>
      <c r="CD61" s="384">
        <v>20</v>
      </c>
      <c r="CE61" s="384">
        <v>20</v>
      </c>
      <c r="CF61" s="385">
        <v>20</v>
      </c>
      <c r="CG61" s="385">
        <v>20</v>
      </c>
      <c r="CH61" s="385">
        <v>20</v>
      </c>
      <c r="CI61" s="51">
        <v>20</v>
      </c>
      <c r="CJ61" s="52">
        <v>20</v>
      </c>
      <c r="CK61" s="384">
        <v>20</v>
      </c>
      <c r="CL61" s="384">
        <v>20</v>
      </c>
      <c r="CM61" s="384">
        <v>20</v>
      </c>
      <c r="CN61" s="49">
        <v>20</v>
      </c>
      <c r="CO61" s="50">
        <v>20</v>
      </c>
      <c r="CP61" s="338"/>
      <c r="CQ61" s="350" t="str">
        <f>IF(DOB!D61="","",DOB!D61)</f>
        <v/>
      </c>
      <c r="CR61" s="59"/>
      <c r="CS61" s="53"/>
      <c r="CT61" s="53"/>
      <c r="CU61" s="419" t="str">
        <f t="shared" si="34"/>
        <v/>
      </c>
      <c r="CV61" s="408"/>
      <c r="CW61" s="406" t="str">
        <f t="shared" si="35"/>
        <v/>
      </c>
      <c r="CX61" s="408"/>
      <c r="CY61" s="406" t="str">
        <f t="shared" si="36"/>
        <v/>
      </c>
      <c r="CZ61" s="408"/>
      <c r="DA61" s="406" t="str">
        <f t="shared" si="37"/>
        <v/>
      </c>
      <c r="DB61" s="408"/>
      <c r="DC61" s="406" t="str">
        <f t="shared" si="6"/>
        <v/>
      </c>
      <c r="DD61" s="408"/>
      <c r="DE61" s="406" t="str">
        <f t="shared" si="7"/>
        <v/>
      </c>
      <c r="DF61" s="408"/>
      <c r="DG61" s="406" t="str">
        <f t="shared" si="8"/>
        <v/>
      </c>
      <c r="DH61" s="408"/>
      <c r="DI61" s="406" t="str">
        <f t="shared" si="9"/>
        <v/>
      </c>
      <c r="DJ61" s="408"/>
      <c r="DK61" s="406" t="str">
        <f t="shared" si="10"/>
        <v/>
      </c>
      <c r="DL61" s="408"/>
      <c r="DM61" s="406" t="str">
        <f t="shared" si="11"/>
        <v/>
      </c>
      <c r="DN61" s="408"/>
      <c r="DO61" s="406" t="str">
        <f t="shared" si="11"/>
        <v/>
      </c>
      <c r="DP61" s="408"/>
      <c r="DQ61" s="406" t="str">
        <f t="shared" si="11"/>
        <v/>
      </c>
      <c r="DR61" s="418"/>
      <c r="DS61" s="354"/>
      <c r="DU61" s="356"/>
      <c r="DV61" s="359" t="str">
        <f t="shared" si="12"/>
        <v/>
      </c>
      <c r="DW61" s="355" t="str">
        <f t="shared" si="13"/>
        <v/>
      </c>
      <c r="DX61" s="221" t="str">
        <f t="shared" si="14"/>
        <v/>
      </c>
      <c r="DY61" s="355" t="str">
        <f t="shared" si="15"/>
        <v/>
      </c>
      <c r="DZ61" s="221" t="str">
        <f t="shared" si="16"/>
        <v/>
      </c>
      <c r="EA61" s="355" t="str">
        <f t="shared" si="17"/>
        <v/>
      </c>
      <c r="EB61" s="221" t="str">
        <f t="shared" si="18"/>
        <v/>
      </c>
      <c r="EC61" s="355" t="str">
        <f t="shared" si="19"/>
        <v/>
      </c>
      <c r="ED61" s="221" t="str">
        <f t="shared" si="20"/>
        <v/>
      </c>
      <c r="EE61" s="355" t="str">
        <f t="shared" si="21"/>
        <v/>
      </c>
      <c r="EF61" s="221" t="str">
        <f t="shared" si="22"/>
        <v/>
      </c>
      <c r="EG61" s="355" t="str">
        <f t="shared" si="23"/>
        <v/>
      </c>
      <c r="EH61" s="221" t="str">
        <f t="shared" si="24"/>
        <v/>
      </c>
      <c r="EI61" s="355" t="str">
        <f t="shared" si="25"/>
        <v/>
      </c>
      <c r="EJ61" s="221" t="str">
        <f t="shared" si="26"/>
        <v/>
      </c>
      <c r="EK61" s="355" t="str">
        <f t="shared" si="27"/>
        <v/>
      </c>
      <c r="EL61" s="221" t="str">
        <f t="shared" si="28"/>
        <v/>
      </c>
      <c r="EM61" s="355" t="str">
        <f t="shared" si="29"/>
        <v/>
      </c>
      <c r="EN61" s="221" t="str">
        <f t="shared" si="30"/>
        <v/>
      </c>
      <c r="EO61" s="355" t="str">
        <f t="shared" si="31"/>
        <v/>
      </c>
      <c r="EP61" s="221" t="str">
        <f t="shared" si="32"/>
        <v/>
      </c>
      <c r="EQ61" s="224" t="str">
        <f t="shared" si="33"/>
        <v/>
      </c>
      <c r="ER61" s="25"/>
      <c r="ES61" s="25"/>
      <c r="ET61" s="25"/>
      <c r="EU61" s="25"/>
      <c r="EV61" s="25"/>
      <c r="EW61" s="25"/>
      <c r="EX61" s="25"/>
      <c r="EY61" s="25"/>
    </row>
    <row r="62" spans="1:155" s="27" customFormat="1" ht="18" customHeight="1">
      <c r="A62" s="28">
        <v>56</v>
      </c>
      <c r="B62" s="394"/>
      <c r="C62" s="385"/>
      <c r="D62" s="15">
        <v>856</v>
      </c>
      <c r="E62" s="15"/>
      <c r="F62" s="29"/>
      <c r="G62" s="347"/>
      <c r="H62" s="92" t="str">
        <f t="shared" si="5"/>
        <v/>
      </c>
      <c r="I62" s="348" t="s">
        <v>496</v>
      </c>
      <c r="J62" s="349" t="s">
        <v>497</v>
      </c>
      <c r="K62" s="348" t="s">
        <v>498</v>
      </c>
      <c r="L62" s="384">
        <v>5</v>
      </c>
      <c r="M62" s="384">
        <v>5</v>
      </c>
      <c r="N62" s="384">
        <v>5</v>
      </c>
      <c r="O62" s="384">
        <v>5</v>
      </c>
      <c r="P62" s="384">
        <v>5</v>
      </c>
      <c r="Q62" s="384">
        <v>5</v>
      </c>
      <c r="R62" s="933">
        <v>25</v>
      </c>
      <c r="S62" s="933">
        <v>25</v>
      </c>
      <c r="T62" s="933">
        <v>5</v>
      </c>
      <c r="U62" s="400">
        <v>25</v>
      </c>
      <c r="V62" s="400">
        <v>25</v>
      </c>
      <c r="W62" s="400">
        <v>20</v>
      </c>
      <c r="X62" s="385">
        <v>5</v>
      </c>
      <c r="Y62" s="385">
        <v>5</v>
      </c>
      <c r="Z62" s="385">
        <v>5</v>
      </c>
      <c r="AA62" s="385">
        <v>5</v>
      </c>
      <c r="AB62" s="385">
        <v>5</v>
      </c>
      <c r="AC62" s="385">
        <v>5</v>
      </c>
      <c r="AD62" s="935">
        <v>25</v>
      </c>
      <c r="AE62" s="935">
        <v>25</v>
      </c>
      <c r="AF62" s="935">
        <v>5</v>
      </c>
      <c r="AG62" s="936">
        <v>25</v>
      </c>
      <c r="AH62" s="936">
        <v>25</v>
      </c>
      <c r="AI62" s="936">
        <v>20</v>
      </c>
      <c r="AJ62" s="394" t="s">
        <v>34</v>
      </c>
      <c r="AK62" s="384">
        <v>5</v>
      </c>
      <c r="AL62" s="384">
        <v>5</v>
      </c>
      <c r="AM62" s="384">
        <v>5</v>
      </c>
      <c r="AN62" s="384">
        <v>5</v>
      </c>
      <c r="AO62" s="384">
        <v>5</v>
      </c>
      <c r="AP62" s="384">
        <v>5</v>
      </c>
      <c r="AQ62" s="49">
        <v>50</v>
      </c>
      <c r="AR62" s="49">
        <v>20</v>
      </c>
      <c r="AS62" s="50">
        <v>70</v>
      </c>
      <c r="AT62" s="50">
        <v>30</v>
      </c>
      <c r="AU62" s="385">
        <v>5</v>
      </c>
      <c r="AV62" s="385">
        <v>5</v>
      </c>
      <c r="AW62" s="385">
        <v>5</v>
      </c>
      <c r="AX62" s="385">
        <v>5</v>
      </c>
      <c r="AY62" s="385">
        <v>5</v>
      </c>
      <c r="AZ62" s="385">
        <v>5</v>
      </c>
      <c r="BA62" s="935">
        <v>25</v>
      </c>
      <c r="BB62" s="935">
        <v>25</v>
      </c>
      <c r="BC62" s="935">
        <v>5</v>
      </c>
      <c r="BD62" s="936">
        <v>25</v>
      </c>
      <c r="BE62" s="936">
        <v>25</v>
      </c>
      <c r="BF62" s="936">
        <v>20</v>
      </c>
      <c r="BG62" s="384">
        <v>5</v>
      </c>
      <c r="BH62" s="384">
        <v>5</v>
      </c>
      <c r="BI62" s="384">
        <v>5</v>
      </c>
      <c r="BJ62" s="384">
        <v>5</v>
      </c>
      <c r="BK62" s="384">
        <v>5</v>
      </c>
      <c r="BL62" s="384">
        <v>5</v>
      </c>
      <c r="BM62" s="49">
        <v>50</v>
      </c>
      <c r="BN62" s="49">
        <v>20</v>
      </c>
      <c r="BO62" s="50">
        <v>70</v>
      </c>
      <c r="BP62" s="50">
        <v>30</v>
      </c>
      <c r="BQ62" s="385">
        <v>5</v>
      </c>
      <c r="BR62" s="385">
        <v>5</v>
      </c>
      <c r="BS62" s="385">
        <v>5</v>
      </c>
      <c r="BT62" s="385">
        <v>5</v>
      </c>
      <c r="BU62" s="385">
        <v>5</v>
      </c>
      <c r="BV62" s="385">
        <v>5</v>
      </c>
      <c r="BW62" s="51">
        <v>50</v>
      </c>
      <c r="BX62" s="51">
        <v>20</v>
      </c>
      <c r="BY62" s="52">
        <v>70</v>
      </c>
      <c r="BZ62" s="52">
        <v>30</v>
      </c>
      <c r="CA62" s="384">
        <v>20</v>
      </c>
      <c r="CB62" s="384">
        <v>20</v>
      </c>
      <c r="CC62" s="384">
        <v>20</v>
      </c>
      <c r="CD62" s="384">
        <v>20</v>
      </c>
      <c r="CE62" s="384">
        <v>20</v>
      </c>
      <c r="CF62" s="385">
        <v>20</v>
      </c>
      <c r="CG62" s="385">
        <v>20</v>
      </c>
      <c r="CH62" s="385">
        <v>20</v>
      </c>
      <c r="CI62" s="51">
        <v>20</v>
      </c>
      <c r="CJ62" s="52">
        <v>20</v>
      </c>
      <c r="CK62" s="384">
        <v>20</v>
      </c>
      <c r="CL62" s="384">
        <v>20</v>
      </c>
      <c r="CM62" s="384">
        <v>20</v>
      </c>
      <c r="CN62" s="49">
        <v>20</v>
      </c>
      <c r="CO62" s="50">
        <v>20</v>
      </c>
      <c r="CP62" s="338"/>
      <c r="CQ62" s="350" t="str">
        <f>IF(DOB!D62="","",DOB!D62)</f>
        <v/>
      </c>
      <c r="CR62" s="59"/>
      <c r="CS62" s="53"/>
      <c r="CT62" s="53"/>
      <c r="CU62" s="419" t="str">
        <f t="shared" si="34"/>
        <v/>
      </c>
      <c r="CV62" s="408"/>
      <c r="CW62" s="406" t="str">
        <f t="shared" si="35"/>
        <v/>
      </c>
      <c r="CX62" s="408"/>
      <c r="CY62" s="406" t="str">
        <f t="shared" si="36"/>
        <v/>
      </c>
      <c r="CZ62" s="408"/>
      <c r="DA62" s="406" t="str">
        <f t="shared" si="37"/>
        <v/>
      </c>
      <c r="DB62" s="408"/>
      <c r="DC62" s="406" t="str">
        <f t="shared" si="6"/>
        <v/>
      </c>
      <c r="DD62" s="408"/>
      <c r="DE62" s="406" t="str">
        <f t="shared" si="7"/>
        <v/>
      </c>
      <c r="DF62" s="408"/>
      <c r="DG62" s="406" t="str">
        <f t="shared" si="8"/>
        <v/>
      </c>
      <c r="DH62" s="408"/>
      <c r="DI62" s="406" t="str">
        <f t="shared" si="9"/>
        <v/>
      </c>
      <c r="DJ62" s="408"/>
      <c r="DK62" s="406" t="str">
        <f t="shared" si="10"/>
        <v/>
      </c>
      <c r="DL62" s="408"/>
      <c r="DM62" s="406" t="str">
        <f t="shared" si="11"/>
        <v/>
      </c>
      <c r="DN62" s="408"/>
      <c r="DO62" s="406" t="str">
        <f t="shared" si="11"/>
        <v/>
      </c>
      <c r="DP62" s="408"/>
      <c r="DQ62" s="406" t="str">
        <f t="shared" si="11"/>
        <v/>
      </c>
      <c r="DR62" s="418"/>
      <c r="DS62" s="354"/>
      <c r="DU62" s="356"/>
      <c r="DV62" s="359" t="str">
        <f t="shared" si="12"/>
        <v/>
      </c>
      <c r="DW62" s="355" t="str">
        <f t="shared" si="13"/>
        <v/>
      </c>
      <c r="DX62" s="221" t="str">
        <f t="shared" si="14"/>
        <v/>
      </c>
      <c r="DY62" s="355" t="str">
        <f t="shared" si="15"/>
        <v/>
      </c>
      <c r="DZ62" s="221" t="str">
        <f t="shared" si="16"/>
        <v/>
      </c>
      <c r="EA62" s="355" t="str">
        <f t="shared" si="17"/>
        <v/>
      </c>
      <c r="EB62" s="221" t="str">
        <f t="shared" si="18"/>
        <v/>
      </c>
      <c r="EC62" s="355" t="str">
        <f t="shared" si="19"/>
        <v/>
      </c>
      <c r="ED62" s="221" t="str">
        <f t="shared" si="20"/>
        <v/>
      </c>
      <c r="EE62" s="355" t="str">
        <f t="shared" si="21"/>
        <v/>
      </c>
      <c r="EF62" s="221" t="str">
        <f t="shared" si="22"/>
        <v/>
      </c>
      <c r="EG62" s="355" t="str">
        <f t="shared" si="23"/>
        <v/>
      </c>
      <c r="EH62" s="221" t="str">
        <f t="shared" si="24"/>
        <v/>
      </c>
      <c r="EI62" s="355" t="str">
        <f t="shared" si="25"/>
        <v/>
      </c>
      <c r="EJ62" s="221" t="str">
        <f t="shared" si="26"/>
        <v/>
      </c>
      <c r="EK62" s="355" t="str">
        <f t="shared" si="27"/>
        <v/>
      </c>
      <c r="EL62" s="221" t="str">
        <f t="shared" si="28"/>
        <v/>
      </c>
      <c r="EM62" s="355" t="str">
        <f t="shared" si="29"/>
        <v/>
      </c>
      <c r="EN62" s="221" t="str">
        <f t="shared" si="30"/>
        <v/>
      </c>
      <c r="EO62" s="355" t="str">
        <f t="shared" si="31"/>
        <v/>
      </c>
      <c r="EP62" s="221" t="str">
        <f t="shared" si="32"/>
        <v/>
      </c>
      <c r="EQ62" s="224" t="str">
        <f t="shared" si="33"/>
        <v/>
      </c>
      <c r="ER62" s="25"/>
      <c r="ES62" s="25"/>
      <c r="ET62" s="25"/>
      <c r="EU62" s="25"/>
      <c r="EV62" s="25"/>
      <c r="EW62" s="25"/>
      <c r="EX62" s="25"/>
      <c r="EY62" s="25"/>
    </row>
    <row r="63" spans="1:155" s="27" customFormat="1" ht="18" customHeight="1">
      <c r="A63" s="28">
        <v>57</v>
      </c>
      <c r="B63" s="394"/>
      <c r="C63" s="385"/>
      <c r="D63" s="15">
        <v>857</v>
      </c>
      <c r="E63" s="15"/>
      <c r="F63" s="29"/>
      <c r="G63" s="347"/>
      <c r="H63" s="92" t="str">
        <f t="shared" si="5"/>
        <v/>
      </c>
      <c r="I63" s="348" t="s">
        <v>499</v>
      </c>
      <c r="J63" s="349" t="s">
        <v>500</v>
      </c>
      <c r="K63" s="348" t="s">
        <v>501</v>
      </c>
      <c r="L63" s="384">
        <v>5</v>
      </c>
      <c r="M63" s="384">
        <v>5</v>
      </c>
      <c r="N63" s="384">
        <v>5</v>
      </c>
      <c r="O63" s="384">
        <v>5</v>
      </c>
      <c r="P63" s="384">
        <v>5</v>
      </c>
      <c r="Q63" s="384">
        <v>5</v>
      </c>
      <c r="R63" s="933">
        <v>24</v>
      </c>
      <c r="S63" s="933">
        <v>24</v>
      </c>
      <c r="T63" s="933">
        <v>4</v>
      </c>
      <c r="U63" s="400">
        <v>24</v>
      </c>
      <c r="V63" s="400">
        <v>24</v>
      </c>
      <c r="W63" s="400">
        <v>20</v>
      </c>
      <c r="X63" s="385">
        <v>5</v>
      </c>
      <c r="Y63" s="385">
        <v>5</v>
      </c>
      <c r="Z63" s="385">
        <v>5</v>
      </c>
      <c r="AA63" s="385">
        <v>5</v>
      </c>
      <c r="AB63" s="385">
        <v>5</v>
      </c>
      <c r="AC63" s="385">
        <v>5</v>
      </c>
      <c r="AD63" s="935">
        <v>24</v>
      </c>
      <c r="AE63" s="935">
        <v>24</v>
      </c>
      <c r="AF63" s="935">
        <v>4</v>
      </c>
      <c r="AG63" s="936">
        <v>24</v>
      </c>
      <c r="AH63" s="936">
        <v>24</v>
      </c>
      <c r="AI63" s="936">
        <v>20</v>
      </c>
      <c r="AJ63" s="394" t="s">
        <v>34</v>
      </c>
      <c r="AK63" s="384">
        <v>5</v>
      </c>
      <c r="AL63" s="384">
        <v>5</v>
      </c>
      <c r="AM63" s="384">
        <v>5</v>
      </c>
      <c r="AN63" s="384">
        <v>5</v>
      </c>
      <c r="AO63" s="384">
        <v>5</v>
      </c>
      <c r="AP63" s="384">
        <v>5</v>
      </c>
      <c r="AQ63" s="49">
        <v>50</v>
      </c>
      <c r="AR63" s="49">
        <v>20</v>
      </c>
      <c r="AS63" s="50">
        <v>70</v>
      </c>
      <c r="AT63" s="50">
        <v>30</v>
      </c>
      <c r="AU63" s="385">
        <v>5</v>
      </c>
      <c r="AV63" s="385">
        <v>5</v>
      </c>
      <c r="AW63" s="385">
        <v>5</v>
      </c>
      <c r="AX63" s="385">
        <v>5</v>
      </c>
      <c r="AY63" s="385">
        <v>5</v>
      </c>
      <c r="AZ63" s="385">
        <v>5</v>
      </c>
      <c r="BA63" s="935">
        <v>24</v>
      </c>
      <c r="BB63" s="935">
        <v>24</v>
      </c>
      <c r="BC63" s="935">
        <v>4</v>
      </c>
      <c r="BD63" s="936">
        <v>24</v>
      </c>
      <c r="BE63" s="936">
        <v>24</v>
      </c>
      <c r="BF63" s="936">
        <v>20</v>
      </c>
      <c r="BG63" s="384">
        <v>5</v>
      </c>
      <c r="BH63" s="384">
        <v>5</v>
      </c>
      <c r="BI63" s="384">
        <v>5</v>
      </c>
      <c r="BJ63" s="384">
        <v>5</v>
      </c>
      <c r="BK63" s="384">
        <v>5</v>
      </c>
      <c r="BL63" s="384">
        <v>5</v>
      </c>
      <c r="BM63" s="49">
        <v>50</v>
      </c>
      <c r="BN63" s="49">
        <v>20</v>
      </c>
      <c r="BO63" s="50">
        <v>70</v>
      </c>
      <c r="BP63" s="50">
        <v>30</v>
      </c>
      <c r="BQ63" s="385">
        <v>5</v>
      </c>
      <c r="BR63" s="385">
        <v>5</v>
      </c>
      <c r="BS63" s="385">
        <v>5</v>
      </c>
      <c r="BT63" s="385">
        <v>5</v>
      </c>
      <c r="BU63" s="385">
        <v>5</v>
      </c>
      <c r="BV63" s="385">
        <v>5</v>
      </c>
      <c r="BW63" s="51">
        <v>50</v>
      </c>
      <c r="BX63" s="51">
        <v>20</v>
      </c>
      <c r="BY63" s="52">
        <v>70</v>
      </c>
      <c r="BZ63" s="52">
        <v>30</v>
      </c>
      <c r="CA63" s="384">
        <v>20</v>
      </c>
      <c r="CB63" s="384">
        <v>20</v>
      </c>
      <c r="CC63" s="384">
        <v>20</v>
      </c>
      <c r="CD63" s="384">
        <v>20</v>
      </c>
      <c r="CE63" s="384">
        <v>20</v>
      </c>
      <c r="CF63" s="385">
        <v>20</v>
      </c>
      <c r="CG63" s="385">
        <v>20</v>
      </c>
      <c r="CH63" s="385">
        <v>20</v>
      </c>
      <c r="CI63" s="51">
        <v>20</v>
      </c>
      <c r="CJ63" s="52">
        <v>20</v>
      </c>
      <c r="CK63" s="384">
        <v>20</v>
      </c>
      <c r="CL63" s="384">
        <v>20</v>
      </c>
      <c r="CM63" s="384">
        <v>20</v>
      </c>
      <c r="CN63" s="49">
        <v>20</v>
      </c>
      <c r="CO63" s="50">
        <v>20</v>
      </c>
      <c r="CP63" s="338"/>
      <c r="CQ63" s="350" t="str">
        <f>IF(DOB!D63="","",DOB!D63)</f>
        <v/>
      </c>
      <c r="CR63" s="59"/>
      <c r="CS63" s="53"/>
      <c r="CT63" s="53"/>
      <c r="CU63" s="419" t="str">
        <f t="shared" si="34"/>
        <v/>
      </c>
      <c r="CV63" s="408"/>
      <c r="CW63" s="406" t="str">
        <f t="shared" si="35"/>
        <v/>
      </c>
      <c r="CX63" s="408"/>
      <c r="CY63" s="406" t="str">
        <f t="shared" si="36"/>
        <v/>
      </c>
      <c r="CZ63" s="408"/>
      <c r="DA63" s="406" t="str">
        <f t="shared" si="37"/>
        <v/>
      </c>
      <c r="DB63" s="408"/>
      <c r="DC63" s="406" t="str">
        <f t="shared" si="6"/>
        <v/>
      </c>
      <c r="DD63" s="408"/>
      <c r="DE63" s="406" t="str">
        <f t="shared" si="7"/>
        <v/>
      </c>
      <c r="DF63" s="408"/>
      <c r="DG63" s="406" t="str">
        <f t="shared" si="8"/>
        <v/>
      </c>
      <c r="DH63" s="408"/>
      <c r="DI63" s="406" t="str">
        <f t="shared" si="9"/>
        <v/>
      </c>
      <c r="DJ63" s="408"/>
      <c r="DK63" s="406" t="str">
        <f t="shared" si="10"/>
        <v/>
      </c>
      <c r="DL63" s="408"/>
      <c r="DM63" s="406" t="str">
        <f t="shared" si="11"/>
        <v/>
      </c>
      <c r="DN63" s="408"/>
      <c r="DO63" s="406" t="str">
        <f t="shared" si="11"/>
        <v/>
      </c>
      <c r="DP63" s="408"/>
      <c r="DQ63" s="406" t="str">
        <f t="shared" si="11"/>
        <v/>
      </c>
      <c r="DR63" s="418"/>
      <c r="DS63" s="354"/>
      <c r="DU63" s="356"/>
      <c r="DV63" s="359" t="str">
        <f t="shared" si="12"/>
        <v/>
      </c>
      <c r="DW63" s="355" t="str">
        <f t="shared" si="13"/>
        <v/>
      </c>
      <c r="DX63" s="221" t="str">
        <f t="shared" si="14"/>
        <v/>
      </c>
      <c r="DY63" s="355" t="str">
        <f t="shared" si="15"/>
        <v/>
      </c>
      <c r="DZ63" s="221" t="str">
        <f t="shared" si="16"/>
        <v/>
      </c>
      <c r="EA63" s="355" t="str">
        <f t="shared" si="17"/>
        <v/>
      </c>
      <c r="EB63" s="221" t="str">
        <f t="shared" si="18"/>
        <v/>
      </c>
      <c r="EC63" s="355" t="str">
        <f t="shared" si="19"/>
        <v/>
      </c>
      <c r="ED63" s="221" t="str">
        <f t="shared" si="20"/>
        <v/>
      </c>
      <c r="EE63" s="355" t="str">
        <f t="shared" si="21"/>
        <v/>
      </c>
      <c r="EF63" s="221" t="str">
        <f t="shared" si="22"/>
        <v/>
      </c>
      <c r="EG63" s="355" t="str">
        <f t="shared" si="23"/>
        <v/>
      </c>
      <c r="EH63" s="221" t="str">
        <f t="shared" si="24"/>
        <v/>
      </c>
      <c r="EI63" s="355" t="str">
        <f t="shared" si="25"/>
        <v/>
      </c>
      <c r="EJ63" s="221" t="str">
        <f t="shared" si="26"/>
        <v/>
      </c>
      <c r="EK63" s="355" t="str">
        <f t="shared" si="27"/>
        <v/>
      </c>
      <c r="EL63" s="221" t="str">
        <f t="shared" si="28"/>
        <v/>
      </c>
      <c r="EM63" s="355" t="str">
        <f t="shared" si="29"/>
        <v/>
      </c>
      <c r="EN63" s="221" t="str">
        <f t="shared" si="30"/>
        <v/>
      </c>
      <c r="EO63" s="355" t="str">
        <f t="shared" si="31"/>
        <v/>
      </c>
      <c r="EP63" s="221" t="str">
        <f t="shared" si="32"/>
        <v/>
      </c>
      <c r="EQ63" s="224" t="str">
        <f t="shared" si="33"/>
        <v/>
      </c>
      <c r="ER63" s="25"/>
      <c r="ES63" s="25"/>
      <c r="ET63" s="25"/>
      <c r="EU63" s="25"/>
      <c r="EV63" s="25"/>
      <c r="EW63" s="25"/>
      <c r="EX63" s="25"/>
      <c r="EY63" s="25"/>
    </row>
    <row r="64" spans="1:155" s="27" customFormat="1" ht="18" customHeight="1">
      <c r="A64" s="28">
        <v>58</v>
      </c>
      <c r="B64" s="394"/>
      <c r="C64" s="385"/>
      <c r="D64" s="15">
        <v>858</v>
      </c>
      <c r="E64" s="15"/>
      <c r="F64" s="29"/>
      <c r="G64" s="347"/>
      <c r="H64" s="92" t="str">
        <f t="shared" si="5"/>
        <v/>
      </c>
      <c r="I64" s="348" t="s">
        <v>502</v>
      </c>
      <c r="J64" s="349" t="s">
        <v>503</v>
      </c>
      <c r="K64" s="348" t="s">
        <v>504</v>
      </c>
      <c r="L64" s="384">
        <v>5</v>
      </c>
      <c r="M64" s="384">
        <v>5</v>
      </c>
      <c r="N64" s="384">
        <v>5</v>
      </c>
      <c r="O64" s="384">
        <v>5</v>
      </c>
      <c r="P64" s="384">
        <v>5</v>
      </c>
      <c r="Q64" s="384">
        <v>5</v>
      </c>
      <c r="R64" s="933">
        <v>23</v>
      </c>
      <c r="S64" s="933">
        <v>23</v>
      </c>
      <c r="T64" s="933">
        <v>3</v>
      </c>
      <c r="U64" s="400">
        <v>23</v>
      </c>
      <c r="V64" s="400">
        <v>23</v>
      </c>
      <c r="W64" s="400">
        <v>20</v>
      </c>
      <c r="X64" s="385">
        <v>5</v>
      </c>
      <c r="Y64" s="385">
        <v>5</v>
      </c>
      <c r="Z64" s="385">
        <v>5</v>
      </c>
      <c r="AA64" s="385">
        <v>5</v>
      </c>
      <c r="AB64" s="385">
        <v>5</v>
      </c>
      <c r="AC64" s="385">
        <v>5</v>
      </c>
      <c r="AD64" s="935">
        <v>23</v>
      </c>
      <c r="AE64" s="935">
        <v>23</v>
      </c>
      <c r="AF64" s="935">
        <v>3</v>
      </c>
      <c r="AG64" s="936">
        <v>23</v>
      </c>
      <c r="AH64" s="936">
        <v>23</v>
      </c>
      <c r="AI64" s="936">
        <v>20</v>
      </c>
      <c r="AJ64" s="394" t="s">
        <v>34</v>
      </c>
      <c r="AK64" s="384">
        <v>5</v>
      </c>
      <c r="AL64" s="384">
        <v>5</v>
      </c>
      <c r="AM64" s="384">
        <v>5</v>
      </c>
      <c r="AN64" s="384">
        <v>5</v>
      </c>
      <c r="AO64" s="384">
        <v>5</v>
      </c>
      <c r="AP64" s="384">
        <v>5</v>
      </c>
      <c r="AQ64" s="49">
        <v>50</v>
      </c>
      <c r="AR64" s="49">
        <v>20</v>
      </c>
      <c r="AS64" s="50">
        <v>70</v>
      </c>
      <c r="AT64" s="50">
        <v>30</v>
      </c>
      <c r="AU64" s="385">
        <v>5</v>
      </c>
      <c r="AV64" s="385">
        <v>5</v>
      </c>
      <c r="AW64" s="385">
        <v>5</v>
      </c>
      <c r="AX64" s="385">
        <v>5</v>
      </c>
      <c r="AY64" s="385">
        <v>5</v>
      </c>
      <c r="AZ64" s="385">
        <v>5</v>
      </c>
      <c r="BA64" s="935">
        <v>23</v>
      </c>
      <c r="BB64" s="935">
        <v>23</v>
      </c>
      <c r="BC64" s="935">
        <v>3</v>
      </c>
      <c r="BD64" s="936">
        <v>23</v>
      </c>
      <c r="BE64" s="936">
        <v>23</v>
      </c>
      <c r="BF64" s="936">
        <v>20</v>
      </c>
      <c r="BG64" s="384">
        <v>5</v>
      </c>
      <c r="BH64" s="384">
        <v>5</v>
      </c>
      <c r="BI64" s="384">
        <v>5</v>
      </c>
      <c r="BJ64" s="384">
        <v>5</v>
      </c>
      <c r="BK64" s="384">
        <v>5</v>
      </c>
      <c r="BL64" s="384">
        <v>5</v>
      </c>
      <c r="BM64" s="49">
        <v>50</v>
      </c>
      <c r="BN64" s="49">
        <v>20</v>
      </c>
      <c r="BO64" s="50">
        <v>70</v>
      </c>
      <c r="BP64" s="50">
        <v>30</v>
      </c>
      <c r="BQ64" s="385">
        <v>5</v>
      </c>
      <c r="BR64" s="385">
        <v>5</v>
      </c>
      <c r="BS64" s="385">
        <v>5</v>
      </c>
      <c r="BT64" s="385">
        <v>5</v>
      </c>
      <c r="BU64" s="385">
        <v>5</v>
      </c>
      <c r="BV64" s="385">
        <v>5</v>
      </c>
      <c r="BW64" s="51">
        <v>50</v>
      </c>
      <c r="BX64" s="51">
        <v>20</v>
      </c>
      <c r="BY64" s="52">
        <v>70</v>
      </c>
      <c r="BZ64" s="52">
        <v>30</v>
      </c>
      <c r="CA64" s="384">
        <v>20</v>
      </c>
      <c r="CB64" s="384">
        <v>20</v>
      </c>
      <c r="CC64" s="384">
        <v>20</v>
      </c>
      <c r="CD64" s="384">
        <v>20</v>
      </c>
      <c r="CE64" s="384">
        <v>20</v>
      </c>
      <c r="CF64" s="385">
        <v>20</v>
      </c>
      <c r="CG64" s="385">
        <v>20</v>
      </c>
      <c r="CH64" s="385">
        <v>20</v>
      </c>
      <c r="CI64" s="51">
        <v>20</v>
      </c>
      <c r="CJ64" s="52">
        <v>20</v>
      </c>
      <c r="CK64" s="384">
        <v>20</v>
      </c>
      <c r="CL64" s="384">
        <v>20</v>
      </c>
      <c r="CM64" s="384">
        <v>20</v>
      </c>
      <c r="CN64" s="49">
        <v>20</v>
      </c>
      <c r="CO64" s="50">
        <v>20</v>
      </c>
      <c r="CP64" s="338"/>
      <c r="CQ64" s="350" t="str">
        <f>IF(DOB!D64="","",DOB!D64)</f>
        <v/>
      </c>
      <c r="CR64" s="59"/>
      <c r="CS64" s="53"/>
      <c r="CT64" s="53"/>
      <c r="CU64" s="419" t="str">
        <f t="shared" si="34"/>
        <v/>
      </c>
      <c r="CV64" s="408"/>
      <c r="CW64" s="406" t="str">
        <f t="shared" si="35"/>
        <v/>
      </c>
      <c r="CX64" s="408"/>
      <c r="CY64" s="406" t="str">
        <f t="shared" si="36"/>
        <v/>
      </c>
      <c r="CZ64" s="408"/>
      <c r="DA64" s="406" t="str">
        <f t="shared" si="37"/>
        <v/>
      </c>
      <c r="DB64" s="408"/>
      <c r="DC64" s="406" t="str">
        <f t="shared" si="6"/>
        <v/>
      </c>
      <c r="DD64" s="408"/>
      <c r="DE64" s="406" t="str">
        <f t="shared" si="7"/>
        <v/>
      </c>
      <c r="DF64" s="408"/>
      <c r="DG64" s="406" t="str">
        <f t="shared" si="8"/>
        <v/>
      </c>
      <c r="DH64" s="408"/>
      <c r="DI64" s="406" t="str">
        <f t="shared" si="9"/>
        <v/>
      </c>
      <c r="DJ64" s="408"/>
      <c r="DK64" s="406" t="str">
        <f t="shared" si="10"/>
        <v/>
      </c>
      <c r="DL64" s="408"/>
      <c r="DM64" s="406" t="str">
        <f t="shared" si="11"/>
        <v/>
      </c>
      <c r="DN64" s="408"/>
      <c r="DO64" s="406" t="str">
        <f t="shared" si="11"/>
        <v/>
      </c>
      <c r="DP64" s="408"/>
      <c r="DQ64" s="406" t="str">
        <f t="shared" si="11"/>
        <v/>
      </c>
      <c r="DR64" s="418"/>
      <c r="DS64" s="354"/>
      <c r="DU64" s="356"/>
      <c r="DV64" s="359" t="str">
        <f t="shared" si="12"/>
        <v/>
      </c>
      <c r="DW64" s="355" t="str">
        <f t="shared" si="13"/>
        <v/>
      </c>
      <c r="DX64" s="221" t="str">
        <f t="shared" si="14"/>
        <v/>
      </c>
      <c r="DY64" s="355" t="str">
        <f t="shared" si="15"/>
        <v/>
      </c>
      <c r="DZ64" s="221" t="str">
        <f t="shared" si="16"/>
        <v/>
      </c>
      <c r="EA64" s="355" t="str">
        <f t="shared" si="17"/>
        <v/>
      </c>
      <c r="EB64" s="221" t="str">
        <f t="shared" si="18"/>
        <v/>
      </c>
      <c r="EC64" s="355" t="str">
        <f t="shared" si="19"/>
        <v/>
      </c>
      <c r="ED64" s="221" t="str">
        <f t="shared" si="20"/>
        <v/>
      </c>
      <c r="EE64" s="355" t="str">
        <f t="shared" si="21"/>
        <v/>
      </c>
      <c r="EF64" s="221" t="str">
        <f t="shared" si="22"/>
        <v/>
      </c>
      <c r="EG64" s="355" t="str">
        <f t="shared" si="23"/>
        <v/>
      </c>
      <c r="EH64" s="221" t="str">
        <f t="shared" si="24"/>
        <v/>
      </c>
      <c r="EI64" s="355" t="str">
        <f t="shared" si="25"/>
        <v/>
      </c>
      <c r="EJ64" s="221" t="str">
        <f t="shared" si="26"/>
        <v/>
      </c>
      <c r="EK64" s="355" t="str">
        <f t="shared" si="27"/>
        <v/>
      </c>
      <c r="EL64" s="221" t="str">
        <f t="shared" si="28"/>
        <v/>
      </c>
      <c r="EM64" s="355" t="str">
        <f t="shared" si="29"/>
        <v/>
      </c>
      <c r="EN64" s="221" t="str">
        <f t="shared" si="30"/>
        <v/>
      </c>
      <c r="EO64" s="355" t="str">
        <f t="shared" si="31"/>
        <v/>
      </c>
      <c r="EP64" s="221" t="str">
        <f t="shared" si="32"/>
        <v/>
      </c>
      <c r="EQ64" s="224" t="str">
        <f t="shared" si="33"/>
        <v/>
      </c>
      <c r="ER64" s="25"/>
      <c r="ES64" s="25"/>
      <c r="ET64" s="25"/>
      <c r="EU64" s="25"/>
      <c r="EV64" s="25"/>
      <c r="EW64" s="25"/>
      <c r="EX64" s="25"/>
      <c r="EY64" s="25"/>
    </row>
    <row r="65" spans="1:155" s="27" customFormat="1" ht="18" customHeight="1">
      <c r="A65" s="28">
        <v>59</v>
      </c>
      <c r="B65" s="394"/>
      <c r="C65" s="385"/>
      <c r="D65" s="15">
        <v>859</v>
      </c>
      <c r="E65" s="15"/>
      <c r="F65" s="29"/>
      <c r="G65" s="347"/>
      <c r="H65" s="92" t="str">
        <f t="shared" si="5"/>
        <v/>
      </c>
      <c r="I65" s="348" t="s">
        <v>505</v>
      </c>
      <c r="J65" s="349" t="s">
        <v>506</v>
      </c>
      <c r="K65" s="348" t="s">
        <v>507</v>
      </c>
      <c r="L65" s="384">
        <v>5</v>
      </c>
      <c r="M65" s="384">
        <v>5</v>
      </c>
      <c r="N65" s="384">
        <v>5</v>
      </c>
      <c r="O65" s="384">
        <v>5</v>
      </c>
      <c r="P65" s="384">
        <v>5</v>
      </c>
      <c r="Q65" s="384">
        <v>5</v>
      </c>
      <c r="R65" s="933">
        <v>22</v>
      </c>
      <c r="S65" s="933">
        <v>22</v>
      </c>
      <c r="T65" s="933">
        <v>2</v>
      </c>
      <c r="U65" s="400">
        <v>22</v>
      </c>
      <c r="V65" s="400">
        <v>22</v>
      </c>
      <c r="W65" s="400">
        <v>20</v>
      </c>
      <c r="X65" s="385">
        <v>5</v>
      </c>
      <c r="Y65" s="385">
        <v>5</v>
      </c>
      <c r="Z65" s="385">
        <v>5</v>
      </c>
      <c r="AA65" s="385">
        <v>5</v>
      </c>
      <c r="AB65" s="385">
        <v>5</v>
      </c>
      <c r="AC65" s="385">
        <v>5</v>
      </c>
      <c r="AD65" s="935">
        <v>22</v>
      </c>
      <c r="AE65" s="935">
        <v>22</v>
      </c>
      <c r="AF65" s="935">
        <v>2</v>
      </c>
      <c r="AG65" s="936">
        <v>22</v>
      </c>
      <c r="AH65" s="936">
        <v>22</v>
      </c>
      <c r="AI65" s="936">
        <v>20</v>
      </c>
      <c r="AJ65" s="394" t="s">
        <v>34</v>
      </c>
      <c r="AK65" s="384">
        <v>5</v>
      </c>
      <c r="AL65" s="384">
        <v>5</v>
      </c>
      <c r="AM65" s="384">
        <v>5</v>
      </c>
      <c r="AN65" s="384">
        <v>5</v>
      </c>
      <c r="AO65" s="384">
        <v>5</v>
      </c>
      <c r="AP65" s="384">
        <v>5</v>
      </c>
      <c r="AQ65" s="49">
        <v>50</v>
      </c>
      <c r="AR65" s="49">
        <v>20</v>
      </c>
      <c r="AS65" s="50">
        <v>70</v>
      </c>
      <c r="AT65" s="50">
        <v>30</v>
      </c>
      <c r="AU65" s="385">
        <v>5</v>
      </c>
      <c r="AV65" s="385">
        <v>5</v>
      </c>
      <c r="AW65" s="385">
        <v>5</v>
      </c>
      <c r="AX65" s="385">
        <v>5</v>
      </c>
      <c r="AY65" s="385">
        <v>5</v>
      </c>
      <c r="AZ65" s="385">
        <v>5</v>
      </c>
      <c r="BA65" s="935">
        <v>22</v>
      </c>
      <c r="BB65" s="935">
        <v>22</v>
      </c>
      <c r="BC65" s="935">
        <v>2</v>
      </c>
      <c r="BD65" s="936">
        <v>22</v>
      </c>
      <c r="BE65" s="936">
        <v>22</v>
      </c>
      <c r="BF65" s="936">
        <v>20</v>
      </c>
      <c r="BG65" s="384">
        <v>5</v>
      </c>
      <c r="BH65" s="384">
        <v>5</v>
      </c>
      <c r="BI65" s="384">
        <v>5</v>
      </c>
      <c r="BJ65" s="384">
        <v>5</v>
      </c>
      <c r="BK65" s="384">
        <v>5</v>
      </c>
      <c r="BL65" s="384">
        <v>5</v>
      </c>
      <c r="BM65" s="49">
        <v>50</v>
      </c>
      <c r="BN65" s="49">
        <v>20</v>
      </c>
      <c r="BO65" s="50">
        <v>70</v>
      </c>
      <c r="BP65" s="50">
        <v>30</v>
      </c>
      <c r="BQ65" s="385">
        <v>5</v>
      </c>
      <c r="BR65" s="385">
        <v>5</v>
      </c>
      <c r="BS65" s="385">
        <v>5</v>
      </c>
      <c r="BT65" s="385">
        <v>5</v>
      </c>
      <c r="BU65" s="385">
        <v>5</v>
      </c>
      <c r="BV65" s="385">
        <v>5</v>
      </c>
      <c r="BW65" s="51">
        <v>50</v>
      </c>
      <c r="BX65" s="51">
        <v>20</v>
      </c>
      <c r="BY65" s="52">
        <v>70</v>
      </c>
      <c r="BZ65" s="52">
        <v>30</v>
      </c>
      <c r="CA65" s="384">
        <v>20</v>
      </c>
      <c r="CB65" s="384">
        <v>20</v>
      </c>
      <c r="CC65" s="384">
        <v>20</v>
      </c>
      <c r="CD65" s="384">
        <v>20</v>
      </c>
      <c r="CE65" s="384">
        <v>20</v>
      </c>
      <c r="CF65" s="385">
        <v>20</v>
      </c>
      <c r="CG65" s="385">
        <v>20</v>
      </c>
      <c r="CH65" s="385">
        <v>20</v>
      </c>
      <c r="CI65" s="51">
        <v>20</v>
      </c>
      <c r="CJ65" s="52">
        <v>20</v>
      </c>
      <c r="CK65" s="384">
        <v>20</v>
      </c>
      <c r="CL65" s="384">
        <v>20</v>
      </c>
      <c r="CM65" s="384">
        <v>20</v>
      </c>
      <c r="CN65" s="49">
        <v>20</v>
      </c>
      <c r="CO65" s="50">
        <v>20</v>
      </c>
      <c r="CP65" s="338"/>
      <c r="CQ65" s="350" t="str">
        <f>IF(DOB!D65="","",DOB!D65)</f>
        <v/>
      </c>
      <c r="CR65" s="59"/>
      <c r="CS65" s="53"/>
      <c r="CT65" s="53"/>
      <c r="CU65" s="419" t="str">
        <f t="shared" si="34"/>
        <v/>
      </c>
      <c r="CV65" s="408"/>
      <c r="CW65" s="406" t="str">
        <f t="shared" si="35"/>
        <v/>
      </c>
      <c r="CX65" s="408"/>
      <c r="CY65" s="406" t="str">
        <f t="shared" si="36"/>
        <v/>
      </c>
      <c r="CZ65" s="408"/>
      <c r="DA65" s="406" t="str">
        <f t="shared" si="37"/>
        <v/>
      </c>
      <c r="DB65" s="408"/>
      <c r="DC65" s="406" t="str">
        <f t="shared" si="6"/>
        <v/>
      </c>
      <c r="DD65" s="408"/>
      <c r="DE65" s="406" t="str">
        <f t="shared" si="7"/>
        <v/>
      </c>
      <c r="DF65" s="408"/>
      <c r="DG65" s="406" t="str">
        <f t="shared" si="8"/>
        <v/>
      </c>
      <c r="DH65" s="408"/>
      <c r="DI65" s="406" t="str">
        <f t="shared" si="9"/>
        <v/>
      </c>
      <c r="DJ65" s="408"/>
      <c r="DK65" s="406" t="str">
        <f t="shared" si="10"/>
        <v/>
      </c>
      <c r="DL65" s="408"/>
      <c r="DM65" s="406" t="str">
        <f t="shared" si="11"/>
        <v/>
      </c>
      <c r="DN65" s="408"/>
      <c r="DO65" s="406" t="str">
        <f t="shared" si="11"/>
        <v/>
      </c>
      <c r="DP65" s="408"/>
      <c r="DQ65" s="406" t="str">
        <f t="shared" si="11"/>
        <v/>
      </c>
      <c r="DR65" s="418"/>
      <c r="DS65" s="354"/>
      <c r="DU65" s="356"/>
      <c r="DV65" s="359" t="str">
        <f t="shared" si="12"/>
        <v/>
      </c>
      <c r="DW65" s="355" t="str">
        <f t="shared" si="13"/>
        <v/>
      </c>
      <c r="DX65" s="221" t="str">
        <f t="shared" si="14"/>
        <v/>
      </c>
      <c r="DY65" s="355" t="str">
        <f t="shared" si="15"/>
        <v/>
      </c>
      <c r="DZ65" s="221" t="str">
        <f t="shared" si="16"/>
        <v/>
      </c>
      <c r="EA65" s="355" t="str">
        <f t="shared" si="17"/>
        <v/>
      </c>
      <c r="EB65" s="221" t="str">
        <f t="shared" si="18"/>
        <v/>
      </c>
      <c r="EC65" s="355" t="str">
        <f t="shared" si="19"/>
        <v/>
      </c>
      <c r="ED65" s="221" t="str">
        <f t="shared" si="20"/>
        <v/>
      </c>
      <c r="EE65" s="355" t="str">
        <f t="shared" si="21"/>
        <v/>
      </c>
      <c r="EF65" s="221" t="str">
        <f t="shared" si="22"/>
        <v/>
      </c>
      <c r="EG65" s="355" t="str">
        <f t="shared" si="23"/>
        <v/>
      </c>
      <c r="EH65" s="221" t="str">
        <f t="shared" si="24"/>
        <v/>
      </c>
      <c r="EI65" s="355" t="str">
        <f t="shared" si="25"/>
        <v/>
      </c>
      <c r="EJ65" s="221" t="str">
        <f t="shared" si="26"/>
        <v/>
      </c>
      <c r="EK65" s="355" t="str">
        <f t="shared" si="27"/>
        <v/>
      </c>
      <c r="EL65" s="221" t="str">
        <f t="shared" si="28"/>
        <v/>
      </c>
      <c r="EM65" s="355" t="str">
        <f t="shared" si="29"/>
        <v/>
      </c>
      <c r="EN65" s="221" t="str">
        <f t="shared" si="30"/>
        <v/>
      </c>
      <c r="EO65" s="355" t="str">
        <f t="shared" si="31"/>
        <v/>
      </c>
      <c r="EP65" s="221" t="str">
        <f t="shared" si="32"/>
        <v/>
      </c>
      <c r="EQ65" s="224" t="str">
        <f t="shared" si="33"/>
        <v/>
      </c>
      <c r="ER65" s="25"/>
      <c r="ES65" s="25"/>
      <c r="ET65" s="25"/>
      <c r="EU65" s="25"/>
      <c r="EV65" s="25"/>
      <c r="EW65" s="25"/>
      <c r="EX65" s="25"/>
      <c r="EY65" s="25"/>
    </row>
    <row r="66" spans="1:155" s="27" customFormat="1" ht="18" customHeight="1">
      <c r="A66" s="28">
        <v>60</v>
      </c>
      <c r="B66" s="394"/>
      <c r="C66" s="385"/>
      <c r="D66" s="15">
        <v>860</v>
      </c>
      <c r="E66" s="15"/>
      <c r="F66" s="29"/>
      <c r="G66" s="347"/>
      <c r="H66" s="92" t="str">
        <f t="shared" si="5"/>
        <v/>
      </c>
      <c r="I66" s="348" t="s">
        <v>508</v>
      </c>
      <c r="J66" s="349" t="s">
        <v>509</v>
      </c>
      <c r="K66" s="348" t="s">
        <v>510</v>
      </c>
      <c r="L66" s="384">
        <v>5</v>
      </c>
      <c r="M66" s="384">
        <v>5</v>
      </c>
      <c r="N66" s="384">
        <v>5</v>
      </c>
      <c r="O66" s="384">
        <v>5</v>
      </c>
      <c r="P66" s="384">
        <v>5</v>
      </c>
      <c r="Q66" s="384">
        <v>5</v>
      </c>
      <c r="R66" s="933">
        <v>21</v>
      </c>
      <c r="S66" s="933">
        <v>21</v>
      </c>
      <c r="T66" s="933">
        <v>1</v>
      </c>
      <c r="U66" s="400">
        <v>21</v>
      </c>
      <c r="V66" s="400">
        <v>21</v>
      </c>
      <c r="W66" s="400">
        <v>20</v>
      </c>
      <c r="X66" s="385">
        <v>5</v>
      </c>
      <c r="Y66" s="385">
        <v>5</v>
      </c>
      <c r="Z66" s="385">
        <v>5</v>
      </c>
      <c r="AA66" s="385">
        <v>5</v>
      </c>
      <c r="AB66" s="385">
        <v>5</v>
      </c>
      <c r="AC66" s="385">
        <v>5</v>
      </c>
      <c r="AD66" s="935">
        <v>21</v>
      </c>
      <c r="AE66" s="935">
        <v>21</v>
      </c>
      <c r="AF66" s="935">
        <v>1</v>
      </c>
      <c r="AG66" s="936">
        <v>21</v>
      </c>
      <c r="AH66" s="936">
        <v>21</v>
      </c>
      <c r="AI66" s="936">
        <v>20</v>
      </c>
      <c r="AJ66" s="394" t="s">
        <v>34</v>
      </c>
      <c r="AK66" s="384">
        <v>5</v>
      </c>
      <c r="AL66" s="384">
        <v>5</v>
      </c>
      <c r="AM66" s="384">
        <v>5</v>
      </c>
      <c r="AN66" s="384">
        <v>5</v>
      </c>
      <c r="AO66" s="384">
        <v>5</v>
      </c>
      <c r="AP66" s="384">
        <v>5</v>
      </c>
      <c r="AQ66" s="49">
        <v>50</v>
      </c>
      <c r="AR66" s="49">
        <v>20</v>
      </c>
      <c r="AS66" s="50">
        <v>70</v>
      </c>
      <c r="AT66" s="50">
        <v>30</v>
      </c>
      <c r="AU66" s="385">
        <v>5</v>
      </c>
      <c r="AV66" s="385">
        <v>5</v>
      </c>
      <c r="AW66" s="385">
        <v>5</v>
      </c>
      <c r="AX66" s="385">
        <v>5</v>
      </c>
      <c r="AY66" s="385">
        <v>5</v>
      </c>
      <c r="AZ66" s="385">
        <v>5</v>
      </c>
      <c r="BA66" s="935">
        <v>21</v>
      </c>
      <c r="BB66" s="935">
        <v>21</v>
      </c>
      <c r="BC66" s="935">
        <v>1</v>
      </c>
      <c r="BD66" s="936">
        <v>21</v>
      </c>
      <c r="BE66" s="936">
        <v>21</v>
      </c>
      <c r="BF66" s="936">
        <v>20</v>
      </c>
      <c r="BG66" s="384">
        <v>5</v>
      </c>
      <c r="BH66" s="384">
        <v>5</v>
      </c>
      <c r="BI66" s="384">
        <v>5</v>
      </c>
      <c r="BJ66" s="384">
        <v>5</v>
      </c>
      <c r="BK66" s="384">
        <v>5</v>
      </c>
      <c r="BL66" s="384">
        <v>5</v>
      </c>
      <c r="BM66" s="49">
        <v>50</v>
      </c>
      <c r="BN66" s="49">
        <v>20</v>
      </c>
      <c r="BO66" s="50">
        <v>70</v>
      </c>
      <c r="BP66" s="50">
        <v>30</v>
      </c>
      <c r="BQ66" s="385">
        <v>5</v>
      </c>
      <c r="BR66" s="385">
        <v>5</v>
      </c>
      <c r="BS66" s="385">
        <v>5</v>
      </c>
      <c r="BT66" s="385">
        <v>5</v>
      </c>
      <c r="BU66" s="385">
        <v>5</v>
      </c>
      <c r="BV66" s="385">
        <v>5</v>
      </c>
      <c r="BW66" s="51">
        <v>50</v>
      </c>
      <c r="BX66" s="51">
        <v>20</v>
      </c>
      <c r="BY66" s="52">
        <v>70</v>
      </c>
      <c r="BZ66" s="52">
        <v>30</v>
      </c>
      <c r="CA66" s="384">
        <v>20</v>
      </c>
      <c r="CB66" s="384">
        <v>20</v>
      </c>
      <c r="CC66" s="384">
        <v>20</v>
      </c>
      <c r="CD66" s="384">
        <v>20</v>
      </c>
      <c r="CE66" s="384">
        <v>20</v>
      </c>
      <c r="CF66" s="385">
        <v>20</v>
      </c>
      <c r="CG66" s="385">
        <v>20</v>
      </c>
      <c r="CH66" s="385">
        <v>20</v>
      </c>
      <c r="CI66" s="51">
        <v>20</v>
      </c>
      <c r="CJ66" s="52">
        <v>20</v>
      </c>
      <c r="CK66" s="384">
        <v>20</v>
      </c>
      <c r="CL66" s="384">
        <v>20</v>
      </c>
      <c r="CM66" s="384">
        <v>20</v>
      </c>
      <c r="CN66" s="49">
        <v>20</v>
      </c>
      <c r="CO66" s="50">
        <v>20</v>
      </c>
      <c r="CP66" s="338"/>
      <c r="CQ66" s="350" t="str">
        <f>IF(DOB!D66="","",DOB!D66)</f>
        <v/>
      </c>
      <c r="CR66" s="59"/>
      <c r="CS66" s="53"/>
      <c r="CT66" s="53"/>
      <c r="CU66" s="419" t="str">
        <f t="shared" si="34"/>
        <v/>
      </c>
      <c r="CV66" s="408"/>
      <c r="CW66" s="406" t="str">
        <f t="shared" si="35"/>
        <v/>
      </c>
      <c r="CX66" s="408"/>
      <c r="CY66" s="406" t="str">
        <f t="shared" si="36"/>
        <v/>
      </c>
      <c r="CZ66" s="408"/>
      <c r="DA66" s="406" t="str">
        <f t="shared" si="37"/>
        <v/>
      </c>
      <c r="DB66" s="408"/>
      <c r="DC66" s="406" t="str">
        <f t="shared" si="6"/>
        <v/>
      </c>
      <c r="DD66" s="408"/>
      <c r="DE66" s="406" t="str">
        <f t="shared" si="7"/>
        <v/>
      </c>
      <c r="DF66" s="408"/>
      <c r="DG66" s="406" t="str">
        <f t="shared" si="8"/>
        <v/>
      </c>
      <c r="DH66" s="408"/>
      <c r="DI66" s="406" t="str">
        <f t="shared" si="9"/>
        <v/>
      </c>
      <c r="DJ66" s="408"/>
      <c r="DK66" s="406" t="str">
        <f t="shared" si="10"/>
        <v/>
      </c>
      <c r="DL66" s="408"/>
      <c r="DM66" s="406" t="str">
        <f t="shared" si="11"/>
        <v/>
      </c>
      <c r="DN66" s="408"/>
      <c r="DO66" s="406" t="str">
        <f t="shared" si="11"/>
        <v/>
      </c>
      <c r="DP66" s="408"/>
      <c r="DQ66" s="406" t="str">
        <f t="shared" si="11"/>
        <v/>
      </c>
      <c r="DR66" s="418"/>
      <c r="DS66" s="354"/>
      <c r="DU66" s="356"/>
      <c r="DV66" s="359" t="str">
        <f t="shared" si="12"/>
        <v/>
      </c>
      <c r="DW66" s="355" t="str">
        <f t="shared" si="13"/>
        <v/>
      </c>
      <c r="DX66" s="221" t="str">
        <f t="shared" si="14"/>
        <v/>
      </c>
      <c r="DY66" s="355" t="str">
        <f t="shared" si="15"/>
        <v/>
      </c>
      <c r="DZ66" s="221" t="str">
        <f t="shared" si="16"/>
        <v/>
      </c>
      <c r="EA66" s="355" t="str">
        <f t="shared" si="17"/>
        <v/>
      </c>
      <c r="EB66" s="221" t="str">
        <f t="shared" si="18"/>
        <v/>
      </c>
      <c r="EC66" s="355" t="str">
        <f t="shared" si="19"/>
        <v/>
      </c>
      <c r="ED66" s="221" t="str">
        <f t="shared" si="20"/>
        <v/>
      </c>
      <c r="EE66" s="355" t="str">
        <f t="shared" si="21"/>
        <v/>
      </c>
      <c r="EF66" s="221" t="str">
        <f t="shared" si="22"/>
        <v/>
      </c>
      <c r="EG66" s="355" t="str">
        <f t="shared" si="23"/>
        <v/>
      </c>
      <c r="EH66" s="221" t="str">
        <f t="shared" si="24"/>
        <v/>
      </c>
      <c r="EI66" s="355" t="str">
        <f t="shared" si="25"/>
        <v/>
      </c>
      <c r="EJ66" s="221" t="str">
        <f t="shared" si="26"/>
        <v/>
      </c>
      <c r="EK66" s="355" t="str">
        <f t="shared" si="27"/>
        <v/>
      </c>
      <c r="EL66" s="221" t="str">
        <f t="shared" si="28"/>
        <v/>
      </c>
      <c r="EM66" s="355" t="str">
        <f t="shared" si="29"/>
        <v/>
      </c>
      <c r="EN66" s="221" t="str">
        <f t="shared" si="30"/>
        <v/>
      </c>
      <c r="EO66" s="355" t="str">
        <f t="shared" si="31"/>
        <v/>
      </c>
      <c r="EP66" s="221" t="str">
        <f t="shared" si="32"/>
        <v/>
      </c>
      <c r="EQ66" s="224" t="str">
        <f t="shared" si="33"/>
        <v/>
      </c>
      <c r="ER66" s="25"/>
      <c r="ES66" s="25"/>
      <c r="ET66" s="25"/>
      <c r="EU66" s="25"/>
      <c r="EV66" s="25"/>
      <c r="EW66" s="25"/>
      <c r="EX66" s="25"/>
      <c r="EY66" s="25"/>
    </row>
    <row r="67" spans="1:155" s="27" customFormat="1" ht="18" customHeight="1">
      <c r="A67" s="28">
        <v>61</v>
      </c>
      <c r="B67" s="394"/>
      <c r="C67" s="385"/>
      <c r="D67" s="15">
        <v>861</v>
      </c>
      <c r="E67" s="15"/>
      <c r="F67" s="29"/>
      <c r="G67" s="347"/>
      <c r="H67" s="92" t="str">
        <f t="shared" si="5"/>
        <v/>
      </c>
      <c r="I67" s="348" t="s">
        <v>511</v>
      </c>
      <c r="J67" s="349" t="s">
        <v>512</v>
      </c>
      <c r="K67" s="348" t="s">
        <v>513</v>
      </c>
      <c r="L67" s="384">
        <v>5</v>
      </c>
      <c r="M67" s="384">
        <v>5</v>
      </c>
      <c r="N67" s="384">
        <v>5</v>
      </c>
      <c r="O67" s="384">
        <v>5</v>
      </c>
      <c r="P67" s="384">
        <v>5</v>
      </c>
      <c r="Q67" s="384">
        <v>5</v>
      </c>
      <c r="R67" s="933">
        <v>30</v>
      </c>
      <c r="S67" s="933">
        <v>30</v>
      </c>
      <c r="T67" s="933">
        <v>10</v>
      </c>
      <c r="U67" s="400">
        <v>40</v>
      </c>
      <c r="V67" s="400">
        <v>40</v>
      </c>
      <c r="W67" s="400">
        <v>20</v>
      </c>
      <c r="X67" s="385">
        <v>5</v>
      </c>
      <c r="Y67" s="385">
        <v>5</v>
      </c>
      <c r="Z67" s="385">
        <v>5</v>
      </c>
      <c r="AA67" s="385">
        <v>5</v>
      </c>
      <c r="AB67" s="385">
        <v>5</v>
      </c>
      <c r="AC67" s="385">
        <v>5</v>
      </c>
      <c r="AD67" s="935">
        <v>30</v>
      </c>
      <c r="AE67" s="935">
        <v>30</v>
      </c>
      <c r="AF67" s="935">
        <v>10</v>
      </c>
      <c r="AG67" s="936">
        <v>40</v>
      </c>
      <c r="AH67" s="936">
        <v>40</v>
      </c>
      <c r="AI67" s="936">
        <v>20</v>
      </c>
      <c r="AJ67" s="394" t="s">
        <v>34</v>
      </c>
      <c r="AK67" s="384">
        <v>5</v>
      </c>
      <c r="AL67" s="384">
        <v>5</v>
      </c>
      <c r="AM67" s="384">
        <v>5</v>
      </c>
      <c r="AN67" s="384">
        <v>5</v>
      </c>
      <c r="AO67" s="384">
        <v>5</v>
      </c>
      <c r="AP67" s="384">
        <v>5</v>
      </c>
      <c r="AQ67" s="49">
        <v>50</v>
      </c>
      <c r="AR67" s="49">
        <v>20</v>
      </c>
      <c r="AS67" s="50">
        <v>70</v>
      </c>
      <c r="AT67" s="50">
        <v>30</v>
      </c>
      <c r="AU67" s="385">
        <v>5</v>
      </c>
      <c r="AV67" s="385">
        <v>5</v>
      </c>
      <c r="AW67" s="385">
        <v>5</v>
      </c>
      <c r="AX67" s="385">
        <v>5</v>
      </c>
      <c r="AY67" s="385">
        <v>5</v>
      </c>
      <c r="AZ67" s="385">
        <v>5</v>
      </c>
      <c r="BA67" s="935">
        <v>30</v>
      </c>
      <c r="BB67" s="935">
        <v>30</v>
      </c>
      <c r="BC67" s="935">
        <v>10</v>
      </c>
      <c r="BD67" s="936">
        <v>40</v>
      </c>
      <c r="BE67" s="936">
        <v>40</v>
      </c>
      <c r="BF67" s="936">
        <v>20</v>
      </c>
      <c r="BG67" s="384">
        <v>5</v>
      </c>
      <c r="BH67" s="384">
        <v>5</v>
      </c>
      <c r="BI67" s="384">
        <v>5</v>
      </c>
      <c r="BJ67" s="384">
        <v>5</v>
      </c>
      <c r="BK67" s="384">
        <v>5</v>
      </c>
      <c r="BL67" s="384">
        <v>5</v>
      </c>
      <c r="BM67" s="49">
        <v>50</v>
      </c>
      <c r="BN67" s="49">
        <v>20</v>
      </c>
      <c r="BO67" s="50">
        <v>70</v>
      </c>
      <c r="BP67" s="50">
        <v>30</v>
      </c>
      <c r="BQ67" s="385">
        <v>5</v>
      </c>
      <c r="BR67" s="385">
        <v>5</v>
      </c>
      <c r="BS67" s="385">
        <v>5</v>
      </c>
      <c r="BT67" s="385">
        <v>5</v>
      </c>
      <c r="BU67" s="385">
        <v>5</v>
      </c>
      <c r="BV67" s="385">
        <v>5</v>
      </c>
      <c r="BW67" s="51">
        <v>50</v>
      </c>
      <c r="BX67" s="51">
        <v>20</v>
      </c>
      <c r="BY67" s="52">
        <v>70</v>
      </c>
      <c r="BZ67" s="52">
        <v>30</v>
      </c>
      <c r="CA67" s="384">
        <v>20</v>
      </c>
      <c r="CB67" s="384">
        <v>20</v>
      </c>
      <c r="CC67" s="384">
        <v>20</v>
      </c>
      <c r="CD67" s="384">
        <v>20</v>
      </c>
      <c r="CE67" s="384">
        <v>20</v>
      </c>
      <c r="CF67" s="385">
        <v>20</v>
      </c>
      <c r="CG67" s="385">
        <v>20</v>
      </c>
      <c r="CH67" s="385">
        <v>20</v>
      </c>
      <c r="CI67" s="51">
        <v>20</v>
      </c>
      <c r="CJ67" s="52">
        <v>20</v>
      </c>
      <c r="CK67" s="384">
        <v>20</v>
      </c>
      <c r="CL67" s="384">
        <v>20</v>
      </c>
      <c r="CM67" s="384">
        <v>20</v>
      </c>
      <c r="CN67" s="49">
        <v>20</v>
      </c>
      <c r="CO67" s="50">
        <v>20</v>
      </c>
      <c r="CP67" s="338"/>
      <c r="CQ67" s="350" t="str">
        <f>IF(DOB!D67="","",DOB!D67)</f>
        <v/>
      </c>
      <c r="CR67" s="59"/>
      <c r="CS67" s="53"/>
      <c r="CT67" s="53"/>
      <c r="CU67" s="419" t="str">
        <f t="shared" si="34"/>
        <v/>
      </c>
      <c r="CV67" s="408"/>
      <c r="CW67" s="406" t="str">
        <f t="shared" si="35"/>
        <v/>
      </c>
      <c r="CX67" s="408"/>
      <c r="CY67" s="406" t="str">
        <f t="shared" si="36"/>
        <v/>
      </c>
      <c r="CZ67" s="408"/>
      <c r="DA67" s="406" t="str">
        <f t="shared" si="37"/>
        <v/>
      </c>
      <c r="DB67" s="408"/>
      <c r="DC67" s="406" t="str">
        <f t="shared" si="6"/>
        <v/>
      </c>
      <c r="DD67" s="408"/>
      <c r="DE67" s="406" t="str">
        <f t="shared" si="7"/>
        <v/>
      </c>
      <c r="DF67" s="408"/>
      <c r="DG67" s="406" t="str">
        <f t="shared" si="8"/>
        <v/>
      </c>
      <c r="DH67" s="408"/>
      <c r="DI67" s="406" t="str">
        <f t="shared" si="9"/>
        <v/>
      </c>
      <c r="DJ67" s="408"/>
      <c r="DK67" s="406" t="str">
        <f t="shared" si="10"/>
        <v/>
      </c>
      <c r="DL67" s="408"/>
      <c r="DM67" s="406" t="str">
        <f t="shared" si="11"/>
        <v/>
      </c>
      <c r="DN67" s="408"/>
      <c r="DO67" s="406" t="str">
        <f t="shared" si="11"/>
        <v/>
      </c>
      <c r="DP67" s="408"/>
      <c r="DQ67" s="406" t="str">
        <f t="shared" si="11"/>
        <v/>
      </c>
      <c r="DR67" s="418"/>
      <c r="DS67" s="354"/>
      <c r="DU67" s="356"/>
      <c r="DV67" s="359" t="str">
        <f t="shared" si="12"/>
        <v/>
      </c>
      <c r="DW67" s="355" t="str">
        <f t="shared" si="13"/>
        <v/>
      </c>
      <c r="DX67" s="221" t="str">
        <f t="shared" si="14"/>
        <v/>
      </c>
      <c r="DY67" s="355" t="str">
        <f t="shared" si="15"/>
        <v/>
      </c>
      <c r="DZ67" s="221" t="str">
        <f t="shared" si="16"/>
        <v/>
      </c>
      <c r="EA67" s="355" t="str">
        <f t="shared" si="17"/>
        <v/>
      </c>
      <c r="EB67" s="221" t="str">
        <f t="shared" si="18"/>
        <v/>
      </c>
      <c r="EC67" s="355" t="str">
        <f t="shared" si="19"/>
        <v/>
      </c>
      <c r="ED67" s="221" t="str">
        <f t="shared" si="20"/>
        <v/>
      </c>
      <c r="EE67" s="355" t="str">
        <f t="shared" si="21"/>
        <v/>
      </c>
      <c r="EF67" s="221" t="str">
        <f t="shared" si="22"/>
        <v/>
      </c>
      <c r="EG67" s="355" t="str">
        <f t="shared" si="23"/>
        <v/>
      </c>
      <c r="EH67" s="221" t="str">
        <f t="shared" si="24"/>
        <v/>
      </c>
      <c r="EI67" s="355" t="str">
        <f t="shared" si="25"/>
        <v/>
      </c>
      <c r="EJ67" s="221" t="str">
        <f t="shared" si="26"/>
        <v/>
      </c>
      <c r="EK67" s="355" t="str">
        <f t="shared" si="27"/>
        <v/>
      </c>
      <c r="EL67" s="221" t="str">
        <f t="shared" si="28"/>
        <v/>
      </c>
      <c r="EM67" s="355" t="str">
        <f t="shared" si="29"/>
        <v/>
      </c>
      <c r="EN67" s="221" t="str">
        <f t="shared" si="30"/>
        <v/>
      </c>
      <c r="EO67" s="355" t="str">
        <f t="shared" si="31"/>
        <v/>
      </c>
      <c r="EP67" s="221" t="str">
        <f t="shared" si="32"/>
        <v/>
      </c>
      <c r="EQ67" s="224" t="str">
        <f t="shared" si="33"/>
        <v/>
      </c>
      <c r="ER67" s="25"/>
      <c r="ES67" s="25"/>
      <c r="ET67" s="25"/>
      <c r="EU67" s="25"/>
      <c r="EV67" s="25"/>
      <c r="EW67" s="25"/>
      <c r="EX67" s="25"/>
      <c r="EY67" s="25"/>
    </row>
    <row r="68" spans="1:155" s="27" customFormat="1" ht="18" customHeight="1">
      <c r="A68" s="28">
        <v>62</v>
      </c>
      <c r="B68" s="394"/>
      <c r="C68" s="385"/>
      <c r="D68" s="15">
        <v>862</v>
      </c>
      <c r="E68" s="15"/>
      <c r="F68" s="29"/>
      <c r="G68" s="347"/>
      <c r="H68" s="92" t="str">
        <f t="shared" si="5"/>
        <v/>
      </c>
      <c r="I68" s="348" t="s">
        <v>514</v>
      </c>
      <c r="J68" s="349" t="s">
        <v>515</v>
      </c>
      <c r="K68" s="348" t="s">
        <v>516</v>
      </c>
      <c r="L68" s="384">
        <v>5</v>
      </c>
      <c r="M68" s="384">
        <v>5</v>
      </c>
      <c r="N68" s="384">
        <v>5</v>
      </c>
      <c r="O68" s="384">
        <v>5</v>
      </c>
      <c r="P68" s="384">
        <v>5</v>
      </c>
      <c r="Q68" s="384">
        <v>5</v>
      </c>
      <c r="R68" s="933">
        <v>29</v>
      </c>
      <c r="S68" s="933">
        <v>29</v>
      </c>
      <c r="T68" s="933">
        <v>9</v>
      </c>
      <c r="U68" s="400">
        <v>39</v>
      </c>
      <c r="V68" s="400">
        <v>39</v>
      </c>
      <c r="W68" s="400">
        <v>20</v>
      </c>
      <c r="X68" s="385">
        <v>5</v>
      </c>
      <c r="Y68" s="385">
        <v>5</v>
      </c>
      <c r="Z68" s="385">
        <v>5</v>
      </c>
      <c r="AA68" s="385">
        <v>5</v>
      </c>
      <c r="AB68" s="385">
        <v>5</v>
      </c>
      <c r="AC68" s="385">
        <v>5</v>
      </c>
      <c r="AD68" s="935">
        <v>29</v>
      </c>
      <c r="AE68" s="935">
        <v>29</v>
      </c>
      <c r="AF68" s="935">
        <v>9</v>
      </c>
      <c r="AG68" s="936">
        <v>39</v>
      </c>
      <c r="AH68" s="936">
        <v>39</v>
      </c>
      <c r="AI68" s="936">
        <v>20</v>
      </c>
      <c r="AJ68" s="394" t="s">
        <v>34</v>
      </c>
      <c r="AK68" s="384">
        <v>5</v>
      </c>
      <c r="AL68" s="384">
        <v>5</v>
      </c>
      <c r="AM68" s="384">
        <v>5</v>
      </c>
      <c r="AN68" s="384">
        <v>5</v>
      </c>
      <c r="AO68" s="384">
        <v>5</v>
      </c>
      <c r="AP68" s="384">
        <v>5</v>
      </c>
      <c r="AQ68" s="49">
        <v>50</v>
      </c>
      <c r="AR68" s="49">
        <v>20</v>
      </c>
      <c r="AS68" s="50">
        <v>70</v>
      </c>
      <c r="AT68" s="50">
        <v>30</v>
      </c>
      <c r="AU68" s="385">
        <v>5</v>
      </c>
      <c r="AV68" s="385">
        <v>5</v>
      </c>
      <c r="AW68" s="385">
        <v>5</v>
      </c>
      <c r="AX68" s="385">
        <v>5</v>
      </c>
      <c r="AY68" s="385">
        <v>5</v>
      </c>
      <c r="AZ68" s="385">
        <v>5</v>
      </c>
      <c r="BA68" s="935">
        <v>29</v>
      </c>
      <c r="BB68" s="935">
        <v>29</v>
      </c>
      <c r="BC68" s="935">
        <v>9</v>
      </c>
      <c r="BD68" s="936">
        <v>39</v>
      </c>
      <c r="BE68" s="936">
        <v>39</v>
      </c>
      <c r="BF68" s="936">
        <v>20</v>
      </c>
      <c r="BG68" s="384">
        <v>5</v>
      </c>
      <c r="BH68" s="384">
        <v>5</v>
      </c>
      <c r="BI68" s="384">
        <v>5</v>
      </c>
      <c r="BJ68" s="384">
        <v>5</v>
      </c>
      <c r="BK68" s="384">
        <v>5</v>
      </c>
      <c r="BL68" s="384">
        <v>5</v>
      </c>
      <c r="BM68" s="49">
        <v>50</v>
      </c>
      <c r="BN68" s="49">
        <v>20</v>
      </c>
      <c r="BO68" s="50">
        <v>70</v>
      </c>
      <c r="BP68" s="50">
        <v>30</v>
      </c>
      <c r="BQ68" s="385">
        <v>5</v>
      </c>
      <c r="BR68" s="385">
        <v>5</v>
      </c>
      <c r="BS68" s="385">
        <v>5</v>
      </c>
      <c r="BT68" s="385">
        <v>5</v>
      </c>
      <c r="BU68" s="385">
        <v>5</v>
      </c>
      <c r="BV68" s="385">
        <v>5</v>
      </c>
      <c r="BW68" s="51">
        <v>50</v>
      </c>
      <c r="BX68" s="51">
        <v>20</v>
      </c>
      <c r="BY68" s="52">
        <v>70</v>
      </c>
      <c r="BZ68" s="52">
        <v>30</v>
      </c>
      <c r="CA68" s="384">
        <v>20</v>
      </c>
      <c r="CB68" s="384">
        <v>20</v>
      </c>
      <c r="CC68" s="384">
        <v>20</v>
      </c>
      <c r="CD68" s="384">
        <v>20</v>
      </c>
      <c r="CE68" s="384">
        <v>20</v>
      </c>
      <c r="CF68" s="385">
        <v>20</v>
      </c>
      <c r="CG68" s="385">
        <v>20</v>
      </c>
      <c r="CH68" s="385">
        <v>20</v>
      </c>
      <c r="CI68" s="51">
        <v>20</v>
      </c>
      <c r="CJ68" s="52">
        <v>20</v>
      </c>
      <c r="CK68" s="384">
        <v>20</v>
      </c>
      <c r="CL68" s="384">
        <v>20</v>
      </c>
      <c r="CM68" s="384">
        <v>20</v>
      </c>
      <c r="CN68" s="49">
        <v>20</v>
      </c>
      <c r="CO68" s="50">
        <v>20</v>
      </c>
      <c r="CP68" s="338"/>
      <c r="CQ68" s="350" t="str">
        <f>IF(DOB!D68="","",DOB!D68)</f>
        <v/>
      </c>
      <c r="CR68" s="59"/>
      <c r="CS68" s="53"/>
      <c r="CT68" s="53"/>
      <c r="CU68" s="419" t="str">
        <f t="shared" si="34"/>
        <v/>
      </c>
      <c r="CV68" s="408"/>
      <c r="CW68" s="406" t="str">
        <f t="shared" si="35"/>
        <v/>
      </c>
      <c r="CX68" s="408"/>
      <c r="CY68" s="406" t="str">
        <f t="shared" si="36"/>
        <v/>
      </c>
      <c r="CZ68" s="408"/>
      <c r="DA68" s="406" t="str">
        <f t="shared" si="37"/>
        <v/>
      </c>
      <c r="DB68" s="408"/>
      <c r="DC68" s="406" t="str">
        <f t="shared" si="6"/>
        <v/>
      </c>
      <c r="DD68" s="408"/>
      <c r="DE68" s="406" t="str">
        <f t="shared" si="7"/>
        <v/>
      </c>
      <c r="DF68" s="408"/>
      <c r="DG68" s="406" t="str">
        <f t="shared" si="8"/>
        <v/>
      </c>
      <c r="DH68" s="408"/>
      <c r="DI68" s="406" t="str">
        <f t="shared" si="9"/>
        <v/>
      </c>
      <c r="DJ68" s="408"/>
      <c r="DK68" s="406" t="str">
        <f t="shared" si="10"/>
        <v/>
      </c>
      <c r="DL68" s="408"/>
      <c r="DM68" s="406" t="str">
        <f t="shared" si="11"/>
        <v/>
      </c>
      <c r="DN68" s="408"/>
      <c r="DO68" s="406" t="str">
        <f t="shared" si="11"/>
        <v/>
      </c>
      <c r="DP68" s="408"/>
      <c r="DQ68" s="406" t="str">
        <f t="shared" si="11"/>
        <v/>
      </c>
      <c r="DR68" s="418"/>
      <c r="DS68" s="354"/>
      <c r="DU68" s="356"/>
      <c r="DV68" s="359" t="str">
        <f t="shared" si="12"/>
        <v/>
      </c>
      <c r="DW68" s="355" t="str">
        <f t="shared" si="13"/>
        <v/>
      </c>
      <c r="DX68" s="221" t="str">
        <f t="shared" si="14"/>
        <v/>
      </c>
      <c r="DY68" s="355" t="str">
        <f t="shared" si="15"/>
        <v/>
      </c>
      <c r="DZ68" s="221" t="str">
        <f t="shared" si="16"/>
        <v/>
      </c>
      <c r="EA68" s="355" t="str">
        <f t="shared" si="17"/>
        <v/>
      </c>
      <c r="EB68" s="221" t="str">
        <f t="shared" si="18"/>
        <v/>
      </c>
      <c r="EC68" s="355" t="str">
        <f t="shared" si="19"/>
        <v/>
      </c>
      <c r="ED68" s="221" t="str">
        <f t="shared" si="20"/>
        <v/>
      </c>
      <c r="EE68" s="355" t="str">
        <f t="shared" si="21"/>
        <v/>
      </c>
      <c r="EF68" s="221" t="str">
        <f t="shared" si="22"/>
        <v/>
      </c>
      <c r="EG68" s="355" t="str">
        <f t="shared" si="23"/>
        <v/>
      </c>
      <c r="EH68" s="221" t="str">
        <f t="shared" si="24"/>
        <v/>
      </c>
      <c r="EI68" s="355" t="str">
        <f t="shared" si="25"/>
        <v/>
      </c>
      <c r="EJ68" s="221" t="str">
        <f t="shared" si="26"/>
        <v/>
      </c>
      <c r="EK68" s="355" t="str">
        <f t="shared" si="27"/>
        <v/>
      </c>
      <c r="EL68" s="221" t="str">
        <f t="shared" si="28"/>
        <v/>
      </c>
      <c r="EM68" s="355" t="str">
        <f t="shared" si="29"/>
        <v/>
      </c>
      <c r="EN68" s="221" t="str">
        <f t="shared" si="30"/>
        <v/>
      </c>
      <c r="EO68" s="355" t="str">
        <f t="shared" si="31"/>
        <v/>
      </c>
      <c r="EP68" s="221" t="str">
        <f t="shared" si="32"/>
        <v/>
      </c>
      <c r="EQ68" s="224" t="str">
        <f t="shared" si="33"/>
        <v/>
      </c>
      <c r="ER68" s="25"/>
      <c r="ES68" s="25"/>
      <c r="ET68" s="25"/>
      <c r="EU68" s="25"/>
      <c r="EV68" s="25"/>
      <c r="EW68" s="25"/>
      <c r="EX68" s="25"/>
      <c r="EY68" s="25"/>
    </row>
    <row r="69" spans="1:155" s="27" customFormat="1" ht="18" customHeight="1">
      <c r="A69" s="28">
        <v>63</v>
      </c>
      <c r="B69" s="394"/>
      <c r="C69" s="385"/>
      <c r="D69" s="15">
        <v>863</v>
      </c>
      <c r="E69" s="15"/>
      <c r="F69" s="29"/>
      <c r="G69" s="347"/>
      <c r="H69" s="92" t="str">
        <f t="shared" si="5"/>
        <v/>
      </c>
      <c r="I69" s="348" t="s">
        <v>517</v>
      </c>
      <c r="J69" s="349" t="s">
        <v>518</v>
      </c>
      <c r="K69" s="348" t="s">
        <v>519</v>
      </c>
      <c r="L69" s="384">
        <v>5</v>
      </c>
      <c r="M69" s="384">
        <v>5</v>
      </c>
      <c r="N69" s="384">
        <v>5</v>
      </c>
      <c r="O69" s="384">
        <v>5</v>
      </c>
      <c r="P69" s="384">
        <v>5</v>
      </c>
      <c r="Q69" s="384">
        <v>5</v>
      </c>
      <c r="R69" s="933">
        <v>28</v>
      </c>
      <c r="S69" s="933">
        <v>28</v>
      </c>
      <c r="T69" s="933">
        <v>8</v>
      </c>
      <c r="U69" s="400">
        <v>38</v>
      </c>
      <c r="V69" s="400">
        <v>38</v>
      </c>
      <c r="W69" s="400">
        <v>20</v>
      </c>
      <c r="X69" s="385">
        <v>5</v>
      </c>
      <c r="Y69" s="385">
        <v>5</v>
      </c>
      <c r="Z69" s="385">
        <v>5</v>
      </c>
      <c r="AA69" s="385">
        <v>5</v>
      </c>
      <c r="AB69" s="385">
        <v>5</v>
      </c>
      <c r="AC69" s="385">
        <v>5</v>
      </c>
      <c r="AD69" s="935">
        <v>28</v>
      </c>
      <c r="AE69" s="935">
        <v>28</v>
      </c>
      <c r="AF69" s="935">
        <v>8</v>
      </c>
      <c r="AG69" s="936">
        <v>38</v>
      </c>
      <c r="AH69" s="936">
        <v>38</v>
      </c>
      <c r="AI69" s="936">
        <v>20</v>
      </c>
      <c r="AJ69" s="394" t="s">
        <v>34</v>
      </c>
      <c r="AK69" s="384">
        <v>5</v>
      </c>
      <c r="AL69" s="384">
        <v>5</v>
      </c>
      <c r="AM69" s="384">
        <v>5</v>
      </c>
      <c r="AN69" s="384">
        <v>5</v>
      </c>
      <c r="AO69" s="384">
        <v>5</v>
      </c>
      <c r="AP69" s="384">
        <v>5</v>
      </c>
      <c r="AQ69" s="49">
        <v>50</v>
      </c>
      <c r="AR69" s="49">
        <v>20</v>
      </c>
      <c r="AS69" s="50">
        <v>70</v>
      </c>
      <c r="AT69" s="50">
        <v>30</v>
      </c>
      <c r="AU69" s="385">
        <v>5</v>
      </c>
      <c r="AV69" s="385">
        <v>5</v>
      </c>
      <c r="AW69" s="385">
        <v>5</v>
      </c>
      <c r="AX69" s="385">
        <v>5</v>
      </c>
      <c r="AY69" s="385">
        <v>5</v>
      </c>
      <c r="AZ69" s="385">
        <v>5</v>
      </c>
      <c r="BA69" s="935">
        <v>28</v>
      </c>
      <c r="BB69" s="935">
        <v>28</v>
      </c>
      <c r="BC69" s="935">
        <v>8</v>
      </c>
      <c r="BD69" s="936">
        <v>38</v>
      </c>
      <c r="BE69" s="936">
        <v>38</v>
      </c>
      <c r="BF69" s="936">
        <v>20</v>
      </c>
      <c r="BG69" s="384">
        <v>5</v>
      </c>
      <c r="BH69" s="384">
        <v>5</v>
      </c>
      <c r="BI69" s="384">
        <v>5</v>
      </c>
      <c r="BJ69" s="384">
        <v>5</v>
      </c>
      <c r="BK69" s="384">
        <v>5</v>
      </c>
      <c r="BL69" s="384">
        <v>5</v>
      </c>
      <c r="BM69" s="49">
        <v>50</v>
      </c>
      <c r="BN69" s="49">
        <v>20</v>
      </c>
      <c r="BO69" s="50">
        <v>70</v>
      </c>
      <c r="BP69" s="50">
        <v>30</v>
      </c>
      <c r="BQ69" s="385">
        <v>5</v>
      </c>
      <c r="BR69" s="385">
        <v>5</v>
      </c>
      <c r="BS69" s="385">
        <v>5</v>
      </c>
      <c r="BT69" s="385">
        <v>5</v>
      </c>
      <c r="BU69" s="385">
        <v>5</v>
      </c>
      <c r="BV69" s="385">
        <v>5</v>
      </c>
      <c r="BW69" s="51">
        <v>50</v>
      </c>
      <c r="BX69" s="51">
        <v>20</v>
      </c>
      <c r="BY69" s="52">
        <v>70</v>
      </c>
      <c r="BZ69" s="52">
        <v>30</v>
      </c>
      <c r="CA69" s="384">
        <v>20</v>
      </c>
      <c r="CB69" s="384">
        <v>20</v>
      </c>
      <c r="CC69" s="384">
        <v>20</v>
      </c>
      <c r="CD69" s="384">
        <v>20</v>
      </c>
      <c r="CE69" s="384">
        <v>20</v>
      </c>
      <c r="CF69" s="385">
        <v>20</v>
      </c>
      <c r="CG69" s="385">
        <v>20</v>
      </c>
      <c r="CH69" s="385">
        <v>20</v>
      </c>
      <c r="CI69" s="51">
        <v>20</v>
      </c>
      <c r="CJ69" s="52">
        <v>20</v>
      </c>
      <c r="CK69" s="384">
        <v>20</v>
      </c>
      <c r="CL69" s="384">
        <v>20</v>
      </c>
      <c r="CM69" s="384">
        <v>20</v>
      </c>
      <c r="CN69" s="49">
        <v>20</v>
      </c>
      <c r="CO69" s="50">
        <v>20</v>
      </c>
      <c r="CP69" s="338"/>
      <c r="CQ69" s="350" t="str">
        <f>IF(DOB!D69="","",DOB!D69)</f>
        <v/>
      </c>
      <c r="CR69" s="59"/>
      <c r="CS69" s="53"/>
      <c r="CT69" s="53"/>
      <c r="CU69" s="419" t="str">
        <f t="shared" si="34"/>
        <v/>
      </c>
      <c r="CV69" s="408"/>
      <c r="CW69" s="406" t="str">
        <f t="shared" si="35"/>
        <v/>
      </c>
      <c r="CX69" s="408"/>
      <c r="CY69" s="406" t="str">
        <f t="shared" si="36"/>
        <v/>
      </c>
      <c r="CZ69" s="408"/>
      <c r="DA69" s="406" t="str">
        <f t="shared" si="37"/>
        <v/>
      </c>
      <c r="DB69" s="408"/>
      <c r="DC69" s="406" t="str">
        <f t="shared" si="6"/>
        <v/>
      </c>
      <c r="DD69" s="408"/>
      <c r="DE69" s="406" t="str">
        <f t="shared" si="7"/>
        <v/>
      </c>
      <c r="DF69" s="408"/>
      <c r="DG69" s="406" t="str">
        <f t="shared" si="8"/>
        <v/>
      </c>
      <c r="DH69" s="408"/>
      <c r="DI69" s="406" t="str">
        <f t="shared" si="9"/>
        <v/>
      </c>
      <c r="DJ69" s="408"/>
      <c r="DK69" s="406" t="str">
        <f t="shared" si="10"/>
        <v/>
      </c>
      <c r="DL69" s="408"/>
      <c r="DM69" s="406" t="str">
        <f t="shared" si="11"/>
        <v/>
      </c>
      <c r="DN69" s="408"/>
      <c r="DO69" s="406" t="str">
        <f t="shared" si="11"/>
        <v/>
      </c>
      <c r="DP69" s="408"/>
      <c r="DQ69" s="406" t="str">
        <f t="shared" si="11"/>
        <v/>
      </c>
      <c r="DR69" s="418"/>
      <c r="DS69" s="354"/>
      <c r="DU69" s="356"/>
      <c r="DV69" s="359" t="str">
        <f t="shared" si="12"/>
        <v/>
      </c>
      <c r="DW69" s="355" t="str">
        <f t="shared" si="13"/>
        <v/>
      </c>
      <c r="DX69" s="221" t="str">
        <f t="shared" si="14"/>
        <v/>
      </c>
      <c r="DY69" s="355" t="str">
        <f t="shared" si="15"/>
        <v/>
      </c>
      <c r="DZ69" s="221" t="str">
        <f t="shared" si="16"/>
        <v/>
      </c>
      <c r="EA69" s="355" t="str">
        <f t="shared" si="17"/>
        <v/>
      </c>
      <c r="EB69" s="221" t="str">
        <f t="shared" si="18"/>
        <v/>
      </c>
      <c r="EC69" s="355" t="str">
        <f t="shared" si="19"/>
        <v/>
      </c>
      <c r="ED69" s="221" t="str">
        <f t="shared" si="20"/>
        <v/>
      </c>
      <c r="EE69" s="355" t="str">
        <f t="shared" si="21"/>
        <v/>
      </c>
      <c r="EF69" s="221" t="str">
        <f t="shared" si="22"/>
        <v/>
      </c>
      <c r="EG69" s="355" t="str">
        <f t="shared" si="23"/>
        <v/>
      </c>
      <c r="EH69" s="221" t="str">
        <f t="shared" si="24"/>
        <v/>
      </c>
      <c r="EI69" s="355" t="str">
        <f t="shared" si="25"/>
        <v/>
      </c>
      <c r="EJ69" s="221" t="str">
        <f t="shared" si="26"/>
        <v/>
      </c>
      <c r="EK69" s="355" t="str">
        <f t="shared" si="27"/>
        <v/>
      </c>
      <c r="EL69" s="221" t="str">
        <f t="shared" si="28"/>
        <v/>
      </c>
      <c r="EM69" s="355" t="str">
        <f t="shared" si="29"/>
        <v/>
      </c>
      <c r="EN69" s="221" t="str">
        <f t="shared" si="30"/>
        <v/>
      </c>
      <c r="EO69" s="355" t="str">
        <f t="shared" si="31"/>
        <v/>
      </c>
      <c r="EP69" s="221" t="str">
        <f t="shared" si="32"/>
        <v/>
      </c>
      <c r="EQ69" s="224" t="str">
        <f t="shared" si="33"/>
        <v/>
      </c>
      <c r="ER69" s="25"/>
      <c r="ES69" s="25"/>
      <c r="ET69" s="25"/>
      <c r="EU69" s="25"/>
      <c r="EV69" s="25"/>
      <c r="EW69" s="25"/>
      <c r="EX69" s="25"/>
      <c r="EY69" s="25"/>
    </row>
    <row r="70" spans="1:155" s="27" customFormat="1" ht="18" customHeight="1">
      <c r="A70" s="28">
        <v>64</v>
      </c>
      <c r="B70" s="394"/>
      <c r="C70" s="385"/>
      <c r="D70" s="15">
        <v>864</v>
      </c>
      <c r="E70" s="15"/>
      <c r="F70" s="29"/>
      <c r="G70" s="347"/>
      <c r="H70" s="92" t="str">
        <f t="shared" si="5"/>
        <v/>
      </c>
      <c r="I70" s="348" t="s">
        <v>520</v>
      </c>
      <c r="J70" s="349" t="s">
        <v>521</v>
      </c>
      <c r="K70" s="348" t="s">
        <v>522</v>
      </c>
      <c r="L70" s="384">
        <v>5</v>
      </c>
      <c r="M70" s="384">
        <v>5</v>
      </c>
      <c r="N70" s="384">
        <v>5</v>
      </c>
      <c r="O70" s="384">
        <v>5</v>
      </c>
      <c r="P70" s="384">
        <v>5</v>
      </c>
      <c r="Q70" s="384">
        <v>5</v>
      </c>
      <c r="R70" s="933">
        <v>27</v>
      </c>
      <c r="S70" s="933">
        <v>27</v>
      </c>
      <c r="T70" s="933">
        <v>7</v>
      </c>
      <c r="U70" s="400">
        <v>37</v>
      </c>
      <c r="V70" s="400">
        <v>37</v>
      </c>
      <c r="W70" s="400">
        <v>20</v>
      </c>
      <c r="X70" s="385">
        <v>5</v>
      </c>
      <c r="Y70" s="385">
        <v>5</v>
      </c>
      <c r="Z70" s="385">
        <v>5</v>
      </c>
      <c r="AA70" s="385">
        <v>5</v>
      </c>
      <c r="AB70" s="385">
        <v>5</v>
      </c>
      <c r="AC70" s="385">
        <v>5</v>
      </c>
      <c r="AD70" s="935">
        <v>27</v>
      </c>
      <c r="AE70" s="935">
        <v>27</v>
      </c>
      <c r="AF70" s="935">
        <v>7</v>
      </c>
      <c r="AG70" s="936">
        <v>37</v>
      </c>
      <c r="AH70" s="936">
        <v>37</v>
      </c>
      <c r="AI70" s="936">
        <v>20</v>
      </c>
      <c r="AJ70" s="394" t="s">
        <v>34</v>
      </c>
      <c r="AK70" s="384">
        <v>5</v>
      </c>
      <c r="AL70" s="384">
        <v>5</v>
      </c>
      <c r="AM70" s="384">
        <v>5</v>
      </c>
      <c r="AN70" s="384">
        <v>5</v>
      </c>
      <c r="AO70" s="384">
        <v>5</v>
      </c>
      <c r="AP70" s="384">
        <v>5</v>
      </c>
      <c r="AQ70" s="49">
        <v>50</v>
      </c>
      <c r="AR70" s="49">
        <v>20</v>
      </c>
      <c r="AS70" s="50">
        <v>70</v>
      </c>
      <c r="AT70" s="50">
        <v>30</v>
      </c>
      <c r="AU70" s="385">
        <v>5</v>
      </c>
      <c r="AV70" s="385">
        <v>5</v>
      </c>
      <c r="AW70" s="385">
        <v>5</v>
      </c>
      <c r="AX70" s="385">
        <v>5</v>
      </c>
      <c r="AY70" s="385">
        <v>5</v>
      </c>
      <c r="AZ70" s="385">
        <v>5</v>
      </c>
      <c r="BA70" s="935">
        <v>27</v>
      </c>
      <c r="BB70" s="935">
        <v>27</v>
      </c>
      <c r="BC70" s="935">
        <v>7</v>
      </c>
      <c r="BD70" s="936">
        <v>37</v>
      </c>
      <c r="BE70" s="936">
        <v>37</v>
      </c>
      <c r="BF70" s="936">
        <v>20</v>
      </c>
      <c r="BG70" s="384">
        <v>5</v>
      </c>
      <c r="BH70" s="384">
        <v>5</v>
      </c>
      <c r="BI70" s="384">
        <v>5</v>
      </c>
      <c r="BJ70" s="384">
        <v>5</v>
      </c>
      <c r="BK70" s="384">
        <v>5</v>
      </c>
      <c r="BL70" s="384">
        <v>5</v>
      </c>
      <c r="BM70" s="49">
        <v>50</v>
      </c>
      <c r="BN70" s="49">
        <v>20</v>
      </c>
      <c r="BO70" s="50">
        <v>70</v>
      </c>
      <c r="BP70" s="50">
        <v>30</v>
      </c>
      <c r="BQ70" s="385">
        <v>5</v>
      </c>
      <c r="BR70" s="385">
        <v>5</v>
      </c>
      <c r="BS70" s="385">
        <v>5</v>
      </c>
      <c r="BT70" s="385">
        <v>5</v>
      </c>
      <c r="BU70" s="385">
        <v>5</v>
      </c>
      <c r="BV70" s="385">
        <v>5</v>
      </c>
      <c r="BW70" s="51">
        <v>50</v>
      </c>
      <c r="BX70" s="51">
        <v>20</v>
      </c>
      <c r="BY70" s="52">
        <v>70</v>
      </c>
      <c r="BZ70" s="52">
        <v>30</v>
      </c>
      <c r="CA70" s="384">
        <v>20</v>
      </c>
      <c r="CB70" s="384">
        <v>20</v>
      </c>
      <c r="CC70" s="384">
        <v>20</v>
      </c>
      <c r="CD70" s="384">
        <v>20</v>
      </c>
      <c r="CE70" s="384">
        <v>20</v>
      </c>
      <c r="CF70" s="385">
        <v>20</v>
      </c>
      <c r="CG70" s="385">
        <v>20</v>
      </c>
      <c r="CH70" s="385">
        <v>20</v>
      </c>
      <c r="CI70" s="51">
        <v>20</v>
      </c>
      <c r="CJ70" s="52">
        <v>20</v>
      </c>
      <c r="CK70" s="384">
        <v>20</v>
      </c>
      <c r="CL70" s="384">
        <v>20</v>
      </c>
      <c r="CM70" s="384">
        <v>20</v>
      </c>
      <c r="CN70" s="49">
        <v>20</v>
      </c>
      <c r="CO70" s="50">
        <v>20</v>
      </c>
      <c r="CP70" s="338"/>
      <c r="CQ70" s="350" t="str">
        <f>IF(DOB!D70="","",DOB!D70)</f>
        <v/>
      </c>
      <c r="CR70" s="59"/>
      <c r="CS70" s="53"/>
      <c r="CT70" s="53"/>
      <c r="CU70" s="419" t="str">
        <f t="shared" si="34"/>
        <v/>
      </c>
      <c r="CV70" s="408"/>
      <c r="CW70" s="406" t="str">
        <f t="shared" si="35"/>
        <v/>
      </c>
      <c r="CX70" s="408"/>
      <c r="CY70" s="406" t="str">
        <f t="shared" si="36"/>
        <v/>
      </c>
      <c r="CZ70" s="408"/>
      <c r="DA70" s="406" t="str">
        <f t="shared" si="37"/>
        <v/>
      </c>
      <c r="DB70" s="408"/>
      <c r="DC70" s="406" t="str">
        <f t="shared" si="6"/>
        <v/>
      </c>
      <c r="DD70" s="408"/>
      <c r="DE70" s="406" t="str">
        <f t="shared" si="7"/>
        <v/>
      </c>
      <c r="DF70" s="408"/>
      <c r="DG70" s="406" t="str">
        <f t="shared" si="8"/>
        <v/>
      </c>
      <c r="DH70" s="408"/>
      <c r="DI70" s="406" t="str">
        <f t="shared" si="9"/>
        <v/>
      </c>
      <c r="DJ70" s="408"/>
      <c r="DK70" s="406" t="str">
        <f t="shared" si="10"/>
        <v/>
      </c>
      <c r="DL70" s="408"/>
      <c r="DM70" s="406" t="str">
        <f t="shared" si="11"/>
        <v/>
      </c>
      <c r="DN70" s="408"/>
      <c r="DO70" s="406" t="str">
        <f t="shared" si="11"/>
        <v/>
      </c>
      <c r="DP70" s="408"/>
      <c r="DQ70" s="406" t="str">
        <f t="shared" si="11"/>
        <v/>
      </c>
      <c r="DR70" s="418"/>
      <c r="DS70" s="354"/>
      <c r="DU70" s="356"/>
      <c r="DV70" s="359" t="str">
        <f t="shared" si="12"/>
        <v/>
      </c>
      <c r="DW70" s="355" t="str">
        <f t="shared" si="13"/>
        <v/>
      </c>
      <c r="DX70" s="221" t="str">
        <f t="shared" si="14"/>
        <v/>
      </c>
      <c r="DY70" s="355" t="str">
        <f t="shared" si="15"/>
        <v/>
      </c>
      <c r="DZ70" s="221" t="str">
        <f t="shared" si="16"/>
        <v/>
      </c>
      <c r="EA70" s="355" t="str">
        <f t="shared" si="17"/>
        <v/>
      </c>
      <c r="EB70" s="221" t="str">
        <f t="shared" si="18"/>
        <v/>
      </c>
      <c r="EC70" s="355" t="str">
        <f t="shared" si="19"/>
        <v/>
      </c>
      <c r="ED70" s="221" t="str">
        <f t="shared" si="20"/>
        <v/>
      </c>
      <c r="EE70" s="355" t="str">
        <f t="shared" si="21"/>
        <v/>
      </c>
      <c r="EF70" s="221" t="str">
        <f t="shared" si="22"/>
        <v/>
      </c>
      <c r="EG70" s="355" t="str">
        <f t="shared" si="23"/>
        <v/>
      </c>
      <c r="EH70" s="221" t="str">
        <f t="shared" si="24"/>
        <v/>
      </c>
      <c r="EI70" s="355" t="str">
        <f t="shared" si="25"/>
        <v/>
      </c>
      <c r="EJ70" s="221" t="str">
        <f t="shared" si="26"/>
        <v/>
      </c>
      <c r="EK70" s="355" t="str">
        <f t="shared" si="27"/>
        <v/>
      </c>
      <c r="EL70" s="221" t="str">
        <f t="shared" si="28"/>
        <v/>
      </c>
      <c r="EM70" s="355" t="str">
        <f t="shared" si="29"/>
        <v/>
      </c>
      <c r="EN70" s="221" t="str">
        <f t="shared" si="30"/>
        <v/>
      </c>
      <c r="EO70" s="355" t="str">
        <f t="shared" si="31"/>
        <v/>
      </c>
      <c r="EP70" s="221" t="str">
        <f t="shared" si="32"/>
        <v/>
      </c>
      <c r="EQ70" s="224" t="str">
        <f t="shared" si="33"/>
        <v/>
      </c>
      <c r="ER70" s="25"/>
      <c r="ES70" s="25"/>
      <c r="ET70" s="25"/>
      <c r="EU70" s="25"/>
      <c r="EV70" s="25"/>
      <c r="EW70" s="25"/>
      <c r="EX70" s="25"/>
      <c r="EY70" s="25"/>
    </row>
    <row r="71" spans="1:155" s="27" customFormat="1" ht="18" customHeight="1">
      <c r="A71" s="28">
        <v>65</v>
      </c>
      <c r="B71" s="394"/>
      <c r="C71" s="385"/>
      <c r="D71" s="15">
        <v>865</v>
      </c>
      <c r="E71" s="15"/>
      <c r="F71" s="29"/>
      <c r="G71" s="347"/>
      <c r="H71" s="92" t="str">
        <f t="shared" si="5"/>
        <v/>
      </c>
      <c r="I71" s="348" t="s">
        <v>523</v>
      </c>
      <c r="J71" s="349" t="s">
        <v>524</v>
      </c>
      <c r="K71" s="348" t="s">
        <v>525</v>
      </c>
      <c r="L71" s="384">
        <v>5</v>
      </c>
      <c r="M71" s="384">
        <v>5</v>
      </c>
      <c r="N71" s="384">
        <v>5</v>
      </c>
      <c r="O71" s="384">
        <v>5</v>
      </c>
      <c r="P71" s="384">
        <v>5</v>
      </c>
      <c r="Q71" s="384">
        <v>5</v>
      </c>
      <c r="R71" s="933">
        <v>26</v>
      </c>
      <c r="S71" s="933">
        <v>26</v>
      </c>
      <c r="T71" s="933">
        <v>6</v>
      </c>
      <c r="U71" s="400">
        <v>36</v>
      </c>
      <c r="V71" s="400">
        <v>36</v>
      </c>
      <c r="W71" s="400">
        <v>20</v>
      </c>
      <c r="X71" s="385">
        <v>5</v>
      </c>
      <c r="Y71" s="385">
        <v>5</v>
      </c>
      <c r="Z71" s="385">
        <v>5</v>
      </c>
      <c r="AA71" s="385">
        <v>5</v>
      </c>
      <c r="AB71" s="385">
        <v>5</v>
      </c>
      <c r="AC71" s="385">
        <v>5</v>
      </c>
      <c r="AD71" s="935">
        <v>26</v>
      </c>
      <c r="AE71" s="935">
        <v>26</v>
      </c>
      <c r="AF71" s="935">
        <v>6</v>
      </c>
      <c r="AG71" s="936">
        <v>36</v>
      </c>
      <c r="AH71" s="936">
        <v>36</v>
      </c>
      <c r="AI71" s="936">
        <v>20</v>
      </c>
      <c r="AJ71" s="394" t="s">
        <v>34</v>
      </c>
      <c r="AK71" s="384">
        <v>5</v>
      </c>
      <c r="AL71" s="384">
        <v>5</v>
      </c>
      <c r="AM71" s="384">
        <v>5</v>
      </c>
      <c r="AN71" s="384">
        <v>5</v>
      </c>
      <c r="AO71" s="384">
        <v>5</v>
      </c>
      <c r="AP71" s="384">
        <v>5</v>
      </c>
      <c r="AQ71" s="49">
        <v>50</v>
      </c>
      <c r="AR71" s="49">
        <v>20</v>
      </c>
      <c r="AS71" s="50">
        <v>70</v>
      </c>
      <c r="AT71" s="50">
        <v>30</v>
      </c>
      <c r="AU71" s="385">
        <v>5</v>
      </c>
      <c r="AV71" s="385">
        <v>5</v>
      </c>
      <c r="AW71" s="385">
        <v>5</v>
      </c>
      <c r="AX71" s="385">
        <v>5</v>
      </c>
      <c r="AY71" s="385">
        <v>5</v>
      </c>
      <c r="AZ71" s="385">
        <v>5</v>
      </c>
      <c r="BA71" s="935">
        <v>26</v>
      </c>
      <c r="BB71" s="935">
        <v>26</v>
      </c>
      <c r="BC71" s="935">
        <v>6</v>
      </c>
      <c r="BD71" s="936">
        <v>36</v>
      </c>
      <c r="BE71" s="936">
        <v>36</v>
      </c>
      <c r="BF71" s="936">
        <v>20</v>
      </c>
      <c r="BG71" s="384">
        <v>5</v>
      </c>
      <c r="BH71" s="384">
        <v>5</v>
      </c>
      <c r="BI71" s="384">
        <v>5</v>
      </c>
      <c r="BJ71" s="384">
        <v>5</v>
      </c>
      <c r="BK71" s="384">
        <v>5</v>
      </c>
      <c r="BL71" s="384">
        <v>5</v>
      </c>
      <c r="BM71" s="49">
        <v>50</v>
      </c>
      <c r="BN71" s="49">
        <v>20</v>
      </c>
      <c r="BO71" s="50">
        <v>70</v>
      </c>
      <c r="BP71" s="50">
        <v>30</v>
      </c>
      <c r="BQ71" s="385">
        <v>5</v>
      </c>
      <c r="BR71" s="385">
        <v>5</v>
      </c>
      <c r="BS71" s="385">
        <v>5</v>
      </c>
      <c r="BT71" s="385">
        <v>5</v>
      </c>
      <c r="BU71" s="385">
        <v>5</v>
      </c>
      <c r="BV71" s="385">
        <v>5</v>
      </c>
      <c r="BW71" s="51">
        <v>50</v>
      </c>
      <c r="BX71" s="51">
        <v>20</v>
      </c>
      <c r="BY71" s="52">
        <v>70</v>
      </c>
      <c r="BZ71" s="52">
        <v>30</v>
      </c>
      <c r="CA71" s="384">
        <v>20</v>
      </c>
      <c r="CB71" s="384">
        <v>20</v>
      </c>
      <c r="CC71" s="384">
        <v>20</v>
      </c>
      <c r="CD71" s="384">
        <v>20</v>
      </c>
      <c r="CE71" s="384">
        <v>20</v>
      </c>
      <c r="CF71" s="385">
        <v>20</v>
      </c>
      <c r="CG71" s="385">
        <v>20</v>
      </c>
      <c r="CH71" s="385">
        <v>20</v>
      </c>
      <c r="CI71" s="51">
        <v>20</v>
      </c>
      <c r="CJ71" s="52">
        <v>20</v>
      </c>
      <c r="CK71" s="384">
        <v>20</v>
      </c>
      <c r="CL71" s="384">
        <v>20</v>
      </c>
      <c r="CM71" s="384">
        <v>20</v>
      </c>
      <c r="CN71" s="49">
        <v>20</v>
      </c>
      <c r="CO71" s="50">
        <v>20</v>
      </c>
      <c r="CP71" s="338"/>
      <c r="CQ71" s="350" t="str">
        <f>IF(DOB!D71="","",DOB!D71)</f>
        <v/>
      </c>
      <c r="CR71" s="59"/>
      <c r="CS71" s="53"/>
      <c r="CT71" s="53"/>
      <c r="CU71" s="419" t="str">
        <f t="shared" si="34"/>
        <v/>
      </c>
      <c r="CV71" s="408"/>
      <c r="CW71" s="406" t="str">
        <f t="shared" si="35"/>
        <v/>
      </c>
      <c r="CX71" s="408"/>
      <c r="CY71" s="406" t="str">
        <f t="shared" si="36"/>
        <v/>
      </c>
      <c r="CZ71" s="408"/>
      <c r="DA71" s="406" t="str">
        <f t="shared" si="37"/>
        <v/>
      </c>
      <c r="DB71" s="408"/>
      <c r="DC71" s="406" t="str">
        <f t="shared" si="6"/>
        <v/>
      </c>
      <c r="DD71" s="408"/>
      <c r="DE71" s="406" t="str">
        <f t="shared" si="7"/>
        <v/>
      </c>
      <c r="DF71" s="408"/>
      <c r="DG71" s="406" t="str">
        <f t="shared" si="8"/>
        <v/>
      </c>
      <c r="DH71" s="408"/>
      <c r="DI71" s="406" t="str">
        <f t="shared" si="9"/>
        <v/>
      </c>
      <c r="DJ71" s="408"/>
      <c r="DK71" s="406" t="str">
        <f t="shared" si="10"/>
        <v/>
      </c>
      <c r="DL71" s="408"/>
      <c r="DM71" s="406" t="str">
        <f t="shared" si="11"/>
        <v/>
      </c>
      <c r="DN71" s="408"/>
      <c r="DO71" s="406" t="str">
        <f t="shared" si="11"/>
        <v/>
      </c>
      <c r="DP71" s="408"/>
      <c r="DQ71" s="406" t="str">
        <f t="shared" si="11"/>
        <v/>
      </c>
      <c r="DR71" s="418"/>
      <c r="DS71" s="354"/>
      <c r="DU71" s="356"/>
      <c r="DV71" s="359" t="str">
        <f t="shared" si="12"/>
        <v/>
      </c>
      <c r="DW71" s="355" t="str">
        <f t="shared" si="13"/>
        <v/>
      </c>
      <c r="DX71" s="221" t="str">
        <f t="shared" si="14"/>
        <v/>
      </c>
      <c r="DY71" s="355" t="str">
        <f t="shared" si="15"/>
        <v/>
      </c>
      <c r="DZ71" s="221" t="str">
        <f t="shared" si="16"/>
        <v/>
      </c>
      <c r="EA71" s="355" t="str">
        <f t="shared" si="17"/>
        <v/>
      </c>
      <c r="EB71" s="221" t="str">
        <f t="shared" si="18"/>
        <v/>
      </c>
      <c r="EC71" s="355" t="str">
        <f t="shared" si="19"/>
        <v/>
      </c>
      <c r="ED71" s="221" t="str">
        <f t="shared" si="20"/>
        <v/>
      </c>
      <c r="EE71" s="355" t="str">
        <f t="shared" si="21"/>
        <v/>
      </c>
      <c r="EF71" s="221" t="str">
        <f t="shared" si="22"/>
        <v/>
      </c>
      <c r="EG71" s="355" t="str">
        <f t="shared" si="23"/>
        <v/>
      </c>
      <c r="EH71" s="221" t="str">
        <f t="shared" si="24"/>
        <v/>
      </c>
      <c r="EI71" s="355" t="str">
        <f t="shared" si="25"/>
        <v/>
      </c>
      <c r="EJ71" s="221" t="str">
        <f t="shared" si="26"/>
        <v/>
      </c>
      <c r="EK71" s="355" t="str">
        <f t="shared" si="27"/>
        <v/>
      </c>
      <c r="EL71" s="221" t="str">
        <f t="shared" si="28"/>
        <v/>
      </c>
      <c r="EM71" s="355" t="str">
        <f t="shared" si="29"/>
        <v/>
      </c>
      <c r="EN71" s="221" t="str">
        <f t="shared" si="30"/>
        <v/>
      </c>
      <c r="EO71" s="355" t="str">
        <f t="shared" si="31"/>
        <v/>
      </c>
      <c r="EP71" s="221" t="str">
        <f t="shared" si="32"/>
        <v/>
      </c>
      <c r="EQ71" s="224" t="str">
        <f t="shared" si="33"/>
        <v/>
      </c>
      <c r="ER71" s="25"/>
      <c r="ES71" s="25"/>
      <c r="ET71" s="25"/>
      <c r="EU71" s="25"/>
      <c r="EV71" s="25"/>
      <c r="EW71" s="25"/>
      <c r="EX71" s="25"/>
      <c r="EY71" s="25"/>
    </row>
    <row r="72" spans="1:155" s="27" customFormat="1" ht="18" customHeight="1">
      <c r="A72" s="28">
        <v>66</v>
      </c>
      <c r="B72" s="394"/>
      <c r="C72" s="385"/>
      <c r="D72" s="15">
        <v>866</v>
      </c>
      <c r="E72" s="15"/>
      <c r="F72" s="29"/>
      <c r="G72" s="347"/>
      <c r="H72" s="92" t="str">
        <f t="shared" ref="H72:H105" si="38">CQ72</f>
        <v/>
      </c>
      <c r="I72" s="348" t="s">
        <v>526</v>
      </c>
      <c r="J72" s="349" t="s">
        <v>527</v>
      </c>
      <c r="K72" s="348" t="s">
        <v>528</v>
      </c>
      <c r="L72" s="384">
        <v>5</v>
      </c>
      <c r="M72" s="384">
        <v>5</v>
      </c>
      <c r="N72" s="384">
        <v>5</v>
      </c>
      <c r="O72" s="384">
        <v>5</v>
      </c>
      <c r="P72" s="384">
        <v>5</v>
      </c>
      <c r="Q72" s="384">
        <v>5</v>
      </c>
      <c r="R72" s="933">
        <v>25</v>
      </c>
      <c r="S72" s="933">
        <v>25</v>
      </c>
      <c r="T72" s="933">
        <v>5</v>
      </c>
      <c r="U72" s="400">
        <v>35</v>
      </c>
      <c r="V72" s="400">
        <v>35</v>
      </c>
      <c r="W72" s="400">
        <v>20</v>
      </c>
      <c r="X72" s="385">
        <v>5</v>
      </c>
      <c r="Y72" s="385">
        <v>5</v>
      </c>
      <c r="Z72" s="385">
        <v>5</v>
      </c>
      <c r="AA72" s="385">
        <v>5</v>
      </c>
      <c r="AB72" s="385">
        <v>5</v>
      </c>
      <c r="AC72" s="385">
        <v>5</v>
      </c>
      <c r="AD72" s="935">
        <v>25</v>
      </c>
      <c r="AE72" s="935">
        <v>25</v>
      </c>
      <c r="AF72" s="935">
        <v>5</v>
      </c>
      <c r="AG72" s="936">
        <v>35</v>
      </c>
      <c r="AH72" s="936">
        <v>35</v>
      </c>
      <c r="AI72" s="936">
        <v>20</v>
      </c>
      <c r="AJ72" s="394" t="s">
        <v>34</v>
      </c>
      <c r="AK72" s="384">
        <v>5</v>
      </c>
      <c r="AL72" s="384">
        <v>5</v>
      </c>
      <c r="AM72" s="384">
        <v>5</v>
      </c>
      <c r="AN72" s="384">
        <v>5</v>
      </c>
      <c r="AO72" s="384">
        <v>5</v>
      </c>
      <c r="AP72" s="384">
        <v>5</v>
      </c>
      <c r="AQ72" s="49">
        <v>50</v>
      </c>
      <c r="AR72" s="49">
        <v>20</v>
      </c>
      <c r="AS72" s="50">
        <v>70</v>
      </c>
      <c r="AT72" s="50">
        <v>30</v>
      </c>
      <c r="AU72" s="385">
        <v>5</v>
      </c>
      <c r="AV72" s="385">
        <v>5</v>
      </c>
      <c r="AW72" s="385">
        <v>5</v>
      </c>
      <c r="AX72" s="385">
        <v>5</v>
      </c>
      <c r="AY72" s="385">
        <v>5</v>
      </c>
      <c r="AZ72" s="385">
        <v>5</v>
      </c>
      <c r="BA72" s="935">
        <v>25</v>
      </c>
      <c r="BB72" s="935">
        <v>25</v>
      </c>
      <c r="BC72" s="935">
        <v>5</v>
      </c>
      <c r="BD72" s="936">
        <v>35</v>
      </c>
      <c r="BE72" s="936">
        <v>35</v>
      </c>
      <c r="BF72" s="936">
        <v>20</v>
      </c>
      <c r="BG72" s="384">
        <v>5</v>
      </c>
      <c r="BH72" s="384">
        <v>5</v>
      </c>
      <c r="BI72" s="384">
        <v>5</v>
      </c>
      <c r="BJ72" s="384">
        <v>5</v>
      </c>
      <c r="BK72" s="384">
        <v>5</v>
      </c>
      <c r="BL72" s="384">
        <v>5</v>
      </c>
      <c r="BM72" s="49">
        <v>50</v>
      </c>
      <c r="BN72" s="49">
        <v>20</v>
      </c>
      <c r="BO72" s="50">
        <v>70</v>
      </c>
      <c r="BP72" s="50">
        <v>30</v>
      </c>
      <c r="BQ72" s="385">
        <v>5</v>
      </c>
      <c r="BR72" s="385">
        <v>5</v>
      </c>
      <c r="BS72" s="385">
        <v>5</v>
      </c>
      <c r="BT72" s="385">
        <v>5</v>
      </c>
      <c r="BU72" s="385">
        <v>5</v>
      </c>
      <c r="BV72" s="385">
        <v>5</v>
      </c>
      <c r="BW72" s="51">
        <v>50</v>
      </c>
      <c r="BX72" s="51">
        <v>20</v>
      </c>
      <c r="BY72" s="52">
        <v>70</v>
      </c>
      <c r="BZ72" s="52">
        <v>30</v>
      </c>
      <c r="CA72" s="384">
        <v>20</v>
      </c>
      <c r="CB72" s="384">
        <v>20</v>
      </c>
      <c r="CC72" s="384">
        <v>20</v>
      </c>
      <c r="CD72" s="384">
        <v>20</v>
      </c>
      <c r="CE72" s="384">
        <v>20</v>
      </c>
      <c r="CF72" s="385">
        <v>20</v>
      </c>
      <c r="CG72" s="385">
        <v>20</v>
      </c>
      <c r="CH72" s="385">
        <v>20</v>
      </c>
      <c r="CI72" s="51">
        <v>20</v>
      </c>
      <c r="CJ72" s="52">
        <v>20</v>
      </c>
      <c r="CK72" s="384">
        <v>20</v>
      </c>
      <c r="CL72" s="384">
        <v>20</v>
      </c>
      <c r="CM72" s="384">
        <v>20</v>
      </c>
      <c r="CN72" s="49">
        <v>20</v>
      </c>
      <c r="CO72" s="50">
        <v>20</v>
      </c>
      <c r="CP72" s="338"/>
      <c r="CQ72" s="350" t="str">
        <f>IF(DOB!D72="","",DOB!D72)</f>
        <v/>
      </c>
      <c r="CR72" s="59"/>
      <c r="CS72" s="53"/>
      <c r="CT72" s="53"/>
      <c r="CU72" s="419" t="str">
        <f t="shared" ref="CU72:CU89" si="39">IF(CU$6="","",CU$6)</f>
        <v/>
      </c>
      <c r="CV72" s="408"/>
      <c r="CW72" s="406" t="str">
        <f t="shared" ref="CW72:CW89" si="40">IF(CW$6="","",CW$6)</f>
        <v/>
      </c>
      <c r="CX72" s="408"/>
      <c r="CY72" s="406" t="str">
        <f t="shared" ref="CY72:CY89" si="41">IF(CY$6="","",CY$6)</f>
        <v/>
      </c>
      <c r="CZ72" s="408"/>
      <c r="DA72" s="406" t="str">
        <f t="shared" ref="DA72:DA89" si="42">IF(DA$6="","",DA$6)</f>
        <v/>
      </c>
      <c r="DB72" s="408"/>
      <c r="DC72" s="406" t="str">
        <f t="shared" ref="DC72:DC89" si="43">IF(DC$6="","",DC$6)</f>
        <v/>
      </c>
      <c r="DD72" s="408"/>
      <c r="DE72" s="406" t="str">
        <f t="shared" ref="DE72:DQ89" si="44">IF(DE$6="","",DE$6)</f>
        <v/>
      </c>
      <c r="DF72" s="408"/>
      <c r="DG72" s="406" t="str">
        <f t="shared" si="44"/>
        <v/>
      </c>
      <c r="DH72" s="408"/>
      <c r="DI72" s="406" t="str">
        <f t="shared" si="44"/>
        <v/>
      </c>
      <c r="DJ72" s="408"/>
      <c r="DK72" s="406" t="str">
        <f t="shared" si="44"/>
        <v/>
      </c>
      <c r="DL72" s="408"/>
      <c r="DM72" s="406" t="str">
        <f t="shared" si="44"/>
        <v/>
      </c>
      <c r="DN72" s="408"/>
      <c r="DO72" s="406" t="str">
        <f t="shared" si="44"/>
        <v/>
      </c>
      <c r="DP72" s="408"/>
      <c r="DQ72" s="406" t="str">
        <f t="shared" si="44"/>
        <v/>
      </c>
      <c r="DR72" s="418"/>
      <c r="DS72" s="354"/>
      <c r="DU72" s="356"/>
      <c r="DV72" s="359" t="str">
        <f t="shared" si="12"/>
        <v/>
      </c>
      <c r="DW72" s="355" t="str">
        <f t="shared" si="13"/>
        <v/>
      </c>
      <c r="DX72" s="221" t="str">
        <f t="shared" si="14"/>
        <v/>
      </c>
      <c r="DY72" s="355" t="str">
        <f t="shared" si="15"/>
        <v/>
      </c>
      <c r="DZ72" s="221" t="str">
        <f t="shared" si="16"/>
        <v/>
      </c>
      <c r="EA72" s="355" t="str">
        <f t="shared" si="17"/>
        <v/>
      </c>
      <c r="EB72" s="221" t="str">
        <f t="shared" si="18"/>
        <v/>
      </c>
      <c r="EC72" s="355" t="str">
        <f t="shared" si="19"/>
        <v/>
      </c>
      <c r="ED72" s="221" t="str">
        <f t="shared" si="20"/>
        <v/>
      </c>
      <c r="EE72" s="355" t="str">
        <f t="shared" si="21"/>
        <v/>
      </c>
      <c r="EF72" s="221" t="str">
        <f t="shared" si="22"/>
        <v/>
      </c>
      <c r="EG72" s="355" t="str">
        <f t="shared" si="23"/>
        <v/>
      </c>
      <c r="EH72" s="221" t="str">
        <f t="shared" si="24"/>
        <v/>
      </c>
      <c r="EI72" s="355" t="str">
        <f t="shared" si="25"/>
        <v/>
      </c>
      <c r="EJ72" s="221" t="str">
        <f t="shared" si="26"/>
        <v/>
      </c>
      <c r="EK72" s="355" t="str">
        <f t="shared" si="27"/>
        <v/>
      </c>
      <c r="EL72" s="221" t="str">
        <f t="shared" si="28"/>
        <v/>
      </c>
      <c r="EM72" s="355" t="str">
        <f t="shared" si="29"/>
        <v/>
      </c>
      <c r="EN72" s="221" t="str">
        <f t="shared" si="30"/>
        <v/>
      </c>
      <c r="EO72" s="355" t="str">
        <f t="shared" si="31"/>
        <v/>
      </c>
      <c r="EP72" s="221" t="str">
        <f t="shared" si="32"/>
        <v/>
      </c>
      <c r="EQ72" s="224" t="str">
        <f t="shared" si="33"/>
        <v/>
      </c>
      <c r="ER72" s="25"/>
      <c r="ES72" s="25"/>
      <c r="ET72" s="25"/>
      <c r="EU72" s="25"/>
      <c r="EV72" s="25"/>
      <c r="EW72" s="25"/>
      <c r="EX72" s="25"/>
      <c r="EY72" s="25"/>
    </row>
    <row r="73" spans="1:155" s="27" customFormat="1" ht="18" customHeight="1">
      <c r="A73" s="28">
        <v>67</v>
      </c>
      <c r="B73" s="394"/>
      <c r="C73" s="385"/>
      <c r="D73" s="15">
        <v>867</v>
      </c>
      <c r="E73" s="15"/>
      <c r="F73" s="29"/>
      <c r="G73" s="347"/>
      <c r="H73" s="92" t="str">
        <f t="shared" si="38"/>
        <v/>
      </c>
      <c r="I73" s="348" t="s">
        <v>529</v>
      </c>
      <c r="J73" s="349" t="s">
        <v>530</v>
      </c>
      <c r="K73" s="348" t="s">
        <v>531</v>
      </c>
      <c r="L73" s="384">
        <v>5</v>
      </c>
      <c r="M73" s="384">
        <v>5</v>
      </c>
      <c r="N73" s="384">
        <v>5</v>
      </c>
      <c r="O73" s="384">
        <v>5</v>
      </c>
      <c r="P73" s="384">
        <v>5</v>
      </c>
      <c r="Q73" s="384">
        <v>5</v>
      </c>
      <c r="R73" s="933">
        <v>24</v>
      </c>
      <c r="S73" s="933">
        <v>24</v>
      </c>
      <c r="T73" s="933">
        <v>4</v>
      </c>
      <c r="U73" s="400">
        <v>34</v>
      </c>
      <c r="V73" s="400">
        <v>34</v>
      </c>
      <c r="W73" s="400">
        <v>20</v>
      </c>
      <c r="X73" s="385">
        <v>5</v>
      </c>
      <c r="Y73" s="385">
        <v>5</v>
      </c>
      <c r="Z73" s="385">
        <v>5</v>
      </c>
      <c r="AA73" s="385">
        <v>5</v>
      </c>
      <c r="AB73" s="385">
        <v>5</v>
      </c>
      <c r="AC73" s="385">
        <v>5</v>
      </c>
      <c r="AD73" s="935">
        <v>24</v>
      </c>
      <c r="AE73" s="935">
        <v>24</v>
      </c>
      <c r="AF73" s="935">
        <v>4</v>
      </c>
      <c r="AG73" s="936">
        <v>34</v>
      </c>
      <c r="AH73" s="936">
        <v>34</v>
      </c>
      <c r="AI73" s="936">
        <v>20</v>
      </c>
      <c r="AJ73" s="394" t="s">
        <v>34</v>
      </c>
      <c r="AK73" s="384">
        <v>5</v>
      </c>
      <c r="AL73" s="384">
        <v>5</v>
      </c>
      <c r="AM73" s="384">
        <v>5</v>
      </c>
      <c r="AN73" s="384">
        <v>5</v>
      </c>
      <c r="AO73" s="384">
        <v>5</v>
      </c>
      <c r="AP73" s="384">
        <v>5</v>
      </c>
      <c r="AQ73" s="49">
        <v>50</v>
      </c>
      <c r="AR73" s="49">
        <v>20</v>
      </c>
      <c r="AS73" s="50">
        <v>70</v>
      </c>
      <c r="AT73" s="50">
        <v>30</v>
      </c>
      <c r="AU73" s="385">
        <v>5</v>
      </c>
      <c r="AV73" s="385">
        <v>5</v>
      </c>
      <c r="AW73" s="385">
        <v>5</v>
      </c>
      <c r="AX73" s="385">
        <v>5</v>
      </c>
      <c r="AY73" s="385">
        <v>5</v>
      </c>
      <c r="AZ73" s="385">
        <v>5</v>
      </c>
      <c r="BA73" s="935">
        <v>24</v>
      </c>
      <c r="BB73" s="935">
        <v>24</v>
      </c>
      <c r="BC73" s="935">
        <v>4</v>
      </c>
      <c r="BD73" s="936">
        <v>34</v>
      </c>
      <c r="BE73" s="936">
        <v>34</v>
      </c>
      <c r="BF73" s="936">
        <v>20</v>
      </c>
      <c r="BG73" s="384">
        <v>5</v>
      </c>
      <c r="BH73" s="384">
        <v>5</v>
      </c>
      <c r="BI73" s="384">
        <v>5</v>
      </c>
      <c r="BJ73" s="384">
        <v>5</v>
      </c>
      <c r="BK73" s="384">
        <v>5</v>
      </c>
      <c r="BL73" s="384">
        <v>5</v>
      </c>
      <c r="BM73" s="49">
        <v>50</v>
      </c>
      <c r="BN73" s="49">
        <v>20</v>
      </c>
      <c r="BO73" s="50">
        <v>70</v>
      </c>
      <c r="BP73" s="50">
        <v>30</v>
      </c>
      <c r="BQ73" s="385">
        <v>5</v>
      </c>
      <c r="BR73" s="385">
        <v>5</v>
      </c>
      <c r="BS73" s="385">
        <v>5</v>
      </c>
      <c r="BT73" s="385">
        <v>5</v>
      </c>
      <c r="BU73" s="385">
        <v>5</v>
      </c>
      <c r="BV73" s="385">
        <v>5</v>
      </c>
      <c r="BW73" s="51">
        <v>50</v>
      </c>
      <c r="BX73" s="51">
        <v>20</v>
      </c>
      <c r="BY73" s="52">
        <v>70</v>
      </c>
      <c r="BZ73" s="52">
        <v>30</v>
      </c>
      <c r="CA73" s="384">
        <v>20</v>
      </c>
      <c r="CB73" s="384">
        <v>20</v>
      </c>
      <c r="CC73" s="384">
        <v>20</v>
      </c>
      <c r="CD73" s="384">
        <v>20</v>
      </c>
      <c r="CE73" s="384">
        <v>20</v>
      </c>
      <c r="CF73" s="385">
        <v>20</v>
      </c>
      <c r="CG73" s="385">
        <v>20</v>
      </c>
      <c r="CH73" s="385">
        <v>20</v>
      </c>
      <c r="CI73" s="51">
        <v>20</v>
      </c>
      <c r="CJ73" s="52">
        <v>20</v>
      </c>
      <c r="CK73" s="384">
        <v>20</v>
      </c>
      <c r="CL73" s="384">
        <v>20</v>
      </c>
      <c r="CM73" s="384">
        <v>20</v>
      </c>
      <c r="CN73" s="49">
        <v>20</v>
      </c>
      <c r="CO73" s="50">
        <v>20</v>
      </c>
      <c r="CP73" s="338"/>
      <c r="CQ73" s="350" t="str">
        <f>IF(DOB!D73="","",DOB!D73)</f>
        <v/>
      </c>
      <c r="CR73" s="59"/>
      <c r="CS73" s="53"/>
      <c r="CT73" s="53"/>
      <c r="CU73" s="419" t="str">
        <f t="shared" si="39"/>
        <v/>
      </c>
      <c r="CV73" s="408"/>
      <c r="CW73" s="406" t="str">
        <f t="shared" si="40"/>
        <v/>
      </c>
      <c r="CX73" s="408"/>
      <c r="CY73" s="406" t="str">
        <f t="shared" si="41"/>
        <v/>
      </c>
      <c r="CZ73" s="408"/>
      <c r="DA73" s="406" t="str">
        <f t="shared" si="42"/>
        <v/>
      </c>
      <c r="DB73" s="408"/>
      <c r="DC73" s="406" t="str">
        <f t="shared" si="43"/>
        <v/>
      </c>
      <c r="DD73" s="408"/>
      <c r="DE73" s="406" t="str">
        <f t="shared" si="44"/>
        <v/>
      </c>
      <c r="DF73" s="408"/>
      <c r="DG73" s="406" t="str">
        <f t="shared" si="44"/>
        <v/>
      </c>
      <c r="DH73" s="408"/>
      <c r="DI73" s="406" t="str">
        <f t="shared" si="44"/>
        <v/>
      </c>
      <c r="DJ73" s="408"/>
      <c r="DK73" s="406" t="str">
        <f t="shared" si="44"/>
        <v/>
      </c>
      <c r="DL73" s="408"/>
      <c r="DM73" s="406" t="str">
        <f t="shared" si="44"/>
        <v/>
      </c>
      <c r="DN73" s="408"/>
      <c r="DO73" s="406" t="str">
        <f t="shared" si="44"/>
        <v/>
      </c>
      <c r="DP73" s="408"/>
      <c r="DQ73" s="406" t="str">
        <f t="shared" si="44"/>
        <v/>
      </c>
      <c r="DR73" s="418"/>
      <c r="DS73" s="354"/>
      <c r="DU73" s="356"/>
      <c r="DV73" s="359" t="str">
        <f t="shared" ref="DV73:DV106" si="45">IF(CW73="","",SUM(CU73,CW73))</f>
        <v/>
      </c>
      <c r="DW73" s="355" t="str">
        <f t="shared" ref="DW73:DW106" si="46">IF(CX73="","",SUM(CV73,CX73))</f>
        <v/>
      </c>
      <c r="DX73" s="221" t="str">
        <f t="shared" ref="DX73:DX106" si="47">IF(CY73="","",SUM(DV73,CY73))</f>
        <v/>
      </c>
      <c r="DY73" s="355" t="str">
        <f t="shared" ref="DY73:DY106" si="48">IF(CZ73="","",SUM(DW73,CZ73))</f>
        <v/>
      </c>
      <c r="DZ73" s="221" t="str">
        <f t="shared" ref="DZ73:DZ106" si="49">IF(DA73="","",SUM(DX73,DA73))</f>
        <v/>
      </c>
      <c r="EA73" s="355" t="str">
        <f t="shared" ref="EA73:EA106" si="50">IF(DB73="","",SUM(DY73,DB73))</f>
        <v/>
      </c>
      <c r="EB73" s="221" t="str">
        <f t="shared" ref="EB73:EB106" si="51">IF(DC73="","",SUM(DZ73,DC73))</f>
        <v/>
      </c>
      <c r="EC73" s="355" t="str">
        <f t="shared" ref="EC73:EC106" si="52">IF(DD73="","",SUM(EA73,DD73))</f>
        <v/>
      </c>
      <c r="ED73" s="221" t="str">
        <f t="shared" ref="ED73:ED106" si="53">IF(DE73="","",SUM(EB73,DE73))</f>
        <v/>
      </c>
      <c r="EE73" s="355" t="str">
        <f t="shared" ref="EE73:EE106" si="54">IF(DF73="","",SUM(EC73,DF73))</f>
        <v/>
      </c>
      <c r="EF73" s="221" t="str">
        <f t="shared" ref="EF73:EF106" si="55">IF(DG73="","",SUM(ED73,DG73))</f>
        <v/>
      </c>
      <c r="EG73" s="355" t="str">
        <f t="shared" ref="EG73:EG106" si="56">IF(DH73="","",SUM(EE73,DH73))</f>
        <v/>
      </c>
      <c r="EH73" s="221" t="str">
        <f t="shared" ref="EH73:EH106" si="57">IF(DI73="","",SUM(EF73,DI73))</f>
        <v/>
      </c>
      <c r="EI73" s="355" t="str">
        <f t="shared" ref="EI73:EI106" si="58">IF(DJ73="","",SUM(EG73,DJ73))</f>
        <v/>
      </c>
      <c r="EJ73" s="221" t="str">
        <f t="shared" ref="EJ73:EJ106" si="59">IF(DK73="","",SUM(EH73,DK73))</f>
        <v/>
      </c>
      <c r="EK73" s="355" t="str">
        <f t="shared" ref="EK73:EK106" si="60">IF(DL73="","",SUM(EI73,DL73))</f>
        <v/>
      </c>
      <c r="EL73" s="221" t="str">
        <f t="shared" ref="EL73:EL106" si="61">IF(DM73="","",SUM(EJ73,DM73))</f>
        <v/>
      </c>
      <c r="EM73" s="355" t="str">
        <f t="shared" ref="EM73:EM106" si="62">IF(DN73="","",SUM(EK73,DN73))</f>
        <v/>
      </c>
      <c r="EN73" s="221" t="str">
        <f t="shared" ref="EN73:EN106" si="63">IF(DO73="","",SUM(EL73,DO73))</f>
        <v/>
      </c>
      <c r="EO73" s="355" t="str">
        <f t="shared" ref="EO73:EO106" si="64">IF(DP73="","",SUM(EM73,DP73))</f>
        <v/>
      </c>
      <c r="EP73" s="221" t="str">
        <f t="shared" ref="EP73:EP106" si="65">IF(DQ73="","",SUM(EN73,DQ73))</f>
        <v/>
      </c>
      <c r="EQ73" s="224" t="str">
        <f t="shared" ref="EQ73:EQ106" si="66">IF(DR73="","",SUM(EO73,DR73))</f>
        <v/>
      </c>
      <c r="ER73" s="25"/>
      <c r="ES73" s="25"/>
      <c r="ET73" s="25"/>
      <c r="EU73" s="25"/>
      <c r="EV73" s="25"/>
      <c r="EW73" s="25"/>
      <c r="EX73" s="25"/>
      <c r="EY73" s="25"/>
    </row>
    <row r="74" spans="1:155" s="27" customFormat="1" ht="18" customHeight="1">
      <c r="A74" s="28">
        <v>68</v>
      </c>
      <c r="B74" s="394"/>
      <c r="C74" s="385"/>
      <c r="D74" s="15">
        <v>868</v>
      </c>
      <c r="E74" s="15"/>
      <c r="F74" s="29"/>
      <c r="G74" s="347"/>
      <c r="H74" s="92" t="str">
        <f t="shared" si="38"/>
        <v/>
      </c>
      <c r="I74" s="348" t="s">
        <v>532</v>
      </c>
      <c r="J74" s="349" t="s">
        <v>533</v>
      </c>
      <c r="K74" s="348" t="s">
        <v>534</v>
      </c>
      <c r="L74" s="384">
        <v>5</v>
      </c>
      <c r="M74" s="384">
        <v>5</v>
      </c>
      <c r="N74" s="384">
        <v>5</v>
      </c>
      <c r="O74" s="384">
        <v>5</v>
      </c>
      <c r="P74" s="384">
        <v>5</v>
      </c>
      <c r="Q74" s="384">
        <v>5</v>
      </c>
      <c r="R74" s="933">
        <v>23</v>
      </c>
      <c r="S74" s="933">
        <v>23</v>
      </c>
      <c r="T74" s="933">
        <v>3</v>
      </c>
      <c r="U74" s="400">
        <v>33</v>
      </c>
      <c r="V74" s="400">
        <v>33</v>
      </c>
      <c r="W74" s="400">
        <v>20</v>
      </c>
      <c r="X74" s="385">
        <v>5</v>
      </c>
      <c r="Y74" s="385">
        <v>5</v>
      </c>
      <c r="Z74" s="385">
        <v>5</v>
      </c>
      <c r="AA74" s="385">
        <v>5</v>
      </c>
      <c r="AB74" s="385">
        <v>5</v>
      </c>
      <c r="AC74" s="385">
        <v>5</v>
      </c>
      <c r="AD74" s="935">
        <v>23</v>
      </c>
      <c r="AE74" s="935">
        <v>23</v>
      </c>
      <c r="AF74" s="935">
        <v>3</v>
      </c>
      <c r="AG74" s="936">
        <v>33</v>
      </c>
      <c r="AH74" s="936">
        <v>33</v>
      </c>
      <c r="AI74" s="936">
        <v>20</v>
      </c>
      <c r="AJ74" s="394" t="s">
        <v>34</v>
      </c>
      <c r="AK74" s="384">
        <v>5</v>
      </c>
      <c r="AL74" s="384">
        <v>5</v>
      </c>
      <c r="AM74" s="384">
        <v>5</v>
      </c>
      <c r="AN74" s="384">
        <v>5</v>
      </c>
      <c r="AO74" s="384">
        <v>5</v>
      </c>
      <c r="AP74" s="384">
        <v>5</v>
      </c>
      <c r="AQ74" s="49">
        <v>50</v>
      </c>
      <c r="AR74" s="49">
        <v>20</v>
      </c>
      <c r="AS74" s="50">
        <v>70</v>
      </c>
      <c r="AT74" s="50">
        <v>30</v>
      </c>
      <c r="AU74" s="385">
        <v>5</v>
      </c>
      <c r="AV74" s="385">
        <v>5</v>
      </c>
      <c r="AW74" s="385">
        <v>5</v>
      </c>
      <c r="AX74" s="385">
        <v>5</v>
      </c>
      <c r="AY74" s="385">
        <v>5</v>
      </c>
      <c r="AZ74" s="385">
        <v>5</v>
      </c>
      <c r="BA74" s="935">
        <v>23</v>
      </c>
      <c r="BB74" s="935">
        <v>23</v>
      </c>
      <c r="BC74" s="935">
        <v>3</v>
      </c>
      <c r="BD74" s="936">
        <v>33</v>
      </c>
      <c r="BE74" s="936">
        <v>33</v>
      </c>
      <c r="BF74" s="936">
        <v>20</v>
      </c>
      <c r="BG74" s="384">
        <v>5</v>
      </c>
      <c r="BH74" s="384">
        <v>5</v>
      </c>
      <c r="BI74" s="384">
        <v>5</v>
      </c>
      <c r="BJ74" s="384">
        <v>5</v>
      </c>
      <c r="BK74" s="384">
        <v>5</v>
      </c>
      <c r="BL74" s="384">
        <v>5</v>
      </c>
      <c r="BM74" s="49">
        <v>50</v>
      </c>
      <c r="BN74" s="49">
        <v>20</v>
      </c>
      <c r="BO74" s="50">
        <v>70</v>
      </c>
      <c r="BP74" s="50">
        <v>30</v>
      </c>
      <c r="BQ74" s="385">
        <v>5</v>
      </c>
      <c r="BR74" s="385">
        <v>5</v>
      </c>
      <c r="BS74" s="385">
        <v>5</v>
      </c>
      <c r="BT74" s="385">
        <v>5</v>
      </c>
      <c r="BU74" s="385">
        <v>5</v>
      </c>
      <c r="BV74" s="385">
        <v>5</v>
      </c>
      <c r="BW74" s="51">
        <v>50</v>
      </c>
      <c r="BX74" s="51">
        <v>20</v>
      </c>
      <c r="BY74" s="52">
        <v>70</v>
      </c>
      <c r="BZ74" s="52">
        <v>30</v>
      </c>
      <c r="CA74" s="384">
        <v>20</v>
      </c>
      <c r="CB74" s="384">
        <v>20</v>
      </c>
      <c r="CC74" s="384">
        <v>20</v>
      </c>
      <c r="CD74" s="384">
        <v>20</v>
      </c>
      <c r="CE74" s="384">
        <v>20</v>
      </c>
      <c r="CF74" s="385">
        <v>20</v>
      </c>
      <c r="CG74" s="385">
        <v>20</v>
      </c>
      <c r="CH74" s="385">
        <v>20</v>
      </c>
      <c r="CI74" s="51">
        <v>20</v>
      </c>
      <c r="CJ74" s="52">
        <v>20</v>
      </c>
      <c r="CK74" s="384">
        <v>20</v>
      </c>
      <c r="CL74" s="384">
        <v>20</v>
      </c>
      <c r="CM74" s="384">
        <v>20</v>
      </c>
      <c r="CN74" s="49">
        <v>20</v>
      </c>
      <c r="CO74" s="50">
        <v>20</v>
      </c>
      <c r="CP74" s="338"/>
      <c r="CQ74" s="350" t="str">
        <f>IF(DOB!D74="","",DOB!D74)</f>
        <v/>
      </c>
      <c r="CR74" s="59"/>
      <c r="CS74" s="53"/>
      <c r="CT74" s="53"/>
      <c r="CU74" s="419" t="str">
        <f t="shared" si="39"/>
        <v/>
      </c>
      <c r="CV74" s="408"/>
      <c r="CW74" s="406" t="str">
        <f t="shared" si="40"/>
        <v/>
      </c>
      <c r="CX74" s="408"/>
      <c r="CY74" s="406" t="str">
        <f t="shared" si="41"/>
        <v/>
      </c>
      <c r="CZ74" s="408"/>
      <c r="DA74" s="406" t="str">
        <f t="shared" si="42"/>
        <v/>
      </c>
      <c r="DB74" s="408"/>
      <c r="DC74" s="406" t="str">
        <f t="shared" si="43"/>
        <v/>
      </c>
      <c r="DD74" s="408"/>
      <c r="DE74" s="406" t="str">
        <f t="shared" si="44"/>
        <v/>
      </c>
      <c r="DF74" s="408"/>
      <c r="DG74" s="406" t="str">
        <f t="shared" si="44"/>
        <v/>
      </c>
      <c r="DH74" s="408"/>
      <c r="DI74" s="406" t="str">
        <f t="shared" si="44"/>
        <v/>
      </c>
      <c r="DJ74" s="408"/>
      <c r="DK74" s="406" t="str">
        <f t="shared" si="44"/>
        <v/>
      </c>
      <c r="DL74" s="408"/>
      <c r="DM74" s="406" t="str">
        <f t="shared" si="44"/>
        <v/>
      </c>
      <c r="DN74" s="408"/>
      <c r="DO74" s="406" t="str">
        <f t="shared" si="44"/>
        <v/>
      </c>
      <c r="DP74" s="408"/>
      <c r="DQ74" s="406" t="str">
        <f t="shared" si="44"/>
        <v/>
      </c>
      <c r="DR74" s="418"/>
      <c r="DS74" s="354"/>
      <c r="DU74" s="356"/>
      <c r="DV74" s="359" t="str">
        <f t="shared" si="45"/>
        <v/>
      </c>
      <c r="DW74" s="355" t="str">
        <f t="shared" si="46"/>
        <v/>
      </c>
      <c r="DX74" s="221" t="str">
        <f t="shared" si="47"/>
        <v/>
      </c>
      <c r="DY74" s="355" t="str">
        <f t="shared" si="48"/>
        <v/>
      </c>
      <c r="DZ74" s="221" t="str">
        <f t="shared" si="49"/>
        <v/>
      </c>
      <c r="EA74" s="355" t="str">
        <f t="shared" si="50"/>
        <v/>
      </c>
      <c r="EB74" s="221" t="str">
        <f t="shared" si="51"/>
        <v/>
      </c>
      <c r="EC74" s="355" t="str">
        <f t="shared" si="52"/>
        <v/>
      </c>
      <c r="ED74" s="221" t="str">
        <f t="shared" si="53"/>
        <v/>
      </c>
      <c r="EE74" s="355" t="str">
        <f t="shared" si="54"/>
        <v/>
      </c>
      <c r="EF74" s="221" t="str">
        <f t="shared" si="55"/>
        <v/>
      </c>
      <c r="EG74" s="355" t="str">
        <f t="shared" si="56"/>
        <v/>
      </c>
      <c r="EH74" s="221" t="str">
        <f t="shared" si="57"/>
        <v/>
      </c>
      <c r="EI74" s="355" t="str">
        <f t="shared" si="58"/>
        <v/>
      </c>
      <c r="EJ74" s="221" t="str">
        <f t="shared" si="59"/>
        <v/>
      </c>
      <c r="EK74" s="355" t="str">
        <f t="shared" si="60"/>
        <v/>
      </c>
      <c r="EL74" s="221" t="str">
        <f t="shared" si="61"/>
        <v/>
      </c>
      <c r="EM74" s="355" t="str">
        <f t="shared" si="62"/>
        <v/>
      </c>
      <c r="EN74" s="221" t="str">
        <f t="shared" si="63"/>
        <v/>
      </c>
      <c r="EO74" s="355" t="str">
        <f t="shared" si="64"/>
        <v/>
      </c>
      <c r="EP74" s="221" t="str">
        <f t="shared" si="65"/>
        <v/>
      </c>
      <c r="EQ74" s="224" t="str">
        <f t="shared" si="66"/>
        <v/>
      </c>
      <c r="ER74" s="25"/>
      <c r="ES74" s="25"/>
      <c r="ET74" s="25"/>
      <c r="EU74" s="25"/>
      <c r="EV74" s="25"/>
      <c r="EW74" s="25"/>
      <c r="EX74" s="25"/>
      <c r="EY74" s="25"/>
    </row>
    <row r="75" spans="1:155" s="27" customFormat="1" ht="18" customHeight="1">
      <c r="A75" s="28">
        <v>69</v>
      </c>
      <c r="B75" s="394"/>
      <c r="C75" s="385"/>
      <c r="D75" s="15">
        <v>869</v>
      </c>
      <c r="E75" s="15"/>
      <c r="F75" s="29"/>
      <c r="G75" s="347"/>
      <c r="H75" s="92" t="str">
        <f t="shared" si="38"/>
        <v/>
      </c>
      <c r="I75" s="348" t="s">
        <v>535</v>
      </c>
      <c r="J75" s="349" t="s">
        <v>536</v>
      </c>
      <c r="K75" s="348" t="s">
        <v>537</v>
      </c>
      <c r="L75" s="384">
        <v>5</v>
      </c>
      <c r="M75" s="384">
        <v>5</v>
      </c>
      <c r="N75" s="384">
        <v>5</v>
      </c>
      <c r="O75" s="384">
        <v>5</v>
      </c>
      <c r="P75" s="384">
        <v>5</v>
      </c>
      <c r="Q75" s="384">
        <v>5</v>
      </c>
      <c r="R75" s="933">
        <v>22</v>
      </c>
      <c r="S75" s="933">
        <v>22</v>
      </c>
      <c r="T75" s="933">
        <v>2</v>
      </c>
      <c r="U75" s="400">
        <v>32</v>
      </c>
      <c r="V75" s="400">
        <v>32</v>
      </c>
      <c r="W75" s="400">
        <v>20</v>
      </c>
      <c r="X75" s="385">
        <v>5</v>
      </c>
      <c r="Y75" s="385">
        <v>5</v>
      </c>
      <c r="Z75" s="385">
        <v>5</v>
      </c>
      <c r="AA75" s="385">
        <v>5</v>
      </c>
      <c r="AB75" s="385">
        <v>5</v>
      </c>
      <c r="AC75" s="385">
        <v>5</v>
      </c>
      <c r="AD75" s="935">
        <v>22</v>
      </c>
      <c r="AE75" s="935">
        <v>22</v>
      </c>
      <c r="AF75" s="935">
        <v>2</v>
      </c>
      <c r="AG75" s="936">
        <v>32</v>
      </c>
      <c r="AH75" s="936">
        <v>32</v>
      </c>
      <c r="AI75" s="936">
        <v>20</v>
      </c>
      <c r="AJ75" s="394" t="s">
        <v>34</v>
      </c>
      <c r="AK75" s="384">
        <v>5</v>
      </c>
      <c r="AL75" s="384">
        <v>5</v>
      </c>
      <c r="AM75" s="384">
        <v>5</v>
      </c>
      <c r="AN75" s="384">
        <v>5</v>
      </c>
      <c r="AO75" s="384">
        <v>5</v>
      </c>
      <c r="AP75" s="384">
        <v>5</v>
      </c>
      <c r="AQ75" s="49">
        <v>50</v>
      </c>
      <c r="AR75" s="49">
        <v>20</v>
      </c>
      <c r="AS75" s="50">
        <v>70</v>
      </c>
      <c r="AT75" s="50">
        <v>30</v>
      </c>
      <c r="AU75" s="385">
        <v>5</v>
      </c>
      <c r="AV75" s="385">
        <v>5</v>
      </c>
      <c r="AW75" s="385">
        <v>5</v>
      </c>
      <c r="AX75" s="385">
        <v>5</v>
      </c>
      <c r="AY75" s="385">
        <v>5</v>
      </c>
      <c r="AZ75" s="385">
        <v>5</v>
      </c>
      <c r="BA75" s="935">
        <v>22</v>
      </c>
      <c r="BB75" s="935">
        <v>22</v>
      </c>
      <c r="BC75" s="935">
        <v>2</v>
      </c>
      <c r="BD75" s="936">
        <v>32</v>
      </c>
      <c r="BE75" s="936">
        <v>32</v>
      </c>
      <c r="BF75" s="936">
        <v>20</v>
      </c>
      <c r="BG75" s="384">
        <v>5</v>
      </c>
      <c r="BH75" s="384">
        <v>5</v>
      </c>
      <c r="BI75" s="384">
        <v>5</v>
      </c>
      <c r="BJ75" s="384">
        <v>5</v>
      </c>
      <c r="BK75" s="384">
        <v>5</v>
      </c>
      <c r="BL75" s="384">
        <v>5</v>
      </c>
      <c r="BM75" s="49">
        <v>50</v>
      </c>
      <c r="BN75" s="49">
        <v>20</v>
      </c>
      <c r="BO75" s="50">
        <v>70</v>
      </c>
      <c r="BP75" s="50">
        <v>30</v>
      </c>
      <c r="BQ75" s="385">
        <v>5</v>
      </c>
      <c r="BR75" s="385">
        <v>5</v>
      </c>
      <c r="BS75" s="385">
        <v>5</v>
      </c>
      <c r="BT75" s="385">
        <v>5</v>
      </c>
      <c r="BU75" s="385">
        <v>5</v>
      </c>
      <c r="BV75" s="385">
        <v>5</v>
      </c>
      <c r="BW75" s="51">
        <v>50</v>
      </c>
      <c r="BX75" s="51">
        <v>20</v>
      </c>
      <c r="BY75" s="52">
        <v>70</v>
      </c>
      <c r="BZ75" s="52">
        <v>30</v>
      </c>
      <c r="CA75" s="384">
        <v>20</v>
      </c>
      <c r="CB75" s="384">
        <v>20</v>
      </c>
      <c r="CC75" s="384">
        <v>20</v>
      </c>
      <c r="CD75" s="384">
        <v>20</v>
      </c>
      <c r="CE75" s="384">
        <v>20</v>
      </c>
      <c r="CF75" s="385">
        <v>20</v>
      </c>
      <c r="CG75" s="385">
        <v>20</v>
      </c>
      <c r="CH75" s="385">
        <v>20</v>
      </c>
      <c r="CI75" s="51">
        <v>20</v>
      </c>
      <c r="CJ75" s="52">
        <v>20</v>
      </c>
      <c r="CK75" s="384">
        <v>20</v>
      </c>
      <c r="CL75" s="384">
        <v>20</v>
      </c>
      <c r="CM75" s="384">
        <v>20</v>
      </c>
      <c r="CN75" s="49">
        <v>20</v>
      </c>
      <c r="CO75" s="50">
        <v>20</v>
      </c>
      <c r="CP75" s="338"/>
      <c r="CQ75" s="350" t="str">
        <f>IF(DOB!D75="","",DOB!D75)</f>
        <v/>
      </c>
      <c r="CR75" s="59"/>
      <c r="CS75" s="53"/>
      <c r="CT75" s="53"/>
      <c r="CU75" s="419" t="str">
        <f t="shared" si="39"/>
        <v/>
      </c>
      <c r="CV75" s="408"/>
      <c r="CW75" s="406" t="str">
        <f t="shared" si="40"/>
        <v/>
      </c>
      <c r="CX75" s="408"/>
      <c r="CY75" s="406" t="str">
        <f t="shared" si="41"/>
        <v/>
      </c>
      <c r="CZ75" s="408"/>
      <c r="DA75" s="406" t="str">
        <f t="shared" si="42"/>
        <v/>
      </c>
      <c r="DB75" s="408"/>
      <c r="DC75" s="406" t="str">
        <f t="shared" si="43"/>
        <v/>
      </c>
      <c r="DD75" s="408"/>
      <c r="DE75" s="406" t="str">
        <f t="shared" si="44"/>
        <v/>
      </c>
      <c r="DF75" s="408"/>
      <c r="DG75" s="406" t="str">
        <f t="shared" si="44"/>
        <v/>
      </c>
      <c r="DH75" s="408"/>
      <c r="DI75" s="406" t="str">
        <f t="shared" si="44"/>
        <v/>
      </c>
      <c r="DJ75" s="408"/>
      <c r="DK75" s="406" t="str">
        <f t="shared" si="44"/>
        <v/>
      </c>
      <c r="DL75" s="408"/>
      <c r="DM75" s="406" t="str">
        <f t="shared" si="44"/>
        <v/>
      </c>
      <c r="DN75" s="408"/>
      <c r="DO75" s="406" t="str">
        <f t="shared" si="44"/>
        <v/>
      </c>
      <c r="DP75" s="408"/>
      <c r="DQ75" s="406" t="str">
        <f t="shared" si="44"/>
        <v/>
      </c>
      <c r="DR75" s="418"/>
      <c r="DS75" s="354"/>
      <c r="DU75" s="356"/>
      <c r="DV75" s="359" t="str">
        <f t="shared" si="45"/>
        <v/>
      </c>
      <c r="DW75" s="355" t="str">
        <f t="shared" si="46"/>
        <v/>
      </c>
      <c r="DX75" s="221" t="str">
        <f t="shared" si="47"/>
        <v/>
      </c>
      <c r="DY75" s="355" t="str">
        <f t="shared" si="48"/>
        <v/>
      </c>
      <c r="DZ75" s="221" t="str">
        <f t="shared" si="49"/>
        <v/>
      </c>
      <c r="EA75" s="355" t="str">
        <f t="shared" si="50"/>
        <v/>
      </c>
      <c r="EB75" s="221" t="str">
        <f t="shared" si="51"/>
        <v/>
      </c>
      <c r="EC75" s="355" t="str">
        <f t="shared" si="52"/>
        <v/>
      </c>
      <c r="ED75" s="221" t="str">
        <f t="shared" si="53"/>
        <v/>
      </c>
      <c r="EE75" s="355" t="str">
        <f t="shared" si="54"/>
        <v/>
      </c>
      <c r="EF75" s="221" t="str">
        <f t="shared" si="55"/>
        <v/>
      </c>
      <c r="EG75" s="355" t="str">
        <f t="shared" si="56"/>
        <v/>
      </c>
      <c r="EH75" s="221" t="str">
        <f t="shared" si="57"/>
        <v/>
      </c>
      <c r="EI75" s="355" t="str">
        <f t="shared" si="58"/>
        <v/>
      </c>
      <c r="EJ75" s="221" t="str">
        <f t="shared" si="59"/>
        <v/>
      </c>
      <c r="EK75" s="355" t="str">
        <f t="shared" si="60"/>
        <v/>
      </c>
      <c r="EL75" s="221" t="str">
        <f t="shared" si="61"/>
        <v/>
      </c>
      <c r="EM75" s="355" t="str">
        <f t="shared" si="62"/>
        <v/>
      </c>
      <c r="EN75" s="221" t="str">
        <f t="shared" si="63"/>
        <v/>
      </c>
      <c r="EO75" s="355" t="str">
        <f t="shared" si="64"/>
        <v/>
      </c>
      <c r="EP75" s="221" t="str">
        <f t="shared" si="65"/>
        <v/>
      </c>
      <c r="EQ75" s="224" t="str">
        <f t="shared" si="66"/>
        <v/>
      </c>
      <c r="ER75" s="25"/>
      <c r="ES75" s="25"/>
      <c r="ET75" s="25"/>
      <c r="EU75" s="25"/>
      <c r="EV75" s="25"/>
      <c r="EW75" s="25"/>
      <c r="EX75" s="25"/>
      <c r="EY75" s="25"/>
    </row>
    <row r="76" spans="1:155" s="27" customFormat="1" ht="18" customHeight="1">
      <c r="A76" s="28">
        <v>70</v>
      </c>
      <c r="B76" s="394"/>
      <c r="C76" s="385"/>
      <c r="D76" s="15">
        <v>870</v>
      </c>
      <c r="E76" s="15"/>
      <c r="F76" s="29"/>
      <c r="G76" s="347"/>
      <c r="H76" s="92" t="str">
        <f t="shared" si="38"/>
        <v/>
      </c>
      <c r="I76" s="348" t="s">
        <v>538</v>
      </c>
      <c r="J76" s="349" t="s">
        <v>539</v>
      </c>
      <c r="K76" s="348" t="s">
        <v>540</v>
      </c>
      <c r="L76" s="384">
        <v>5</v>
      </c>
      <c r="M76" s="384">
        <v>5</v>
      </c>
      <c r="N76" s="384">
        <v>5</v>
      </c>
      <c r="O76" s="384">
        <v>5</v>
      </c>
      <c r="P76" s="384">
        <v>5</v>
      </c>
      <c r="Q76" s="384">
        <v>5</v>
      </c>
      <c r="R76" s="933">
        <v>21</v>
      </c>
      <c r="S76" s="933">
        <v>21</v>
      </c>
      <c r="T76" s="933">
        <v>1</v>
      </c>
      <c r="U76" s="400">
        <v>31</v>
      </c>
      <c r="V76" s="400">
        <v>31</v>
      </c>
      <c r="W76" s="400">
        <v>20</v>
      </c>
      <c r="X76" s="385">
        <v>5</v>
      </c>
      <c r="Y76" s="385">
        <v>5</v>
      </c>
      <c r="Z76" s="385">
        <v>5</v>
      </c>
      <c r="AA76" s="385">
        <v>5</v>
      </c>
      <c r="AB76" s="385">
        <v>5</v>
      </c>
      <c r="AC76" s="385">
        <v>5</v>
      </c>
      <c r="AD76" s="935">
        <v>21</v>
      </c>
      <c r="AE76" s="935">
        <v>21</v>
      </c>
      <c r="AF76" s="935">
        <v>1</v>
      </c>
      <c r="AG76" s="936">
        <v>31</v>
      </c>
      <c r="AH76" s="936">
        <v>31</v>
      </c>
      <c r="AI76" s="936">
        <v>20</v>
      </c>
      <c r="AJ76" s="394" t="s">
        <v>34</v>
      </c>
      <c r="AK76" s="384">
        <v>5</v>
      </c>
      <c r="AL76" s="384">
        <v>5</v>
      </c>
      <c r="AM76" s="384">
        <v>5</v>
      </c>
      <c r="AN76" s="384">
        <v>5</v>
      </c>
      <c r="AO76" s="384">
        <v>5</v>
      </c>
      <c r="AP76" s="384">
        <v>5</v>
      </c>
      <c r="AQ76" s="49">
        <v>50</v>
      </c>
      <c r="AR76" s="49">
        <v>20</v>
      </c>
      <c r="AS76" s="50">
        <v>70</v>
      </c>
      <c r="AT76" s="50">
        <v>30</v>
      </c>
      <c r="AU76" s="385">
        <v>5</v>
      </c>
      <c r="AV76" s="385">
        <v>5</v>
      </c>
      <c r="AW76" s="385">
        <v>5</v>
      </c>
      <c r="AX76" s="385">
        <v>5</v>
      </c>
      <c r="AY76" s="385">
        <v>5</v>
      </c>
      <c r="AZ76" s="385">
        <v>5</v>
      </c>
      <c r="BA76" s="935">
        <v>21</v>
      </c>
      <c r="BB76" s="935">
        <v>21</v>
      </c>
      <c r="BC76" s="935">
        <v>1</v>
      </c>
      <c r="BD76" s="936">
        <v>31</v>
      </c>
      <c r="BE76" s="936">
        <v>31</v>
      </c>
      <c r="BF76" s="936">
        <v>20</v>
      </c>
      <c r="BG76" s="384">
        <v>5</v>
      </c>
      <c r="BH76" s="384">
        <v>5</v>
      </c>
      <c r="BI76" s="384">
        <v>5</v>
      </c>
      <c r="BJ76" s="384">
        <v>5</v>
      </c>
      <c r="BK76" s="384">
        <v>5</v>
      </c>
      <c r="BL76" s="384">
        <v>5</v>
      </c>
      <c r="BM76" s="49">
        <v>50</v>
      </c>
      <c r="BN76" s="49">
        <v>20</v>
      </c>
      <c r="BO76" s="50">
        <v>70</v>
      </c>
      <c r="BP76" s="50">
        <v>30</v>
      </c>
      <c r="BQ76" s="385">
        <v>5</v>
      </c>
      <c r="BR76" s="385">
        <v>5</v>
      </c>
      <c r="BS76" s="385">
        <v>5</v>
      </c>
      <c r="BT76" s="385">
        <v>5</v>
      </c>
      <c r="BU76" s="385">
        <v>5</v>
      </c>
      <c r="BV76" s="385">
        <v>5</v>
      </c>
      <c r="BW76" s="51">
        <v>50</v>
      </c>
      <c r="BX76" s="51">
        <v>20</v>
      </c>
      <c r="BY76" s="52">
        <v>70</v>
      </c>
      <c r="BZ76" s="52">
        <v>30</v>
      </c>
      <c r="CA76" s="384">
        <v>20</v>
      </c>
      <c r="CB76" s="384">
        <v>20</v>
      </c>
      <c r="CC76" s="384">
        <v>20</v>
      </c>
      <c r="CD76" s="384">
        <v>20</v>
      </c>
      <c r="CE76" s="384">
        <v>20</v>
      </c>
      <c r="CF76" s="385">
        <v>20</v>
      </c>
      <c r="CG76" s="385">
        <v>20</v>
      </c>
      <c r="CH76" s="385">
        <v>20</v>
      </c>
      <c r="CI76" s="51">
        <v>20</v>
      </c>
      <c r="CJ76" s="52">
        <v>20</v>
      </c>
      <c r="CK76" s="384">
        <v>20</v>
      </c>
      <c r="CL76" s="384">
        <v>20</v>
      </c>
      <c r="CM76" s="384">
        <v>20</v>
      </c>
      <c r="CN76" s="49">
        <v>20</v>
      </c>
      <c r="CO76" s="50">
        <v>20</v>
      </c>
      <c r="CP76" s="338"/>
      <c r="CQ76" s="350" t="str">
        <f>IF(DOB!D76="","",DOB!D76)</f>
        <v/>
      </c>
      <c r="CR76" s="59"/>
      <c r="CS76" s="53"/>
      <c r="CT76" s="53"/>
      <c r="CU76" s="419" t="str">
        <f t="shared" si="39"/>
        <v/>
      </c>
      <c r="CV76" s="408"/>
      <c r="CW76" s="406" t="str">
        <f t="shared" si="40"/>
        <v/>
      </c>
      <c r="CX76" s="408"/>
      <c r="CY76" s="406" t="str">
        <f t="shared" si="41"/>
        <v/>
      </c>
      <c r="CZ76" s="408"/>
      <c r="DA76" s="406" t="str">
        <f t="shared" si="42"/>
        <v/>
      </c>
      <c r="DB76" s="408"/>
      <c r="DC76" s="406" t="str">
        <f t="shared" si="43"/>
        <v/>
      </c>
      <c r="DD76" s="408"/>
      <c r="DE76" s="406" t="str">
        <f t="shared" si="44"/>
        <v/>
      </c>
      <c r="DF76" s="408"/>
      <c r="DG76" s="406" t="str">
        <f t="shared" si="44"/>
        <v/>
      </c>
      <c r="DH76" s="408"/>
      <c r="DI76" s="406" t="str">
        <f t="shared" si="44"/>
        <v/>
      </c>
      <c r="DJ76" s="408"/>
      <c r="DK76" s="406" t="str">
        <f t="shared" si="44"/>
        <v/>
      </c>
      <c r="DL76" s="408"/>
      <c r="DM76" s="406" t="str">
        <f t="shared" si="44"/>
        <v/>
      </c>
      <c r="DN76" s="408"/>
      <c r="DO76" s="406" t="str">
        <f t="shared" si="44"/>
        <v/>
      </c>
      <c r="DP76" s="408"/>
      <c r="DQ76" s="406" t="str">
        <f t="shared" si="44"/>
        <v/>
      </c>
      <c r="DR76" s="418"/>
      <c r="DS76" s="354"/>
      <c r="DU76" s="356"/>
      <c r="DV76" s="359" t="str">
        <f t="shared" si="45"/>
        <v/>
      </c>
      <c r="DW76" s="355" t="str">
        <f t="shared" si="46"/>
        <v/>
      </c>
      <c r="DX76" s="221" t="str">
        <f t="shared" si="47"/>
        <v/>
      </c>
      <c r="DY76" s="355" t="str">
        <f t="shared" si="48"/>
        <v/>
      </c>
      <c r="DZ76" s="221" t="str">
        <f t="shared" si="49"/>
        <v/>
      </c>
      <c r="EA76" s="355" t="str">
        <f t="shared" si="50"/>
        <v/>
      </c>
      <c r="EB76" s="221" t="str">
        <f t="shared" si="51"/>
        <v/>
      </c>
      <c r="EC76" s="355" t="str">
        <f t="shared" si="52"/>
        <v/>
      </c>
      <c r="ED76" s="221" t="str">
        <f t="shared" si="53"/>
        <v/>
      </c>
      <c r="EE76" s="355" t="str">
        <f t="shared" si="54"/>
        <v/>
      </c>
      <c r="EF76" s="221" t="str">
        <f t="shared" si="55"/>
        <v/>
      </c>
      <c r="EG76" s="355" t="str">
        <f t="shared" si="56"/>
        <v/>
      </c>
      <c r="EH76" s="221" t="str">
        <f t="shared" si="57"/>
        <v/>
      </c>
      <c r="EI76" s="355" t="str">
        <f t="shared" si="58"/>
        <v/>
      </c>
      <c r="EJ76" s="221" t="str">
        <f t="shared" si="59"/>
        <v/>
      </c>
      <c r="EK76" s="355" t="str">
        <f t="shared" si="60"/>
        <v/>
      </c>
      <c r="EL76" s="221" t="str">
        <f t="shared" si="61"/>
        <v/>
      </c>
      <c r="EM76" s="355" t="str">
        <f t="shared" si="62"/>
        <v/>
      </c>
      <c r="EN76" s="221" t="str">
        <f t="shared" si="63"/>
        <v/>
      </c>
      <c r="EO76" s="355" t="str">
        <f t="shared" si="64"/>
        <v/>
      </c>
      <c r="EP76" s="221" t="str">
        <f t="shared" si="65"/>
        <v/>
      </c>
      <c r="EQ76" s="224" t="str">
        <f t="shared" si="66"/>
        <v/>
      </c>
      <c r="ER76" s="25"/>
      <c r="ES76" s="25"/>
      <c r="ET76" s="25"/>
      <c r="EU76" s="25"/>
      <c r="EV76" s="25"/>
      <c r="EW76" s="25"/>
      <c r="EX76" s="25"/>
      <c r="EY76" s="25"/>
    </row>
    <row r="77" spans="1:155" s="27" customFormat="1" ht="18" customHeight="1">
      <c r="A77" s="28">
        <v>71</v>
      </c>
      <c r="B77" s="394"/>
      <c r="C77" s="385"/>
      <c r="D77" s="15">
        <v>871</v>
      </c>
      <c r="E77" s="15"/>
      <c r="F77" s="29"/>
      <c r="G77" s="347"/>
      <c r="H77" s="92" t="str">
        <f t="shared" si="38"/>
        <v/>
      </c>
      <c r="I77" s="348" t="s">
        <v>541</v>
      </c>
      <c r="J77" s="349" t="s">
        <v>542</v>
      </c>
      <c r="K77" s="348" t="s">
        <v>543</v>
      </c>
      <c r="L77" s="384">
        <v>5</v>
      </c>
      <c r="M77" s="384">
        <v>5</v>
      </c>
      <c r="N77" s="384">
        <v>5</v>
      </c>
      <c r="O77" s="384">
        <v>5</v>
      </c>
      <c r="P77" s="384">
        <v>5</v>
      </c>
      <c r="Q77" s="384">
        <v>5</v>
      </c>
      <c r="R77" s="933">
        <v>30</v>
      </c>
      <c r="S77" s="933">
        <v>30</v>
      </c>
      <c r="T77" s="933">
        <v>10</v>
      </c>
      <c r="U77" s="400">
        <v>30</v>
      </c>
      <c r="V77" s="400">
        <v>30</v>
      </c>
      <c r="W77" s="400">
        <v>20</v>
      </c>
      <c r="X77" s="385">
        <v>5</v>
      </c>
      <c r="Y77" s="385">
        <v>5</v>
      </c>
      <c r="Z77" s="385">
        <v>5</v>
      </c>
      <c r="AA77" s="385">
        <v>5</v>
      </c>
      <c r="AB77" s="385">
        <v>5</v>
      </c>
      <c r="AC77" s="385">
        <v>5</v>
      </c>
      <c r="AD77" s="935">
        <v>30</v>
      </c>
      <c r="AE77" s="935">
        <v>30</v>
      </c>
      <c r="AF77" s="935">
        <v>10</v>
      </c>
      <c r="AG77" s="936">
        <v>30</v>
      </c>
      <c r="AH77" s="936">
        <v>30</v>
      </c>
      <c r="AI77" s="936">
        <v>20</v>
      </c>
      <c r="AJ77" s="394" t="s">
        <v>34</v>
      </c>
      <c r="AK77" s="384">
        <v>5</v>
      </c>
      <c r="AL77" s="384">
        <v>5</v>
      </c>
      <c r="AM77" s="384">
        <v>5</v>
      </c>
      <c r="AN77" s="384">
        <v>5</v>
      </c>
      <c r="AO77" s="384">
        <v>5</v>
      </c>
      <c r="AP77" s="384">
        <v>5</v>
      </c>
      <c r="AQ77" s="49">
        <v>50</v>
      </c>
      <c r="AR77" s="49">
        <v>20</v>
      </c>
      <c r="AS77" s="50">
        <v>70</v>
      </c>
      <c r="AT77" s="50">
        <v>30</v>
      </c>
      <c r="AU77" s="385">
        <v>5</v>
      </c>
      <c r="AV77" s="385">
        <v>5</v>
      </c>
      <c r="AW77" s="385">
        <v>5</v>
      </c>
      <c r="AX77" s="385">
        <v>5</v>
      </c>
      <c r="AY77" s="385">
        <v>5</v>
      </c>
      <c r="AZ77" s="385">
        <v>5</v>
      </c>
      <c r="BA77" s="935">
        <v>30</v>
      </c>
      <c r="BB77" s="935">
        <v>30</v>
      </c>
      <c r="BC77" s="935">
        <v>10</v>
      </c>
      <c r="BD77" s="936">
        <v>30</v>
      </c>
      <c r="BE77" s="936">
        <v>30</v>
      </c>
      <c r="BF77" s="936">
        <v>20</v>
      </c>
      <c r="BG77" s="384">
        <v>5</v>
      </c>
      <c r="BH77" s="384">
        <v>5</v>
      </c>
      <c r="BI77" s="384">
        <v>5</v>
      </c>
      <c r="BJ77" s="384">
        <v>5</v>
      </c>
      <c r="BK77" s="384">
        <v>5</v>
      </c>
      <c r="BL77" s="384">
        <v>5</v>
      </c>
      <c r="BM77" s="49">
        <v>50</v>
      </c>
      <c r="BN77" s="49">
        <v>20</v>
      </c>
      <c r="BO77" s="50">
        <v>70</v>
      </c>
      <c r="BP77" s="50">
        <v>30</v>
      </c>
      <c r="BQ77" s="385">
        <v>5</v>
      </c>
      <c r="BR77" s="385">
        <v>5</v>
      </c>
      <c r="BS77" s="385">
        <v>5</v>
      </c>
      <c r="BT77" s="385">
        <v>5</v>
      </c>
      <c r="BU77" s="385">
        <v>5</v>
      </c>
      <c r="BV77" s="385">
        <v>5</v>
      </c>
      <c r="BW77" s="51">
        <v>50</v>
      </c>
      <c r="BX77" s="51">
        <v>20</v>
      </c>
      <c r="BY77" s="52">
        <v>70</v>
      </c>
      <c r="BZ77" s="52">
        <v>30</v>
      </c>
      <c r="CA77" s="384">
        <v>20</v>
      </c>
      <c r="CB77" s="384">
        <v>20</v>
      </c>
      <c r="CC77" s="384">
        <v>20</v>
      </c>
      <c r="CD77" s="384">
        <v>20</v>
      </c>
      <c r="CE77" s="384">
        <v>20</v>
      </c>
      <c r="CF77" s="385">
        <v>20</v>
      </c>
      <c r="CG77" s="385">
        <v>20</v>
      </c>
      <c r="CH77" s="385">
        <v>20</v>
      </c>
      <c r="CI77" s="51">
        <v>20</v>
      </c>
      <c r="CJ77" s="52">
        <v>20</v>
      </c>
      <c r="CK77" s="384">
        <v>20</v>
      </c>
      <c r="CL77" s="384">
        <v>20</v>
      </c>
      <c r="CM77" s="384">
        <v>20</v>
      </c>
      <c r="CN77" s="49">
        <v>20</v>
      </c>
      <c r="CO77" s="50">
        <v>20</v>
      </c>
      <c r="CP77" s="338"/>
      <c r="CQ77" s="350" t="str">
        <f>IF(DOB!D77="","",DOB!D77)</f>
        <v/>
      </c>
      <c r="CR77" s="59"/>
      <c r="CS77" s="53"/>
      <c r="CT77" s="53"/>
      <c r="CU77" s="419" t="str">
        <f t="shared" si="39"/>
        <v/>
      </c>
      <c r="CV77" s="408"/>
      <c r="CW77" s="406" t="str">
        <f t="shared" si="40"/>
        <v/>
      </c>
      <c r="CX77" s="408"/>
      <c r="CY77" s="406" t="str">
        <f t="shared" si="41"/>
        <v/>
      </c>
      <c r="CZ77" s="408"/>
      <c r="DA77" s="406" t="str">
        <f t="shared" si="42"/>
        <v/>
      </c>
      <c r="DB77" s="408"/>
      <c r="DC77" s="406" t="str">
        <f t="shared" si="43"/>
        <v/>
      </c>
      <c r="DD77" s="408"/>
      <c r="DE77" s="406" t="str">
        <f t="shared" si="44"/>
        <v/>
      </c>
      <c r="DF77" s="408"/>
      <c r="DG77" s="406" t="str">
        <f t="shared" si="44"/>
        <v/>
      </c>
      <c r="DH77" s="408"/>
      <c r="DI77" s="406" t="str">
        <f t="shared" si="44"/>
        <v/>
      </c>
      <c r="DJ77" s="408"/>
      <c r="DK77" s="406" t="str">
        <f t="shared" si="44"/>
        <v/>
      </c>
      <c r="DL77" s="408"/>
      <c r="DM77" s="406" t="str">
        <f t="shared" si="44"/>
        <v/>
      </c>
      <c r="DN77" s="408"/>
      <c r="DO77" s="406" t="str">
        <f t="shared" si="44"/>
        <v/>
      </c>
      <c r="DP77" s="408"/>
      <c r="DQ77" s="406" t="str">
        <f t="shared" si="44"/>
        <v/>
      </c>
      <c r="DR77" s="418"/>
      <c r="DS77" s="354"/>
      <c r="DU77" s="356"/>
      <c r="DV77" s="359" t="str">
        <f t="shared" si="45"/>
        <v/>
      </c>
      <c r="DW77" s="355" t="str">
        <f t="shared" si="46"/>
        <v/>
      </c>
      <c r="DX77" s="221" t="str">
        <f t="shared" si="47"/>
        <v/>
      </c>
      <c r="DY77" s="355" t="str">
        <f t="shared" si="48"/>
        <v/>
      </c>
      <c r="DZ77" s="221" t="str">
        <f t="shared" si="49"/>
        <v/>
      </c>
      <c r="EA77" s="355" t="str">
        <f t="shared" si="50"/>
        <v/>
      </c>
      <c r="EB77" s="221" t="str">
        <f t="shared" si="51"/>
        <v/>
      </c>
      <c r="EC77" s="355" t="str">
        <f t="shared" si="52"/>
        <v/>
      </c>
      <c r="ED77" s="221" t="str">
        <f t="shared" si="53"/>
        <v/>
      </c>
      <c r="EE77" s="355" t="str">
        <f t="shared" si="54"/>
        <v/>
      </c>
      <c r="EF77" s="221" t="str">
        <f t="shared" si="55"/>
        <v/>
      </c>
      <c r="EG77" s="355" t="str">
        <f t="shared" si="56"/>
        <v/>
      </c>
      <c r="EH77" s="221" t="str">
        <f t="shared" si="57"/>
        <v/>
      </c>
      <c r="EI77" s="355" t="str">
        <f t="shared" si="58"/>
        <v/>
      </c>
      <c r="EJ77" s="221" t="str">
        <f t="shared" si="59"/>
        <v/>
      </c>
      <c r="EK77" s="355" t="str">
        <f t="shared" si="60"/>
        <v/>
      </c>
      <c r="EL77" s="221" t="str">
        <f t="shared" si="61"/>
        <v/>
      </c>
      <c r="EM77" s="355" t="str">
        <f t="shared" si="62"/>
        <v/>
      </c>
      <c r="EN77" s="221" t="str">
        <f t="shared" si="63"/>
        <v/>
      </c>
      <c r="EO77" s="355" t="str">
        <f t="shared" si="64"/>
        <v/>
      </c>
      <c r="EP77" s="221" t="str">
        <f t="shared" si="65"/>
        <v/>
      </c>
      <c r="EQ77" s="224" t="str">
        <f t="shared" si="66"/>
        <v/>
      </c>
      <c r="ER77" s="25"/>
      <c r="ES77" s="25"/>
      <c r="ET77" s="25"/>
      <c r="EU77" s="25"/>
      <c r="EV77" s="25"/>
      <c r="EW77" s="25"/>
      <c r="EX77" s="25"/>
      <c r="EY77" s="25"/>
    </row>
    <row r="78" spans="1:155" s="27" customFormat="1" ht="18" customHeight="1">
      <c r="A78" s="28">
        <v>72</v>
      </c>
      <c r="B78" s="394"/>
      <c r="C78" s="385"/>
      <c r="D78" s="15">
        <v>872</v>
      </c>
      <c r="E78" s="15"/>
      <c r="F78" s="29"/>
      <c r="G78" s="347"/>
      <c r="H78" s="92" t="str">
        <f t="shared" si="38"/>
        <v/>
      </c>
      <c r="I78" s="348" t="s">
        <v>544</v>
      </c>
      <c r="J78" s="349" t="s">
        <v>545</v>
      </c>
      <c r="K78" s="348" t="s">
        <v>546</v>
      </c>
      <c r="L78" s="384">
        <v>5</v>
      </c>
      <c r="M78" s="384">
        <v>5</v>
      </c>
      <c r="N78" s="384">
        <v>5</v>
      </c>
      <c r="O78" s="384">
        <v>5</v>
      </c>
      <c r="P78" s="384">
        <v>5</v>
      </c>
      <c r="Q78" s="384">
        <v>5</v>
      </c>
      <c r="R78" s="933">
        <v>29</v>
      </c>
      <c r="S78" s="933">
        <v>29</v>
      </c>
      <c r="T78" s="933">
        <v>9</v>
      </c>
      <c r="U78" s="400">
        <v>29</v>
      </c>
      <c r="V78" s="400">
        <v>29</v>
      </c>
      <c r="W78" s="400">
        <v>20</v>
      </c>
      <c r="X78" s="385">
        <v>5</v>
      </c>
      <c r="Y78" s="385">
        <v>5</v>
      </c>
      <c r="Z78" s="385">
        <v>5</v>
      </c>
      <c r="AA78" s="385">
        <v>5</v>
      </c>
      <c r="AB78" s="385">
        <v>5</v>
      </c>
      <c r="AC78" s="385">
        <v>5</v>
      </c>
      <c r="AD78" s="935">
        <v>29</v>
      </c>
      <c r="AE78" s="935">
        <v>29</v>
      </c>
      <c r="AF78" s="935">
        <v>9</v>
      </c>
      <c r="AG78" s="936">
        <v>29</v>
      </c>
      <c r="AH78" s="936">
        <v>29</v>
      </c>
      <c r="AI78" s="936">
        <v>20</v>
      </c>
      <c r="AJ78" s="394" t="s">
        <v>34</v>
      </c>
      <c r="AK78" s="384">
        <v>5</v>
      </c>
      <c r="AL78" s="384">
        <v>5</v>
      </c>
      <c r="AM78" s="384">
        <v>5</v>
      </c>
      <c r="AN78" s="384">
        <v>5</v>
      </c>
      <c r="AO78" s="384">
        <v>5</v>
      </c>
      <c r="AP78" s="384">
        <v>5</v>
      </c>
      <c r="AQ78" s="49">
        <v>50</v>
      </c>
      <c r="AR78" s="49">
        <v>20</v>
      </c>
      <c r="AS78" s="50">
        <v>70</v>
      </c>
      <c r="AT78" s="50">
        <v>30</v>
      </c>
      <c r="AU78" s="385">
        <v>5</v>
      </c>
      <c r="AV78" s="385">
        <v>5</v>
      </c>
      <c r="AW78" s="385">
        <v>5</v>
      </c>
      <c r="AX78" s="385">
        <v>5</v>
      </c>
      <c r="AY78" s="385">
        <v>5</v>
      </c>
      <c r="AZ78" s="385">
        <v>5</v>
      </c>
      <c r="BA78" s="935">
        <v>29</v>
      </c>
      <c r="BB78" s="935">
        <v>29</v>
      </c>
      <c r="BC78" s="935">
        <v>9</v>
      </c>
      <c r="BD78" s="936">
        <v>29</v>
      </c>
      <c r="BE78" s="936">
        <v>29</v>
      </c>
      <c r="BF78" s="936">
        <v>20</v>
      </c>
      <c r="BG78" s="384">
        <v>5</v>
      </c>
      <c r="BH78" s="384">
        <v>5</v>
      </c>
      <c r="BI78" s="384">
        <v>5</v>
      </c>
      <c r="BJ78" s="384">
        <v>5</v>
      </c>
      <c r="BK78" s="384">
        <v>5</v>
      </c>
      <c r="BL78" s="384">
        <v>5</v>
      </c>
      <c r="BM78" s="49">
        <v>50</v>
      </c>
      <c r="BN78" s="49">
        <v>20</v>
      </c>
      <c r="BO78" s="50">
        <v>70</v>
      </c>
      <c r="BP78" s="50">
        <v>30</v>
      </c>
      <c r="BQ78" s="385">
        <v>5</v>
      </c>
      <c r="BR78" s="385">
        <v>5</v>
      </c>
      <c r="BS78" s="385">
        <v>5</v>
      </c>
      <c r="BT78" s="385">
        <v>5</v>
      </c>
      <c r="BU78" s="385">
        <v>5</v>
      </c>
      <c r="BV78" s="385">
        <v>5</v>
      </c>
      <c r="BW78" s="51">
        <v>50</v>
      </c>
      <c r="BX78" s="51">
        <v>20</v>
      </c>
      <c r="BY78" s="52">
        <v>70</v>
      </c>
      <c r="BZ78" s="52">
        <v>30</v>
      </c>
      <c r="CA78" s="384">
        <v>20</v>
      </c>
      <c r="CB78" s="384">
        <v>20</v>
      </c>
      <c r="CC78" s="384">
        <v>20</v>
      </c>
      <c r="CD78" s="384">
        <v>20</v>
      </c>
      <c r="CE78" s="384">
        <v>20</v>
      </c>
      <c r="CF78" s="385">
        <v>20</v>
      </c>
      <c r="CG78" s="385">
        <v>20</v>
      </c>
      <c r="CH78" s="385">
        <v>20</v>
      </c>
      <c r="CI78" s="51">
        <v>20</v>
      </c>
      <c r="CJ78" s="52">
        <v>20</v>
      </c>
      <c r="CK78" s="384">
        <v>20</v>
      </c>
      <c r="CL78" s="384">
        <v>20</v>
      </c>
      <c r="CM78" s="384">
        <v>20</v>
      </c>
      <c r="CN78" s="49">
        <v>20</v>
      </c>
      <c r="CO78" s="50">
        <v>20</v>
      </c>
      <c r="CP78" s="338"/>
      <c r="CQ78" s="350" t="str">
        <f>IF(DOB!D78="","",DOB!D78)</f>
        <v/>
      </c>
      <c r="CR78" s="59"/>
      <c r="CS78" s="53"/>
      <c r="CT78" s="53"/>
      <c r="CU78" s="419" t="str">
        <f t="shared" si="39"/>
        <v/>
      </c>
      <c r="CV78" s="408"/>
      <c r="CW78" s="406" t="str">
        <f t="shared" si="40"/>
        <v/>
      </c>
      <c r="CX78" s="408"/>
      <c r="CY78" s="406" t="str">
        <f t="shared" si="41"/>
        <v/>
      </c>
      <c r="CZ78" s="408"/>
      <c r="DA78" s="406" t="str">
        <f t="shared" si="42"/>
        <v/>
      </c>
      <c r="DB78" s="408"/>
      <c r="DC78" s="406" t="str">
        <f t="shared" si="43"/>
        <v/>
      </c>
      <c r="DD78" s="408"/>
      <c r="DE78" s="406" t="str">
        <f t="shared" si="44"/>
        <v/>
      </c>
      <c r="DF78" s="408"/>
      <c r="DG78" s="406" t="str">
        <f t="shared" si="44"/>
        <v/>
      </c>
      <c r="DH78" s="408"/>
      <c r="DI78" s="406" t="str">
        <f t="shared" si="44"/>
        <v/>
      </c>
      <c r="DJ78" s="408"/>
      <c r="DK78" s="406" t="str">
        <f t="shared" si="44"/>
        <v/>
      </c>
      <c r="DL78" s="408"/>
      <c r="DM78" s="406" t="str">
        <f t="shared" si="44"/>
        <v/>
      </c>
      <c r="DN78" s="408"/>
      <c r="DO78" s="406" t="str">
        <f t="shared" si="44"/>
        <v/>
      </c>
      <c r="DP78" s="408"/>
      <c r="DQ78" s="406" t="str">
        <f t="shared" si="44"/>
        <v/>
      </c>
      <c r="DR78" s="418"/>
      <c r="DS78" s="354"/>
      <c r="DU78" s="356"/>
      <c r="DV78" s="359" t="str">
        <f t="shared" si="45"/>
        <v/>
      </c>
      <c r="DW78" s="355" t="str">
        <f t="shared" si="46"/>
        <v/>
      </c>
      <c r="DX78" s="221" t="str">
        <f t="shared" si="47"/>
        <v/>
      </c>
      <c r="DY78" s="355" t="str">
        <f t="shared" si="48"/>
        <v/>
      </c>
      <c r="DZ78" s="221" t="str">
        <f t="shared" si="49"/>
        <v/>
      </c>
      <c r="EA78" s="355" t="str">
        <f t="shared" si="50"/>
        <v/>
      </c>
      <c r="EB78" s="221" t="str">
        <f t="shared" si="51"/>
        <v/>
      </c>
      <c r="EC78" s="355" t="str">
        <f t="shared" si="52"/>
        <v/>
      </c>
      <c r="ED78" s="221" t="str">
        <f t="shared" si="53"/>
        <v/>
      </c>
      <c r="EE78" s="355" t="str">
        <f t="shared" si="54"/>
        <v/>
      </c>
      <c r="EF78" s="221" t="str">
        <f t="shared" si="55"/>
        <v/>
      </c>
      <c r="EG78" s="355" t="str">
        <f t="shared" si="56"/>
        <v/>
      </c>
      <c r="EH78" s="221" t="str">
        <f t="shared" si="57"/>
        <v/>
      </c>
      <c r="EI78" s="355" t="str">
        <f t="shared" si="58"/>
        <v/>
      </c>
      <c r="EJ78" s="221" t="str">
        <f t="shared" si="59"/>
        <v/>
      </c>
      <c r="EK78" s="355" t="str">
        <f t="shared" si="60"/>
        <v/>
      </c>
      <c r="EL78" s="221" t="str">
        <f t="shared" si="61"/>
        <v/>
      </c>
      <c r="EM78" s="355" t="str">
        <f t="shared" si="62"/>
        <v/>
      </c>
      <c r="EN78" s="221" t="str">
        <f t="shared" si="63"/>
        <v/>
      </c>
      <c r="EO78" s="355" t="str">
        <f t="shared" si="64"/>
        <v/>
      </c>
      <c r="EP78" s="221" t="str">
        <f t="shared" si="65"/>
        <v/>
      </c>
      <c r="EQ78" s="224" t="str">
        <f t="shared" si="66"/>
        <v/>
      </c>
      <c r="ER78" s="25"/>
      <c r="ES78" s="25"/>
      <c r="ET78" s="25"/>
      <c r="EU78" s="25"/>
      <c r="EV78" s="25"/>
      <c r="EW78" s="25"/>
      <c r="EX78" s="25"/>
      <c r="EY78" s="25"/>
    </row>
    <row r="79" spans="1:155" s="27" customFormat="1" ht="18" customHeight="1">
      <c r="A79" s="28">
        <v>73</v>
      </c>
      <c r="B79" s="394"/>
      <c r="C79" s="385"/>
      <c r="D79" s="15">
        <v>873</v>
      </c>
      <c r="E79" s="15"/>
      <c r="F79" s="29"/>
      <c r="G79" s="347"/>
      <c r="H79" s="92" t="str">
        <f t="shared" si="38"/>
        <v/>
      </c>
      <c r="I79" s="348" t="s">
        <v>547</v>
      </c>
      <c r="J79" s="349" t="s">
        <v>548</v>
      </c>
      <c r="K79" s="348" t="s">
        <v>549</v>
      </c>
      <c r="L79" s="384">
        <v>5</v>
      </c>
      <c r="M79" s="384">
        <v>5</v>
      </c>
      <c r="N79" s="384">
        <v>5</v>
      </c>
      <c r="O79" s="384">
        <v>5</v>
      </c>
      <c r="P79" s="384">
        <v>5</v>
      </c>
      <c r="Q79" s="384">
        <v>5</v>
      </c>
      <c r="R79" s="933">
        <v>28</v>
      </c>
      <c r="S79" s="933">
        <v>28</v>
      </c>
      <c r="T79" s="933">
        <v>8</v>
      </c>
      <c r="U79" s="400">
        <v>28</v>
      </c>
      <c r="V79" s="400">
        <v>28</v>
      </c>
      <c r="W79" s="400">
        <v>20</v>
      </c>
      <c r="X79" s="385">
        <v>5</v>
      </c>
      <c r="Y79" s="385">
        <v>5</v>
      </c>
      <c r="Z79" s="385">
        <v>5</v>
      </c>
      <c r="AA79" s="385">
        <v>5</v>
      </c>
      <c r="AB79" s="385">
        <v>5</v>
      </c>
      <c r="AC79" s="385">
        <v>5</v>
      </c>
      <c r="AD79" s="935">
        <v>28</v>
      </c>
      <c r="AE79" s="935">
        <v>28</v>
      </c>
      <c r="AF79" s="935">
        <v>8</v>
      </c>
      <c r="AG79" s="936">
        <v>28</v>
      </c>
      <c r="AH79" s="936">
        <v>28</v>
      </c>
      <c r="AI79" s="936">
        <v>20</v>
      </c>
      <c r="AJ79" s="394" t="s">
        <v>34</v>
      </c>
      <c r="AK79" s="384">
        <v>5</v>
      </c>
      <c r="AL79" s="384">
        <v>5</v>
      </c>
      <c r="AM79" s="384">
        <v>5</v>
      </c>
      <c r="AN79" s="384">
        <v>5</v>
      </c>
      <c r="AO79" s="384">
        <v>5</v>
      </c>
      <c r="AP79" s="384">
        <v>5</v>
      </c>
      <c r="AQ79" s="49">
        <v>50</v>
      </c>
      <c r="AR79" s="49">
        <v>20</v>
      </c>
      <c r="AS79" s="50">
        <v>70</v>
      </c>
      <c r="AT79" s="50">
        <v>30</v>
      </c>
      <c r="AU79" s="385">
        <v>5</v>
      </c>
      <c r="AV79" s="385">
        <v>5</v>
      </c>
      <c r="AW79" s="385">
        <v>5</v>
      </c>
      <c r="AX79" s="385">
        <v>5</v>
      </c>
      <c r="AY79" s="385">
        <v>5</v>
      </c>
      <c r="AZ79" s="385">
        <v>5</v>
      </c>
      <c r="BA79" s="935">
        <v>28</v>
      </c>
      <c r="BB79" s="935">
        <v>28</v>
      </c>
      <c r="BC79" s="935">
        <v>8</v>
      </c>
      <c r="BD79" s="936">
        <v>28</v>
      </c>
      <c r="BE79" s="936">
        <v>28</v>
      </c>
      <c r="BF79" s="936">
        <v>20</v>
      </c>
      <c r="BG79" s="384">
        <v>5</v>
      </c>
      <c r="BH79" s="384">
        <v>5</v>
      </c>
      <c r="BI79" s="384">
        <v>5</v>
      </c>
      <c r="BJ79" s="384">
        <v>5</v>
      </c>
      <c r="BK79" s="384">
        <v>5</v>
      </c>
      <c r="BL79" s="384">
        <v>5</v>
      </c>
      <c r="BM79" s="49">
        <v>50</v>
      </c>
      <c r="BN79" s="49">
        <v>20</v>
      </c>
      <c r="BO79" s="50">
        <v>70</v>
      </c>
      <c r="BP79" s="50">
        <v>30</v>
      </c>
      <c r="BQ79" s="385">
        <v>5</v>
      </c>
      <c r="BR79" s="385">
        <v>5</v>
      </c>
      <c r="BS79" s="385">
        <v>5</v>
      </c>
      <c r="BT79" s="385">
        <v>5</v>
      </c>
      <c r="BU79" s="385">
        <v>5</v>
      </c>
      <c r="BV79" s="385">
        <v>5</v>
      </c>
      <c r="BW79" s="51">
        <v>50</v>
      </c>
      <c r="BX79" s="51">
        <v>20</v>
      </c>
      <c r="BY79" s="52">
        <v>70</v>
      </c>
      <c r="BZ79" s="52">
        <v>30</v>
      </c>
      <c r="CA79" s="384">
        <v>20</v>
      </c>
      <c r="CB79" s="384">
        <v>20</v>
      </c>
      <c r="CC79" s="384">
        <v>20</v>
      </c>
      <c r="CD79" s="384">
        <v>20</v>
      </c>
      <c r="CE79" s="384">
        <v>20</v>
      </c>
      <c r="CF79" s="385">
        <v>20</v>
      </c>
      <c r="CG79" s="385">
        <v>20</v>
      </c>
      <c r="CH79" s="385">
        <v>20</v>
      </c>
      <c r="CI79" s="51">
        <v>20</v>
      </c>
      <c r="CJ79" s="52">
        <v>20</v>
      </c>
      <c r="CK79" s="384">
        <v>20</v>
      </c>
      <c r="CL79" s="384">
        <v>20</v>
      </c>
      <c r="CM79" s="384">
        <v>20</v>
      </c>
      <c r="CN79" s="49">
        <v>20</v>
      </c>
      <c r="CO79" s="50">
        <v>20</v>
      </c>
      <c r="CP79" s="338"/>
      <c r="CQ79" s="350" t="str">
        <f>IF(DOB!D79="","",DOB!D79)</f>
        <v/>
      </c>
      <c r="CR79" s="59"/>
      <c r="CS79" s="53"/>
      <c r="CT79" s="53"/>
      <c r="CU79" s="419" t="str">
        <f t="shared" si="39"/>
        <v/>
      </c>
      <c r="CV79" s="408"/>
      <c r="CW79" s="406" t="str">
        <f t="shared" si="40"/>
        <v/>
      </c>
      <c r="CX79" s="408"/>
      <c r="CY79" s="406" t="str">
        <f t="shared" si="41"/>
        <v/>
      </c>
      <c r="CZ79" s="408"/>
      <c r="DA79" s="406" t="str">
        <f t="shared" si="42"/>
        <v/>
      </c>
      <c r="DB79" s="408"/>
      <c r="DC79" s="406" t="str">
        <f t="shared" si="43"/>
        <v/>
      </c>
      <c r="DD79" s="408"/>
      <c r="DE79" s="406" t="str">
        <f t="shared" si="44"/>
        <v/>
      </c>
      <c r="DF79" s="408"/>
      <c r="DG79" s="406" t="str">
        <f t="shared" si="44"/>
        <v/>
      </c>
      <c r="DH79" s="408"/>
      <c r="DI79" s="406" t="str">
        <f t="shared" si="44"/>
        <v/>
      </c>
      <c r="DJ79" s="408"/>
      <c r="DK79" s="406" t="str">
        <f t="shared" si="44"/>
        <v/>
      </c>
      <c r="DL79" s="408"/>
      <c r="DM79" s="406" t="str">
        <f t="shared" si="44"/>
        <v/>
      </c>
      <c r="DN79" s="408"/>
      <c r="DO79" s="406" t="str">
        <f t="shared" si="44"/>
        <v/>
      </c>
      <c r="DP79" s="408"/>
      <c r="DQ79" s="406" t="str">
        <f t="shared" si="44"/>
        <v/>
      </c>
      <c r="DR79" s="418"/>
      <c r="DS79" s="354"/>
      <c r="DU79" s="356"/>
      <c r="DV79" s="359" t="str">
        <f t="shared" si="45"/>
        <v/>
      </c>
      <c r="DW79" s="355" t="str">
        <f t="shared" si="46"/>
        <v/>
      </c>
      <c r="DX79" s="221" t="str">
        <f t="shared" si="47"/>
        <v/>
      </c>
      <c r="DY79" s="355" t="str">
        <f t="shared" si="48"/>
        <v/>
      </c>
      <c r="DZ79" s="221" t="str">
        <f t="shared" si="49"/>
        <v/>
      </c>
      <c r="EA79" s="355" t="str">
        <f t="shared" si="50"/>
        <v/>
      </c>
      <c r="EB79" s="221" t="str">
        <f t="shared" si="51"/>
        <v/>
      </c>
      <c r="EC79" s="355" t="str">
        <f t="shared" si="52"/>
        <v/>
      </c>
      <c r="ED79" s="221" t="str">
        <f t="shared" si="53"/>
        <v/>
      </c>
      <c r="EE79" s="355" t="str">
        <f t="shared" si="54"/>
        <v/>
      </c>
      <c r="EF79" s="221" t="str">
        <f t="shared" si="55"/>
        <v/>
      </c>
      <c r="EG79" s="355" t="str">
        <f t="shared" si="56"/>
        <v/>
      </c>
      <c r="EH79" s="221" t="str">
        <f t="shared" si="57"/>
        <v/>
      </c>
      <c r="EI79" s="355" t="str">
        <f t="shared" si="58"/>
        <v/>
      </c>
      <c r="EJ79" s="221" t="str">
        <f t="shared" si="59"/>
        <v/>
      </c>
      <c r="EK79" s="355" t="str">
        <f t="shared" si="60"/>
        <v/>
      </c>
      <c r="EL79" s="221" t="str">
        <f t="shared" si="61"/>
        <v/>
      </c>
      <c r="EM79" s="355" t="str">
        <f t="shared" si="62"/>
        <v/>
      </c>
      <c r="EN79" s="221" t="str">
        <f t="shared" si="63"/>
        <v/>
      </c>
      <c r="EO79" s="355" t="str">
        <f t="shared" si="64"/>
        <v/>
      </c>
      <c r="EP79" s="221" t="str">
        <f t="shared" si="65"/>
        <v/>
      </c>
      <c r="EQ79" s="224" t="str">
        <f t="shared" si="66"/>
        <v/>
      </c>
      <c r="ER79" s="25"/>
      <c r="ES79" s="25"/>
      <c r="ET79" s="25"/>
      <c r="EU79" s="25"/>
      <c r="EV79" s="25"/>
      <c r="EW79" s="25"/>
      <c r="EX79" s="25"/>
      <c r="EY79" s="25"/>
    </row>
    <row r="80" spans="1:155" s="27" customFormat="1" ht="18" customHeight="1">
      <c r="A80" s="28">
        <v>74</v>
      </c>
      <c r="B80" s="394"/>
      <c r="C80" s="385"/>
      <c r="D80" s="15">
        <v>874</v>
      </c>
      <c r="E80" s="15"/>
      <c r="F80" s="29"/>
      <c r="G80" s="347"/>
      <c r="H80" s="92" t="str">
        <f t="shared" si="38"/>
        <v/>
      </c>
      <c r="I80" s="348" t="s">
        <v>550</v>
      </c>
      <c r="J80" s="349" t="s">
        <v>551</v>
      </c>
      <c r="K80" s="348" t="s">
        <v>552</v>
      </c>
      <c r="L80" s="384">
        <v>5</v>
      </c>
      <c r="M80" s="384">
        <v>5</v>
      </c>
      <c r="N80" s="384">
        <v>5</v>
      </c>
      <c r="O80" s="384">
        <v>5</v>
      </c>
      <c r="P80" s="384">
        <v>5</v>
      </c>
      <c r="Q80" s="384">
        <v>5</v>
      </c>
      <c r="R80" s="933">
        <v>27</v>
      </c>
      <c r="S80" s="933">
        <v>27</v>
      </c>
      <c r="T80" s="933">
        <v>7</v>
      </c>
      <c r="U80" s="400">
        <v>27</v>
      </c>
      <c r="V80" s="400">
        <v>27</v>
      </c>
      <c r="W80" s="400">
        <v>20</v>
      </c>
      <c r="X80" s="385">
        <v>5</v>
      </c>
      <c r="Y80" s="385">
        <v>5</v>
      </c>
      <c r="Z80" s="385">
        <v>5</v>
      </c>
      <c r="AA80" s="385">
        <v>5</v>
      </c>
      <c r="AB80" s="385">
        <v>5</v>
      </c>
      <c r="AC80" s="385">
        <v>5</v>
      </c>
      <c r="AD80" s="935">
        <v>27</v>
      </c>
      <c r="AE80" s="935">
        <v>27</v>
      </c>
      <c r="AF80" s="935">
        <v>7</v>
      </c>
      <c r="AG80" s="936">
        <v>27</v>
      </c>
      <c r="AH80" s="936">
        <v>27</v>
      </c>
      <c r="AI80" s="936">
        <v>20</v>
      </c>
      <c r="AJ80" s="394" t="s">
        <v>34</v>
      </c>
      <c r="AK80" s="384">
        <v>5</v>
      </c>
      <c r="AL80" s="384">
        <v>5</v>
      </c>
      <c r="AM80" s="384">
        <v>5</v>
      </c>
      <c r="AN80" s="384">
        <v>5</v>
      </c>
      <c r="AO80" s="384">
        <v>5</v>
      </c>
      <c r="AP80" s="384">
        <v>5</v>
      </c>
      <c r="AQ80" s="49">
        <v>50</v>
      </c>
      <c r="AR80" s="49">
        <v>20</v>
      </c>
      <c r="AS80" s="50">
        <v>70</v>
      </c>
      <c r="AT80" s="50">
        <v>30</v>
      </c>
      <c r="AU80" s="385">
        <v>5</v>
      </c>
      <c r="AV80" s="385">
        <v>5</v>
      </c>
      <c r="AW80" s="385">
        <v>5</v>
      </c>
      <c r="AX80" s="385">
        <v>5</v>
      </c>
      <c r="AY80" s="385">
        <v>5</v>
      </c>
      <c r="AZ80" s="385">
        <v>5</v>
      </c>
      <c r="BA80" s="935">
        <v>27</v>
      </c>
      <c r="BB80" s="935">
        <v>27</v>
      </c>
      <c r="BC80" s="935">
        <v>7</v>
      </c>
      <c r="BD80" s="936">
        <v>27</v>
      </c>
      <c r="BE80" s="936">
        <v>27</v>
      </c>
      <c r="BF80" s="936">
        <v>20</v>
      </c>
      <c r="BG80" s="384">
        <v>5</v>
      </c>
      <c r="BH80" s="384">
        <v>5</v>
      </c>
      <c r="BI80" s="384">
        <v>5</v>
      </c>
      <c r="BJ80" s="384">
        <v>5</v>
      </c>
      <c r="BK80" s="384">
        <v>5</v>
      </c>
      <c r="BL80" s="384">
        <v>5</v>
      </c>
      <c r="BM80" s="49">
        <v>50</v>
      </c>
      <c r="BN80" s="49">
        <v>20</v>
      </c>
      <c r="BO80" s="50">
        <v>70</v>
      </c>
      <c r="BP80" s="50">
        <v>30</v>
      </c>
      <c r="BQ80" s="385">
        <v>5</v>
      </c>
      <c r="BR80" s="385">
        <v>5</v>
      </c>
      <c r="BS80" s="385">
        <v>5</v>
      </c>
      <c r="BT80" s="385">
        <v>5</v>
      </c>
      <c r="BU80" s="385">
        <v>5</v>
      </c>
      <c r="BV80" s="385">
        <v>5</v>
      </c>
      <c r="BW80" s="51">
        <v>50</v>
      </c>
      <c r="BX80" s="51">
        <v>20</v>
      </c>
      <c r="BY80" s="52">
        <v>70</v>
      </c>
      <c r="BZ80" s="52">
        <v>30</v>
      </c>
      <c r="CA80" s="384">
        <v>20</v>
      </c>
      <c r="CB80" s="384">
        <v>20</v>
      </c>
      <c r="CC80" s="384">
        <v>20</v>
      </c>
      <c r="CD80" s="384">
        <v>20</v>
      </c>
      <c r="CE80" s="384">
        <v>20</v>
      </c>
      <c r="CF80" s="385">
        <v>20</v>
      </c>
      <c r="CG80" s="385">
        <v>20</v>
      </c>
      <c r="CH80" s="385">
        <v>20</v>
      </c>
      <c r="CI80" s="51">
        <v>20</v>
      </c>
      <c r="CJ80" s="52">
        <v>20</v>
      </c>
      <c r="CK80" s="384">
        <v>20</v>
      </c>
      <c r="CL80" s="384">
        <v>20</v>
      </c>
      <c r="CM80" s="384">
        <v>20</v>
      </c>
      <c r="CN80" s="49">
        <v>20</v>
      </c>
      <c r="CO80" s="50">
        <v>20</v>
      </c>
      <c r="CP80" s="338"/>
      <c r="CQ80" s="350" t="str">
        <f>IF(DOB!D80="","",DOB!D80)</f>
        <v/>
      </c>
      <c r="CR80" s="59"/>
      <c r="CS80" s="53"/>
      <c r="CT80" s="53"/>
      <c r="CU80" s="419" t="str">
        <f t="shared" si="39"/>
        <v/>
      </c>
      <c r="CV80" s="408"/>
      <c r="CW80" s="406" t="str">
        <f t="shared" si="40"/>
        <v/>
      </c>
      <c r="CX80" s="408"/>
      <c r="CY80" s="406" t="str">
        <f t="shared" si="41"/>
        <v/>
      </c>
      <c r="CZ80" s="408"/>
      <c r="DA80" s="406" t="str">
        <f t="shared" si="42"/>
        <v/>
      </c>
      <c r="DB80" s="408"/>
      <c r="DC80" s="406" t="str">
        <f t="shared" si="43"/>
        <v/>
      </c>
      <c r="DD80" s="408"/>
      <c r="DE80" s="406" t="str">
        <f t="shared" si="44"/>
        <v/>
      </c>
      <c r="DF80" s="408"/>
      <c r="DG80" s="406" t="str">
        <f t="shared" si="44"/>
        <v/>
      </c>
      <c r="DH80" s="408"/>
      <c r="DI80" s="406" t="str">
        <f t="shared" si="44"/>
        <v/>
      </c>
      <c r="DJ80" s="408"/>
      <c r="DK80" s="406" t="str">
        <f t="shared" si="44"/>
        <v/>
      </c>
      <c r="DL80" s="408"/>
      <c r="DM80" s="406" t="str">
        <f t="shared" si="44"/>
        <v/>
      </c>
      <c r="DN80" s="408"/>
      <c r="DO80" s="406" t="str">
        <f t="shared" si="44"/>
        <v/>
      </c>
      <c r="DP80" s="408"/>
      <c r="DQ80" s="406" t="str">
        <f t="shared" si="44"/>
        <v/>
      </c>
      <c r="DR80" s="418"/>
      <c r="DS80" s="354"/>
      <c r="DU80" s="356"/>
      <c r="DV80" s="359" t="str">
        <f t="shared" si="45"/>
        <v/>
      </c>
      <c r="DW80" s="355" t="str">
        <f t="shared" si="46"/>
        <v/>
      </c>
      <c r="DX80" s="221" t="str">
        <f t="shared" si="47"/>
        <v/>
      </c>
      <c r="DY80" s="355" t="str">
        <f t="shared" si="48"/>
        <v/>
      </c>
      <c r="DZ80" s="221" t="str">
        <f t="shared" si="49"/>
        <v/>
      </c>
      <c r="EA80" s="355" t="str">
        <f t="shared" si="50"/>
        <v/>
      </c>
      <c r="EB80" s="221" t="str">
        <f t="shared" si="51"/>
        <v/>
      </c>
      <c r="EC80" s="355" t="str">
        <f t="shared" si="52"/>
        <v/>
      </c>
      <c r="ED80" s="221" t="str">
        <f t="shared" si="53"/>
        <v/>
      </c>
      <c r="EE80" s="355" t="str">
        <f t="shared" si="54"/>
        <v/>
      </c>
      <c r="EF80" s="221" t="str">
        <f t="shared" si="55"/>
        <v/>
      </c>
      <c r="EG80" s="355" t="str">
        <f t="shared" si="56"/>
        <v/>
      </c>
      <c r="EH80" s="221" t="str">
        <f t="shared" si="57"/>
        <v/>
      </c>
      <c r="EI80" s="355" t="str">
        <f t="shared" si="58"/>
        <v/>
      </c>
      <c r="EJ80" s="221" t="str">
        <f t="shared" si="59"/>
        <v/>
      </c>
      <c r="EK80" s="355" t="str">
        <f t="shared" si="60"/>
        <v/>
      </c>
      <c r="EL80" s="221" t="str">
        <f t="shared" si="61"/>
        <v/>
      </c>
      <c r="EM80" s="355" t="str">
        <f t="shared" si="62"/>
        <v/>
      </c>
      <c r="EN80" s="221" t="str">
        <f t="shared" si="63"/>
        <v/>
      </c>
      <c r="EO80" s="355" t="str">
        <f t="shared" si="64"/>
        <v/>
      </c>
      <c r="EP80" s="221" t="str">
        <f t="shared" si="65"/>
        <v/>
      </c>
      <c r="EQ80" s="224" t="str">
        <f t="shared" si="66"/>
        <v/>
      </c>
      <c r="ER80" s="25"/>
      <c r="ES80" s="25"/>
      <c r="ET80" s="25"/>
      <c r="EU80" s="25"/>
      <c r="EV80" s="25"/>
      <c r="EW80" s="25"/>
      <c r="EX80" s="25"/>
      <c r="EY80" s="25"/>
    </row>
    <row r="81" spans="1:155" s="27" customFormat="1" ht="18" customHeight="1">
      <c r="A81" s="28">
        <v>75</v>
      </c>
      <c r="B81" s="394"/>
      <c r="C81" s="385"/>
      <c r="D81" s="15">
        <v>875</v>
      </c>
      <c r="E81" s="15"/>
      <c r="F81" s="29"/>
      <c r="G81" s="347"/>
      <c r="H81" s="92" t="str">
        <f t="shared" si="38"/>
        <v/>
      </c>
      <c r="I81" s="348" t="s">
        <v>553</v>
      </c>
      <c r="J81" s="349" t="s">
        <v>554</v>
      </c>
      <c r="K81" s="348" t="s">
        <v>555</v>
      </c>
      <c r="L81" s="384">
        <v>5</v>
      </c>
      <c r="M81" s="384">
        <v>5</v>
      </c>
      <c r="N81" s="384">
        <v>5</v>
      </c>
      <c r="O81" s="384">
        <v>5</v>
      </c>
      <c r="P81" s="384">
        <v>5</v>
      </c>
      <c r="Q81" s="384">
        <v>5</v>
      </c>
      <c r="R81" s="933">
        <v>26</v>
      </c>
      <c r="S81" s="933">
        <v>26</v>
      </c>
      <c r="T81" s="933">
        <v>6</v>
      </c>
      <c r="U81" s="400">
        <v>26</v>
      </c>
      <c r="V81" s="400">
        <v>26</v>
      </c>
      <c r="W81" s="400">
        <v>20</v>
      </c>
      <c r="X81" s="385">
        <v>5</v>
      </c>
      <c r="Y81" s="385">
        <v>5</v>
      </c>
      <c r="Z81" s="385">
        <v>5</v>
      </c>
      <c r="AA81" s="385">
        <v>5</v>
      </c>
      <c r="AB81" s="385">
        <v>5</v>
      </c>
      <c r="AC81" s="385">
        <v>5</v>
      </c>
      <c r="AD81" s="935">
        <v>26</v>
      </c>
      <c r="AE81" s="935">
        <v>26</v>
      </c>
      <c r="AF81" s="935">
        <v>6</v>
      </c>
      <c r="AG81" s="936">
        <v>26</v>
      </c>
      <c r="AH81" s="936">
        <v>26</v>
      </c>
      <c r="AI81" s="936">
        <v>20</v>
      </c>
      <c r="AJ81" s="394" t="s">
        <v>34</v>
      </c>
      <c r="AK81" s="384">
        <v>5</v>
      </c>
      <c r="AL81" s="384">
        <v>5</v>
      </c>
      <c r="AM81" s="384">
        <v>5</v>
      </c>
      <c r="AN81" s="384">
        <v>5</v>
      </c>
      <c r="AO81" s="384">
        <v>5</v>
      </c>
      <c r="AP81" s="384">
        <v>5</v>
      </c>
      <c r="AQ81" s="49">
        <v>50</v>
      </c>
      <c r="AR81" s="49">
        <v>20</v>
      </c>
      <c r="AS81" s="50">
        <v>70</v>
      </c>
      <c r="AT81" s="50">
        <v>30</v>
      </c>
      <c r="AU81" s="385">
        <v>5</v>
      </c>
      <c r="AV81" s="385">
        <v>5</v>
      </c>
      <c r="AW81" s="385">
        <v>5</v>
      </c>
      <c r="AX81" s="385">
        <v>5</v>
      </c>
      <c r="AY81" s="385">
        <v>5</v>
      </c>
      <c r="AZ81" s="385">
        <v>5</v>
      </c>
      <c r="BA81" s="935">
        <v>26</v>
      </c>
      <c r="BB81" s="935">
        <v>26</v>
      </c>
      <c r="BC81" s="935">
        <v>6</v>
      </c>
      <c r="BD81" s="936">
        <v>26</v>
      </c>
      <c r="BE81" s="936">
        <v>26</v>
      </c>
      <c r="BF81" s="936">
        <v>20</v>
      </c>
      <c r="BG81" s="384">
        <v>5</v>
      </c>
      <c r="BH81" s="384">
        <v>5</v>
      </c>
      <c r="BI81" s="384">
        <v>5</v>
      </c>
      <c r="BJ81" s="384">
        <v>5</v>
      </c>
      <c r="BK81" s="384">
        <v>5</v>
      </c>
      <c r="BL81" s="384">
        <v>5</v>
      </c>
      <c r="BM81" s="49">
        <v>50</v>
      </c>
      <c r="BN81" s="49">
        <v>20</v>
      </c>
      <c r="BO81" s="50">
        <v>70</v>
      </c>
      <c r="BP81" s="50">
        <v>30</v>
      </c>
      <c r="BQ81" s="385">
        <v>5</v>
      </c>
      <c r="BR81" s="385">
        <v>5</v>
      </c>
      <c r="BS81" s="385">
        <v>5</v>
      </c>
      <c r="BT81" s="385">
        <v>5</v>
      </c>
      <c r="BU81" s="385">
        <v>5</v>
      </c>
      <c r="BV81" s="385">
        <v>5</v>
      </c>
      <c r="BW81" s="51">
        <v>50</v>
      </c>
      <c r="BX81" s="51">
        <v>20</v>
      </c>
      <c r="BY81" s="52">
        <v>70</v>
      </c>
      <c r="BZ81" s="52">
        <v>30</v>
      </c>
      <c r="CA81" s="384">
        <v>20</v>
      </c>
      <c r="CB81" s="384">
        <v>20</v>
      </c>
      <c r="CC81" s="384">
        <v>20</v>
      </c>
      <c r="CD81" s="384">
        <v>20</v>
      </c>
      <c r="CE81" s="384">
        <v>20</v>
      </c>
      <c r="CF81" s="385">
        <v>20</v>
      </c>
      <c r="CG81" s="385">
        <v>20</v>
      </c>
      <c r="CH81" s="385">
        <v>20</v>
      </c>
      <c r="CI81" s="51">
        <v>20</v>
      </c>
      <c r="CJ81" s="52">
        <v>20</v>
      </c>
      <c r="CK81" s="384">
        <v>20</v>
      </c>
      <c r="CL81" s="384">
        <v>20</v>
      </c>
      <c r="CM81" s="384">
        <v>20</v>
      </c>
      <c r="CN81" s="49">
        <v>20</v>
      </c>
      <c r="CO81" s="50">
        <v>20</v>
      </c>
      <c r="CP81" s="338"/>
      <c r="CQ81" s="350" t="str">
        <f>IF(DOB!D81="","",DOB!D81)</f>
        <v/>
      </c>
      <c r="CR81" s="59"/>
      <c r="CS81" s="53"/>
      <c r="CT81" s="53"/>
      <c r="CU81" s="419" t="str">
        <f t="shared" si="39"/>
        <v/>
      </c>
      <c r="CV81" s="408"/>
      <c r="CW81" s="406" t="str">
        <f t="shared" si="40"/>
        <v/>
      </c>
      <c r="CX81" s="408"/>
      <c r="CY81" s="406" t="str">
        <f t="shared" si="41"/>
        <v/>
      </c>
      <c r="CZ81" s="408"/>
      <c r="DA81" s="406" t="str">
        <f t="shared" si="42"/>
        <v/>
      </c>
      <c r="DB81" s="408"/>
      <c r="DC81" s="406" t="str">
        <f t="shared" si="43"/>
        <v/>
      </c>
      <c r="DD81" s="408"/>
      <c r="DE81" s="406" t="str">
        <f t="shared" si="44"/>
        <v/>
      </c>
      <c r="DF81" s="408"/>
      <c r="DG81" s="406" t="str">
        <f t="shared" si="44"/>
        <v/>
      </c>
      <c r="DH81" s="408"/>
      <c r="DI81" s="406" t="str">
        <f t="shared" si="44"/>
        <v/>
      </c>
      <c r="DJ81" s="408"/>
      <c r="DK81" s="406" t="str">
        <f t="shared" si="44"/>
        <v/>
      </c>
      <c r="DL81" s="408"/>
      <c r="DM81" s="406" t="str">
        <f t="shared" si="44"/>
        <v/>
      </c>
      <c r="DN81" s="408"/>
      <c r="DO81" s="406" t="str">
        <f t="shared" si="44"/>
        <v/>
      </c>
      <c r="DP81" s="408"/>
      <c r="DQ81" s="406" t="str">
        <f t="shared" si="44"/>
        <v/>
      </c>
      <c r="DR81" s="418"/>
      <c r="DS81" s="354"/>
      <c r="DU81" s="356"/>
      <c r="DV81" s="359" t="str">
        <f t="shared" si="45"/>
        <v/>
      </c>
      <c r="DW81" s="355" t="str">
        <f t="shared" si="46"/>
        <v/>
      </c>
      <c r="DX81" s="221" t="str">
        <f t="shared" si="47"/>
        <v/>
      </c>
      <c r="DY81" s="355" t="str">
        <f t="shared" si="48"/>
        <v/>
      </c>
      <c r="DZ81" s="221" t="str">
        <f t="shared" si="49"/>
        <v/>
      </c>
      <c r="EA81" s="355" t="str">
        <f t="shared" si="50"/>
        <v/>
      </c>
      <c r="EB81" s="221" t="str">
        <f t="shared" si="51"/>
        <v/>
      </c>
      <c r="EC81" s="355" t="str">
        <f t="shared" si="52"/>
        <v/>
      </c>
      <c r="ED81" s="221" t="str">
        <f t="shared" si="53"/>
        <v/>
      </c>
      <c r="EE81" s="355" t="str">
        <f t="shared" si="54"/>
        <v/>
      </c>
      <c r="EF81" s="221" t="str">
        <f t="shared" si="55"/>
        <v/>
      </c>
      <c r="EG81" s="355" t="str">
        <f t="shared" si="56"/>
        <v/>
      </c>
      <c r="EH81" s="221" t="str">
        <f t="shared" si="57"/>
        <v/>
      </c>
      <c r="EI81" s="355" t="str">
        <f t="shared" si="58"/>
        <v/>
      </c>
      <c r="EJ81" s="221" t="str">
        <f t="shared" si="59"/>
        <v/>
      </c>
      <c r="EK81" s="355" t="str">
        <f t="shared" si="60"/>
        <v/>
      </c>
      <c r="EL81" s="221" t="str">
        <f t="shared" si="61"/>
        <v/>
      </c>
      <c r="EM81" s="355" t="str">
        <f t="shared" si="62"/>
        <v/>
      </c>
      <c r="EN81" s="221" t="str">
        <f t="shared" si="63"/>
        <v/>
      </c>
      <c r="EO81" s="355" t="str">
        <f t="shared" si="64"/>
        <v/>
      </c>
      <c r="EP81" s="221" t="str">
        <f t="shared" si="65"/>
        <v/>
      </c>
      <c r="EQ81" s="224" t="str">
        <f t="shared" si="66"/>
        <v/>
      </c>
      <c r="ER81" s="25"/>
      <c r="ES81" s="25"/>
      <c r="ET81" s="25"/>
      <c r="EU81" s="25"/>
      <c r="EV81" s="25"/>
      <c r="EW81" s="25"/>
      <c r="EX81" s="25"/>
      <c r="EY81" s="25"/>
    </row>
    <row r="82" spans="1:155" s="27" customFormat="1" ht="18" customHeight="1">
      <c r="A82" s="28">
        <v>76</v>
      </c>
      <c r="B82" s="394"/>
      <c r="C82" s="385"/>
      <c r="D82" s="15">
        <v>876</v>
      </c>
      <c r="E82" s="15"/>
      <c r="F82" s="29"/>
      <c r="G82" s="347"/>
      <c r="H82" s="92" t="str">
        <f t="shared" si="38"/>
        <v/>
      </c>
      <c r="I82" s="348" t="s">
        <v>556</v>
      </c>
      <c r="J82" s="349" t="s">
        <v>557</v>
      </c>
      <c r="K82" s="348" t="s">
        <v>558</v>
      </c>
      <c r="L82" s="384">
        <v>5</v>
      </c>
      <c r="M82" s="384">
        <v>5</v>
      </c>
      <c r="N82" s="384">
        <v>5</v>
      </c>
      <c r="O82" s="384">
        <v>5</v>
      </c>
      <c r="P82" s="384">
        <v>5</v>
      </c>
      <c r="Q82" s="384">
        <v>5</v>
      </c>
      <c r="R82" s="933">
        <v>25</v>
      </c>
      <c r="S82" s="933">
        <v>25</v>
      </c>
      <c r="T82" s="933">
        <v>5</v>
      </c>
      <c r="U82" s="400">
        <v>25</v>
      </c>
      <c r="V82" s="400">
        <v>25</v>
      </c>
      <c r="W82" s="400">
        <v>20</v>
      </c>
      <c r="X82" s="385">
        <v>5</v>
      </c>
      <c r="Y82" s="385">
        <v>5</v>
      </c>
      <c r="Z82" s="385">
        <v>5</v>
      </c>
      <c r="AA82" s="385">
        <v>5</v>
      </c>
      <c r="AB82" s="385">
        <v>5</v>
      </c>
      <c r="AC82" s="385">
        <v>5</v>
      </c>
      <c r="AD82" s="935">
        <v>25</v>
      </c>
      <c r="AE82" s="935">
        <v>25</v>
      </c>
      <c r="AF82" s="935">
        <v>5</v>
      </c>
      <c r="AG82" s="936">
        <v>25</v>
      </c>
      <c r="AH82" s="936">
        <v>25</v>
      </c>
      <c r="AI82" s="936">
        <v>20</v>
      </c>
      <c r="AJ82" s="394" t="s">
        <v>34</v>
      </c>
      <c r="AK82" s="384">
        <v>5</v>
      </c>
      <c r="AL82" s="384">
        <v>5</v>
      </c>
      <c r="AM82" s="384">
        <v>5</v>
      </c>
      <c r="AN82" s="384">
        <v>5</v>
      </c>
      <c r="AO82" s="384">
        <v>5</v>
      </c>
      <c r="AP82" s="384">
        <v>5</v>
      </c>
      <c r="AQ82" s="49">
        <v>50</v>
      </c>
      <c r="AR82" s="49">
        <v>20</v>
      </c>
      <c r="AS82" s="50">
        <v>70</v>
      </c>
      <c r="AT82" s="50">
        <v>30</v>
      </c>
      <c r="AU82" s="385">
        <v>5</v>
      </c>
      <c r="AV82" s="385">
        <v>5</v>
      </c>
      <c r="AW82" s="385">
        <v>5</v>
      </c>
      <c r="AX82" s="385">
        <v>5</v>
      </c>
      <c r="AY82" s="385">
        <v>5</v>
      </c>
      <c r="AZ82" s="385">
        <v>5</v>
      </c>
      <c r="BA82" s="935">
        <v>25</v>
      </c>
      <c r="BB82" s="935">
        <v>25</v>
      </c>
      <c r="BC82" s="935">
        <v>5</v>
      </c>
      <c r="BD82" s="936">
        <v>25</v>
      </c>
      <c r="BE82" s="936">
        <v>25</v>
      </c>
      <c r="BF82" s="936">
        <v>20</v>
      </c>
      <c r="BG82" s="384">
        <v>5</v>
      </c>
      <c r="BH82" s="384">
        <v>5</v>
      </c>
      <c r="BI82" s="384">
        <v>5</v>
      </c>
      <c r="BJ82" s="384">
        <v>5</v>
      </c>
      <c r="BK82" s="384">
        <v>5</v>
      </c>
      <c r="BL82" s="384">
        <v>5</v>
      </c>
      <c r="BM82" s="49">
        <v>50</v>
      </c>
      <c r="BN82" s="49">
        <v>20</v>
      </c>
      <c r="BO82" s="50">
        <v>70</v>
      </c>
      <c r="BP82" s="50">
        <v>30</v>
      </c>
      <c r="BQ82" s="385">
        <v>5</v>
      </c>
      <c r="BR82" s="385">
        <v>5</v>
      </c>
      <c r="BS82" s="385">
        <v>5</v>
      </c>
      <c r="BT82" s="385">
        <v>5</v>
      </c>
      <c r="BU82" s="385">
        <v>5</v>
      </c>
      <c r="BV82" s="385">
        <v>5</v>
      </c>
      <c r="BW82" s="51">
        <v>50</v>
      </c>
      <c r="BX82" s="51">
        <v>20</v>
      </c>
      <c r="BY82" s="52">
        <v>70</v>
      </c>
      <c r="BZ82" s="52">
        <v>30</v>
      </c>
      <c r="CA82" s="384">
        <v>20</v>
      </c>
      <c r="CB82" s="384">
        <v>20</v>
      </c>
      <c r="CC82" s="384">
        <v>20</v>
      </c>
      <c r="CD82" s="384">
        <v>20</v>
      </c>
      <c r="CE82" s="384">
        <v>20</v>
      </c>
      <c r="CF82" s="385">
        <v>20</v>
      </c>
      <c r="CG82" s="385">
        <v>20</v>
      </c>
      <c r="CH82" s="385">
        <v>20</v>
      </c>
      <c r="CI82" s="51">
        <v>20</v>
      </c>
      <c r="CJ82" s="52">
        <v>20</v>
      </c>
      <c r="CK82" s="384">
        <v>20</v>
      </c>
      <c r="CL82" s="384">
        <v>20</v>
      </c>
      <c r="CM82" s="384">
        <v>20</v>
      </c>
      <c r="CN82" s="49">
        <v>20</v>
      </c>
      <c r="CO82" s="50">
        <v>20</v>
      </c>
      <c r="CP82" s="338"/>
      <c r="CQ82" s="350" t="str">
        <f>IF(DOB!D82="","",DOB!D82)</f>
        <v/>
      </c>
      <c r="CR82" s="59"/>
      <c r="CS82" s="53"/>
      <c r="CT82" s="53"/>
      <c r="CU82" s="419" t="str">
        <f t="shared" si="39"/>
        <v/>
      </c>
      <c r="CV82" s="408"/>
      <c r="CW82" s="406" t="str">
        <f t="shared" si="40"/>
        <v/>
      </c>
      <c r="CX82" s="408"/>
      <c r="CY82" s="406" t="str">
        <f t="shared" si="41"/>
        <v/>
      </c>
      <c r="CZ82" s="408"/>
      <c r="DA82" s="406" t="str">
        <f t="shared" si="42"/>
        <v/>
      </c>
      <c r="DB82" s="408"/>
      <c r="DC82" s="406" t="str">
        <f t="shared" si="43"/>
        <v/>
      </c>
      <c r="DD82" s="408"/>
      <c r="DE82" s="406" t="str">
        <f t="shared" si="44"/>
        <v/>
      </c>
      <c r="DF82" s="408"/>
      <c r="DG82" s="406" t="str">
        <f t="shared" si="44"/>
        <v/>
      </c>
      <c r="DH82" s="408"/>
      <c r="DI82" s="406" t="str">
        <f t="shared" si="44"/>
        <v/>
      </c>
      <c r="DJ82" s="408"/>
      <c r="DK82" s="406" t="str">
        <f t="shared" si="44"/>
        <v/>
      </c>
      <c r="DL82" s="408"/>
      <c r="DM82" s="406" t="str">
        <f t="shared" si="44"/>
        <v/>
      </c>
      <c r="DN82" s="408"/>
      <c r="DO82" s="406" t="str">
        <f t="shared" si="44"/>
        <v/>
      </c>
      <c r="DP82" s="408"/>
      <c r="DQ82" s="406" t="str">
        <f t="shared" si="44"/>
        <v/>
      </c>
      <c r="DR82" s="418"/>
      <c r="DS82" s="354"/>
      <c r="DU82" s="356"/>
      <c r="DV82" s="359" t="str">
        <f t="shared" si="45"/>
        <v/>
      </c>
      <c r="DW82" s="355" t="str">
        <f t="shared" si="46"/>
        <v/>
      </c>
      <c r="DX82" s="221" t="str">
        <f t="shared" si="47"/>
        <v/>
      </c>
      <c r="DY82" s="355" t="str">
        <f t="shared" si="48"/>
        <v/>
      </c>
      <c r="DZ82" s="221" t="str">
        <f t="shared" si="49"/>
        <v/>
      </c>
      <c r="EA82" s="355" t="str">
        <f t="shared" si="50"/>
        <v/>
      </c>
      <c r="EB82" s="221" t="str">
        <f t="shared" si="51"/>
        <v/>
      </c>
      <c r="EC82" s="355" t="str">
        <f t="shared" si="52"/>
        <v/>
      </c>
      <c r="ED82" s="221" t="str">
        <f t="shared" si="53"/>
        <v/>
      </c>
      <c r="EE82" s="355" t="str">
        <f t="shared" si="54"/>
        <v/>
      </c>
      <c r="EF82" s="221" t="str">
        <f t="shared" si="55"/>
        <v/>
      </c>
      <c r="EG82" s="355" t="str">
        <f t="shared" si="56"/>
        <v/>
      </c>
      <c r="EH82" s="221" t="str">
        <f t="shared" si="57"/>
        <v/>
      </c>
      <c r="EI82" s="355" t="str">
        <f t="shared" si="58"/>
        <v/>
      </c>
      <c r="EJ82" s="221" t="str">
        <f t="shared" si="59"/>
        <v/>
      </c>
      <c r="EK82" s="355" t="str">
        <f t="shared" si="60"/>
        <v/>
      </c>
      <c r="EL82" s="221" t="str">
        <f t="shared" si="61"/>
        <v/>
      </c>
      <c r="EM82" s="355" t="str">
        <f t="shared" si="62"/>
        <v/>
      </c>
      <c r="EN82" s="221" t="str">
        <f t="shared" si="63"/>
        <v/>
      </c>
      <c r="EO82" s="355" t="str">
        <f t="shared" si="64"/>
        <v/>
      </c>
      <c r="EP82" s="221" t="str">
        <f t="shared" si="65"/>
        <v/>
      </c>
      <c r="EQ82" s="224" t="str">
        <f t="shared" si="66"/>
        <v/>
      </c>
      <c r="ER82" s="25"/>
      <c r="ES82" s="25"/>
      <c r="ET82" s="25"/>
      <c r="EU82" s="25"/>
      <c r="EV82" s="25"/>
      <c r="EW82" s="25"/>
      <c r="EX82" s="25"/>
      <c r="EY82" s="25"/>
    </row>
    <row r="83" spans="1:155" s="27" customFormat="1" ht="18" customHeight="1">
      <c r="A83" s="28">
        <v>77</v>
      </c>
      <c r="B83" s="394"/>
      <c r="C83" s="385"/>
      <c r="D83" s="15">
        <v>877</v>
      </c>
      <c r="E83" s="15"/>
      <c r="F83" s="29"/>
      <c r="G83" s="347"/>
      <c r="H83" s="92" t="str">
        <f t="shared" si="38"/>
        <v/>
      </c>
      <c r="I83" s="348" t="s">
        <v>559</v>
      </c>
      <c r="J83" s="349" t="s">
        <v>560</v>
      </c>
      <c r="K83" s="348" t="s">
        <v>561</v>
      </c>
      <c r="L83" s="384">
        <v>5</v>
      </c>
      <c r="M83" s="384">
        <v>5</v>
      </c>
      <c r="N83" s="384">
        <v>5</v>
      </c>
      <c r="O83" s="384">
        <v>5</v>
      </c>
      <c r="P83" s="384">
        <v>5</v>
      </c>
      <c r="Q83" s="384">
        <v>5</v>
      </c>
      <c r="R83" s="933">
        <v>24</v>
      </c>
      <c r="S83" s="933">
        <v>24</v>
      </c>
      <c r="T83" s="933">
        <v>4</v>
      </c>
      <c r="U83" s="400">
        <v>24</v>
      </c>
      <c r="V83" s="400">
        <v>24</v>
      </c>
      <c r="W83" s="400">
        <v>20</v>
      </c>
      <c r="X83" s="385">
        <v>5</v>
      </c>
      <c r="Y83" s="385">
        <v>5</v>
      </c>
      <c r="Z83" s="385">
        <v>5</v>
      </c>
      <c r="AA83" s="385">
        <v>5</v>
      </c>
      <c r="AB83" s="385">
        <v>5</v>
      </c>
      <c r="AC83" s="385">
        <v>5</v>
      </c>
      <c r="AD83" s="935">
        <v>24</v>
      </c>
      <c r="AE83" s="935">
        <v>24</v>
      </c>
      <c r="AF83" s="935">
        <v>4</v>
      </c>
      <c r="AG83" s="936">
        <v>24</v>
      </c>
      <c r="AH83" s="936">
        <v>24</v>
      </c>
      <c r="AI83" s="936">
        <v>20</v>
      </c>
      <c r="AJ83" s="394" t="s">
        <v>34</v>
      </c>
      <c r="AK83" s="384">
        <v>5</v>
      </c>
      <c r="AL83" s="384">
        <v>5</v>
      </c>
      <c r="AM83" s="384">
        <v>5</v>
      </c>
      <c r="AN83" s="384">
        <v>5</v>
      </c>
      <c r="AO83" s="384">
        <v>5</v>
      </c>
      <c r="AP83" s="384">
        <v>5</v>
      </c>
      <c r="AQ83" s="49">
        <v>50</v>
      </c>
      <c r="AR83" s="49">
        <v>20</v>
      </c>
      <c r="AS83" s="50">
        <v>70</v>
      </c>
      <c r="AT83" s="50">
        <v>30</v>
      </c>
      <c r="AU83" s="385">
        <v>5</v>
      </c>
      <c r="AV83" s="385">
        <v>5</v>
      </c>
      <c r="AW83" s="385">
        <v>5</v>
      </c>
      <c r="AX83" s="385">
        <v>5</v>
      </c>
      <c r="AY83" s="385">
        <v>5</v>
      </c>
      <c r="AZ83" s="385">
        <v>5</v>
      </c>
      <c r="BA83" s="935">
        <v>24</v>
      </c>
      <c r="BB83" s="935">
        <v>24</v>
      </c>
      <c r="BC83" s="935">
        <v>4</v>
      </c>
      <c r="BD83" s="936">
        <v>24</v>
      </c>
      <c r="BE83" s="936">
        <v>24</v>
      </c>
      <c r="BF83" s="936">
        <v>20</v>
      </c>
      <c r="BG83" s="384">
        <v>5</v>
      </c>
      <c r="BH83" s="384">
        <v>5</v>
      </c>
      <c r="BI83" s="384">
        <v>5</v>
      </c>
      <c r="BJ83" s="384">
        <v>5</v>
      </c>
      <c r="BK83" s="384">
        <v>5</v>
      </c>
      <c r="BL83" s="384">
        <v>5</v>
      </c>
      <c r="BM83" s="49">
        <v>50</v>
      </c>
      <c r="BN83" s="49">
        <v>20</v>
      </c>
      <c r="BO83" s="50">
        <v>70</v>
      </c>
      <c r="BP83" s="50">
        <v>30</v>
      </c>
      <c r="BQ83" s="385">
        <v>5</v>
      </c>
      <c r="BR83" s="385">
        <v>5</v>
      </c>
      <c r="BS83" s="385">
        <v>5</v>
      </c>
      <c r="BT83" s="385">
        <v>5</v>
      </c>
      <c r="BU83" s="385">
        <v>5</v>
      </c>
      <c r="BV83" s="385">
        <v>5</v>
      </c>
      <c r="BW83" s="51">
        <v>50</v>
      </c>
      <c r="BX83" s="51">
        <v>20</v>
      </c>
      <c r="BY83" s="52">
        <v>70</v>
      </c>
      <c r="BZ83" s="52">
        <v>30</v>
      </c>
      <c r="CA83" s="384">
        <v>20</v>
      </c>
      <c r="CB83" s="384">
        <v>20</v>
      </c>
      <c r="CC83" s="384">
        <v>20</v>
      </c>
      <c r="CD83" s="384">
        <v>20</v>
      </c>
      <c r="CE83" s="384">
        <v>20</v>
      </c>
      <c r="CF83" s="385">
        <v>20</v>
      </c>
      <c r="CG83" s="385">
        <v>20</v>
      </c>
      <c r="CH83" s="385">
        <v>20</v>
      </c>
      <c r="CI83" s="51">
        <v>20</v>
      </c>
      <c r="CJ83" s="52">
        <v>20</v>
      </c>
      <c r="CK83" s="384">
        <v>20</v>
      </c>
      <c r="CL83" s="384">
        <v>20</v>
      </c>
      <c r="CM83" s="384">
        <v>20</v>
      </c>
      <c r="CN83" s="49">
        <v>20</v>
      </c>
      <c r="CO83" s="50">
        <v>20</v>
      </c>
      <c r="CP83" s="338"/>
      <c r="CQ83" s="350" t="str">
        <f>IF(DOB!D83="","",DOB!D83)</f>
        <v/>
      </c>
      <c r="CR83" s="59"/>
      <c r="CS83" s="53"/>
      <c r="CT83" s="53"/>
      <c r="CU83" s="419" t="str">
        <f t="shared" si="39"/>
        <v/>
      </c>
      <c r="CV83" s="408"/>
      <c r="CW83" s="406" t="str">
        <f t="shared" si="40"/>
        <v/>
      </c>
      <c r="CX83" s="408"/>
      <c r="CY83" s="406" t="str">
        <f t="shared" si="41"/>
        <v/>
      </c>
      <c r="CZ83" s="408"/>
      <c r="DA83" s="406" t="str">
        <f t="shared" si="42"/>
        <v/>
      </c>
      <c r="DB83" s="408"/>
      <c r="DC83" s="406" t="str">
        <f t="shared" si="43"/>
        <v/>
      </c>
      <c r="DD83" s="408"/>
      <c r="DE83" s="406" t="str">
        <f t="shared" si="44"/>
        <v/>
      </c>
      <c r="DF83" s="408"/>
      <c r="DG83" s="406" t="str">
        <f t="shared" si="44"/>
        <v/>
      </c>
      <c r="DH83" s="408"/>
      <c r="DI83" s="406" t="str">
        <f t="shared" si="44"/>
        <v/>
      </c>
      <c r="DJ83" s="408"/>
      <c r="DK83" s="406" t="str">
        <f t="shared" si="44"/>
        <v/>
      </c>
      <c r="DL83" s="408"/>
      <c r="DM83" s="406" t="str">
        <f t="shared" si="44"/>
        <v/>
      </c>
      <c r="DN83" s="408"/>
      <c r="DO83" s="406" t="str">
        <f t="shared" si="44"/>
        <v/>
      </c>
      <c r="DP83" s="408"/>
      <c r="DQ83" s="406" t="str">
        <f t="shared" si="44"/>
        <v/>
      </c>
      <c r="DR83" s="418"/>
      <c r="DS83" s="354"/>
      <c r="DU83" s="356"/>
      <c r="DV83" s="359" t="str">
        <f t="shared" si="45"/>
        <v/>
      </c>
      <c r="DW83" s="355" t="str">
        <f t="shared" si="46"/>
        <v/>
      </c>
      <c r="DX83" s="221" t="str">
        <f t="shared" si="47"/>
        <v/>
      </c>
      <c r="DY83" s="355" t="str">
        <f t="shared" si="48"/>
        <v/>
      </c>
      <c r="DZ83" s="221" t="str">
        <f t="shared" si="49"/>
        <v/>
      </c>
      <c r="EA83" s="355" t="str">
        <f t="shared" si="50"/>
        <v/>
      </c>
      <c r="EB83" s="221" t="str">
        <f t="shared" si="51"/>
        <v/>
      </c>
      <c r="EC83" s="355" t="str">
        <f t="shared" si="52"/>
        <v/>
      </c>
      <c r="ED83" s="221" t="str">
        <f t="shared" si="53"/>
        <v/>
      </c>
      <c r="EE83" s="355" t="str">
        <f t="shared" si="54"/>
        <v/>
      </c>
      <c r="EF83" s="221" t="str">
        <f t="shared" si="55"/>
        <v/>
      </c>
      <c r="EG83" s="355" t="str">
        <f t="shared" si="56"/>
        <v/>
      </c>
      <c r="EH83" s="221" t="str">
        <f t="shared" si="57"/>
        <v/>
      </c>
      <c r="EI83" s="355" t="str">
        <f t="shared" si="58"/>
        <v/>
      </c>
      <c r="EJ83" s="221" t="str">
        <f t="shared" si="59"/>
        <v/>
      </c>
      <c r="EK83" s="355" t="str">
        <f t="shared" si="60"/>
        <v/>
      </c>
      <c r="EL83" s="221" t="str">
        <f t="shared" si="61"/>
        <v/>
      </c>
      <c r="EM83" s="355" t="str">
        <f t="shared" si="62"/>
        <v/>
      </c>
      <c r="EN83" s="221" t="str">
        <f t="shared" si="63"/>
        <v/>
      </c>
      <c r="EO83" s="355" t="str">
        <f t="shared" si="64"/>
        <v/>
      </c>
      <c r="EP83" s="221" t="str">
        <f t="shared" si="65"/>
        <v/>
      </c>
      <c r="EQ83" s="224" t="str">
        <f t="shared" si="66"/>
        <v/>
      </c>
      <c r="ER83" s="25"/>
      <c r="ES83" s="25"/>
      <c r="ET83" s="25"/>
      <c r="EU83" s="25"/>
      <c r="EV83" s="25"/>
      <c r="EW83" s="25"/>
      <c r="EX83" s="25"/>
      <c r="EY83" s="25"/>
    </row>
    <row r="84" spans="1:155" s="27" customFormat="1" ht="18" customHeight="1">
      <c r="A84" s="28">
        <v>78</v>
      </c>
      <c r="B84" s="394"/>
      <c r="C84" s="385"/>
      <c r="D84" s="15">
        <v>878</v>
      </c>
      <c r="E84" s="15"/>
      <c r="F84" s="29"/>
      <c r="G84" s="347"/>
      <c r="H84" s="92" t="str">
        <f t="shared" si="38"/>
        <v/>
      </c>
      <c r="I84" s="348" t="s">
        <v>562</v>
      </c>
      <c r="J84" s="349" t="s">
        <v>563</v>
      </c>
      <c r="K84" s="348" t="s">
        <v>564</v>
      </c>
      <c r="L84" s="384">
        <v>5</v>
      </c>
      <c r="M84" s="384">
        <v>5</v>
      </c>
      <c r="N84" s="384">
        <v>5</v>
      </c>
      <c r="O84" s="384">
        <v>5</v>
      </c>
      <c r="P84" s="384">
        <v>5</v>
      </c>
      <c r="Q84" s="384">
        <v>5</v>
      </c>
      <c r="R84" s="933">
        <v>23</v>
      </c>
      <c r="S84" s="933">
        <v>23</v>
      </c>
      <c r="T84" s="933">
        <v>3</v>
      </c>
      <c r="U84" s="400">
        <v>23</v>
      </c>
      <c r="V84" s="400">
        <v>23</v>
      </c>
      <c r="W84" s="400">
        <v>20</v>
      </c>
      <c r="X84" s="385">
        <v>5</v>
      </c>
      <c r="Y84" s="385">
        <v>5</v>
      </c>
      <c r="Z84" s="385">
        <v>5</v>
      </c>
      <c r="AA84" s="385">
        <v>5</v>
      </c>
      <c r="AB84" s="385">
        <v>5</v>
      </c>
      <c r="AC84" s="385">
        <v>5</v>
      </c>
      <c r="AD84" s="935">
        <v>23</v>
      </c>
      <c r="AE84" s="935">
        <v>23</v>
      </c>
      <c r="AF84" s="935">
        <v>3</v>
      </c>
      <c r="AG84" s="936">
        <v>23</v>
      </c>
      <c r="AH84" s="936">
        <v>23</v>
      </c>
      <c r="AI84" s="936">
        <v>20</v>
      </c>
      <c r="AJ84" s="394" t="s">
        <v>34</v>
      </c>
      <c r="AK84" s="384">
        <v>5</v>
      </c>
      <c r="AL84" s="384">
        <v>5</v>
      </c>
      <c r="AM84" s="384">
        <v>5</v>
      </c>
      <c r="AN84" s="384">
        <v>5</v>
      </c>
      <c r="AO84" s="384">
        <v>5</v>
      </c>
      <c r="AP84" s="384">
        <v>5</v>
      </c>
      <c r="AQ84" s="49">
        <v>50</v>
      </c>
      <c r="AR84" s="49">
        <v>20</v>
      </c>
      <c r="AS84" s="50">
        <v>70</v>
      </c>
      <c r="AT84" s="50">
        <v>30</v>
      </c>
      <c r="AU84" s="385">
        <v>5</v>
      </c>
      <c r="AV84" s="385">
        <v>5</v>
      </c>
      <c r="AW84" s="385">
        <v>5</v>
      </c>
      <c r="AX84" s="385">
        <v>5</v>
      </c>
      <c r="AY84" s="385">
        <v>5</v>
      </c>
      <c r="AZ84" s="385">
        <v>5</v>
      </c>
      <c r="BA84" s="935">
        <v>23</v>
      </c>
      <c r="BB84" s="935">
        <v>23</v>
      </c>
      <c r="BC84" s="935">
        <v>3</v>
      </c>
      <c r="BD84" s="936">
        <v>23</v>
      </c>
      <c r="BE84" s="936">
        <v>23</v>
      </c>
      <c r="BF84" s="936">
        <v>20</v>
      </c>
      <c r="BG84" s="384">
        <v>5</v>
      </c>
      <c r="BH84" s="384">
        <v>5</v>
      </c>
      <c r="BI84" s="384">
        <v>5</v>
      </c>
      <c r="BJ84" s="384">
        <v>5</v>
      </c>
      <c r="BK84" s="384">
        <v>5</v>
      </c>
      <c r="BL84" s="384">
        <v>5</v>
      </c>
      <c r="BM84" s="49">
        <v>50</v>
      </c>
      <c r="BN84" s="49">
        <v>20</v>
      </c>
      <c r="BO84" s="50">
        <v>70</v>
      </c>
      <c r="BP84" s="50">
        <v>30</v>
      </c>
      <c r="BQ84" s="385">
        <v>5</v>
      </c>
      <c r="BR84" s="385">
        <v>5</v>
      </c>
      <c r="BS84" s="385">
        <v>5</v>
      </c>
      <c r="BT84" s="385">
        <v>5</v>
      </c>
      <c r="BU84" s="385">
        <v>5</v>
      </c>
      <c r="BV84" s="385">
        <v>5</v>
      </c>
      <c r="BW84" s="51">
        <v>50</v>
      </c>
      <c r="BX84" s="51">
        <v>20</v>
      </c>
      <c r="BY84" s="52">
        <v>70</v>
      </c>
      <c r="BZ84" s="52">
        <v>30</v>
      </c>
      <c r="CA84" s="384">
        <v>20</v>
      </c>
      <c r="CB84" s="384">
        <v>20</v>
      </c>
      <c r="CC84" s="384">
        <v>20</v>
      </c>
      <c r="CD84" s="384">
        <v>20</v>
      </c>
      <c r="CE84" s="384">
        <v>20</v>
      </c>
      <c r="CF84" s="385">
        <v>20</v>
      </c>
      <c r="CG84" s="385">
        <v>20</v>
      </c>
      <c r="CH84" s="385">
        <v>20</v>
      </c>
      <c r="CI84" s="51">
        <v>20</v>
      </c>
      <c r="CJ84" s="52">
        <v>20</v>
      </c>
      <c r="CK84" s="384">
        <v>20</v>
      </c>
      <c r="CL84" s="384">
        <v>20</v>
      </c>
      <c r="CM84" s="384">
        <v>20</v>
      </c>
      <c r="CN84" s="49">
        <v>20</v>
      </c>
      <c r="CO84" s="50">
        <v>20</v>
      </c>
      <c r="CP84" s="338"/>
      <c r="CQ84" s="350" t="str">
        <f>IF(DOB!D84="","",DOB!D84)</f>
        <v/>
      </c>
      <c r="CR84" s="59"/>
      <c r="CS84" s="53"/>
      <c r="CT84" s="53"/>
      <c r="CU84" s="419" t="str">
        <f t="shared" si="39"/>
        <v/>
      </c>
      <c r="CV84" s="408"/>
      <c r="CW84" s="406" t="str">
        <f t="shared" si="40"/>
        <v/>
      </c>
      <c r="CX84" s="408"/>
      <c r="CY84" s="406" t="str">
        <f t="shared" si="41"/>
        <v/>
      </c>
      <c r="CZ84" s="408"/>
      <c r="DA84" s="406" t="str">
        <f t="shared" si="42"/>
        <v/>
      </c>
      <c r="DB84" s="408"/>
      <c r="DC84" s="406" t="str">
        <f t="shared" si="43"/>
        <v/>
      </c>
      <c r="DD84" s="408"/>
      <c r="DE84" s="406" t="str">
        <f t="shared" si="44"/>
        <v/>
      </c>
      <c r="DF84" s="408"/>
      <c r="DG84" s="406" t="str">
        <f t="shared" si="44"/>
        <v/>
      </c>
      <c r="DH84" s="408"/>
      <c r="DI84" s="406" t="str">
        <f t="shared" si="44"/>
        <v/>
      </c>
      <c r="DJ84" s="408"/>
      <c r="DK84" s="406" t="str">
        <f t="shared" si="44"/>
        <v/>
      </c>
      <c r="DL84" s="408"/>
      <c r="DM84" s="406" t="str">
        <f t="shared" si="44"/>
        <v/>
      </c>
      <c r="DN84" s="408"/>
      <c r="DO84" s="406" t="str">
        <f t="shared" si="44"/>
        <v/>
      </c>
      <c r="DP84" s="408"/>
      <c r="DQ84" s="406" t="str">
        <f t="shared" si="44"/>
        <v/>
      </c>
      <c r="DR84" s="418"/>
      <c r="DS84" s="354"/>
      <c r="DU84" s="356"/>
      <c r="DV84" s="359" t="str">
        <f t="shared" si="45"/>
        <v/>
      </c>
      <c r="DW84" s="355" t="str">
        <f t="shared" si="46"/>
        <v/>
      </c>
      <c r="DX84" s="221" t="str">
        <f t="shared" si="47"/>
        <v/>
      </c>
      <c r="DY84" s="355" t="str">
        <f t="shared" si="48"/>
        <v/>
      </c>
      <c r="DZ84" s="221" t="str">
        <f t="shared" si="49"/>
        <v/>
      </c>
      <c r="EA84" s="355" t="str">
        <f t="shared" si="50"/>
        <v/>
      </c>
      <c r="EB84" s="221" t="str">
        <f t="shared" si="51"/>
        <v/>
      </c>
      <c r="EC84" s="355" t="str">
        <f t="shared" si="52"/>
        <v/>
      </c>
      <c r="ED84" s="221" t="str">
        <f t="shared" si="53"/>
        <v/>
      </c>
      <c r="EE84" s="355" t="str">
        <f t="shared" si="54"/>
        <v/>
      </c>
      <c r="EF84" s="221" t="str">
        <f t="shared" si="55"/>
        <v/>
      </c>
      <c r="EG84" s="355" t="str">
        <f t="shared" si="56"/>
        <v/>
      </c>
      <c r="EH84" s="221" t="str">
        <f t="shared" si="57"/>
        <v/>
      </c>
      <c r="EI84" s="355" t="str">
        <f t="shared" si="58"/>
        <v/>
      </c>
      <c r="EJ84" s="221" t="str">
        <f t="shared" si="59"/>
        <v/>
      </c>
      <c r="EK84" s="355" t="str">
        <f t="shared" si="60"/>
        <v/>
      </c>
      <c r="EL84" s="221" t="str">
        <f t="shared" si="61"/>
        <v/>
      </c>
      <c r="EM84" s="355" t="str">
        <f t="shared" si="62"/>
        <v/>
      </c>
      <c r="EN84" s="221" t="str">
        <f t="shared" si="63"/>
        <v/>
      </c>
      <c r="EO84" s="355" t="str">
        <f t="shared" si="64"/>
        <v/>
      </c>
      <c r="EP84" s="221" t="str">
        <f t="shared" si="65"/>
        <v/>
      </c>
      <c r="EQ84" s="224" t="str">
        <f t="shared" si="66"/>
        <v/>
      </c>
      <c r="ER84" s="25"/>
      <c r="ES84" s="25"/>
      <c r="ET84" s="25"/>
      <c r="EU84" s="25"/>
      <c r="EV84" s="25"/>
      <c r="EW84" s="25"/>
      <c r="EX84" s="25"/>
      <c r="EY84" s="25"/>
    </row>
    <row r="85" spans="1:155" s="27" customFormat="1" ht="18" customHeight="1">
      <c r="A85" s="28">
        <v>79</v>
      </c>
      <c r="B85" s="394"/>
      <c r="C85" s="385"/>
      <c r="D85" s="15">
        <v>879</v>
      </c>
      <c r="E85" s="15"/>
      <c r="F85" s="29"/>
      <c r="G85" s="347"/>
      <c r="H85" s="92" t="str">
        <f t="shared" si="38"/>
        <v/>
      </c>
      <c r="I85" s="348" t="s">
        <v>565</v>
      </c>
      <c r="J85" s="349" t="s">
        <v>566</v>
      </c>
      <c r="K85" s="348" t="s">
        <v>567</v>
      </c>
      <c r="L85" s="384">
        <v>5</v>
      </c>
      <c r="M85" s="384">
        <v>5</v>
      </c>
      <c r="N85" s="384">
        <v>5</v>
      </c>
      <c r="O85" s="384">
        <v>5</v>
      </c>
      <c r="P85" s="384">
        <v>5</v>
      </c>
      <c r="Q85" s="384">
        <v>5</v>
      </c>
      <c r="R85" s="933">
        <v>22</v>
      </c>
      <c r="S85" s="933">
        <v>22</v>
      </c>
      <c r="T85" s="933">
        <v>2</v>
      </c>
      <c r="U85" s="400">
        <v>22</v>
      </c>
      <c r="V85" s="400">
        <v>22</v>
      </c>
      <c r="W85" s="400">
        <v>20</v>
      </c>
      <c r="X85" s="385">
        <v>5</v>
      </c>
      <c r="Y85" s="385">
        <v>5</v>
      </c>
      <c r="Z85" s="385">
        <v>5</v>
      </c>
      <c r="AA85" s="385">
        <v>5</v>
      </c>
      <c r="AB85" s="385">
        <v>5</v>
      </c>
      <c r="AC85" s="385">
        <v>5</v>
      </c>
      <c r="AD85" s="935">
        <v>22</v>
      </c>
      <c r="AE85" s="935">
        <v>22</v>
      </c>
      <c r="AF85" s="935">
        <v>2</v>
      </c>
      <c r="AG85" s="936">
        <v>22</v>
      </c>
      <c r="AH85" s="936">
        <v>22</v>
      </c>
      <c r="AI85" s="936">
        <v>20</v>
      </c>
      <c r="AJ85" s="394" t="s">
        <v>34</v>
      </c>
      <c r="AK85" s="384">
        <v>5</v>
      </c>
      <c r="AL85" s="384">
        <v>5</v>
      </c>
      <c r="AM85" s="384">
        <v>5</v>
      </c>
      <c r="AN85" s="384">
        <v>5</v>
      </c>
      <c r="AO85" s="384">
        <v>5</v>
      </c>
      <c r="AP85" s="384">
        <v>5</v>
      </c>
      <c r="AQ85" s="49">
        <v>50</v>
      </c>
      <c r="AR85" s="49">
        <v>20</v>
      </c>
      <c r="AS85" s="50">
        <v>70</v>
      </c>
      <c r="AT85" s="50">
        <v>30</v>
      </c>
      <c r="AU85" s="385">
        <v>5</v>
      </c>
      <c r="AV85" s="385">
        <v>5</v>
      </c>
      <c r="AW85" s="385">
        <v>5</v>
      </c>
      <c r="AX85" s="385">
        <v>5</v>
      </c>
      <c r="AY85" s="385">
        <v>5</v>
      </c>
      <c r="AZ85" s="385">
        <v>5</v>
      </c>
      <c r="BA85" s="935">
        <v>22</v>
      </c>
      <c r="BB85" s="935">
        <v>22</v>
      </c>
      <c r="BC85" s="935">
        <v>2</v>
      </c>
      <c r="BD85" s="936">
        <v>22</v>
      </c>
      <c r="BE85" s="936">
        <v>22</v>
      </c>
      <c r="BF85" s="936">
        <v>20</v>
      </c>
      <c r="BG85" s="384">
        <v>5</v>
      </c>
      <c r="BH85" s="384">
        <v>5</v>
      </c>
      <c r="BI85" s="384">
        <v>5</v>
      </c>
      <c r="BJ85" s="384">
        <v>5</v>
      </c>
      <c r="BK85" s="384">
        <v>5</v>
      </c>
      <c r="BL85" s="384">
        <v>5</v>
      </c>
      <c r="BM85" s="49">
        <v>50</v>
      </c>
      <c r="BN85" s="49">
        <v>20</v>
      </c>
      <c r="BO85" s="50">
        <v>70</v>
      </c>
      <c r="BP85" s="50">
        <v>30</v>
      </c>
      <c r="BQ85" s="385">
        <v>5</v>
      </c>
      <c r="BR85" s="385">
        <v>5</v>
      </c>
      <c r="BS85" s="385">
        <v>5</v>
      </c>
      <c r="BT85" s="385">
        <v>5</v>
      </c>
      <c r="BU85" s="385">
        <v>5</v>
      </c>
      <c r="BV85" s="385">
        <v>5</v>
      </c>
      <c r="BW85" s="51">
        <v>50</v>
      </c>
      <c r="BX85" s="51">
        <v>20</v>
      </c>
      <c r="BY85" s="52">
        <v>70</v>
      </c>
      <c r="BZ85" s="52">
        <v>30</v>
      </c>
      <c r="CA85" s="384">
        <v>20</v>
      </c>
      <c r="CB85" s="384">
        <v>20</v>
      </c>
      <c r="CC85" s="384">
        <v>20</v>
      </c>
      <c r="CD85" s="384">
        <v>20</v>
      </c>
      <c r="CE85" s="384">
        <v>20</v>
      </c>
      <c r="CF85" s="385">
        <v>20</v>
      </c>
      <c r="CG85" s="385">
        <v>20</v>
      </c>
      <c r="CH85" s="385">
        <v>20</v>
      </c>
      <c r="CI85" s="51">
        <v>20</v>
      </c>
      <c r="CJ85" s="52">
        <v>20</v>
      </c>
      <c r="CK85" s="384">
        <v>20</v>
      </c>
      <c r="CL85" s="384">
        <v>20</v>
      </c>
      <c r="CM85" s="384">
        <v>20</v>
      </c>
      <c r="CN85" s="49">
        <v>20</v>
      </c>
      <c r="CO85" s="50">
        <v>20</v>
      </c>
      <c r="CP85" s="338"/>
      <c r="CQ85" s="350" t="str">
        <f>IF(DOB!D85="","",DOB!D85)</f>
        <v/>
      </c>
      <c r="CR85" s="59"/>
      <c r="CS85" s="53"/>
      <c r="CT85" s="53"/>
      <c r="CU85" s="419" t="str">
        <f t="shared" si="39"/>
        <v/>
      </c>
      <c r="CV85" s="408"/>
      <c r="CW85" s="406" t="str">
        <f t="shared" si="40"/>
        <v/>
      </c>
      <c r="CX85" s="408"/>
      <c r="CY85" s="406" t="str">
        <f t="shared" si="41"/>
        <v/>
      </c>
      <c r="CZ85" s="408"/>
      <c r="DA85" s="406" t="str">
        <f t="shared" si="42"/>
        <v/>
      </c>
      <c r="DB85" s="408"/>
      <c r="DC85" s="406" t="str">
        <f t="shared" si="43"/>
        <v/>
      </c>
      <c r="DD85" s="408"/>
      <c r="DE85" s="406" t="str">
        <f t="shared" si="44"/>
        <v/>
      </c>
      <c r="DF85" s="408"/>
      <c r="DG85" s="406" t="str">
        <f t="shared" si="44"/>
        <v/>
      </c>
      <c r="DH85" s="408"/>
      <c r="DI85" s="406" t="str">
        <f t="shared" si="44"/>
        <v/>
      </c>
      <c r="DJ85" s="408"/>
      <c r="DK85" s="406" t="str">
        <f t="shared" si="44"/>
        <v/>
      </c>
      <c r="DL85" s="408"/>
      <c r="DM85" s="406" t="str">
        <f t="shared" si="44"/>
        <v/>
      </c>
      <c r="DN85" s="408"/>
      <c r="DO85" s="406" t="str">
        <f t="shared" si="44"/>
        <v/>
      </c>
      <c r="DP85" s="408"/>
      <c r="DQ85" s="406" t="str">
        <f t="shared" si="44"/>
        <v/>
      </c>
      <c r="DR85" s="418"/>
      <c r="DS85" s="354"/>
      <c r="DU85" s="356"/>
      <c r="DV85" s="359" t="str">
        <f t="shared" si="45"/>
        <v/>
      </c>
      <c r="DW85" s="355" t="str">
        <f t="shared" si="46"/>
        <v/>
      </c>
      <c r="DX85" s="221" t="str">
        <f t="shared" si="47"/>
        <v/>
      </c>
      <c r="DY85" s="355" t="str">
        <f t="shared" si="48"/>
        <v/>
      </c>
      <c r="DZ85" s="221" t="str">
        <f t="shared" si="49"/>
        <v/>
      </c>
      <c r="EA85" s="355" t="str">
        <f t="shared" si="50"/>
        <v/>
      </c>
      <c r="EB85" s="221" t="str">
        <f t="shared" si="51"/>
        <v/>
      </c>
      <c r="EC85" s="355" t="str">
        <f t="shared" si="52"/>
        <v/>
      </c>
      <c r="ED85" s="221" t="str">
        <f t="shared" si="53"/>
        <v/>
      </c>
      <c r="EE85" s="355" t="str">
        <f t="shared" si="54"/>
        <v/>
      </c>
      <c r="EF85" s="221" t="str">
        <f t="shared" si="55"/>
        <v/>
      </c>
      <c r="EG85" s="355" t="str">
        <f t="shared" si="56"/>
        <v/>
      </c>
      <c r="EH85" s="221" t="str">
        <f t="shared" si="57"/>
        <v/>
      </c>
      <c r="EI85" s="355" t="str">
        <f t="shared" si="58"/>
        <v/>
      </c>
      <c r="EJ85" s="221" t="str">
        <f t="shared" si="59"/>
        <v/>
      </c>
      <c r="EK85" s="355" t="str">
        <f t="shared" si="60"/>
        <v/>
      </c>
      <c r="EL85" s="221" t="str">
        <f t="shared" si="61"/>
        <v/>
      </c>
      <c r="EM85" s="355" t="str">
        <f t="shared" si="62"/>
        <v/>
      </c>
      <c r="EN85" s="221" t="str">
        <f t="shared" si="63"/>
        <v/>
      </c>
      <c r="EO85" s="355" t="str">
        <f t="shared" si="64"/>
        <v/>
      </c>
      <c r="EP85" s="221" t="str">
        <f t="shared" si="65"/>
        <v/>
      </c>
      <c r="EQ85" s="224" t="str">
        <f t="shared" si="66"/>
        <v/>
      </c>
      <c r="ER85" s="25"/>
      <c r="ES85" s="25"/>
      <c r="ET85" s="25"/>
      <c r="EU85" s="25"/>
      <c r="EV85" s="25"/>
      <c r="EW85" s="25"/>
      <c r="EX85" s="25"/>
      <c r="EY85" s="25"/>
    </row>
    <row r="86" spans="1:155" s="27" customFormat="1" ht="18" customHeight="1">
      <c r="A86" s="28">
        <v>80</v>
      </c>
      <c r="B86" s="394"/>
      <c r="C86" s="385"/>
      <c r="D86" s="15">
        <v>880</v>
      </c>
      <c r="E86" s="15"/>
      <c r="F86" s="29"/>
      <c r="G86" s="347"/>
      <c r="H86" s="92" t="str">
        <f t="shared" si="38"/>
        <v/>
      </c>
      <c r="I86" s="348" t="s">
        <v>568</v>
      </c>
      <c r="J86" s="349" t="s">
        <v>569</v>
      </c>
      <c r="K86" s="348" t="s">
        <v>570</v>
      </c>
      <c r="L86" s="384">
        <v>5</v>
      </c>
      <c r="M86" s="384">
        <v>5</v>
      </c>
      <c r="N86" s="384">
        <v>5</v>
      </c>
      <c r="O86" s="384">
        <v>5</v>
      </c>
      <c r="P86" s="384">
        <v>5</v>
      </c>
      <c r="Q86" s="384">
        <v>5</v>
      </c>
      <c r="R86" s="933">
        <v>21</v>
      </c>
      <c r="S86" s="933">
        <v>21</v>
      </c>
      <c r="T86" s="933">
        <v>1</v>
      </c>
      <c r="U86" s="400">
        <v>21</v>
      </c>
      <c r="V86" s="400">
        <v>21</v>
      </c>
      <c r="W86" s="400">
        <v>20</v>
      </c>
      <c r="X86" s="385">
        <v>5</v>
      </c>
      <c r="Y86" s="385">
        <v>5</v>
      </c>
      <c r="Z86" s="385">
        <v>5</v>
      </c>
      <c r="AA86" s="385">
        <v>5</v>
      </c>
      <c r="AB86" s="385">
        <v>5</v>
      </c>
      <c r="AC86" s="385">
        <v>5</v>
      </c>
      <c r="AD86" s="935">
        <v>21</v>
      </c>
      <c r="AE86" s="935">
        <v>21</v>
      </c>
      <c r="AF86" s="935">
        <v>1</v>
      </c>
      <c r="AG86" s="936">
        <v>21</v>
      </c>
      <c r="AH86" s="936">
        <v>21</v>
      </c>
      <c r="AI86" s="936">
        <v>20</v>
      </c>
      <c r="AJ86" s="394" t="s">
        <v>34</v>
      </c>
      <c r="AK86" s="384">
        <v>5</v>
      </c>
      <c r="AL86" s="384">
        <v>5</v>
      </c>
      <c r="AM86" s="384">
        <v>5</v>
      </c>
      <c r="AN86" s="384">
        <v>5</v>
      </c>
      <c r="AO86" s="384">
        <v>5</v>
      </c>
      <c r="AP86" s="384">
        <v>5</v>
      </c>
      <c r="AQ86" s="49">
        <v>50</v>
      </c>
      <c r="AR86" s="49">
        <v>20</v>
      </c>
      <c r="AS86" s="50">
        <v>70</v>
      </c>
      <c r="AT86" s="50">
        <v>30</v>
      </c>
      <c r="AU86" s="385">
        <v>5</v>
      </c>
      <c r="AV86" s="385">
        <v>5</v>
      </c>
      <c r="AW86" s="385">
        <v>5</v>
      </c>
      <c r="AX86" s="385">
        <v>5</v>
      </c>
      <c r="AY86" s="385">
        <v>5</v>
      </c>
      <c r="AZ86" s="385">
        <v>5</v>
      </c>
      <c r="BA86" s="935">
        <v>21</v>
      </c>
      <c r="BB86" s="935">
        <v>21</v>
      </c>
      <c r="BC86" s="935">
        <v>1</v>
      </c>
      <c r="BD86" s="936">
        <v>21</v>
      </c>
      <c r="BE86" s="936">
        <v>21</v>
      </c>
      <c r="BF86" s="936">
        <v>20</v>
      </c>
      <c r="BG86" s="384">
        <v>5</v>
      </c>
      <c r="BH86" s="384">
        <v>5</v>
      </c>
      <c r="BI86" s="384">
        <v>5</v>
      </c>
      <c r="BJ86" s="384">
        <v>5</v>
      </c>
      <c r="BK86" s="384">
        <v>5</v>
      </c>
      <c r="BL86" s="384">
        <v>5</v>
      </c>
      <c r="BM86" s="49">
        <v>50</v>
      </c>
      <c r="BN86" s="49">
        <v>20</v>
      </c>
      <c r="BO86" s="50">
        <v>70</v>
      </c>
      <c r="BP86" s="50">
        <v>30</v>
      </c>
      <c r="BQ86" s="385">
        <v>5</v>
      </c>
      <c r="BR86" s="385">
        <v>5</v>
      </c>
      <c r="BS86" s="385">
        <v>5</v>
      </c>
      <c r="BT86" s="385">
        <v>5</v>
      </c>
      <c r="BU86" s="385">
        <v>5</v>
      </c>
      <c r="BV86" s="385">
        <v>5</v>
      </c>
      <c r="BW86" s="51">
        <v>50</v>
      </c>
      <c r="BX86" s="51">
        <v>20</v>
      </c>
      <c r="BY86" s="52">
        <v>70</v>
      </c>
      <c r="BZ86" s="52">
        <v>30</v>
      </c>
      <c r="CA86" s="384">
        <v>20</v>
      </c>
      <c r="CB86" s="384">
        <v>20</v>
      </c>
      <c r="CC86" s="384">
        <v>20</v>
      </c>
      <c r="CD86" s="384">
        <v>20</v>
      </c>
      <c r="CE86" s="384">
        <v>20</v>
      </c>
      <c r="CF86" s="385">
        <v>20</v>
      </c>
      <c r="CG86" s="385">
        <v>20</v>
      </c>
      <c r="CH86" s="385">
        <v>20</v>
      </c>
      <c r="CI86" s="51">
        <v>20</v>
      </c>
      <c r="CJ86" s="52">
        <v>20</v>
      </c>
      <c r="CK86" s="384">
        <v>20</v>
      </c>
      <c r="CL86" s="384">
        <v>20</v>
      </c>
      <c r="CM86" s="384">
        <v>20</v>
      </c>
      <c r="CN86" s="49">
        <v>20</v>
      </c>
      <c r="CO86" s="50">
        <v>20</v>
      </c>
      <c r="CP86" s="338"/>
      <c r="CQ86" s="350" t="str">
        <f>IF(DOB!D86="","",DOB!D86)</f>
        <v/>
      </c>
      <c r="CR86" s="59"/>
      <c r="CS86" s="53"/>
      <c r="CT86" s="53"/>
      <c r="CU86" s="419" t="str">
        <f t="shared" si="39"/>
        <v/>
      </c>
      <c r="CV86" s="408"/>
      <c r="CW86" s="406" t="str">
        <f t="shared" si="40"/>
        <v/>
      </c>
      <c r="CX86" s="408"/>
      <c r="CY86" s="406" t="str">
        <f t="shared" si="41"/>
        <v/>
      </c>
      <c r="CZ86" s="408"/>
      <c r="DA86" s="406" t="str">
        <f t="shared" si="42"/>
        <v/>
      </c>
      <c r="DB86" s="408"/>
      <c r="DC86" s="406" t="str">
        <f t="shared" si="43"/>
        <v/>
      </c>
      <c r="DD86" s="408"/>
      <c r="DE86" s="406" t="str">
        <f t="shared" si="44"/>
        <v/>
      </c>
      <c r="DF86" s="408"/>
      <c r="DG86" s="406" t="str">
        <f t="shared" si="44"/>
        <v/>
      </c>
      <c r="DH86" s="408"/>
      <c r="DI86" s="406" t="str">
        <f t="shared" si="44"/>
        <v/>
      </c>
      <c r="DJ86" s="408"/>
      <c r="DK86" s="406" t="str">
        <f t="shared" si="44"/>
        <v/>
      </c>
      <c r="DL86" s="408"/>
      <c r="DM86" s="406" t="str">
        <f t="shared" si="44"/>
        <v/>
      </c>
      <c r="DN86" s="408"/>
      <c r="DO86" s="406" t="str">
        <f t="shared" si="44"/>
        <v/>
      </c>
      <c r="DP86" s="408"/>
      <c r="DQ86" s="406" t="str">
        <f t="shared" si="44"/>
        <v/>
      </c>
      <c r="DR86" s="418"/>
      <c r="DS86" s="354"/>
      <c r="DU86" s="356"/>
      <c r="DV86" s="359" t="str">
        <f t="shared" si="45"/>
        <v/>
      </c>
      <c r="DW86" s="355" t="str">
        <f t="shared" si="46"/>
        <v/>
      </c>
      <c r="DX86" s="221" t="str">
        <f t="shared" si="47"/>
        <v/>
      </c>
      <c r="DY86" s="355" t="str">
        <f t="shared" si="48"/>
        <v/>
      </c>
      <c r="DZ86" s="221" t="str">
        <f t="shared" si="49"/>
        <v/>
      </c>
      <c r="EA86" s="355" t="str">
        <f t="shared" si="50"/>
        <v/>
      </c>
      <c r="EB86" s="221" t="str">
        <f t="shared" si="51"/>
        <v/>
      </c>
      <c r="EC86" s="355" t="str">
        <f t="shared" si="52"/>
        <v/>
      </c>
      <c r="ED86" s="221" t="str">
        <f t="shared" si="53"/>
        <v/>
      </c>
      <c r="EE86" s="355" t="str">
        <f t="shared" si="54"/>
        <v/>
      </c>
      <c r="EF86" s="221" t="str">
        <f t="shared" si="55"/>
        <v/>
      </c>
      <c r="EG86" s="355" t="str">
        <f t="shared" si="56"/>
        <v/>
      </c>
      <c r="EH86" s="221" t="str">
        <f t="shared" si="57"/>
        <v/>
      </c>
      <c r="EI86" s="355" t="str">
        <f t="shared" si="58"/>
        <v/>
      </c>
      <c r="EJ86" s="221" t="str">
        <f t="shared" si="59"/>
        <v/>
      </c>
      <c r="EK86" s="355" t="str">
        <f t="shared" si="60"/>
        <v/>
      </c>
      <c r="EL86" s="221" t="str">
        <f t="shared" si="61"/>
        <v/>
      </c>
      <c r="EM86" s="355" t="str">
        <f t="shared" si="62"/>
        <v/>
      </c>
      <c r="EN86" s="221" t="str">
        <f t="shared" si="63"/>
        <v/>
      </c>
      <c r="EO86" s="355" t="str">
        <f t="shared" si="64"/>
        <v/>
      </c>
      <c r="EP86" s="221" t="str">
        <f t="shared" si="65"/>
        <v/>
      </c>
      <c r="EQ86" s="224" t="str">
        <f t="shared" si="66"/>
        <v/>
      </c>
      <c r="ER86" s="25"/>
      <c r="ES86" s="25"/>
      <c r="ET86" s="25"/>
      <c r="EU86" s="25"/>
      <c r="EV86" s="25"/>
      <c r="EW86" s="25"/>
      <c r="EX86" s="25"/>
      <c r="EY86" s="25"/>
    </row>
    <row r="87" spans="1:155" s="27" customFormat="1" ht="18" customHeight="1">
      <c r="A87" s="28">
        <v>81</v>
      </c>
      <c r="B87" s="394"/>
      <c r="C87" s="385"/>
      <c r="D87" s="15">
        <v>881</v>
      </c>
      <c r="E87" s="15"/>
      <c r="F87" s="29"/>
      <c r="G87" s="347"/>
      <c r="H87" s="92" t="str">
        <f t="shared" si="38"/>
        <v/>
      </c>
      <c r="I87" s="348" t="s">
        <v>571</v>
      </c>
      <c r="J87" s="349" t="s">
        <v>572</v>
      </c>
      <c r="K87" s="348" t="s">
        <v>573</v>
      </c>
      <c r="L87" s="384">
        <v>5</v>
      </c>
      <c r="M87" s="384">
        <v>5</v>
      </c>
      <c r="N87" s="384">
        <v>5</v>
      </c>
      <c r="O87" s="384">
        <v>5</v>
      </c>
      <c r="P87" s="384">
        <v>5</v>
      </c>
      <c r="Q87" s="384">
        <v>5</v>
      </c>
      <c r="R87" s="933">
        <v>30</v>
      </c>
      <c r="S87" s="933">
        <v>30</v>
      </c>
      <c r="T87" s="933">
        <v>10</v>
      </c>
      <c r="U87" s="400">
        <v>40</v>
      </c>
      <c r="V87" s="400">
        <v>40</v>
      </c>
      <c r="W87" s="400">
        <v>20</v>
      </c>
      <c r="X87" s="385">
        <v>5</v>
      </c>
      <c r="Y87" s="385">
        <v>5</v>
      </c>
      <c r="Z87" s="385">
        <v>5</v>
      </c>
      <c r="AA87" s="385">
        <v>5</v>
      </c>
      <c r="AB87" s="385">
        <v>5</v>
      </c>
      <c r="AC87" s="385">
        <v>5</v>
      </c>
      <c r="AD87" s="935">
        <v>30</v>
      </c>
      <c r="AE87" s="935">
        <v>30</v>
      </c>
      <c r="AF87" s="935">
        <v>10</v>
      </c>
      <c r="AG87" s="936">
        <v>40</v>
      </c>
      <c r="AH87" s="936">
        <v>40</v>
      </c>
      <c r="AI87" s="936">
        <v>20</v>
      </c>
      <c r="AJ87" s="394" t="s">
        <v>34</v>
      </c>
      <c r="AK87" s="384">
        <v>5</v>
      </c>
      <c r="AL87" s="384">
        <v>5</v>
      </c>
      <c r="AM87" s="384">
        <v>5</v>
      </c>
      <c r="AN87" s="384">
        <v>5</v>
      </c>
      <c r="AO87" s="384">
        <v>5</v>
      </c>
      <c r="AP87" s="384">
        <v>5</v>
      </c>
      <c r="AQ87" s="49">
        <v>50</v>
      </c>
      <c r="AR87" s="49">
        <v>20</v>
      </c>
      <c r="AS87" s="50">
        <v>70</v>
      </c>
      <c r="AT87" s="50">
        <v>30</v>
      </c>
      <c r="AU87" s="385">
        <v>5</v>
      </c>
      <c r="AV87" s="385">
        <v>5</v>
      </c>
      <c r="AW87" s="385">
        <v>5</v>
      </c>
      <c r="AX87" s="385">
        <v>5</v>
      </c>
      <c r="AY87" s="385">
        <v>5</v>
      </c>
      <c r="AZ87" s="385">
        <v>5</v>
      </c>
      <c r="BA87" s="935">
        <v>30</v>
      </c>
      <c r="BB87" s="935">
        <v>30</v>
      </c>
      <c r="BC87" s="935">
        <v>10</v>
      </c>
      <c r="BD87" s="936">
        <v>40</v>
      </c>
      <c r="BE87" s="936">
        <v>40</v>
      </c>
      <c r="BF87" s="936">
        <v>20</v>
      </c>
      <c r="BG87" s="384">
        <v>5</v>
      </c>
      <c r="BH87" s="384">
        <v>5</v>
      </c>
      <c r="BI87" s="384">
        <v>5</v>
      </c>
      <c r="BJ87" s="384">
        <v>5</v>
      </c>
      <c r="BK87" s="384">
        <v>5</v>
      </c>
      <c r="BL87" s="384">
        <v>5</v>
      </c>
      <c r="BM87" s="49">
        <v>50</v>
      </c>
      <c r="BN87" s="49">
        <v>20</v>
      </c>
      <c r="BO87" s="50">
        <v>70</v>
      </c>
      <c r="BP87" s="50">
        <v>30</v>
      </c>
      <c r="BQ87" s="385">
        <v>5</v>
      </c>
      <c r="BR87" s="385">
        <v>5</v>
      </c>
      <c r="BS87" s="385">
        <v>5</v>
      </c>
      <c r="BT87" s="385">
        <v>5</v>
      </c>
      <c r="BU87" s="385">
        <v>5</v>
      </c>
      <c r="BV87" s="385">
        <v>5</v>
      </c>
      <c r="BW87" s="51">
        <v>50</v>
      </c>
      <c r="BX87" s="51">
        <v>20</v>
      </c>
      <c r="BY87" s="52">
        <v>70</v>
      </c>
      <c r="BZ87" s="52">
        <v>30</v>
      </c>
      <c r="CA87" s="384">
        <v>20</v>
      </c>
      <c r="CB87" s="384">
        <v>20</v>
      </c>
      <c r="CC87" s="384">
        <v>20</v>
      </c>
      <c r="CD87" s="384">
        <v>20</v>
      </c>
      <c r="CE87" s="384">
        <v>20</v>
      </c>
      <c r="CF87" s="385">
        <v>20</v>
      </c>
      <c r="CG87" s="385">
        <v>20</v>
      </c>
      <c r="CH87" s="385">
        <v>20</v>
      </c>
      <c r="CI87" s="51">
        <v>20</v>
      </c>
      <c r="CJ87" s="52">
        <v>20</v>
      </c>
      <c r="CK87" s="384">
        <v>20</v>
      </c>
      <c r="CL87" s="384">
        <v>20</v>
      </c>
      <c r="CM87" s="384">
        <v>20</v>
      </c>
      <c r="CN87" s="49">
        <v>20</v>
      </c>
      <c r="CO87" s="50">
        <v>20</v>
      </c>
      <c r="CP87" s="338"/>
      <c r="CQ87" s="350" t="str">
        <f>IF(DOB!D87="","",DOB!D87)</f>
        <v/>
      </c>
      <c r="CR87" s="59"/>
      <c r="CS87" s="53"/>
      <c r="CT87" s="53"/>
      <c r="CU87" s="419" t="str">
        <f t="shared" si="39"/>
        <v/>
      </c>
      <c r="CV87" s="408"/>
      <c r="CW87" s="406" t="str">
        <f t="shared" si="40"/>
        <v/>
      </c>
      <c r="CX87" s="408"/>
      <c r="CY87" s="406" t="str">
        <f t="shared" si="41"/>
        <v/>
      </c>
      <c r="CZ87" s="408"/>
      <c r="DA87" s="406" t="str">
        <f t="shared" si="42"/>
        <v/>
      </c>
      <c r="DB87" s="408"/>
      <c r="DC87" s="406" t="str">
        <f t="shared" si="43"/>
        <v/>
      </c>
      <c r="DD87" s="408"/>
      <c r="DE87" s="406" t="str">
        <f t="shared" si="44"/>
        <v/>
      </c>
      <c r="DF87" s="408"/>
      <c r="DG87" s="406" t="str">
        <f t="shared" si="44"/>
        <v/>
      </c>
      <c r="DH87" s="408"/>
      <c r="DI87" s="406" t="str">
        <f t="shared" si="44"/>
        <v/>
      </c>
      <c r="DJ87" s="408"/>
      <c r="DK87" s="406" t="str">
        <f t="shared" si="44"/>
        <v/>
      </c>
      <c r="DL87" s="408"/>
      <c r="DM87" s="406" t="str">
        <f t="shared" si="44"/>
        <v/>
      </c>
      <c r="DN87" s="408"/>
      <c r="DO87" s="406" t="str">
        <f t="shared" si="44"/>
        <v/>
      </c>
      <c r="DP87" s="408"/>
      <c r="DQ87" s="406" t="str">
        <f t="shared" si="44"/>
        <v/>
      </c>
      <c r="DR87" s="418"/>
      <c r="DS87" s="354"/>
      <c r="DU87" s="356"/>
      <c r="DV87" s="359" t="str">
        <f t="shared" si="45"/>
        <v/>
      </c>
      <c r="DW87" s="355" t="str">
        <f t="shared" si="46"/>
        <v/>
      </c>
      <c r="DX87" s="221" t="str">
        <f t="shared" si="47"/>
        <v/>
      </c>
      <c r="DY87" s="355" t="str">
        <f t="shared" si="48"/>
        <v/>
      </c>
      <c r="DZ87" s="221" t="str">
        <f t="shared" si="49"/>
        <v/>
      </c>
      <c r="EA87" s="355" t="str">
        <f t="shared" si="50"/>
        <v/>
      </c>
      <c r="EB87" s="221" t="str">
        <f t="shared" si="51"/>
        <v/>
      </c>
      <c r="EC87" s="355" t="str">
        <f t="shared" si="52"/>
        <v/>
      </c>
      <c r="ED87" s="221" t="str">
        <f t="shared" si="53"/>
        <v/>
      </c>
      <c r="EE87" s="355" t="str">
        <f t="shared" si="54"/>
        <v/>
      </c>
      <c r="EF87" s="221" t="str">
        <f t="shared" si="55"/>
        <v/>
      </c>
      <c r="EG87" s="355" t="str">
        <f t="shared" si="56"/>
        <v/>
      </c>
      <c r="EH87" s="221" t="str">
        <f t="shared" si="57"/>
        <v/>
      </c>
      <c r="EI87" s="355" t="str">
        <f t="shared" si="58"/>
        <v/>
      </c>
      <c r="EJ87" s="221" t="str">
        <f t="shared" si="59"/>
        <v/>
      </c>
      <c r="EK87" s="355" t="str">
        <f t="shared" si="60"/>
        <v/>
      </c>
      <c r="EL87" s="221" t="str">
        <f t="shared" si="61"/>
        <v/>
      </c>
      <c r="EM87" s="355" t="str">
        <f t="shared" si="62"/>
        <v/>
      </c>
      <c r="EN87" s="221" t="str">
        <f t="shared" si="63"/>
        <v/>
      </c>
      <c r="EO87" s="355" t="str">
        <f t="shared" si="64"/>
        <v/>
      </c>
      <c r="EP87" s="221" t="str">
        <f t="shared" si="65"/>
        <v/>
      </c>
      <c r="EQ87" s="224" t="str">
        <f t="shared" si="66"/>
        <v/>
      </c>
      <c r="ER87" s="25"/>
      <c r="ES87" s="25"/>
      <c r="ET87" s="25"/>
      <c r="EU87" s="25"/>
      <c r="EV87" s="25"/>
      <c r="EW87" s="25"/>
      <c r="EX87" s="25"/>
      <c r="EY87" s="25"/>
    </row>
    <row r="88" spans="1:155" s="27" customFormat="1" ht="18" customHeight="1">
      <c r="A88" s="28">
        <v>82</v>
      </c>
      <c r="B88" s="394"/>
      <c r="C88" s="385"/>
      <c r="D88" s="15">
        <v>882</v>
      </c>
      <c r="E88" s="15"/>
      <c r="F88" s="29"/>
      <c r="G88" s="347"/>
      <c r="H88" s="92" t="str">
        <f t="shared" si="38"/>
        <v/>
      </c>
      <c r="I88" s="348" t="s">
        <v>574</v>
      </c>
      <c r="J88" s="349" t="s">
        <v>575</v>
      </c>
      <c r="K88" s="348" t="s">
        <v>576</v>
      </c>
      <c r="L88" s="384">
        <v>5</v>
      </c>
      <c r="M88" s="384">
        <v>5</v>
      </c>
      <c r="N88" s="384">
        <v>5</v>
      </c>
      <c r="O88" s="384">
        <v>5</v>
      </c>
      <c r="P88" s="384">
        <v>5</v>
      </c>
      <c r="Q88" s="384">
        <v>5</v>
      </c>
      <c r="R88" s="933">
        <v>29</v>
      </c>
      <c r="S88" s="933">
        <v>29</v>
      </c>
      <c r="T88" s="933">
        <v>9</v>
      </c>
      <c r="U88" s="400">
        <v>39</v>
      </c>
      <c r="V88" s="400">
        <v>39</v>
      </c>
      <c r="W88" s="400">
        <v>20</v>
      </c>
      <c r="X88" s="385">
        <v>5</v>
      </c>
      <c r="Y88" s="385">
        <v>5</v>
      </c>
      <c r="Z88" s="385">
        <v>5</v>
      </c>
      <c r="AA88" s="385">
        <v>5</v>
      </c>
      <c r="AB88" s="385">
        <v>5</v>
      </c>
      <c r="AC88" s="385">
        <v>5</v>
      </c>
      <c r="AD88" s="935">
        <v>29</v>
      </c>
      <c r="AE88" s="935">
        <v>29</v>
      </c>
      <c r="AF88" s="935">
        <v>9</v>
      </c>
      <c r="AG88" s="936">
        <v>39</v>
      </c>
      <c r="AH88" s="936">
        <v>39</v>
      </c>
      <c r="AI88" s="936">
        <v>20</v>
      </c>
      <c r="AJ88" s="394" t="s">
        <v>34</v>
      </c>
      <c r="AK88" s="384">
        <v>5</v>
      </c>
      <c r="AL88" s="384">
        <v>5</v>
      </c>
      <c r="AM88" s="384">
        <v>5</v>
      </c>
      <c r="AN88" s="384">
        <v>5</v>
      </c>
      <c r="AO88" s="384">
        <v>5</v>
      </c>
      <c r="AP88" s="384">
        <v>5</v>
      </c>
      <c r="AQ88" s="49">
        <v>50</v>
      </c>
      <c r="AR88" s="49">
        <v>20</v>
      </c>
      <c r="AS88" s="50">
        <v>70</v>
      </c>
      <c r="AT88" s="50">
        <v>30</v>
      </c>
      <c r="AU88" s="385">
        <v>5</v>
      </c>
      <c r="AV88" s="385">
        <v>5</v>
      </c>
      <c r="AW88" s="385">
        <v>5</v>
      </c>
      <c r="AX88" s="385">
        <v>5</v>
      </c>
      <c r="AY88" s="385">
        <v>5</v>
      </c>
      <c r="AZ88" s="385">
        <v>5</v>
      </c>
      <c r="BA88" s="935">
        <v>29</v>
      </c>
      <c r="BB88" s="935">
        <v>29</v>
      </c>
      <c r="BC88" s="935">
        <v>9</v>
      </c>
      <c r="BD88" s="936">
        <v>39</v>
      </c>
      <c r="BE88" s="936">
        <v>39</v>
      </c>
      <c r="BF88" s="936">
        <v>20</v>
      </c>
      <c r="BG88" s="384">
        <v>5</v>
      </c>
      <c r="BH88" s="384">
        <v>5</v>
      </c>
      <c r="BI88" s="384">
        <v>5</v>
      </c>
      <c r="BJ88" s="384">
        <v>5</v>
      </c>
      <c r="BK88" s="384">
        <v>5</v>
      </c>
      <c r="BL88" s="384">
        <v>5</v>
      </c>
      <c r="BM88" s="49">
        <v>50</v>
      </c>
      <c r="BN88" s="49">
        <v>20</v>
      </c>
      <c r="BO88" s="50">
        <v>70</v>
      </c>
      <c r="BP88" s="50">
        <v>30</v>
      </c>
      <c r="BQ88" s="385">
        <v>5</v>
      </c>
      <c r="BR88" s="385">
        <v>5</v>
      </c>
      <c r="BS88" s="385">
        <v>5</v>
      </c>
      <c r="BT88" s="385">
        <v>5</v>
      </c>
      <c r="BU88" s="385">
        <v>5</v>
      </c>
      <c r="BV88" s="385">
        <v>5</v>
      </c>
      <c r="BW88" s="51">
        <v>50</v>
      </c>
      <c r="BX88" s="51">
        <v>20</v>
      </c>
      <c r="BY88" s="52">
        <v>70</v>
      </c>
      <c r="BZ88" s="52">
        <v>30</v>
      </c>
      <c r="CA88" s="384">
        <v>20</v>
      </c>
      <c r="CB88" s="384">
        <v>20</v>
      </c>
      <c r="CC88" s="384">
        <v>20</v>
      </c>
      <c r="CD88" s="384">
        <v>20</v>
      </c>
      <c r="CE88" s="384">
        <v>20</v>
      </c>
      <c r="CF88" s="385">
        <v>20</v>
      </c>
      <c r="CG88" s="385">
        <v>20</v>
      </c>
      <c r="CH88" s="385">
        <v>20</v>
      </c>
      <c r="CI88" s="51">
        <v>20</v>
      </c>
      <c r="CJ88" s="52">
        <v>20</v>
      </c>
      <c r="CK88" s="384">
        <v>20</v>
      </c>
      <c r="CL88" s="384">
        <v>20</v>
      </c>
      <c r="CM88" s="384">
        <v>20</v>
      </c>
      <c r="CN88" s="49">
        <v>20</v>
      </c>
      <c r="CO88" s="50">
        <v>20</v>
      </c>
      <c r="CP88" s="338"/>
      <c r="CQ88" s="350" t="str">
        <f>IF(DOB!D88="","",DOB!D88)</f>
        <v/>
      </c>
      <c r="CR88" s="59"/>
      <c r="CS88" s="53"/>
      <c r="CT88" s="53"/>
      <c r="CU88" s="419" t="str">
        <f t="shared" si="39"/>
        <v/>
      </c>
      <c r="CV88" s="408"/>
      <c r="CW88" s="406" t="str">
        <f t="shared" si="40"/>
        <v/>
      </c>
      <c r="CX88" s="408"/>
      <c r="CY88" s="406" t="str">
        <f t="shared" si="41"/>
        <v/>
      </c>
      <c r="CZ88" s="408"/>
      <c r="DA88" s="406" t="str">
        <f t="shared" si="42"/>
        <v/>
      </c>
      <c r="DB88" s="408"/>
      <c r="DC88" s="406" t="str">
        <f t="shared" si="43"/>
        <v/>
      </c>
      <c r="DD88" s="408"/>
      <c r="DE88" s="406" t="str">
        <f t="shared" si="44"/>
        <v/>
      </c>
      <c r="DF88" s="408"/>
      <c r="DG88" s="406" t="str">
        <f t="shared" si="44"/>
        <v/>
      </c>
      <c r="DH88" s="408"/>
      <c r="DI88" s="406" t="str">
        <f t="shared" si="44"/>
        <v/>
      </c>
      <c r="DJ88" s="408"/>
      <c r="DK88" s="406" t="str">
        <f t="shared" si="44"/>
        <v/>
      </c>
      <c r="DL88" s="408"/>
      <c r="DM88" s="406" t="str">
        <f t="shared" si="44"/>
        <v/>
      </c>
      <c r="DN88" s="408"/>
      <c r="DO88" s="406" t="str">
        <f t="shared" si="44"/>
        <v/>
      </c>
      <c r="DP88" s="408"/>
      <c r="DQ88" s="406" t="str">
        <f t="shared" si="44"/>
        <v/>
      </c>
      <c r="DR88" s="418"/>
      <c r="DS88" s="354"/>
      <c r="DU88" s="356"/>
      <c r="DV88" s="359" t="str">
        <f t="shared" si="45"/>
        <v/>
      </c>
      <c r="DW88" s="355" t="str">
        <f t="shared" si="46"/>
        <v/>
      </c>
      <c r="DX88" s="221" t="str">
        <f t="shared" si="47"/>
        <v/>
      </c>
      <c r="DY88" s="355" t="str">
        <f t="shared" si="48"/>
        <v/>
      </c>
      <c r="DZ88" s="221" t="str">
        <f t="shared" si="49"/>
        <v/>
      </c>
      <c r="EA88" s="355" t="str">
        <f t="shared" si="50"/>
        <v/>
      </c>
      <c r="EB88" s="221" t="str">
        <f t="shared" si="51"/>
        <v/>
      </c>
      <c r="EC88" s="355" t="str">
        <f t="shared" si="52"/>
        <v/>
      </c>
      <c r="ED88" s="221" t="str">
        <f t="shared" si="53"/>
        <v/>
      </c>
      <c r="EE88" s="355" t="str">
        <f t="shared" si="54"/>
        <v/>
      </c>
      <c r="EF88" s="221" t="str">
        <f t="shared" si="55"/>
        <v/>
      </c>
      <c r="EG88" s="355" t="str">
        <f t="shared" si="56"/>
        <v/>
      </c>
      <c r="EH88" s="221" t="str">
        <f t="shared" si="57"/>
        <v/>
      </c>
      <c r="EI88" s="355" t="str">
        <f t="shared" si="58"/>
        <v/>
      </c>
      <c r="EJ88" s="221" t="str">
        <f t="shared" si="59"/>
        <v/>
      </c>
      <c r="EK88" s="355" t="str">
        <f t="shared" si="60"/>
        <v/>
      </c>
      <c r="EL88" s="221" t="str">
        <f t="shared" si="61"/>
        <v/>
      </c>
      <c r="EM88" s="355" t="str">
        <f t="shared" si="62"/>
        <v/>
      </c>
      <c r="EN88" s="221" t="str">
        <f t="shared" si="63"/>
        <v/>
      </c>
      <c r="EO88" s="355" t="str">
        <f t="shared" si="64"/>
        <v/>
      </c>
      <c r="EP88" s="221" t="str">
        <f t="shared" si="65"/>
        <v/>
      </c>
      <c r="EQ88" s="224" t="str">
        <f t="shared" si="66"/>
        <v/>
      </c>
      <c r="ER88" s="25"/>
      <c r="ES88" s="25"/>
      <c r="ET88" s="25"/>
      <c r="EU88" s="25"/>
      <c r="EV88" s="25"/>
      <c r="EW88" s="25"/>
      <c r="EX88" s="25"/>
      <c r="EY88" s="25"/>
    </row>
    <row r="89" spans="1:155" s="27" customFormat="1" ht="18" customHeight="1">
      <c r="A89" s="28">
        <v>83</v>
      </c>
      <c r="B89" s="394"/>
      <c r="C89" s="385"/>
      <c r="D89" s="15">
        <v>883</v>
      </c>
      <c r="E89" s="15"/>
      <c r="F89" s="29"/>
      <c r="G89" s="347"/>
      <c r="H89" s="92" t="str">
        <f t="shared" si="38"/>
        <v/>
      </c>
      <c r="I89" s="348" t="s">
        <v>577</v>
      </c>
      <c r="J89" s="349" t="s">
        <v>578</v>
      </c>
      <c r="K89" s="348" t="s">
        <v>579</v>
      </c>
      <c r="L89" s="384">
        <v>5</v>
      </c>
      <c r="M89" s="384">
        <v>5</v>
      </c>
      <c r="N89" s="384">
        <v>5</v>
      </c>
      <c r="O89" s="384">
        <v>5</v>
      </c>
      <c r="P89" s="384">
        <v>5</v>
      </c>
      <c r="Q89" s="384">
        <v>5</v>
      </c>
      <c r="R89" s="933">
        <v>28</v>
      </c>
      <c r="S89" s="933">
        <v>28</v>
      </c>
      <c r="T89" s="933">
        <v>8</v>
      </c>
      <c r="U89" s="400">
        <v>38</v>
      </c>
      <c r="V89" s="400">
        <v>38</v>
      </c>
      <c r="W89" s="400">
        <v>20</v>
      </c>
      <c r="X89" s="385">
        <v>5</v>
      </c>
      <c r="Y89" s="385">
        <v>5</v>
      </c>
      <c r="Z89" s="385">
        <v>5</v>
      </c>
      <c r="AA89" s="385">
        <v>5</v>
      </c>
      <c r="AB89" s="385">
        <v>5</v>
      </c>
      <c r="AC89" s="385">
        <v>5</v>
      </c>
      <c r="AD89" s="935">
        <v>28</v>
      </c>
      <c r="AE89" s="935">
        <v>28</v>
      </c>
      <c r="AF89" s="935">
        <v>8</v>
      </c>
      <c r="AG89" s="936">
        <v>38</v>
      </c>
      <c r="AH89" s="936">
        <v>38</v>
      </c>
      <c r="AI89" s="936">
        <v>20</v>
      </c>
      <c r="AJ89" s="394" t="s">
        <v>34</v>
      </c>
      <c r="AK89" s="384">
        <v>5</v>
      </c>
      <c r="AL89" s="384">
        <v>5</v>
      </c>
      <c r="AM89" s="384">
        <v>5</v>
      </c>
      <c r="AN89" s="384">
        <v>5</v>
      </c>
      <c r="AO89" s="384">
        <v>5</v>
      </c>
      <c r="AP89" s="384">
        <v>5</v>
      </c>
      <c r="AQ89" s="49">
        <v>50</v>
      </c>
      <c r="AR89" s="49">
        <v>20</v>
      </c>
      <c r="AS89" s="50">
        <v>70</v>
      </c>
      <c r="AT89" s="50">
        <v>30</v>
      </c>
      <c r="AU89" s="385">
        <v>5</v>
      </c>
      <c r="AV89" s="385">
        <v>5</v>
      </c>
      <c r="AW89" s="385">
        <v>5</v>
      </c>
      <c r="AX89" s="385">
        <v>5</v>
      </c>
      <c r="AY89" s="385">
        <v>5</v>
      </c>
      <c r="AZ89" s="385">
        <v>5</v>
      </c>
      <c r="BA89" s="935">
        <v>28</v>
      </c>
      <c r="BB89" s="935">
        <v>28</v>
      </c>
      <c r="BC89" s="935">
        <v>8</v>
      </c>
      <c r="BD89" s="936">
        <v>38</v>
      </c>
      <c r="BE89" s="936">
        <v>38</v>
      </c>
      <c r="BF89" s="936">
        <v>20</v>
      </c>
      <c r="BG89" s="384">
        <v>5</v>
      </c>
      <c r="BH89" s="384">
        <v>5</v>
      </c>
      <c r="BI89" s="384">
        <v>5</v>
      </c>
      <c r="BJ89" s="384">
        <v>5</v>
      </c>
      <c r="BK89" s="384">
        <v>5</v>
      </c>
      <c r="BL89" s="384">
        <v>5</v>
      </c>
      <c r="BM89" s="49">
        <v>50</v>
      </c>
      <c r="BN89" s="49">
        <v>20</v>
      </c>
      <c r="BO89" s="50">
        <v>70</v>
      </c>
      <c r="BP89" s="50">
        <v>30</v>
      </c>
      <c r="BQ89" s="385">
        <v>5</v>
      </c>
      <c r="BR89" s="385">
        <v>5</v>
      </c>
      <c r="BS89" s="385">
        <v>5</v>
      </c>
      <c r="BT89" s="385">
        <v>5</v>
      </c>
      <c r="BU89" s="385">
        <v>5</v>
      </c>
      <c r="BV89" s="385">
        <v>5</v>
      </c>
      <c r="BW89" s="51">
        <v>50</v>
      </c>
      <c r="BX89" s="51">
        <v>20</v>
      </c>
      <c r="BY89" s="52">
        <v>70</v>
      </c>
      <c r="BZ89" s="52">
        <v>30</v>
      </c>
      <c r="CA89" s="384">
        <v>20</v>
      </c>
      <c r="CB89" s="384">
        <v>20</v>
      </c>
      <c r="CC89" s="384">
        <v>20</v>
      </c>
      <c r="CD89" s="384">
        <v>20</v>
      </c>
      <c r="CE89" s="384">
        <v>20</v>
      </c>
      <c r="CF89" s="385">
        <v>20</v>
      </c>
      <c r="CG89" s="385">
        <v>20</v>
      </c>
      <c r="CH89" s="385">
        <v>20</v>
      </c>
      <c r="CI89" s="51">
        <v>20</v>
      </c>
      <c r="CJ89" s="52">
        <v>20</v>
      </c>
      <c r="CK89" s="384">
        <v>20</v>
      </c>
      <c r="CL89" s="384">
        <v>20</v>
      </c>
      <c r="CM89" s="384">
        <v>20</v>
      </c>
      <c r="CN89" s="49">
        <v>20</v>
      </c>
      <c r="CO89" s="50">
        <v>20</v>
      </c>
      <c r="CP89" s="338"/>
      <c r="CQ89" s="350" t="str">
        <f>IF(DOB!D89="","",DOB!D89)</f>
        <v/>
      </c>
      <c r="CR89" s="59"/>
      <c r="CS89" s="53"/>
      <c r="CT89" s="53"/>
      <c r="CU89" s="419" t="str">
        <f t="shared" si="39"/>
        <v/>
      </c>
      <c r="CV89" s="408"/>
      <c r="CW89" s="406" t="str">
        <f t="shared" si="40"/>
        <v/>
      </c>
      <c r="CX89" s="408"/>
      <c r="CY89" s="406" t="str">
        <f t="shared" si="41"/>
        <v/>
      </c>
      <c r="CZ89" s="408"/>
      <c r="DA89" s="406" t="str">
        <f t="shared" si="42"/>
        <v/>
      </c>
      <c r="DB89" s="408"/>
      <c r="DC89" s="406" t="str">
        <f t="shared" si="43"/>
        <v/>
      </c>
      <c r="DD89" s="408"/>
      <c r="DE89" s="406" t="str">
        <f t="shared" si="44"/>
        <v/>
      </c>
      <c r="DF89" s="408"/>
      <c r="DG89" s="406" t="str">
        <f t="shared" si="44"/>
        <v/>
      </c>
      <c r="DH89" s="408"/>
      <c r="DI89" s="406" t="str">
        <f t="shared" si="44"/>
        <v/>
      </c>
      <c r="DJ89" s="408"/>
      <c r="DK89" s="406" t="str">
        <f t="shared" si="44"/>
        <v/>
      </c>
      <c r="DL89" s="408"/>
      <c r="DM89" s="406" t="str">
        <f t="shared" si="44"/>
        <v/>
      </c>
      <c r="DN89" s="408"/>
      <c r="DO89" s="406" t="str">
        <f t="shared" si="44"/>
        <v/>
      </c>
      <c r="DP89" s="408"/>
      <c r="DQ89" s="406" t="str">
        <f t="shared" si="44"/>
        <v/>
      </c>
      <c r="DR89" s="418"/>
      <c r="DS89" s="354"/>
      <c r="DU89" s="356"/>
      <c r="DV89" s="359" t="str">
        <f t="shared" si="45"/>
        <v/>
      </c>
      <c r="DW89" s="355" t="str">
        <f t="shared" si="46"/>
        <v/>
      </c>
      <c r="DX89" s="221" t="str">
        <f t="shared" si="47"/>
        <v/>
      </c>
      <c r="DY89" s="355" t="str">
        <f t="shared" si="48"/>
        <v/>
      </c>
      <c r="DZ89" s="221" t="str">
        <f t="shared" si="49"/>
        <v/>
      </c>
      <c r="EA89" s="355" t="str">
        <f t="shared" si="50"/>
        <v/>
      </c>
      <c r="EB89" s="221" t="str">
        <f t="shared" si="51"/>
        <v/>
      </c>
      <c r="EC89" s="355" t="str">
        <f t="shared" si="52"/>
        <v/>
      </c>
      <c r="ED89" s="221" t="str">
        <f t="shared" si="53"/>
        <v/>
      </c>
      <c r="EE89" s="355" t="str">
        <f t="shared" si="54"/>
        <v/>
      </c>
      <c r="EF89" s="221" t="str">
        <f t="shared" si="55"/>
        <v/>
      </c>
      <c r="EG89" s="355" t="str">
        <f t="shared" si="56"/>
        <v/>
      </c>
      <c r="EH89" s="221" t="str">
        <f t="shared" si="57"/>
        <v/>
      </c>
      <c r="EI89" s="355" t="str">
        <f t="shared" si="58"/>
        <v/>
      </c>
      <c r="EJ89" s="221" t="str">
        <f t="shared" si="59"/>
        <v/>
      </c>
      <c r="EK89" s="355" t="str">
        <f t="shared" si="60"/>
        <v/>
      </c>
      <c r="EL89" s="221" t="str">
        <f t="shared" si="61"/>
        <v/>
      </c>
      <c r="EM89" s="355" t="str">
        <f t="shared" si="62"/>
        <v/>
      </c>
      <c r="EN89" s="221" t="str">
        <f t="shared" si="63"/>
        <v/>
      </c>
      <c r="EO89" s="355" t="str">
        <f t="shared" si="64"/>
        <v/>
      </c>
      <c r="EP89" s="221" t="str">
        <f t="shared" si="65"/>
        <v/>
      </c>
      <c r="EQ89" s="224" t="str">
        <f t="shared" si="66"/>
        <v/>
      </c>
      <c r="ER89" s="25"/>
      <c r="ES89" s="25"/>
      <c r="ET89" s="25"/>
      <c r="EU89" s="25"/>
      <c r="EV89" s="25"/>
      <c r="EW89" s="25"/>
      <c r="EX89" s="25"/>
      <c r="EY89" s="25"/>
    </row>
    <row r="90" spans="1:155" s="27" customFormat="1" ht="18" customHeight="1">
      <c r="A90" s="28">
        <v>84</v>
      </c>
      <c r="B90" s="394"/>
      <c r="C90" s="385"/>
      <c r="D90" s="15">
        <v>884</v>
      </c>
      <c r="E90" s="15"/>
      <c r="F90" s="29"/>
      <c r="G90" s="347"/>
      <c r="H90" s="92" t="str">
        <f t="shared" si="38"/>
        <v/>
      </c>
      <c r="I90" s="348" t="s">
        <v>580</v>
      </c>
      <c r="J90" s="349" t="s">
        <v>581</v>
      </c>
      <c r="K90" s="348" t="s">
        <v>582</v>
      </c>
      <c r="L90" s="384">
        <v>5</v>
      </c>
      <c r="M90" s="384">
        <v>5</v>
      </c>
      <c r="N90" s="384">
        <v>5</v>
      </c>
      <c r="O90" s="384">
        <v>5</v>
      </c>
      <c r="P90" s="384">
        <v>5</v>
      </c>
      <c r="Q90" s="384">
        <v>5</v>
      </c>
      <c r="R90" s="933">
        <v>27</v>
      </c>
      <c r="S90" s="933">
        <v>27</v>
      </c>
      <c r="T90" s="933">
        <v>7</v>
      </c>
      <c r="U90" s="400">
        <v>37</v>
      </c>
      <c r="V90" s="400">
        <v>37</v>
      </c>
      <c r="W90" s="400">
        <v>20</v>
      </c>
      <c r="X90" s="385">
        <v>5</v>
      </c>
      <c r="Y90" s="385">
        <v>5</v>
      </c>
      <c r="Z90" s="385">
        <v>5</v>
      </c>
      <c r="AA90" s="385">
        <v>5</v>
      </c>
      <c r="AB90" s="385">
        <v>5</v>
      </c>
      <c r="AC90" s="385">
        <v>5</v>
      </c>
      <c r="AD90" s="935">
        <v>27</v>
      </c>
      <c r="AE90" s="935">
        <v>27</v>
      </c>
      <c r="AF90" s="935">
        <v>7</v>
      </c>
      <c r="AG90" s="936">
        <v>37</v>
      </c>
      <c r="AH90" s="936">
        <v>37</v>
      </c>
      <c r="AI90" s="936">
        <v>20</v>
      </c>
      <c r="AJ90" s="394" t="s">
        <v>34</v>
      </c>
      <c r="AK90" s="384">
        <v>5</v>
      </c>
      <c r="AL90" s="384">
        <v>5</v>
      </c>
      <c r="AM90" s="384">
        <v>5</v>
      </c>
      <c r="AN90" s="384">
        <v>5</v>
      </c>
      <c r="AO90" s="384">
        <v>5</v>
      </c>
      <c r="AP90" s="384">
        <v>5</v>
      </c>
      <c r="AQ90" s="49">
        <v>50</v>
      </c>
      <c r="AR90" s="49">
        <v>20</v>
      </c>
      <c r="AS90" s="50">
        <v>70</v>
      </c>
      <c r="AT90" s="50">
        <v>30</v>
      </c>
      <c r="AU90" s="385">
        <v>5</v>
      </c>
      <c r="AV90" s="385">
        <v>5</v>
      </c>
      <c r="AW90" s="385">
        <v>5</v>
      </c>
      <c r="AX90" s="385">
        <v>5</v>
      </c>
      <c r="AY90" s="385">
        <v>5</v>
      </c>
      <c r="AZ90" s="385">
        <v>5</v>
      </c>
      <c r="BA90" s="935">
        <v>27</v>
      </c>
      <c r="BB90" s="935">
        <v>27</v>
      </c>
      <c r="BC90" s="935">
        <v>7</v>
      </c>
      <c r="BD90" s="936">
        <v>37</v>
      </c>
      <c r="BE90" s="936">
        <v>37</v>
      </c>
      <c r="BF90" s="936">
        <v>20</v>
      </c>
      <c r="BG90" s="384">
        <v>5</v>
      </c>
      <c r="BH90" s="384">
        <v>5</v>
      </c>
      <c r="BI90" s="384">
        <v>5</v>
      </c>
      <c r="BJ90" s="384">
        <v>5</v>
      </c>
      <c r="BK90" s="384">
        <v>5</v>
      </c>
      <c r="BL90" s="384">
        <v>5</v>
      </c>
      <c r="BM90" s="49">
        <v>50</v>
      </c>
      <c r="BN90" s="49">
        <v>20</v>
      </c>
      <c r="BO90" s="50">
        <v>70</v>
      </c>
      <c r="BP90" s="50">
        <v>30</v>
      </c>
      <c r="BQ90" s="385">
        <v>5</v>
      </c>
      <c r="BR90" s="385">
        <v>5</v>
      </c>
      <c r="BS90" s="385">
        <v>5</v>
      </c>
      <c r="BT90" s="385">
        <v>5</v>
      </c>
      <c r="BU90" s="385">
        <v>5</v>
      </c>
      <c r="BV90" s="385">
        <v>5</v>
      </c>
      <c r="BW90" s="51">
        <v>50</v>
      </c>
      <c r="BX90" s="51">
        <v>20</v>
      </c>
      <c r="BY90" s="52">
        <v>70</v>
      </c>
      <c r="BZ90" s="52">
        <v>30</v>
      </c>
      <c r="CA90" s="384">
        <v>20</v>
      </c>
      <c r="CB90" s="384">
        <v>20</v>
      </c>
      <c r="CC90" s="384">
        <v>20</v>
      </c>
      <c r="CD90" s="384">
        <v>20</v>
      </c>
      <c r="CE90" s="384">
        <v>20</v>
      </c>
      <c r="CF90" s="385">
        <v>20</v>
      </c>
      <c r="CG90" s="385">
        <v>20</v>
      </c>
      <c r="CH90" s="385">
        <v>20</v>
      </c>
      <c r="CI90" s="51">
        <v>20</v>
      </c>
      <c r="CJ90" s="52">
        <v>20</v>
      </c>
      <c r="CK90" s="384">
        <v>20</v>
      </c>
      <c r="CL90" s="384">
        <v>20</v>
      </c>
      <c r="CM90" s="384">
        <v>20</v>
      </c>
      <c r="CN90" s="49">
        <v>20</v>
      </c>
      <c r="CO90" s="50">
        <v>20</v>
      </c>
      <c r="CP90" s="338"/>
      <c r="CQ90" s="350" t="str">
        <f>IF(DOB!D90="","",DOB!D90)</f>
        <v/>
      </c>
      <c r="CR90" s="59"/>
      <c r="CS90" s="53"/>
      <c r="CT90" s="53"/>
      <c r="CU90" s="417" t="str">
        <f t="shared" ref="CU90:CU106" si="67">IF($D90="","",IF(CU$6="","",CU$6))</f>
        <v/>
      </c>
      <c r="CV90" s="408"/>
      <c r="CW90" s="407" t="str">
        <f t="shared" ref="CW90:CW106" si="68">IF($D90="","",IF(CW$6="","",CW$6))</f>
        <v/>
      </c>
      <c r="CX90" s="408"/>
      <c r="CY90" s="407" t="str">
        <f t="shared" ref="CY90:CY106" si="69">IF($D90="","",IF(CY$6="","",CY$6))</f>
        <v/>
      </c>
      <c r="CZ90" s="408"/>
      <c r="DA90" s="407" t="str">
        <f t="shared" ref="DA90:DA106" si="70">IF($D90="","",IF(DA$6="","",DA$6))</f>
        <v/>
      </c>
      <c r="DB90" s="408"/>
      <c r="DC90" s="407" t="str">
        <f t="shared" ref="DC90:DC106" si="71">IF($D90="","",IF(DC$6="","",DC$6))</f>
        <v/>
      </c>
      <c r="DD90" s="408"/>
      <c r="DE90" s="407" t="str">
        <f t="shared" ref="DE90:DE106" si="72">IF($D90="","",IF(DE$6="","",DE$6))</f>
        <v/>
      </c>
      <c r="DF90" s="408"/>
      <c r="DG90" s="407" t="str">
        <f t="shared" ref="DG90:DG106" si="73">IF($D90="","",IF(DG$6="","",DG$6))</f>
        <v/>
      </c>
      <c r="DH90" s="408"/>
      <c r="DI90" s="407" t="str">
        <f t="shared" ref="DI90:DI106" si="74">IF($D90="","",IF(DI$6="","",DI$6))</f>
        <v/>
      </c>
      <c r="DJ90" s="408"/>
      <c r="DK90" s="407" t="str">
        <f t="shared" ref="DK90:DK106" si="75">IF($D90="","",IF(DK$6="","",DK$6))</f>
        <v/>
      </c>
      <c r="DL90" s="408"/>
      <c r="DM90" s="407" t="str">
        <f t="shared" ref="DM90:DM106" si="76">IF($D90="","",IF(DM$6="","",DM$6))</f>
        <v/>
      </c>
      <c r="DN90" s="408"/>
      <c r="DO90" s="407" t="str">
        <f t="shared" ref="DO90:DO106" si="77">IF($D90="","",IF(DO$6="","",DO$6))</f>
        <v/>
      </c>
      <c r="DP90" s="408"/>
      <c r="DQ90" s="407" t="str">
        <f t="shared" ref="DQ90:DQ106" si="78">IF($D90="","",IF(DQ$6="","",DQ$6))</f>
        <v/>
      </c>
      <c r="DR90" s="418"/>
      <c r="DS90" s="25"/>
      <c r="DU90" s="356"/>
      <c r="DV90" s="359" t="str">
        <f t="shared" si="45"/>
        <v/>
      </c>
      <c r="DW90" s="355" t="str">
        <f t="shared" si="46"/>
        <v/>
      </c>
      <c r="DX90" s="221" t="str">
        <f t="shared" si="47"/>
        <v/>
      </c>
      <c r="DY90" s="355" t="str">
        <f t="shared" si="48"/>
        <v/>
      </c>
      <c r="DZ90" s="221" t="str">
        <f t="shared" si="49"/>
        <v/>
      </c>
      <c r="EA90" s="355" t="str">
        <f t="shared" si="50"/>
        <v/>
      </c>
      <c r="EB90" s="221" t="str">
        <f t="shared" si="51"/>
        <v/>
      </c>
      <c r="EC90" s="355" t="str">
        <f t="shared" si="52"/>
        <v/>
      </c>
      <c r="ED90" s="221" t="str">
        <f t="shared" si="53"/>
        <v/>
      </c>
      <c r="EE90" s="355" t="str">
        <f t="shared" si="54"/>
        <v/>
      </c>
      <c r="EF90" s="221" t="str">
        <f t="shared" si="55"/>
        <v/>
      </c>
      <c r="EG90" s="355" t="str">
        <f t="shared" si="56"/>
        <v/>
      </c>
      <c r="EH90" s="221" t="str">
        <f t="shared" si="57"/>
        <v/>
      </c>
      <c r="EI90" s="355" t="str">
        <f t="shared" si="58"/>
        <v/>
      </c>
      <c r="EJ90" s="221" t="str">
        <f t="shared" si="59"/>
        <v/>
      </c>
      <c r="EK90" s="355" t="str">
        <f t="shared" si="60"/>
        <v/>
      </c>
      <c r="EL90" s="221" t="str">
        <f t="shared" si="61"/>
        <v/>
      </c>
      <c r="EM90" s="355" t="str">
        <f t="shared" si="62"/>
        <v/>
      </c>
      <c r="EN90" s="221" t="str">
        <f t="shared" si="63"/>
        <v/>
      </c>
      <c r="EO90" s="355" t="str">
        <f t="shared" si="64"/>
        <v/>
      </c>
      <c r="EP90" s="221" t="str">
        <f t="shared" si="65"/>
        <v/>
      </c>
      <c r="EQ90" s="224" t="str">
        <f t="shared" si="66"/>
        <v/>
      </c>
      <c r="ER90" s="25"/>
      <c r="ES90" s="25"/>
      <c r="ET90" s="25"/>
      <c r="EU90" s="25"/>
      <c r="EV90" s="25"/>
      <c r="EW90" s="25"/>
      <c r="EX90" s="25"/>
      <c r="EY90" s="25"/>
    </row>
    <row r="91" spans="1:155" s="27" customFormat="1" ht="18" customHeight="1">
      <c r="A91" s="28">
        <v>85</v>
      </c>
      <c r="B91" s="394"/>
      <c r="C91" s="385"/>
      <c r="D91" s="15">
        <v>885</v>
      </c>
      <c r="E91" s="15"/>
      <c r="F91" s="29"/>
      <c r="G91" s="347"/>
      <c r="H91" s="92" t="str">
        <f t="shared" si="38"/>
        <v/>
      </c>
      <c r="I91" s="348" t="s">
        <v>583</v>
      </c>
      <c r="J91" s="349" t="s">
        <v>584</v>
      </c>
      <c r="K91" s="348" t="s">
        <v>585</v>
      </c>
      <c r="L91" s="384">
        <v>5</v>
      </c>
      <c r="M91" s="384">
        <v>5</v>
      </c>
      <c r="N91" s="384">
        <v>5</v>
      </c>
      <c r="O91" s="384">
        <v>5</v>
      </c>
      <c r="P91" s="384">
        <v>5</v>
      </c>
      <c r="Q91" s="384">
        <v>5</v>
      </c>
      <c r="R91" s="933">
        <v>26</v>
      </c>
      <c r="S91" s="933">
        <v>26</v>
      </c>
      <c r="T91" s="933">
        <v>6</v>
      </c>
      <c r="U91" s="400">
        <v>36</v>
      </c>
      <c r="V91" s="400">
        <v>36</v>
      </c>
      <c r="W91" s="400">
        <v>20</v>
      </c>
      <c r="X91" s="385">
        <v>5</v>
      </c>
      <c r="Y91" s="385">
        <v>5</v>
      </c>
      <c r="Z91" s="385">
        <v>5</v>
      </c>
      <c r="AA91" s="385">
        <v>5</v>
      </c>
      <c r="AB91" s="385">
        <v>5</v>
      </c>
      <c r="AC91" s="385">
        <v>5</v>
      </c>
      <c r="AD91" s="935">
        <v>26</v>
      </c>
      <c r="AE91" s="935">
        <v>26</v>
      </c>
      <c r="AF91" s="935">
        <v>6</v>
      </c>
      <c r="AG91" s="936">
        <v>36</v>
      </c>
      <c r="AH91" s="936">
        <v>36</v>
      </c>
      <c r="AI91" s="936">
        <v>20</v>
      </c>
      <c r="AJ91" s="394" t="s">
        <v>34</v>
      </c>
      <c r="AK91" s="384">
        <v>5</v>
      </c>
      <c r="AL91" s="384">
        <v>5</v>
      </c>
      <c r="AM91" s="384">
        <v>5</v>
      </c>
      <c r="AN91" s="384">
        <v>5</v>
      </c>
      <c r="AO91" s="384">
        <v>5</v>
      </c>
      <c r="AP91" s="384">
        <v>5</v>
      </c>
      <c r="AQ91" s="49">
        <v>50</v>
      </c>
      <c r="AR91" s="49">
        <v>20</v>
      </c>
      <c r="AS91" s="50">
        <v>70</v>
      </c>
      <c r="AT91" s="50">
        <v>30</v>
      </c>
      <c r="AU91" s="385">
        <v>5</v>
      </c>
      <c r="AV91" s="385">
        <v>5</v>
      </c>
      <c r="AW91" s="385">
        <v>5</v>
      </c>
      <c r="AX91" s="385">
        <v>5</v>
      </c>
      <c r="AY91" s="385">
        <v>5</v>
      </c>
      <c r="AZ91" s="385">
        <v>5</v>
      </c>
      <c r="BA91" s="935">
        <v>26</v>
      </c>
      <c r="BB91" s="935">
        <v>26</v>
      </c>
      <c r="BC91" s="935">
        <v>6</v>
      </c>
      <c r="BD91" s="936">
        <v>36</v>
      </c>
      <c r="BE91" s="936">
        <v>36</v>
      </c>
      <c r="BF91" s="936">
        <v>20</v>
      </c>
      <c r="BG91" s="384">
        <v>5</v>
      </c>
      <c r="BH91" s="384">
        <v>5</v>
      </c>
      <c r="BI91" s="384">
        <v>5</v>
      </c>
      <c r="BJ91" s="384">
        <v>5</v>
      </c>
      <c r="BK91" s="384">
        <v>5</v>
      </c>
      <c r="BL91" s="384">
        <v>5</v>
      </c>
      <c r="BM91" s="49">
        <v>50</v>
      </c>
      <c r="BN91" s="49">
        <v>20</v>
      </c>
      <c r="BO91" s="50">
        <v>70</v>
      </c>
      <c r="BP91" s="50">
        <v>30</v>
      </c>
      <c r="BQ91" s="385">
        <v>5</v>
      </c>
      <c r="BR91" s="385">
        <v>5</v>
      </c>
      <c r="BS91" s="385">
        <v>5</v>
      </c>
      <c r="BT91" s="385">
        <v>5</v>
      </c>
      <c r="BU91" s="385">
        <v>5</v>
      </c>
      <c r="BV91" s="385">
        <v>5</v>
      </c>
      <c r="BW91" s="51">
        <v>50</v>
      </c>
      <c r="BX91" s="51">
        <v>20</v>
      </c>
      <c r="BY91" s="52">
        <v>70</v>
      </c>
      <c r="BZ91" s="52">
        <v>30</v>
      </c>
      <c r="CA91" s="384">
        <v>20</v>
      </c>
      <c r="CB91" s="384">
        <v>20</v>
      </c>
      <c r="CC91" s="384">
        <v>20</v>
      </c>
      <c r="CD91" s="384">
        <v>20</v>
      </c>
      <c r="CE91" s="384">
        <v>20</v>
      </c>
      <c r="CF91" s="385">
        <v>20</v>
      </c>
      <c r="CG91" s="385">
        <v>20</v>
      </c>
      <c r="CH91" s="385">
        <v>20</v>
      </c>
      <c r="CI91" s="51">
        <v>20</v>
      </c>
      <c r="CJ91" s="52">
        <v>20</v>
      </c>
      <c r="CK91" s="384">
        <v>20</v>
      </c>
      <c r="CL91" s="384">
        <v>20</v>
      </c>
      <c r="CM91" s="384">
        <v>20</v>
      </c>
      <c r="CN91" s="49">
        <v>20</v>
      </c>
      <c r="CO91" s="50">
        <v>20</v>
      </c>
      <c r="CP91" s="338"/>
      <c r="CQ91" s="350" t="str">
        <f>IF(DOB!D91="","",DOB!D91)</f>
        <v/>
      </c>
      <c r="CR91" s="59"/>
      <c r="CS91" s="53"/>
      <c r="CT91" s="53"/>
      <c r="CU91" s="417" t="str">
        <f t="shared" si="67"/>
        <v/>
      </c>
      <c r="CV91" s="408"/>
      <c r="CW91" s="407" t="str">
        <f t="shared" si="68"/>
        <v/>
      </c>
      <c r="CX91" s="408"/>
      <c r="CY91" s="407" t="str">
        <f t="shared" si="69"/>
        <v/>
      </c>
      <c r="CZ91" s="408"/>
      <c r="DA91" s="407" t="str">
        <f t="shared" si="70"/>
        <v/>
      </c>
      <c r="DB91" s="408"/>
      <c r="DC91" s="407" t="str">
        <f t="shared" si="71"/>
        <v/>
      </c>
      <c r="DD91" s="408"/>
      <c r="DE91" s="407" t="str">
        <f t="shared" si="72"/>
        <v/>
      </c>
      <c r="DF91" s="408"/>
      <c r="DG91" s="407" t="str">
        <f t="shared" si="73"/>
        <v/>
      </c>
      <c r="DH91" s="408"/>
      <c r="DI91" s="407" t="str">
        <f t="shared" si="74"/>
        <v/>
      </c>
      <c r="DJ91" s="408"/>
      <c r="DK91" s="407" t="str">
        <f t="shared" si="75"/>
        <v/>
      </c>
      <c r="DL91" s="408"/>
      <c r="DM91" s="407" t="str">
        <f t="shared" si="76"/>
        <v/>
      </c>
      <c r="DN91" s="408"/>
      <c r="DO91" s="407" t="str">
        <f t="shared" si="77"/>
        <v/>
      </c>
      <c r="DP91" s="408"/>
      <c r="DQ91" s="407" t="str">
        <f t="shared" si="78"/>
        <v/>
      </c>
      <c r="DR91" s="418"/>
      <c r="DS91" s="25"/>
      <c r="DU91" s="356"/>
      <c r="DV91" s="359" t="str">
        <f t="shared" si="45"/>
        <v/>
      </c>
      <c r="DW91" s="355" t="str">
        <f t="shared" si="46"/>
        <v/>
      </c>
      <c r="DX91" s="221" t="str">
        <f t="shared" si="47"/>
        <v/>
      </c>
      <c r="DY91" s="355" t="str">
        <f t="shared" si="48"/>
        <v/>
      </c>
      <c r="DZ91" s="221" t="str">
        <f t="shared" si="49"/>
        <v/>
      </c>
      <c r="EA91" s="355" t="str">
        <f t="shared" si="50"/>
        <v/>
      </c>
      <c r="EB91" s="221" t="str">
        <f t="shared" si="51"/>
        <v/>
      </c>
      <c r="EC91" s="355" t="str">
        <f t="shared" si="52"/>
        <v/>
      </c>
      <c r="ED91" s="221" t="str">
        <f t="shared" si="53"/>
        <v/>
      </c>
      <c r="EE91" s="355" t="str">
        <f t="shared" si="54"/>
        <v/>
      </c>
      <c r="EF91" s="221" t="str">
        <f t="shared" si="55"/>
        <v/>
      </c>
      <c r="EG91" s="355" t="str">
        <f t="shared" si="56"/>
        <v/>
      </c>
      <c r="EH91" s="221" t="str">
        <f t="shared" si="57"/>
        <v/>
      </c>
      <c r="EI91" s="355" t="str">
        <f t="shared" si="58"/>
        <v/>
      </c>
      <c r="EJ91" s="221" t="str">
        <f t="shared" si="59"/>
        <v/>
      </c>
      <c r="EK91" s="355" t="str">
        <f t="shared" si="60"/>
        <v/>
      </c>
      <c r="EL91" s="221" t="str">
        <f t="shared" si="61"/>
        <v/>
      </c>
      <c r="EM91" s="355" t="str">
        <f t="shared" si="62"/>
        <v/>
      </c>
      <c r="EN91" s="221" t="str">
        <f t="shared" si="63"/>
        <v/>
      </c>
      <c r="EO91" s="355" t="str">
        <f t="shared" si="64"/>
        <v/>
      </c>
      <c r="EP91" s="221" t="str">
        <f t="shared" si="65"/>
        <v/>
      </c>
      <c r="EQ91" s="224" t="str">
        <f t="shared" si="66"/>
        <v/>
      </c>
      <c r="ER91" s="25"/>
      <c r="ES91" s="25"/>
      <c r="ET91" s="25"/>
      <c r="EU91" s="25"/>
      <c r="EV91" s="25"/>
      <c r="EW91" s="25"/>
      <c r="EX91" s="25"/>
      <c r="EY91" s="25"/>
    </row>
    <row r="92" spans="1:155" s="27" customFormat="1" ht="18" customHeight="1">
      <c r="A92" s="28">
        <v>86</v>
      </c>
      <c r="B92" s="394"/>
      <c r="C92" s="385"/>
      <c r="D92" s="15">
        <v>886</v>
      </c>
      <c r="E92" s="15"/>
      <c r="F92" s="29"/>
      <c r="G92" s="347"/>
      <c r="H92" s="92" t="str">
        <f t="shared" si="38"/>
        <v/>
      </c>
      <c r="I92" s="348" t="s">
        <v>586</v>
      </c>
      <c r="J92" s="349" t="s">
        <v>587</v>
      </c>
      <c r="K92" s="348" t="s">
        <v>588</v>
      </c>
      <c r="L92" s="384">
        <v>5</v>
      </c>
      <c r="M92" s="384">
        <v>5</v>
      </c>
      <c r="N92" s="384">
        <v>5</v>
      </c>
      <c r="O92" s="384">
        <v>5</v>
      </c>
      <c r="P92" s="384">
        <v>5</v>
      </c>
      <c r="Q92" s="384">
        <v>5</v>
      </c>
      <c r="R92" s="933">
        <v>25</v>
      </c>
      <c r="S92" s="933">
        <v>25</v>
      </c>
      <c r="T92" s="933">
        <v>5</v>
      </c>
      <c r="U92" s="400">
        <v>35</v>
      </c>
      <c r="V92" s="400">
        <v>35</v>
      </c>
      <c r="W92" s="400">
        <v>20</v>
      </c>
      <c r="X92" s="385">
        <v>5</v>
      </c>
      <c r="Y92" s="385">
        <v>5</v>
      </c>
      <c r="Z92" s="385">
        <v>5</v>
      </c>
      <c r="AA92" s="385">
        <v>5</v>
      </c>
      <c r="AB92" s="385">
        <v>5</v>
      </c>
      <c r="AC92" s="385">
        <v>5</v>
      </c>
      <c r="AD92" s="935">
        <v>25</v>
      </c>
      <c r="AE92" s="935">
        <v>25</v>
      </c>
      <c r="AF92" s="935">
        <v>5</v>
      </c>
      <c r="AG92" s="936">
        <v>35</v>
      </c>
      <c r="AH92" s="936">
        <v>35</v>
      </c>
      <c r="AI92" s="936">
        <v>20</v>
      </c>
      <c r="AJ92" s="394" t="s">
        <v>34</v>
      </c>
      <c r="AK92" s="384">
        <v>5</v>
      </c>
      <c r="AL92" s="384">
        <v>5</v>
      </c>
      <c r="AM92" s="384">
        <v>5</v>
      </c>
      <c r="AN92" s="384">
        <v>5</v>
      </c>
      <c r="AO92" s="384">
        <v>5</v>
      </c>
      <c r="AP92" s="384">
        <v>5</v>
      </c>
      <c r="AQ92" s="49">
        <v>50</v>
      </c>
      <c r="AR92" s="49">
        <v>20</v>
      </c>
      <c r="AS92" s="50">
        <v>70</v>
      </c>
      <c r="AT92" s="50">
        <v>30</v>
      </c>
      <c r="AU92" s="385">
        <v>5</v>
      </c>
      <c r="AV92" s="385">
        <v>5</v>
      </c>
      <c r="AW92" s="385">
        <v>5</v>
      </c>
      <c r="AX92" s="385">
        <v>5</v>
      </c>
      <c r="AY92" s="385">
        <v>5</v>
      </c>
      <c r="AZ92" s="385">
        <v>5</v>
      </c>
      <c r="BA92" s="935">
        <v>25</v>
      </c>
      <c r="BB92" s="935">
        <v>25</v>
      </c>
      <c r="BC92" s="935">
        <v>5</v>
      </c>
      <c r="BD92" s="936">
        <v>35</v>
      </c>
      <c r="BE92" s="936">
        <v>35</v>
      </c>
      <c r="BF92" s="936">
        <v>20</v>
      </c>
      <c r="BG92" s="384">
        <v>5</v>
      </c>
      <c r="BH92" s="384">
        <v>5</v>
      </c>
      <c r="BI92" s="384">
        <v>5</v>
      </c>
      <c r="BJ92" s="384">
        <v>5</v>
      </c>
      <c r="BK92" s="384">
        <v>5</v>
      </c>
      <c r="BL92" s="384">
        <v>5</v>
      </c>
      <c r="BM92" s="49">
        <v>50</v>
      </c>
      <c r="BN92" s="49">
        <v>20</v>
      </c>
      <c r="BO92" s="50">
        <v>70</v>
      </c>
      <c r="BP92" s="50">
        <v>30</v>
      </c>
      <c r="BQ92" s="385">
        <v>5</v>
      </c>
      <c r="BR92" s="385">
        <v>5</v>
      </c>
      <c r="BS92" s="385">
        <v>5</v>
      </c>
      <c r="BT92" s="385">
        <v>5</v>
      </c>
      <c r="BU92" s="385">
        <v>5</v>
      </c>
      <c r="BV92" s="385">
        <v>5</v>
      </c>
      <c r="BW92" s="51">
        <v>50</v>
      </c>
      <c r="BX92" s="51">
        <v>20</v>
      </c>
      <c r="BY92" s="52">
        <v>70</v>
      </c>
      <c r="BZ92" s="52">
        <v>30</v>
      </c>
      <c r="CA92" s="384">
        <v>20</v>
      </c>
      <c r="CB92" s="384">
        <v>20</v>
      </c>
      <c r="CC92" s="384">
        <v>20</v>
      </c>
      <c r="CD92" s="384">
        <v>20</v>
      </c>
      <c r="CE92" s="384">
        <v>20</v>
      </c>
      <c r="CF92" s="385">
        <v>20</v>
      </c>
      <c r="CG92" s="385">
        <v>20</v>
      </c>
      <c r="CH92" s="385">
        <v>20</v>
      </c>
      <c r="CI92" s="51">
        <v>20</v>
      </c>
      <c r="CJ92" s="52">
        <v>20</v>
      </c>
      <c r="CK92" s="384">
        <v>20</v>
      </c>
      <c r="CL92" s="384">
        <v>20</v>
      </c>
      <c r="CM92" s="384">
        <v>20</v>
      </c>
      <c r="CN92" s="49">
        <v>20</v>
      </c>
      <c r="CO92" s="50">
        <v>20</v>
      </c>
      <c r="CP92" s="338"/>
      <c r="CQ92" s="350" t="str">
        <f>IF(DOB!D92="","",DOB!D92)</f>
        <v/>
      </c>
      <c r="CR92" s="59"/>
      <c r="CS92" s="53"/>
      <c r="CT92" s="53"/>
      <c r="CU92" s="417" t="str">
        <f t="shared" si="67"/>
        <v/>
      </c>
      <c r="CV92" s="408"/>
      <c r="CW92" s="407" t="str">
        <f t="shared" si="68"/>
        <v/>
      </c>
      <c r="CX92" s="408"/>
      <c r="CY92" s="407" t="str">
        <f t="shared" si="69"/>
        <v/>
      </c>
      <c r="CZ92" s="408"/>
      <c r="DA92" s="407" t="str">
        <f t="shared" si="70"/>
        <v/>
      </c>
      <c r="DB92" s="408"/>
      <c r="DC92" s="407" t="str">
        <f t="shared" si="71"/>
        <v/>
      </c>
      <c r="DD92" s="408"/>
      <c r="DE92" s="407" t="str">
        <f t="shared" si="72"/>
        <v/>
      </c>
      <c r="DF92" s="408"/>
      <c r="DG92" s="407" t="str">
        <f t="shared" si="73"/>
        <v/>
      </c>
      <c r="DH92" s="408"/>
      <c r="DI92" s="407" t="str">
        <f t="shared" si="74"/>
        <v/>
      </c>
      <c r="DJ92" s="408"/>
      <c r="DK92" s="407" t="str">
        <f t="shared" si="75"/>
        <v/>
      </c>
      <c r="DL92" s="408"/>
      <c r="DM92" s="407" t="str">
        <f t="shared" si="76"/>
        <v/>
      </c>
      <c r="DN92" s="408"/>
      <c r="DO92" s="407" t="str">
        <f t="shared" si="77"/>
        <v/>
      </c>
      <c r="DP92" s="408"/>
      <c r="DQ92" s="407" t="str">
        <f t="shared" si="78"/>
        <v/>
      </c>
      <c r="DR92" s="418"/>
      <c r="DS92" s="25"/>
      <c r="DU92" s="356"/>
      <c r="DV92" s="359" t="str">
        <f t="shared" si="45"/>
        <v/>
      </c>
      <c r="DW92" s="355" t="str">
        <f t="shared" si="46"/>
        <v/>
      </c>
      <c r="DX92" s="221" t="str">
        <f t="shared" si="47"/>
        <v/>
      </c>
      <c r="DY92" s="355" t="str">
        <f t="shared" si="48"/>
        <v/>
      </c>
      <c r="DZ92" s="221" t="str">
        <f t="shared" si="49"/>
        <v/>
      </c>
      <c r="EA92" s="355" t="str">
        <f t="shared" si="50"/>
        <v/>
      </c>
      <c r="EB92" s="221" t="str">
        <f t="shared" si="51"/>
        <v/>
      </c>
      <c r="EC92" s="355" t="str">
        <f t="shared" si="52"/>
        <v/>
      </c>
      <c r="ED92" s="221" t="str">
        <f t="shared" si="53"/>
        <v/>
      </c>
      <c r="EE92" s="355" t="str">
        <f t="shared" si="54"/>
        <v/>
      </c>
      <c r="EF92" s="221" t="str">
        <f t="shared" si="55"/>
        <v/>
      </c>
      <c r="EG92" s="355" t="str">
        <f t="shared" si="56"/>
        <v/>
      </c>
      <c r="EH92" s="221" t="str">
        <f t="shared" si="57"/>
        <v/>
      </c>
      <c r="EI92" s="355" t="str">
        <f t="shared" si="58"/>
        <v/>
      </c>
      <c r="EJ92" s="221" t="str">
        <f t="shared" si="59"/>
        <v/>
      </c>
      <c r="EK92" s="355" t="str">
        <f t="shared" si="60"/>
        <v/>
      </c>
      <c r="EL92" s="221" t="str">
        <f t="shared" si="61"/>
        <v/>
      </c>
      <c r="EM92" s="355" t="str">
        <f t="shared" si="62"/>
        <v/>
      </c>
      <c r="EN92" s="221" t="str">
        <f t="shared" si="63"/>
        <v/>
      </c>
      <c r="EO92" s="355" t="str">
        <f t="shared" si="64"/>
        <v/>
      </c>
      <c r="EP92" s="221" t="str">
        <f t="shared" si="65"/>
        <v/>
      </c>
      <c r="EQ92" s="224" t="str">
        <f t="shared" si="66"/>
        <v/>
      </c>
      <c r="ER92" s="25"/>
      <c r="ES92" s="25"/>
      <c r="ET92" s="25"/>
      <c r="EU92" s="25"/>
      <c r="EV92" s="25"/>
      <c r="EW92" s="25"/>
      <c r="EX92" s="25"/>
      <c r="EY92" s="25"/>
    </row>
    <row r="93" spans="1:155" s="27" customFormat="1" ht="18" customHeight="1">
      <c r="A93" s="28">
        <v>87</v>
      </c>
      <c r="B93" s="394"/>
      <c r="C93" s="385"/>
      <c r="D93" s="15">
        <v>887</v>
      </c>
      <c r="E93" s="15"/>
      <c r="F93" s="29"/>
      <c r="G93" s="347"/>
      <c r="H93" s="92" t="str">
        <f t="shared" si="38"/>
        <v/>
      </c>
      <c r="I93" s="348" t="s">
        <v>589</v>
      </c>
      <c r="J93" s="349" t="s">
        <v>590</v>
      </c>
      <c r="K93" s="348" t="s">
        <v>591</v>
      </c>
      <c r="L93" s="384">
        <v>5</v>
      </c>
      <c r="M93" s="384">
        <v>5</v>
      </c>
      <c r="N93" s="384">
        <v>5</v>
      </c>
      <c r="O93" s="384">
        <v>5</v>
      </c>
      <c r="P93" s="384">
        <v>5</v>
      </c>
      <c r="Q93" s="384">
        <v>5</v>
      </c>
      <c r="R93" s="933">
        <v>24</v>
      </c>
      <c r="S93" s="933">
        <v>24</v>
      </c>
      <c r="T93" s="933">
        <v>4</v>
      </c>
      <c r="U93" s="400">
        <v>34</v>
      </c>
      <c r="V93" s="400">
        <v>34</v>
      </c>
      <c r="W93" s="400">
        <v>20</v>
      </c>
      <c r="X93" s="385">
        <v>5</v>
      </c>
      <c r="Y93" s="385">
        <v>5</v>
      </c>
      <c r="Z93" s="385">
        <v>5</v>
      </c>
      <c r="AA93" s="385">
        <v>5</v>
      </c>
      <c r="AB93" s="385">
        <v>5</v>
      </c>
      <c r="AC93" s="385">
        <v>5</v>
      </c>
      <c r="AD93" s="935">
        <v>24</v>
      </c>
      <c r="AE93" s="935">
        <v>24</v>
      </c>
      <c r="AF93" s="935">
        <v>4</v>
      </c>
      <c r="AG93" s="936">
        <v>34</v>
      </c>
      <c r="AH93" s="936">
        <v>34</v>
      </c>
      <c r="AI93" s="936">
        <v>20</v>
      </c>
      <c r="AJ93" s="394" t="s">
        <v>34</v>
      </c>
      <c r="AK93" s="384">
        <v>5</v>
      </c>
      <c r="AL93" s="384">
        <v>5</v>
      </c>
      <c r="AM93" s="384">
        <v>5</v>
      </c>
      <c r="AN93" s="384">
        <v>5</v>
      </c>
      <c r="AO93" s="384">
        <v>5</v>
      </c>
      <c r="AP93" s="384">
        <v>5</v>
      </c>
      <c r="AQ93" s="49">
        <v>50</v>
      </c>
      <c r="AR93" s="49">
        <v>20</v>
      </c>
      <c r="AS93" s="50">
        <v>70</v>
      </c>
      <c r="AT93" s="50">
        <v>30</v>
      </c>
      <c r="AU93" s="385">
        <v>5</v>
      </c>
      <c r="AV93" s="385">
        <v>5</v>
      </c>
      <c r="AW93" s="385">
        <v>5</v>
      </c>
      <c r="AX93" s="385">
        <v>5</v>
      </c>
      <c r="AY93" s="385">
        <v>5</v>
      </c>
      <c r="AZ93" s="385">
        <v>5</v>
      </c>
      <c r="BA93" s="935">
        <v>24</v>
      </c>
      <c r="BB93" s="935">
        <v>24</v>
      </c>
      <c r="BC93" s="935">
        <v>4</v>
      </c>
      <c r="BD93" s="936">
        <v>34</v>
      </c>
      <c r="BE93" s="936">
        <v>34</v>
      </c>
      <c r="BF93" s="936">
        <v>20</v>
      </c>
      <c r="BG93" s="384">
        <v>5</v>
      </c>
      <c r="BH93" s="384">
        <v>5</v>
      </c>
      <c r="BI93" s="384">
        <v>5</v>
      </c>
      <c r="BJ93" s="384">
        <v>5</v>
      </c>
      <c r="BK93" s="384">
        <v>5</v>
      </c>
      <c r="BL93" s="384">
        <v>5</v>
      </c>
      <c r="BM93" s="49">
        <v>50</v>
      </c>
      <c r="BN93" s="49">
        <v>20</v>
      </c>
      <c r="BO93" s="50">
        <v>70</v>
      </c>
      <c r="BP93" s="50">
        <v>30</v>
      </c>
      <c r="BQ93" s="385">
        <v>5</v>
      </c>
      <c r="BR93" s="385">
        <v>5</v>
      </c>
      <c r="BS93" s="385">
        <v>5</v>
      </c>
      <c r="BT93" s="385">
        <v>5</v>
      </c>
      <c r="BU93" s="385">
        <v>5</v>
      </c>
      <c r="BV93" s="385">
        <v>5</v>
      </c>
      <c r="BW93" s="51">
        <v>50</v>
      </c>
      <c r="BX93" s="51">
        <v>20</v>
      </c>
      <c r="BY93" s="52">
        <v>70</v>
      </c>
      <c r="BZ93" s="52">
        <v>30</v>
      </c>
      <c r="CA93" s="384">
        <v>20</v>
      </c>
      <c r="CB93" s="384">
        <v>20</v>
      </c>
      <c r="CC93" s="384">
        <v>20</v>
      </c>
      <c r="CD93" s="384">
        <v>20</v>
      </c>
      <c r="CE93" s="384">
        <v>20</v>
      </c>
      <c r="CF93" s="385">
        <v>20</v>
      </c>
      <c r="CG93" s="385">
        <v>20</v>
      </c>
      <c r="CH93" s="385">
        <v>20</v>
      </c>
      <c r="CI93" s="51">
        <v>20</v>
      </c>
      <c r="CJ93" s="52">
        <v>20</v>
      </c>
      <c r="CK93" s="384">
        <v>20</v>
      </c>
      <c r="CL93" s="384">
        <v>20</v>
      </c>
      <c r="CM93" s="384">
        <v>20</v>
      </c>
      <c r="CN93" s="49">
        <v>20</v>
      </c>
      <c r="CO93" s="50">
        <v>20</v>
      </c>
      <c r="CP93" s="338"/>
      <c r="CQ93" s="350" t="str">
        <f>IF(DOB!D93="","",DOB!D93)</f>
        <v/>
      </c>
      <c r="CR93" s="59"/>
      <c r="CS93" s="53"/>
      <c r="CT93" s="53"/>
      <c r="CU93" s="417" t="str">
        <f t="shared" si="67"/>
        <v/>
      </c>
      <c r="CV93" s="408"/>
      <c r="CW93" s="407" t="str">
        <f t="shared" si="68"/>
        <v/>
      </c>
      <c r="CX93" s="408"/>
      <c r="CY93" s="407" t="str">
        <f t="shared" si="69"/>
        <v/>
      </c>
      <c r="CZ93" s="408"/>
      <c r="DA93" s="407" t="str">
        <f t="shared" si="70"/>
        <v/>
      </c>
      <c r="DB93" s="408"/>
      <c r="DC93" s="407" t="str">
        <f t="shared" si="71"/>
        <v/>
      </c>
      <c r="DD93" s="408"/>
      <c r="DE93" s="407" t="str">
        <f t="shared" si="72"/>
        <v/>
      </c>
      <c r="DF93" s="408"/>
      <c r="DG93" s="407" t="str">
        <f t="shared" si="73"/>
        <v/>
      </c>
      <c r="DH93" s="408"/>
      <c r="DI93" s="407" t="str">
        <f t="shared" si="74"/>
        <v/>
      </c>
      <c r="DJ93" s="408"/>
      <c r="DK93" s="407" t="str">
        <f t="shared" si="75"/>
        <v/>
      </c>
      <c r="DL93" s="408"/>
      <c r="DM93" s="407" t="str">
        <f t="shared" si="76"/>
        <v/>
      </c>
      <c r="DN93" s="408"/>
      <c r="DO93" s="407" t="str">
        <f t="shared" si="77"/>
        <v/>
      </c>
      <c r="DP93" s="408"/>
      <c r="DQ93" s="407" t="str">
        <f t="shared" si="78"/>
        <v/>
      </c>
      <c r="DR93" s="418"/>
      <c r="DS93" s="25"/>
      <c r="DU93" s="356"/>
      <c r="DV93" s="359" t="str">
        <f t="shared" si="45"/>
        <v/>
      </c>
      <c r="DW93" s="355" t="str">
        <f t="shared" si="46"/>
        <v/>
      </c>
      <c r="DX93" s="221" t="str">
        <f t="shared" si="47"/>
        <v/>
      </c>
      <c r="DY93" s="355" t="str">
        <f t="shared" si="48"/>
        <v/>
      </c>
      <c r="DZ93" s="221" t="str">
        <f t="shared" si="49"/>
        <v/>
      </c>
      <c r="EA93" s="355" t="str">
        <f t="shared" si="50"/>
        <v/>
      </c>
      <c r="EB93" s="221" t="str">
        <f t="shared" si="51"/>
        <v/>
      </c>
      <c r="EC93" s="355" t="str">
        <f t="shared" si="52"/>
        <v/>
      </c>
      <c r="ED93" s="221" t="str">
        <f t="shared" si="53"/>
        <v/>
      </c>
      <c r="EE93" s="355" t="str">
        <f t="shared" si="54"/>
        <v/>
      </c>
      <c r="EF93" s="221" t="str">
        <f t="shared" si="55"/>
        <v/>
      </c>
      <c r="EG93" s="355" t="str">
        <f t="shared" si="56"/>
        <v/>
      </c>
      <c r="EH93" s="221" t="str">
        <f t="shared" si="57"/>
        <v/>
      </c>
      <c r="EI93" s="355" t="str">
        <f t="shared" si="58"/>
        <v/>
      </c>
      <c r="EJ93" s="221" t="str">
        <f t="shared" si="59"/>
        <v/>
      </c>
      <c r="EK93" s="355" t="str">
        <f t="shared" si="60"/>
        <v/>
      </c>
      <c r="EL93" s="221" t="str">
        <f t="shared" si="61"/>
        <v/>
      </c>
      <c r="EM93" s="355" t="str">
        <f t="shared" si="62"/>
        <v/>
      </c>
      <c r="EN93" s="221" t="str">
        <f t="shared" si="63"/>
        <v/>
      </c>
      <c r="EO93" s="355" t="str">
        <f t="shared" si="64"/>
        <v/>
      </c>
      <c r="EP93" s="221" t="str">
        <f t="shared" si="65"/>
        <v/>
      </c>
      <c r="EQ93" s="224" t="str">
        <f t="shared" si="66"/>
        <v/>
      </c>
      <c r="ER93" s="25"/>
      <c r="ES93" s="25"/>
      <c r="ET93" s="25"/>
      <c r="EU93" s="25"/>
      <c r="EV93" s="25"/>
      <c r="EW93" s="25"/>
      <c r="EX93" s="25"/>
      <c r="EY93" s="25"/>
    </row>
    <row r="94" spans="1:155" s="27" customFormat="1" ht="18" customHeight="1">
      <c r="A94" s="28">
        <v>88</v>
      </c>
      <c r="B94" s="394"/>
      <c r="C94" s="385"/>
      <c r="D94" s="15">
        <v>888</v>
      </c>
      <c r="E94" s="15"/>
      <c r="F94" s="29"/>
      <c r="G94" s="347"/>
      <c r="H94" s="92" t="str">
        <f t="shared" si="38"/>
        <v/>
      </c>
      <c r="I94" s="348" t="s">
        <v>592</v>
      </c>
      <c r="J94" s="349" t="s">
        <v>593</v>
      </c>
      <c r="K94" s="348" t="s">
        <v>594</v>
      </c>
      <c r="L94" s="384">
        <v>5</v>
      </c>
      <c r="M94" s="384">
        <v>5</v>
      </c>
      <c r="N94" s="384">
        <v>5</v>
      </c>
      <c r="O94" s="384">
        <v>5</v>
      </c>
      <c r="P94" s="384">
        <v>5</v>
      </c>
      <c r="Q94" s="384">
        <v>5</v>
      </c>
      <c r="R94" s="933">
        <v>23</v>
      </c>
      <c r="S94" s="933">
        <v>23</v>
      </c>
      <c r="T94" s="933">
        <v>3</v>
      </c>
      <c r="U94" s="400">
        <v>33</v>
      </c>
      <c r="V94" s="400">
        <v>33</v>
      </c>
      <c r="W94" s="400">
        <v>20</v>
      </c>
      <c r="X94" s="385">
        <v>5</v>
      </c>
      <c r="Y94" s="385">
        <v>5</v>
      </c>
      <c r="Z94" s="385">
        <v>5</v>
      </c>
      <c r="AA94" s="385">
        <v>5</v>
      </c>
      <c r="AB94" s="385">
        <v>5</v>
      </c>
      <c r="AC94" s="385">
        <v>5</v>
      </c>
      <c r="AD94" s="935">
        <v>23</v>
      </c>
      <c r="AE94" s="935">
        <v>23</v>
      </c>
      <c r="AF94" s="935">
        <v>3</v>
      </c>
      <c r="AG94" s="936">
        <v>33</v>
      </c>
      <c r="AH94" s="936">
        <v>33</v>
      </c>
      <c r="AI94" s="936">
        <v>20</v>
      </c>
      <c r="AJ94" s="394" t="s">
        <v>34</v>
      </c>
      <c r="AK94" s="384">
        <v>5</v>
      </c>
      <c r="AL94" s="384">
        <v>5</v>
      </c>
      <c r="AM94" s="384">
        <v>5</v>
      </c>
      <c r="AN94" s="384">
        <v>5</v>
      </c>
      <c r="AO94" s="384">
        <v>5</v>
      </c>
      <c r="AP94" s="384">
        <v>5</v>
      </c>
      <c r="AQ94" s="49">
        <v>50</v>
      </c>
      <c r="AR94" s="49">
        <v>20</v>
      </c>
      <c r="AS94" s="50">
        <v>70</v>
      </c>
      <c r="AT94" s="50">
        <v>30</v>
      </c>
      <c r="AU94" s="385">
        <v>5</v>
      </c>
      <c r="AV94" s="385">
        <v>5</v>
      </c>
      <c r="AW94" s="385">
        <v>5</v>
      </c>
      <c r="AX94" s="385">
        <v>5</v>
      </c>
      <c r="AY94" s="385">
        <v>5</v>
      </c>
      <c r="AZ94" s="385">
        <v>5</v>
      </c>
      <c r="BA94" s="935">
        <v>23</v>
      </c>
      <c r="BB94" s="935">
        <v>23</v>
      </c>
      <c r="BC94" s="935">
        <v>3</v>
      </c>
      <c r="BD94" s="936">
        <v>33</v>
      </c>
      <c r="BE94" s="936">
        <v>33</v>
      </c>
      <c r="BF94" s="936">
        <v>20</v>
      </c>
      <c r="BG94" s="384">
        <v>5</v>
      </c>
      <c r="BH94" s="384">
        <v>5</v>
      </c>
      <c r="BI94" s="384">
        <v>5</v>
      </c>
      <c r="BJ94" s="384">
        <v>5</v>
      </c>
      <c r="BK94" s="384">
        <v>5</v>
      </c>
      <c r="BL94" s="384">
        <v>5</v>
      </c>
      <c r="BM94" s="49">
        <v>50</v>
      </c>
      <c r="BN94" s="49">
        <v>20</v>
      </c>
      <c r="BO94" s="50">
        <v>70</v>
      </c>
      <c r="BP94" s="50">
        <v>30</v>
      </c>
      <c r="BQ94" s="385">
        <v>5</v>
      </c>
      <c r="BR94" s="385">
        <v>5</v>
      </c>
      <c r="BS94" s="385">
        <v>5</v>
      </c>
      <c r="BT94" s="385">
        <v>5</v>
      </c>
      <c r="BU94" s="385">
        <v>5</v>
      </c>
      <c r="BV94" s="385">
        <v>5</v>
      </c>
      <c r="BW94" s="51">
        <v>50</v>
      </c>
      <c r="BX94" s="51">
        <v>20</v>
      </c>
      <c r="BY94" s="52">
        <v>70</v>
      </c>
      <c r="BZ94" s="52">
        <v>30</v>
      </c>
      <c r="CA94" s="384">
        <v>20</v>
      </c>
      <c r="CB94" s="384">
        <v>20</v>
      </c>
      <c r="CC94" s="384">
        <v>20</v>
      </c>
      <c r="CD94" s="384">
        <v>20</v>
      </c>
      <c r="CE94" s="384">
        <v>20</v>
      </c>
      <c r="CF94" s="385">
        <v>20</v>
      </c>
      <c r="CG94" s="385">
        <v>20</v>
      </c>
      <c r="CH94" s="385">
        <v>20</v>
      </c>
      <c r="CI94" s="51">
        <v>20</v>
      </c>
      <c r="CJ94" s="52">
        <v>20</v>
      </c>
      <c r="CK94" s="384">
        <v>20</v>
      </c>
      <c r="CL94" s="384">
        <v>20</v>
      </c>
      <c r="CM94" s="384">
        <v>20</v>
      </c>
      <c r="CN94" s="49">
        <v>20</v>
      </c>
      <c r="CO94" s="50">
        <v>20</v>
      </c>
      <c r="CP94" s="338"/>
      <c r="CQ94" s="350" t="str">
        <f>IF(DOB!D94="","",DOB!D94)</f>
        <v/>
      </c>
      <c r="CR94" s="59"/>
      <c r="CS94" s="53"/>
      <c r="CT94" s="53"/>
      <c r="CU94" s="417" t="str">
        <f t="shared" si="67"/>
        <v/>
      </c>
      <c r="CV94" s="408"/>
      <c r="CW94" s="407" t="str">
        <f t="shared" si="68"/>
        <v/>
      </c>
      <c r="CX94" s="408"/>
      <c r="CY94" s="407" t="str">
        <f t="shared" si="69"/>
        <v/>
      </c>
      <c r="CZ94" s="408"/>
      <c r="DA94" s="407" t="str">
        <f t="shared" si="70"/>
        <v/>
      </c>
      <c r="DB94" s="408"/>
      <c r="DC94" s="407" t="str">
        <f t="shared" si="71"/>
        <v/>
      </c>
      <c r="DD94" s="408"/>
      <c r="DE94" s="407" t="str">
        <f t="shared" si="72"/>
        <v/>
      </c>
      <c r="DF94" s="408"/>
      <c r="DG94" s="407" t="str">
        <f t="shared" si="73"/>
        <v/>
      </c>
      <c r="DH94" s="408"/>
      <c r="DI94" s="407" t="str">
        <f t="shared" si="74"/>
        <v/>
      </c>
      <c r="DJ94" s="408"/>
      <c r="DK94" s="407" t="str">
        <f t="shared" si="75"/>
        <v/>
      </c>
      <c r="DL94" s="408"/>
      <c r="DM94" s="407" t="str">
        <f t="shared" si="76"/>
        <v/>
      </c>
      <c r="DN94" s="408"/>
      <c r="DO94" s="407" t="str">
        <f t="shared" si="77"/>
        <v/>
      </c>
      <c r="DP94" s="408"/>
      <c r="DQ94" s="407" t="str">
        <f t="shared" si="78"/>
        <v/>
      </c>
      <c r="DR94" s="418"/>
      <c r="DS94" s="25"/>
      <c r="DU94" s="356"/>
      <c r="DV94" s="359" t="str">
        <f t="shared" si="45"/>
        <v/>
      </c>
      <c r="DW94" s="355" t="str">
        <f t="shared" si="46"/>
        <v/>
      </c>
      <c r="DX94" s="221" t="str">
        <f t="shared" si="47"/>
        <v/>
      </c>
      <c r="DY94" s="355" t="str">
        <f t="shared" si="48"/>
        <v/>
      </c>
      <c r="DZ94" s="221" t="str">
        <f t="shared" si="49"/>
        <v/>
      </c>
      <c r="EA94" s="355" t="str">
        <f t="shared" si="50"/>
        <v/>
      </c>
      <c r="EB94" s="221" t="str">
        <f t="shared" si="51"/>
        <v/>
      </c>
      <c r="EC94" s="355" t="str">
        <f t="shared" si="52"/>
        <v/>
      </c>
      <c r="ED94" s="221" t="str">
        <f t="shared" si="53"/>
        <v/>
      </c>
      <c r="EE94" s="355" t="str">
        <f t="shared" si="54"/>
        <v/>
      </c>
      <c r="EF94" s="221" t="str">
        <f t="shared" si="55"/>
        <v/>
      </c>
      <c r="EG94" s="355" t="str">
        <f t="shared" si="56"/>
        <v/>
      </c>
      <c r="EH94" s="221" t="str">
        <f t="shared" si="57"/>
        <v/>
      </c>
      <c r="EI94" s="355" t="str">
        <f t="shared" si="58"/>
        <v/>
      </c>
      <c r="EJ94" s="221" t="str">
        <f t="shared" si="59"/>
        <v/>
      </c>
      <c r="EK94" s="355" t="str">
        <f t="shared" si="60"/>
        <v/>
      </c>
      <c r="EL94" s="221" t="str">
        <f t="shared" si="61"/>
        <v/>
      </c>
      <c r="EM94" s="355" t="str">
        <f t="shared" si="62"/>
        <v/>
      </c>
      <c r="EN94" s="221" t="str">
        <f t="shared" si="63"/>
        <v/>
      </c>
      <c r="EO94" s="355" t="str">
        <f t="shared" si="64"/>
        <v/>
      </c>
      <c r="EP94" s="221" t="str">
        <f t="shared" si="65"/>
        <v/>
      </c>
      <c r="EQ94" s="224" t="str">
        <f t="shared" si="66"/>
        <v/>
      </c>
      <c r="ER94" s="25"/>
      <c r="ES94" s="25"/>
      <c r="ET94" s="25"/>
      <c r="EU94" s="25"/>
      <c r="EV94" s="25"/>
      <c r="EW94" s="25"/>
      <c r="EX94" s="25"/>
      <c r="EY94" s="25"/>
    </row>
    <row r="95" spans="1:155" s="27" customFormat="1" ht="18" customHeight="1">
      <c r="A95" s="28">
        <v>89</v>
      </c>
      <c r="B95" s="394"/>
      <c r="C95" s="385"/>
      <c r="D95" s="15">
        <v>889</v>
      </c>
      <c r="E95" s="15"/>
      <c r="F95" s="29"/>
      <c r="G95" s="347"/>
      <c r="H95" s="92" t="str">
        <f t="shared" si="38"/>
        <v/>
      </c>
      <c r="I95" s="348" t="s">
        <v>595</v>
      </c>
      <c r="J95" s="349" t="s">
        <v>596</v>
      </c>
      <c r="K95" s="348" t="s">
        <v>597</v>
      </c>
      <c r="L95" s="384">
        <v>5</v>
      </c>
      <c r="M95" s="384">
        <v>5</v>
      </c>
      <c r="N95" s="384">
        <v>5</v>
      </c>
      <c r="O95" s="384">
        <v>5</v>
      </c>
      <c r="P95" s="384">
        <v>5</v>
      </c>
      <c r="Q95" s="384">
        <v>5</v>
      </c>
      <c r="R95" s="933">
        <v>22</v>
      </c>
      <c r="S95" s="933">
        <v>22</v>
      </c>
      <c r="T95" s="933">
        <v>2</v>
      </c>
      <c r="U95" s="400">
        <v>32</v>
      </c>
      <c r="V95" s="400">
        <v>32</v>
      </c>
      <c r="W95" s="400">
        <v>20</v>
      </c>
      <c r="X95" s="385">
        <v>5</v>
      </c>
      <c r="Y95" s="385">
        <v>5</v>
      </c>
      <c r="Z95" s="385">
        <v>5</v>
      </c>
      <c r="AA95" s="385">
        <v>5</v>
      </c>
      <c r="AB95" s="385">
        <v>5</v>
      </c>
      <c r="AC95" s="385">
        <v>5</v>
      </c>
      <c r="AD95" s="935">
        <v>22</v>
      </c>
      <c r="AE95" s="935">
        <v>22</v>
      </c>
      <c r="AF95" s="935">
        <v>2</v>
      </c>
      <c r="AG95" s="936">
        <v>32</v>
      </c>
      <c r="AH95" s="936">
        <v>32</v>
      </c>
      <c r="AI95" s="936">
        <v>20</v>
      </c>
      <c r="AJ95" s="394" t="s">
        <v>34</v>
      </c>
      <c r="AK95" s="384">
        <v>5</v>
      </c>
      <c r="AL95" s="384">
        <v>5</v>
      </c>
      <c r="AM95" s="384">
        <v>5</v>
      </c>
      <c r="AN95" s="384">
        <v>5</v>
      </c>
      <c r="AO95" s="384">
        <v>5</v>
      </c>
      <c r="AP95" s="384">
        <v>5</v>
      </c>
      <c r="AQ95" s="49">
        <v>50</v>
      </c>
      <c r="AR95" s="49">
        <v>20</v>
      </c>
      <c r="AS95" s="50">
        <v>70</v>
      </c>
      <c r="AT95" s="50">
        <v>30</v>
      </c>
      <c r="AU95" s="385">
        <v>5</v>
      </c>
      <c r="AV95" s="385">
        <v>5</v>
      </c>
      <c r="AW95" s="385">
        <v>5</v>
      </c>
      <c r="AX95" s="385">
        <v>5</v>
      </c>
      <c r="AY95" s="385">
        <v>5</v>
      </c>
      <c r="AZ95" s="385">
        <v>5</v>
      </c>
      <c r="BA95" s="935">
        <v>22</v>
      </c>
      <c r="BB95" s="935">
        <v>22</v>
      </c>
      <c r="BC95" s="935">
        <v>2</v>
      </c>
      <c r="BD95" s="936">
        <v>32</v>
      </c>
      <c r="BE95" s="936">
        <v>32</v>
      </c>
      <c r="BF95" s="936">
        <v>20</v>
      </c>
      <c r="BG95" s="384">
        <v>5</v>
      </c>
      <c r="BH95" s="384">
        <v>5</v>
      </c>
      <c r="BI95" s="384">
        <v>5</v>
      </c>
      <c r="BJ95" s="384">
        <v>5</v>
      </c>
      <c r="BK95" s="384">
        <v>5</v>
      </c>
      <c r="BL95" s="384">
        <v>5</v>
      </c>
      <c r="BM95" s="49">
        <v>50</v>
      </c>
      <c r="BN95" s="49">
        <v>20</v>
      </c>
      <c r="BO95" s="50">
        <v>70</v>
      </c>
      <c r="BP95" s="50">
        <v>30</v>
      </c>
      <c r="BQ95" s="385">
        <v>5</v>
      </c>
      <c r="BR95" s="385">
        <v>5</v>
      </c>
      <c r="BS95" s="385">
        <v>5</v>
      </c>
      <c r="BT95" s="385">
        <v>5</v>
      </c>
      <c r="BU95" s="385">
        <v>5</v>
      </c>
      <c r="BV95" s="385">
        <v>5</v>
      </c>
      <c r="BW95" s="51">
        <v>50</v>
      </c>
      <c r="BX95" s="51">
        <v>20</v>
      </c>
      <c r="BY95" s="52">
        <v>70</v>
      </c>
      <c r="BZ95" s="52">
        <v>30</v>
      </c>
      <c r="CA95" s="384">
        <v>20</v>
      </c>
      <c r="CB95" s="384">
        <v>20</v>
      </c>
      <c r="CC95" s="384">
        <v>20</v>
      </c>
      <c r="CD95" s="384">
        <v>20</v>
      </c>
      <c r="CE95" s="384">
        <v>20</v>
      </c>
      <c r="CF95" s="385">
        <v>20</v>
      </c>
      <c r="CG95" s="385">
        <v>20</v>
      </c>
      <c r="CH95" s="385">
        <v>20</v>
      </c>
      <c r="CI95" s="51">
        <v>20</v>
      </c>
      <c r="CJ95" s="52">
        <v>20</v>
      </c>
      <c r="CK95" s="384">
        <v>20</v>
      </c>
      <c r="CL95" s="384">
        <v>20</v>
      </c>
      <c r="CM95" s="384">
        <v>20</v>
      </c>
      <c r="CN95" s="49">
        <v>20</v>
      </c>
      <c r="CO95" s="50">
        <v>20</v>
      </c>
      <c r="CP95" s="338"/>
      <c r="CQ95" s="350" t="str">
        <f>IF(DOB!D95="","",DOB!D95)</f>
        <v/>
      </c>
      <c r="CR95" s="59"/>
      <c r="CS95" s="53"/>
      <c r="CT95" s="53"/>
      <c r="CU95" s="417" t="str">
        <f t="shared" si="67"/>
        <v/>
      </c>
      <c r="CV95" s="408"/>
      <c r="CW95" s="407" t="str">
        <f t="shared" si="68"/>
        <v/>
      </c>
      <c r="CX95" s="408"/>
      <c r="CY95" s="407" t="str">
        <f t="shared" si="69"/>
        <v/>
      </c>
      <c r="CZ95" s="408"/>
      <c r="DA95" s="407" t="str">
        <f t="shared" si="70"/>
        <v/>
      </c>
      <c r="DB95" s="408"/>
      <c r="DC95" s="407" t="str">
        <f t="shared" si="71"/>
        <v/>
      </c>
      <c r="DD95" s="408"/>
      <c r="DE95" s="407" t="str">
        <f t="shared" si="72"/>
        <v/>
      </c>
      <c r="DF95" s="408"/>
      <c r="DG95" s="407" t="str">
        <f t="shared" si="73"/>
        <v/>
      </c>
      <c r="DH95" s="408"/>
      <c r="DI95" s="407" t="str">
        <f t="shared" si="74"/>
        <v/>
      </c>
      <c r="DJ95" s="408"/>
      <c r="DK95" s="407" t="str">
        <f t="shared" si="75"/>
        <v/>
      </c>
      <c r="DL95" s="408"/>
      <c r="DM95" s="407" t="str">
        <f t="shared" si="76"/>
        <v/>
      </c>
      <c r="DN95" s="408"/>
      <c r="DO95" s="407" t="str">
        <f t="shared" si="77"/>
        <v/>
      </c>
      <c r="DP95" s="408"/>
      <c r="DQ95" s="407" t="str">
        <f t="shared" si="78"/>
        <v/>
      </c>
      <c r="DR95" s="418"/>
      <c r="DS95" s="25"/>
      <c r="DU95" s="356"/>
      <c r="DV95" s="359" t="str">
        <f t="shared" si="45"/>
        <v/>
      </c>
      <c r="DW95" s="355" t="str">
        <f t="shared" si="46"/>
        <v/>
      </c>
      <c r="DX95" s="221" t="str">
        <f t="shared" si="47"/>
        <v/>
      </c>
      <c r="DY95" s="355" t="str">
        <f t="shared" si="48"/>
        <v/>
      </c>
      <c r="DZ95" s="221" t="str">
        <f t="shared" si="49"/>
        <v/>
      </c>
      <c r="EA95" s="355" t="str">
        <f t="shared" si="50"/>
        <v/>
      </c>
      <c r="EB95" s="221" t="str">
        <f t="shared" si="51"/>
        <v/>
      </c>
      <c r="EC95" s="355" t="str">
        <f t="shared" si="52"/>
        <v/>
      </c>
      <c r="ED95" s="221" t="str">
        <f t="shared" si="53"/>
        <v/>
      </c>
      <c r="EE95" s="355" t="str">
        <f t="shared" si="54"/>
        <v/>
      </c>
      <c r="EF95" s="221" t="str">
        <f t="shared" si="55"/>
        <v/>
      </c>
      <c r="EG95" s="355" t="str">
        <f t="shared" si="56"/>
        <v/>
      </c>
      <c r="EH95" s="221" t="str">
        <f t="shared" si="57"/>
        <v/>
      </c>
      <c r="EI95" s="355" t="str">
        <f t="shared" si="58"/>
        <v/>
      </c>
      <c r="EJ95" s="221" t="str">
        <f t="shared" si="59"/>
        <v/>
      </c>
      <c r="EK95" s="355" t="str">
        <f t="shared" si="60"/>
        <v/>
      </c>
      <c r="EL95" s="221" t="str">
        <f t="shared" si="61"/>
        <v/>
      </c>
      <c r="EM95" s="355" t="str">
        <f t="shared" si="62"/>
        <v/>
      </c>
      <c r="EN95" s="221" t="str">
        <f t="shared" si="63"/>
        <v/>
      </c>
      <c r="EO95" s="355" t="str">
        <f t="shared" si="64"/>
        <v/>
      </c>
      <c r="EP95" s="221" t="str">
        <f t="shared" si="65"/>
        <v/>
      </c>
      <c r="EQ95" s="224" t="str">
        <f t="shared" si="66"/>
        <v/>
      </c>
      <c r="ER95" s="25"/>
      <c r="ES95" s="25"/>
      <c r="ET95" s="25"/>
      <c r="EU95" s="25"/>
      <c r="EV95" s="25"/>
      <c r="EW95" s="25"/>
      <c r="EX95" s="25"/>
      <c r="EY95" s="25"/>
    </row>
    <row r="96" spans="1:155" s="27" customFormat="1" ht="18" customHeight="1">
      <c r="A96" s="28">
        <v>90</v>
      </c>
      <c r="B96" s="394"/>
      <c r="C96" s="385"/>
      <c r="D96" s="15">
        <v>890</v>
      </c>
      <c r="E96" s="15"/>
      <c r="F96" s="29"/>
      <c r="G96" s="347"/>
      <c r="H96" s="92" t="str">
        <f t="shared" si="38"/>
        <v/>
      </c>
      <c r="I96" s="348" t="s">
        <v>598</v>
      </c>
      <c r="J96" s="349" t="s">
        <v>599</v>
      </c>
      <c r="K96" s="348" t="s">
        <v>600</v>
      </c>
      <c r="L96" s="384">
        <v>5</v>
      </c>
      <c r="M96" s="384">
        <v>5</v>
      </c>
      <c r="N96" s="384">
        <v>5</v>
      </c>
      <c r="O96" s="384">
        <v>5</v>
      </c>
      <c r="P96" s="384">
        <v>5</v>
      </c>
      <c r="Q96" s="384">
        <v>5</v>
      </c>
      <c r="R96" s="933">
        <v>21</v>
      </c>
      <c r="S96" s="933">
        <v>21</v>
      </c>
      <c r="T96" s="933">
        <v>1</v>
      </c>
      <c r="U96" s="400">
        <v>31</v>
      </c>
      <c r="V96" s="400">
        <v>31</v>
      </c>
      <c r="W96" s="400">
        <v>20</v>
      </c>
      <c r="X96" s="385">
        <v>5</v>
      </c>
      <c r="Y96" s="385">
        <v>5</v>
      </c>
      <c r="Z96" s="385">
        <v>5</v>
      </c>
      <c r="AA96" s="385">
        <v>5</v>
      </c>
      <c r="AB96" s="385">
        <v>5</v>
      </c>
      <c r="AC96" s="385">
        <v>5</v>
      </c>
      <c r="AD96" s="935">
        <v>21</v>
      </c>
      <c r="AE96" s="935">
        <v>21</v>
      </c>
      <c r="AF96" s="935">
        <v>1</v>
      </c>
      <c r="AG96" s="936">
        <v>31</v>
      </c>
      <c r="AH96" s="936">
        <v>31</v>
      </c>
      <c r="AI96" s="936">
        <v>20</v>
      </c>
      <c r="AJ96" s="394" t="s">
        <v>34</v>
      </c>
      <c r="AK96" s="384">
        <v>5</v>
      </c>
      <c r="AL96" s="384">
        <v>5</v>
      </c>
      <c r="AM96" s="384">
        <v>5</v>
      </c>
      <c r="AN96" s="384">
        <v>5</v>
      </c>
      <c r="AO96" s="384">
        <v>5</v>
      </c>
      <c r="AP96" s="384">
        <v>5</v>
      </c>
      <c r="AQ96" s="49">
        <v>50</v>
      </c>
      <c r="AR96" s="49">
        <v>20</v>
      </c>
      <c r="AS96" s="50">
        <v>70</v>
      </c>
      <c r="AT96" s="50">
        <v>30</v>
      </c>
      <c r="AU96" s="385">
        <v>5</v>
      </c>
      <c r="AV96" s="385">
        <v>5</v>
      </c>
      <c r="AW96" s="385">
        <v>5</v>
      </c>
      <c r="AX96" s="385">
        <v>5</v>
      </c>
      <c r="AY96" s="385">
        <v>5</v>
      </c>
      <c r="AZ96" s="385">
        <v>5</v>
      </c>
      <c r="BA96" s="935">
        <v>21</v>
      </c>
      <c r="BB96" s="935">
        <v>21</v>
      </c>
      <c r="BC96" s="935">
        <v>1</v>
      </c>
      <c r="BD96" s="936">
        <v>31</v>
      </c>
      <c r="BE96" s="936">
        <v>31</v>
      </c>
      <c r="BF96" s="936">
        <v>20</v>
      </c>
      <c r="BG96" s="384">
        <v>5</v>
      </c>
      <c r="BH96" s="384">
        <v>5</v>
      </c>
      <c r="BI96" s="384">
        <v>5</v>
      </c>
      <c r="BJ96" s="384">
        <v>5</v>
      </c>
      <c r="BK96" s="384">
        <v>5</v>
      </c>
      <c r="BL96" s="384">
        <v>5</v>
      </c>
      <c r="BM96" s="49">
        <v>50</v>
      </c>
      <c r="BN96" s="49">
        <v>20</v>
      </c>
      <c r="BO96" s="50">
        <v>70</v>
      </c>
      <c r="BP96" s="50">
        <v>30</v>
      </c>
      <c r="BQ96" s="385">
        <v>5</v>
      </c>
      <c r="BR96" s="385">
        <v>5</v>
      </c>
      <c r="BS96" s="385">
        <v>5</v>
      </c>
      <c r="BT96" s="385">
        <v>5</v>
      </c>
      <c r="BU96" s="385">
        <v>5</v>
      </c>
      <c r="BV96" s="385">
        <v>5</v>
      </c>
      <c r="BW96" s="51">
        <v>50</v>
      </c>
      <c r="BX96" s="51">
        <v>20</v>
      </c>
      <c r="BY96" s="52">
        <v>70</v>
      </c>
      <c r="BZ96" s="52">
        <v>30</v>
      </c>
      <c r="CA96" s="384">
        <v>20</v>
      </c>
      <c r="CB96" s="384">
        <v>20</v>
      </c>
      <c r="CC96" s="384">
        <v>20</v>
      </c>
      <c r="CD96" s="384">
        <v>20</v>
      </c>
      <c r="CE96" s="384">
        <v>20</v>
      </c>
      <c r="CF96" s="385">
        <v>20</v>
      </c>
      <c r="CG96" s="385">
        <v>20</v>
      </c>
      <c r="CH96" s="385">
        <v>20</v>
      </c>
      <c r="CI96" s="51">
        <v>20</v>
      </c>
      <c r="CJ96" s="52">
        <v>20</v>
      </c>
      <c r="CK96" s="384">
        <v>20</v>
      </c>
      <c r="CL96" s="384">
        <v>20</v>
      </c>
      <c r="CM96" s="384">
        <v>20</v>
      </c>
      <c r="CN96" s="49">
        <v>20</v>
      </c>
      <c r="CO96" s="50">
        <v>20</v>
      </c>
      <c r="CP96" s="338"/>
      <c r="CQ96" s="350" t="str">
        <f>IF(DOB!D96="","",DOB!D96)</f>
        <v/>
      </c>
      <c r="CR96" s="59"/>
      <c r="CS96" s="53"/>
      <c r="CT96" s="53"/>
      <c r="CU96" s="417" t="str">
        <f t="shared" si="67"/>
        <v/>
      </c>
      <c r="CV96" s="408"/>
      <c r="CW96" s="407" t="str">
        <f t="shared" si="68"/>
        <v/>
      </c>
      <c r="CX96" s="408"/>
      <c r="CY96" s="407" t="str">
        <f t="shared" si="69"/>
        <v/>
      </c>
      <c r="CZ96" s="408"/>
      <c r="DA96" s="407" t="str">
        <f t="shared" si="70"/>
        <v/>
      </c>
      <c r="DB96" s="408"/>
      <c r="DC96" s="407" t="str">
        <f t="shared" si="71"/>
        <v/>
      </c>
      <c r="DD96" s="408"/>
      <c r="DE96" s="407" t="str">
        <f t="shared" si="72"/>
        <v/>
      </c>
      <c r="DF96" s="408"/>
      <c r="DG96" s="407" t="str">
        <f t="shared" si="73"/>
        <v/>
      </c>
      <c r="DH96" s="408"/>
      <c r="DI96" s="407" t="str">
        <f t="shared" si="74"/>
        <v/>
      </c>
      <c r="DJ96" s="408"/>
      <c r="DK96" s="407" t="str">
        <f t="shared" si="75"/>
        <v/>
      </c>
      <c r="DL96" s="408"/>
      <c r="DM96" s="407" t="str">
        <f t="shared" si="76"/>
        <v/>
      </c>
      <c r="DN96" s="408"/>
      <c r="DO96" s="407" t="str">
        <f t="shared" si="77"/>
        <v/>
      </c>
      <c r="DP96" s="408"/>
      <c r="DQ96" s="407" t="str">
        <f t="shared" si="78"/>
        <v/>
      </c>
      <c r="DR96" s="418"/>
      <c r="DS96" s="25"/>
      <c r="DU96" s="356"/>
      <c r="DV96" s="359" t="str">
        <f t="shared" si="45"/>
        <v/>
      </c>
      <c r="DW96" s="355" t="str">
        <f t="shared" si="46"/>
        <v/>
      </c>
      <c r="DX96" s="221" t="str">
        <f t="shared" si="47"/>
        <v/>
      </c>
      <c r="DY96" s="355" t="str">
        <f t="shared" si="48"/>
        <v/>
      </c>
      <c r="DZ96" s="221" t="str">
        <f t="shared" si="49"/>
        <v/>
      </c>
      <c r="EA96" s="355" t="str">
        <f t="shared" si="50"/>
        <v/>
      </c>
      <c r="EB96" s="221" t="str">
        <f t="shared" si="51"/>
        <v/>
      </c>
      <c r="EC96" s="355" t="str">
        <f t="shared" si="52"/>
        <v/>
      </c>
      <c r="ED96" s="221" t="str">
        <f t="shared" si="53"/>
        <v/>
      </c>
      <c r="EE96" s="355" t="str">
        <f t="shared" si="54"/>
        <v/>
      </c>
      <c r="EF96" s="221" t="str">
        <f t="shared" si="55"/>
        <v/>
      </c>
      <c r="EG96" s="355" t="str">
        <f t="shared" si="56"/>
        <v/>
      </c>
      <c r="EH96" s="221" t="str">
        <f t="shared" si="57"/>
        <v/>
      </c>
      <c r="EI96" s="355" t="str">
        <f t="shared" si="58"/>
        <v/>
      </c>
      <c r="EJ96" s="221" t="str">
        <f t="shared" si="59"/>
        <v/>
      </c>
      <c r="EK96" s="355" t="str">
        <f t="shared" si="60"/>
        <v/>
      </c>
      <c r="EL96" s="221" t="str">
        <f t="shared" si="61"/>
        <v/>
      </c>
      <c r="EM96" s="355" t="str">
        <f t="shared" si="62"/>
        <v/>
      </c>
      <c r="EN96" s="221" t="str">
        <f t="shared" si="63"/>
        <v/>
      </c>
      <c r="EO96" s="355" t="str">
        <f t="shared" si="64"/>
        <v/>
      </c>
      <c r="EP96" s="221" t="str">
        <f t="shared" si="65"/>
        <v/>
      </c>
      <c r="EQ96" s="224" t="str">
        <f t="shared" si="66"/>
        <v/>
      </c>
      <c r="ER96" s="25"/>
      <c r="ES96" s="25"/>
      <c r="ET96" s="25"/>
      <c r="EU96" s="25"/>
      <c r="EV96" s="25"/>
      <c r="EW96" s="25"/>
      <c r="EX96" s="25"/>
      <c r="EY96" s="25"/>
    </row>
    <row r="97" spans="1:155" s="27" customFormat="1" ht="18" customHeight="1">
      <c r="A97" s="28">
        <v>91</v>
      </c>
      <c r="B97" s="394"/>
      <c r="C97" s="385"/>
      <c r="D97" s="15">
        <v>891</v>
      </c>
      <c r="E97" s="15"/>
      <c r="F97" s="29"/>
      <c r="G97" s="347"/>
      <c r="H97" s="92" t="str">
        <f t="shared" si="38"/>
        <v/>
      </c>
      <c r="I97" s="348" t="s">
        <v>601</v>
      </c>
      <c r="J97" s="349" t="s">
        <v>602</v>
      </c>
      <c r="K97" s="348" t="s">
        <v>603</v>
      </c>
      <c r="L97" s="384">
        <v>5</v>
      </c>
      <c r="M97" s="384">
        <v>5</v>
      </c>
      <c r="N97" s="384">
        <v>5</v>
      </c>
      <c r="O97" s="384">
        <v>5</v>
      </c>
      <c r="P97" s="384">
        <v>5</v>
      </c>
      <c r="Q97" s="384">
        <v>5</v>
      </c>
      <c r="R97" s="933">
        <v>30</v>
      </c>
      <c r="S97" s="933">
        <v>30</v>
      </c>
      <c r="T97" s="933">
        <v>10</v>
      </c>
      <c r="U97" s="400">
        <v>30</v>
      </c>
      <c r="V97" s="400">
        <v>30</v>
      </c>
      <c r="W97" s="400">
        <v>20</v>
      </c>
      <c r="X97" s="385">
        <v>5</v>
      </c>
      <c r="Y97" s="385">
        <v>5</v>
      </c>
      <c r="Z97" s="385">
        <v>5</v>
      </c>
      <c r="AA97" s="385">
        <v>5</v>
      </c>
      <c r="AB97" s="385">
        <v>5</v>
      </c>
      <c r="AC97" s="385">
        <v>5</v>
      </c>
      <c r="AD97" s="935">
        <v>30</v>
      </c>
      <c r="AE97" s="935">
        <v>30</v>
      </c>
      <c r="AF97" s="935">
        <v>10</v>
      </c>
      <c r="AG97" s="936">
        <v>30</v>
      </c>
      <c r="AH97" s="936">
        <v>30</v>
      </c>
      <c r="AI97" s="936">
        <v>20</v>
      </c>
      <c r="AJ97" s="394" t="s">
        <v>34</v>
      </c>
      <c r="AK97" s="384">
        <v>5</v>
      </c>
      <c r="AL97" s="384">
        <v>5</v>
      </c>
      <c r="AM97" s="384">
        <v>5</v>
      </c>
      <c r="AN97" s="384">
        <v>5</v>
      </c>
      <c r="AO97" s="384">
        <v>5</v>
      </c>
      <c r="AP97" s="384">
        <v>5</v>
      </c>
      <c r="AQ97" s="49">
        <v>50</v>
      </c>
      <c r="AR97" s="49">
        <v>20</v>
      </c>
      <c r="AS97" s="50">
        <v>70</v>
      </c>
      <c r="AT97" s="50">
        <v>30</v>
      </c>
      <c r="AU97" s="385">
        <v>5</v>
      </c>
      <c r="AV97" s="385">
        <v>5</v>
      </c>
      <c r="AW97" s="385">
        <v>5</v>
      </c>
      <c r="AX97" s="385">
        <v>5</v>
      </c>
      <c r="AY97" s="385">
        <v>5</v>
      </c>
      <c r="AZ97" s="385">
        <v>5</v>
      </c>
      <c r="BA97" s="935">
        <v>30</v>
      </c>
      <c r="BB97" s="935">
        <v>30</v>
      </c>
      <c r="BC97" s="935">
        <v>10</v>
      </c>
      <c r="BD97" s="936">
        <v>30</v>
      </c>
      <c r="BE97" s="936">
        <v>30</v>
      </c>
      <c r="BF97" s="936">
        <v>20</v>
      </c>
      <c r="BG97" s="384">
        <v>5</v>
      </c>
      <c r="BH97" s="384">
        <v>5</v>
      </c>
      <c r="BI97" s="384">
        <v>5</v>
      </c>
      <c r="BJ97" s="384">
        <v>5</v>
      </c>
      <c r="BK97" s="384">
        <v>5</v>
      </c>
      <c r="BL97" s="384">
        <v>5</v>
      </c>
      <c r="BM97" s="49">
        <v>50</v>
      </c>
      <c r="BN97" s="49">
        <v>20</v>
      </c>
      <c r="BO97" s="50">
        <v>70</v>
      </c>
      <c r="BP97" s="50">
        <v>30</v>
      </c>
      <c r="BQ97" s="385">
        <v>5</v>
      </c>
      <c r="BR97" s="385">
        <v>5</v>
      </c>
      <c r="BS97" s="385">
        <v>5</v>
      </c>
      <c r="BT97" s="385">
        <v>5</v>
      </c>
      <c r="BU97" s="385">
        <v>5</v>
      </c>
      <c r="BV97" s="385">
        <v>5</v>
      </c>
      <c r="BW97" s="51">
        <v>50</v>
      </c>
      <c r="BX97" s="51">
        <v>20</v>
      </c>
      <c r="BY97" s="52">
        <v>70</v>
      </c>
      <c r="BZ97" s="52">
        <v>30</v>
      </c>
      <c r="CA97" s="384">
        <v>20</v>
      </c>
      <c r="CB97" s="384">
        <v>20</v>
      </c>
      <c r="CC97" s="384">
        <v>20</v>
      </c>
      <c r="CD97" s="384">
        <v>20</v>
      </c>
      <c r="CE97" s="384">
        <v>20</v>
      </c>
      <c r="CF97" s="385">
        <v>20</v>
      </c>
      <c r="CG97" s="385">
        <v>20</v>
      </c>
      <c r="CH97" s="385">
        <v>20</v>
      </c>
      <c r="CI97" s="51">
        <v>20</v>
      </c>
      <c r="CJ97" s="52">
        <v>20</v>
      </c>
      <c r="CK97" s="384">
        <v>20</v>
      </c>
      <c r="CL97" s="384">
        <v>20</v>
      </c>
      <c r="CM97" s="384">
        <v>20</v>
      </c>
      <c r="CN97" s="49">
        <v>20</v>
      </c>
      <c r="CO97" s="50">
        <v>20</v>
      </c>
      <c r="CP97" s="338"/>
      <c r="CQ97" s="350" t="str">
        <f>IF(DOB!D97="","",DOB!D97)</f>
        <v/>
      </c>
      <c r="CR97" s="59"/>
      <c r="CS97" s="53"/>
      <c r="CT97" s="53"/>
      <c r="CU97" s="417" t="str">
        <f t="shared" si="67"/>
        <v/>
      </c>
      <c r="CV97" s="408"/>
      <c r="CW97" s="407" t="str">
        <f t="shared" si="68"/>
        <v/>
      </c>
      <c r="CX97" s="408"/>
      <c r="CY97" s="407" t="str">
        <f t="shared" si="69"/>
        <v/>
      </c>
      <c r="CZ97" s="408"/>
      <c r="DA97" s="407" t="str">
        <f t="shared" si="70"/>
        <v/>
      </c>
      <c r="DB97" s="408"/>
      <c r="DC97" s="407" t="str">
        <f t="shared" si="71"/>
        <v/>
      </c>
      <c r="DD97" s="408"/>
      <c r="DE97" s="407" t="str">
        <f t="shared" si="72"/>
        <v/>
      </c>
      <c r="DF97" s="408"/>
      <c r="DG97" s="407" t="str">
        <f t="shared" si="73"/>
        <v/>
      </c>
      <c r="DH97" s="408"/>
      <c r="DI97" s="407" t="str">
        <f t="shared" si="74"/>
        <v/>
      </c>
      <c r="DJ97" s="408"/>
      <c r="DK97" s="407" t="str">
        <f t="shared" si="75"/>
        <v/>
      </c>
      <c r="DL97" s="408"/>
      <c r="DM97" s="407" t="str">
        <f t="shared" si="76"/>
        <v/>
      </c>
      <c r="DN97" s="408"/>
      <c r="DO97" s="407" t="str">
        <f t="shared" si="77"/>
        <v/>
      </c>
      <c r="DP97" s="408"/>
      <c r="DQ97" s="407" t="str">
        <f t="shared" si="78"/>
        <v/>
      </c>
      <c r="DR97" s="418"/>
      <c r="DS97" s="25"/>
      <c r="DU97" s="356"/>
      <c r="DV97" s="359" t="str">
        <f t="shared" si="45"/>
        <v/>
      </c>
      <c r="DW97" s="355" t="str">
        <f t="shared" si="46"/>
        <v/>
      </c>
      <c r="DX97" s="221" t="str">
        <f t="shared" si="47"/>
        <v/>
      </c>
      <c r="DY97" s="355" t="str">
        <f t="shared" si="48"/>
        <v/>
      </c>
      <c r="DZ97" s="221" t="str">
        <f t="shared" si="49"/>
        <v/>
      </c>
      <c r="EA97" s="355" t="str">
        <f t="shared" si="50"/>
        <v/>
      </c>
      <c r="EB97" s="221" t="str">
        <f t="shared" si="51"/>
        <v/>
      </c>
      <c r="EC97" s="355" t="str">
        <f t="shared" si="52"/>
        <v/>
      </c>
      <c r="ED97" s="221" t="str">
        <f t="shared" si="53"/>
        <v/>
      </c>
      <c r="EE97" s="355" t="str">
        <f t="shared" si="54"/>
        <v/>
      </c>
      <c r="EF97" s="221" t="str">
        <f t="shared" si="55"/>
        <v/>
      </c>
      <c r="EG97" s="355" t="str">
        <f t="shared" si="56"/>
        <v/>
      </c>
      <c r="EH97" s="221" t="str">
        <f t="shared" si="57"/>
        <v/>
      </c>
      <c r="EI97" s="355" t="str">
        <f t="shared" si="58"/>
        <v/>
      </c>
      <c r="EJ97" s="221" t="str">
        <f t="shared" si="59"/>
        <v/>
      </c>
      <c r="EK97" s="355" t="str">
        <f t="shared" si="60"/>
        <v/>
      </c>
      <c r="EL97" s="221" t="str">
        <f t="shared" si="61"/>
        <v/>
      </c>
      <c r="EM97" s="355" t="str">
        <f t="shared" si="62"/>
        <v/>
      </c>
      <c r="EN97" s="221" t="str">
        <f t="shared" si="63"/>
        <v/>
      </c>
      <c r="EO97" s="355" t="str">
        <f t="shared" si="64"/>
        <v/>
      </c>
      <c r="EP97" s="221" t="str">
        <f t="shared" si="65"/>
        <v/>
      </c>
      <c r="EQ97" s="224" t="str">
        <f t="shared" si="66"/>
        <v/>
      </c>
      <c r="ER97" s="25"/>
      <c r="ES97" s="25"/>
      <c r="ET97" s="25"/>
      <c r="EU97" s="25"/>
      <c r="EV97" s="25"/>
      <c r="EW97" s="25"/>
      <c r="EX97" s="25"/>
      <c r="EY97" s="25"/>
    </row>
    <row r="98" spans="1:155" s="27" customFormat="1" ht="18" customHeight="1">
      <c r="A98" s="28">
        <v>92</v>
      </c>
      <c r="B98" s="394"/>
      <c r="C98" s="385"/>
      <c r="D98" s="15">
        <v>892</v>
      </c>
      <c r="E98" s="15"/>
      <c r="F98" s="29"/>
      <c r="G98" s="347"/>
      <c r="H98" s="92" t="str">
        <f t="shared" si="38"/>
        <v/>
      </c>
      <c r="I98" s="348" t="s">
        <v>604</v>
      </c>
      <c r="J98" s="349" t="s">
        <v>605</v>
      </c>
      <c r="K98" s="348" t="s">
        <v>606</v>
      </c>
      <c r="L98" s="384">
        <v>5</v>
      </c>
      <c r="M98" s="384">
        <v>5</v>
      </c>
      <c r="N98" s="384">
        <v>5</v>
      </c>
      <c r="O98" s="384">
        <v>5</v>
      </c>
      <c r="P98" s="384">
        <v>5</v>
      </c>
      <c r="Q98" s="384">
        <v>5</v>
      </c>
      <c r="R98" s="933">
        <v>29</v>
      </c>
      <c r="S98" s="933">
        <v>29</v>
      </c>
      <c r="T98" s="933">
        <v>9</v>
      </c>
      <c r="U98" s="400">
        <v>29</v>
      </c>
      <c r="V98" s="400">
        <v>29</v>
      </c>
      <c r="W98" s="400">
        <v>20</v>
      </c>
      <c r="X98" s="385">
        <v>5</v>
      </c>
      <c r="Y98" s="385">
        <v>5</v>
      </c>
      <c r="Z98" s="385">
        <v>5</v>
      </c>
      <c r="AA98" s="385">
        <v>5</v>
      </c>
      <c r="AB98" s="385">
        <v>5</v>
      </c>
      <c r="AC98" s="385">
        <v>5</v>
      </c>
      <c r="AD98" s="935">
        <v>29</v>
      </c>
      <c r="AE98" s="935">
        <v>29</v>
      </c>
      <c r="AF98" s="935">
        <v>9</v>
      </c>
      <c r="AG98" s="936">
        <v>29</v>
      </c>
      <c r="AH98" s="936">
        <v>29</v>
      </c>
      <c r="AI98" s="936">
        <v>20</v>
      </c>
      <c r="AJ98" s="394" t="s">
        <v>34</v>
      </c>
      <c r="AK98" s="384">
        <v>5</v>
      </c>
      <c r="AL98" s="384">
        <v>5</v>
      </c>
      <c r="AM98" s="384">
        <v>5</v>
      </c>
      <c r="AN98" s="384">
        <v>5</v>
      </c>
      <c r="AO98" s="384">
        <v>5</v>
      </c>
      <c r="AP98" s="384">
        <v>5</v>
      </c>
      <c r="AQ98" s="49">
        <v>50</v>
      </c>
      <c r="AR98" s="49">
        <v>20</v>
      </c>
      <c r="AS98" s="50">
        <v>70</v>
      </c>
      <c r="AT98" s="50">
        <v>30</v>
      </c>
      <c r="AU98" s="385">
        <v>5</v>
      </c>
      <c r="AV98" s="385">
        <v>5</v>
      </c>
      <c r="AW98" s="385">
        <v>5</v>
      </c>
      <c r="AX98" s="385">
        <v>5</v>
      </c>
      <c r="AY98" s="385">
        <v>5</v>
      </c>
      <c r="AZ98" s="385">
        <v>5</v>
      </c>
      <c r="BA98" s="935">
        <v>29</v>
      </c>
      <c r="BB98" s="935">
        <v>29</v>
      </c>
      <c r="BC98" s="935">
        <v>9</v>
      </c>
      <c r="BD98" s="936">
        <v>29</v>
      </c>
      <c r="BE98" s="936">
        <v>29</v>
      </c>
      <c r="BF98" s="936">
        <v>20</v>
      </c>
      <c r="BG98" s="384">
        <v>5</v>
      </c>
      <c r="BH98" s="384">
        <v>5</v>
      </c>
      <c r="BI98" s="384">
        <v>5</v>
      </c>
      <c r="BJ98" s="384">
        <v>5</v>
      </c>
      <c r="BK98" s="384">
        <v>5</v>
      </c>
      <c r="BL98" s="384">
        <v>5</v>
      </c>
      <c r="BM98" s="49">
        <v>50</v>
      </c>
      <c r="BN98" s="49">
        <v>20</v>
      </c>
      <c r="BO98" s="50">
        <v>70</v>
      </c>
      <c r="BP98" s="50">
        <v>30</v>
      </c>
      <c r="BQ98" s="385">
        <v>5</v>
      </c>
      <c r="BR98" s="385">
        <v>5</v>
      </c>
      <c r="BS98" s="385">
        <v>5</v>
      </c>
      <c r="BT98" s="385">
        <v>5</v>
      </c>
      <c r="BU98" s="385">
        <v>5</v>
      </c>
      <c r="BV98" s="385">
        <v>5</v>
      </c>
      <c r="BW98" s="51">
        <v>50</v>
      </c>
      <c r="BX98" s="51">
        <v>20</v>
      </c>
      <c r="BY98" s="52">
        <v>70</v>
      </c>
      <c r="BZ98" s="52">
        <v>30</v>
      </c>
      <c r="CA98" s="384">
        <v>20</v>
      </c>
      <c r="CB98" s="384">
        <v>20</v>
      </c>
      <c r="CC98" s="384">
        <v>20</v>
      </c>
      <c r="CD98" s="384">
        <v>20</v>
      </c>
      <c r="CE98" s="384">
        <v>20</v>
      </c>
      <c r="CF98" s="385">
        <v>20</v>
      </c>
      <c r="CG98" s="385">
        <v>20</v>
      </c>
      <c r="CH98" s="385">
        <v>20</v>
      </c>
      <c r="CI98" s="51">
        <v>20</v>
      </c>
      <c r="CJ98" s="52">
        <v>20</v>
      </c>
      <c r="CK98" s="384">
        <v>20</v>
      </c>
      <c r="CL98" s="384">
        <v>20</v>
      </c>
      <c r="CM98" s="384">
        <v>20</v>
      </c>
      <c r="CN98" s="49">
        <v>20</v>
      </c>
      <c r="CO98" s="50">
        <v>20</v>
      </c>
      <c r="CP98" s="338"/>
      <c r="CQ98" s="350" t="str">
        <f>IF(DOB!D98="","",DOB!D98)</f>
        <v/>
      </c>
      <c r="CR98" s="59"/>
      <c r="CS98" s="53"/>
      <c r="CT98" s="53"/>
      <c r="CU98" s="417" t="str">
        <f t="shared" si="67"/>
        <v/>
      </c>
      <c r="CV98" s="408"/>
      <c r="CW98" s="407" t="str">
        <f t="shared" si="68"/>
        <v/>
      </c>
      <c r="CX98" s="408"/>
      <c r="CY98" s="407" t="str">
        <f t="shared" si="69"/>
        <v/>
      </c>
      <c r="CZ98" s="408"/>
      <c r="DA98" s="407" t="str">
        <f t="shared" si="70"/>
        <v/>
      </c>
      <c r="DB98" s="408"/>
      <c r="DC98" s="407" t="str">
        <f t="shared" si="71"/>
        <v/>
      </c>
      <c r="DD98" s="408"/>
      <c r="DE98" s="407" t="str">
        <f t="shared" si="72"/>
        <v/>
      </c>
      <c r="DF98" s="408"/>
      <c r="DG98" s="407" t="str">
        <f t="shared" si="73"/>
        <v/>
      </c>
      <c r="DH98" s="408"/>
      <c r="DI98" s="407" t="str">
        <f t="shared" si="74"/>
        <v/>
      </c>
      <c r="DJ98" s="408"/>
      <c r="DK98" s="407" t="str">
        <f t="shared" si="75"/>
        <v/>
      </c>
      <c r="DL98" s="408"/>
      <c r="DM98" s="407" t="str">
        <f t="shared" si="76"/>
        <v/>
      </c>
      <c r="DN98" s="408"/>
      <c r="DO98" s="407" t="str">
        <f t="shared" si="77"/>
        <v/>
      </c>
      <c r="DP98" s="408"/>
      <c r="DQ98" s="407" t="str">
        <f t="shared" si="78"/>
        <v/>
      </c>
      <c r="DR98" s="418"/>
      <c r="DS98" s="25"/>
      <c r="DU98" s="356"/>
      <c r="DV98" s="359" t="str">
        <f t="shared" si="45"/>
        <v/>
      </c>
      <c r="DW98" s="355" t="str">
        <f t="shared" si="46"/>
        <v/>
      </c>
      <c r="DX98" s="221" t="str">
        <f t="shared" si="47"/>
        <v/>
      </c>
      <c r="DY98" s="355" t="str">
        <f t="shared" si="48"/>
        <v/>
      </c>
      <c r="DZ98" s="221" t="str">
        <f t="shared" si="49"/>
        <v/>
      </c>
      <c r="EA98" s="355" t="str">
        <f t="shared" si="50"/>
        <v/>
      </c>
      <c r="EB98" s="221" t="str">
        <f t="shared" si="51"/>
        <v/>
      </c>
      <c r="EC98" s="355" t="str">
        <f t="shared" si="52"/>
        <v/>
      </c>
      <c r="ED98" s="221" t="str">
        <f t="shared" si="53"/>
        <v/>
      </c>
      <c r="EE98" s="355" t="str">
        <f t="shared" si="54"/>
        <v/>
      </c>
      <c r="EF98" s="221" t="str">
        <f t="shared" si="55"/>
        <v/>
      </c>
      <c r="EG98" s="355" t="str">
        <f t="shared" si="56"/>
        <v/>
      </c>
      <c r="EH98" s="221" t="str">
        <f t="shared" si="57"/>
        <v/>
      </c>
      <c r="EI98" s="355" t="str">
        <f t="shared" si="58"/>
        <v/>
      </c>
      <c r="EJ98" s="221" t="str">
        <f t="shared" si="59"/>
        <v/>
      </c>
      <c r="EK98" s="355" t="str">
        <f t="shared" si="60"/>
        <v/>
      </c>
      <c r="EL98" s="221" t="str">
        <f t="shared" si="61"/>
        <v/>
      </c>
      <c r="EM98" s="355" t="str">
        <f t="shared" si="62"/>
        <v/>
      </c>
      <c r="EN98" s="221" t="str">
        <f t="shared" si="63"/>
        <v/>
      </c>
      <c r="EO98" s="355" t="str">
        <f t="shared" si="64"/>
        <v/>
      </c>
      <c r="EP98" s="221" t="str">
        <f t="shared" si="65"/>
        <v/>
      </c>
      <c r="EQ98" s="224" t="str">
        <f t="shared" si="66"/>
        <v/>
      </c>
      <c r="ER98" s="25"/>
      <c r="ES98" s="25"/>
      <c r="ET98" s="25"/>
      <c r="EU98" s="25"/>
      <c r="EV98" s="25"/>
      <c r="EW98" s="25"/>
      <c r="EX98" s="25"/>
      <c r="EY98" s="25"/>
    </row>
    <row r="99" spans="1:155" s="27" customFormat="1" ht="18" customHeight="1">
      <c r="A99" s="28">
        <v>93</v>
      </c>
      <c r="B99" s="394"/>
      <c r="C99" s="385"/>
      <c r="D99" s="15">
        <v>893</v>
      </c>
      <c r="E99" s="15"/>
      <c r="F99" s="29"/>
      <c r="G99" s="347"/>
      <c r="H99" s="92" t="str">
        <f t="shared" si="38"/>
        <v/>
      </c>
      <c r="I99" s="348" t="s">
        <v>607</v>
      </c>
      <c r="J99" s="349" t="s">
        <v>608</v>
      </c>
      <c r="K99" s="348" t="s">
        <v>609</v>
      </c>
      <c r="L99" s="384">
        <v>5</v>
      </c>
      <c r="M99" s="384">
        <v>5</v>
      </c>
      <c r="N99" s="384">
        <v>5</v>
      </c>
      <c r="O99" s="384">
        <v>5</v>
      </c>
      <c r="P99" s="384">
        <v>5</v>
      </c>
      <c r="Q99" s="384">
        <v>5</v>
      </c>
      <c r="R99" s="933">
        <v>28</v>
      </c>
      <c r="S99" s="933">
        <v>28</v>
      </c>
      <c r="T99" s="933">
        <v>8</v>
      </c>
      <c r="U99" s="400">
        <v>28</v>
      </c>
      <c r="V99" s="400">
        <v>28</v>
      </c>
      <c r="W99" s="400">
        <v>20</v>
      </c>
      <c r="X99" s="385">
        <v>5</v>
      </c>
      <c r="Y99" s="385">
        <v>5</v>
      </c>
      <c r="Z99" s="385">
        <v>5</v>
      </c>
      <c r="AA99" s="385">
        <v>5</v>
      </c>
      <c r="AB99" s="385">
        <v>5</v>
      </c>
      <c r="AC99" s="385">
        <v>5</v>
      </c>
      <c r="AD99" s="935">
        <v>28</v>
      </c>
      <c r="AE99" s="935">
        <v>28</v>
      </c>
      <c r="AF99" s="935">
        <v>8</v>
      </c>
      <c r="AG99" s="936">
        <v>28</v>
      </c>
      <c r="AH99" s="936">
        <v>28</v>
      </c>
      <c r="AI99" s="936">
        <v>20</v>
      </c>
      <c r="AJ99" s="394" t="s">
        <v>34</v>
      </c>
      <c r="AK99" s="384">
        <v>5</v>
      </c>
      <c r="AL99" s="384">
        <v>5</v>
      </c>
      <c r="AM99" s="384">
        <v>5</v>
      </c>
      <c r="AN99" s="384">
        <v>5</v>
      </c>
      <c r="AO99" s="384">
        <v>5</v>
      </c>
      <c r="AP99" s="384">
        <v>5</v>
      </c>
      <c r="AQ99" s="49">
        <v>50</v>
      </c>
      <c r="AR99" s="49">
        <v>20</v>
      </c>
      <c r="AS99" s="50">
        <v>70</v>
      </c>
      <c r="AT99" s="50">
        <v>30</v>
      </c>
      <c r="AU99" s="385">
        <v>5</v>
      </c>
      <c r="AV99" s="385">
        <v>5</v>
      </c>
      <c r="AW99" s="385">
        <v>5</v>
      </c>
      <c r="AX99" s="385">
        <v>5</v>
      </c>
      <c r="AY99" s="385">
        <v>5</v>
      </c>
      <c r="AZ99" s="385">
        <v>5</v>
      </c>
      <c r="BA99" s="935">
        <v>28</v>
      </c>
      <c r="BB99" s="935">
        <v>28</v>
      </c>
      <c r="BC99" s="935">
        <v>8</v>
      </c>
      <c r="BD99" s="936">
        <v>28</v>
      </c>
      <c r="BE99" s="936">
        <v>28</v>
      </c>
      <c r="BF99" s="936">
        <v>20</v>
      </c>
      <c r="BG99" s="384">
        <v>5</v>
      </c>
      <c r="BH99" s="384">
        <v>5</v>
      </c>
      <c r="BI99" s="384">
        <v>5</v>
      </c>
      <c r="BJ99" s="384">
        <v>5</v>
      </c>
      <c r="BK99" s="384">
        <v>5</v>
      </c>
      <c r="BL99" s="384">
        <v>5</v>
      </c>
      <c r="BM99" s="49">
        <v>50</v>
      </c>
      <c r="BN99" s="49">
        <v>20</v>
      </c>
      <c r="BO99" s="50">
        <v>70</v>
      </c>
      <c r="BP99" s="50">
        <v>30</v>
      </c>
      <c r="BQ99" s="385">
        <v>5</v>
      </c>
      <c r="BR99" s="385">
        <v>5</v>
      </c>
      <c r="BS99" s="385">
        <v>5</v>
      </c>
      <c r="BT99" s="385">
        <v>5</v>
      </c>
      <c r="BU99" s="385">
        <v>5</v>
      </c>
      <c r="BV99" s="385">
        <v>5</v>
      </c>
      <c r="BW99" s="51">
        <v>50</v>
      </c>
      <c r="BX99" s="51">
        <v>20</v>
      </c>
      <c r="BY99" s="52">
        <v>70</v>
      </c>
      <c r="BZ99" s="52">
        <v>30</v>
      </c>
      <c r="CA99" s="384">
        <v>20</v>
      </c>
      <c r="CB99" s="384">
        <v>20</v>
      </c>
      <c r="CC99" s="384">
        <v>20</v>
      </c>
      <c r="CD99" s="384">
        <v>20</v>
      </c>
      <c r="CE99" s="384">
        <v>20</v>
      </c>
      <c r="CF99" s="385">
        <v>20</v>
      </c>
      <c r="CG99" s="385">
        <v>20</v>
      </c>
      <c r="CH99" s="385">
        <v>20</v>
      </c>
      <c r="CI99" s="51">
        <v>20</v>
      </c>
      <c r="CJ99" s="52">
        <v>20</v>
      </c>
      <c r="CK99" s="384">
        <v>20</v>
      </c>
      <c r="CL99" s="384">
        <v>20</v>
      </c>
      <c r="CM99" s="384">
        <v>20</v>
      </c>
      <c r="CN99" s="49">
        <v>20</v>
      </c>
      <c r="CO99" s="50">
        <v>20</v>
      </c>
      <c r="CP99" s="338"/>
      <c r="CQ99" s="350" t="str">
        <f>IF(DOB!D99="","",DOB!D99)</f>
        <v/>
      </c>
      <c r="CR99" s="59"/>
      <c r="CS99" s="53"/>
      <c r="CT99" s="53"/>
      <c r="CU99" s="417" t="str">
        <f t="shared" si="67"/>
        <v/>
      </c>
      <c r="CV99" s="408"/>
      <c r="CW99" s="407" t="str">
        <f t="shared" si="68"/>
        <v/>
      </c>
      <c r="CX99" s="408"/>
      <c r="CY99" s="407" t="str">
        <f t="shared" si="69"/>
        <v/>
      </c>
      <c r="CZ99" s="408"/>
      <c r="DA99" s="407" t="str">
        <f t="shared" si="70"/>
        <v/>
      </c>
      <c r="DB99" s="408"/>
      <c r="DC99" s="407" t="str">
        <f t="shared" si="71"/>
        <v/>
      </c>
      <c r="DD99" s="408"/>
      <c r="DE99" s="407" t="str">
        <f t="shared" si="72"/>
        <v/>
      </c>
      <c r="DF99" s="408"/>
      <c r="DG99" s="407" t="str">
        <f t="shared" si="73"/>
        <v/>
      </c>
      <c r="DH99" s="408"/>
      <c r="DI99" s="407" t="str">
        <f t="shared" si="74"/>
        <v/>
      </c>
      <c r="DJ99" s="408"/>
      <c r="DK99" s="407" t="str">
        <f t="shared" si="75"/>
        <v/>
      </c>
      <c r="DL99" s="408"/>
      <c r="DM99" s="407" t="str">
        <f t="shared" si="76"/>
        <v/>
      </c>
      <c r="DN99" s="408"/>
      <c r="DO99" s="407" t="str">
        <f t="shared" si="77"/>
        <v/>
      </c>
      <c r="DP99" s="408"/>
      <c r="DQ99" s="407" t="str">
        <f t="shared" si="78"/>
        <v/>
      </c>
      <c r="DR99" s="418"/>
      <c r="DS99" s="25"/>
      <c r="DU99" s="356"/>
      <c r="DV99" s="359" t="str">
        <f t="shared" si="45"/>
        <v/>
      </c>
      <c r="DW99" s="355" t="str">
        <f t="shared" si="46"/>
        <v/>
      </c>
      <c r="DX99" s="221" t="str">
        <f t="shared" si="47"/>
        <v/>
      </c>
      <c r="DY99" s="355" t="str">
        <f t="shared" si="48"/>
        <v/>
      </c>
      <c r="DZ99" s="221" t="str">
        <f t="shared" si="49"/>
        <v/>
      </c>
      <c r="EA99" s="355" t="str">
        <f t="shared" si="50"/>
        <v/>
      </c>
      <c r="EB99" s="221" t="str">
        <f t="shared" si="51"/>
        <v/>
      </c>
      <c r="EC99" s="355" t="str">
        <f t="shared" si="52"/>
        <v/>
      </c>
      <c r="ED99" s="221" t="str">
        <f t="shared" si="53"/>
        <v/>
      </c>
      <c r="EE99" s="355" t="str">
        <f t="shared" si="54"/>
        <v/>
      </c>
      <c r="EF99" s="221" t="str">
        <f t="shared" si="55"/>
        <v/>
      </c>
      <c r="EG99" s="355" t="str">
        <f t="shared" si="56"/>
        <v/>
      </c>
      <c r="EH99" s="221" t="str">
        <f t="shared" si="57"/>
        <v/>
      </c>
      <c r="EI99" s="355" t="str">
        <f t="shared" si="58"/>
        <v/>
      </c>
      <c r="EJ99" s="221" t="str">
        <f t="shared" si="59"/>
        <v/>
      </c>
      <c r="EK99" s="355" t="str">
        <f t="shared" si="60"/>
        <v/>
      </c>
      <c r="EL99" s="221" t="str">
        <f t="shared" si="61"/>
        <v/>
      </c>
      <c r="EM99" s="355" t="str">
        <f t="shared" si="62"/>
        <v/>
      </c>
      <c r="EN99" s="221" t="str">
        <f t="shared" si="63"/>
        <v/>
      </c>
      <c r="EO99" s="355" t="str">
        <f t="shared" si="64"/>
        <v/>
      </c>
      <c r="EP99" s="221" t="str">
        <f t="shared" si="65"/>
        <v/>
      </c>
      <c r="EQ99" s="224" t="str">
        <f t="shared" si="66"/>
        <v/>
      </c>
      <c r="ER99" s="25"/>
      <c r="ES99" s="25"/>
      <c r="ET99" s="25"/>
      <c r="EU99" s="25"/>
      <c r="EV99" s="25"/>
      <c r="EW99" s="25"/>
      <c r="EX99" s="25"/>
      <c r="EY99" s="25"/>
    </row>
    <row r="100" spans="1:155" s="27" customFormat="1" ht="18" customHeight="1">
      <c r="A100" s="28">
        <v>94</v>
      </c>
      <c r="B100" s="394"/>
      <c r="C100" s="385"/>
      <c r="D100" s="15">
        <v>894</v>
      </c>
      <c r="E100" s="15"/>
      <c r="F100" s="29"/>
      <c r="G100" s="347"/>
      <c r="H100" s="92" t="str">
        <f t="shared" si="38"/>
        <v/>
      </c>
      <c r="I100" s="348" t="s">
        <v>610</v>
      </c>
      <c r="J100" s="349" t="s">
        <v>611</v>
      </c>
      <c r="K100" s="348" t="s">
        <v>612</v>
      </c>
      <c r="L100" s="384">
        <v>5</v>
      </c>
      <c r="M100" s="384">
        <v>5</v>
      </c>
      <c r="N100" s="384">
        <v>5</v>
      </c>
      <c r="O100" s="384">
        <v>5</v>
      </c>
      <c r="P100" s="384">
        <v>5</v>
      </c>
      <c r="Q100" s="384">
        <v>5</v>
      </c>
      <c r="R100" s="933">
        <v>27</v>
      </c>
      <c r="S100" s="933">
        <v>27</v>
      </c>
      <c r="T100" s="933">
        <v>7</v>
      </c>
      <c r="U100" s="400">
        <v>27</v>
      </c>
      <c r="V100" s="400">
        <v>27</v>
      </c>
      <c r="W100" s="400">
        <v>20</v>
      </c>
      <c r="X100" s="385">
        <v>5</v>
      </c>
      <c r="Y100" s="385">
        <v>5</v>
      </c>
      <c r="Z100" s="385">
        <v>5</v>
      </c>
      <c r="AA100" s="385">
        <v>5</v>
      </c>
      <c r="AB100" s="385">
        <v>5</v>
      </c>
      <c r="AC100" s="385">
        <v>5</v>
      </c>
      <c r="AD100" s="935">
        <v>27</v>
      </c>
      <c r="AE100" s="935">
        <v>27</v>
      </c>
      <c r="AF100" s="935">
        <v>7</v>
      </c>
      <c r="AG100" s="936">
        <v>27</v>
      </c>
      <c r="AH100" s="936">
        <v>27</v>
      </c>
      <c r="AI100" s="936">
        <v>20</v>
      </c>
      <c r="AJ100" s="394" t="s">
        <v>34</v>
      </c>
      <c r="AK100" s="384">
        <v>5</v>
      </c>
      <c r="AL100" s="384">
        <v>5</v>
      </c>
      <c r="AM100" s="384">
        <v>5</v>
      </c>
      <c r="AN100" s="384">
        <v>5</v>
      </c>
      <c r="AO100" s="384">
        <v>5</v>
      </c>
      <c r="AP100" s="384">
        <v>5</v>
      </c>
      <c r="AQ100" s="49">
        <v>50</v>
      </c>
      <c r="AR100" s="49">
        <v>20</v>
      </c>
      <c r="AS100" s="50">
        <v>70</v>
      </c>
      <c r="AT100" s="50">
        <v>30</v>
      </c>
      <c r="AU100" s="385">
        <v>5</v>
      </c>
      <c r="AV100" s="385">
        <v>5</v>
      </c>
      <c r="AW100" s="385">
        <v>5</v>
      </c>
      <c r="AX100" s="385">
        <v>5</v>
      </c>
      <c r="AY100" s="385">
        <v>5</v>
      </c>
      <c r="AZ100" s="385">
        <v>5</v>
      </c>
      <c r="BA100" s="935">
        <v>27</v>
      </c>
      <c r="BB100" s="935">
        <v>27</v>
      </c>
      <c r="BC100" s="935">
        <v>7</v>
      </c>
      <c r="BD100" s="936">
        <v>27</v>
      </c>
      <c r="BE100" s="936">
        <v>27</v>
      </c>
      <c r="BF100" s="936">
        <v>20</v>
      </c>
      <c r="BG100" s="384">
        <v>5</v>
      </c>
      <c r="BH100" s="384">
        <v>5</v>
      </c>
      <c r="BI100" s="384">
        <v>5</v>
      </c>
      <c r="BJ100" s="384">
        <v>5</v>
      </c>
      <c r="BK100" s="384">
        <v>5</v>
      </c>
      <c r="BL100" s="384">
        <v>5</v>
      </c>
      <c r="BM100" s="49">
        <v>50</v>
      </c>
      <c r="BN100" s="49">
        <v>20</v>
      </c>
      <c r="BO100" s="50">
        <v>70</v>
      </c>
      <c r="BP100" s="50">
        <v>30</v>
      </c>
      <c r="BQ100" s="385">
        <v>5</v>
      </c>
      <c r="BR100" s="385">
        <v>5</v>
      </c>
      <c r="BS100" s="385">
        <v>5</v>
      </c>
      <c r="BT100" s="385">
        <v>5</v>
      </c>
      <c r="BU100" s="385">
        <v>5</v>
      </c>
      <c r="BV100" s="385">
        <v>5</v>
      </c>
      <c r="BW100" s="51">
        <v>50</v>
      </c>
      <c r="BX100" s="51">
        <v>20</v>
      </c>
      <c r="BY100" s="52">
        <v>70</v>
      </c>
      <c r="BZ100" s="52">
        <v>30</v>
      </c>
      <c r="CA100" s="384">
        <v>20</v>
      </c>
      <c r="CB100" s="384">
        <v>20</v>
      </c>
      <c r="CC100" s="384">
        <v>20</v>
      </c>
      <c r="CD100" s="384">
        <v>20</v>
      </c>
      <c r="CE100" s="384">
        <v>20</v>
      </c>
      <c r="CF100" s="385">
        <v>20</v>
      </c>
      <c r="CG100" s="385">
        <v>20</v>
      </c>
      <c r="CH100" s="385">
        <v>20</v>
      </c>
      <c r="CI100" s="51">
        <v>20</v>
      </c>
      <c r="CJ100" s="52">
        <v>20</v>
      </c>
      <c r="CK100" s="384">
        <v>20</v>
      </c>
      <c r="CL100" s="384">
        <v>20</v>
      </c>
      <c r="CM100" s="384">
        <v>20</v>
      </c>
      <c r="CN100" s="49">
        <v>20</v>
      </c>
      <c r="CO100" s="50">
        <v>20</v>
      </c>
      <c r="CP100" s="338"/>
      <c r="CQ100" s="350" t="str">
        <f>IF(DOB!D100="","",DOB!D100)</f>
        <v/>
      </c>
      <c r="CR100" s="59"/>
      <c r="CS100" s="53"/>
      <c r="CT100" s="53"/>
      <c r="CU100" s="417" t="str">
        <f t="shared" si="67"/>
        <v/>
      </c>
      <c r="CV100" s="408"/>
      <c r="CW100" s="407" t="str">
        <f t="shared" si="68"/>
        <v/>
      </c>
      <c r="CX100" s="408"/>
      <c r="CY100" s="407" t="str">
        <f t="shared" si="69"/>
        <v/>
      </c>
      <c r="CZ100" s="408"/>
      <c r="DA100" s="407" t="str">
        <f t="shared" si="70"/>
        <v/>
      </c>
      <c r="DB100" s="408"/>
      <c r="DC100" s="407" t="str">
        <f t="shared" si="71"/>
        <v/>
      </c>
      <c r="DD100" s="408"/>
      <c r="DE100" s="407" t="str">
        <f t="shared" si="72"/>
        <v/>
      </c>
      <c r="DF100" s="408"/>
      <c r="DG100" s="407" t="str">
        <f t="shared" si="73"/>
        <v/>
      </c>
      <c r="DH100" s="408"/>
      <c r="DI100" s="407" t="str">
        <f t="shared" si="74"/>
        <v/>
      </c>
      <c r="DJ100" s="408"/>
      <c r="DK100" s="407" t="str">
        <f t="shared" si="75"/>
        <v/>
      </c>
      <c r="DL100" s="408"/>
      <c r="DM100" s="407" t="str">
        <f t="shared" si="76"/>
        <v/>
      </c>
      <c r="DN100" s="408"/>
      <c r="DO100" s="407" t="str">
        <f t="shared" si="77"/>
        <v/>
      </c>
      <c r="DP100" s="408"/>
      <c r="DQ100" s="407" t="str">
        <f t="shared" si="78"/>
        <v/>
      </c>
      <c r="DR100" s="418"/>
      <c r="DS100" s="25"/>
      <c r="DU100" s="356"/>
      <c r="DV100" s="359" t="str">
        <f t="shared" si="45"/>
        <v/>
      </c>
      <c r="DW100" s="355" t="str">
        <f t="shared" si="46"/>
        <v/>
      </c>
      <c r="DX100" s="221" t="str">
        <f t="shared" si="47"/>
        <v/>
      </c>
      <c r="DY100" s="355" t="str">
        <f t="shared" si="48"/>
        <v/>
      </c>
      <c r="DZ100" s="221" t="str">
        <f t="shared" si="49"/>
        <v/>
      </c>
      <c r="EA100" s="355" t="str">
        <f t="shared" si="50"/>
        <v/>
      </c>
      <c r="EB100" s="221" t="str">
        <f t="shared" si="51"/>
        <v/>
      </c>
      <c r="EC100" s="355" t="str">
        <f t="shared" si="52"/>
        <v/>
      </c>
      <c r="ED100" s="221" t="str">
        <f t="shared" si="53"/>
        <v/>
      </c>
      <c r="EE100" s="355" t="str">
        <f t="shared" si="54"/>
        <v/>
      </c>
      <c r="EF100" s="221" t="str">
        <f t="shared" si="55"/>
        <v/>
      </c>
      <c r="EG100" s="355" t="str">
        <f t="shared" si="56"/>
        <v/>
      </c>
      <c r="EH100" s="221" t="str">
        <f t="shared" si="57"/>
        <v/>
      </c>
      <c r="EI100" s="355" t="str">
        <f t="shared" si="58"/>
        <v/>
      </c>
      <c r="EJ100" s="221" t="str">
        <f t="shared" si="59"/>
        <v/>
      </c>
      <c r="EK100" s="355" t="str">
        <f t="shared" si="60"/>
        <v/>
      </c>
      <c r="EL100" s="221" t="str">
        <f t="shared" si="61"/>
        <v/>
      </c>
      <c r="EM100" s="355" t="str">
        <f t="shared" si="62"/>
        <v/>
      </c>
      <c r="EN100" s="221" t="str">
        <f t="shared" si="63"/>
        <v/>
      </c>
      <c r="EO100" s="355" t="str">
        <f t="shared" si="64"/>
        <v/>
      </c>
      <c r="EP100" s="221" t="str">
        <f t="shared" si="65"/>
        <v/>
      </c>
      <c r="EQ100" s="224" t="str">
        <f t="shared" si="66"/>
        <v/>
      </c>
      <c r="ER100" s="25"/>
      <c r="ES100" s="25"/>
      <c r="ET100" s="25"/>
      <c r="EU100" s="25"/>
      <c r="EV100" s="25"/>
      <c r="EW100" s="25"/>
      <c r="EX100" s="25"/>
      <c r="EY100" s="25"/>
    </row>
    <row r="101" spans="1:155" s="27" customFormat="1" ht="18" customHeight="1">
      <c r="A101" s="28">
        <v>95</v>
      </c>
      <c r="B101" s="394"/>
      <c r="C101" s="385"/>
      <c r="D101" s="15">
        <v>895</v>
      </c>
      <c r="E101" s="15"/>
      <c r="F101" s="29"/>
      <c r="G101" s="347"/>
      <c r="H101" s="92" t="str">
        <f t="shared" si="38"/>
        <v/>
      </c>
      <c r="I101" s="348" t="s">
        <v>613</v>
      </c>
      <c r="J101" s="349" t="s">
        <v>614</v>
      </c>
      <c r="K101" s="348" t="s">
        <v>615</v>
      </c>
      <c r="L101" s="384">
        <v>5</v>
      </c>
      <c r="M101" s="384">
        <v>5</v>
      </c>
      <c r="N101" s="384">
        <v>5</v>
      </c>
      <c r="O101" s="384">
        <v>5</v>
      </c>
      <c r="P101" s="384">
        <v>5</v>
      </c>
      <c r="Q101" s="384">
        <v>5</v>
      </c>
      <c r="R101" s="933">
        <v>26</v>
      </c>
      <c r="S101" s="933">
        <v>26</v>
      </c>
      <c r="T101" s="933">
        <v>6</v>
      </c>
      <c r="U101" s="400">
        <v>26</v>
      </c>
      <c r="V101" s="400">
        <v>26</v>
      </c>
      <c r="W101" s="400">
        <v>20</v>
      </c>
      <c r="X101" s="385">
        <v>5</v>
      </c>
      <c r="Y101" s="385">
        <v>5</v>
      </c>
      <c r="Z101" s="385">
        <v>5</v>
      </c>
      <c r="AA101" s="385">
        <v>5</v>
      </c>
      <c r="AB101" s="385">
        <v>5</v>
      </c>
      <c r="AC101" s="385">
        <v>5</v>
      </c>
      <c r="AD101" s="935">
        <v>26</v>
      </c>
      <c r="AE101" s="935">
        <v>26</v>
      </c>
      <c r="AF101" s="935">
        <v>6</v>
      </c>
      <c r="AG101" s="936">
        <v>26</v>
      </c>
      <c r="AH101" s="936">
        <v>26</v>
      </c>
      <c r="AI101" s="936">
        <v>20</v>
      </c>
      <c r="AJ101" s="394" t="s">
        <v>34</v>
      </c>
      <c r="AK101" s="384">
        <v>5</v>
      </c>
      <c r="AL101" s="384">
        <v>5</v>
      </c>
      <c r="AM101" s="384">
        <v>5</v>
      </c>
      <c r="AN101" s="384">
        <v>5</v>
      </c>
      <c r="AO101" s="384">
        <v>5</v>
      </c>
      <c r="AP101" s="384">
        <v>5</v>
      </c>
      <c r="AQ101" s="49">
        <v>50</v>
      </c>
      <c r="AR101" s="49">
        <v>20</v>
      </c>
      <c r="AS101" s="50">
        <v>70</v>
      </c>
      <c r="AT101" s="50">
        <v>30</v>
      </c>
      <c r="AU101" s="385">
        <v>5</v>
      </c>
      <c r="AV101" s="385">
        <v>5</v>
      </c>
      <c r="AW101" s="385">
        <v>5</v>
      </c>
      <c r="AX101" s="385">
        <v>5</v>
      </c>
      <c r="AY101" s="385">
        <v>5</v>
      </c>
      <c r="AZ101" s="385">
        <v>5</v>
      </c>
      <c r="BA101" s="935">
        <v>26</v>
      </c>
      <c r="BB101" s="935">
        <v>26</v>
      </c>
      <c r="BC101" s="935">
        <v>6</v>
      </c>
      <c r="BD101" s="936">
        <v>26</v>
      </c>
      <c r="BE101" s="936">
        <v>26</v>
      </c>
      <c r="BF101" s="936">
        <v>20</v>
      </c>
      <c r="BG101" s="384">
        <v>5</v>
      </c>
      <c r="BH101" s="384">
        <v>5</v>
      </c>
      <c r="BI101" s="384">
        <v>5</v>
      </c>
      <c r="BJ101" s="384">
        <v>5</v>
      </c>
      <c r="BK101" s="384">
        <v>5</v>
      </c>
      <c r="BL101" s="384">
        <v>5</v>
      </c>
      <c r="BM101" s="49">
        <v>50</v>
      </c>
      <c r="BN101" s="49">
        <v>20</v>
      </c>
      <c r="BO101" s="50">
        <v>70</v>
      </c>
      <c r="BP101" s="50">
        <v>30</v>
      </c>
      <c r="BQ101" s="385">
        <v>5</v>
      </c>
      <c r="BR101" s="385">
        <v>5</v>
      </c>
      <c r="BS101" s="385">
        <v>5</v>
      </c>
      <c r="BT101" s="385">
        <v>5</v>
      </c>
      <c r="BU101" s="385">
        <v>5</v>
      </c>
      <c r="BV101" s="385">
        <v>5</v>
      </c>
      <c r="BW101" s="51">
        <v>50</v>
      </c>
      <c r="BX101" s="51">
        <v>20</v>
      </c>
      <c r="BY101" s="52">
        <v>70</v>
      </c>
      <c r="BZ101" s="52">
        <v>30</v>
      </c>
      <c r="CA101" s="384">
        <v>20</v>
      </c>
      <c r="CB101" s="384">
        <v>20</v>
      </c>
      <c r="CC101" s="384">
        <v>20</v>
      </c>
      <c r="CD101" s="384">
        <v>20</v>
      </c>
      <c r="CE101" s="384">
        <v>20</v>
      </c>
      <c r="CF101" s="385">
        <v>20</v>
      </c>
      <c r="CG101" s="385">
        <v>20</v>
      </c>
      <c r="CH101" s="385">
        <v>20</v>
      </c>
      <c r="CI101" s="51">
        <v>20</v>
      </c>
      <c r="CJ101" s="52">
        <v>20</v>
      </c>
      <c r="CK101" s="384">
        <v>20</v>
      </c>
      <c r="CL101" s="384">
        <v>20</v>
      </c>
      <c r="CM101" s="384">
        <v>20</v>
      </c>
      <c r="CN101" s="49">
        <v>20</v>
      </c>
      <c r="CO101" s="50">
        <v>20</v>
      </c>
      <c r="CP101" s="338"/>
      <c r="CQ101" s="350" t="str">
        <f>IF(DOB!D101="","",DOB!D101)</f>
        <v/>
      </c>
      <c r="CR101" s="59"/>
      <c r="CS101" s="53"/>
      <c r="CT101" s="53"/>
      <c r="CU101" s="417" t="str">
        <f t="shared" si="67"/>
        <v/>
      </c>
      <c r="CV101" s="408"/>
      <c r="CW101" s="407" t="str">
        <f t="shared" si="68"/>
        <v/>
      </c>
      <c r="CX101" s="408"/>
      <c r="CY101" s="407" t="str">
        <f t="shared" si="69"/>
        <v/>
      </c>
      <c r="CZ101" s="408"/>
      <c r="DA101" s="407" t="str">
        <f t="shared" si="70"/>
        <v/>
      </c>
      <c r="DB101" s="408"/>
      <c r="DC101" s="407" t="str">
        <f t="shared" si="71"/>
        <v/>
      </c>
      <c r="DD101" s="408"/>
      <c r="DE101" s="407" t="str">
        <f t="shared" si="72"/>
        <v/>
      </c>
      <c r="DF101" s="408"/>
      <c r="DG101" s="407" t="str">
        <f t="shared" si="73"/>
        <v/>
      </c>
      <c r="DH101" s="408"/>
      <c r="DI101" s="407" t="str">
        <f t="shared" si="74"/>
        <v/>
      </c>
      <c r="DJ101" s="408"/>
      <c r="DK101" s="407" t="str">
        <f t="shared" si="75"/>
        <v/>
      </c>
      <c r="DL101" s="408"/>
      <c r="DM101" s="407" t="str">
        <f t="shared" si="76"/>
        <v/>
      </c>
      <c r="DN101" s="408"/>
      <c r="DO101" s="407" t="str">
        <f t="shared" si="77"/>
        <v/>
      </c>
      <c r="DP101" s="408"/>
      <c r="DQ101" s="407" t="str">
        <f t="shared" si="78"/>
        <v/>
      </c>
      <c r="DR101" s="418"/>
      <c r="DS101" s="25"/>
      <c r="DU101" s="356"/>
      <c r="DV101" s="359" t="str">
        <f t="shared" si="45"/>
        <v/>
      </c>
      <c r="DW101" s="355" t="str">
        <f t="shared" si="46"/>
        <v/>
      </c>
      <c r="DX101" s="221" t="str">
        <f t="shared" si="47"/>
        <v/>
      </c>
      <c r="DY101" s="355" t="str">
        <f t="shared" si="48"/>
        <v/>
      </c>
      <c r="DZ101" s="221" t="str">
        <f t="shared" si="49"/>
        <v/>
      </c>
      <c r="EA101" s="355" t="str">
        <f t="shared" si="50"/>
        <v/>
      </c>
      <c r="EB101" s="221" t="str">
        <f t="shared" si="51"/>
        <v/>
      </c>
      <c r="EC101" s="355" t="str">
        <f t="shared" si="52"/>
        <v/>
      </c>
      <c r="ED101" s="221" t="str">
        <f t="shared" si="53"/>
        <v/>
      </c>
      <c r="EE101" s="355" t="str">
        <f t="shared" si="54"/>
        <v/>
      </c>
      <c r="EF101" s="221" t="str">
        <f t="shared" si="55"/>
        <v/>
      </c>
      <c r="EG101" s="355" t="str">
        <f t="shared" si="56"/>
        <v/>
      </c>
      <c r="EH101" s="221" t="str">
        <f t="shared" si="57"/>
        <v/>
      </c>
      <c r="EI101" s="355" t="str">
        <f t="shared" si="58"/>
        <v/>
      </c>
      <c r="EJ101" s="221" t="str">
        <f t="shared" si="59"/>
        <v/>
      </c>
      <c r="EK101" s="355" t="str">
        <f t="shared" si="60"/>
        <v/>
      </c>
      <c r="EL101" s="221" t="str">
        <f t="shared" si="61"/>
        <v/>
      </c>
      <c r="EM101" s="355" t="str">
        <f t="shared" si="62"/>
        <v/>
      </c>
      <c r="EN101" s="221" t="str">
        <f t="shared" si="63"/>
        <v/>
      </c>
      <c r="EO101" s="355" t="str">
        <f t="shared" si="64"/>
        <v/>
      </c>
      <c r="EP101" s="221" t="str">
        <f t="shared" si="65"/>
        <v/>
      </c>
      <c r="EQ101" s="224" t="str">
        <f t="shared" si="66"/>
        <v/>
      </c>
      <c r="ER101" s="25"/>
      <c r="ES101" s="25"/>
      <c r="ET101" s="25"/>
      <c r="EU101" s="25"/>
      <c r="EV101" s="25"/>
      <c r="EW101" s="25"/>
      <c r="EX101" s="25"/>
      <c r="EY101" s="25"/>
    </row>
    <row r="102" spans="1:155" s="27" customFormat="1" ht="18" customHeight="1">
      <c r="A102" s="28">
        <v>96</v>
      </c>
      <c r="B102" s="394"/>
      <c r="C102" s="385"/>
      <c r="D102" s="15">
        <v>896</v>
      </c>
      <c r="E102" s="15"/>
      <c r="F102" s="29"/>
      <c r="G102" s="347"/>
      <c r="H102" s="92" t="str">
        <f t="shared" si="38"/>
        <v/>
      </c>
      <c r="I102" s="348" t="s">
        <v>616</v>
      </c>
      <c r="J102" s="349" t="s">
        <v>617</v>
      </c>
      <c r="K102" s="348" t="s">
        <v>618</v>
      </c>
      <c r="L102" s="384">
        <v>5</v>
      </c>
      <c r="M102" s="384">
        <v>5</v>
      </c>
      <c r="N102" s="384">
        <v>5</v>
      </c>
      <c r="O102" s="384">
        <v>5</v>
      </c>
      <c r="P102" s="384">
        <v>5</v>
      </c>
      <c r="Q102" s="384">
        <v>5</v>
      </c>
      <c r="R102" s="933">
        <v>25</v>
      </c>
      <c r="S102" s="933">
        <v>25</v>
      </c>
      <c r="T102" s="933">
        <v>5</v>
      </c>
      <c r="U102" s="400">
        <v>25</v>
      </c>
      <c r="V102" s="400">
        <v>25</v>
      </c>
      <c r="W102" s="400">
        <v>20</v>
      </c>
      <c r="X102" s="385">
        <v>5</v>
      </c>
      <c r="Y102" s="385">
        <v>5</v>
      </c>
      <c r="Z102" s="385">
        <v>5</v>
      </c>
      <c r="AA102" s="385">
        <v>5</v>
      </c>
      <c r="AB102" s="385">
        <v>5</v>
      </c>
      <c r="AC102" s="385">
        <v>5</v>
      </c>
      <c r="AD102" s="935">
        <v>25</v>
      </c>
      <c r="AE102" s="935">
        <v>25</v>
      </c>
      <c r="AF102" s="935">
        <v>5</v>
      </c>
      <c r="AG102" s="936">
        <v>25</v>
      </c>
      <c r="AH102" s="936">
        <v>25</v>
      </c>
      <c r="AI102" s="936">
        <v>20</v>
      </c>
      <c r="AJ102" s="394" t="s">
        <v>34</v>
      </c>
      <c r="AK102" s="384">
        <v>5</v>
      </c>
      <c r="AL102" s="384">
        <v>5</v>
      </c>
      <c r="AM102" s="384">
        <v>5</v>
      </c>
      <c r="AN102" s="384">
        <v>5</v>
      </c>
      <c r="AO102" s="384">
        <v>5</v>
      </c>
      <c r="AP102" s="384">
        <v>5</v>
      </c>
      <c r="AQ102" s="49">
        <v>50</v>
      </c>
      <c r="AR102" s="49">
        <v>20</v>
      </c>
      <c r="AS102" s="50">
        <v>70</v>
      </c>
      <c r="AT102" s="50">
        <v>30</v>
      </c>
      <c r="AU102" s="385">
        <v>5</v>
      </c>
      <c r="AV102" s="385">
        <v>5</v>
      </c>
      <c r="AW102" s="385">
        <v>5</v>
      </c>
      <c r="AX102" s="385">
        <v>5</v>
      </c>
      <c r="AY102" s="385">
        <v>5</v>
      </c>
      <c r="AZ102" s="385">
        <v>5</v>
      </c>
      <c r="BA102" s="935">
        <v>25</v>
      </c>
      <c r="BB102" s="935">
        <v>25</v>
      </c>
      <c r="BC102" s="935">
        <v>5</v>
      </c>
      <c r="BD102" s="936">
        <v>25</v>
      </c>
      <c r="BE102" s="936">
        <v>25</v>
      </c>
      <c r="BF102" s="936">
        <v>20</v>
      </c>
      <c r="BG102" s="384">
        <v>5</v>
      </c>
      <c r="BH102" s="384">
        <v>5</v>
      </c>
      <c r="BI102" s="384">
        <v>5</v>
      </c>
      <c r="BJ102" s="384">
        <v>5</v>
      </c>
      <c r="BK102" s="384">
        <v>5</v>
      </c>
      <c r="BL102" s="384">
        <v>5</v>
      </c>
      <c r="BM102" s="49">
        <v>50</v>
      </c>
      <c r="BN102" s="49">
        <v>20</v>
      </c>
      <c r="BO102" s="50">
        <v>70</v>
      </c>
      <c r="BP102" s="50">
        <v>30</v>
      </c>
      <c r="BQ102" s="385">
        <v>5</v>
      </c>
      <c r="BR102" s="385">
        <v>5</v>
      </c>
      <c r="BS102" s="385">
        <v>5</v>
      </c>
      <c r="BT102" s="385">
        <v>5</v>
      </c>
      <c r="BU102" s="385">
        <v>5</v>
      </c>
      <c r="BV102" s="385">
        <v>5</v>
      </c>
      <c r="BW102" s="51">
        <v>50</v>
      </c>
      <c r="BX102" s="51">
        <v>20</v>
      </c>
      <c r="BY102" s="52">
        <v>70</v>
      </c>
      <c r="BZ102" s="52">
        <v>30</v>
      </c>
      <c r="CA102" s="384">
        <v>20</v>
      </c>
      <c r="CB102" s="384">
        <v>20</v>
      </c>
      <c r="CC102" s="384">
        <v>20</v>
      </c>
      <c r="CD102" s="384">
        <v>20</v>
      </c>
      <c r="CE102" s="384">
        <v>20</v>
      </c>
      <c r="CF102" s="385">
        <v>20</v>
      </c>
      <c r="CG102" s="385">
        <v>20</v>
      </c>
      <c r="CH102" s="385">
        <v>20</v>
      </c>
      <c r="CI102" s="51">
        <v>20</v>
      </c>
      <c r="CJ102" s="52">
        <v>20</v>
      </c>
      <c r="CK102" s="384">
        <v>20</v>
      </c>
      <c r="CL102" s="384">
        <v>20</v>
      </c>
      <c r="CM102" s="384">
        <v>20</v>
      </c>
      <c r="CN102" s="49">
        <v>20</v>
      </c>
      <c r="CO102" s="50">
        <v>20</v>
      </c>
      <c r="CP102" s="338"/>
      <c r="CQ102" s="350" t="str">
        <f>IF(DOB!D102="","",DOB!D102)</f>
        <v/>
      </c>
      <c r="CR102" s="59"/>
      <c r="CS102" s="53"/>
      <c r="CT102" s="53"/>
      <c r="CU102" s="417" t="str">
        <f t="shared" si="67"/>
        <v/>
      </c>
      <c r="CV102" s="408"/>
      <c r="CW102" s="407" t="str">
        <f t="shared" si="68"/>
        <v/>
      </c>
      <c r="CX102" s="408"/>
      <c r="CY102" s="407" t="str">
        <f t="shared" si="69"/>
        <v/>
      </c>
      <c r="CZ102" s="408"/>
      <c r="DA102" s="407" t="str">
        <f t="shared" si="70"/>
        <v/>
      </c>
      <c r="DB102" s="408"/>
      <c r="DC102" s="407" t="str">
        <f t="shared" si="71"/>
        <v/>
      </c>
      <c r="DD102" s="408"/>
      <c r="DE102" s="407" t="str">
        <f t="shared" si="72"/>
        <v/>
      </c>
      <c r="DF102" s="408"/>
      <c r="DG102" s="407" t="str">
        <f t="shared" si="73"/>
        <v/>
      </c>
      <c r="DH102" s="408"/>
      <c r="DI102" s="407" t="str">
        <f t="shared" si="74"/>
        <v/>
      </c>
      <c r="DJ102" s="408"/>
      <c r="DK102" s="407" t="str">
        <f t="shared" si="75"/>
        <v/>
      </c>
      <c r="DL102" s="408"/>
      <c r="DM102" s="407" t="str">
        <f t="shared" si="76"/>
        <v/>
      </c>
      <c r="DN102" s="408"/>
      <c r="DO102" s="407" t="str">
        <f t="shared" si="77"/>
        <v/>
      </c>
      <c r="DP102" s="408"/>
      <c r="DQ102" s="407" t="str">
        <f t="shared" si="78"/>
        <v/>
      </c>
      <c r="DR102" s="418"/>
      <c r="DS102" s="25"/>
      <c r="DU102" s="356"/>
      <c r="DV102" s="359" t="str">
        <f t="shared" si="45"/>
        <v/>
      </c>
      <c r="DW102" s="355" t="str">
        <f t="shared" si="46"/>
        <v/>
      </c>
      <c r="DX102" s="221" t="str">
        <f t="shared" si="47"/>
        <v/>
      </c>
      <c r="DY102" s="355" t="str">
        <f t="shared" si="48"/>
        <v/>
      </c>
      <c r="DZ102" s="221" t="str">
        <f t="shared" si="49"/>
        <v/>
      </c>
      <c r="EA102" s="355" t="str">
        <f t="shared" si="50"/>
        <v/>
      </c>
      <c r="EB102" s="221" t="str">
        <f t="shared" si="51"/>
        <v/>
      </c>
      <c r="EC102" s="355" t="str">
        <f t="shared" si="52"/>
        <v/>
      </c>
      <c r="ED102" s="221" t="str">
        <f t="shared" si="53"/>
        <v/>
      </c>
      <c r="EE102" s="355" t="str">
        <f t="shared" si="54"/>
        <v/>
      </c>
      <c r="EF102" s="221" t="str">
        <f t="shared" si="55"/>
        <v/>
      </c>
      <c r="EG102" s="355" t="str">
        <f t="shared" si="56"/>
        <v/>
      </c>
      <c r="EH102" s="221" t="str">
        <f t="shared" si="57"/>
        <v/>
      </c>
      <c r="EI102" s="355" t="str">
        <f t="shared" si="58"/>
        <v/>
      </c>
      <c r="EJ102" s="221" t="str">
        <f t="shared" si="59"/>
        <v/>
      </c>
      <c r="EK102" s="355" t="str">
        <f t="shared" si="60"/>
        <v/>
      </c>
      <c r="EL102" s="221" t="str">
        <f t="shared" si="61"/>
        <v/>
      </c>
      <c r="EM102" s="355" t="str">
        <f t="shared" si="62"/>
        <v/>
      </c>
      <c r="EN102" s="221" t="str">
        <f t="shared" si="63"/>
        <v/>
      </c>
      <c r="EO102" s="355" t="str">
        <f t="shared" si="64"/>
        <v/>
      </c>
      <c r="EP102" s="221" t="str">
        <f t="shared" si="65"/>
        <v/>
      </c>
      <c r="EQ102" s="224" t="str">
        <f t="shared" si="66"/>
        <v/>
      </c>
      <c r="ER102" s="25"/>
      <c r="ES102" s="25"/>
      <c r="ET102" s="25"/>
      <c r="EU102" s="25"/>
      <c r="EV102" s="25"/>
      <c r="EW102" s="25"/>
      <c r="EX102" s="25"/>
      <c r="EY102" s="25"/>
    </row>
    <row r="103" spans="1:155" s="27" customFormat="1" ht="18" customHeight="1">
      <c r="A103" s="28">
        <v>97</v>
      </c>
      <c r="B103" s="394"/>
      <c r="C103" s="385"/>
      <c r="D103" s="15">
        <v>897</v>
      </c>
      <c r="E103" s="15"/>
      <c r="F103" s="29"/>
      <c r="G103" s="347"/>
      <c r="H103" s="92" t="str">
        <f t="shared" si="38"/>
        <v/>
      </c>
      <c r="I103" s="348" t="s">
        <v>619</v>
      </c>
      <c r="J103" s="349" t="s">
        <v>620</v>
      </c>
      <c r="K103" s="348" t="s">
        <v>621</v>
      </c>
      <c r="L103" s="384">
        <v>5</v>
      </c>
      <c r="M103" s="384">
        <v>5</v>
      </c>
      <c r="N103" s="384">
        <v>5</v>
      </c>
      <c r="O103" s="384">
        <v>5</v>
      </c>
      <c r="P103" s="384">
        <v>5</v>
      </c>
      <c r="Q103" s="384">
        <v>5</v>
      </c>
      <c r="R103" s="933">
        <v>24</v>
      </c>
      <c r="S103" s="933">
        <v>24</v>
      </c>
      <c r="T103" s="933">
        <v>4</v>
      </c>
      <c r="U103" s="400">
        <v>24</v>
      </c>
      <c r="V103" s="400">
        <v>24</v>
      </c>
      <c r="W103" s="400">
        <v>20</v>
      </c>
      <c r="X103" s="385">
        <v>5</v>
      </c>
      <c r="Y103" s="385">
        <v>5</v>
      </c>
      <c r="Z103" s="385">
        <v>5</v>
      </c>
      <c r="AA103" s="385">
        <v>5</v>
      </c>
      <c r="AB103" s="385">
        <v>5</v>
      </c>
      <c r="AC103" s="385">
        <v>5</v>
      </c>
      <c r="AD103" s="935">
        <v>24</v>
      </c>
      <c r="AE103" s="935">
        <v>24</v>
      </c>
      <c r="AF103" s="935">
        <v>4</v>
      </c>
      <c r="AG103" s="936">
        <v>24</v>
      </c>
      <c r="AH103" s="936">
        <v>24</v>
      </c>
      <c r="AI103" s="936">
        <v>20</v>
      </c>
      <c r="AJ103" s="394" t="s">
        <v>34</v>
      </c>
      <c r="AK103" s="384">
        <v>5</v>
      </c>
      <c r="AL103" s="384">
        <v>5</v>
      </c>
      <c r="AM103" s="384">
        <v>5</v>
      </c>
      <c r="AN103" s="384">
        <v>5</v>
      </c>
      <c r="AO103" s="384">
        <v>5</v>
      </c>
      <c r="AP103" s="384">
        <v>5</v>
      </c>
      <c r="AQ103" s="49">
        <v>50</v>
      </c>
      <c r="AR103" s="49">
        <v>20</v>
      </c>
      <c r="AS103" s="50">
        <v>70</v>
      </c>
      <c r="AT103" s="50">
        <v>30</v>
      </c>
      <c r="AU103" s="385">
        <v>5</v>
      </c>
      <c r="AV103" s="385">
        <v>5</v>
      </c>
      <c r="AW103" s="385">
        <v>5</v>
      </c>
      <c r="AX103" s="385">
        <v>5</v>
      </c>
      <c r="AY103" s="385">
        <v>5</v>
      </c>
      <c r="AZ103" s="385">
        <v>5</v>
      </c>
      <c r="BA103" s="935">
        <v>24</v>
      </c>
      <c r="BB103" s="935">
        <v>24</v>
      </c>
      <c r="BC103" s="935">
        <v>4</v>
      </c>
      <c r="BD103" s="936">
        <v>24</v>
      </c>
      <c r="BE103" s="936">
        <v>24</v>
      </c>
      <c r="BF103" s="936">
        <v>20</v>
      </c>
      <c r="BG103" s="384">
        <v>5</v>
      </c>
      <c r="BH103" s="384">
        <v>5</v>
      </c>
      <c r="BI103" s="384">
        <v>5</v>
      </c>
      <c r="BJ103" s="384">
        <v>5</v>
      </c>
      <c r="BK103" s="384">
        <v>5</v>
      </c>
      <c r="BL103" s="384">
        <v>5</v>
      </c>
      <c r="BM103" s="49">
        <v>50</v>
      </c>
      <c r="BN103" s="49">
        <v>20</v>
      </c>
      <c r="BO103" s="50">
        <v>70</v>
      </c>
      <c r="BP103" s="50">
        <v>30</v>
      </c>
      <c r="BQ103" s="385">
        <v>5</v>
      </c>
      <c r="BR103" s="385">
        <v>5</v>
      </c>
      <c r="BS103" s="385">
        <v>5</v>
      </c>
      <c r="BT103" s="385">
        <v>5</v>
      </c>
      <c r="BU103" s="385">
        <v>5</v>
      </c>
      <c r="BV103" s="385">
        <v>5</v>
      </c>
      <c r="BW103" s="51">
        <v>50</v>
      </c>
      <c r="BX103" s="51">
        <v>20</v>
      </c>
      <c r="BY103" s="52">
        <v>70</v>
      </c>
      <c r="BZ103" s="52">
        <v>30</v>
      </c>
      <c r="CA103" s="384">
        <v>20</v>
      </c>
      <c r="CB103" s="384">
        <v>20</v>
      </c>
      <c r="CC103" s="384">
        <v>20</v>
      </c>
      <c r="CD103" s="384">
        <v>20</v>
      </c>
      <c r="CE103" s="384">
        <v>20</v>
      </c>
      <c r="CF103" s="385">
        <v>20</v>
      </c>
      <c r="CG103" s="385">
        <v>20</v>
      </c>
      <c r="CH103" s="385">
        <v>20</v>
      </c>
      <c r="CI103" s="51">
        <v>20</v>
      </c>
      <c r="CJ103" s="52">
        <v>20</v>
      </c>
      <c r="CK103" s="384">
        <v>20</v>
      </c>
      <c r="CL103" s="384">
        <v>20</v>
      </c>
      <c r="CM103" s="384">
        <v>20</v>
      </c>
      <c r="CN103" s="49">
        <v>20</v>
      </c>
      <c r="CO103" s="50">
        <v>20</v>
      </c>
      <c r="CP103" s="338"/>
      <c r="CQ103" s="350" t="str">
        <f>IF(DOB!D103="","",DOB!D103)</f>
        <v/>
      </c>
      <c r="CR103" s="59"/>
      <c r="CS103" s="53"/>
      <c r="CT103" s="53"/>
      <c r="CU103" s="417" t="str">
        <f t="shared" si="67"/>
        <v/>
      </c>
      <c r="CV103" s="408"/>
      <c r="CW103" s="407" t="str">
        <f t="shared" si="68"/>
        <v/>
      </c>
      <c r="CX103" s="408"/>
      <c r="CY103" s="407" t="str">
        <f t="shared" si="69"/>
        <v/>
      </c>
      <c r="CZ103" s="408"/>
      <c r="DA103" s="407" t="str">
        <f t="shared" si="70"/>
        <v/>
      </c>
      <c r="DB103" s="408"/>
      <c r="DC103" s="407" t="str">
        <f t="shared" si="71"/>
        <v/>
      </c>
      <c r="DD103" s="408"/>
      <c r="DE103" s="407" t="str">
        <f t="shared" si="72"/>
        <v/>
      </c>
      <c r="DF103" s="408"/>
      <c r="DG103" s="407" t="str">
        <f t="shared" si="73"/>
        <v/>
      </c>
      <c r="DH103" s="408"/>
      <c r="DI103" s="407" t="str">
        <f t="shared" si="74"/>
        <v/>
      </c>
      <c r="DJ103" s="408"/>
      <c r="DK103" s="407" t="str">
        <f t="shared" si="75"/>
        <v/>
      </c>
      <c r="DL103" s="408"/>
      <c r="DM103" s="407" t="str">
        <f t="shared" si="76"/>
        <v/>
      </c>
      <c r="DN103" s="408"/>
      <c r="DO103" s="407" t="str">
        <f t="shared" si="77"/>
        <v/>
      </c>
      <c r="DP103" s="408"/>
      <c r="DQ103" s="407" t="str">
        <f t="shared" si="78"/>
        <v/>
      </c>
      <c r="DR103" s="418"/>
      <c r="DS103" s="25"/>
      <c r="DU103" s="356"/>
      <c r="DV103" s="359" t="str">
        <f t="shared" si="45"/>
        <v/>
      </c>
      <c r="DW103" s="355" t="str">
        <f t="shared" si="46"/>
        <v/>
      </c>
      <c r="DX103" s="221" t="str">
        <f t="shared" si="47"/>
        <v/>
      </c>
      <c r="DY103" s="355" t="str">
        <f t="shared" si="48"/>
        <v/>
      </c>
      <c r="DZ103" s="221" t="str">
        <f t="shared" si="49"/>
        <v/>
      </c>
      <c r="EA103" s="355" t="str">
        <f t="shared" si="50"/>
        <v/>
      </c>
      <c r="EB103" s="221" t="str">
        <f t="shared" si="51"/>
        <v/>
      </c>
      <c r="EC103" s="355" t="str">
        <f t="shared" si="52"/>
        <v/>
      </c>
      <c r="ED103" s="221" t="str">
        <f t="shared" si="53"/>
        <v/>
      </c>
      <c r="EE103" s="355" t="str">
        <f t="shared" si="54"/>
        <v/>
      </c>
      <c r="EF103" s="221" t="str">
        <f t="shared" si="55"/>
        <v/>
      </c>
      <c r="EG103" s="355" t="str">
        <f t="shared" si="56"/>
        <v/>
      </c>
      <c r="EH103" s="221" t="str">
        <f t="shared" si="57"/>
        <v/>
      </c>
      <c r="EI103" s="355" t="str">
        <f t="shared" si="58"/>
        <v/>
      </c>
      <c r="EJ103" s="221" t="str">
        <f t="shared" si="59"/>
        <v/>
      </c>
      <c r="EK103" s="355" t="str">
        <f t="shared" si="60"/>
        <v/>
      </c>
      <c r="EL103" s="221" t="str">
        <f t="shared" si="61"/>
        <v/>
      </c>
      <c r="EM103" s="355" t="str">
        <f t="shared" si="62"/>
        <v/>
      </c>
      <c r="EN103" s="221" t="str">
        <f t="shared" si="63"/>
        <v/>
      </c>
      <c r="EO103" s="355" t="str">
        <f t="shared" si="64"/>
        <v/>
      </c>
      <c r="EP103" s="221" t="str">
        <f t="shared" si="65"/>
        <v/>
      </c>
      <c r="EQ103" s="224" t="str">
        <f t="shared" si="66"/>
        <v/>
      </c>
      <c r="ER103" s="25"/>
      <c r="ES103" s="25"/>
      <c r="ET103" s="25"/>
      <c r="EU103" s="25"/>
      <c r="EV103" s="25"/>
      <c r="EW103" s="25"/>
      <c r="EX103" s="25"/>
      <c r="EY103" s="25"/>
    </row>
    <row r="104" spans="1:155" s="27" customFormat="1" ht="18" customHeight="1">
      <c r="A104" s="28">
        <v>98</v>
      </c>
      <c r="B104" s="394"/>
      <c r="C104" s="385"/>
      <c r="D104" s="15">
        <v>898</v>
      </c>
      <c r="E104" s="15"/>
      <c r="F104" s="29"/>
      <c r="G104" s="347"/>
      <c r="H104" s="92" t="str">
        <f t="shared" si="38"/>
        <v/>
      </c>
      <c r="I104" s="348" t="s">
        <v>622</v>
      </c>
      <c r="J104" s="349" t="s">
        <v>623</v>
      </c>
      <c r="K104" s="348" t="s">
        <v>624</v>
      </c>
      <c r="L104" s="384">
        <v>5</v>
      </c>
      <c r="M104" s="384">
        <v>5</v>
      </c>
      <c r="N104" s="384">
        <v>5</v>
      </c>
      <c r="O104" s="384">
        <v>5</v>
      </c>
      <c r="P104" s="384">
        <v>5</v>
      </c>
      <c r="Q104" s="384">
        <v>5</v>
      </c>
      <c r="R104" s="933">
        <v>23</v>
      </c>
      <c r="S104" s="933">
        <v>23</v>
      </c>
      <c r="T104" s="933">
        <v>3</v>
      </c>
      <c r="U104" s="400">
        <v>23</v>
      </c>
      <c r="V104" s="400">
        <v>23</v>
      </c>
      <c r="W104" s="400">
        <v>20</v>
      </c>
      <c r="X104" s="385">
        <v>5</v>
      </c>
      <c r="Y104" s="385">
        <v>5</v>
      </c>
      <c r="Z104" s="385">
        <v>5</v>
      </c>
      <c r="AA104" s="385">
        <v>5</v>
      </c>
      <c r="AB104" s="385">
        <v>5</v>
      </c>
      <c r="AC104" s="385">
        <v>5</v>
      </c>
      <c r="AD104" s="935">
        <v>23</v>
      </c>
      <c r="AE104" s="935">
        <v>23</v>
      </c>
      <c r="AF104" s="935">
        <v>3</v>
      </c>
      <c r="AG104" s="936">
        <v>23</v>
      </c>
      <c r="AH104" s="936">
        <v>23</v>
      </c>
      <c r="AI104" s="936">
        <v>20</v>
      </c>
      <c r="AJ104" s="394" t="s">
        <v>34</v>
      </c>
      <c r="AK104" s="384">
        <v>5</v>
      </c>
      <c r="AL104" s="384">
        <v>5</v>
      </c>
      <c r="AM104" s="384">
        <v>5</v>
      </c>
      <c r="AN104" s="384">
        <v>5</v>
      </c>
      <c r="AO104" s="384">
        <v>5</v>
      </c>
      <c r="AP104" s="384">
        <v>5</v>
      </c>
      <c r="AQ104" s="49">
        <v>50</v>
      </c>
      <c r="AR104" s="49">
        <v>20</v>
      </c>
      <c r="AS104" s="50">
        <v>70</v>
      </c>
      <c r="AT104" s="50">
        <v>30</v>
      </c>
      <c r="AU104" s="385">
        <v>5</v>
      </c>
      <c r="AV104" s="385">
        <v>5</v>
      </c>
      <c r="AW104" s="385">
        <v>5</v>
      </c>
      <c r="AX104" s="385">
        <v>5</v>
      </c>
      <c r="AY104" s="385">
        <v>5</v>
      </c>
      <c r="AZ104" s="385">
        <v>5</v>
      </c>
      <c r="BA104" s="935">
        <v>23</v>
      </c>
      <c r="BB104" s="935">
        <v>23</v>
      </c>
      <c r="BC104" s="935">
        <v>3</v>
      </c>
      <c r="BD104" s="936">
        <v>23</v>
      </c>
      <c r="BE104" s="936">
        <v>23</v>
      </c>
      <c r="BF104" s="936">
        <v>20</v>
      </c>
      <c r="BG104" s="384">
        <v>5</v>
      </c>
      <c r="BH104" s="384">
        <v>5</v>
      </c>
      <c r="BI104" s="384">
        <v>5</v>
      </c>
      <c r="BJ104" s="384">
        <v>5</v>
      </c>
      <c r="BK104" s="384">
        <v>5</v>
      </c>
      <c r="BL104" s="384">
        <v>5</v>
      </c>
      <c r="BM104" s="49">
        <v>50</v>
      </c>
      <c r="BN104" s="49">
        <v>20</v>
      </c>
      <c r="BO104" s="50">
        <v>70</v>
      </c>
      <c r="BP104" s="50">
        <v>30</v>
      </c>
      <c r="BQ104" s="385">
        <v>5</v>
      </c>
      <c r="BR104" s="385">
        <v>5</v>
      </c>
      <c r="BS104" s="385">
        <v>5</v>
      </c>
      <c r="BT104" s="385">
        <v>5</v>
      </c>
      <c r="BU104" s="385">
        <v>5</v>
      </c>
      <c r="BV104" s="385">
        <v>5</v>
      </c>
      <c r="BW104" s="51">
        <v>50</v>
      </c>
      <c r="BX104" s="51">
        <v>20</v>
      </c>
      <c r="BY104" s="52">
        <v>70</v>
      </c>
      <c r="BZ104" s="52">
        <v>30</v>
      </c>
      <c r="CA104" s="384">
        <v>20</v>
      </c>
      <c r="CB104" s="384">
        <v>20</v>
      </c>
      <c r="CC104" s="384">
        <v>20</v>
      </c>
      <c r="CD104" s="384">
        <v>20</v>
      </c>
      <c r="CE104" s="384">
        <v>20</v>
      </c>
      <c r="CF104" s="385">
        <v>20</v>
      </c>
      <c r="CG104" s="385">
        <v>20</v>
      </c>
      <c r="CH104" s="385">
        <v>20</v>
      </c>
      <c r="CI104" s="51">
        <v>20</v>
      </c>
      <c r="CJ104" s="52">
        <v>20</v>
      </c>
      <c r="CK104" s="384">
        <v>20</v>
      </c>
      <c r="CL104" s="384">
        <v>20</v>
      </c>
      <c r="CM104" s="384">
        <v>20</v>
      </c>
      <c r="CN104" s="49">
        <v>20</v>
      </c>
      <c r="CO104" s="50">
        <v>20</v>
      </c>
      <c r="CP104" s="338"/>
      <c r="CQ104" s="350" t="str">
        <f>IF(DOB!D104="","",DOB!D104)</f>
        <v/>
      </c>
      <c r="CR104" s="59"/>
      <c r="CS104" s="53"/>
      <c r="CT104" s="53"/>
      <c r="CU104" s="417" t="str">
        <f t="shared" si="67"/>
        <v/>
      </c>
      <c r="CV104" s="408"/>
      <c r="CW104" s="407" t="str">
        <f t="shared" si="68"/>
        <v/>
      </c>
      <c r="CX104" s="408"/>
      <c r="CY104" s="407" t="str">
        <f t="shared" si="69"/>
        <v/>
      </c>
      <c r="CZ104" s="408"/>
      <c r="DA104" s="407" t="str">
        <f t="shared" si="70"/>
        <v/>
      </c>
      <c r="DB104" s="408"/>
      <c r="DC104" s="407" t="str">
        <f t="shared" si="71"/>
        <v/>
      </c>
      <c r="DD104" s="408"/>
      <c r="DE104" s="407" t="str">
        <f t="shared" si="72"/>
        <v/>
      </c>
      <c r="DF104" s="408"/>
      <c r="DG104" s="407" t="str">
        <f t="shared" si="73"/>
        <v/>
      </c>
      <c r="DH104" s="408"/>
      <c r="DI104" s="407" t="str">
        <f t="shared" si="74"/>
        <v/>
      </c>
      <c r="DJ104" s="408"/>
      <c r="DK104" s="407" t="str">
        <f t="shared" si="75"/>
        <v/>
      </c>
      <c r="DL104" s="408"/>
      <c r="DM104" s="407" t="str">
        <f t="shared" si="76"/>
        <v/>
      </c>
      <c r="DN104" s="408"/>
      <c r="DO104" s="407" t="str">
        <f t="shared" si="77"/>
        <v/>
      </c>
      <c r="DP104" s="408"/>
      <c r="DQ104" s="407" t="str">
        <f t="shared" si="78"/>
        <v/>
      </c>
      <c r="DR104" s="418"/>
      <c r="DS104" s="25"/>
      <c r="DU104" s="356"/>
      <c r="DV104" s="359" t="str">
        <f t="shared" si="45"/>
        <v/>
      </c>
      <c r="DW104" s="355" t="str">
        <f t="shared" si="46"/>
        <v/>
      </c>
      <c r="DX104" s="221" t="str">
        <f t="shared" si="47"/>
        <v/>
      </c>
      <c r="DY104" s="355" t="str">
        <f t="shared" si="48"/>
        <v/>
      </c>
      <c r="DZ104" s="221" t="str">
        <f t="shared" si="49"/>
        <v/>
      </c>
      <c r="EA104" s="355" t="str">
        <f t="shared" si="50"/>
        <v/>
      </c>
      <c r="EB104" s="221" t="str">
        <f t="shared" si="51"/>
        <v/>
      </c>
      <c r="EC104" s="355" t="str">
        <f t="shared" si="52"/>
        <v/>
      </c>
      <c r="ED104" s="221" t="str">
        <f t="shared" si="53"/>
        <v/>
      </c>
      <c r="EE104" s="355" t="str">
        <f t="shared" si="54"/>
        <v/>
      </c>
      <c r="EF104" s="221" t="str">
        <f t="shared" si="55"/>
        <v/>
      </c>
      <c r="EG104" s="355" t="str">
        <f t="shared" si="56"/>
        <v/>
      </c>
      <c r="EH104" s="221" t="str">
        <f t="shared" si="57"/>
        <v/>
      </c>
      <c r="EI104" s="355" t="str">
        <f t="shared" si="58"/>
        <v/>
      </c>
      <c r="EJ104" s="221" t="str">
        <f t="shared" si="59"/>
        <v/>
      </c>
      <c r="EK104" s="355" t="str">
        <f t="shared" si="60"/>
        <v/>
      </c>
      <c r="EL104" s="221" t="str">
        <f t="shared" si="61"/>
        <v/>
      </c>
      <c r="EM104" s="355" t="str">
        <f t="shared" si="62"/>
        <v/>
      </c>
      <c r="EN104" s="221" t="str">
        <f t="shared" si="63"/>
        <v/>
      </c>
      <c r="EO104" s="355" t="str">
        <f t="shared" si="64"/>
        <v/>
      </c>
      <c r="EP104" s="221" t="str">
        <f t="shared" si="65"/>
        <v/>
      </c>
      <c r="EQ104" s="224" t="str">
        <f t="shared" si="66"/>
        <v/>
      </c>
      <c r="ER104" s="25"/>
      <c r="ES104" s="25"/>
      <c r="ET104" s="25"/>
      <c r="EU104" s="25"/>
      <c r="EV104" s="25"/>
      <c r="EW104" s="25"/>
      <c r="EX104" s="25"/>
      <c r="EY104" s="25"/>
    </row>
    <row r="105" spans="1:155" s="27" customFormat="1" ht="18" customHeight="1">
      <c r="A105" s="28">
        <v>99</v>
      </c>
      <c r="B105" s="394"/>
      <c r="C105" s="385"/>
      <c r="D105" s="15">
        <v>899</v>
      </c>
      <c r="E105" s="15"/>
      <c r="F105" s="29"/>
      <c r="G105" s="347"/>
      <c r="H105" s="92" t="str">
        <f t="shared" si="38"/>
        <v/>
      </c>
      <c r="I105" s="348" t="s">
        <v>625</v>
      </c>
      <c r="J105" s="349" t="s">
        <v>626</v>
      </c>
      <c r="K105" s="348" t="s">
        <v>627</v>
      </c>
      <c r="L105" s="384">
        <v>5</v>
      </c>
      <c r="M105" s="384">
        <v>5</v>
      </c>
      <c r="N105" s="384">
        <v>5</v>
      </c>
      <c r="O105" s="384">
        <v>5</v>
      </c>
      <c r="P105" s="384">
        <v>5</v>
      </c>
      <c r="Q105" s="384">
        <v>5</v>
      </c>
      <c r="R105" s="933">
        <v>22</v>
      </c>
      <c r="S105" s="933">
        <v>22</v>
      </c>
      <c r="T105" s="933">
        <v>2</v>
      </c>
      <c r="U105" s="400">
        <v>22</v>
      </c>
      <c r="V105" s="400">
        <v>22</v>
      </c>
      <c r="W105" s="400">
        <v>20</v>
      </c>
      <c r="X105" s="385">
        <v>5</v>
      </c>
      <c r="Y105" s="385">
        <v>5</v>
      </c>
      <c r="Z105" s="385">
        <v>5</v>
      </c>
      <c r="AA105" s="385">
        <v>5</v>
      </c>
      <c r="AB105" s="385">
        <v>5</v>
      </c>
      <c r="AC105" s="385">
        <v>5</v>
      </c>
      <c r="AD105" s="935">
        <v>22</v>
      </c>
      <c r="AE105" s="935">
        <v>22</v>
      </c>
      <c r="AF105" s="935">
        <v>2</v>
      </c>
      <c r="AG105" s="936">
        <v>22</v>
      </c>
      <c r="AH105" s="936">
        <v>22</v>
      </c>
      <c r="AI105" s="936">
        <v>20</v>
      </c>
      <c r="AJ105" s="394" t="s">
        <v>34</v>
      </c>
      <c r="AK105" s="384">
        <v>5</v>
      </c>
      <c r="AL105" s="384">
        <v>5</v>
      </c>
      <c r="AM105" s="384">
        <v>5</v>
      </c>
      <c r="AN105" s="384">
        <v>5</v>
      </c>
      <c r="AO105" s="384">
        <v>5</v>
      </c>
      <c r="AP105" s="384">
        <v>5</v>
      </c>
      <c r="AQ105" s="49">
        <v>50</v>
      </c>
      <c r="AR105" s="49">
        <v>20</v>
      </c>
      <c r="AS105" s="50">
        <v>70</v>
      </c>
      <c r="AT105" s="50">
        <v>30</v>
      </c>
      <c r="AU105" s="385">
        <v>5</v>
      </c>
      <c r="AV105" s="385">
        <v>5</v>
      </c>
      <c r="AW105" s="385">
        <v>5</v>
      </c>
      <c r="AX105" s="385">
        <v>5</v>
      </c>
      <c r="AY105" s="385">
        <v>5</v>
      </c>
      <c r="AZ105" s="385">
        <v>5</v>
      </c>
      <c r="BA105" s="935">
        <v>22</v>
      </c>
      <c r="BB105" s="935">
        <v>22</v>
      </c>
      <c r="BC105" s="935">
        <v>2</v>
      </c>
      <c r="BD105" s="936">
        <v>22</v>
      </c>
      <c r="BE105" s="936">
        <v>22</v>
      </c>
      <c r="BF105" s="936">
        <v>20</v>
      </c>
      <c r="BG105" s="384">
        <v>5</v>
      </c>
      <c r="BH105" s="384">
        <v>5</v>
      </c>
      <c r="BI105" s="384">
        <v>5</v>
      </c>
      <c r="BJ105" s="384">
        <v>5</v>
      </c>
      <c r="BK105" s="384">
        <v>5</v>
      </c>
      <c r="BL105" s="384">
        <v>5</v>
      </c>
      <c r="BM105" s="49">
        <v>50</v>
      </c>
      <c r="BN105" s="49">
        <v>20</v>
      </c>
      <c r="BO105" s="50">
        <v>70</v>
      </c>
      <c r="BP105" s="50">
        <v>30</v>
      </c>
      <c r="BQ105" s="385">
        <v>5</v>
      </c>
      <c r="BR105" s="385">
        <v>5</v>
      </c>
      <c r="BS105" s="385">
        <v>5</v>
      </c>
      <c r="BT105" s="385">
        <v>5</v>
      </c>
      <c r="BU105" s="385">
        <v>5</v>
      </c>
      <c r="BV105" s="385">
        <v>5</v>
      </c>
      <c r="BW105" s="51">
        <v>50</v>
      </c>
      <c r="BX105" s="51">
        <v>20</v>
      </c>
      <c r="BY105" s="52">
        <v>70</v>
      </c>
      <c r="BZ105" s="52">
        <v>30</v>
      </c>
      <c r="CA105" s="384">
        <v>20</v>
      </c>
      <c r="CB105" s="384">
        <v>20</v>
      </c>
      <c r="CC105" s="384">
        <v>20</v>
      </c>
      <c r="CD105" s="384">
        <v>20</v>
      </c>
      <c r="CE105" s="384">
        <v>20</v>
      </c>
      <c r="CF105" s="385">
        <v>20</v>
      </c>
      <c r="CG105" s="385">
        <v>20</v>
      </c>
      <c r="CH105" s="385">
        <v>20</v>
      </c>
      <c r="CI105" s="51">
        <v>20</v>
      </c>
      <c r="CJ105" s="52">
        <v>20</v>
      </c>
      <c r="CK105" s="384">
        <v>20</v>
      </c>
      <c r="CL105" s="384">
        <v>20</v>
      </c>
      <c r="CM105" s="384">
        <v>20</v>
      </c>
      <c r="CN105" s="49">
        <v>20</v>
      </c>
      <c r="CO105" s="50">
        <v>20</v>
      </c>
      <c r="CP105" s="338"/>
      <c r="CQ105" s="350" t="str">
        <f>IF(DOB!D105="","",DOB!D105)</f>
        <v/>
      </c>
      <c r="CR105" s="59"/>
      <c r="CS105" s="53"/>
      <c r="CT105" s="53"/>
      <c r="CU105" s="417" t="str">
        <f t="shared" si="67"/>
        <v/>
      </c>
      <c r="CV105" s="408"/>
      <c r="CW105" s="407" t="str">
        <f t="shared" si="68"/>
        <v/>
      </c>
      <c r="CX105" s="408"/>
      <c r="CY105" s="407" t="str">
        <f t="shared" si="69"/>
        <v/>
      </c>
      <c r="CZ105" s="408"/>
      <c r="DA105" s="407" t="str">
        <f t="shared" si="70"/>
        <v/>
      </c>
      <c r="DB105" s="408"/>
      <c r="DC105" s="407" t="str">
        <f t="shared" si="71"/>
        <v/>
      </c>
      <c r="DD105" s="408"/>
      <c r="DE105" s="407" t="str">
        <f t="shared" si="72"/>
        <v/>
      </c>
      <c r="DF105" s="408"/>
      <c r="DG105" s="407" t="str">
        <f t="shared" si="73"/>
        <v/>
      </c>
      <c r="DH105" s="408"/>
      <c r="DI105" s="407" t="str">
        <f t="shared" si="74"/>
        <v/>
      </c>
      <c r="DJ105" s="408"/>
      <c r="DK105" s="407" t="str">
        <f t="shared" si="75"/>
        <v/>
      </c>
      <c r="DL105" s="408"/>
      <c r="DM105" s="407" t="str">
        <f t="shared" si="76"/>
        <v/>
      </c>
      <c r="DN105" s="408"/>
      <c r="DO105" s="407" t="str">
        <f t="shared" si="77"/>
        <v/>
      </c>
      <c r="DP105" s="408"/>
      <c r="DQ105" s="407" t="str">
        <f t="shared" si="78"/>
        <v/>
      </c>
      <c r="DR105" s="418"/>
      <c r="DS105" s="25"/>
      <c r="DU105" s="356"/>
      <c r="DV105" s="359" t="str">
        <f t="shared" si="45"/>
        <v/>
      </c>
      <c r="DW105" s="355" t="str">
        <f t="shared" si="46"/>
        <v/>
      </c>
      <c r="DX105" s="221" t="str">
        <f t="shared" si="47"/>
        <v/>
      </c>
      <c r="DY105" s="355" t="str">
        <f t="shared" si="48"/>
        <v/>
      </c>
      <c r="DZ105" s="221" t="str">
        <f t="shared" si="49"/>
        <v/>
      </c>
      <c r="EA105" s="355" t="str">
        <f t="shared" si="50"/>
        <v/>
      </c>
      <c r="EB105" s="221" t="str">
        <f t="shared" si="51"/>
        <v/>
      </c>
      <c r="EC105" s="355" t="str">
        <f t="shared" si="52"/>
        <v/>
      </c>
      <c r="ED105" s="221" t="str">
        <f t="shared" si="53"/>
        <v/>
      </c>
      <c r="EE105" s="355" t="str">
        <f t="shared" si="54"/>
        <v/>
      </c>
      <c r="EF105" s="221" t="str">
        <f t="shared" si="55"/>
        <v/>
      </c>
      <c r="EG105" s="355" t="str">
        <f t="shared" si="56"/>
        <v/>
      </c>
      <c r="EH105" s="221" t="str">
        <f t="shared" si="57"/>
        <v/>
      </c>
      <c r="EI105" s="355" t="str">
        <f t="shared" si="58"/>
        <v/>
      </c>
      <c r="EJ105" s="221" t="str">
        <f t="shared" si="59"/>
        <v/>
      </c>
      <c r="EK105" s="355" t="str">
        <f t="shared" si="60"/>
        <v/>
      </c>
      <c r="EL105" s="221" t="str">
        <f t="shared" si="61"/>
        <v/>
      </c>
      <c r="EM105" s="355" t="str">
        <f t="shared" si="62"/>
        <v/>
      </c>
      <c r="EN105" s="221" t="str">
        <f t="shared" si="63"/>
        <v/>
      </c>
      <c r="EO105" s="355" t="str">
        <f t="shared" si="64"/>
        <v/>
      </c>
      <c r="EP105" s="221" t="str">
        <f t="shared" si="65"/>
        <v/>
      </c>
      <c r="EQ105" s="224" t="str">
        <f t="shared" si="66"/>
        <v/>
      </c>
      <c r="ER105" s="25"/>
      <c r="ES105" s="25"/>
      <c r="ET105" s="25"/>
      <c r="EU105" s="25"/>
      <c r="EV105" s="25"/>
      <c r="EW105" s="25"/>
      <c r="EX105" s="25"/>
      <c r="EY105" s="25"/>
    </row>
    <row r="106" spans="1:155" s="27" customFormat="1" ht="18" customHeight="1" thickBot="1">
      <c r="A106" s="429">
        <v>100</v>
      </c>
      <c r="B106" s="430"/>
      <c r="C106" s="30"/>
      <c r="D106" s="431">
        <v>900</v>
      </c>
      <c r="E106" s="431"/>
      <c r="F106" s="432"/>
      <c r="G106" s="433"/>
      <c r="H106" s="425" t="str">
        <f>CQ106</f>
        <v/>
      </c>
      <c r="I106" s="434" t="s">
        <v>628</v>
      </c>
      <c r="J106" s="435" t="s">
        <v>629</v>
      </c>
      <c r="K106" s="434" t="s">
        <v>630</v>
      </c>
      <c r="L106" s="54">
        <v>5</v>
      </c>
      <c r="M106" s="54">
        <v>5</v>
      </c>
      <c r="N106" s="54">
        <v>5</v>
      </c>
      <c r="O106" s="54">
        <v>5</v>
      </c>
      <c r="P106" s="54">
        <v>5</v>
      </c>
      <c r="Q106" s="54">
        <v>5</v>
      </c>
      <c r="R106" s="939">
        <v>21</v>
      </c>
      <c r="S106" s="939">
        <v>21</v>
      </c>
      <c r="T106" s="939">
        <v>1</v>
      </c>
      <c r="U106" s="940">
        <v>21</v>
      </c>
      <c r="V106" s="940">
        <v>21</v>
      </c>
      <c r="W106" s="940">
        <v>20</v>
      </c>
      <c r="X106" s="30">
        <v>5</v>
      </c>
      <c r="Y106" s="30">
        <v>5</v>
      </c>
      <c r="Z106" s="30">
        <v>5</v>
      </c>
      <c r="AA106" s="30">
        <v>5</v>
      </c>
      <c r="AB106" s="30">
        <v>5</v>
      </c>
      <c r="AC106" s="30">
        <v>5</v>
      </c>
      <c r="AD106" s="941">
        <v>21</v>
      </c>
      <c r="AE106" s="941">
        <v>21</v>
      </c>
      <c r="AF106" s="941">
        <v>1</v>
      </c>
      <c r="AG106" s="942">
        <v>21</v>
      </c>
      <c r="AH106" s="942">
        <v>21</v>
      </c>
      <c r="AI106" s="942">
        <v>20</v>
      </c>
      <c r="AJ106" s="430" t="s">
        <v>34</v>
      </c>
      <c r="AK106" s="54">
        <v>5</v>
      </c>
      <c r="AL106" s="54">
        <v>5</v>
      </c>
      <c r="AM106" s="54">
        <v>5</v>
      </c>
      <c r="AN106" s="54">
        <v>5</v>
      </c>
      <c r="AO106" s="54">
        <v>5</v>
      </c>
      <c r="AP106" s="54">
        <v>5</v>
      </c>
      <c r="AQ106" s="55">
        <v>50</v>
      </c>
      <c r="AR106" s="55">
        <v>20</v>
      </c>
      <c r="AS106" s="56">
        <v>70</v>
      </c>
      <c r="AT106" s="56">
        <v>30</v>
      </c>
      <c r="AU106" s="30">
        <v>5</v>
      </c>
      <c r="AV106" s="30">
        <v>5</v>
      </c>
      <c r="AW106" s="30">
        <v>5</v>
      </c>
      <c r="AX106" s="30">
        <v>5</v>
      </c>
      <c r="AY106" s="30">
        <v>5</v>
      </c>
      <c r="AZ106" s="30">
        <v>5</v>
      </c>
      <c r="BA106" s="941">
        <v>21</v>
      </c>
      <c r="BB106" s="941">
        <v>21</v>
      </c>
      <c r="BC106" s="941">
        <v>1</v>
      </c>
      <c r="BD106" s="942">
        <v>21</v>
      </c>
      <c r="BE106" s="942">
        <v>21</v>
      </c>
      <c r="BF106" s="942">
        <v>20</v>
      </c>
      <c r="BG106" s="54">
        <v>5</v>
      </c>
      <c r="BH106" s="54">
        <v>5</v>
      </c>
      <c r="BI106" s="54">
        <v>5</v>
      </c>
      <c r="BJ106" s="54">
        <v>5</v>
      </c>
      <c r="BK106" s="54">
        <v>5</v>
      </c>
      <c r="BL106" s="54">
        <v>5</v>
      </c>
      <c r="BM106" s="55">
        <v>50</v>
      </c>
      <c r="BN106" s="55">
        <v>20</v>
      </c>
      <c r="BO106" s="56">
        <v>70</v>
      </c>
      <c r="BP106" s="56">
        <v>30</v>
      </c>
      <c r="BQ106" s="30">
        <v>5</v>
      </c>
      <c r="BR106" s="30">
        <v>5</v>
      </c>
      <c r="BS106" s="30">
        <v>5</v>
      </c>
      <c r="BT106" s="30">
        <v>5</v>
      </c>
      <c r="BU106" s="30">
        <v>5</v>
      </c>
      <c r="BV106" s="30">
        <v>5</v>
      </c>
      <c r="BW106" s="57">
        <v>50</v>
      </c>
      <c r="BX106" s="57">
        <v>20</v>
      </c>
      <c r="BY106" s="58">
        <v>70</v>
      </c>
      <c r="BZ106" s="58">
        <v>30</v>
      </c>
      <c r="CA106" s="54">
        <v>20</v>
      </c>
      <c r="CB106" s="54">
        <v>20</v>
      </c>
      <c r="CC106" s="54">
        <v>20</v>
      </c>
      <c r="CD106" s="54">
        <v>20</v>
      </c>
      <c r="CE106" s="54">
        <v>20</v>
      </c>
      <c r="CF106" s="30">
        <v>20</v>
      </c>
      <c r="CG106" s="30">
        <v>20</v>
      </c>
      <c r="CH106" s="30">
        <v>20</v>
      </c>
      <c r="CI106" s="57">
        <v>20</v>
      </c>
      <c r="CJ106" s="58">
        <v>20</v>
      </c>
      <c r="CK106" s="54">
        <v>20</v>
      </c>
      <c r="CL106" s="54">
        <v>20</v>
      </c>
      <c r="CM106" s="54">
        <v>20</v>
      </c>
      <c r="CN106" s="55">
        <v>20</v>
      </c>
      <c r="CO106" s="56">
        <v>20</v>
      </c>
      <c r="CP106" s="346"/>
      <c r="CQ106" s="351" t="str">
        <f>IF(DOB!D106="","",DOB!D106)</f>
        <v/>
      </c>
      <c r="CR106" s="59"/>
      <c r="CS106" s="53"/>
      <c r="CT106" s="53"/>
      <c r="CU106" s="417" t="str">
        <f t="shared" si="67"/>
        <v/>
      </c>
      <c r="CV106" s="408"/>
      <c r="CW106" s="407" t="str">
        <f t="shared" si="68"/>
        <v/>
      </c>
      <c r="CX106" s="408"/>
      <c r="CY106" s="407" t="str">
        <f t="shared" si="69"/>
        <v/>
      </c>
      <c r="CZ106" s="408"/>
      <c r="DA106" s="407" t="str">
        <f t="shared" si="70"/>
        <v/>
      </c>
      <c r="DB106" s="408"/>
      <c r="DC106" s="407" t="str">
        <f t="shared" si="71"/>
        <v/>
      </c>
      <c r="DD106" s="408"/>
      <c r="DE106" s="407" t="str">
        <f t="shared" si="72"/>
        <v/>
      </c>
      <c r="DF106" s="408"/>
      <c r="DG106" s="407" t="str">
        <f t="shared" si="73"/>
        <v/>
      </c>
      <c r="DH106" s="408"/>
      <c r="DI106" s="407" t="str">
        <f t="shared" si="74"/>
        <v/>
      </c>
      <c r="DJ106" s="408"/>
      <c r="DK106" s="407" t="str">
        <f t="shared" si="75"/>
        <v/>
      </c>
      <c r="DL106" s="408"/>
      <c r="DM106" s="407" t="str">
        <f t="shared" si="76"/>
        <v/>
      </c>
      <c r="DN106" s="408"/>
      <c r="DO106" s="407" t="str">
        <f t="shared" si="77"/>
        <v/>
      </c>
      <c r="DP106" s="408"/>
      <c r="DQ106" s="407" t="str">
        <f t="shared" si="78"/>
        <v/>
      </c>
      <c r="DR106" s="418"/>
      <c r="DS106" s="25"/>
      <c r="DU106" s="356"/>
      <c r="DV106" s="359" t="str">
        <f t="shared" si="45"/>
        <v/>
      </c>
      <c r="DW106" s="355" t="str">
        <f t="shared" si="46"/>
        <v/>
      </c>
      <c r="DX106" s="221" t="str">
        <f t="shared" si="47"/>
        <v/>
      </c>
      <c r="DY106" s="355" t="str">
        <f t="shared" si="48"/>
        <v/>
      </c>
      <c r="DZ106" s="221" t="str">
        <f t="shared" si="49"/>
        <v/>
      </c>
      <c r="EA106" s="355" t="str">
        <f t="shared" si="50"/>
        <v/>
      </c>
      <c r="EB106" s="221" t="str">
        <f t="shared" si="51"/>
        <v/>
      </c>
      <c r="EC106" s="355" t="str">
        <f t="shared" si="52"/>
        <v/>
      </c>
      <c r="ED106" s="221" t="str">
        <f t="shared" si="53"/>
        <v/>
      </c>
      <c r="EE106" s="355" t="str">
        <f t="shared" si="54"/>
        <v/>
      </c>
      <c r="EF106" s="221" t="str">
        <f t="shared" si="55"/>
        <v/>
      </c>
      <c r="EG106" s="355" t="str">
        <f t="shared" si="56"/>
        <v/>
      </c>
      <c r="EH106" s="221" t="str">
        <f t="shared" si="57"/>
        <v/>
      </c>
      <c r="EI106" s="355" t="str">
        <f t="shared" si="58"/>
        <v/>
      </c>
      <c r="EJ106" s="221" t="str">
        <f t="shared" si="59"/>
        <v/>
      </c>
      <c r="EK106" s="355" t="str">
        <f t="shared" si="60"/>
        <v/>
      </c>
      <c r="EL106" s="221" t="str">
        <f t="shared" si="61"/>
        <v/>
      </c>
      <c r="EM106" s="355" t="str">
        <f t="shared" si="62"/>
        <v/>
      </c>
      <c r="EN106" s="221" t="str">
        <f t="shared" si="63"/>
        <v/>
      </c>
      <c r="EO106" s="355" t="str">
        <f t="shared" si="64"/>
        <v/>
      </c>
      <c r="EP106" s="221" t="str">
        <f t="shared" si="65"/>
        <v/>
      </c>
      <c r="EQ106" s="224" t="str">
        <f t="shared" si="66"/>
        <v/>
      </c>
      <c r="ER106" s="25"/>
      <c r="ES106" s="25"/>
      <c r="ET106" s="25"/>
      <c r="EU106" s="25"/>
      <c r="EV106" s="25"/>
      <c r="EW106" s="25"/>
      <c r="EX106" s="25"/>
      <c r="EY106" s="25"/>
    </row>
    <row r="107" spans="1:155" s="328" customFormat="1" ht="41.25" customHeight="1">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c r="CO107" s="325"/>
      <c r="CP107" s="325"/>
      <c r="CQ107" s="326"/>
      <c r="CR107" s="427"/>
      <c r="CS107" s="603" t="s">
        <v>36</v>
      </c>
      <c r="CT107" s="604"/>
      <c r="CU107" s="420">
        <f t="shared" ref="CU107:DR107" si="79">SUM(CU7:CU106)</f>
        <v>0</v>
      </c>
      <c r="CV107" s="410">
        <f t="shared" si="79"/>
        <v>0</v>
      </c>
      <c r="CW107" s="409">
        <f t="shared" si="79"/>
        <v>0</v>
      </c>
      <c r="CX107" s="410">
        <f t="shared" si="79"/>
        <v>0</v>
      </c>
      <c r="CY107" s="409">
        <f t="shared" si="79"/>
        <v>0</v>
      </c>
      <c r="CZ107" s="410">
        <f t="shared" si="79"/>
        <v>0</v>
      </c>
      <c r="DA107" s="409">
        <f t="shared" si="79"/>
        <v>0</v>
      </c>
      <c r="DB107" s="410">
        <f t="shared" si="79"/>
        <v>0</v>
      </c>
      <c r="DC107" s="409">
        <f t="shared" si="79"/>
        <v>0</v>
      </c>
      <c r="DD107" s="410">
        <f t="shared" si="79"/>
        <v>0</v>
      </c>
      <c r="DE107" s="409">
        <f t="shared" si="79"/>
        <v>0</v>
      </c>
      <c r="DF107" s="410">
        <f t="shared" si="79"/>
        <v>0</v>
      </c>
      <c r="DG107" s="409">
        <f t="shared" si="79"/>
        <v>0</v>
      </c>
      <c r="DH107" s="410">
        <f t="shared" si="79"/>
        <v>0</v>
      </c>
      <c r="DI107" s="409">
        <f t="shared" si="79"/>
        <v>0</v>
      </c>
      <c r="DJ107" s="410">
        <f t="shared" si="79"/>
        <v>0</v>
      </c>
      <c r="DK107" s="409">
        <f t="shared" si="79"/>
        <v>0</v>
      </c>
      <c r="DL107" s="410">
        <f t="shared" si="79"/>
        <v>0</v>
      </c>
      <c r="DM107" s="409">
        <f t="shared" si="79"/>
        <v>0</v>
      </c>
      <c r="DN107" s="410">
        <f t="shared" si="79"/>
        <v>0</v>
      </c>
      <c r="DO107" s="409">
        <f t="shared" si="79"/>
        <v>0</v>
      </c>
      <c r="DP107" s="410">
        <f t="shared" si="79"/>
        <v>0</v>
      </c>
      <c r="DQ107" s="409">
        <f t="shared" si="79"/>
        <v>0</v>
      </c>
      <c r="DR107" s="421">
        <f t="shared" si="79"/>
        <v>0</v>
      </c>
      <c r="DS107" s="325"/>
      <c r="DT107" s="325"/>
      <c r="DU107" s="325"/>
      <c r="DV107" s="225">
        <f>SUM(CU107,CW107)</f>
        <v>0</v>
      </c>
      <c r="DW107" s="222">
        <f>SUM(CV107,CX107)</f>
        <v>0</v>
      </c>
      <c r="DX107" s="222">
        <f t="shared" ref="DX107:EO107" si="80">SUM(DV107,CY107)</f>
        <v>0</v>
      </c>
      <c r="DY107" s="222">
        <f t="shared" si="80"/>
        <v>0</v>
      </c>
      <c r="DZ107" s="222">
        <f t="shared" si="80"/>
        <v>0</v>
      </c>
      <c r="EA107" s="222">
        <f t="shared" si="80"/>
        <v>0</v>
      </c>
      <c r="EB107" s="222">
        <f t="shared" si="80"/>
        <v>0</v>
      </c>
      <c r="EC107" s="222">
        <f t="shared" si="80"/>
        <v>0</v>
      </c>
      <c r="ED107" s="222">
        <f t="shared" si="80"/>
        <v>0</v>
      </c>
      <c r="EE107" s="222">
        <f t="shared" si="80"/>
        <v>0</v>
      </c>
      <c r="EF107" s="222">
        <f t="shared" si="80"/>
        <v>0</v>
      </c>
      <c r="EG107" s="222">
        <f t="shared" si="80"/>
        <v>0</v>
      </c>
      <c r="EH107" s="222">
        <f t="shared" si="80"/>
        <v>0</v>
      </c>
      <c r="EI107" s="222">
        <f t="shared" si="80"/>
        <v>0</v>
      </c>
      <c r="EJ107" s="222">
        <f t="shared" si="80"/>
        <v>0</v>
      </c>
      <c r="EK107" s="222">
        <f t="shared" si="80"/>
        <v>0</v>
      </c>
      <c r="EL107" s="222">
        <f t="shared" si="80"/>
        <v>0</v>
      </c>
      <c r="EM107" s="222">
        <f t="shared" si="80"/>
        <v>0</v>
      </c>
      <c r="EN107" s="222">
        <f t="shared" si="80"/>
        <v>0</v>
      </c>
      <c r="EO107" s="222">
        <f t="shared" si="80"/>
        <v>0</v>
      </c>
      <c r="EP107" s="223">
        <f>SUM(EP9:EP106)</f>
        <v>0</v>
      </c>
      <c r="EQ107" s="327">
        <f>SUM(EQ9:EQ106)</f>
        <v>0</v>
      </c>
      <c r="ER107" s="325"/>
      <c r="ES107" s="325"/>
      <c r="ET107" s="325"/>
      <c r="EU107" s="325"/>
      <c r="EV107" s="325"/>
      <c r="EW107" s="325"/>
      <c r="EX107" s="325"/>
      <c r="EY107" s="325"/>
    </row>
    <row r="108" spans="1:155" s="330" customFormat="1" ht="39.5" customHeight="1" thickBot="1">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6"/>
      <c r="CR108" s="427"/>
      <c r="CS108" s="599" t="s">
        <v>37</v>
      </c>
      <c r="CT108" s="600"/>
      <c r="CU108" s="422"/>
      <c r="CV108" s="423" t="str">
        <f>IF(CU107=0,"",CV107/CU6)</f>
        <v/>
      </c>
      <c r="CW108" s="423"/>
      <c r="CX108" s="423" t="str">
        <f>IF(CW107=0,"",CX107/CW6)</f>
        <v/>
      </c>
      <c r="CY108" s="423"/>
      <c r="CZ108" s="423" t="str">
        <f>IF(CY107=0,"",CZ107/CY6)</f>
        <v/>
      </c>
      <c r="DA108" s="423"/>
      <c r="DB108" s="423" t="str">
        <f>IF(DA107=0,"",DB107/DA6)</f>
        <v/>
      </c>
      <c r="DC108" s="423"/>
      <c r="DD108" s="423" t="str">
        <f>IF(DC107=0,"",DD107/DC6)</f>
        <v/>
      </c>
      <c r="DE108" s="423"/>
      <c r="DF108" s="423" t="str">
        <f>IF(DE107=0,"",DF107/DE6)</f>
        <v/>
      </c>
      <c r="DG108" s="423"/>
      <c r="DH108" s="423" t="str">
        <f>IF(DG107=0,"",DH107/DG6)</f>
        <v/>
      </c>
      <c r="DI108" s="423"/>
      <c r="DJ108" s="423" t="str">
        <f>IF(DI107=0,"",DJ107/DI6)</f>
        <v/>
      </c>
      <c r="DK108" s="423"/>
      <c r="DL108" s="423" t="str">
        <f>IF(DK107=0,"",DL107/DK6)</f>
        <v/>
      </c>
      <c r="DM108" s="423"/>
      <c r="DN108" s="423" t="str">
        <f>IF(DM107=0,"",DN107/DM6)</f>
        <v/>
      </c>
      <c r="DO108" s="423"/>
      <c r="DP108" s="423" t="str">
        <f>IF(DO107=0,"",DP107/DO6)</f>
        <v/>
      </c>
      <c r="DQ108" s="423"/>
      <c r="DR108" s="424" t="str">
        <f>IF(DQ107=0,"",DR107/DQ6)</f>
        <v/>
      </c>
      <c r="DS108" s="325"/>
      <c r="DT108" s="325"/>
      <c r="DU108" s="325"/>
      <c r="DV108" s="60"/>
      <c r="DW108" s="61"/>
      <c r="DX108" s="61"/>
      <c r="DY108" s="61"/>
      <c r="DZ108" s="61"/>
      <c r="EA108" s="61"/>
      <c r="EB108" s="61"/>
      <c r="EC108" s="61"/>
      <c r="ED108" s="61"/>
      <c r="EE108" s="61"/>
      <c r="EF108" s="61"/>
      <c r="EG108" s="61"/>
      <c r="EH108" s="61"/>
      <c r="EI108" s="61"/>
      <c r="EJ108" s="61"/>
      <c r="EK108" s="61"/>
      <c r="EL108" s="61"/>
      <c r="EM108" s="61"/>
      <c r="EN108" s="61"/>
      <c r="EO108" s="61"/>
      <c r="EP108" s="61"/>
      <c r="EQ108" s="329"/>
      <c r="ER108" s="325"/>
      <c r="ES108" s="325"/>
      <c r="ET108" s="325"/>
      <c r="EU108" s="325"/>
      <c r="EV108" s="325"/>
      <c r="EW108" s="325"/>
      <c r="EX108" s="325"/>
      <c r="EY108" s="325"/>
    </row>
    <row r="109" spans="1:155" s="325" customFormat="1" ht="20" customHeight="1">
      <c r="CQ109" s="326"/>
      <c r="CR109" s="324"/>
    </row>
    <row r="110" spans="1:155" s="325" customFormat="1" ht="20" customHeight="1">
      <c r="F110" s="324"/>
      <c r="G110" s="324"/>
      <c r="H110" s="324"/>
      <c r="CQ110" s="326"/>
      <c r="CR110" s="324"/>
    </row>
  </sheetData>
  <sheetProtection algorithmName="SHA-512" hashValue="DWb4bcGOWTV6cUwwe9yOUSivolbEIrn0Ge0PGnjRtPvOhhS9exupsnVsDyvFSxK5POhv6ZMnapjE/1o7rULZ2g==" saltValue="JwltU3UNAB7LN79Fc2QW7A==" spinCount="100000" sheet="1" objects="1" scenarios="1" formatCells="0" formatColumns="0" formatRows="0" sort="0" autoFilter="0"/>
  <protectedRanges>
    <protectedRange algorithmName="SHA-512" hashValue="jcf4/KYspuqocmwMFnFFq+vkKZ6KdDyOhw0+mKl5qVqnNnFGL3nmpiOEJKZmUUHQJrywglXkyLME/pD9NsC1bQ==" saltValue="i7KR2rby+BX2vkxH1M8XQw==" spinCount="100000" sqref="A1 J1 H1 L3:CO3 I4 B4:D4 AK7:AZ9 B7:AI106 BA7:CP106 AJ6:AJ9 AJ10:AZ106" name="details"/>
  </protectedRanges>
  <sortState xmlns:xlrd2="http://schemas.microsoft.com/office/spreadsheetml/2017/richdata2" ref="B7:CU34">
    <sortCondition ref="I7:I34"/>
  </sortState>
  <mergeCells count="105">
    <mergeCell ref="CN4:CN5"/>
    <mergeCell ref="CO4:CO5"/>
    <mergeCell ref="CA4:CA5"/>
    <mergeCell ref="CB4:CB5"/>
    <mergeCell ref="CC4:CC5"/>
    <mergeCell ref="CD4:CD5"/>
    <mergeCell ref="CE4:CE5"/>
    <mergeCell ref="BG4:BH4"/>
    <mergeCell ref="BI4:BJ4"/>
    <mergeCell ref="BK4:BL4"/>
    <mergeCell ref="BM4:BN4"/>
    <mergeCell ref="BO4:BP4"/>
    <mergeCell ref="BQ4:BR4"/>
    <mergeCell ref="BS4:BT4"/>
    <mergeCell ref="BU4:BV4"/>
    <mergeCell ref="BW4:BX4"/>
    <mergeCell ref="BY4:BZ4"/>
    <mergeCell ref="CF4:CF5"/>
    <mergeCell ref="CG4:CG5"/>
    <mergeCell ref="CH4:CH5"/>
    <mergeCell ref="CI4:CI5"/>
    <mergeCell ref="CJ4:CJ5"/>
    <mergeCell ref="CK4:CK5"/>
    <mergeCell ref="CL4:CL5"/>
    <mergeCell ref="CM4:CM5"/>
    <mergeCell ref="BD4:BF4"/>
    <mergeCell ref="L4:M4"/>
    <mergeCell ref="N4:O4"/>
    <mergeCell ref="P4:Q4"/>
    <mergeCell ref="R4:T4"/>
    <mergeCell ref="U4:W4"/>
    <mergeCell ref="AK4:AL4"/>
    <mergeCell ref="AM4:AN4"/>
    <mergeCell ref="AO4:AP4"/>
    <mergeCell ref="AQ4:AR4"/>
    <mergeCell ref="AS4:AT4"/>
    <mergeCell ref="X4:Y4"/>
    <mergeCell ref="Z4:AA4"/>
    <mergeCell ref="AB4:AC4"/>
    <mergeCell ref="AD4:AF4"/>
    <mergeCell ref="AG4:AI4"/>
    <mergeCell ref="AU4:AV4"/>
    <mergeCell ref="AW4:AX4"/>
    <mergeCell ref="AY4:AZ4"/>
    <mergeCell ref="BA4:BC4"/>
    <mergeCell ref="BQ3:BZ3"/>
    <mergeCell ref="CA3:CE3"/>
    <mergeCell ref="CF3:CJ3"/>
    <mergeCell ref="CK3:CO3"/>
    <mergeCell ref="AK3:AT3"/>
    <mergeCell ref="L3:W3"/>
    <mergeCell ref="X3:AI3"/>
    <mergeCell ref="AU3:BF3"/>
    <mergeCell ref="BG3:BP3"/>
    <mergeCell ref="BG1:BP1"/>
    <mergeCell ref="BQ1:BZ1"/>
    <mergeCell ref="CA1:CE1"/>
    <mergeCell ref="CF1:CJ1"/>
    <mergeCell ref="CK1:CO1"/>
    <mergeCell ref="L1:W1"/>
    <mergeCell ref="X1:AI1"/>
    <mergeCell ref="AU1:BF1"/>
    <mergeCell ref="AJ1:AT1"/>
    <mergeCell ref="DL3:DL4"/>
    <mergeCell ref="EJ3:EK4"/>
    <mergeCell ref="CS108:CT108"/>
    <mergeCell ref="CS6:CT6"/>
    <mergeCell ref="CS107:CT107"/>
    <mergeCell ref="EL3:EM4"/>
    <mergeCell ref="DO3:DO4"/>
    <mergeCell ref="CY3:CY4"/>
    <mergeCell ref="CZ3:CZ4"/>
    <mergeCell ref="DX3:DY4"/>
    <mergeCell ref="DA3:DA4"/>
    <mergeCell ref="DZ3:EA4"/>
    <mergeCell ref="DC3:DC4"/>
    <mergeCell ref="DD3:DD4"/>
    <mergeCell ref="DM3:DM4"/>
    <mergeCell ref="DN3:DN4"/>
    <mergeCell ref="DV3:DW4"/>
    <mergeCell ref="EB3:EC4"/>
    <mergeCell ref="A3:E3"/>
    <mergeCell ref="F3:G3"/>
    <mergeCell ref="CU1:DR1"/>
    <mergeCell ref="DV1:EQ1"/>
    <mergeCell ref="DE3:DE4"/>
    <mergeCell ref="DF3:DF4"/>
    <mergeCell ref="ED3:EE4"/>
    <mergeCell ref="EF3:EG4"/>
    <mergeCell ref="DI3:DI4"/>
    <mergeCell ref="CU3:CU4"/>
    <mergeCell ref="CV3:CV4"/>
    <mergeCell ref="CW3:CW4"/>
    <mergeCell ref="DB3:DB4"/>
    <mergeCell ref="CX3:CX4"/>
    <mergeCell ref="DJ3:DJ4"/>
    <mergeCell ref="DP3:DP4"/>
    <mergeCell ref="EP3:EQ4"/>
    <mergeCell ref="EH3:EI4"/>
    <mergeCell ref="EN3:EO4"/>
    <mergeCell ref="DQ3:DQ4"/>
    <mergeCell ref="DR3:DR4"/>
    <mergeCell ref="DG3:DG4"/>
    <mergeCell ref="DH3:DH4"/>
    <mergeCell ref="DK3:DK4"/>
  </mergeCells>
  <phoneticPr fontId="0" type="noConversion"/>
  <conditionalFormatting sqref="EP3 DV3 DX3 DZ3 EB3 ED3 EH3 EF3 EJ3 EN3 EL3 CU3:DR3 CS6 CU5:DR5 DV5:EQ6">
    <cfRule type="cellIs" dxfId="936" priority="1585" stopIfTrue="1" operator="equal">
      <formula>0</formula>
    </cfRule>
  </conditionalFormatting>
  <conditionalFormatting sqref="DV6:EQ6">
    <cfRule type="cellIs" dxfId="935" priority="1576" stopIfTrue="1" operator="equal">
      <formula>0</formula>
    </cfRule>
  </conditionalFormatting>
  <conditionalFormatting sqref="CS7:CT39">
    <cfRule type="cellIs" dxfId="934" priority="2227" operator="equal">
      <formula>0</formula>
    </cfRule>
  </conditionalFormatting>
  <conditionalFormatting sqref="CU90:CV106">
    <cfRule type="cellIs" dxfId="933" priority="1449" stopIfTrue="1" operator="equal">
      <formula>0</formula>
    </cfRule>
  </conditionalFormatting>
  <conditionalFormatting sqref="CU90:CV106">
    <cfRule type="cellIs" dxfId="932" priority="1448" stopIfTrue="1" operator="equal">
      <formula>0</formula>
    </cfRule>
  </conditionalFormatting>
  <conditionalFormatting sqref="CW90:CW106">
    <cfRule type="cellIs" dxfId="931" priority="1447" stopIfTrue="1" operator="equal">
      <formula>0</formula>
    </cfRule>
  </conditionalFormatting>
  <conditionalFormatting sqref="CW90:CW106">
    <cfRule type="cellIs" dxfId="930" priority="1446" stopIfTrue="1" operator="equal">
      <formula>0</formula>
    </cfRule>
  </conditionalFormatting>
  <conditionalFormatting sqref="CY90:CY106">
    <cfRule type="cellIs" dxfId="929" priority="1445" stopIfTrue="1" operator="equal">
      <formula>0</formula>
    </cfRule>
  </conditionalFormatting>
  <conditionalFormatting sqref="CY90:CY106">
    <cfRule type="cellIs" dxfId="928" priority="1444" stopIfTrue="1" operator="equal">
      <formula>0</formula>
    </cfRule>
  </conditionalFormatting>
  <conditionalFormatting sqref="DA90:DA106">
    <cfRule type="cellIs" dxfId="927" priority="1443" stopIfTrue="1" operator="equal">
      <formula>0</formula>
    </cfRule>
  </conditionalFormatting>
  <conditionalFormatting sqref="DA90:DA106">
    <cfRule type="cellIs" dxfId="926" priority="1442" stopIfTrue="1" operator="equal">
      <formula>0</formula>
    </cfRule>
  </conditionalFormatting>
  <conditionalFormatting sqref="DC90:DC106">
    <cfRule type="cellIs" dxfId="925" priority="1441" stopIfTrue="1" operator="equal">
      <formula>0</formula>
    </cfRule>
  </conditionalFormatting>
  <conditionalFormatting sqref="DC90:DC106">
    <cfRule type="cellIs" dxfId="924" priority="1440" stopIfTrue="1" operator="equal">
      <formula>0</formula>
    </cfRule>
  </conditionalFormatting>
  <conditionalFormatting sqref="DE90:DE106">
    <cfRule type="cellIs" dxfId="923" priority="1439" stopIfTrue="1" operator="equal">
      <formula>0</formula>
    </cfRule>
  </conditionalFormatting>
  <conditionalFormatting sqref="DE90:DE106">
    <cfRule type="cellIs" dxfId="922" priority="1438" stopIfTrue="1" operator="equal">
      <formula>0</formula>
    </cfRule>
  </conditionalFormatting>
  <conditionalFormatting sqref="DG90:DG106">
    <cfRule type="cellIs" dxfId="921" priority="1437" stopIfTrue="1" operator="equal">
      <formula>0</formula>
    </cfRule>
  </conditionalFormatting>
  <conditionalFormatting sqref="DG90:DG106">
    <cfRule type="cellIs" dxfId="920" priority="1436" stopIfTrue="1" operator="equal">
      <formula>0</formula>
    </cfRule>
  </conditionalFormatting>
  <conditionalFormatting sqref="DI90:DI106">
    <cfRule type="cellIs" dxfId="919" priority="1435" stopIfTrue="1" operator="equal">
      <formula>0</formula>
    </cfRule>
  </conditionalFormatting>
  <conditionalFormatting sqref="DI90:DI106">
    <cfRule type="cellIs" dxfId="918" priority="1434" stopIfTrue="1" operator="equal">
      <formula>0</formula>
    </cfRule>
  </conditionalFormatting>
  <conditionalFormatting sqref="DK90:DK106">
    <cfRule type="cellIs" dxfId="917" priority="1433" stopIfTrue="1" operator="equal">
      <formula>0</formula>
    </cfRule>
  </conditionalFormatting>
  <conditionalFormatting sqref="DK90:DK106">
    <cfRule type="cellIs" dxfId="916" priority="1432" stopIfTrue="1" operator="equal">
      <formula>0</formula>
    </cfRule>
  </conditionalFormatting>
  <conditionalFormatting sqref="DM90:DM106">
    <cfRule type="cellIs" dxfId="915" priority="1431" stopIfTrue="1" operator="equal">
      <formula>0</formula>
    </cfRule>
  </conditionalFormatting>
  <conditionalFormatting sqref="DM90:DM106">
    <cfRule type="cellIs" dxfId="914" priority="1430" stopIfTrue="1" operator="equal">
      <formula>0</formula>
    </cfRule>
  </conditionalFormatting>
  <conditionalFormatting sqref="DO90:DO106">
    <cfRule type="cellIs" dxfId="913" priority="1429" stopIfTrue="1" operator="equal">
      <formula>0</formula>
    </cfRule>
  </conditionalFormatting>
  <conditionalFormatting sqref="DO90:DO106">
    <cfRule type="cellIs" dxfId="912" priority="1428" stopIfTrue="1" operator="equal">
      <formula>0</formula>
    </cfRule>
  </conditionalFormatting>
  <conditionalFormatting sqref="DQ90:DQ106">
    <cfRule type="cellIs" dxfId="911" priority="1427" stopIfTrue="1" operator="equal">
      <formula>0</formula>
    </cfRule>
  </conditionalFormatting>
  <conditionalFormatting sqref="DQ90:DQ106">
    <cfRule type="cellIs" dxfId="910" priority="1426" stopIfTrue="1" operator="equal">
      <formula>0</formula>
    </cfRule>
  </conditionalFormatting>
  <conditionalFormatting sqref="DQ6">
    <cfRule type="cellIs" dxfId="909" priority="1007" stopIfTrue="1" operator="equal">
      <formula>0</formula>
    </cfRule>
  </conditionalFormatting>
  <conditionalFormatting sqref="DQ6">
    <cfRule type="cellIs" dxfId="908" priority="1006" stopIfTrue="1" operator="equal">
      <formula>0</formula>
    </cfRule>
  </conditionalFormatting>
  <conditionalFormatting sqref="DQ6">
    <cfRule type="cellIs" dxfId="907" priority="1003" stopIfTrue="1" operator="equal">
      <formula>0</formula>
    </cfRule>
  </conditionalFormatting>
  <conditionalFormatting sqref="DQ6">
    <cfRule type="cellIs" dxfId="906" priority="1002" stopIfTrue="1" operator="equal">
      <formula>0</formula>
    </cfRule>
  </conditionalFormatting>
  <conditionalFormatting sqref="DK6">
    <cfRule type="cellIs" dxfId="905" priority="1051" stopIfTrue="1" operator="equal">
      <formula>0</formula>
    </cfRule>
  </conditionalFormatting>
  <conditionalFormatting sqref="DK6">
    <cfRule type="cellIs" dxfId="904" priority="1050" stopIfTrue="1" operator="equal">
      <formula>0</formula>
    </cfRule>
  </conditionalFormatting>
  <conditionalFormatting sqref="DK6">
    <cfRule type="cellIs" dxfId="903" priority="1049" stopIfTrue="1" operator="equal">
      <formula>0</formula>
    </cfRule>
  </conditionalFormatting>
  <conditionalFormatting sqref="DK6">
    <cfRule type="cellIs" dxfId="902" priority="1048" stopIfTrue="1" operator="equal">
      <formula>0</formula>
    </cfRule>
  </conditionalFormatting>
  <conditionalFormatting sqref="DM6">
    <cfRule type="cellIs" dxfId="901" priority="1047" stopIfTrue="1" operator="equal">
      <formula>0</formula>
    </cfRule>
  </conditionalFormatting>
  <conditionalFormatting sqref="DM6">
    <cfRule type="cellIs" dxfId="900" priority="1046" stopIfTrue="1" operator="equal">
      <formula>0</formula>
    </cfRule>
  </conditionalFormatting>
  <conditionalFormatting sqref="DM6">
    <cfRule type="cellIs" dxfId="899" priority="1045" stopIfTrue="1" operator="equal">
      <formula>0</formula>
    </cfRule>
  </conditionalFormatting>
  <conditionalFormatting sqref="DM6">
    <cfRule type="cellIs" dxfId="898" priority="1044" stopIfTrue="1" operator="equal">
      <formula>0</formula>
    </cfRule>
  </conditionalFormatting>
  <conditionalFormatting sqref="DM6">
    <cfRule type="cellIs" dxfId="897" priority="1043" stopIfTrue="1" operator="equal">
      <formula>0</formula>
    </cfRule>
  </conditionalFormatting>
  <conditionalFormatting sqref="DM6">
    <cfRule type="cellIs" dxfId="896" priority="1042" stopIfTrue="1" operator="equal">
      <formula>0</formula>
    </cfRule>
  </conditionalFormatting>
  <conditionalFormatting sqref="DM6">
    <cfRule type="cellIs" dxfId="895" priority="1041" stopIfTrue="1" operator="equal">
      <formula>0</formula>
    </cfRule>
  </conditionalFormatting>
  <conditionalFormatting sqref="DM6">
    <cfRule type="cellIs" dxfId="894" priority="1040" stopIfTrue="1" operator="equal">
      <formula>0</formula>
    </cfRule>
  </conditionalFormatting>
  <conditionalFormatting sqref="DM6">
    <cfRule type="cellIs" dxfId="893" priority="1039" stopIfTrue="1" operator="equal">
      <formula>0</formula>
    </cfRule>
  </conditionalFormatting>
  <conditionalFormatting sqref="DM6">
    <cfRule type="cellIs" dxfId="892" priority="1038" stopIfTrue="1" operator="equal">
      <formula>0</formula>
    </cfRule>
  </conditionalFormatting>
  <conditionalFormatting sqref="DM6">
    <cfRule type="cellIs" dxfId="891" priority="1037" stopIfTrue="1" operator="equal">
      <formula>0</formula>
    </cfRule>
  </conditionalFormatting>
  <conditionalFormatting sqref="DM6">
    <cfRule type="cellIs" dxfId="890" priority="1036" stopIfTrue="1" operator="equal">
      <formula>0</formula>
    </cfRule>
  </conditionalFormatting>
  <conditionalFormatting sqref="DM6">
    <cfRule type="cellIs" dxfId="889" priority="1035" stopIfTrue="1" operator="equal">
      <formula>0</formula>
    </cfRule>
  </conditionalFormatting>
  <conditionalFormatting sqref="DM6">
    <cfRule type="cellIs" dxfId="888" priority="1034" stopIfTrue="1" operator="equal">
      <formula>0</formula>
    </cfRule>
  </conditionalFormatting>
  <conditionalFormatting sqref="DM6">
    <cfRule type="cellIs" dxfId="887" priority="1033" stopIfTrue="1" operator="equal">
      <formula>0</formula>
    </cfRule>
  </conditionalFormatting>
  <conditionalFormatting sqref="DM6">
    <cfRule type="cellIs" dxfId="886" priority="1032" stopIfTrue="1" operator="equal">
      <formula>0</formula>
    </cfRule>
  </conditionalFormatting>
  <conditionalFormatting sqref="DO6">
    <cfRule type="cellIs" dxfId="885" priority="1031" stopIfTrue="1" operator="equal">
      <formula>0</formula>
    </cfRule>
  </conditionalFormatting>
  <conditionalFormatting sqref="DO6">
    <cfRule type="cellIs" dxfId="884" priority="1030" stopIfTrue="1" operator="equal">
      <formula>0</formula>
    </cfRule>
  </conditionalFormatting>
  <conditionalFormatting sqref="DO6">
    <cfRule type="cellIs" dxfId="883" priority="1029" stopIfTrue="1" operator="equal">
      <formula>0</formula>
    </cfRule>
  </conditionalFormatting>
  <conditionalFormatting sqref="DO6">
    <cfRule type="cellIs" dxfId="882" priority="1028" stopIfTrue="1" operator="equal">
      <formula>0</formula>
    </cfRule>
  </conditionalFormatting>
  <conditionalFormatting sqref="DO6">
    <cfRule type="cellIs" dxfId="881" priority="1027" stopIfTrue="1" operator="equal">
      <formula>0</formula>
    </cfRule>
  </conditionalFormatting>
  <conditionalFormatting sqref="DO6">
    <cfRule type="cellIs" dxfId="880" priority="1026" stopIfTrue="1" operator="equal">
      <formula>0</formula>
    </cfRule>
  </conditionalFormatting>
  <conditionalFormatting sqref="DO6">
    <cfRule type="cellIs" dxfId="879" priority="1025" stopIfTrue="1" operator="equal">
      <formula>0</formula>
    </cfRule>
  </conditionalFormatting>
  <conditionalFormatting sqref="DO6">
    <cfRule type="cellIs" dxfId="878" priority="1024" stopIfTrue="1" operator="equal">
      <formula>0</formula>
    </cfRule>
  </conditionalFormatting>
  <conditionalFormatting sqref="DO6">
    <cfRule type="cellIs" dxfId="877" priority="1023" stopIfTrue="1" operator="equal">
      <formula>0</formula>
    </cfRule>
  </conditionalFormatting>
  <conditionalFormatting sqref="DO6">
    <cfRule type="cellIs" dxfId="876" priority="1022" stopIfTrue="1" operator="equal">
      <formula>0</formula>
    </cfRule>
  </conditionalFormatting>
  <conditionalFormatting sqref="DO6">
    <cfRule type="cellIs" dxfId="875" priority="1021" stopIfTrue="1" operator="equal">
      <formula>0</formula>
    </cfRule>
  </conditionalFormatting>
  <conditionalFormatting sqref="DO6">
    <cfRule type="cellIs" dxfId="874" priority="1020" stopIfTrue="1" operator="equal">
      <formula>0</formula>
    </cfRule>
  </conditionalFormatting>
  <conditionalFormatting sqref="DO6">
    <cfRule type="cellIs" dxfId="873" priority="1019" stopIfTrue="1" operator="equal">
      <formula>0</formula>
    </cfRule>
  </conditionalFormatting>
  <conditionalFormatting sqref="DO6">
    <cfRule type="cellIs" dxfId="872" priority="1018" stopIfTrue="1" operator="equal">
      <formula>0</formula>
    </cfRule>
  </conditionalFormatting>
  <conditionalFormatting sqref="DO6">
    <cfRule type="cellIs" dxfId="871" priority="1017" stopIfTrue="1" operator="equal">
      <formula>0</formula>
    </cfRule>
  </conditionalFormatting>
  <conditionalFormatting sqref="DO6">
    <cfRule type="cellIs" dxfId="870" priority="1016" stopIfTrue="1" operator="equal">
      <formula>0</formula>
    </cfRule>
  </conditionalFormatting>
  <conditionalFormatting sqref="DQ6">
    <cfRule type="cellIs" dxfId="869" priority="1015" stopIfTrue="1" operator="equal">
      <formula>0</formula>
    </cfRule>
  </conditionalFormatting>
  <conditionalFormatting sqref="DQ6">
    <cfRule type="cellIs" dxfId="868" priority="1014" stopIfTrue="1" operator="equal">
      <formula>0</formula>
    </cfRule>
  </conditionalFormatting>
  <conditionalFormatting sqref="DQ6">
    <cfRule type="cellIs" dxfId="867" priority="1013" stopIfTrue="1" operator="equal">
      <formula>0</formula>
    </cfRule>
  </conditionalFormatting>
  <conditionalFormatting sqref="DQ6">
    <cfRule type="cellIs" dxfId="866" priority="1012" stopIfTrue="1" operator="equal">
      <formula>0</formula>
    </cfRule>
  </conditionalFormatting>
  <conditionalFormatting sqref="DQ6">
    <cfRule type="cellIs" dxfId="865" priority="1011" stopIfTrue="1" operator="equal">
      <formula>0</formula>
    </cfRule>
  </conditionalFormatting>
  <conditionalFormatting sqref="DQ6">
    <cfRule type="cellIs" dxfId="864" priority="1010" stopIfTrue="1" operator="equal">
      <formula>0</formula>
    </cfRule>
  </conditionalFormatting>
  <conditionalFormatting sqref="DQ6">
    <cfRule type="cellIs" dxfId="863" priority="1009" stopIfTrue="1" operator="equal">
      <formula>0</formula>
    </cfRule>
  </conditionalFormatting>
  <conditionalFormatting sqref="DQ6">
    <cfRule type="cellIs" dxfId="862" priority="1008" stopIfTrue="1" operator="equal">
      <formula>0</formula>
    </cfRule>
  </conditionalFormatting>
  <conditionalFormatting sqref="DQ6">
    <cfRule type="cellIs" dxfId="861" priority="1005" stopIfTrue="1" operator="equal">
      <formula>0</formula>
    </cfRule>
  </conditionalFormatting>
  <conditionalFormatting sqref="DQ6">
    <cfRule type="cellIs" dxfId="860" priority="1004" stopIfTrue="1" operator="equal">
      <formula>0</formula>
    </cfRule>
  </conditionalFormatting>
  <conditionalFormatting sqref="DQ6">
    <cfRule type="cellIs" dxfId="859" priority="1001" stopIfTrue="1" operator="equal">
      <formula>0</formula>
    </cfRule>
  </conditionalFormatting>
  <conditionalFormatting sqref="DQ6">
    <cfRule type="cellIs" dxfId="858" priority="1000" stopIfTrue="1" operator="equal">
      <formula>0</formula>
    </cfRule>
  </conditionalFormatting>
  <conditionalFormatting sqref="DC6">
    <cfRule type="cellIs" dxfId="857" priority="1107" stopIfTrue="1" operator="equal">
      <formula>0</formula>
    </cfRule>
  </conditionalFormatting>
  <conditionalFormatting sqref="DC6">
    <cfRule type="cellIs" dxfId="856" priority="1106" stopIfTrue="1" operator="equal">
      <formula>0</formula>
    </cfRule>
  </conditionalFormatting>
  <conditionalFormatting sqref="DC6">
    <cfRule type="cellIs" dxfId="855" priority="1105" stopIfTrue="1" operator="equal">
      <formula>0</formula>
    </cfRule>
  </conditionalFormatting>
  <conditionalFormatting sqref="DC6">
    <cfRule type="cellIs" dxfId="854" priority="1104" stopIfTrue="1" operator="equal">
      <formula>0</formula>
    </cfRule>
  </conditionalFormatting>
  <conditionalFormatting sqref="DC6">
    <cfRule type="cellIs" dxfId="853" priority="1103" stopIfTrue="1" operator="equal">
      <formula>0</formula>
    </cfRule>
  </conditionalFormatting>
  <conditionalFormatting sqref="DC6">
    <cfRule type="cellIs" dxfId="852" priority="1102" stopIfTrue="1" operator="equal">
      <formula>0</formula>
    </cfRule>
  </conditionalFormatting>
  <conditionalFormatting sqref="DC6">
    <cfRule type="cellIs" dxfId="851" priority="1101" stopIfTrue="1" operator="equal">
      <formula>0</formula>
    </cfRule>
  </conditionalFormatting>
  <conditionalFormatting sqref="DC6">
    <cfRule type="cellIs" dxfId="850" priority="1100" stopIfTrue="1" operator="equal">
      <formula>0</formula>
    </cfRule>
  </conditionalFormatting>
  <conditionalFormatting sqref="DC6">
    <cfRule type="cellIs" dxfId="849" priority="1099" stopIfTrue="1" operator="equal">
      <formula>0</formula>
    </cfRule>
  </conditionalFormatting>
  <conditionalFormatting sqref="DC6">
    <cfRule type="cellIs" dxfId="848" priority="1098" stopIfTrue="1" operator="equal">
      <formula>0</formula>
    </cfRule>
  </conditionalFormatting>
  <conditionalFormatting sqref="DC6">
    <cfRule type="cellIs" dxfId="847" priority="1097" stopIfTrue="1" operator="equal">
      <formula>0</formula>
    </cfRule>
  </conditionalFormatting>
  <conditionalFormatting sqref="DC6">
    <cfRule type="cellIs" dxfId="846" priority="1096" stopIfTrue="1" operator="equal">
      <formula>0</formula>
    </cfRule>
  </conditionalFormatting>
  <conditionalFormatting sqref="DE6">
    <cfRule type="cellIs" dxfId="845" priority="1095" stopIfTrue="1" operator="equal">
      <formula>0</formula>
    </cfRule>
  </conditionalFormatting>
  <conditionalFormatting sqref="DE6">
    <cfRule type="cellIs" dxfId="844" priority="1094" stopIfTrue="1" operator="equal">
      <formula>0</formula>
    </cfRule>
  </conditionalFormatting>
  <conditionalFormatting sqref="DE6">
    <cfRule type="cellIs" dxfId="843" priority="1093" stopIfTrue="1" operator="equal">
      <formula>0</formula>
    </cfRule>
  </conditionalFormatting>
  <conditionalFormatting sqref="DE6">
    <cfRule type="cellIs" dxfId="842" priority="1092" stopIfTrue="1" operator="equal">
      <formula>0</formula>
    </cfRule>
  </conditionalFormatting>
  <conditionalFormatting sqref="DE6">
    <cfRule type="cellIs" dxfId="841" priority="1091" stopIfTrue="1" operator="equal">
      <formula>0</formula>
    </cfRule>
  </conditionalFormatting>
  <conditionalFormatting sqref="DE6">
    <cfRule type="cellIs" dxfId="840" priority="1090" stopIfTrue="1" operator="equal">
      <formula>0</formula>
    </cfRule>
  </conditionalFormatting>
  <conditionalFormatting sqref="DE6">
    <cfRule type="cellIs" dxfId="839" priority="1089" stopIfTrue="1" operator="equal">
      <formula>0</formula>
    </cfRule>
  </conditionalFormatting>
  <conditionalFormatting sqref="DE6">
    <cfRule type="cellIs" dxfId="838" priority="1088" stopIfTrue="1" operator="equal">
      <formula>0</formula>
    </cfRule>
  </conditionalFormatting>
  <conditionalFormatting sqref="DE6">
    <cfRule type="cellIs" dxfId="837" priority="1087" stopIfTrue="1" operator="equal">
      <formula>0</formula>
    </cfRule>
  </conditionalFormatting>
  <conditionalFormatting sqref="DE6">
    <cfRule type="cellIs" dxfId="836" priority="1086" stopIfTrue="1" operator="equal">
      <formula>0</formula>
    </cfRule>
  </conditionalFormatting>
  <conditionalFormatting sqref="DE6">
    <cfRule type="cellIs" dxfId="835" priority="1085" stopIfTrue="1" operator="equal">
      <formula>0</formula>
    </cfRule>
  </conditionalFormatting>
  <conditionalFormatting sqref="DE6">
    <cfRule type="cellIs" dxfId="834" priority="1084" stopIfTrue="1" operator="equal">
      <formula>0</formula>
    </cfRule>
  </conditionalFormatting>
  <conditionalFormatting sqref="DE6">
    <cfRule type="cellIs" dxfId="833" priority="1083" stopIfTrue="1" operator="equal">
      <formula>0</formula>
    </cfRule>
  </conditionalFormatting>
  <conditionalFormatting sqref="DE6">
    <cfRule type="cellIs" dxfId="832" priority="1082" stopIfTrue="1" operator="equal">
      <formula>0</formula>
    </cfRule>
  </conditionalFormatting>
  <conditionalFormatting sqref="DE6">
    <cfRule type="cellIs" dxfId="831" priority="1081" stopIfTrue="1" operator="equal">
      <formula>0</formula>
    </cfRule>
  </conditionalFormatting>
  <conditionalFormatting sqref="DE6">
    <cfRule type="cellIs" dxfId="830" priority="1080" stopIfTrue="1" operator="equal">
      <formula>0</formula>
    </cfRule>
  </conditionalFormatting>
  <conditionalFormatting sqref="DG6 DI6">
    <cfRule type="cellIs" dxfId="829" priority="1079" stopIfTrue="1" operator="equal">
      <formula>0</formula>
    </cfRule>
  </conditionalFormatting>
  <conditionalFormatting sqref="DG6 DI6">
    <cfRule type="cellIs" dxfId="828" priority="1078" stopIfTrue="1" operator="equal">
      <formula>0</formula>
    </cfRule>
  </conditionalFormatting>
  <conditionalFormatting sqref="DG6 DI6">
    <cfRule type="cellIs" dxfId="827" priority="1077" stopIfTrue="1" operator="equal">
      <formula>0</formula>
    </cfRule>
  </conditionalFormatting>
  <conditionalFormatting sqref="DG6 DI6">
    <cfRule type="cellIs" dxfId="826" priority="1076" stopIfTrue="1" operator="equal">
      <formula>0</formula>
    </cfRule>
  </conditionalFormatting>
  <conditionalFormatting sqref="DG6 DI6">
    <cfRule type="cellIs" dxfId="825" priority="1075" stopIfTrue="1" operator="equal">
      <formula>0</formula>
    </cfRule>
  </conditionalFormatting>
  <conditionalFormatting sqref="DG6 DI6">
    <cfRule type="cellIs" dxfId="824" priority="1074" stopIfTrue="1" operator="equal">
      <formula>0</formula>
    </cfRule>
  </conditionalFormatting>
  <conditionalFormatting sqref="DG6 DI6">
    <cfRule type="cellIs" dxfId="823" priority="1073" stopIfTrue="1" operator="equal">
      <formula>0</formula>
    </cfRule>
  </conditionalFormatting>
  <conditionalFormatting sqref="DG6 DI6">
    <cfRule type="cellIs" dxfId="822" priority="1072" stopIfTrue="1" operator="equal">
      <formula>0</formula>
    </cfRule>
  </conditionalFormatting>
  <conditionalFormatting sqref="DG6 DI6">
    <cfRule type="cellIs" dxfId="821" priority="1071" stopIfTrue="1" operator="equal">
      <formula>0</formula>
    </cfRule>
  </conditionalFormatting>
  <conditionalFormatting sqref="DG6 DI6">
    <cfRule type="cellIs" dxfId="820" priority="1070" stopIfTrue="1" operator="equal">
      <formula>0</formula>
    </cfRule>
  </conditionalFormatting>
  <conditionalFormatting sqref="DG6 DI6">
    <cfRule type="cellIs" dxfId="819" priority="1069" stopIfTrue="1" operator="equal">
      <formula>0</formula>
    </cfRule>
  </conditionalFormatting>
  <conditionalFormatting sqref="DG6 DI6">
    <cfRule type="cellIs" dxfId="818" priority="1068" stopIfTrue="1" operator="equal">
      <formula>0</formula>
    </cfRule>
  </conditionalFormatting>
  <conditionalFormatting sqref="DG6 DI6">
    <cfRule type="cellIs" dxfId="817" priority="1067" stopIfTrue="1" operator="equal">
      <formula>0</formula>
    </cfRule>
  </conditionalFormatting>
  <conditionalFormatting sqref="DG6 DI6">
    <cfRule type="cellIs" dxfId="816" priority="1066" stopIfTrue="1" operator="equal">
      <formula>0</formula>
    </cfRule>
  </conditionalFormatting>
  <conditionalFormatting sqref="DG6 DI6">
    <cfRule type="cellIs" dxfId="815" priority="1065" stopIfTrue="1" operator="equal">
      <formula>0</formula>
    </cfRule>
  </conditionalFormatting>
  <conditionalFormatting sqref="DG6 DI6">
    <cfRule type="cellIs" dxfId="814" priority="1064" stopIfTrue="1" operator="equal">
      <formula>0</formula>
    </cfRule>
  </conditionalFormatting>
  <conditionalFormatting sqref="DK6">
    <cfRule type="cellIs" dxfId="813" priority="1063" stopIfTrue="1" operator="equal">
      <formula>0</formula>
    </cfRule>
  </conditionalFormatting>
  <conditionalFormatting sqref="DK6">
    <cfRule type="cellIs" dxfId="812" priority="1062" stopIfTrue="1" operator="equal">
      <formula>0</formula>
    </cfRule>
  </conditionalFormatting>
  <conditionalFormatting sqref="DK6">
    <cfRule type="cellIs" dxfId="811" priority="1061" stopIfTrue="1" operator="equal">
      <formula>0</formula>
    </cfRule>
  </conditionalFormatting>
  <conditionalFormatting sqref="DK6">
    <cfRule type="cellIs" dxfId="810" priority="1060" stopIfTrue="1" operator="equal">
      <formula>0</formula>
    </cfRule>
  </conditionalFormatting>
  <conditionalFormatting sqref="DS7:DS89">
    <cfRule type="cellIs" dxfId="809" priority="1161" stopIfTrue="1" operator="equal">
      <formula>0</formula>
    </cfRule>
  </conditionalFormatting>
  <conditionalFormatting sqref="DS7:DS89">
    <cfRule type="cellIs" dxfId="808" priority="1160" stopIfTrue="1" operator="equal">
      <formula>0</formula>
    </cfRule>
  </conditionalFormatting>
  <conditionalFormatting sqref="DC6">
    <cfRule type="cellIs" dxfId="807" priority="1111" stopIfTrue="1" operator="equal">
      <formula>0</formula>
    </cfRule>
  </conditionalFormatting>
  <conditionalFormatting sqref="DC6">
    <cfRule type="cellIs" dxfId="806" priority="1110" stopIfTrue="1" operator="equal">
      <formula>0</formula>
    </cfRule>
  </conditionalFormatting>
  <conditionalFormatting sqref="DC6">
    <cfRule type="cellIs" dxfId="805" priority="1109" stopIfTrue="1" operator="equal">
      <formula>0</formula>
    </cfRule>
  </conditionalFormatting>
  <conditionalFormatting sqref="DC6">
    <cfRule type="cellIs" dxfId="804" priority="1108" stopIfTrue="1" operator="equal">
      <formula>0</formula>
    </cfRule>
  </conditionalFormatting>
  <conditionalFormatting sqref="DK6">
    <cfRule type="cellIs" dxfId="803" priority="1059" stopIfTrue="1" operator="equal">
      <formula>0</formula>
    </cfRule>
  </conditionalFormatting>
  <conditionalFormatting sqref="DK6">
    <cfRule type="cellIs" dxfId="802" priority="1058" stopIfTrue="1" operator="equal">
      <formula>0</formula>
    </cfRule>
  </conditionalFormatting>
  <conditionalFormatting sqref="DK6">
    <cfRule type="cellIs" dxfId="801" priority="1057" stopIfTrue="1" operator="equal">
      <formula>0</formula>
    </cfRule>
  </conditionalFormatting>
  <conditionalFormatting sqref="DK6">
    <cfRule type="cellIs" dxfId="800" priority="1056" stopIfTrue="1" operator="equal">
      <formula>0</formula>
    </cfRule>
  </conditionalFormatting>
  <conditionalFormatting sqref="DK6">
    <cfRule type="cellIs" dxfId="799" priority="1055" stopIfTrue="1" operator="equal">
      <formula>0</formula>
    </cfRule>
  </conditionalFormatting>
  <conditionalFormatting sqref="DK6">
    <cfRule type="cellIs" dxfId="798" priority="1054" stopIfTrue="1" operator="equal">
      <formula>0</formula>
    </cfRule>
  </conditionalFormatting>
  <conditionalFormatting sqref="DK6">
    <cfRule type="cellIs" dxfId="797" priority="1053" stopIfTrue="1" operator="equal">
      <formula>0</formula>
    </cfRule>
  </conditionalFormatting>
  <conditionalFormatting sqref="DK6">
    <cfRule type="cellIs" dxfId="796" priority="1052" stopIfTrue="1" operator="equal">
      <formula>0</formula>
    </cfRule>
  </conditionalFormatting>
  <conditionalFormatting sqref="A3 I1 I3:J3">
    <cfRule type="cellIs" dxfId="795" priority="981" operator="equal">
      <formula>0</formula>
    </cfRule>
  </conditionalFormatting>
  <conditionalFormatting sqref="A3 I1 I3:J3">
    <cfRule type="containsText" dxfId="794" priority="979" stopIfTrue="1" operator="containsText" text="f'k{kk foHkkx jktLFkku">
      <formula>NOT(ISERROR(SEARCH("f'k{kk foHkkx jktLFkku",A1)))</formula>
    </cfRule>
    <cfRule type="containsText" dxfId="793" priority="980" stopIfTrue="1" operator="containsText" text="iw.kkZad">
      <formula>NOT(ISERROR(SEARCH("iw.kkZad",A1)))</formula>
    </cfRule>
  </conditionalFormatting>
  <conditionalFormatting sqref="A3 I1 I3:J3">
    <cfRule type="containsText" dxfId="792" priority="978" stopIfTrue="1" operator="containsText" text="dsoy jktdh; fo|ky;ksa esa iz;ksx gsrq fu%'kqYd">
      <formula>NOT(ISERROR(SEARCH("dsoy jktdh; fo|ky;ksa esa iz;ksx gsrq fu%'kqYd",A1)))</formula>
    </cfRule>
  </conditionalFormatting>
  <conditionalFormatting sqref="AJ3">
    <cfRule type="containsText" dxfId="791" priority="977" operator="containsText" text="NA">
      <formula>NOT(ISERROR(SEARCH("NA",AJ3)))</formula>
    </cfRule>
  </conditionalFormatting>
  <conditionalFormatting sqref="CV6 CY6 DA6">
    <cfRule type="cellIs" dxfId="790" priority="976" stopIfTrue="1" operator="equal">
      <formula>0</formula>
    </cfRule>
  </conditionalFormatting>
  <conditionalFormatting sqref="CV6 CY6 DA6">
    <cfRule type="cellIs" dxfId="789" priority="975" stopIfTrue="1" operator="equal">
      <formula>0</formula>
    </cfRule>
  </conditionalFormatting>
  <conditionalFormatting sqref="CV7:CV38">
    <cfRule type="cellIs" dxfId="788" priority="974" stopIfTrue="1" operator="equal">
      <formula>0</formula>
    </cfRule>
  </conditionalFormatting>
  <conditionalFormatting sqref="CV7:CV38">
    <cfRule type="cellIs" dxfId="787" priority="973" stopIfTrue="1" operator="equal">
      <formula>0</formula>
    </cfRule>
  </conditionalFormatting>
  <conditionalFormatting sqref="CY7:CY38">
    <cfRule type="cellIs" dxfId="786" priority="972" stopIfTrue="1" operator="equal">
      <formula>0</formula>
    </cfRule>
  </conditionalFormatting>
  <conditionalFormatting sqref="CY7:CY38">
    <cfRule type="cellIs" dxfId="785" priority="971" stopIfTrue="1" operator="equal">
      <formula>0</formula>
    </cfRule>
  </conditionalFormatting>
  <conditionalFormatting sqref="DA7:DA38">
    <cfRule type="cellIs" dxfId="784" priority="970" stopIfTrue="1" operator="equal">
      <formula>0</formula>
    </cfRule>
  </conditionalFormatting>
  <conditionalFormatting sqref="DA7:DA38">
    <cfRule type="cellIs" dxfId="783" priority="969" stopIfTrue="1" operator="equal">
      <formula>0</formula>
    </cfRule>
  </conditionalFormatting>
  <conditionalFormatting sqref="CW6">
    <cfRule type="cellIs" dxfId="782" priority="962" stopIfTrue="1" operator="equal">
      <formula>0</formula>
    </cfRule>
  </conditionalFormatting>
  <conditionalFormatting sqref="CW6">
    <cfRule type="cellIs" dxfId="781" priority="961" stopIfTrue="1" operator="equal">
      <formula>0</formula>
    </cfRule>
  </conditionalFormatting>
  <conditionalFormatting sqref="CW7:CW38">
    <cfRule type="cellIs" dxfId="780" priority="960" stopIfTrue="1" operator="equal">
      <formula>0</formula>
    </cfRule>
  </conditionalFormatting>
  <conditionalFormatting sqref="CW7:CW38">
    <cfRule type="cellIs" dxfId="779" priority="959" stopIfTrue="1" operator="equal">
      <formula>0</formula>
    </cfRule>
  </conditionalFormatting>
  <conditionalFormatting sqref="CU6">
    <cfRule type="cellIs" dxfId="778" priority="958" stopIfTrue="1" operator="equal">
      <formula>0</formula>
    </cfRule>
  </conditionalFormatting>
  <conditionalFormatting sqref="CU6">
    <cfRule type="cellIs" dxfId="777" priority="957" stopIfTrue="1" operator="equal">
      <formula>0</formula>
    </cfRule>
  </conditionalFormatting>
  <conditionalFormatting sqref="CU7:CU38">
    <cfRule type="cellIs" dxfId="776" priority="956" stopIfTrue="1" operator="equal">
      <formula>0</formula>
    </cfRule>
  </conditionalFormatting>
  <conditionalFormatting sqref="CU7:CU38">
    <cfRule type="cellIs" dxfId="775" priority="955" stopIfTrue="1" operator="equal">
      <formula>0</formula>
    </cfRule>
  </conditionalFormatting>
  <conditionalFormatting sqref="CX90:CX106">
    <cfRule type="cellIs" dxfId="774" priority="948" stopIfTrue="1" operator="equal">
      <formula>0</formula>
    </cfRule>
  </conditionalFormatting>
  <conditionalFormatting sqref="CX90:CX106">
    <cfRule type="cellIs" dxfId="773" priority="947" stopIfTrue="1" operator="equal">
      <formula>0</formula>
    </cfRule>
  </conditionalFormatting>
  <conditionalFormatting sqref="CX6">
    <cfRule type="cellIs" dxfId="772" priority="946" stopIfTrue="1" operator="equal">
      <formula>0</formula>
    </cfRule>
  </conditionalFormatting>
  <conditionalFormatting sqref="CX6">
    <cfRule type="cellIs" dxfId="771" priority="945" stopIfTrue="1" operator="equal">
      <formula>0</formula>
    </cfRule>
  </conditionalFormatting>
  <conditionalFormatting sqref="CX7:CX38">
    <cfRule type="cellIs" dxfId="770" priority="944" stopIfTrue="1" operator="equal">
      <formula>0</formula>
    </cfRule>
  </conditionalFormatting>
  <conditionalFormatting sqref="CX7:CX38">
    <cfRule type="cellIs" dxfId="769" priority="943" stopIfTrue="1" operator="equal">
      <formula>0</formula>
    </cfRule>
  </conditionalFormatting>
  <conditionalFormatting sqref="CZ90:CZ106">
    <cfRule type="cellIs" dxfId="768" priority="942" stopIfTrue="1" operator="equal">
      <formula>0</formula>
    </cfRule>
  </conditionalFormatting>
  <conditionalFormatting sqref="CZ90:CZ106">
    <cfRule type="cellIs" dxfId="767" priority="941" stopIfTrue="1" operator="equal">
      <formula>0</formula>
    </cfRule>
  </conditionalFormatting>
  <conditionalFormatting sqref="CZ6">
    <cfRule type="cellIs" dxfId="766" priority="940" stopIfTrue="1" operator="equal">
      <formula>0</formula>
    </cfRule>
  </conditionalFormatting>
  <conditionalFormatting sqref="CZ6">
    <cfRule type="cellIs" dxfId="765" priority="939" stopIfTrue="1" operator="equal">
      <formula>0</formula>
    </cfRule>
  </conditionalFormatting>
  <conditionalFormatting sqref="CZ7:CZ38">
    <cfRule type="cellIs" dxfId="764" priority="938" stopIfTrue="1" operator="equal">
      <formula>0</formula>
    </cfRule>
  </conditionalFormatting>
  <conditionalFormatting sqref="CZ7:CZ38">
    <cfRule type="cellIs" dxfId="763" priority="937" stopIfTrue="1" operator="equal">
      <formula>0</formula>
    </cfRule>
  </conditionalFormatting>
  <conditionalFormatting sqref="DB90:DB106">
    <cfRule type="cellIs" dxfId="762" priority="936" stopIfTrue="1" operator="equal">
      <formula>0</formula>
    </cfRule>
  </conditionalFormatting>
  <conditionalFormatting sqref="DB90:DB106">
    <cfRule type="cellIs" dxfId="761" priority="935" stopIfTrue="1" operator="equal">
      <formula>0</formula>
    </cfRule>
  </conditionalFormatting>
  <conditionalFormatting sqref="DB6">
    <cfRule type="cellIs" dxfId="760" priority="934" stopIfTrue="1" operator="equal">
      <formula>0</formula>
    </cfRule>
  </conditionalFormatting>
  <conditionalFormatting sqref="DB6">
    <cfRule type="cellIs" dxfId="759" priority="933" stopIfTrue="1" operator="equal">
      <formula>0</formula>
    </cfRule>
  </conditionalFormatting>
  <conditionalFormatting sqref="DB7:DB38">
    <cfRule type="cellIs" dxfId="758" priority="932" stopIfTrue="1" operator="equal">
      <formula>0</formula>
    </cfRule>
  </conditionalFormatting>
  <conditionalFormatting sqref="DB7:DB38">
    <cfRule type="cellIs" dxfId="757" priority="931" stopIfTrue="1" operator="equal">
      <formula>0</formula>
    </cfRule>
  </conditionalFormatting>
  <conditionalFormatting sqref="DD90:DD106">
    <cfRule type="cellIs" dxfId="756" priority="930" stopIfTrue="1" operator="equal">
      <formula>0</formula>
    </cfRule>
  </conditionalFormatting>
  <conditionalFormatting sqref="DD90:DD106">
    <cfRule type="cellIs" dxfId="755" priority="929" stopIfTrue="1" operator="equal">
      <formula>0</formula>
    </cfRule>
  </conditionalFormatting>
  <conditionalFormatting sqref="DD6">
    <cfRule type="cellIs" dxfId="754" priority="928" stopIfTrue="1" operator="equal">
      <formula>0</formula>
    </cfRule>
  </conditionalFormatting>
  <conditionalFormatting sqref="DD6">
    <cfRule type="cellIs" dxfId="753" priority="927" stopIfTrue="1" operator="equal">
      <formula>0</formula>
    </cfRule>
  </conditionalFormatting>
  <conditionalFormatting sqref="DD7:DD38">
    <cfRule type="cellIs" dxfId="752" priority="926" stopIfTrue="1" operator="equal">
      <formula>0</formula>
    </cfRule>
  </conditionalFormatting>
  <conditionalFormatting sqref="DD7:DD38">
    <cfRule type="cellIs" dxfId="751" priority="925" stopIfTrue="1" operator="equal">
      <formula>0</formula>
    </cfRule>
  </conditionalFormatting>
  <conditionalFormatting sqref="DF90:DF106">
    <cfRule type="cellIs" dxfId="750" priority="924" stopIfTrue="1" operator="equal">
      <formula>0</formula>
    </cfRule>
  </conditionalFormatting>
  <conditionalFormatting sqref="DF90:DF106">
    <cfRule type="cellIs" dxfId="749" priority="923" stopIfTrue="1" operator="equal">
      <formula>0</formula>
    </cfRule>
  </conditionalFormatting>
  <conditionalFormatting sqref="DF6">
    <cfRule type="cellIs" dxfId="748" priority="922" stopIfTrue="1" operator="equal">
      <formula>0</formula>
    </cfRule>
  </conditionalFormatting>
  <conditionalFormatting sqref="DF6">
    <cfRule type="cellIs" dxfId="747" priority="921" stopIfTrue="1" operator="equal">
      <formula>0</formula>
    </cfRule>
  </conditionalFormatting>
  <conditionalFormatting sqref="DF7:DF38">
    <cfRule type="cellIs" dxfId="746" priority="920" stopIfTrue="1" operator="equal">
      <formula>0</formula>
    </cfRule>
  </conditionalFormatting>
  <conditionalFormatting sqref="DF7:DF38">
    <cfRule type="cellIs" dxfId="745" priority="919" stopIfTrue="1" operator="equal">
      <formula>0</formula>
    </cfRule>
  </conditionalFormatting>
  <conditionalFormatting sqref="DH90:DH106">
    <cfRule type="cellIs" dxfId="744" priority="918" stopIfTrue="1" operator="equal">
      <formula>0</formula>
    </cfRule>
  </conditionalFormatting>
  <conditionalFormatting sqref="DH90:DH106">
    <cfRule type="cellIs" dxfId="743" priority="917" stopIfTrue="1" operator="equal">
      <formula>0</formula>
    </cfRule>
  </conditionalFormatting>
  <conditionalFormatting sqref="DH6">
    <cfRule type="cellIs" dxfId="742" priority="916" stopIfTrue="1" operator="equal">
      <formula>0</formula>
    </cfRule>
  </conditionalFormatting>
  <conditionalFormatting sqref="DH6">
    <cfRule type="cellIs" dxfId="741" priority="915" stopIfTrue="1" operator="equal">
      <formula>0</formula>
    </cfRule>
  </conditionalFormatting>
  <conditionalFormatting sqref="DH7:DH38">
    <cfRule type="cellIs" dxfId="740" priority="914" stopIfTrue="1" operator="equal">
      <formula>0</formula>
    </cfRule>
  </conditionalFormatting>
  <conditionalFormatting sqref="DH7:DH38">
    <cfRule type="cellIs" dxfId="739" priority="913" stopIfTrue="1" operator="equal">
      <formula>0</formula>
    </cfRule>
  </conditionalFormatting>
  <conditionalFormatting sqref="DJ90:DJ106">
    <cfRule type="cellIs" dxfId="738" priority="912" stopIfTrue="1" operator="equal">
      <formula>0</formula>
    </cfRule>
  </conditionalFormatting>
  <conditionalFormatting sqref="DJ90:DJ106">
    <cfRule type="cellIs" dxfId="737" priority="911" stopIfTrue="1" operator="equal">
      <formula>0</formula>
    </cfRule>
  </conditionalFormatting>
  <conditionalFormatting sqref="DJ6">
    <cfRule type="cellIs" dxfId="736" priority="910" stopIfTrue="1" operator="equal">
      <formula>0</formula>
    </cfRule>
  </conditionalFormatting>
  <conditionalFormatting sqref="DJ6">
    <cfRule type="cellIs" dxfId="735" priority="909" stopIfTrue="1" operator="equal">
      <formula>0</formula>
    </cfRule>
  </conditionalFormatting>
  <conditionalFormatting sqref="DJ7:DJ38">
    <cfRule type="cellIs" dxfId="734" priority="908" stopIfTrue="1" operator="equal">
      <formula>0</formula>
    </cfRule>
  </conditionalFormatting>
  <conditionalFormatting sqref="DJ7:DJ38">
    <cfRule type="cellIs" dxfId="733" priority="907" stopIfTrue="1" operator="equal">
      <formula>0</formula>
    </cfRule>
  </conditionalFormatting>
  <conditionalFormatting sqref="DL90:DL106">
    <cfRule type="cellIs" dxfId="732" priority="906" stopIfTrue="1" operator="equal">
      <formula>0</formula>
    </cfRule>
  </conditionalFormatting>
  <conditionalFormatting sqref="DL90:DL106">
    <cfRule type="cellIs" dxfId="731" priority="905" stopIfTrue="1" operator="equal">
      <formula>0</formula>
    </cfRule>
  </conditionalFormatting>
  <conditionalFormatting sqref="DL6">
    <cfRule type="cellIs" dxfId="730" priority="904" stopIfTrue="1" operator="equal">
      <formula>0</formula>
    </cfRule>
  </conditionalFormatting>
  <conditionalFormatting sqref="DL6">
    <cfRule type="cellIs" dxfId="729" priority="903" stopIfTrue="1" operator="equal">
      <formula>0</formula>
    </cfRule>
  </conditionalFormatting>
  <conditionalFormatting sqref="DL7:DL38">
    <cfRule type="cellIs" dxfId="728" priority="902" stopIfTrue="1" operator="equal">
      <formula>0</formula>
    </cfRule>
  </conditionalFormatting>
  <conditionalFormatting sqref="DL7:DL38">
    <cfRule type="cellIs" dxfId="727" priority="901" stopIfTrue="1" operator="equal">
      <formula>0</formula>
    </cfRule>
  </conditionalFormatting>
  <conditionalFormatting sqref="DN90:DN106">
    <cfRule type="cellIs" dxfId="726" priority="900" stopIfTrue="1" operator="equal">
      <formula>0</formula>
    </cfRule>
  </conditionalFormatting>
  <conditionalFormatting sqref="DN90:DN106">
    <cfRule type="cellIs" dxfId="725" priority="899" stopIfTrue="1" operator="equal">
      <formula>0</formula>
    </cfRule>
  </conditionalFormatting>
  <conditionalFormatting sqref="DN6">
    <cfRule type="cellIs" dxfId="724" priority="898" stopIfTrue="1" operator="equal">
      <formula>0</formula>
    </cfRule>
  </conditionalFormatting>
  <conditionalFormatting sqref="DN6">
    <cfRule type="cellIs" dxfId="723" priority="897" stopIfTrue="1" operator="equal">
      <formula>0</formula>
    </cfRule>
  </conditionalFormatting>
  <conditionalFormatting sqref="DN7:DN38">
    <cfRule type="cellIs" dxfId="722" priority="896" stopIfTrue="1" operator="equal">
      <formula>0</formula>
    </cfRule>
  </conditionalFormatting>
  <conditionalFormatting sqref="DN7:DN38">
    <cfRule type="cellIs" dxfId="721" priority="895" stopIfTrue="1" operator="equal">
      <formula>0</formula>
    </cfRule>
  </conditionalFormatting>
  <conditionalFormatting sqref="DP90:DP106">
    <cfRule type="cellIs" dxfId="720" priority="894" stopIfTrue="1" operator="equal">
      <formula>0</formula>
    </cfRule>
  </conditionalFormatting>
  <conditionalFormatting sqref="DP90:DP106">
    <cfRule type="cellIs" dxfId="719" priority="893" stopIfTrue="1" operator="equal">
      <formula>0</formula>
    </cfRule>
  </conditionalFormatting>
  <conditionalFormatting sqref="DP6">
    <cfRule type="cellIs" dxfId="718" priority="892" stopIfTrue="1" operator="equal">
      <formula>0</formula>
    </cfRule>
  </conditionalFormatting>
  <conditionalFormatting sqref="DP6">
    <cfRule type="cellIs" dxfId="717" priority="891" stopIfTrue="1" operator="equal">
      <formula>0</formula>
    </cfRule>
  </conditionalFormatting>
  <conditionalFormatting sqref="DP7:DP38">
    <cfRule type="cellIs" dxfId="716" priority="890" stopIfTrue="1" operator="equal">
      <formula>0</formula>
    </cfRule>
  </conditionalFormatting>
  <conditionalFormatting sqref="DP7:DP38">
    <cfRule type="cellIs" dxfId="715" priority="889" stopIfTrue="1" operator="equal">
      <formula>0</formula>
    </cfRule>
  </conditionalFormatting>
  <conditionalFormatting sqref="DR90:DR106">
    <cfRule type="cellIs" dxfId="714" priority="888" stopIfTrue="1" operator="equal">
      <formula>0</formula>
    </cfRule>
  </conditionalFormatting>
  <conditionalFormatting sqref="DR90:DR106">
    <cfRule type="cellIs" dxfId="713" priority="887" stopIfTrue="1" operator="equal">
      <formula>0</formula>
    </cfRule>
  </conditionalFormatting>
  <conditionalFormatting sqref="DR6">
    <cfRule type="cellIs" dxfId="712" priority="886" stopIfTrue="1" operator="equal">
      <formula>0</formula>
    </cfRule>
  </conditionalFormatting>
  <conditionalFormatting sqref="DR6">
    <cfRule type="cellIs" dxfId="711" priority="885" stopIfTrue="1" operator="equal">
      <formula>0</formula>
    </cfRule>
  </conditionalFormatting>
  <conditionalFormatting sqref="DR7:DR38">
    <cfRule type="cellIs" dxfId="710" priority="884" stopIfTrue="1" operator="equal">
      <formula>0</formula>
    </cfRule>
  </conditionalFormatting>
  <conditionalFormatting sqref="DR7:DR38">
    <cfRule type="cellIs" dxfId="709" priority="883" stopIfTrue="1" operator="equal">
      <formula>0</formula>
    </cfRule>
  </conditionalFormatting>
  <dataValidations count="10">
    <dataValidation type="whole" operator="lessThanOrEqual" allowBlank="1" showInputMessage="1" showErrorMessage="1" sqref="CV6:CV106 DL6:DL106 DJ6:DJ106 DH6:DH106 DF6:DF106 DN6:DN106 DB6:DB106 DD6:DD106 CZ6:CZ106 CX6:CX106 DP6:DP106 DR6:DR106" xr:uid="{00000000-0002-0000-0100-000000000000}">
      <formula1>CU6</formula1>
    </dataValidation>
    <dataValidation type="whole" errorStyle="warning" operator="lessThanOrEqual" allowBlank="1" showInputMessage="1" showErrorMessage="1" errorTitle="maximum limit crossed" error="maximum limit crossed" sqref="DK6:DK106 DO6:DO106 DI6:DI106 DM6:DM106 DC6:DC106 DE6:DE106 CW6:CW106 CY6:CY106 DA6:DA106 CU6:CU106 DG6:DG106 DQ6:DQ106" xr:uid="{00000000-0002-0000-0100-000001000000}">
      <formula1>CU$6</formula1>
    </dataValidation>
    <dataValidation type="custom" operator="lessThanOrEqual" allowBlank="1" showInputMessage="1" showErrorMessage="1" errorTitle="maximum limit crossed" error="Invalid entry" sqref="CR25:CR106 CS7:CT106 CR7:CR8 AK7:CE106 L7:AI106 CK7:CP106" xr:uid="{00000000-0002-0000-0100-000002000000}">
      <formula1>OR(L7&lt;=L$6,L7="ML",L7="NA",L7="ab")</formula1>
    </dataValidation>
    <dataValidation type="textLength" errorStyle="warning" operator="lessThanOrEqual" showInputMessage="1" showErrorMessage="1" errorTitle="long name" error="Please decrease the font size of this cell if name does not fit into the column." sqref="CQ7:CQ106" xr:uid="{00000000-0002-0000-0100-000003000000}">
      <formula1>100</formula1>
    </dataValidation>
    <dataValidation type="list" allowBlank="1" showInputMessage="1" showErrorMessage="1" sqref="B4" xr:uid="{00000000-0002-0000-0100-000004000000}">
      <formula1>$CR$27:$CR$29</formula1>
    </dataValidation>
    <dataValidation type="list" allowBlank="1" showInputMessage="1" showErrorMessage="1" sqref="K3" xr:uid="{00000000-0002-0000-0100-000005000000}">
      <formula1>$F$6:$H$6</formula1>
    </dataValidation>
    <dataValidation type="list" allowBlank="1" showInputMessage="1" showErrorMessage="1" sqref="J3" xr:uid="{00000000-0002-0000-0100-000006000000}">
      <formula1>$A$6:$C$6</formula1>
    </dataValidation>
    <dataValidation type="list" allowBlank="1" showInputMessage="1" showErrorMessage="1" sqref="B7:B106" xr:uid="{00000000-0002-0000-0100-000007000000}">
      <formula1>$CR$9:$CR$14</formula1>
    </dataValidation>
    <dataValidation type="list" allowBlank="1" showInputMessage="1" showErrorMessage="1" sqref="C7:C106" xr:uid="{00000000-0002-0000-0100-000008000000}">
      <formula1>$CR$17:$CR$18</formula1>
    </dataValidation>
    <dataValidation type="list" allowBlank="1" showInputMessage="1" showErrorMessage="1" sqref="AJ6:AJ106" xr:uid="{00000000-0002-0000-0100-000009000000}">
      <formula1>$CR$20:$CR$24</formula1>
    </dataValidation>
  </dataValidations>
  <hyperlinks>
    <hyperlink ref="I6:K6" location="'from the developer''s desk'!F7:I89" display="CLICK HERE FOR HELP" xr:uid="{00000000-0004-0000-0100-000000000000}"/>
  </hyperlinks>
  <pageMargins left="0.5" right="0.5" top="0.5" bottom="0.5" header="0" footer="0"/>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U106"/>
  <sheetViews>
    <sheetView workbookViewId="0">
      <selection activeCell="A7" sqref="A7:XFD105"/>
    </sheetView>
  </sheetViews>
  <sheetFormatPr baseColWidth="10" defaultColWidth="11.5" defaultRowHeight="13"/>
  <cols>
    <col min="1" max="1" width="11.83203125" customWidth="1"/>
    <col min="2" max="2" width="13.33203125" style="13" bestFit="1" customWidth="1"/>
    <col min="3" max="3" width="25.33203125" customWidth="1"/>
    <col min="4" max="4" width="38.5" bestFit="1" customWidth="1"/>
    <col min="5" max="5" width="13.83203125" customWidth="1"/>
    <col min="6" max="6" width="8" customWidth="1"/>
    <col min="7" max="7" width="8.83203125" customWidth="1"/>
    <col min="8" max="10" width="8.83203125" style="21" hidden="1" customWidth="1"/>
    <col min="11" max="11" width="8.83203125" hidden="1" customWidth="1"/>
    <col min="12" max="12" width="12.83203125" style="21" hidden="1" customWidth="1"/>
    <col min="13" max="13" width="8.83203125" hidden="1" customWidth="1"/>
    <col min="14" max="15" width="8.83203125" style="21" hidden="1" customWidth="1"/>
    <col min="16" max="16" width="8.83203125" hidden="1" customWidth="1"/>
    <col min="17" max="17" width="13.33203125" style="21" hidden="1" customWidth="1"/>
    <col min="18" max="18" width="8.83203125" hidden="1" customWidth="1"/>
    <col min="19" max="19" width="8.83203125" style="21" hidden="1" customWidth="1"/>
    <col min="20" max="20" width="23.5" hidden="1" customWidth="1"/>
    <col min="21" max="21" width="35" style="21" hidden="1" customWidth="1"/>
    <col min="22" max="22" width="11.5" customWidth="1"/>
  </cols>
  <sheetData>
    <row r="1" spans="1:21" ht="21">
      <c r="A1" s="626" t="s">
        <v>57</v>
      </c>
      <c r="B1" s="626"/>
      <c r="C1" s="626"/>
      <c r="D1" s="626"/>
      <c r="E1" s="626"/>
      <c r="F1" s="5"/>
      <c r="G1" s="5"/>
      <c r="H1" s="622" t="s">
        <v>56</v>
      </c>
      <c r="I1" s="622"/>
      <c r="J1" s="622"/>
      <c r="K1" s="622"/>
      <c r="L1" s="622"/>
      <c r="M1" s="622"/>
      <c r="N1" s="622"/>
      <c r="O1" s="622"/>
      <c r="P1" s="622"/>
      <c r="Q1" s="622"/>
      <c r="R1" s="622"/>
      <c r="S1" s="622"/>
      <c r="T1" s="622"/>
      <c r="U1" s="622"/>
    </row>
    <row r="2" spans="1:21">
      <c r="A2" s="624" t="s">
        <v>55</v>
      </c>
      <c r="B2" s="624"/>
      <c r="C2" s="624"/>
      <c r="D2" s="624"/>
      <c r="E2" s="624"/>
      <c r="F2" s="5"/>
      <c r="G2" s="5"/>
      <c r="H2" s="622"/>
      <c r="I2" s="622"/>
      <c r="J2" s="622"/>
      <c r="K2" s="622"/>
      <c r="L2" s="622"/>
      <c r="M2" s="622"/>
      <c r="N2" s="622"/>
      <c r="O2" s="622"/>
      <c r="P2" s="622"/>
      <c r="Q2" s="622"/>
      <c r="R2" s="622"/>
      <c r="S2" s="622"/>
      <c r="T2" s="622"/>
      <c r="U2" s="622"/>
    </row>
    <row r="3" spans="1:21">
      <c r="A3" s="624"/>
      <c r="B3" s="624"/>
      <c r="C3" s="624"/>
      <c r="D3" s="624"/>
      <c r="E3" s="624"/>
      <c r="F3" s="5"/>
      <c r="G3" s="5"/>
      <c r="H3" s="622"/>
      <c r="I3" s="622"/>
      <c r="J3" s="622"/>
      <c r="K3" s="622"/>
      <c r="L3" s="622"/>
      <c r="M3" s="622"/>
      <c r="N3" s="622"/>
      <c r="O3" s="622"/>
      <c r="P3" s="622"/>
      <c r="Q3" s="622"/>
      <c r="R3" s="622"/>
      <c r="S3" s="622"/>
      <c r="T3" s="622"/>
      <c r="U3" s="622"/>
    </row>
    <row r="4" spans="1:21" ht="21">
      <c r="A4" s="627" t="s">
        <v>54</v>
      </c>
      <c r="B4" s="627"/>
      <c r="C4" s="627"/>
      <c r="D4" s="627"/>
      <c r="E4" s="627"/>
      <c r="F4" s="5"/>
      <c r="G4" s="5"/>
      <c r="H4" s="623"/>
      <c r="I4" s="623"/>
      <c r="J4" s="623"/>
      <c r="K4" s="623"/>
      <c r="L4" s="623"/>
      <c r="M4" s="623"/>
      <c r="N4" s="623"/>
      <c r="O4" s="623"/>
      <c r="P4" s="623"/>
      <c r="Q4" s="623"/>
      <c r="R4" s="623"/>
      <c r="S4" s="623"/>
      <c r="T4" s="623"/>
      <c r="U4" s="623"/>
    </row>
    <row r="5" spans="1:21" ht="38">
      <c r="A5" s="17" t="s">
        <v>53</v>
      </c>
      <c r="B5" s="17" t="s">
        <v>52</v>
      </c>
      <c r="C5" s="625" t="s">
        <v>47</v>
      </c>
      <c r="D5" s="625"/>
      <c r="E5" s="17" t="s">
        <v>51</v>
      </c>
      <c r="F5" s="5"/>
      <c r="G5" s="5"/>
      <c r="H5" s="631" t="s">
        <v>50</v>
      </c>
      <c r="I5" s="631" t="s">
        <v>49</v>
      </c>
      <c r="J5" s="633" t="s">
        <v>48</v>
      </c>
      <c r="K5" s="629" t="s">
        <v>50</v>
      </c>
      <c r="L5" s="630"/>
      <c r="M5" s="6" t="s">
        <v>49</v>
      </c>
      <c r="N5" s="22"/>
      <c r="O5" s="628" t="s">
        <v>48</v>
      </c>
      <c r="P5" s="628"/>
      <c r="Q5" s="628"/>
      <c r="R5" s="628"/>
      <c r="S5" s="22"/>
      <c r="T5" s="7" t="s">
        <v>47</v>
      </c>
      <c r="U5" s="24"/>
    </row>
    <row r="6" spans="1:21" ht="22">
      <c r="A6" s="8"/>
      <c r="B6" s="9"/>
      <c r="C6" s="10" t="s">
        <v>105</v>
      </c>
      <c r="D6" s="10" t="s">
        <v>106</v>
      </c>
      <c r="E6" s="11"/>
      <c r="F6" s="5"/>
      <c r="G6" s="5"/>
      <c r="H6" s="632"/>
      <c r="I6" s="632"/>
      <c r="J6" s="634"/>
      <c r="K6" s="6" t="s">
        <v>45</v>
      </c>
      <c r="L6" s="22" t="s">
        <v>44</v>
      </c>
      <c r="M6" s="6" t="s">
        <v>45</v>
      </c>
      <c r="N6" s="22" t="s">
        <v>44</v>
      </c>
      <c r="O6" s="22" t="s">
        <v>46</v>
      </c>
      <c r="P6" s="6" t="s">
        <v>45</v>
      </c>
      <c r="Q6" s="22" t="s">
        <v>44</v>
      </c>
      <c r="R6" s="6" t="s">
        <v>45</v>
      </c>
      <c r="S6" s="22" t="s">
        <v>44</v>
      </c>
      <c r="T6" s="6" t="s">
        <v>45</v>
      </c>
      <c r="U6" s="22" t="s">
        <v>44</v>
      </c>
    </row>
    <row r="7" spans="1:21" ht="18" hidden="1">
      <c r="A7" s="17">
        <v>1</v>
      </c>
      <c r="B7" s="19">
        <f>IF(details!G7="","",details!G7)</f>
        <v>37466</v>
      </c>
      <c r="C7" s="12" t="str">
        <f t="shared" ref="C7:D38" si="0">T7</f>
        <v>mUrhl tqykbZ] nks gtkj nks</v>
      </c>
      <c r="D7" s="16" t="str">
        <f t="shared" si="0"/>
        <v>Twenty Nine July Two Thousand Two</v>
      </c>
      <c r="E7" s="18" t="str">
        <f t="shared" ref="E7:E38" si="1">IF(B7="","",TEXT(B7,"DDDD"))</f>
        <v>Monday</v>
      </c>
      <c r="F7" s="5"/>
      <c r="G7" s="5"/>
      <c r="H7" s="20" t="str">
        <f t="shared" ref="H7" si="2">TEXT(B7,"DD")</f>
        <v>29</v>
      </c>
      <c r="I7" s="20" t="str">
        <f t="shared" ref="I7" si="3">TEXT(B7,"MM")</f>
        <v>07</v>
      </c>
      <c r="J7" s="20" t="str">
        <f t="shared" ref="J7" si="4">TEXT(B7,"YY")</f>
        <v>02</v>
      </c>
      <c r="K7" s="4" t="str">
        <f t="shared" ref="K7"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mUrhl</v>
      </c>
      <c r="L7" s="23" t="str">
        <f>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Twenty Nine</v>
      </c>
      <c r="M7" s="3" t="str">
        <f t="shared" ref="M7" si="6">IF(I7="01","tuojh",IF(I7="02","Qjojh",IF(I7="03","ekpZ",IF(I7="04","vizsy",IF(I7="05","ebZ",IF(I7="06","twu",IF(I7="07","tqykbZ",IF(I7="08","vxLr",IF(I7="09","flrEcj",IF(I7="10","vDVwcj",IF(I7="11","uoEcj",IF(I7="12","fnlEcj",""))))))))))))</f>
        <v>tqykbZ</v>
      </c>
      <c r="N7" s="23" t="str">
        <f t="shared" ref="N7" si="7">IF(I7="01","January",IF(I7="02","February",IF(I7="03","March",IF(I7="04","April",IF(I7="05","May",IF(I7="06","June",IF(I7="07","July",IF(I7="08","August",IF(I7="09","September",IF(I7="10","October",IF(I7="11","November",IF(I7="12","December",""))))))))))))</f>
        <v>July</v>
      </c>
      <c r="O7" s="20">
        <f t="shared" ref="O7" si="8">IF(B7="","",YEAR(B7))</f>
        <v>2002</v>
      </c>
      <c r="P7" s="3" t="str">
        <f>IF(O7="","",IF(O7&lt;=1999,"mUuhl lkS","nks gtkj"))</f>
        <v>nks gtkj</v>
      </c>
      <c r="Q7" s="23" t="str">
        <f>IF(O7="","",IF(O7&lt;=1999,"Nineteen Hundred",IF(O7&gt;=2000,"Two Thousand","")))</f>
        <v>Two Thousand</v>
      </c>
      <c r="R7" s="3" t="str">
        <f>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nks</v>
      </c>
      <c r="S7" s="23" t="str">
        <f>IF(J7="","",IF(J7="91","Ninety One",IF(J7="92","Ninety Two",IF(J7="93","Ninety Three",IF(J7="94","Ninety Four",IF(J7="95","Ninety Five",IF(J7="96","Ninety Six",IF(J7="97","Ninety SEven",IF(J7="98","Ninety Eight",IF(J7="99","Ninety Nine",IF(J7="00","",IF(J7="01","One",IF(J7="02","Two",IF(J7="03","Three",IF(J7="04","Four",IF(J7="05","Five",IF(J7="06","Six",IF(J7="07","Seven",IF(J7="08","Eight",IF(J7="09","Nine",IF(J7="10","Ten",IF(J7="11","Eleven",IF(J7="12","Twelve",IF(J7="13","Thirteen",IF(J7="14","Forteen",IF(J7="15","Fifteen",IF(J7="16","Sixteen",IF(J7="17","Seventeen",IF(J7="18","Eighteen",IF(J7="19","Nineteen",IF(J7="20","Twenty",IF(J7="21","Twenty One",IF(J7="22","Twenty Two",IF(J7="23","Twenty Three",IF(J7="24","Twenty Four",IF(J7="25","Twenty Five",IF(J7="26","Twenty Six",IF(J7="27","Twenty Seven",IF(J7="28","Twenty Eight",IF(J7="29","Twenty Nine",IF(J7="30","Thirty","""")))))))))))))))))))))))))))))))))))))))))</f>
        <v>Two</v>
      </c>
      <c r="T7" s="3" t="str">
        <f t="shared" ref="T7" si="9">IF(B7="","",CONCATENATE(K7," ",M7,"] ",P7," ",R7))</f>
        <v>mUrhl tqykbZ] nks gtkj nks</v>
      </c>
      <c r="U7" s="23" t="str">
        <f>IF(C7="","",CONCATENATE(L7," ",N7," ",Q7," ",S7))</f>
        <v>Twenty Nine July Two Thousand Two</v>
      </c>
    </row>
    <row r="8" spans="1:21" ht="18" hidden="1">
      <c r="A8" s="17">
        <v>2</v>
      </c>
      <c r="B8" s="19">
        <f>IF(details!G8="","",details!G8)</f>
        <v>35887</v>
      </c>
      <c r="C8" s="12" t="str">
        <f t="shared" si="0"/>
        <v>nks vizsy] mUuhl lkS vBkuoS</v>
      </c>
      <c r="D8" s="16" t="str">
        <f t="shared" si="0"/>
        <v>Two April Nineteen Hundred Ninety Eight</v>
      </c>
      <c r="E8" s="18" t="str">
        <f t="shared" si="1"/>
        <v>Thursday</v>
      </c>
      <c r="F8" s="5"/>
      <c r="G8" s="5"/>
      <c r="H8" s="20" t="str">
        <f t="shared" ref="H8:H71" si="10">TEXT(B8,"DD")</f>
        <v>02</v>
      </c>
      <c r="I8" s="20" t="str">
        <f t="shared" ref="I8:I71" si="11">TEXT(B8,"MM")</f>
        <v>04</v>
      </c>
      <c r="J8" s="20" t="str">
        <f t="shared" ref="J8:J71" si="12">TEXT(B8,"YY")</f>
        <v>98</v>
      </c>
      <c r="K8" s="4" t="str">
        <f t="shared" ref="K8:K71" si="13">IF(H8="01",",d",IF(H8="02","nks",IF(H8="03","rhu",IF(H8="04","pkj",IF(H8="05","ikap",IF(H8="06","N%",IF(H8="07","lkr",IF(H8="08","vkB",IF(H8="09","ukS",IF(H8="10","nl",IF(H8="11","X;kjg",IF(H8="12","ckjg",IF(H8="13","rsjg",IF(H8="14","pkSng",IF(H8="15","iUnzg",IF(H8="16","lksyg",IF(H8="17","l=g",IF(H8="18","vBkjg",IF(H8="19","mUuhl",IF(H8="20","chl",IF(H8="21","bDdhl",IF(H8="22","ckbZl",IF(H8="23","rschl",IF(H8="24","pkSchl",IF(H8="25","iPphl",IF(H8="26","NCchl",IF(H8="27","lRrkbZl",IF(H8="28","vBkbZl",IF(H8="29","mUrhl",IF(H8="30","rhl",IF(H8="31","bdrhl","")))))))))))))))))))))))))))))))</f>
        <v>nks</v>
      </c>
      <c r="L8" s="23" t="str">
        <f t="shared" ref="L8:L71" si="14">IF(H8="01","One",IF(H8="02","Two",IF(H8="03","Three",IF(H8="04","Four",IF(H8="05","Five",IF(H8="06","Six",IF(H8="07","Seven",IF(H8="08","Eight",IF(H8="09","Nine",IF(H8="10","Ten",IF(H8="11","Eleven",IF(H8="12","Twelve",IF(H8="13","Thirteen",IF(H8="14","Forteen",IF(H8="15","Fifteen",IF(H8="16","Sixteen",IF(H8="17","Seventeen",IF(H8="18","Eighteen",IF(H8="19","Nineteen",IF(H8="20","Twenty",IF(H8="21","Twenty One",IF(H8="22","Twenty Two",IF(H8="23","Twenty Three",IF(H8="24","Twenty Four",IF(H8="25","Twenty Five",IF(H8="26","Twenty Six",IF(H8="27","Twenty Seven",IF(H8="28","Twenty Eight",IF(H8="29","Twenty Nine",IF(H8="30","Thirty",IF(H8="31","Thirty One","")))))))))))))))))))))))))))))))</f>
        <v>Two</v>
      </c>
      <c r="M8" s="3" t="str">
        <f t="shared" ref="M8:M71" si="15">IF(I8="01","tuojh",IF(I8="02","Qjojh",IF(I8="03","ekpZ",IF(I8="04","vizsy",IF(I8="05","ebZ",IF(I8="06","twu",IF(I8="07","tqykbZ",IF(I8="08","vxLr",IF(I8="09","flrEcj",IF(I8="10","vDVwcj",IF(I8="11","uoEcj",IF(I8="12","fnlEcj",""))))))))))))</f>
        <v>vizsy</v>
      </c>
      <c r="N8" s="23" t="str">
        <f t="shared" ref="N8:N71" si="16">IF(I8="01","January",IF(I8="02","February",IF(I8="03","March",IF(I8="04","April",IF(I8="05","May",IF(I8="06","June",IF(I8="07","July",IF(I8="08","August",IF(I8="09","September",IF(I8="10","October",IF(I8="11","November",IF(I8="12","December",""))))))))))))</f>
        <v>April</v>
      </c>
      <c r="O8" s="20">
        <f t="shared" ref="O8:O71" si="17">IF(B8="","",YEAR(B8))</f>
        <v>1998</v>
      </c>
      <c r="P8" s="3" t="str">
        <f t="shared" ref="P8:P71" si="18">IF(O8="","",IF(O8&lt;=1999,"mUuhl lkS","nks gtkj"))</f>
        <v>mUuhl lkS</v>
      </c>
      <c r="Q8" s="23" t="str">
        <f t="shared" ref="Q8:Q71" si="19">IF(O8="","",IF(O8&lt;=1999,"Nineteen Hundred",IF(O8&gt;=2000,"Two Thousand","")))</f>
        <v>Nineteen Hundred</v>
      </c>
      <c r="R8" s="3" t="str">
        <f t="shared" ref="R8:R71" si="20">IF(J8="91","bdjkuoS",IF(J8="92","cjkuos",IF(J8="93","frjkuoS",IF(J8="94","pkSjkuos",IF(J8="95","fipkuos",IF(J8="96","fN;kuoS",IF(J8="97","lR;kuoS",IF(J8="98","vBkuoS",IF(J8="99","fuUukuoS",IF(J8="01",",d",IF(J8="02","nks",IF(J8="03","rhu",IF(J8="04","pkj",IF(J8="05","ikap",IF(J8="06","N%",IF(J8="07","lkr",IF(J8="08","vkB",IF(J8="09","ukS",IF(J8="10","nl",IF(J8="11","X;kjg",IF(J8="12","ckjg",IF(J8="13","rsjg",IF(J8="14","pkSng",IF(J8="15","iUnzg",IF(J8="16","lksyg",IF(J8="17","l=g",IF(J8="18","vBkjg",IF(J8="19","mUuhl",IF(J8="20","chl",IF(J8="21","bDdhl",IF(J8="22","ckbZl",IF(J8="23","rschl",IF(J8="24","pkSchl",IF(J8="25","iPphl",""))))))))))))))))))))))))))))))))))</f>
        <v>vBkuoS</v>
      </c>
      <c r="S8" s="23" t="str">
        <f t="shared" ref="S8:S71" si="21">IF(J8="","",IF(J8="91","Ninety One",IF(J8="92","Ninety Two",IF(J8="93","Ninety Three",IF(J8="94","Ninety Four",IF(J8="95","Ninety Five",IF(J8="96","Ninety Six",IF(J8="97","Ninety SEven",IF(J8="98","Ninety Eight",IF(J8="99","Ninety Nine",IF(J8="00","",IF(J8="01","One",IF(J8="02","Two",IF(J8="03","Three",IF(J8="04","Four",IF(J8="05","Five",IF(J8="06","Six",IF(J8="07","Seven",IF(J8="08","Eight",IF(J8="09","Nine",IF(J8="10","Ten",IF(J8="11","Eleven",IF(J8="12","Twelve",IF(J8="13","Thirteen",IF(J8="14","Forteen",IF(J8="15","Fifteen",IF(J8="16","Sixteen",IF(J8="17","Seventeen",IF(J8="18","Eighteen",IF(J8="19","Nineteen",IF(J8="20","Twenty",IF(J8="21","Twenty One",IF(J8="22","Twenty Two",IF(J8="23","Twenty Three",IF(J8="24","Twenty Four",IF(J8="25","Twenty Five",IF(J8="26","Twenty Six",IF(J8="27","Twenty Seven",IF(J8="28","Twenty Eight",IF(J8="29","Twenty Nine",IF(J8="30","Thirty","""")))))))))))))))))))))))))))))))))))))))))</f>
        <v>Ninety Eight</v>
      </c>
      <c r="T8" s="3" t="str">
        <f t="shared" ref="T8:T71" si="22">IF(B8="","",CONCATENATE(K8," ",M8,"] ",P8," ",R8))</f>
        <v>nks vizsy] mUuhl lkS vBkuoS</v>
      </c>
      <c r="U8" s="23" t="str">
        <f>IF(C8="","",CONCATENATE(L8," ",N8," ",Q8," ",S8))</f>
        <v>Two April Nineteen Hundred Ninety Eight</v>
      </c>
    </row>
    <row r="9" spans="1:21" ht="19" hidden="1">
      <c r="A9" s="17">
        <v>3</v>
      </c>
      <c r="B9" s="19" t="str">
        <f>IF(details!G9="","",details!G9)</f>
        <v/>
      </c>
      <c r="C9" s="12" t="str">
        <f t="shared" si="0"/>
        <v/>
      </c>
      <c r="D9" s="16" t="str">
        <f t="shared" si="0"/>
        <v/>
      </c>
      <c r="E9" s="18" t="str">
        <f t="shared" si="1"/>
        <v/>
      </c>
      <c r="F9" s="5"/>
      <c r="G9" s="5"/>
      <c r="H9" s="20" t="str">
        <f t="shared" si="10"/>
        <v/>
      </c>
      <c r="I9" s="20" t="str">
        <f t="shared" si="11"/>
        <v/>
      </c>
      <c r="J9" s="20" t="str">
        <f t="shared" si="12"/>
        <v/>
      </c>
      <c r="K9" s="4" t="str">
        <f t="shared" si="13"/>
        <v/>
      </c>
      <c r="L9" s="23" t="str">
        <f t="shared" si="14"/>
        <v/>
      </c>
      <c r="M9" s="3" t="str">
        <f t="shared" si="15"/>
        <v/>
      </c>
      <c r="N9" s="23" t="str">
        <f t="shared" si="16"/>
        <v/>
      </c>
      <c r="O9" s="20" t="str">
        <f t="shared" si="17"/>
        <v/>
      </c>
      <c r="P9" s="3" t="str">
        <f t="shared" si="18"/>
        <v/>
      </c>
      <c r="Q9" s="23" t="str">
        <f t="shared" si="19"/>
        <v/>
      </c>
      <c r="R9" s="3" t="str">
        <f t="shared" si="20"/>
        <v/>
      </c>
      <c r="S9" s="23" t="str">
        <f t="shared" si="21"/>
        <v/>
      </c>
      <c r="T9" s="3" t="str">
        <f t="shared" si="22"/>
        <v/>
      </c>
      <c r="U9" s="23" t="str">
        <f>IF(C9="","",CONCATENATE(L9," ",N9," ",Q9," ",S9))</f>
        <v/>
      </c>
    </row>
    <row r="10" spans="1:21" ht="19" hidden="1">
      <c r="A10" s="17">
        <v>4</v>
      </c>
      <c r="B10" s="19" t="str">
        <f>IF(details!G10="","",details!G10)</f>
        <v/>
      </c>
      <c r="C10" s="12" t="str">
        <f t="shared" si="0"/>
        <v/>
      </c>
      <c r="D10" s="16" t="str">
        <f t="shared" si="0"/>
        <v/>
      </c>
      <c r="E10" s="18" t="str">
        <f t="shared" si="1"/>
        <v/>
      </c>
      <c r="F10" s="5"/>
      <c r="G10" s="5"/>
      <c r="H10" s="20" t="str">
        <f t="shared" si="10"/>
        <v/>
      </c>
      <c r="I10" s="20" t="str">
        <f t="shared" si="11"/>
        <v/>
      </c>
      <c r="J10" s="20" t="str">
        <f t="shared" si="12"/>
        <v/>
      </c>
      <c r="K10" s="4" t="str">
        <f t="shared" si="13"/>
        <v/>
      </c>
      <c r="L10" s="23" t="str">
        <f t="shared" si="14"/>
        <v/>
      </c>
      <c r="M10" s="3" t="str">
        <f t="shared" si="15"/>
        <v/>
      </c>
      <c r="N10" s="23" t="str">
        <f t="shared" si="16"/>
        <v/>
      </c>
      <c r="O10" s="20" t="str">
        <f t="shared" si="17"/>
        <v/>
      </c>
      <c r="P10" s="3" t="str">
        <f t="shared" si="18"/>
        <v/>
      </c>
      <c r="Q10" s="23" t="str">
        <f t="shared" si="19"/>
        <v/>
      </c>
      <c r="R10" s="3" t="str">
        <f t="shared" si="20"/>
        <v/>
      </c>
      <c r="S10" s="23" t="str">
        <f t="shared" si="21"/>
        <v/>
      </c>
      <c r="T10" s="3" t="str">
        <f t="shared" si="22"/>
        <v/>
      </c>
      <c r="U10" s="23" t="str">
        <f>IF(C10="","",CONCATENATE(L10," ",N10," ",Q10," ",S10))</f>
        <v/>
      </c>
    </row>
    <row r="11" spans="1:21" ht="19" hidden="1">
      <c r="A11" s="17">
        <v>5</v>
      </c>
      <c r="B11" s="19" t="str">
        <f>IF(details!G11="","",details!G11)</f>
        <v/>
      </c>
      <c r="C11" s="12" t="str">
        <f t="shared" si="0"/>
        <v/>
      </c>
      <c r="D11" s="16" t="str">
        <f t="shared" si="0"/>
        <v/>
      </c>
      <c r="E11" s="18" t="str">
        <f t="shared" si="1"/>
        <v/>
      </c>
      <c r="F11" s="5"/>
      <c r="G11" s="5"/>
      <c r="H11" s="20" t="str">
        <f t="shared" si="10"/>
        <v/>
      </c>
      <c r="I11" s="20" t="str">
        <f t="shared" si="11"/>
        <v/>
      </c>
      <c r="J11" s="20" t="str">
        <f t="shared" si="12"/>
        <v/>
      </c>
      <c r="K11" s="4" t="str">
        <f t="shared" si="13"/>
        <v/>
      </c>
      <c r="L11" s="23" t="str">
        <f t="shared" si="14"/>
        <v/>
      </c>
      <c r="M11" s="3" t="str">
        <f t="shared" si="15"/>
        <v/>
      </c>
      <c r="N11" s="23" t="str">
        <f t="shared" si="16"/>
        <v/>
      </c>
      <c r="O11" s="20" t="str">
        <f t="shared" si="17"/>
        <v/>
      </c>
      <c r="P11" s="3" t="str">
        <f t="shared" si="18"/>
        <v/>
      </c>
      <c r="Q11" s="23" t="str">
        <f t="shared" si="19"/>
        <v/>
      </c>
      <c r="R11" s="3" t="str">
        <f t="shared" si="20"/>
        <v/>
      </c>
      <c r="S11" s="23" t="str">
        <f t="shared" si="21"/>
        <v/>
      </c>
      <c r="T11" s="3" t="str">
        <f t="shared" si="22"/>
        <v/>
      </c>
      <c r="U11" s="23" t="str">
        <f>IF(C11="","",CONCATENATE(L11," ",N11," ",Q11," ",S11))</f>
        <v/>
      </c>
    </row>
    <row r="12" spans="1:21" ht="19" hidden="1">
      <c r="A12" s="17">
        <v>6</v>
      </c>
      <c r="B12" s="19" t="str">
        <f>IF(details!G12="","",details!G12)</f>
        <v/>
      </c>
      <c r="C12" s="12" t="str">
        <f t="shared" si="0"/>
        <v/>
      </c>
      <c r="D12" s="16" t="str">
        <f t="shared" si="0"/>
        <v/>
      </c>
      <c r="E12" s="18" t="str">
        <f t="shared" si="1"/>
        <v/>
      </c>
      <c r="F12" s="5"/>
      <c r="G12" s="5"/>
      <c r="H12" s="20" t="str">
        <f t="shared" si="10"/>
        <v/>
      </c>
      <c r="I12" s="20" t="str">
        <f t="shared" si="11"/>
        <v/>
      </c>
      <c r="J12" s="20" t="str">
        <f t="shared" si="12"/>
        <v/>
      </c>
      <c r="K12" s="4" t="str">
        <f t="shared" si="13"/>
        <v/>
      </c>
      <c r="L12" s="23" t="str">
        <f t="shared" si="14"/>
        <v/>
      </c>
      <c r="M12" s="3" t="str">
        <f t="shared" si="15"/>
        <v/>
      </c>
      <c r="N12" s="23" t="str">
        <f t="shared" si="16"/>
        <v/>
      </c>
      <c r="O12" s="20" t="str">
        <f t="shared" si="17"/>
        <v/>
      </c>
      <c r="P12" s="3" t="str">
        <f t="shared" si="18"/>
        <v/>
      </c>
      <c r="Q12" s="23" t="str">
        <f t="shared" si="19"/>
        <v/>
      </c>
      <c r="R12" s="3" t="str">
        <f t="shared" si="20"/>
        <v/>
      </c>
      <c r="S12" s="23" t="str">
        <f t="shared" si="21"/>
        <v/>
      </c>
      <c r="T12" s="3" t="str">
        <f t="shared" si="22"/>
        <v/>
      </c>
      <c r="U12" s="23" t="str">
        <f t="shared" ref="U12:U71" si="23">IF(C12="","",CONCATENATE(L12," ",N12," ",Q12," ",S12))</f>
        <v/>
      </c>
    </row>
    <row r="13" spans="1:21" ht="19" hidden="1">
      <c r="A13" s="17">
        <v>7</v>
      </c>
      <c r="B13" s="19" t="str">
        <f>IF(details!G13="","",details!G13)</f>
        <v/>
      </c>
      <c r="C13" s="12" t="str">
        <f t="shared" si="0"/>
        <v/>
      </c>
      <c r="D13" s="16" t="str">
        <f t="shared" si="0"/>
        <v/>
      </c>
      <c r="E13" s="18" t="str">
        <f t="shared" si="1"/>
        <v/>
      </c>
      <c r="F13" s="5"/>
      <c r="G13" s="5"/>
      <c r="H13" s="20" t="str">
        <f t="shared" si="10"/>
        <v/>
      </c>
      <c r="I13" s="20" t="str">
        <f t="shared" si="11"/>
        <v/>
      </c>
      <c r="J13" s="20" t="str">
        <f t="shared" si="12"/>
        <v/>
      </c>
      <c r="K13" s="4" t="str">
        <f t="shared" si="13"/>
        <v/>
      </c>
      <c r="L13" s="23" t="str">
        <f t="shared" si="14"/>
        <v/>
      </c>
      <c r="M13" s="3" t="str">
        <f t="shared" si="15"/>
        <v/>
      </c>
      <c r="N13" s="23" t="str">
        <f t="shared" si="16"/>
        <v/>
      </c>
      <c r="O13" s="20" t="str">
        <f t="shared" si="17"/>
        <v/>
      </c>
      <c r="P13" s="3" t="str">
        <f t="shared" si="18"/>
        <v/>
      </c>
      <c r="Q13" s="23" t="str">
        <f t="shared" si="19"/>
        <v/>
      </c>
      <c r="R13" s="3" t="str">
        <f t="shared" si="20"/>
        <v/>
      </c>
      <c r="S13" s="23" t="str">
        <f t="shared" si="21"/>
        <v/>
      </c>
      <c r="T13" s="3" t="str">
        <f t="shared" si="22"/>
        <v/>
      </c>
      <c r="U13" s="23" t="str">
        <f t="shared" si="23"/>
        <v/>
      </c>
    </row>
    <row r="14" spans="1:21" ht="19" hidden="1">
      <c r="A14" s="17">
        <v>8</v>
      </c>
      <c r="B14" s="19" t="str">
        <f>IF(details!G14="","",details!G14)</f>
        <v/>
      </c>
      <c r="C14" s="12" t="str">
        <f t="shared" si="0"/>
        <v/>
      </c>
      <c r="D14" s="16" t="str">
        <f t="shared" si="0"/>
        <v/>
      </c>
      <c r="E14" s="18" t="str">
        <f t="shared" si="1"/>
        <v/>
      </c>
      <c r="F14" s="5"/>
      <c r="G14" s="5"/>
      <c r="H14" s="20" t="str">
        <f t="shared" si="10"/>
        <v/>
      </c>
      <c r="I14" s="20" t="str">
        <f t="shared" si="11"/>
        <v/>
      </c>
      <c r="J14" s="20" t="str">
        <f t="shared" si="12"/>
        <v/>
      </c>
      <c r="K14" s="4" t="str">
        <f t="shared" si="13"/>
        <v/>
      </c>
      <c r="L14" s="23" t="str">
        <f t="shared" si="14"/>
        <v/>
      </c>
      <c r="M14" s="3" t="str">
        <f t="shared" si="15"/>
        <v/>
      </c>
      <c r="N14" s="23" t="str">
        <f t="shared" si="16"/>
        <v/>
      </c>
      <c r="O14" s="20" t="str">
        <f t="shared" si="17"/>
        <v/>
      </c>
      <c r="P14" s="3" t="str">
        <f t="shared" si="18"/>
        <v/>
      </c>
      <c r="Q14" s="23" t="str">
        <f t="shared" si="19"/>
        <v/>
      </c>
      <c r="R14" s="3" t="str">
        <f t="shared" si="20"/>
        <v/>
      </c>
      <c r="S14" s="23" t="str">
        <f t="shared" si="21"/>
        <v/>
      </c>
      <c r="T14" s="3" t="str">
        <f t="shared" si="22"/>
        <v/>
      </c>
      <c r="U14" s="23" t="str">
        <f t="shared" si="23"/>
        <v/>
      </c>
    </row>
    <row r="15" spans="1:21" ht="19" hidden="1">
      <c r="A15" s="17">
        <v>9</v>
      </c>
      <c r="B15" s="19" t="str">
        <f>IF(details!G15="","",details!G15)</f>
        <v/>
      </c>
      <c r="C15" s="12" t="str">
        <f t="shared" si="0"/>
        <v/>
      </c>
      <c r="D15" s="16" t="str">
        <f t="shared" si="0"/>
        <v/>
      </c>
      <c r="E15" s="18" t="str">
        <f t="shared" si="1"/>
        <v/>
      </c>
      <c r="F15" s="5"/>
      <c r="G15" s="5"/>
      <c r="H15" s="20" t="str">
        <f t="shared" si="10"/>
        <v/>
      </c>
      <c r="I15" s="20" t="str">
        <f t="shared" si="11"/>
        <v/>
      </c>
      <c r="J15" s="20" t="str">
        <f t="shared" si="12"/>
        <v/>
      </c>
      <c r="K15" s="4" t="str">
        <f t="shared" si="13"/>
        <v/>
      </c>
      <c r="L15" s="23" t="str">
        <f t="shared" si="14"/>
        <v/>
      </c>
      <c r="M15" s="3" t="str">
        <f t="shared" si="15"/>
        <v/>
      </c>
      <c r="N15" s="23" t="str">
        <f t="shared" si="16"/>
        <v/>
      </c>
      <c r="O15" s="20" t="str">
        <f t="shared" si="17"/>
        <v/>
      </c>
      <c r="P15" s="3" t="str">
        <f t="shared" si="18"/>
        <v/>
      </c>
      <c r="Q15" s="23" t="str">
        <f t="shared" si="19"/>
        <v/>
      </c>
      <c r="R15" s="3" t="str">
        <f t="shared" si="20"/>
        <v/>
      </c>
      <c r="S15" s="23" t="str">
        <f t="shared" si="21"/>
        <v/>
      </c>
      <c r="T15" s="3" t="str">
        <f t="shared" si="22"/>
        <v/>
      </c>
      <c r="U15" s="23" t="str">
        <f t="shared" si="23"/>
        <v/>
      </c>
    </row>
    <row r="16" spans="1:21" ht="19" hidden="1">
      <c r="A16" s="17">
        <v>10</v>
      </c>
      <c r="B16" s="19" t="str">
        <f>IF(details!G16="","",details!G16)</f>
        <v/>
      </c>
      <c r="C16" s="12" t="str">
        <f t="shared" si="0"/>
        <v/>
      </c>
      <c r="D16" s="16" t="str">
        <f t="shared" si="0"/>
        <v/>
      </c>
      <c r="E16" s="18" t="str">
        <f t="shared" si="1"/>
        <v/>
      </c>
      <c r="F16" s="5"/>
      <c r="G16" s="5"/>
      <c r="H16" s="20" t="str">
        <f t="shared" si="10"/>
        <v/>
      </c>
      <c r="I16" s="20" t="str">
        <f t="shared" si="11"/>
        <v/>
      </c>
      <c r="J16" s="20" t="str">
        <f t="shared" si="12"/>
        <v/>
      </c>
      <c r="K16" s="4" t="str">
        <f t="shared" si="13"/>
        <v/>
      </c>
      <c r="L16" s="23" t="str">
        <f t="shared" si="14"/>
        <v/>
      </c>
      <c r="M16" s="3" t="str">
        <f t="shared" si="15"/>
        <v/>
      </c>
      <c r="N16" s="23" t="str">
        <f t="shared" si="16"/>
        <v/>
      </c>
      <c r="O16" s="20" t="str">
        <f t="shared" si="17"/>
        <v/>
      </c>
      <c r="P16" s="3" t="str">
        <f t="shared" si="18"/>
        <v/>
      </c>
      <c r="Q16" s="23" t="str">
        <f t="shared" si="19"/>
        <v/>
      </c>
      <c r="R16" s="3" t="str">
        <f t="shared" si="20"/>
        <v/>
      </c>
      <c r="S16" s="23" t="str">
        <f t="shared" si="21"/>
        <v/>
      </c>
      <c r="T16" s="3" t="str">
        <f t="shared" si="22"/>
        <v/>
      </c>
      <c r="U16" s="23" t="str">
        <f t="shared" si="23"/>
        <v/>
      </c>
    </row>
    <row r="17" spans="1:21" ht="19" hidden="1">
      <c r="A17" s="17">
        <v>11</v>
      </c>
      <c r="B17" s="19" t="str">
        <f>IF(details!G17="","",details!G17)</f>
        <v/>
      </c>
      <c r="C17" s="12" t="str">
        <f t="shared" si="0"/>
        <v/>
      </c>
      <c r="D17" s="16" t="str">
        <f t="shared" si="0"/>
        <v/>
      </c>
      <c r="E17" s="18" t="str">
        <f t="shared" si="1"/>
        <v/>
      </c>
      <c r="F17" s="5"/>
      <c r="G17" s="5"/>
      <c r="H17" s="20" t="str">
        <f t="shared" si="10"/>
        <v/>
      </c>
      <c r="I17" s="20" t="str">
        <f t="shared" si="11"/>
        <v/>
      </c>
      <c r="J17" s="20" t="str">
        <f t="shared" si="12"/>
        <v/>
      </c>
      <c r="K17" s="4" t="str">
        <f t="shared" si="13"/>
        <v/>
      </c>
      <c r="L17" s="23" t="str">
        <f t="shared" si="14"/>
        <v/>
      </c>
      <c r="M17" s="3" t="str">
        <f t="shared" si="15"/>
        <v/>
      </c>
      <c r="N17" s="23" t="str">
        <f t="shared" si="16"/>
        <v/>
      </c>
      <c r="O17" s="20" t="str">
        <f t="shared" si="17"/>
        <v/>
      </c>
      <c r="P17" s="3" t="str">
        <f t="shared" si="18"/>
        <v/>
      </c>
      <c r="Q17" s="23" t="str">
        <f t="shared" si="19"/>
        <v/>
      </c>
      <c r="R17" s="3" t="str">
        <f t="shared" si="20"/>
        <v/>
      </c>
      <c r="S17" s="23" t="str">
        <f t="shared" si="21"/>
        <v/>
      </c>
      <c r="T17" s="3" t="str">
        <f t="shared" si="22"/>
        <v/>
      </c>
      <c r="U17" s="23" t="str">
        <f t="shared" si="23"/>
        <v/>
      </c>
    </row>
    <row r="18" spans="1:21" ht="19" hidden="1">
      <c r="A18" s="17">
        <v>12</v>
      </c>
      <c r="B18" s="19" t="str">
        <f>IF(details!G18="","",details!G18)</f>
        <v/>
      </c>
      <c r="C18" s="12" t="str">
        <f t="shared" si="0"/>
        <v/>
      </c>
      <c r="D18" s="16" t="str">
        <f t="shared" si="0"/>
        <v/>
      </c>
      <c r="E18" s="18" t="str">
        <f t="shared" si="1"/>
        <v/>
      </c>
      <c r="F18" s="5"/>
      <c r="G18" s="5"/>
      <c r="H18" s="20" t="str">
        <f t="shared" si="10"/>
        <v/>
      </c>
      <c r="I18" s="20" t="str">
        <f t="shared" si="11"/>
        <v/>
      </c>
      <c r="J18" s="20" t="str">
        <f t="shared" si="12"/>
        <v/>
      </c>
      <c r="K18" s="4" t="str">
        <f t="shared" si="13"/>
        <v/>
      </c>
      <c r="L18" s="23" t="str">
        <f t="shared" si="14"/>
        <v/>
      </c>
      <c r="M18" s="3" t="str">
        <f t="shared" si="15"/>
        <v/>
      </c>
      <c r="N18" s="23" t="str">
        <f t="shared" si="16"/>
        <v/>
      </c>
      <c r="O18" s="20" t="str">
        <f t="shared" si="17"/>
        <v/>
      </c>
      <c r="P18" s="3" t="str">
        <f t="shared" si="18"/>
        <v/>
      </c>
      <c r="Q18" s="23" t="str">
        <f t="shared" si="19"/>
        <v/>
      </c>
      <c r="R18" s="3" t="str">
        <f t="shared" si="20"/>
        <v/>
      </c>
      <c r="S18" s="23" t="str">
        <f t="shared" si="21"/>
        <v/>
      </c>
      <c r="T18" s="3" t="str">
        <f t="shared" si="22"/>
        <v/>
      </c>
      <c r="U18" s="23" t="str">
        <f t="shared" si="23"/>
        <v/>
      </c>
    </row>
    <row r="19" spans="1:21" ht="19" hidden="1">
      <c r="A19" s="17">
        <v>13</v>
      </c>
      <c r="B19" s="19" t="str">
        <f>IF(details!G19="","",details!G19)</f>
        <v/>
      </c>
      <c r="C19" s="12" t="str">
        <f t="shared" si="0"/>
        <v/>
      </c>
      <c r="D19" s="16" t="str">
        <f t="shared" si="0"/>
        <v/>
      </c>
      <c r="E19" s="18" t="str">
        <f t="shared" si="1"/>
        <v/>
      </c>
      <c r="F19" s="5"/>
      <c r="G19" s="5"/>
      <c r="H19" s="20" t="str">
        <f t="shared" si="10"/>
        <v/>
      </c>
      <c r="I19" s="20" t="str">
        <f t="shared" si="11"/>
        <v/>
      </c>
      <c r="J19" s="20" t="str">
        <f t="shared" si="12"/>
        <v/>
      </c>
      <c r="K19" s="4" t="str">
        <f t="shared" si="13"/>
        <v/>
      </c>
      <c r="L19" s="23" t="str">
        <f t="shared" si="14"/>
        <v/>
      </c>
      <c r="M19" s="3" t="str">
        <f t="shared" si="15"/>
        <v/>
      </c>
      <c r="N19" s="23" t="str">
        <f t="shared" si="16"/>
        <v/>
      </c>
      <c r="O19" s="20" t="str">
        <f t="shared" si="17"/>
        <v/>
      </c>
      <c r="P19" s="3" t="str">
        <f t="shared" si="18"/>
        <v/>
      </c>
      <c r="Q19" s="23" t="str">
        <f t="shared" si="19"/>
        <v/>
      </c>
      <c r="R19" s="3" t="str">
        <f t="shared" si="20"/>
        <v/>
      </c>
      <c r="S19" s="23" t="str">
        <f t="shared" si="21"/>
        <v/>
      </c>
      <c r="T19" s="3" t="str">
        <f t="shared" si="22"/>
        <v/>
      </c>
      <c r="U19" s="23" t="str">
        <f t="shared" si="23"/>
        <v/>
      </c>
    </row>
    <row r="20" spans="1:21" ht="19" hidden="1">
      <c r="A20" s="17">
        <v>14</v>
      </c>
      <c r="B20" s="19" t="str">
        <f>IF(details!G20="","",details!G20)</f>
        <v/>
      </c>
      <c r="C20" s="12" t="str">
        <f t="shared" si="0"/>
        <v/>
      </c>
      <c r="D20" s="16" t="str">
        <f t="shared" si="0"/>
        <v/>
      </c>
      <c r="E20" s="18" t="str">
        <f t="shared" si="1"/>
        <v/>
      </c>
      <c r="F20" s="5"/>
      <c r="G20" s="5"/>
      <c r="H20" s="20" t="str">
        <f t="shared" si="10"/>
        <v/>
      </c>
      <c r="I20" s="20" t="str">
        <f t="shared" si="11"/>
        <v/>
      </c>
      <c r="J20" s="20" t="str">
        <f t="shared" si="12"/>
        <v/>
      </c>
      <c r="K20" s="4" t="str">
        <f t="shared" si="13"/>
        <v/>
      </c>
      <c r="L20" s="23" t="str">
        <f t="shared" si="14"/>
        <v/>
      </c>
      <c r="M20" s="3" t="str">
        <f t="shared" si="15"/>
        <v/>
      </c>
      <c r="N20" s="23" t="str">
        <f t="shared" si="16"/>
        <v/>
      </c>
      <c r="O20" s="20" t="str">
        <f t="shared" si="17"/>
        <v/>
      </c>
      <c r="P20" s="3" t="str">
        <f t="shared" si="18"/>
        <v/>
      </c>
      <c r="Q20" s="23" t="str">
        <f t="shared" si="19"/>
        <v/>
      </c>
      <c r="R20" s="3" t="str">
        <f t="shared" si="20"/>
        <v/>
      </c>
      <c r="S20" s="23" t="str">
        <f t="shared" si="21"/>
        <v/>
      </c>
      <c r="T20" s="3" t="str">
        <f t="shared" si="22"/>
        <v/>
      </c>
      <c r="U20" s="23" t="str">
        <f t="shared" si="23"/>
        <v/>
      </c>
    </row>
    <row r="21" spans="1:21" ht="19" hidden="1">
      <c r="A21" s="17">
        <v>15</v>
      </c>
      <c r="B21" s="19" t="str">
        <f>IF(details!G21="","",details!G21)</f>
        <v/>
      </c>
      <c r="C21" s="12" t="str">
        <f t="shared" si="0"/>
        <v/>
      </c>
      <c r="D21" s="16" t="str">
        <f t="shared" si="0"/>
        <v/>
      </c>
      <c r="E21" s="18" t="str">
        <f t="shared" si="1"/>
        <v/>
      </c>
      <c r="F21" s="5"/>
      <c r="G21" s="5"/>
      <c r="H21" s="20" t="str">
        <f t="shared" si="10"/>
        <v/>
      </c>
      <c r="I21" s="20" t="str">
        <f t="shared" si="11"/>
        <v/>
      </c>
      <c r="J21" s="20" t="str">
        <f t="shared" si="12"/>
        <v/>
      </c>
      <c r="K21" s="4" t="str">
        <f t="shared" si="13"/>
        <v/>
      </c>
      <c r="L21" s="23" t="str">
        <f t="shared" si="14"/>
        <v/>
      </c>
      <c r="M21" s="3" t="str">
        <f t="shared" si="15"/>
        <v/>
      </c>
      <c r="N21" s="23" t="str">
        <f t="shared" si="16"/>
        <v/>
      </c>
      <c r="O21" s="20" t="str">
        <f t="shared" si="17"/>
        <v/>
      </c>
      <c r="P21" s="3" t="str">
        <f t="shared" si="18"/>
        <v/>
      </c>
      <c r="Q21" s="23" t="str">
        <f t="shared" si="19"/>
        <v/>
      </c>
      <c r="R21" s="3" t="str">
        <f t="shared" si="20"/>
        <v/>
      </c>
      <c r="S21" s="23" t="str">
        <f t="shared" si="21"/>
        <v/>
      </c>
      <c r="T21" s="3" t="str">
        <f t="shared" si="22"/>
        <v/>
      </c>
      <c r="U21" s="23" t="str">
        <f t="shared" si="23"/>
        <v/>
      </c>
    </row>
    <row r="22" spans="1:21" ht="19" hidden="1">
      <c r="A22" s="17">
        <v>16</v>
      </c>
      <c r="B22" s="19" t="str">
        <f>IF(details!G22="","",details!G22)</f>
        <v/>
      </c>
      <c r="C22" s="12" t="str">
        <f t="shared" si="0"/>
        <v/>
      </c>
      <c r="D22" s="16" t="str">
        <f t="shared" si="0"/>
        <v/>
      </c>
      <c r="E22" s="18" t="str">
        <f t="shared" si="1"/>
        <v/>
      </c>
      <c r="F22" s="5"/>
      <c r="G22" s="5"/>
      <c r="H22" s="20" t="str">
        <f t="shared" si="10"/>
        <v/>
      </c>
      <c r="I22" s="20" t="str">
        <f t="shared" si="11"/>
        <v/>
      </c>
      <c r="J22" s="20" t="str">
        <f t="shared" si="12"/>
        <v/>
      </c>
      <c r="K22" s="4" t="str">
        <f t="shared" si="13"/>
        <v/>
      </c>
      <c r="L22" s="23" t="str">
        <f t="shared" si="14"/>
        <v/>
      </c>
      <c r="M22" s="3" t="str">
        <f t="shared" si="15"/>
        <v/>
      </c>
      <c r="N22" s="23" t="str">
        <f t="shared" si="16"/>
        <v/>
      </c>
      <c r="O22" s="20" t="str">
        <f t="shared" si="17"/>
        <v/>
      </c>
      <c r="P22" s="3" t="str">
        <f t="shared" si="18"/>
        <v/>
      </c>
      <c r="Q22" s="23" t="str">
        <f t="shared" si="19"/>
        <v/>
      </c>
      <c r="R22" s="3" t="str">
        <f t="shared" si="20"/>
        <v/>
      </c>
      <c r="S22" s="23" t="str">
        <f t="shared" si="21"/>
        <v/>
      </c>
      <c r="T22" s="3" t="str">
        <f t="shared" si="22"/>
        <v/>
      </c>
      <c r="U22" s="23" t="str">
        <f t="shared" si="23"/>
        <v/>
      </c>
    </row>
    <row r="23" spans="1:21" ht="19" hidden="1">
      <c r="A23" s="17">
        <v>17</v>
      </c>
      <c r="B23" s="19" t="str">
        <f>IF(details!G23="","",details!G23)</f>
        <v/>
      </c>
      <c r="C23" s="12" t="str">
        <f t="shared" si="0"/>
        <v/>
      </c>
      <c r="D23" s="16" t="str">
        <f t="shared" si="0"/>
        <v/>
      </c>
      <c r="E23" s="18" t="str">
        <f t="shared" si="1"/>
        <v/>
      </c>
      <c r="F23" s="5"/>
      <c r="G23" s="5"/>
      <c r="H23" s="20" t="str">
        <f t="shared" si="10"/>
        <v/>
      </c>
      <c r="I23" s="20" t="str">
        <f t="shared" si="11"/>
        <v/>
      </c>
      <c r="J23" s="20" t="str">
        <f t="shared" si="12"/>
        <v/>
      </c>
      <c r="K23" s="4" t="str">
        <f t="shared" si="13"/>
        <v/>
      </c>
      <c r="L23" s="23" t="str">
        <f t="shared" si="14"/>
        <v/>
      </c>
      <c r="M23" s="3" t="str">
        <f t="shared" si="15"/>
        <v/>
      </c>
      <c r="N23" s="23" t="str">
        <f t="shared" si="16"/>
        <v/>
      </c>
      <c r="O23" s="20" t="str">
        <f t="shared" si="17"/>
        <v/>
      </c>
      <c r="P23" s="3" t="str">
        <f t="shared" si="18"/>
        <v/>
      </c>
      <c r="Q23" s="23" t="str">
        <f t="shared" si="19"/>
        <v/>
      </c>
      <c r="R23" s="3" t="str">
        <f t="shared" si="20"/>
        <v/>
      </c>
      <c r="S23" s="23" t="str">
        <f t="shared" si="21"/>
        <v/>
      </c>
      <c r="T23" s="3" t="str">
        <f t="shared" si="22"/>
        <v/>
      </c>
      <c r="U23" s="23" t="str">
        <f t="shared" si="23"/>
        <v/>
      </c>
    </row>
    <row r="24" spans="1:21" ht="19" hidden="1">
      <c r="A24" s="17">
        <v>18</v>
      </c>
      <c r="B24" s="19" t="str">
        <f>IF(details!G24="","",details!G24)</f>
        <v/>
      </c>
      <c r="C24" s="12" t="str">
        <f t="shared" si="0"/>
        <v/>
      </c>
      <c r="D24" s="16" t="str">
        <f t="shared" si="0"/>
        <v/>
      </c>
      <c r="E24" s="18" t="str">
        <f t="shared" si="1"/>
        <v/>
      </c>
      <c r="F24" s="5"/>
      <c r="G24" s="5"/>
      <c r="H24" s="20" t="str">
        <f t="shared" si="10"/>
        <v/>
      </c>
      <c r="I24" s="20" t="str">
        <f t="shared" si="11"/>
        <v/>
      </c>
      <c r="J24" s="20" t="str">
        <f t="shared" si="12"/>
        <v/>
      </c>
      <c r="K24" s="4" t="str">
        <f t="shared" si="13"/>
        <v/>
      </c>
      <c r="L24" s="23" t="str">
        <f t="shared" si="14"/>
        <v/>
      </c>
      <c r="M24" s="3" t="str">
        <f t="shared" si="15"/>
        <v/>
      </c>
      <c r="N24" s="23" t="str">
        <f t="shared" si="16"/>
        <v/>
      </c>
      <c r="O24" s="20" t="str">
        <f t="shared" si="17"/>
        <v/>
      </c>
      <c r="P24" s="3" t="str">
        <f t="shared" si="18"/>
        <v/>
      </c>
      <c r="Q24" s="23" t="str">
        <f t="shared" si="19"/>
        <v/>
      </c>
      <c r="R24" s="3" t="str">
        <f t="shared" si="20"/>
        <v/>
      </c>
      <c r="S24" s="23" t="str">
        <f t="shared" si="21"/>
        <v/>
      </c>
      <c r="T24" s="3" t="str">
        <f t="shared" si="22"/>
        <v/>
      </c>
      <c r="U24" s="23" t="str">
        <f t="shared" si="23"/>
        <v/>
      </c>
    </row>
    <row r="25" spans="1:21" ht="19" hidden="1">
      <c r="A25" s="17">
        <v>19</v>
      </c>
      <c r="B25" s="19" t="str">
        <f>IF(details!G25="","",details!G25)</f>
        <v/>
      </c>
      <c r="C25" s="12" t="str">
        <f t="shared" si="0"/>
        <v/>
      </c>
      <c r="D25" s="16" t="str">
        <f t="shared" si="0"/>
        <v/>
      </c>
      <c r="E25" s="18" t="str">
        <f t="shared" si="1"/>
        <v/>
      </c>
      <c r="F25" s="5"/>
      <c r="G25" s="5"/>
      <c r="H25" s="20" t="str">
        <f t="shared" si="10"/>
        <v/>
      </c>
      <c r="I25" s="20" t="str">
        <f t="shared" si="11"/>
        <v/>
      </c>
      <c r="J25" s="20" t="str">
        <f t="shared" si="12"/>
        <v/>
      </c>
      <c r="K25" s="4" t="str">
        <f t="shared" si="13"/>
        <v/>
      </c>
      <c r="L25" s="23" t="str">
        <f t="shared" si="14"/>
        <v/>
      </c>
      <c r="M25" s="3" t="str">
        <f t="shared" si="15"/>
        <v/>
      </c>
      <c r="N25" s="23" t="str">
        <f t="shared" si="16"/>
        <v/>
      </c>
      <c r="O25" s="20" t="str">
        <f t="shared" si="17"/>
        <v/>
      </c>
      <c r="P25" s="3" t="str">
        <f t="shared" si="18"/>
        <v/>
      </c>
      <c r="Q25" s="23" t="str">
        <f t="shared" si="19"/>
        <v/>
      </c>
      <c r="R25" s="3" t="str">
        <f t="shared" si="20"/>
        <v/>
      </c>
      <c r="S25" s="23" t="str">
        <f t="shared" si="21"/>
        <v/>
      </c>
      <c r="T25" s="3" t="str">
        <f t="shared" si="22"/>
        <v/>
      </c>
      <c r="U25" s="23" t="str">
        <f t="shared" si="23"/>
        <v/>
      </c>
    </row>
    <row r="26" spans="1:21" ht="19" hidden="1">
      <c r="A26" s="17">
        <v>20</v>
      </c>
      <c r="B26" s="19" t="str">
        <f>IF(details!G26="","",details!G26)</f>
        <v/>
      </c>
      <c r="C26" s="12" t="str">
        <f t="shared" si="0"/>
        <v/>
      </c>
      <c r="D26" s="16" t="str">
        <f t="shared" si="0"/>
        <v/>
      </c>
      <c r="E26" s="18" t="str">
        <f t="shared" si="1"/>
        <v/>
      </c>
      <c r="F26" s="5"/>
      <c r="G26" s="5"/>
      <c r="H26" s="20" t="str">
        <f t="shared" si="10"/>
        <v/>
      </c>
      <c r="I26" s="20" t="str">
        <f t="shared" si="11"/>
        <v/>
      </c>
      <c r="J26" s="20" t="str">
        <f t="shared" si="12"/>
        <v/>
      </c>
      <c r="K26" s="4" t="str">
        <f t="shared" si="13"/>
        <v/>
      </c>
      <c r="L26" s="23" t="str">
        <f t="shared" si="14"/>
        <v/>
      </c>
      <c r="M26" s="3" t="str">
        <f t="shared" si="15"/>
        <v/>
      </c>
      <c r="N26" s="23" t="str">
        <f t="shared" si="16"/>
        <v/>
      </c>
      <c r="O26" s="20" t="str">
        <f t="shared" si="17"/>
        <v/>
      </c>
      <c r="P26" s="3" t="str">
        <f t="shared" si="18"/>
        <v/>
      </c>
      <c r="Q26" s="23" t="str">
        <f t="shared" si="19"/>
        <v/>
      </c>
      <c r="R26" s="3" t="str">
        <f t="shared" si="20"/>
        <v/>
      </c>
      <c r="S26" s="23" t="str">
        <f t="shared" si="21"/>
        <v/>
      </c>
      <c r="T26" s="3" t="str">
        <f t="shared" si="22"/>
        <v/>
      </c>
      <c r="U26" s="23" t="str">
        <f t="shared" si="23"/>
        <v/>
      </c>
    </row>
    <row r="27" spans="1:21" ht="19" hidden="1">
      <c r="A27" s="17">
        <v>21</v>
      </c>
      <c r="B27" s="19" t="str">
        <f>IF(details!G27="","",details!G27)</f>
        <v/>
      </c>
      <c r="C27" s="12" t="str">
        <f t="shared" si="0"/>
        <v/>
      </c>
      <c r="D27" s="16" t="str">
        <f t="shared" si="0"/>
        <v/>
      </c>
      <c r="E27" s="18" t="str">
        <f t="shared" si="1"/>
        <v/>
      </c>
      <c r="F27" s="5"/>
      <c r="G27" s="5"/>
      <c r="H27" s="20" t="str">
        <f t="shared" si="10"/>
        <v/>
      </c>
      <c r="I27" s="20" t="str">
        <f t="shared" si="11"/>
        <v/>
      </c>
      <c r="J27" s="20" t="str">
        <f t="shared" si="12"/>
        <v/>
      </c>
      <c r="K27" s="4" t="str">
        <f t="shared" si="13"/>
        <v/>
      </c>
      <c r="L27" s="23" t="str">
        <f t="shared" si="14"/>
        <v/>
      </c>
      <c r="M27" s="3" t="str">
        <f t="shared" si="15"/>
        <v/>
      </c>
      <c r="N27" s="23" t="str">
        <f t="shared" si="16"/>
        <v/>
      </c>
      <c r="O27" s="20" t="str">
        <f t="shared" si="17"/>
        <v/>
      </c>
      <c r="P27" s="3" t="str">
        <f t="shared" si="18"/>
        <v/>
      </c>
      <c r="Q27" s="23" t="str">
        <f t="shared" si="19"/>
        <v/>
      </c>
      <c r="R27" s="3" t="str">
        <f t="shared" si="20"/>
        <v/>
      </c>
      <c r="S27" s="23" t="str">
        <f t="shared" si="21"/>
        <v/>
      </c>
      <c r="T27" s="3" t="str">
        <f t="shared" si="22"/>
        <v/>
      </c>
      <c r="U27" s="23" t="str">
        <f t="shared" si="23"/>
        <v/>
      </c>
    </row>
    <row r="28" spans="1:21" ht="19" hidden="1">
      <c r="A28" s="17">
        <v>22</v>
      </c>
      <c r="B28" s="19" t="str">
        <f>IF(details!G28="","",details!G28)</f>
        <v/>
      </c>
      <c r="C28" s="12" t="str">
        <f t="shared" si="0"/>
        <v/>
      </c>
      <c r="D28" s="16" t="str">
        <f t="shared" si="0"/>
        <v/>
      </c>
      <c r="E28" s="18" t="str">
        <f t="shared" si="1"/>
        <v/>
      </c>
      <c r="F28" s="5"/>
      <c r="G28" s="5"/>
      <c r="H28" s="20" t="str">
        <f t="shared" si="10"/>
        <v/>
      </c>
      <c r="I28" s="20" t="str">
        <f t="shared" si="11"/>
        <v/>
      </c>
      <c r="J28" s="20" t="str">
        <f t="shared" si="12"/>
        <v/>
      </c>
      <c r="K28" s="4" t="str">
        <f t="shared" si="13"/>
        <v/>
      </c>
      <c r="L28" s="23" t="str">
        <f t="shared" si="14"/>
        <v/>
      </c>
      <c r="M28" s="3" t="str">
        <f t="shared" si="15"/>
        <v/>
      </c>
      <c r="N28" s="23" t="str">
        <f t="shared" si="16"/>
        <v/>
      </c>
      <c r="O28" s="20" t="str">
        <f t="shared" si="17"/>
        <v/>
      </c>
      <c r="P28" s="3" t="str">
        <f t="shared" si="18"/>
        <v/>
      </c>
      <c r="Q28" s="23" t="str">
        <f t="shared" si="19"/>
        <v/>
      </c>
      <c r="R28" s="3" t="str">
        <f t="shared" si="20"/>
        <v/>
      </c>
      <c r="S28" s="23" t="str">
        <f t="shared" si="21"/>
        <v/>
      </c>
      <c r="T28" s="3" t="str">
        <f t="shared" si="22"/>
        <v/>
      </c>
      <c r="U28" s="23" t="str">
        <f t="shared" si="23"/>
        <v/>
      </c>
    </row>
    <row r="29" spans="1:21" ht="19" hidden="1">
      <c r="A29" s="17">
        <v>23</v>
      </c>
      <c r="B29" s="19" t="str">
        <f>IF(details!G29="","",details!G29)</f>
        <v/>
      </c>
      <c r="C29" s="12" t="str">
        <f t="shared" si="0"/>
        <v/>
      </c>
      <c r="D29" s="16" t="str">
        <f t="shared" si="0"/>
        <v/>
      </c>
      <c r="E29" s="18" t="str">
        <f t="shared" si="1"/>
        <v/>
      </c>
      <c r="F29" s="5"/>
      <c r="G29" s="5"/>
      <c r="H29" s="20" t="str">
        <f t="shared" si="10"/>
        <v/>
      </c>
      <c r="I29" s="20" t="str">
        <f t="shared" si="11"/>
        <v/>
      </c>
      <c r="J29" s="20" t="str">
        <f t="shared" si="12"/>
        <v/>
      </c>
      <c r="K29" s="4" t="str">
        <f t="shared" si="13"/>
        <v/>
      </c>
      <c r="L29" s="23" t="str">
        <f t="shared" si="14"/>
        <v/>
      </c>
      <c r="M29" s="3" t="str">
        <f t="shared" si="15"/>
        <v/>
      </c>
      <c r="N29" s="23" t="str">
        <f t="shared" si="16"/>
        <v/>
      </c>
      <c r="O29" s="20" t="str">
        <f t="shared" si="17"/>
        <v/>
      </c>
      <c r="P29" s="3" t="str">
        <f t="shared" si="18"/>
        <v/>
      </c>
      <c r="Q29" s="23" t="str">
        <f t="shared" si="19"/>
        <v/>
      </c>
      <c r="R29" s="3" t="str">
        <f t="shared" si="20"/>
        <v/>
      </c>
      <c r="S29" s="23" t="str">
        <f t="shared" si="21"/>
        <v/>
      </c>
      <c r="T29" s="3" t="str">
        <f t="shared" si="22"/>
        <v/>
      </c>
      <c r="U29" s="23" t="str">
        <f t="shared" si="23"/>
        <v/>
      </c>
    </row>
    <row r="30" spans="1:21" ht="19" hidden="1">
      <c r="A30" s="17">
        <v>24</v>
      </c>
      <c r="B30" s="19" t="str">
        <f>IF(details!G30="","",details!G30)</f>
        <v/>
      </c>
      <c r="C30" s="12" t="str">
        <f t="shared" si="0"/>
        <v/>
      </c>
      <c r="D30" s="16" t="str">
        <f t="shared" si="0"/>
        <v/>
      </c>
      <c r="E30" s="18" t="str">
        <f t="shared" si="1"/>
        <v/>
      </c>
      <c r="F30" s="5"/>
      <c r="G30" s="5"/>
      <c r="H30" s="20" t="str">
        <f t="shared" si="10"/>
        <v/>
      </c>
      <c r="I30" s="20" t="str">
        <f t="shared" si="11"/>
        <v/>
      </c>
      <c r="J30" s="20" t="str">
        <f t="shared" si="12"/>
        <v/>
      </c>
      <c r="K30" s="4" t="str">
        <f t="shared" si="13"/>
        <v/>
      </c>
      <c r="L30" s="23" t="str">
        <f t="shared" si="14"/>
        <v/>
      </c>
      <c r="M30" s="3" t="str">
        <f t="shared" si="15"/>
        <v/>
      </c>
      <c r="N30" s="23" t="str">
        <f t="shared" si="16"/>
        <v/>
      </c>
      <c r="O30" s="20" t="str">
        <f t="shared" si="17"/>
        <v/>
      </c>
      <c r="P30" s="3" t="str">
        <f t="shared" si="18"/>
        <v/>
      </c>
      <c r="Q30" s="23" t="str">
        <f t="shared" si="19"/>
        <v/>
      </c>
      <c r="R30" s="3" t="str">
        <f t="shared" si="20"/>
        <v/>
      </c>
      <c r="S30" s="23" t="str">
        <f t="shared" si="21"/>
        <v/>
      </c>
      <c r="T30" s="3" t="str">
        <f t="shared" si="22"/>
        <v/>
      </c>
      <c r="U30" s="23" t="str">
        <f t="shared" si="23"/>
        <v/>
      </c>
    </row>
    <row r="31" spans="1:21" ht="19" hidden="1">
      <c r="A31" s="17">
        <v>25</v>
      </c>
      <c r="B31" s="19" t="str">
        <f>IF(details!G31="","",details!G31)</f>
        <v/>
      </c>
      <c r="C31" s="12" t="str">
        <f t="shared" si="0"/>
        <v/>
      </c>
      <c r="D31" s="16" t="str">
        <f t="shared" si="0"/>
        <v/>
      </c>
      <c r="E31" s="18" t="str">
        <f t="shared" si="1"/>
        <v/>
      </c>
      <c r="F31" s="5"/>
      <c r="G31" s="5"/>
      <c r="H31" s="20" t="str">
        <f t="shared" si="10"/>
        <v/>
      </c>
      <c r="I31" s="20" t="str">
        <f t="shared" si="11"/>
        <v/>
      </c>
      <c r="J31" s="20" t="str">
        <f t="shared" si="12"/>
        <v/>
      </c>
      <c r="K31" s="4" t="str">
        <f t="shared" si="13"/>
        <v/>
      </c>
      <c r="L31" s="23" t="str">
        <f t="shared" si="14"/>
        <v/>
      </c>
      <c r="M31" s="3" t="str">
        <f t="shared" si="15"/>
        <v/>
      </c>
      <c r="N31" s="23" t="str">
        <f t="shared" si="16"/>
        <v/>
      </c>
      <c r="O31" s="20" t="str">
        <f t="shared" si="17"/>
        <v/>
      </c>
      <c r="P31" s="3" t="str">
        <f t="shared" si="18"/>
        <v/>
      </c>
      <c r="Q31" s="23" t="str">
        <f t="shared" si="19"/>
        <v/>
      </c>
      <c r="R31" s="3" t="str">
        <f t="shared" si="20"/>
        <v/>
      </c>
      <c r="S31" s="23" t="str">
        <f t="shared" si="21"/>
        <v/>
      </c>
      <c r="T31" s="3" t="str">
        <f t="shared" si="22"/>
        <v/>
      </c>
      <c r="U31" s="23" t="str">
        <f t="shared" si="23"/>
        <v/>
      </c>
    </row>
    <row r="32" spans="1:21" ht="19" hidden="1">
      <c r="A32" s="17">
        <v>26</v>
      </c>
      <c r="B32" s="19" t="str">
        <f>IF(details!G32="","",details!G32)</f>
        <v/>
      </c>
      <c r="C32" s="12" t="str">
        <f t="shared" si="0"/>
        <v/>
      </c>
      <c r="D32" s="16" t="str">
        <f t="shared" si="0"/>
        <v/>
      </c>
      <c r="E32" s="18" t="str">
        <f t="shared" si="1"/>
        <v/>
      </c>
      <c r="F32" s="5"/>
      <c r="G32" s="5"/>
      <c r="H32" s="20" t="str">
        <f t="shared" si="10"/>
        <v/>
      </c>
      <c r="I32" s="20" t="str">
        <f t="shared" si="11"/>
        <v/>
      </c>
      <c r="J32" s="20" t="str">
        <f t="shared" si="12"/>
        <v/>
      </c>
      <c r="K32" s="4" t="str">
        <f t="shared" si="13"/>
        <v/>
      </c>
      <c r="L32" s="23" t="str">
        <f t="shared" si="14"/>
        <v/>
      </c>
      <c r="M32" s="3" t="str">
        <f t="shared" si="15"/>
        <v/>
      </c>
      <c r="N32" s="23" t="str">
        <f t="shared" si="16"/>
        <v/>
      </c>
      <c r="O32" s="20" t="str">
        <f t="shared" si="17"/>
        <v/>
      </c>
      <c r="P32" s="3" t="str">
        <f t="shared" si="18"/>
        <v/>
      </c>
      <c r="Q32" s="23" t="str">
        <f t="shared" si="19"/>
        <v/>
      </c>
      <c r="R32" s="3" t="str">
        <f t="shared" si="20"/>
        <v/>
      </c>
      <c r="S32" s="23" t="str">
        <f t="shared" si="21"/>
        <v/>
      </c>
      <c r="T32" s="3" t="str">
        <f t="shared" si="22"/>
        <v/>
      </c>
      <c r="U32" s="23" t="str">
        <f t="shared" si="23"/>
        <v/>
      </c>
    </row>
    <row r="33" spans="1:21" ht="19" hidden="1">
      <c r="A33" s="17">
        <v>27</v>
      </c>
      <c r="B33" s="19" t="str">
        <f>IF(details!G33="","",details!G33)</f>
        <v/>
      </c>
      <c r="C33" s="12" t="str">
        <f t="shared" si="0"/>
        <v/>
      </c>
      <c r="D33" s="16" t="str">
        <f t="shared" si="0"/>
        <v/>
      </c>
      <c r="E33" s="18" t="str">
        <f t="shared" si="1"/>
        <v/>
      </c>
      <c r="F33" s="5"/>
      <c r="G33" s="5"/>
      <c r="H33" s="20" t="str">
        <f t="shared" si="10"/>
        <v/>
      </c>
      <c r="I33" s="20" t="str">
        <f t="shared" si="11"/>
        <v/>
      </c>
      <c r="J33" s="20" t="str">
        <f t="shared" si="12"/>
        <v/>
      </c>
      <c r="K33" s="4" t="str">
        <f t="shared" si="13"/>
        <v/>
      </c>
      <c r="L33" s="23" t="str">
        <f t="shared" si="14"/>
        <v/>
      </c>
      <c r="M33" s="3" t="str">
        <f t="shared" si="15"/>
        <v/>
      </c>
      <c r="N33" s="23" t="str">
        <f t="shared" si="16"/>
        <v/>
      </c>
      <c r="O33" s="20" t="str">
        <f t="shared" si="17"/>
        <v/>
      </c>
      <c r="P33" s="3" t="str">
        <f t="shared" si="18"/>
        <v/>
      </c>
      <c r="Q33" s="23" t="str">
        <f t="shared" si="19"/>
        <v/>
      </c>
      <c r="R33" s="3" t="str">
        <f t="shared" si="20"/>
        <v/>
      </c>
      <c r="S33" s="23" t="str">
        <f t="shared" si="21"/>
        <v/>
      </c>
      <c r="T33" s="3" t="str">
        <f t="shared" si="22"/>
        <v/>
      </c>
      <c r="U33" s="23" t="str">
        <f t="shared" si="23"/>
        <v/>
      </c>
    </row>
    <row r="34" spans="1:21" ht="19" hidden="1">
      <c r="A34" s="17">
        <v>28</v>
      </c>
      <c r="B34" s="19" t="str">
        <f>IF(details!G34="","",details!G34)</f>
        <v/>
      </c>
      <c r="C34" s="12" t="str">
        <f t="shared" si="0"/>
        <v/>
      </c>
      <c r="D34" s="16" t="str">
        <f t="shared" si="0"/>
        <v/>
      </c>
      <c r="E34" s="18" t="str">
        <f t="shared" si="1"/>
        <v/>
      </c>
      <c r="F34" s="5"/>
      <c r="G34" s="5"/>
      <c r="H34" s="20" t="str">
        <f t="shared" si="10"/>
        <v/>
      </c>
      <c r="I34" s="20" t="str">
        <f t="shared" si="11"/>
        <v/>
      </c>
      <c r="J34" s="20" t="str">
        <f t="shared" si="12"/>
        <v/>
      </c>
      <c r="K34" s="4" t="str">
        <f t="shared" si="13"/>
        <v/>
      </c>
      <c r="L34" s="23" t="str">
        <f t="shared" si="14"/>
        <v/>
      </c>
      <c r="M34" s="3" t="str">
        <f t="shared" si="15"/>
        <v/>
      </c>
      <c r="N34" s="23" t="str">
        <f t="shared" si="16"/>
        <v/>
      </c>
      <c r="O34" s="20" t="str">
        <f t="shared" si="17"/>
        <v/>
      </c>
      <c r="P34" s="3" t="str">
        <f t="shared" si="18"/>
        <v/>
      </c>
      <c r="Q34" s="23" t="str">
        <f t="shared" si="19"/>
        <v/>
      </c>
      <c r="R34" s="3" t="str">
        <f t="shared" si="20"/>
        <v/>
      </c>
      <c r="S34" s="23" t="str">
        <f t="shared" si="21"/>
        <v/>
      </c>
      <c r="T34" s="3" t="str">
        <f t="shared" si="22"/>
        <v/>
      </c>
      <c r="U34" s="23" t="str">
        <f t="shared" si="23"/>
        <v/>
      </c>
    </row>
    <row r="35" spans="1:21" ht="19" hidden="1">
      <c r="A35" s="17">
        <v>29</v>
      </c>
      <c r="B35" s="19" t="str">
        <f>IF(details!G35="","",details!G35)</f>
        <v/>
      </c>
      <c r="C35" s="12" t="str">
        <f t="shared" si="0"/>
        <v/>
      </c>
      <c r="D35" s="16" t="str">
        <f t="shared" si="0"/>
        <v/>
      </c>
      <c r="E35" s="18" t="str">
        <f t="shared" si="1"/>
        <v/>
      </c>
      <c r="F35" s="5"/>
      <c r="G35" s="5"/>
      <c r="H35" s="20" t="str">
        <f t="shared" si="10"/>
        <v/>
      </c>
      <c r="I35" s="20" t="str">
        <f t="shared" si="11"/>
        <v/>
      </c>
      <c r="J35" s="20" t="str">
        <f t="shared" si="12"/>
        <v/>
      </c>
      <c r="K35" s="4" t="str">
        <f t="shared" si="13"/>
        <v/>
      </c>
      <c r="L35" s="23" t="str">
        <f t="shared" si="14"/>
        <v/>
      </c>
      <c r="M35" s="3" t="str">
        <f t="shared" si="15"/>
        <v/>
      </c>
      <c r="N35" s="23" t="str">
        <f t="shared" si="16"/>
        <v/>
      </c>
      <c r="O35" s="20" t="str">
        <f t="shared" si="17"/>
        <v/>
      </c>
      <c r="P35" s="3" t="str">
        <f t="shared" si="18"/>
        <v/>
      </c>
      <c r="Q35" s="23" t="str">
        <f t="shared" si="19"/>
        <v/>
      </c>
      <c r="R35" s="3" t="str">
        <f t="shared" si="20"/>
        <v/>
      </c>
      <c r="S35" s="23" t="str">
        <f t="shared" si="21"/>
        <v/>
      </c>
      <c r="T35" s="3" t="str">
        <f t="shared" si="22"/>
        <v/>
      </c>
      <c r="U35" s="23" t="str">
        <f t="shared" si="23"/>
        <v/>
      </c>
    </row>
    <row r="36" spans="1:21" ht="19" hidden="1">
      <c r="A36" s="17">
        <v>30</v>
      </c>
      <c r="B36" s="19" t="str">
        <f>IF(details!G36="","",details!G36)</f>
        <v/>
      </c>
      <c r="C36" s="12" t="str">
        <f t="shared" si="0"/>
        <v/>
      </c>
      <c r="D36" s="16" t="str">
        <f t="shared" si="0"/>
        <v/>
      </c>
      <c r="E36" s="18" t="str">
        <f t="shared" si="1"/>
        <v/>
      </c>
      <c r="F36" s="5"/>
      <c r="G36" s="5"/>
      <c r="H36" s="20" t="str">
        <f t="shared" si="10"/>
        <v/>
      </c>
      <c r="I36" s="20" t="str">
        <f t="shared" si="11"/>
        <v/>
      </c>
      <c r="J36" s="20" t="str">
        <f t="shared" si="12"/>
        <v/>
      </c>
      <c r="K36" s="4" t="str">
        <f t="shared" si="13"/>
        <v/>
      </c>
      <c r="L36" s="23" t="str">
        <f t="shared" si="14"/>
        <v/>
      </c>
      <c r="M36" s="3" t="str">
        <f t="shared" si="15"/>
        <v/>
      </c>
      <c r="N36" s="23" t="str">
        <f t="shared" si="16"/>
        <v/>
      </c>
      <c r="O36" s="20" t="str">
        <f t="shared" si="17"/>
        <v/>
      </c>
      <c r="P36" s="3" t="str">
        <f t="shared" si="18"/>
        <v/>
      </c>
      <c r="Q36" s="23" t="str">
        <f t="shared" si="19"/>
        <v/>
      </c>
      <c r="R36" s="3" t="str">
        <f t="shared" si="20"/>
        <v/>
      </c>
      <c r="S36" s="23" t="str">
        <f t="shared" si="21"/>
        <v/>
      </c>
      <c r="T36" s="3" t="str">
        <f t="shared" si="22"/>
        <v/>
      </c>
      <c r="U36" s="23" t="str">
        <f t="shared" si="23"/>
        <v/>
      </c>
    </row>
    <row r="37" spans="1:21" ht="19" hidden="1">
      <c r="A37" s="17">
        <v>31</v>
      </c>
      <c r="B37" s="19" t="str">
        <f>IF(details!G37="","",details!G37)</f>
        <v/>
      </c>
      <c r="C37" s="12" t="str">
        <f t="shared" si="0"/>
        <v/>
      </c>
      <c r="D37" s="16" t="str">
        <f t="shared" si="0"/>
        <v/>
      </c>
      <c r="E37" s="18" t="str">
        <f t="shared" si="1"/>
        <v/>
      </c>
      <c r="F37" s="5"/>
      <c r="G37" s="5"/>
      <c r="H37" s="20" t="str">
        <f t="shared" si="10"/>
        <v/>
      </c>
      <c r="I37" s="20" t="str">
        <f t="shared" si="11"/>
        <v/>
      </c>
      <c r="J37" s="20" t="str">
        <f t="shared" si="12"/>
        <v/>
      </c>
      <c r="K37" s="4" t="str">
        <f t="shared" si="13"/>
        <v/>
      </c>
      <c r="L37" s="23" t="str">
        <f t="shared" si="14"/>
        <v/>
      </c>
      <c r="M37" s="3" t="str">
        <f t="shared" si="15"/>
        <v/>
      </c>
      <c r="N37" s="23" t="str">
        <f t="shared" si="16"/>
        <v/>
      </c>
      <c r="O37" s="20" t="str">
        <f t="shared" si="17"/>
        <v/>
      </c>
      <c r="P37" s="3" t="str">
        <f t="shared" si="18"/>
        <v/>
      </c>
      <c r="Q37" s="23" t="str">
        <f t="shared" si="19"/>
        <v/>
      </c>
      <c r="R37" s="3" t="str">
        <f t="shared" si="20"/>
        <v/>
      </c>
      <c r="S37" s="23" t="str">
        <f t="shared" si="21"/>
        <v/>
      </c>
      <c r="T37" s="3" t="str">
        <f t="shared" si="22"/>
        <v/>
      </c>
      <c r="U37" s="23" t="str">
        <f t="shared" si="23"/>
        <v/>
      </c>
    </row>
    <row r="38" spans="1:21" ht="19" hidden="1">
      <c r="A38" s="17">
        <v>32</v>
      </c>
      <c r="B38" s="19" t="str">
        <f>IF(details!G38="","",details!G38)</f>
        <v/>
      </c>
      <c r="C38" s="12" t="str">
        <f t="shared" si="0"/>
        <v/>
      </c>
      <c r="D38" s="16" t="str">
        <f t="shared" si="0"/>
        <v/>
      </c>
      <c r="E38" s="18" t="str">
        <f t="shared" si="1"/>
        <v/>
      </c>
      <c r="F38" s="5"/>
      <c r="G38" s="5"/>
      <c r="H38" s="20" t="str">
        <f t="shared" si="10"/>
        <v/>
      </c>
      <c r="I38" s="20" t="str">
        <f t="shared" si="11"/>
        <v/>
      </c>
      <c r="J38" s="20" t="str">
        <f t="shared" si="12"/>
        <v/>
      </c>
      <c r="K38" s="4" t="str">
        <f t="shared" si="13"/>
        <v/>
      </c>
      <c r="L38" s="23" t="str">
        <f t="shared" si="14"/>
        <v/>
      </c>
      <c r="M38" s="3" t="str">
        <f t="shared" si="15"/>
        <v/>
      </c>
      <c r="N38" s="23" t="str">
        <f t="shared" si="16"/>
        <v/>
      </c>
      <c r="O38" s="20" t="str">
        <f t="shared" si="17"/>
        <v/>
      </c>
      <c r="P38" s="3" t="str">
        <f t="shared" si="18"/>
        <v/>
      </c>
      <c r="Q38" s="23" t="str">
        <f t="shared" si="19"/>
        <v/>
      </c>
      <c r="R38" s="3" t="str">
        <f t="shared" si="20"/>
        <v/>
      </c>
      <c r="S38" s="23" t="str">
        <f t="shared" si="21"/>
        <v/>
      </c>
      <c r="T38" s="3" t="str">
        <f t="shared" si="22"/>
        <v/>
      </c>
      <c r="U38" s="23" t="str">
        <f t="shared" si="23"/>
        <v/>
      </c>
    </row>
    <row r="39" spans="1:21" ht="19" hidden="1">
      <c r="A39" s="17">
        <v>33</v>
      </c>
      <c r="B39" s="19" t="str">
        <f>IF(details!G39="","",details!G39)</f>
        <v/>
      </c>
      <c r="C39" s="12" t="str">
        <f t="shared" ref="C39:D70" si="24">T39</f>
        <v/>
      </c>
      <c r="D39" s="16" t="str">
        <f t="shared" si="24"/>
        <v/>
      </c>
      <c r="E39" s="18" t="str">
        <f t="shared" ref="E39:E70" si="25">IF(B39="","",TEXT(B39,"DDDD"))</f>
        <v/>
      </c>
      <c r="F39" s="5"/>
      <c r="G39" s="5"/>
      <c r="H39" s="20" t="str">
        <f t="shared" si="10"/>
        <v/>
      </c>
      <c r="I39" s="20" t="str">
        <f t="shared" si="11"/>
        <v/>
      </c>
      <c r="J39" s="20" t="str">
        <f t="shared" si="12"/>
        <v/>
      </c>
      <c r="K39" s="4" t="str">
        <f t="shared" si="13"/>
        <v/>
      </c>
      <c r="L39" s="23" t="str">
        <f t="shared" si="14"/>
        <v/>
      </c>
      <c r="M39" s="3" t="str">
        <f t="shared" si="15"/>
        <v/>
      </c>
      <c r="N39" s="23" t="str">
        <f t="shared" si="16"/>
        <v/>
      </c>
      <c r="O39" s="20" t="str">
        <f t="shared" si="17"/>
        <v/>
      </c>
      <c r="P39" s="3" t="str">
        <f t="shared" si="18"/>
        <v/>
      </c>
      <c r="Q39" s="23" t="str">
        <f t="shared" si="19"/>
        <v/>
      </c>
      <c r="R39" s="3" t="str">
        <f t="shared" si="20"/>
        <v/>
      </c>
      <c r="S39" s="23" t="str">
        <f t="shared" si="21"/>
        <v/>
      </c>
      <c r="T39" s="3" t="str">
        <f t="shared" si="22"/>
        <v/>
      </c>
      <c r="U39" s="23" t="str">
        <f t="shared" si="23"/>
        <v/>
      </c>
    </row>
    <row r="40" spans="1:21" ht="19" hidden="1">
      <c r="A40" s="17">
        <v>34</v>
      </c>
      <c r="B40" s="19" t="str">
        <f>IF(details!G40="","",details!G40)</f>
        <v/>
      </c>
      <c r="C40" s="12" t="str">
        <f t="shared" si="24"/>
        <v/>
      </c>
      <c r="D40" s="16" t="str">
        <f t="shared" si="24"/>
        <v/>
      </c>
      <c r="E40" s="18" t="str">
        <f t="shared" si="25"/>
        <v/>
      </c>
      <c r="F40" s="5"/>
      <c r="G40" s="5"/>
      <c r="H40" s="20" t="str">
        <f t="shared" si="10"/>
        <v/>
      </c>
      <c r="I40" s="20" t="str">
        <f t="shared" si="11"/>
        <v/>
      </c>
      <c r="J40" s="20" t="str">
        <f t="shared" si="12"/>
        <v/>
      </c>
      <c r="K40" s="4" t="str">
        <f t="shared" si="13"/>
        <v/>
      </c>
      <c r="L40" s="23" t="str">
        <f t="shared" si="14"/>
        <v/>
      </c>
      <c r="M40" s="3" t="str">
        <f t="shared" si="15"/>
        <v/>
      </c>
      <c r="N40" s="23" t="str">
        <f t="shared" si="16"/>
        <v/>
      </c>
      <c r="O40" s="20" t="str">
        <f t="shared" si="17"/>
        <v/>
      </c>
      <c r="P40" s="3" t="str">
        <f t="shared" si="18"/>
        <v/>
      </c>
      <c r="Q40" s="23" t="str">
        <f t="shared" si="19"/>
        <v/>
      </c>
      <c r="R40" s="3" t="str">
        <f t="shared" si="20"/>
        <v/>
      </c>
      <c r="S40" s="23" t="str">
        <f t="shared" si="21"/>
        <v/>
      </c>
      <c r="T40" s="3" t="str">
        <f t="shared" si="22"/>
        <v/>
      </c>
      <c r="U40" s="23" t="str">
        <f t="shared" si="23"/>
        <v/>
      </c>
    </row>
    <row r="41" spans="1:21" ht="19" hidden="1">
      <c r="A41" s="17">
        <v>35</v>
      </c>
      <c r="B41" s="19" t="str">
        <f>IF(details!G41="","",details!G41)</f>
        <v/>
      </c>
      <c r="C41" s="12" t="str">
        <f t="shared" si="24"/>
        <v/>
      </c>
      <c r="D41" s="16" t="str">
        <f t="shared" si="24"/>
        <v/>
      </c>
      <c r="E41" s="18" t="str">
        <f t="shared" si="25"/>
        <v/>
      </c>
      <c r="F41" s="5"/>
      <c r="G41" s="5"/>
      <c r="H41" s="20" t="str">
        <f t="shared" si="10"/>
        <v/>
      </c>
      <c r="I41" s="20" t="str">
        <f t="shared" si="11"/>
        <v/>
      </c>
      <c r="J41" s="20" t="str">
        <f t="shared" si="12"/>
        <v/>
      </c>
      <c r="K41" s="4" t="str">
        <f t="shared" si="13"/>
        <v/>
      </c>
      <c r="L41" s="23" t="str">
        <f t="shared" si="14"/>
        <v/>
      </c>
      <c r="M41" s="3" t="str">
        <f t="shared" si="15"/>
        <v/>
      </c>
      <c r="N41" s="23" t="str">
        <f t="shared" si="16"/>
        <v/>
      </c>
      <c r="O41" s="20" t="str">
        <f t="shared" si="17"/>
        <v/>
      </c>
      <c r="P41" s="3" t="str">
        <f t="shared" si="18"/>
        <v/>
      </c>
      <c r="Q41" s="23" t="str">
        <f t="shared" si="19"/>
        <v/>
      </c>
      <c r="R41" s="3" t="str">
        <f t="shared" si="20"/>
        <v/>
      </c>
      <c r="S41" s="23" t="str">
        <f t="shared" si="21"/>
        <v/>
      </c>
      <c r="T41" s="3" t="str">
        <f t="shared" si="22"/>
        <v/>
      </c>
      <c r="U41" s="23" t="str">
        <f t="shared" si="23"/>
        <v/>
      </c>
    </row>
    <row r="42" spans="1:21" ht="19" hidden="1">
      <c r="A42" s="17">
        <v>36</v>
      </c>
      <c r="B42" s="19" t="str">
        <f>IF(details!G42="","",details!G42)</f>
        <v/>
      </c>
      <c r="C42" s="12" t="str">
        <f t="shared" si="24"/>
        <v/>
      </c>
      <c r="D42" s="16" t="str">
        <f t="shared" si="24"/>
        <v/>
      </c>
      <c r="E42" s="18" t="str">
        <f t="shared" si="25"/>
        <v/>
      </c>
      <c r="F42" s="5"/>
      <c r="G42" s="5"/>
      <c r="H42" s="20" t="str">
        <f t="shared" si="10"/>
        <v/>
      </c>
      <c r="I42" s="20" t="str">
        <f t="shared" si="11"/>
        <v/>
      </c>
      <c r="J42" s="20" t="str">
        <f t="shared" si="12"/>
        <v/>
      </c>
      <c r="K42" s="4" t="str">
        <f t="shared" si="13"/>
        <v/>
      </c>
      <c r="L42" s="23" t="str">
        <f t="shared" si="14"/>
        <v/>
      </c>
      <c r="M42" s="3" t="str">
        <f t="shared" si="15"/>
        <v/>
      </c>
      <c r="N42" s="23" t="str">
        <f t="shared" si="16"/>
        <v/>
      </c>
      <c r="O42" s="20" t="str">
        <f t="shared" si="17"/>
        <v/>
      </c>
      <c r="P42" s="3" t="str">
        <f t="shared" si="18"/>
        <v/>
      </c>
      <c r="Q42" s="23" t="str">
        <f t="shared" si="19"/>
        <v/>
      </c>
      <c r="R42" s="3" t="str">
        <f t="shared" si="20"/>
        <v/>
      </c>
      <c r="S42" s="23" t="str">
        <f t="shared" si="21"/>
        <v/>
      </c>
      <c r="T42" s="3" t="str">
        <f t="shared" si="22"/>
        <v/>
      </c>
      <c r="U42" s="23" t="str">
        <f t="shared" si="23"/>
        <v/>
      </c>
    </row>
    <row r="43" spans="1:21" ht="19" hidden="1">
      <c r="A43" s="17">
        <v>37</v>
      </c>
      <c r="B43" s="19" t="str">
        <f>IF(details!G43="","",details!G43)</f>
        <v/>
      </c>
      <c r="C43" s="12" t="str">
        <f t="shared" si="24"/>
        <v/>
      </c>
      <c r="D43" s="16" t="str">
        <f t="shared" si="24"/>
        <v/>
      </c>
      <c r="E43" s="18" t="str">
        <f t="shared" si="25"/>
        <v/>
      </c>
      <c r="F43" s="5"/>
      <c r="G43" s="5"/>
      <c r="H43" s="20" t="str">
        <f t="shared" si="10"/>
        <v/>
      </c>
      <c r="I43" s="20" t="str">
        <f t="shared" si="11"/>
        <v/>
      </c>
      <c r="J43" s="20" t="str">
        <f t="shared" si="12"/>
        <v/>
      </c>
      <c r="K43" s="4" t="str">
        <f t="shared" si="13"/>
        <v/>
      </c>
      <c r="L43" s="23" t="str">
        <f t="shared" si="14"/>
        <v/>
      </c>
      <c r="M43" s="3" t="str">
        <f t="shared" si="15"/>
        <v/>
      </c>
      <c r="N43" s="23" t="str">
        <f t="shared" si="16"/>
        <v/>
      </c>
      <c r="O43" s="20" t="str">
        <f t="shared" si="17"/>
        <v/>
      </c>
      <c r="P43" s="3" t="str">
        <f t="shared" si="18"/>
        <v/>
      </c>
      <c r="Q43" s="23" t="str">
        <f t="shared" si="19"/>
        <v/>
      </c>
      <c r="R43" s="3" t="str">
        <f t="shared" si="20"/>
        <v/>
      </c>
      <c r="S43" s="23" t="str">
        <f t="shared" si="21"/>
        <v/>
      </c>
      <c r="T43" s="3" t="str">
        <f t="shared" si="22"/>
        <v/>
      </c>
      <c r="U43" s="23" t="str">
        <f t="shared" si="23"/>
        <v/>
      </c>
    </row>
    <row r="44" spans="1:21" ht="19" hidden="1">
      <c r="A44" s="17">
        <v>38</v>
      </c>
      <c r="B44" s="19" t="str">
        <f>IF(details!G44="","",details!G44)</f>
        <v/>
      </c>
      <c r="C44" s="12" t="str">
        <f t="shared" si="24"/>
        <v/>
      </c>
      <c r="D44" s="16" t="str">
        <f t="shared" si="24"/>
        <v/>
      </c>
      <c r="E44" s="18" t="str">
        <f t="shared" si="25"/>
        <v/>
      </c>
      <c r="F44" s="5"/>
      <c r="G44" s="5"/>
      <c r="H44" s="20" t="str">
        <f t="shared" si="10"/>
        <v/>
      </c>
      <c r="I44" s="20" t="str">
        <f t="shared" si="11"/>
        <v/>
      </c>
      <c r="J44" s="20" t="str">
        <f t="shared" si="12"/>
        <v/>
      </c>
      <c r="K44" s="4" t="str">
        <f t="shared" si="13"/>
        <v/>
      </c>
      <c r="L44" s="23" t="str">
        <f t="shared" si="14"/>
        <v/>
      </c>
      <c r="M44" s="3" t="str">
        <f t="shared" si="15"/>
        <v/>
      </c>
      <c r="N44" s="23" t="str">
        <f t="shared" si="16"/>
        <v/>
      </c>
      <c r="O44" s="20" t="str">
        <f t="shared" si="17"/>
        <v/>
      </c>
      <c r="P44" s="3" t="str">
        <f t="shared" si="18"/>
        <v/>
      </c>
      <c r="Q44" s="23" t="str">
        <f t="shared" si="19"/>
        <v/>
      </c>
      <c r="R44" s="3" t="str">
        <f t="shared" si="20"/>
        <v/>
      </c>
      <c r="S44" s="23" t="str">
        <f t="shared" si="21"/>
        <v/>
      </c>
      <c r="T44" s="3" t="str">
        <f t="shared" si="22"/>
        <v/>
      </c>
      <c r="U44" s="23" t="str">
        <f t="shared" si="23"/>
        <v/>
      </c>
    </row>
    <row r="45" spans="1:21" ht="19" hidden="1">
      <c r="A45" s="17">
        <v>39</v>
      </c>
      <c r="B45" s="19" t="str">
        <f>IF(details!G45="","",details!G45)</f>
        <v/>
      </c>
      <c r="C45" s="12" t="str">
        <f t="shared" si="24"/>
        <v/>
      </c>
      <c r="D45" s="16" t="str">
        <f t="shared" si="24"/>
        <v/>
      </c>
      <c r="E45" s="18" t="str">
        <f t="shared" si="25"/>
        <v/>
      </c>
      <c r="F45" s="5"/>
      <c r="G45" s="5"/>
      <c r="H45" s="20" t="str">
        <f t="shared" si="10"/>
        <v/>
      </c>
      <c r="I45" s="20" t="str">
        <f t="shared" si="11"/>
        <v/>
      </c>
      <c r="J45" s="20" t="str">
        <f t="shared" si="12"/>
        <v/>
      </c>
      <c r="K45" s="4" t="str">
        <f t="shared" si="13"/>
        <v/>
      </c>
      <c r="L45" s="23" t="str">
        <f t="shared" si="14"/>
        <v/>
      </c>
      <c r="M45" s="3" t="str">
        <f t="shared" si="15"/>
        <v/>
      </c>
      <c r="N45" s="23" t="str">
        <f t="shared" si="16"/>
        <v/>
      </c>
      <c r="O45" s="20" t="str">
        <f t="shared" si="17"/>
        <v/>
      </c>
      <c r="P45" s="3" t="str">
        <f t="shared" si="18"/>
        <v/>
      </c>
      <c r="Q45" s="23" t="str">
        <f t="shared" si="19"/>
        <v/>
      </c>
      <c r="R45" s="3" t="str">
        <f t="shared" si="20"/>
        <v/>
      </c>
      <c r="S45" s="23" t="str">
        <f t="shared" si="21"/>
        <v/>
      </c>
      <c r="T45" s="3" t="str">
        <f t="shared" si="22"/>
        <v/>
      </c>
      <c r="U45" s="23" t="str">
        <f t="shared" si="23"/>
        <v/>
      </c>
    </row>
    <row r="46" spans="1:21" ht="19" hidden="1">
      <c r="A46" s="17">
        <v>40</v>
      </c>
      <c r="B46" s="19" t="str">
        <f>IF(details!G46="","",details!G46)</f>
        <v/>
      </c>
      <c r="C46" s="12" t="str">
        <f t="shared" si="24"/>
        <v/>
      </c>
      <c r="D46" s="16" t="str">
        <f t="shared" si="24"/>
        <v/>
      </c>
      <c r="E46" s="18" t="str">
        <f t="shared" si="25"/>
        <v/>
      </c>
      <c r="F46" s="5"/>
      <c r="G46" s="5"/>
      <c r="H46" s="20" t="str">
        <f t="shared" si="10"/>
        <v/>
      </c>
      <c r="I46" s="20" t="str">
        <f t="shared" si="11"/>
        <v/>
      </c>
      <c r="J46" s="20" t="str">
        <f t="shared" si="12"/>
        <v/>
      </c>
      <c r="K46" s="4" t="str">
        <f t="shared" si="13"/>
        <v/>
      </c>
      <c r="L46" s="23" t="str">
        <f t="shared" si="14"/>
        <v/>
      </c>
      <c r="M46" s="3" t="str">
        <f t="shared" si="15"/>
        <v/>
      </c>
      <c r="N46" s="23" t="str">
        <f t="shared" si="16"/>
        <v/>
      </c>
      <c r="O46" s="20" t="str">
        <f t="shared" si="17"/>
        <v/>
      </c>
      <c r="P46" s="3" t="str">
        <f t="shared" si="18"/>
        <v/>
      </c>
      <c r="Q46" s="23" t="str">
        <f t="shared" si="19"/>
        <v/>
      </c>
      <c r="R46" s="3" t="str">
        <f t="shared" si="20"/>
        <v/>
      </c>
      <c r="S46" s="23" t="str">
        <f t="shared" si="21"/>
        <v/>
      </c>
      <c r="T46" s="3" t="str">
        <f t="shared" si="22"/>
        <v/>
      </c>
      <c r="U46" s="23" t="str">
        <f t="shared" si="23"/>
        <v/>
      </c>
    </row>
    <row r="47" spans="1:21" ht="19" hidden="1">
      <c r="A47" s="17">
        <v>41</v>
      </c>
      <c r="B47" s="19" t="str">
        <f>IF(details!G47="","",details!G47)</f>
        <v/>
      </c>
      <c r="C47" s="12" t="str">
        <f t="shared" si="24"/>
        <v/>
      </c>
      <c r="D47" s="16" t="str">
        <f t="shared" si="24"/>
        <v/>
      </c>
      <c r="E47" s="18" t="str">
        <f t="shared" si="25"/>
        <v/>
      </c>
      <c r="F47" s="5"/>
      <c r="G47" s="5"/>
      <c r="H47" s="20" t="str">
        <f t="shared" si="10"/>
        <v/>
      </c>
      <c r="I47" s="20" t="str">
        <f t="shared" si="11"/>
        <v/>
      </c>
      <c r="J47" s="20" t="str">
        <f t="shared" si="12"/>
        <v/>
      </c>
      <c r="K47" s="4" t="str">
        <f t="shared" si="13"/>
        <v/>
      </c>
      <c r="L47" s="23" t="str">
        <f t="shared" si="14"/>
        <v/>
      </c>
      <c r="M47" s="3" t="str">
        <f t="shared" si="15"/>
        <v/>
      </c>
      <c r="N47" s="23" t="str">
        <f t="shared" si="16"/>
        <v/>
      </c>
      <c r="O47" s="20" t="str">
        <f t="shared" si="17"/>
        <v/>
      </c>
      <c r="P47" s="3" t="str">
        <f t="shared" si="18"/>
        <v/>
      </c>
      <c r="Q47" s="23" t="str">
        <f t="shared" si="19"/>
        <v/>
      </c>
      <c r="R47" s="3" t="str">
        <f t="shared" si="20"/>
        <v/>
      </c>
      <c r="S47" s="23" t="str">
        <f t="shared" si="21"/>
        <v/>
      </c>
      <c r="T47" s="3" t="str">
        <f t="shared" si="22"/>
        <v/>
      </c>
      <c r="U47" s="23" t="str">
        <f t="shared" si="23"/>
        <v/>
      </c>
    </row>
    <row r="48" spans="1:21" ht="19" hidden="1">
      <c r="A48" s="17">
        <v>42</v>
      </c>
      <c r="B48" s="19" t="str">
        <f>IF(details!G48="","",details!G48)</f>
        <v/>
      </c>
      <c r="C48" s="12" t="str">
        <f t="shared" si="24"/>
        <v/>
      </c>
      <c r="D48" s="16" t="str">
        <f t="shared" si="24"/>
        <v/>
      </c>
      <c r="E48" s="18" t="str">
        <f t="shared" si="25"/>
        <v/>
      </c>
      <c r="F48" s="5"/>
      <c r="G48" s="5"/>
      <c r="H48" s="20" t="str">
        <f t="shared" si="10"/>
        <v/>
      </c>
      <c r="I48" s="20" t="str">
        <f t="shared" si="11"/>
        <v/>
      </c>
      <c r="J48" s="20" t="str">
        <f t="shared" si="12"/>
        <v/>
      </c>
      <c r="K48" s="4" t="str">
        <f t="shared" si="13"/>
        <v/>
      </c>
      <c r="L48" s="23" t="str">
        <f t="shared" si="14"/>
        <v/>
      </c>
      <c r="M48" s="3" t="str">
        <f t="shared" si="15"/>
        <v/>
      </c>
      <c r="N48" s="23" t="str">
        <f t="shared" si="16"/>
        <v/>
      </c>
      <c r="O48" s="20" t="str">
        <f t="shared" si="17"/>
        <v/>
      </c>
      <c r="P48" s="3" t="str">
        <f t="shared" si="18"/>
        <v/>
      </c>
      <c r="Q48" s="23" t="str">
        <f t="shared" si="19"/>
        <v/>
      </c>
      <c r="R48" s="3" t="str">
        <f t="shared" si="20"/>
        <v/>
      </c>
      <c r="S48" s="23" t="str">
        <f t="shared" si="21"/>
        <v/>
      </c>
      <c r="T48" s="3" t="str">
        <f t="shared" si="22"/>
        <v/>
      </c>
      <c r="U48" s="23" t="str">
        <f t="shared" si="23"/>
        <v/>
      </c>
    </row>
    <row r="49" spans="1:21" ht="19" hidden="1">
      <c r="A49" s="17">
        <v>43</v>
      </c>
      <c r="B49" s="19" t="str">
        <f>IF(details!G49="","",details!G49)</f>
        <v/>
      </c>
      <c r="C49" s="12" t="str">
        <f t="shared" si="24"/>
        <v/>
      </c>
      <c r="D49" s="16" t="str">
        <f t="shared" si="24"/>
        <v/>
      </c>
      <c r="E49" s="18" t="str">
        <f t="shared" si="25"/>
        <v/>
      </c>
      <c r="F49" s="5"/>
      <c r="G49" s="5"/>
      <c r="H49" s="20" t="str">
        <f t="shared" si="10"/>
        <v/>
      </c>
      <c r="I49" s="20" t="str">
        <f t="shared" si="11"/>
        <v/>
      </c>
      <c r="J49" s="20" t="str">
        <f t="shared" si="12"/>
        <v/>
      </c>
      <c r="K49" s="4" t="str">
        <f t="shared" si="13"/>
        <v/>
      </c>
      <c r="L49" s="23" t="str">
        <f t="shared" si="14"/>
        <v/>
      </c>
      <c r="M49" s="3" t="str">
        <f t="shared" si="15"/>
        <v/>
      </c>
      <c r="N49" s="23" t="str">
        <f t="shared" si="16"/>
        <v/>
      </c>
      <c r="O49" s="20" t="str">
        <f t="shared" si="17"/>
        <v/>
      </c>
      <c r="P49" s="3" t="str">
        <f t="shared" si="18"/>
        <v/>
      </c>
      <c r="Q49" s="23" t="str">
        <f t="shared" si="19"/>
        <v/>
      </c>
      <c r="R49" s="3" t="str">
        <f t="shared" si="20"/>
        <v/>
      </c>
      <c r="S49" s="23" t="str">
        <f t="shared" si="21"/>
        <v/>
      </c>
      <c r="T49" s="3" t="str">
        <f t="shared" si="22"/>
        <v/>
      </c>
      <c r="U49" s="23" t="str">
        <f t="shared" si="23"/>
        <v/>
      </c>
    </row>
    <row r="50" spans="1:21" ht="19" hidden="1">
      <c r="A50" s="17">
        <v>44</v>
      </c>
      <c r="B50" s="19" t="str">
        <f>IF(details!G50="","",details!G50)</f>
        <v/>
      </c>
      <c r="C50" s="12" t="str">
        <f t="shared" si="24"/>
        <v/>
      </c>
      <c r="D50" s="16" t="str">
        <f t="shared" si="24"/>
        <v/>
      </c>
      <c r="E50" s="18" t="str">
        <f t="shared" si="25"/>
        <v/>
      </c>
      <c r="F50" s="5"/>
      <c r="G50" s="5"/>
      <c r="H50" s="20" t="str">
        <f t="shared" si="10"/>
        <v/>
      </c>
      <c r="I50" s="20" t="str">
        <f t="shared" si="11"/>
        <v/>
      </c>
      <c r="J50" s="20" t="str">
        <f t="shared" si="12"/>
        <v/>
      </c>
      <c r="K50" s="4" t="str">
        <f t="shared" si="13"/>
        <v/>
      </c>
      <c r="L50" s="23" t="str">
        <f t="shared" si="14"/>
        <v/>
      </c>
      <c r="M50" s="3" t="str">
        <f t="shared" si="15"/>
        <v/>
      </c>
      <c r="N50" s="23" t="str">
        <f t="shared" si="16"/>
        <v/>
      </c>
      <c r="O50" s="20" t="str">
        <f t="shared" si="17"/>
        <v/>
      </c>
      <c r="P50" s="3" t="str">
        <f t="shared" si="18"/>
        <v/>
      </c>
      <c r="Q50" s="23" t="str">
        <f t="shared" si="19"/>
        <v/>
      </c>
      <c r="R50" s="3" t="str">
        <f t="shared" si="20"/>
        <v/>
      </c>
      <c r="S50" s="23" t="str">
        <f t="shared" si="21"/>
        <v/>
      </c>
      <c r="T50" s="3" t="str">
        <f t="shared" si="22"/>
        <v/>
      </c>
      <c r="U50" s="23" t="str">
        <f t="shared" si="23"/>
        <v/>
      </c>
    </row>
    <row r="51" spans="1:21" ht="19" hidden="1">
      <c r="A51" s="17">
        <v>45</v>
      </c>
      <c r="B51" s="19" t="str">
        <f>IF(details!G51="","",details!G51)</f>
        <v/>
      </c>
      <c r="C51" s="12" t="str">
        <f t="shared" si="24"/>
        <v/>
      </c>
      <c r="D51" s="16" t="str">
        <f t="shared" si="24"/>
        <v/>
      </c>
      <c r="E51" s="18" t="str">
        <f t="shared" si="25"/>
        <v/>
      </c>
      <c r="F51" s="5"/>
      <c r="G51" s="5"/>
      <c r="H51" s="20" t="str">
        <f t="shared" si="10"/>
        <v/>
      </c>
      <c r="I51" s="20" t="str">
        <f t="shared" si="11"/>
        <v/>
      </c>
      <c r="J51" s="20" t="str">
        <f t="shared" si="12"/>
        <v/>
      </c>
      <c r="K51" s="4" t="str">
        <f t="shared" si="13"/>
        <v/>
      </c>
      <c r="L51" s="23" t="str">
        <f t="shared" si="14"/>
        <v/>
      </c>
      <c r="M51" s="3" t="str">
        <f t="shared" si="15"/>
        <v/>
      </c>
      <c r="N51" s="23" t="str">
        <f t="shared" si="16"/>
        <v/>
      </c>
      <c r="O51" s="20" t="str">
        <f t="shared" si="17"/>
        <v/>
      </c>
      <c r="P51" s="3" t="str">
        <f t="shared" si="18"/>
        <v/>
      </c>
      <c r="Q51" s="23" t="str">
        <f t="shared" si="19"/>
        <v/>
      </c>
      <c r="R51" s="3" t="str">
        <f t="shared" si="20"/>
        <v/>
      </c>
      <c r="S51" s="23" t="str">
        <f t="shared" si="21"/>
        <v/>
      </c>
      <c r="T51" s="3" t="str">
        <f t="shared" si="22"/>
        <v/>
      </c>
      <c r="U51" s="23" t="str">
        <f t="shared" si="23"/>
        <v/>
      </c>
    </row>
    <row r="52" spans="1:21" ht="19" hidden="1">
      <c r="A52" s="17">
        <v>46</v>
      </c>
      <c r="B52" s="19" t="str">
        <f>IF(details!G52="","",details!G52)</f>
        <v/>
      </c>
      <c r="C52" s="12" t="str">
        <f t="shared" si="24"/>
        <v/>
      </c>
      <c r="D52" s="16" t="str">
        <f t="shared" si="24"/>
        <v/>
      </c>
      <c r="E52" s="18" t="str">
        <f t="shared" si="25"/>
        <v/>
      </c>
      <c r="F52" s="5"/>
      <c r="G52" s="5"/>
      <c r="H52" s="20" t="str">
        <f t="shared" si="10"/>
        <v/>
      </c>
      <c r="I52" s="20" t="str">
        <f t="shared" si="11"/>
        <v/>
      </c>
      <c r="J52" s="20" t="str">
        <f t="shared" si="12"/>
        <v/>
      </c>
      <c r="K52" s="4" t="str">
        <f t="shared" si="13"/>
        <v/>
      </c>
      <c r="L52" s="23" t="str">
        <f t="shared" si="14"/>
        <v/>
      </c>
      <c r="M52" s="3" t="str">
        <f t="shared" si="15"/>
        <v/>
      </c>
      <c r="N52" s="23" t="str">
        <f t="shared" si="16"/>
        <v/>
      </c>
      <c r="O52" s="20" t="str">
        <f t="shared" si="17"/>
        <v/>
      </c>
      <c r="P52" s="3" t="str">
        <f t="shared" si="18"/>
        <v/>
      </c>
      <c r="Q52" s="23" t="str">
        <f t="shared" si="19"/>
        <v/>
      </c>
      <c r="R52" s="3" t="str">
        <f t="shared" si="20"/>
        <v/>
      </c>
      <c r="S52" s="23" t="str">
        <f t="shared" si="21"/>
        <v/>
      </c>
      <c r="T52" s="3" t="str">
        <f t="shared" si="22"/>
        <v/>
      </c>
      <c r="U52" s="23" t="str">
        <f t="shared" si="23"/>
        <v/>
      </c>
    </row>
    <row r="53" spans="1:21" ht="19" hidden="1">
      <c r="A53" s="17">
        <v>47</v>
      </c>
      <c r="B53" s="19" t="str">
        <f>IF(details!G53="","",details!G53)</f>
        <v/>
      </c>
      <c r="C53" s="12" t="str">
        <f t="shared" si="24"/>
        <v/>
      </c>
      <c r="D53" s="16" t="str">
        <f t="shared" si="24"/>
        <v/>
      </c>
      <c r="E53" s="18" t="str">
        <f t="shared" si="25"/>
        <v/>
      </c>
      <c r="F53" s="5"/>
      <c r="G53" s="5"/>
      <c r="H53" s="20" t="str">
        <f t="shared" si="10"/>
        <v/>
      </c>
      <c r="I53" s="20" t="str">
        <f t="shared" si="11"/>
        <v/>
      </c>
      <c r="J53" s="20" t="str">
        <f t="shared" si="12"/>
        <v/>
      </c>
      <c r="K53" s="4" t="str">
        <f t="shared" si="13"/>
        <v/>
      </c>
      <c r="L53" s="23" t="str">
        <f t="shared" si="14"/>
        <v/>
      </c>
      <c r="M53" s="3" t="str">
        <f t="shared" si="15"/>
        <v/>
      </c>
      <c r="N53" s="23" t="str">
        <f t="shared" si="16"/>
        <v/>
      </c>
      <c r="O53" s="20" t="str">
        <f t="shared" si="17"/>
        <v/>
      </c>
      <c r="P53" s="3" t="str">
        <f t="shared" si="18"/>
        <v/>
      </c>
      <c r="Q53" s="23" t="str">
        <f t="shared" si="19"/>
        <v/>
      </c>
      <c r="R53" s="3" t="str">
        <f t="shared" si="20"/>
        <v/>
      </c>
      <c r="S53" s="23" t="str">
        <f t="shared" si="21"/>
        <v/>
      </c>
      <c r="T53" s="3" t="str">
        <f t="shared" si="22"/>
        <v/>
      </c>
      <c r="U53" s="23" t="str">
        <f t="shared" si="23"/>
        <v/>
      </c>
    </row>
    <row r="54" spans="1:21" ht="19" hidden="1">
      <c r="A54" s="17">
        <v>48</v>
      </c>
      <c r="B54" s="19" t="str">
        <f>IF(details!G54="","",details!G54)</f>
        <v/>
      </c>
      <c r="C54" s="12" t="str">
        <f t="shared" si="24"/>
        <v/>
      </c>
      <c r="D54" s="16" t="str">
        <f t="shared" si="24"/>
        <v/>
      </c>
      <c r="E54" s="18" t="str">
        <f t="shared" si="25"/>
        <v/>
      </c>
      <c r="F54" s="5"/>
      <c r="G54" s="5"/>
      <c r="H54" s="20" t="str">
        <f t="shared" si="10"/>
        <v/>
      </c>
      <c r="I54" s="20" t="str">
        <f t="shared" si="11"/>
        <v/>
      </c>
      <c r="J54" s="20" t="str">
        <f t="shared" si="12"/>
        <v/>
      </c>
      <c r="K54" s="4" t="str">
        <f t="shared" si="13"/>
        <v/>
      </c>
      <c r="L54" s="23" t="str">
        <f t="shared" si="14"/>
        <v/>
      </c>
      <c r="M54" s="3" t="str">
        <f t="shared" si="15"/>
        <v/>
      </c>
      <c r="N54" s="23" t="str">
        <f t="shared" si="16"/>
        <v/>
      </c>
      <c r="O54" s="20" t="str">
        <f t="shared" si="17"/>
        <v/>
      </c>
      <c r="P54" s="3" t="str">
        <f t="shared" si="18"/>
        <v/>
      </c>
      <c r="Q54" s="23" t="str">
        <f t="shared" si="19"/>
        <v/>
      </c>
      <c r="R54" s="3" t="str">
        <f t="shared" si="20"/>
        <v/>
      </c>
      <c r="S54" s="23" t="str">
        <f t="shared" si="21"/>
        <v/>
      </c>
      <c r="T54" s="3" t="str">
        <f t="shared" si="22"/>
        <v/>
      </c>
      <c r="U54" s="23" t="str">
        <f t="shared" si="23"/>
        <v/>
      </c>
    </row>
    <row r="55" spans="1:21" ht="19" hidden="1">
      <c r="A55" s="17">
        <v>49</v>
      </c>
      <c r="B55" s="19" t="str">
        <f>IF(details!G55="","",details!G55)</f>
        <v/>
      </c>
      <c r="C55" s="12" t="str">
        <f t="shared" si="24"/>
        <v/>
      </c>
      <c r="D55" s="16" t="str">
        <f t="shared" si="24"/>
        <v/>
      </c>
      <c r="E55" s="18" t="str">
        <f t="shared" si="25"/>
        <v/>
      </c>
      <c r="F55" s="5"/>
      <c r="G55" s="5"/>
      <c r="H55" s="20" t="str">
        <f t="shared" si="10"/>
        <v/>
      </c>
      <c r="I55" s="20" t="str">
        <f t="shared" si="11"/>
        <v/>
      </c>
      <c r="J55" s="20" t="str">
        <f t="shared" si="12"/>
        <v/>
      </c>
      <c r="K55" s="4" t="str">
        <f t="shared" si="13"/>
        <v/>
      </c>
      <c r="L55" s="23" t="str">
        <f t="shared" si="14"/>
        <v/>
      </c>
      <c r="M55" s="3" t="str">
        <f t="shared" si="15"/>
        <v/>
      </c>
      <c r="N55" s="23" t="str">
        <f t="shared" si="16"/>
        <v/>
      </c>
      <c r="O55" s="20" t="str">
        <f t="shared" si="17"/>
        <v/>
      </c>
      <c r="P55" s="3" t="str">
        <f t="shared" si="18"/>
        <v/>
      </c>
      <c r="Q55" s="23" t="str">
        <f t="shared" si="19"/>
        <v/>
      </c>
      <c r="R55" s="3" t="str">
        <f t="shared" si="20"/>
        <v/>
      </c>
      <c r="S55" s="23" t="str">
        <f t="shared" si="21"/>
        <v/>
      </c>
      <c r="T55" s="3" t="str">
        <f t="shared" si="22"/>
        <v/>
      </c>
      <c r="U55" s="23" t="str">
        <f t="shared" si="23"/>
        <v/>
      </c>
    </row>
    <row r="56" spans="1:21" ht="19" hidden="1">
      <c r="A56" s="17">
        <v>50</v>
      </c>
      <c r="B56" s="19" t="str">
        <f>IF(details!G56="","",details!G56)</f>
        <v/>
      </c>
      <c r="C56" s="12" t="str">
        <f t="shared" si="24"/>
        <v/>
      </c>
      <c r="D56" s="16" t="str">
        <f t="shared" si="24"/>
        <v/>
      </c>
      <c r="E56" s="18" t="str">
        <f t="shared" si="25"/>
        <v/>
      </c>
      <c r="F56" s="5"/>
      <c r="G56" s="5"/>
      <c r="H56" s="20" t="str">
        <f t="shared" si="10"/>
        <v/>
      </c>
      <c r="I56" s="20" t="str">
        <f t="shared" si="11"/>
        <v/>
      </c>
      <c r="J56" s="20" t="str">
        <f t="shared" si="12"/>
        <v/>
      </c>
      <c r="K56" s="4" t="str">
        <f t="shared" si="13"/>
        <v/>
      </c>
      <c r="L56" s="23" t="str">
        <f t="shared" si="14"/>
        <v/>
      </c>
      <c r="M56" s="3" t="str">
        <f t="shared" si="15"/>
        <v/>
      </c>
      <c r="N56" s="23" t="str">
        <f t="shared" si="16"/>
        <v/>
      </c>
      <c r="O56" s="20" t="str">
        <f t="shared" si="17"/>
        <v/>
      </c>
      <c r="P56" s="3" t="str">
        <f t="shared" si="18"/>
        <v/>
      </c>
      <c r="Q56" s="23" t="str">
        <f t="shared" si="19"/>
        <v/>
      </c>
      <c r="R56" s="3" t="str">
        <f t="shared" si="20"/>
        <v/>
      </c>
      <c r="S56" s="23" t="str">
        <f t="shared" si="21"/>
        <v/>
      </c>
      <c r="T56" s="3" t="str">
        <f t="shared" si="22"/>
        <v/>
      </c>
      <c r="U56" s="23" t="str">
        <f t="shared" si="23"/>
        <v/>
      </c>
    </row>
    <row r="57" spans="1:21" ht="19" hidden="1">
      <c r="A57" s="17">
        <v>51</v>
      </c>
      <c r="B57" s="19" t="str">
        <f>IF(details!G57="","",details!G57)</f>
        <v/>
      </c>
      <c r="C57" s="12" t="str">
        <f t="shared" si="24"/>
        <v/>
      </c>
      <c r="D57" s="16" t="str">
        <f t="shared" si="24"/>
        <v/>
      </c>
      <c r="E57" s="18" t="str">
        <f t="shared" si="25"/>
        <v/>
      </c>
      <c r="F57" s="5"/>
      <c r="G57" s="5"/>
      <c r="H57" s="20" t="str">
        <f t="shared" si="10"/>
        <v/>
      </c>
      <c r="I57" s="20" t="str">
        <f t="shared" si="11"/>
        <v/>
      </c>
      <c r="J57" s="20" t="str">
        <f t="shared" si="12"/>
        <v/>
      </c>
      <c r="K57" s="4" t="str">
        <f t="shared" si="13"/>
        <v/>
      </c>
      <c r="L57" s="23" t="str">
        <f t="shared" si="14"/>
        <v/>
      </c>
      <c r="M57" s="3" t="str">
        <f t="shared" si="15"/>
        <v/>
      </c>
      <c r="N57" s="23" t="str">
        <f t="shared" si="16"/>
        <v/>
      </c>
      <c r="O57" s="20" t="str">
        <f t="shared" si="17"/>
        <v/>
      </c>
      <c r="P57" s="3" t="str">
        <f t="shared" si="18"/>
        <v/>
      </c>
      <c r="Q57" s="23" t="str">
        <f t="shared" si="19"/>
        <v/>
      </c>
      <c r="R57" s="3" t="str">
        <f t="shared" si="20"/>
        <v/>
      </c>
      <c r="S57" s="23" t="str">
        <f t="shared" si="21"/>
        <v/>
      </c>
      <c r="T57" s="3" t="str">
        <f t="shared" si="22"/>
        <v/>
      </c>
      <c r="U57" s="23" t="str">
        <f t="shared" si="23"/>
        <v/>
      </c>
    </row>
    <row r="58" spans="1:21" ht="19" hidden="1">
      <c r="A58" s="17">
        <v>52</v>
      </c>
      <c r="B58" s="19" t="str">
        <f>IF(details!G58="","",details!G58)</f>
        <v/>
      </c>
      <c r="C58" s="12" t="str">
        <f t="shared" si="24"/>
        <v/>
      </c>
      <c r="D58" s="16" t="str">
        <f t="shared" si="24"/>
        <v/>
      </c>
      <c r="E58" s="18" t="str">
        <f t="shared" si="25"/>
        <v/>
      </c>
      <c r="F58" s="5"/>
      <c r="G58" s="5"/>
      <c r="H58" s="20" t="str">
        <f t="shared" si="10"/>
        <v/>
      </c>
      <c r="I58" s="20" t="str">
        <f t="shared" si="11"/>
        <v/>
      </c>
      <c r="J58" s="20" t="str">
        <f t="shared" si="12"/>
        <v/>
      </c>
      <c r="K58" s="4" t="str">
        <f t="shared" si="13"/>
        <v/>
      </c>
      <c r="L58" s="23" t="str">
        <f t="shared" si="14"/>
        <v/>
      </c>
      <c r="M58" s="3" t="str">
        <f t="shared" si="15"/>
        <v/>
      </c>
      <c r="N58" s="23" t="str">
        <f t="shared" si="16"/>
        <v/>
      </c>
      <c r="O58" s="20" t="str">
        <f t="shared" si="17"/>
        <v/>
      </c>
      <c r="P58" s="3" t="str">
        <f t="shared" si="18"/>
        <v/>
      </c>
      <c r="Q58" s="23" t="str">
        <f t="shared" si="19"/>
        <v/>
      </c>
      <c r="R58" s="3" t="str">
        <f t="shared" si="20"/>
        <v/>
      </c>
      <c r="S58" s="23" t="str">
        <f t="shared" si="21"/>
        <v/>
      </c>
      <c r="T58" s="3" t="str">
        <f t="shared" si="22"/>
        <v/>
      </c>
      <c r="U58" s="23" t="str">
        <f t="shared" si="23"/>
        <v/>
      </c>
    </row>
    <row r="59" spans="1:21" ht="19" hidden="1">
      <c r="A59" s="17">
        <v>53</v>
      </c>
      <c r="B59" s="19" t="str">
        <f>IF(details!G59="","",details!G59)</f>
        <v/>
      </c>
      <c r="C59" s="12" t="str">
        <f t="shared" si="24"/>
        <v/>
      </c>
      <c r="D59" s="16" t="str">
        <f t="shared" si="24"/>
        <v/>
      </c>
      <c r="E59" s="18" t="str">
        <f t="shared" si="25"/>
        <v/>
      </c>
      <c r="F59" s="5"/>
      <c r="G59" s="5"/>
      <c r="H59" s="20" t="str">
        <f t="shared" si="10"/>
        <v/>
      </c>
      <c r="I59" s="20" t="str">
        <f t="shared" si="11"/>
        <v/>
      </c>
      <c r="J59" s="20" t="str">
        <f t="shared" si="12"/>
        <v/>
      </c>
      <c r="K59" s="4" t="str">
        <f t="shared" si="13"/>
        <v/>
      </c>
      <c r="L59" s="23" t="str">
        <f t="shared" si="14"/>
        <v/>
      </c>
      <c r="M59" s="3" t="str">
        <f t="shared" si="15"/>
        <v/>
      </c>
      <c r="N59" s="23" t="str">
        <f t="shared" si="16"/>
        <v/>
      </c>
      <c r="O59" s="20" t="str">
        <f t="shared" si="17"/>
        <v/>
      </c>
      <c r="P59" s="3" t="str">
        <f t="shared" si="18"/>
        <v/>
      </c>
      <c r="Q59" s="23" t="str">
        <f t="shared" si="19"/>
        <v/>
      </c>
      <c r="R59" s="3" t="str">
        <f t="shared" si="20"/>
        <v/>
      </c>
      <c r="S59" s="23" t="str">
        <f t="shared" si="21"/>
        <v/>
      </c>
      <c r="T59" s="3" t="str">
        <f t="shared" si="22"/>
        <v/>
      </c>
      <c r="U59" s="23" t="str">
        <f t="shared" si="23"/>
        <v/>
      </c>
    </row>
    <row r="60" spans="1:21" ht="19" hidden="1">
      <c r="A60" s="17">
        <v>54</v>
      </c>
      <c r="B60" s="19" t="str">
        <f>IF(details!G60="","",details!G60)</f>
        <v/>
      </c>
      <c r="C60" s="12" t="str">
        <f t="shared" si="24"/>
        <v/>
      </c>
      <c r="D60" s="16" t="str">
        <f t="shared" si="24"/>
        <v/>
      </c>
      <c r="E60" s="18" t="str">
        <f t="shared" si="25"/>
        <v/>
      </c>
      <c r="F60" s="5"/>
      <c r="G60" s="5"/>
      <c r="H60" s="20" t="str">
        <f t="shared" si="10"/>
        <v/>
      </c>
      <c r="I60" s="20" t="str">
        <f t="shared" si="11"/>
        <v/>
      </c>
      <c r="J60" s="20" t="str">
        <f t="shared" si="12"/>
        <v/>
      </c>
      <c r="K60" s="4" t="str">
        <f t="shared" si="13"/>
        <v/>
      </c>
      <c r="L60" s="23" t="str">
        <f t="shared" si="14"/>
        <v/>
      </c>
      <c r="M60" s="3" t="str">
        <f t="shared" si="15"/>
        <v/>
      </c>
      <c r="N60" s="23" t="str">
        <f t="shared" si="16"/>
        <v/>
      </c>
      <c r="O60" s="20" t="str">
        <f t="shared" si="17"/>
        <v/>
      </c>
      <c r="P60" s="3" t="str">
        <f t="shared" si="18"/>
        <v/>
      </c>
      <c r="Q60" s="23" t="str">
        <f t="shared" si="19"/>
        <v/>
      </c>
      <c r="R60" s="3" t="str">
        <f t="shared" si="20"/>
        <v/>
      </c>
      <c r="S60" s="23" t="str">
        <f t="shared" si="21"/>
        <v/>
      </c>
      <c r="T60" s="3" t="str">
        <f t="shared" si="22"/>
        <v/>
      </c>
      <c r="U60" s="23" t="str">
        <f t="shared" si="23"/>
        <v/>
      </c>
    </row>
    <row r="61" spans="1:21" ht="19" hidden="1">
      <c r="A61" s="17">
        <v>55</v>
      </c>
      <c r="B61" s="19" t="str">
        <f>IF(details!G61="","",details!G61)</f>
        <v/>
      </c>
      <c r="C61" s="12" t="str">
        <f t="shared" si="24"/>
        <v/>
      </c>
      <c r="D61" s="16" t="str">
        <f t="shared" si="24"/>
        <v/>
      </c>
      <c r="E61" s="18" t="str">
        <f t="shared" si="25"/>
        <v/>
      </c>
      <c r="F61" s="5"/>
      <c r="G61" s="5"/>
      <c r="H61" s="20" t="str">
        <f t="shared" si="10"/>
        <v/>
      </c>
      <c r="I61" s="20" t="str">
        <f t="shared" si="11"/>
        <v/>
      </c>
      <c r="J61" s="20" t="str">
        <f t="shared" si="12"/>
        <v/>
      </c>
      <c r="K61" s="4" t="str">
        <f t="shared" si="13"/>
        <v/>
      </c>
      <c r="L61" s="23" t="str">
        <f t="shared" si="14"/>
        <v/>
      </c>
      <c r="M61" s="3" t="str">
        <f t="shared" si="15"/>
        <v/>
      </c>
      <c r="N61" s="23" t="str">
        <f t="shared" si="16"/>
        <v/>
      </c>
      <c r="O61" s="20" t="str">
        <f t="shared" si="17"/>
        <v/>
      </c>
      <c r="P61" s="3" t="str">
        <f t="shared" si="18"/>
        <v/>
      </c>
      <c r="Q61" s="23" t="str">
        <f t="shared" si="19"/>
        <v/>
      </c>
      <c r="R61" s="3" t="str">
        <f t="shared" si="20"/>
        <v/>
      </c>
      <c r="S61" s="23" t="str">
        <f t="shared" si="21"/>
        <v/>
      </c>
      <c r="T61" s="3" t="str">
        <f t="shared" si="22"/>
        <v/>
      </c>
      <c r="U61" s="23" t="str">
        <f t="shared" si="23"/>
        <v/>
      </c>
    </row>
    <row r="62" spans="1:21" ht="19" hidden="1">
      <c r="A62" s="17">
        <v>56</v>
      </c>
      <c r="B62" s="19" t="str">
        <f>IF(details!G62="","",details!G62)</f>
        <v/>
      </c>
      <c r="C62" s="12" t="str">
        <f t="shared" si="24"/>
        <v/>
      </c>
      <c r="D62" s="16" t="str">
        <f t="shared" si="24"/>
        <v/>
      </c>
      <c r="E62" s="18" t="str">
        <f t="shared" si="25"/>
        <v/>
      </c>
      <c r="F62" s="5"/>
      <c r="G62" s="5"/>
      <c r="H62" s="20" t="str">
        <f t="shared" si="10"/>
        <v/>
      </c>
      <c r="I62" s="20" t="str">
        <f t="shared" si="11"/>
        <v/>
      </c>
      <c r="J62" s="20" t="str">
        <f t="shared" si="12"/>
        <v/>
      </c>
      <c r="K62" s="4" t="str">
        <f t="shared" si="13"/>
        <v/>
      </c>
      <c r="L62" s="23" t="str">
        <f t="shared" si="14"/>
        <v/>
      </c>
      <c r="M62" s="3" t="str">
        <f t="shared" si="15"/>
        <v/>
      </c>
      <c r="N62" s="23" t="str">
        <f t="shared" si="16"/>
        <v/>
      </c>
      <c r="O62" s="20" t="str">
        <f t="shared" si="17"/>
        <v/>
      </c>
      <c r="P62" s="3" t="str">
        <f t="shared" si="18"/>
        <v/>
      </c>
      <c r="Q62" s="23" t="str">
        <f t="shared" si="19"/>
        <v/>
      </c>
      <c r="R62" s="3" t="str">
        <f t="shared" si="20"/>
        <v/>
      </c>
      <c r="S62" s="23" t="str">
        <f t="shared" si="21"/>
        <v/>
      </c>
      <c r="T62" s="3" t="str">
        <f t="shared" si="22"/>
        <v/>
      </c>
      <c r="U62" s="23" t="str">
        <f t="shared" si="23"/>
        <v/>
      </c>
    </row>
    <row r="63" spans="1:21" ht="19" hidden="1">
      <c r="A63" s="17">
        <v>57</v>
      </c>
      <c r="B63" s="19" t="str">
        <f>IF(details!G63="","",details!G63)</f>
        <v/>
      </c>
      <c r="C63" s="12" t="str">
        <f t="shared" si="24"/>
        <v/>
      </c>
      <c r="D63" s="16" t="str">
        <f t="shared" si="24"/>
        <v/>
      </c>
      <c r="E63" s="18" t="str">
        <f t="shared" si="25"/>
        <v/>
      </c>
      <c r="F63" s="5"/>
      <c r="G63" s="5"/>
      <c r="H63" s="20" t="str">
        <f t="shared" si="10"/>
        <v/>
      </c>
      <c r="I63" s="20" t="str">
        <f t="shared" si="11"/>
        <v/>
      </c>
      <c r="J63" s="20" t="str">
        <f t="shared" si="12"/>
        <v/>
      </c>
      <c r="K63" s="4" t="str">
        <f t="shared" si="13"/>
        <v/>
      </c>
      <c r="L63" s="23" t="str">
        <f t="shared" si="14"/>
        <v/>
      </c>
      <c r="M63" s="3" t="str">
        <f t="shared" si="15"/>
        <v/>
      </c>
      <c r="N63" s="23" t="str">
        <f t="shared" si="16"/>
        <v/>
      </c>
      <c r="O63" s="20" t="str">
        <f t="shared" si="17"/>
        <v/>
      </c>
      <c r="P63" s="3" t="str">
        <f t="shared" si="18"/>
        <v/>
      </c>
      <c r="Q63" s="23" t="str">
        <f t="shared" si="19"/>
        <v/>
      </c>
      <c r="R63" s="3" t="str">
        <f t="shared" si="20"/>
        <v/>
      </c>
      <c r="S63" s="23" t="str">
        <f t="shared" si="21"/>
        <v/>
      </c>
      <c r="T63" s="3" t="str">
        <f t="shared" si="22"/>
        <v/>
      </c>
      <c r="U63" s="23" t="str">
        <f t="shared" si="23"/>
        <v/>
      </c>
    </row>
    <row r="64" spans="1:21" ht="19" hidden="1">
      <c r="A64" s="17">
        <v>58</v>
      </c>
      <c r="B64" s="19" t="str">
        <f>IF(details!G64="","",details!G64)</f>
        <v/>
      </c>
      <c r="C64" s="12" t="str">
        <f t="shared" si="24"/>
        <v/>
      </c>
      <c r="D64" s="16" t="str">
        <f t="shared" si="24"/>
        <v/>
      </c>
      <c r="E64" s="18" t="str">
        <f t="shared" si="25"/>
        <v/>
      </c>
      <c r="F64" s="5"/>
      <c r="G64" s="5"/>
      <c r="H64" s="20" t="str">
        <f t="shared" si="10"/>
        <v/>
      </c>
      <c r="I64" s="20" t="str">
        <f t="shared" si="11"/>
        <v/>
      </c>
      <c r="J64" s="20" t="str">
        <f t="shared" si="12"/>
        <v/>
      </c>
      <c r="K64" s="4" t="str">
        <f t="shared" si="13"/>
        <v/>
      </c>
      <c r="L64" s="23" t="str">
        <f t="shared" si="14"/>
        <v/>
      </c>
      <c r="M64" s="3" t="str">
        <f t="shared" si="15"/>
        <v/>
      </c>
      <c r="N64" s="23" t="str">
        <f t="shared" si="16"/>
        <v/>
      </c>
      <c r="O64" s="20" t="str">
        <f t="shared" si="17"/>
        <v/>
      </c>
      <c r="P64" s="3" t="str">
        <f t="shared" si="18"/>
        <v/>
      </c>
      <c r="Q64" s="23" t="str">
        <f t="shared" si="19"/>
        <v/>
      </c>
      <c r="R64" s="3" t="str">
        <f t="shared" si="20"/>
        <v/>
      </c>
      <c r="S64" s="23" t="str">
        <f t="shared" si="21"/>
        <v/>
      </c>
      <c r="T64" s="3" t="str">
        <f t="shared" si="22"/>
        <v/>
      </c>
      <c r="U64" s="23" t="str">
        <f t="shared" si="23"/>
        <v/>
      </c>
    </row>
    <row r="65" spans="1:21" ht="19" hidden="1">
      <c r="A65" s="17">
        <v>59</v>
      </c>
      <c r="B65" s="19" t="str">
        <f>IF(details!G65="","",details!G65)</f>
        <v/>
      </c>
      <c r="C65" s="12" t="str">
        <f t="shared" si="24"/>
        <v/>
      </c>
      <c r="D65" s="16" t="str">
        <f t="shared" si="24"/>
        <v/>
      </c>
      <c r="E65" s="18" t="str">
        <f t="shared" si="25"/>
        <v/>
      </c>
      <c r="F65" s="5"/>
      <c r="G65" s="5"/>
      <c r="H65" s="20" t="str">
        <f t="shared" si="10"/>
        <v/>
      </c>
      <c r="I65" s="20" t="str">
        <f t="shared" si="11"/>
        <v/>
      </c>
      <c r="J65" s="20" t="str">
        <f t="shared" si="12"/>
        <v/>
      </c>
      <c r="K65" s="4" t="str">
        <f t="shared" si="13"/>
        <v/>
      </c>
      <c r="L65" s="23" t="str">
        <f t="shared" si="14"/>
        <v/>
      </c>
      <c r="M65" s="3" t="str">
        <f t="shared" si="15"/>
        <v/>
      </c>
      <c r="N65" s="23" t="str">
        <f t="shared" si="16"/>
        <v/>
      </c>
      <c r="O65" s="20" t="str">
        <f t="shared" si="17"/>
        <v/>
      </c>
      <c r="P65" s="3" t="str">
        <f t="shared" si="18"/>
        <v/>
      </c>
      <c r="Q65" s="23" t="str">
        <f t="shared" si="19"/>
        <v/>
      </c>
      <c r="R65" s="3" t="str">
        <f t="shared" si="20"/>
        <v/>
      </c>
      <c r="S65" s="23" t="str">
        <f t="shared" si="21"/>
        <v/>
      </c>
      <c r="T65" s="3" t="str">
        <f t="shared" si="22"/>
        <v/>
      </c>
      <c r="U65" s="23" t="str">
        <f t="shared" si="23"/>
        <v/>
      </c>
    </row>
    <row r="66" spans="1:21" ht="19" hidden="1">
      <c r="A66" s="17">
        <v>60</v>
      </c>
      <c r="B66" s="19" t="str">
        <f>IF(details!G66="","",details!G66)</f>
        <v/>
      </c>
      <c r="C66" s="12" t="str">
        <f t="shared" si="24"/>
        <v/>
      </c>
      <c r="D66" s="16" t="str">
        <f t="shared" si="24"/>
        <v/>
      </c>
      <c r="E66" s="18" t="str">
        <f t="shared" si="25"/>
        <v/>
      </c>
      <c r="F66" s="5"/>
      <c r="G66" s="5"/>
      <c r="H66" s="20" t="str">
        <f t="shared" si="10"/>
        <v/>
      </c>
      <c r="I66" s="20" t="str">
        <f t="shared" si="11"/>
        <v/>
      </c>
      <c r="J66" s="20" t="str">
        <f t="shared" si="12"/>
        <v/>
      </c>
      <c r="K66" s="4" t="str">
        <f t="shared" si="13"/>
        <v/>
      </c>
      <c r="L66" s="23" t="str">
        <f t="shared" si="14"/>
        <v/>
      </c>
      <c r="M66" s="3" t="str">
        <f t="shared" si="15"/>
        <v/>
      </c>
      <c r="N66" s="23" t="str">
        <f t="shared" si="16"/>
        <v/>
      </c>
      <c r="O66" s="20" t="str">
        <f t="shared" si="17"/>
        <v/>
      </c>
      <c r="P66" s="3" t="str">
        <f t="shared" si="18"/>
        <v/>
      </c>
      <c r="Q66" s="23" t="str">
        <f t="shared" si="19"/>
        <v/>
      </c>
      <c r="R66" s="3" t="str">
        <f t="shared" si="20"/>
        <v/>
      </c>
      <c r="S66" s="23" t="str">
        <f t="shared" si="21"/>
        <v/>
      </c>
      <c r="T66" s="3" t="str">
        <f t="shared" si="22"/>
        <v/>
      </c>
      <c r="U66" s="23" t="str">
        <f t="shared" si="23"/>
        <v/>
      </c>
    </row>
    <row r="67" spans="1:21" ht="19" hidden="1">
      <c r="A67" s="17">
        <v>61</v>
      </c>
      <c r="B67" s="19" t="str">
        <f>IF(details!G67="","",details!G67)</f>
        <v/>
      </c>
      <c r="C67" s="12" t="str">
        <f t="shared" si="24"/>
        <v/>
      </c>
      <c r="D67" s="16" t="str">
        <f t="shared" si="24"/>
        <v/>
      </c>
      <c r="E67" s="18" t="str">
        <f t="shared" si="25"/>
        <v/>
      </c>
      <c r="F67" s="5"/>
      <c r="G67" s="5"/>
      <c r="H67" s="20" t="str">
        <f t="shared" si="10"/>
        <v/>
      </c>
      <c r="I67" s="20" t="str">
        <f t="shared" si="11"/>
        <v/>
      </c>
      <c r="J67" s="20" t="str">
        <f t="shared" si="12"/>
        <v/>
      </c>
      <c r="K67" s="4" t="str">
        <f t="shared" si="13"/>
        <v/>
      </c>
      <c r="L67" s="23" t="str">
        <f t="shared" si="14"/>
        <v/>
      </c>
      <c r="M67" s="3" t="str">
        <f t="shared" si="15"/>
        <v/>
      </c>
      <c r="N67" s="23" t="str">
        <f t="shared" si="16"/>
        <v/>
      </c>
      <c r="O67" s="20" t="str">
        <f t="shared" si="17"/>
        <v/>
      </c>
      <c r="P67" s="3" t="str">
        <f t="shared" si="18"/>
        <v/>
      </c>
      <c r="Q67" s="23" t="str">
        <f t="shared" si="19"/>
        <v/>
      </c>
      <c r="R67" s="3" t="str">
        <f t="shared" si="20"/>
        <v/>
      </c>
      <c r="S67" s="23" t="str">
        <f t="shared" si="21"/>
        <v/>
      </c>
      <c r="T67" s="3" t="str">
        <f t="shared" si="22"/>
        <v/>
      </c>
      <c r="U67" s="23" t="str">
        <f t="shared" si="23"/>
        <v/>
      </c>
    </row>
    <row r="68" spans="1:21" ht="19" hidden="1">
      <c r="A68" s="17">
        <v>62</v>
      </c>
      <c r="B68" s="19" t="str">
        <f>IF(details!G68="","",details!G68)</f>
        <v/>
      </c>
      <c r="C68" s="12" t="str">
        <f t="shared" si="24"/>
        <v/>
      </c>
      <c r="D68" s="16" t="str">
        <f t="shared" si="24"/>
        <v/>
      </c>
      <c r="E68" s="18" t="str">
        <f t="shared" si="25"/>
        <v/>
      </c>
      <c r="F68" s="5"/>
      <c r="G68" s="5"/>
      <c r="H68" s="20" t="str">
        <f t="shared" si="10"/>
        <v/>
      </c>
      <c r="I68" s="20" t="str">
        <f t="shared" si="11"/>
        <v/>
      </c>
      <c r="J68" s="20" t="str">
        <f t="shared" si="12"/>
        <v/>
      </c>
      <c r="K68" s="4" t="str">
        <f t="shared" si="13"/>
        <v/>
      </c>
      <c r="L68" s="23" t="str">
        <f t="shared" si="14"/>
        <v/>
      </c>
      <c r="M68" s="3" t="str">
        <f t="shared" si="15"/>
        <v/>
      </c>
      <c r="N68" s="23" t="str">
        <f t="shared" si="16"/>
        <v/>
      </c>
      <c r="O68" s="20" t="str">
        <f t="shared" si="17"/>
        <v/>
      </c>
      <c r="P68" s="3" t="str">
        <f t="shared" si="18"/>
        <v/>
      </c>
      <c r="Q68" s="23" t="str">
        <f t="shared" si="19"/>
        <v/>
      </c>
      <c r="R68" s="3" t="str">
        <f t="shared" si="20"/>
        <v/>
      </c>
      <c r="S68" s="23" t="str">
        <f t="shared" si="21"/>
        <v/>
      </c>
      <c r="T68" s="3" t="str">
        <f t="shared" si="22"/>
        <v/>
      </c>
      <c r="U68" s="23" t="str">
        <f t="shared" si="23"/>
        <v/>
      </c>
    </row>
    <row r="69" spans="1:21" ht="19" hidden="1">
      <c r="A69" s="17">
        <v>63</v>
      </c>
      <c r="B69" s="19" t="str">
        <f>IF(details!G69="","",details!G69)</f>
        <v/>
      </c>
      <c r="C69" s="12" t="str">
        <f t="shared" si="24"/>
        <v/>
      </c>
      <c r="D69" s="16" t="str">
        <f t="shared" si="24"/>
        <v/>
      </c>
      <c r="E69" s="18" t="str">
        <f t="shared" si="25"/>
        <v/>
      </c>
      <c r="F69" s="5"/>
      <c r="G69" s="5"/>
      <c r="H69" s="20" t="str">
        <f t="shared" si="10"/>
        <v/>
      </c>
      <c r="I69" s="20" t="str">
        <f t="shared" si="11"/>
        <v/>
      </c>
      <c r="J69" s="20" t="str">
        <f t="shared" si="12"/>
        <v/>
      </c>
      <c r="K69" s="4" t="str">
        <f t="shared" si="13"/>
        <v/>
      </c>
      <c r="L69" s="23" t="str">
        <f t="shared" si="14"/>
        <v/>
      </c>
      <c r="M69" s="3" t="str">
        <f t="shared" si="15"/>
        <v/>
      </c>
      <c r="N69" s="23" t="str">
        <f t="shared" si="16"/>
        <v/>
      </c>
      <c r="O69" s="20" t="str">
        <f t="shared" si="17"/>
        <v/>
      </c>
      <c r="P69" s="3" t="str">
        <f t="shared" si="18"/>
        <v/>
      </c>
      <c r="Q69" s="23" t="str">
        <f t="shared" si="19"/>
        <v/>
      </c>
      <c r="R69" s="3" t="str">
        <f t="shared" si="20"/>
        <v/>
      </c>
      <c r="S69" s="23" t="str">
        <f t="shared" si="21"/>
        <v/>
      </c>
      <c r="T69" s="3" t="str">
        <f t="shared" si="22"/>
        <v/>
      </c>
      <c r="U69" s="23" t="str">
        <f t="shared" si="23"/>
        <v/>
      </c>
    </row>
    <row r="70" spans="1:21" ht="19" hidden="1">
      <c r="A70" s="17">
        <v>64</v>
      </c>
      <c r="B70" s="19" t="str">
        <f>IF(details!G70="","",details!G70)</f>
        <v/>
      </c>
      <c r="C70" s="12" t="str">
        <f t="shared" si="24"/>
        <v/>
      </c>
      <c r="D70" s="16" t="str">
        <f t="shared" si="24"/>
        <v/>
      </c>
      <c r="E70" s="18" t="str">
        <f t="shared" si="25"/>
        <v/>
      </c>
      <c r="F70" s="5"/>
      <c r="G70" s="5"/>
      <c r="H70" s="20" t="str">
        <f t="shared" si="10"/>
        <v/>
      </c>
      <c r="I70" s="20" t="str">
        <f t="shared" si="11"/>
        <v/>
      </c>
      <c r="J70" s="20" t="str">
        <f t="shared" si="12"/>
        <v/>
      </c>
      <c r="K70" s="4" t="str">
        <f t="shared" si="13"/>
        <v/>
      </c>
      <c r="L70" s="23" t="str">
        <f t="shared" si="14"/>
        <v/>
      </c>
      <c r="M70" s="3" t="str">
        <f t="shared" si="15"/>
        <v/>
      </c>
      <c r="N70" s="23" t="str">
        <f t="shared" si="16"/>
        <v/>
      </c>
      <c r="O70" s="20" t="str">
        <f t="shared" si="17"/>
        <v/>
      </c>
      <c r="P70" s="3" t="str">
        <f t="shared" si="18"/>
        <v/>
      </c>
      <c r="Q70" s="23" t="str">
        <f t="shared" si="19"/>
        <v/>
      </c>
      <c r="R70" s="3" t="str">
        <f t="shared" si="20"/>
        <v/>
      </c>
      <c r="S70" s="23" t="str">
        <f t="shared" si="21"/>
        <v/>
      </c>
      <c r="T70" s="3" t="str">
        <f t="shared" si="22"/>
        <v/>
      </c>
      <c r="U70" s="23" t="str">
        <f t="shared" si="23"/>
        <v/>
      </c>
    </row>
    <row r="71" spans="1:21" ht="19" hidden="1">
      <c r="A71" s="17">
        <v>65</v>
      </c>
      <c r="B71" s="19" t="str">
        <f>IF(details!G71="","",details!G71)</f>
        <v/>
      </c>
      <c r="C71" s="12" t="str">
        <f t="shared" ref="C71:D106" si="26">T71</f>
        <v/>
      </c>
      <c r="D71" s="16" t="str">
        <f t="shared" si="26"/>
        <v/>
      </c>
      <c r="E71" s="18" t="str">
        <f t="shared" ref="E71:E106" si="27">IF(B71="","",TEXT(B71,"DDDD"))</f>
        <v/>
      </c>
      <c r="F71" s="5"/>
      <c r="G71" s="5"/>
      <c r="H71" s="20" t="str">
        <f t="shared" si="10"/>
        <v/>
      </c>
      <c r="I71" s="20" t="str">
        <f t="shared" si="11"/>
        <v/>
      </c>
      <c r="J71" s="20" t="str">
        <f t="shared" si="12"/>
        <v/>
      </c>
      <c r="K71" s="4" t="str">
        <f t="shared" si="13"/>
        <v/>
      </c>
      <c r="L71" s="23" t="str">
        <f t="shared" si="14"/>
        <v/>
      </c>
      <c r="M71" s="3" t="str">
        <f t="shared" si="15"/>
        <v/>
      </c>
      <c r="N71" s="23" t="str">
        <f t="shared" si="16"/>
        <v/>
      </c>
      <c r="O71" s="20" t="str">
        <f t="shared" si="17"/>
        <v/>
      </c>
      <c r="P71" s="3" t="str">
        <f t="shared" si="18"/>
        <v/>
      </c>
      <c r="Q71" s="23" t="str">
        <f t="shared" si="19"/>
        <v/>
      </c>
      <c r="R71" s="3" t="str">
        <f t="shared" si="20"/>
        <v/>
      </c>
      <c r="S71" s="23" t="str">
        <f t="shared" si="21"/>
        <v/>
      </c>
      <c r="T71" s="3" t="str">
        <f t="shared" si="22"/>
        <v/>
      </c>
      <c r="U71" s="23" t="str">
        <f t="shared" si="23"/>
        <v/>
      </c>
    </row>
    <row r="72" spans="1:21" ht="19" hidden="1">
      <c r="A72" s="17">
        <v>66</v>
      </c>
      <c r="B72" s="19" t="str">
        <f>IF(details!G72="","",details!G72)</f>
        <v/>
      </c>
      <c r="C72" s="12" t="str">
        <f t="shared" si="26"/>
        <v/>
      </c>
      <c r="D72" s="16" t="str">
        <f t="shared" si="26"/>
        <v/>
      </c>
      <c r="E72" s="18" t="str">
        <f t="shared" si="27"/>
        <v/>
      </c>
      <c r="F72" s="5"/>
      <c r="G72" s="5"/>
      <c r="H72" s="20" t="str">
        <f t="shared" ref="H72:H106" si="28">TEXT(B72,"DD")</f>
        <v/>
      </c>
      <c r="I72" s="20" t="str">
        <f t="shared" ref="I72:I106" si="29">TEXT(B72,"MM")</f>
        <v/>
      </c>
      <c r="J72" s="20" t="str">
        <f t="shared" ref="J72:J106" si="30">TEXT(B72,"YY")</f>
        <v/>
      </c>
      <c r="K72" s="4" t="str">
        <f t="shared" ref="K72:K106" si="31">IF(H72="01",",d",IF(H72="02","nks",IF(H72="03","rhu",IF(H72="04","pkj",IF(H72="05","ikap",IF(H72="06","N%",IF(H72="07","lkr",IF(H72="08","vkB",IF(H72="09","ukS",IF(H72="10","nl",IF(H72="11","X;kjg",IF(H72="12","ckjg",IF(H72="13","rsjg",IF(H72="14","pkSng",IF(H72="15","iUnzg",IF(H72="16","lksyg",IF(H72="17","l=g",IF(H72="18","vBkjg",IF(H72="19","mUuhl",IF(H72="20","chl",IF(H72="21","bDdhl",IF(H72="22","ckbZl",IF(H72="23","rschl",IF(H72="24","pkSchl",IF(H72="25","iPphl",IF(H72="26","NCchl",IF(H72="27","lRrkbZl",IF(H72="28","vBkbZl",IF(H72="29","mUrhl",IF(H72="30","rhl",IF(H72="31","bdrhl","")))))))))))))))))))))))))))))))</f>
        <v/>
      </c>
      <c r="L72" s="23" t="str">
        <f t="shared" ref="L72:L106" si="32">IF(H72="01","One",IF(H72="02","Two",IF(H72="03","Three",IF(H72="04","Four",IF(H72="05","Five",IF(H72="06","Six",IF(H72="07","Seven",IF(H72="08","Eight",IF(H72="09","Nine",IF(H72="10","Ten",IF(H72="11","Eleven",IF(H72="12","Twelve",IF(H72="13","Thirteen",IF(H72="14","Forteen",IF(H72="15","Fifteen",IF(H72="16","Sixteen",IF(H72="17","Seventeen",IF(H72="18","Eighteen",IF(H72="19","Nineteen",IF(H72="20","Twenty",IF(H72="21","Twenty One",IF(H72="22","Twenty Two",IF(H72="23","Twenty Three",IF(H72="24","Twenty Four",IF(H72="25","Twenty Five",IF(H72="26","Twenty Six",IF(H72="27","Twenty Seven",IF(H72="28","Twenty Eight",IF(H72="29","Twenty Nine",IF(H72="30","Thirty",IF(H72="31","Thirty One","")))))))))))))))))))))))))))))))</f>
        <v/>
      </c>
      <c r="M72" s="3" t="str">
        <f t="shared" ref="M72:M106" si="33">IF(I72="01","tuojh",IF(I72="02","Qjojh",IF(I72="03","ekpZ",IF(I72="04","vizsy",IF(I72="05","ebZ",IF(I72="06","twu",IF(I72="07","tqykbZ",IF(I72="08","vxLr",IF(I72="09","flrEcj",IF(I72="10","vDVwcj",IF(I72="11","uoEcj",IF(I72="12","fnlEcj",""))))))))))))</f>
        <v/>
      </c>
      <c r="N72" s="23" t="str">
        <f t="shared" ref="N72:N106" si="34">IF(I72="01","January",IF(I72="02","February",IF(I72="03","March",IF(I72="04","April",IF(I72="05","May",IF(I72="06","June",IF(I72="07","July",IF(I72="08","August",IF(I72="09","September",IF(I72="10","October",IF(I72="11","November",IF(I72="12","December",""))))))))))))</f>
        <v/>
      </c>
      <c r="O72" s="20" t="str">
        <f t="shared" ref="O72:O106" si="35">IF(B72="","",YEAR(B72))</f>
        <v/>
      </c>
      <c r="P72" s="3" t="str">
        <f t="shared" ref="P72:P106" si="36">IF(O72="","",IF(O72&lt;=1999,"mUuhl lkS","nks gtkj"))</f>
        <v/>
      </c>
      <c r="Q72" s="23" t="str">
        <f t="shared" ref="Q72:Q106" si="37">IF(O72="","",IF(O72&lt;=1999,"Nineteen Hundred",IF(O72&gt;=2000,"Two Thousand","")))</f>
        <v/>
      </c>
      <c r="R72" s="3" t="str">
        <f t="shared" ref="R72:R106" si="38">IF(J72="91","bdjkuoS",IF(J72="92","cjkuos",IF(J72="93","frjkuoS",IF(J72="94","pkSjkuos",IF(J72="95","fipkuos",IF(J72="96","fN;kuoS",IF(J72="97","lR;kuoS",IF(J72="98","vBkuoS",IF(J72="99","fuUukuoS",IF(J72="01",",d",IF(J72="02","nks",IF(J72="03","rhu",IF(J72="04","pkj",IF(J72="05","ikap",IF(J72="06","N%",IF(J72="07","lkr",IF(J72="08","vkB",IF(J72="09","ukS",IF(J72="10","nl",IF(J72="11","X;kjg",IF(J72="12","ckjg",IF(J72="13","rsjg",IF(J72="14","pkSng",IF(J72="15","iUnzg",IF(J72="16","lksyg",IF(J72="17","l=g",IF(J72="18","vBkjg",IF(J72="19","mUuhl",IF(J72="20","chl",IF(J72="21","bDdhl",IF(J72="22","ckbZl",IF(J72="23","rschl",IF(J72="24","pkSchl",IF(J72="25","iPphl",""))))))))))))))))))))))))))))))))))</f>
        <v/>
      </c>
      <c r="S72" s="23" t="str">
        <f t="shared" ref="S72:S106" si="39">IF(J72="","",IF(J72="91","Ninety One",IF(J72="92","Ninety Two",IF(J72="93","Ninety Three",IF(J72="94","Ninety Four",IF(J72="95","Ninety Five",IF(J72="96","Ninety Six",IF(J72="97","Ninety SEven",IF(J72="98","Ninety Eight",IF(J72="99","Ninety Nine",IF(J72="00","",IF(J72="01","One",IF(J72="02","Two",IF(J72="03","Three",IF(J72="04","Four",IF(J72="05","Five",IF(J72="06","Six",IF(J72="07","Seven",IF(J72="08","Eight",IF(J72="09","Nine",IF(J72="10","Ten",IF(J72="11","Eleven",IF(J72="12","Twelve",IF(J72="13","Thirteen",IF(J72="14","Forteen",IF(J72="15","Fifteen",IF(J72="16","Sixteen",IF(J72="17","Seventeen",IF(J72="18","Eighteen",IF(J72="19","Nineteen",IF(J72="20","Twenty",IF(J72="21","Twenty One",IF(J72="22","Twenty Two",IF(J72="23","Twenty Three",IF(J72="24","Twenty Four",IF(J72="25","Twenty Five",IF(J72="26","Twenty Six",IF(J72="27","Twenty Seven",IF(J72="28","Twenty Eight",IF(J72="29","Twenty Nine",IF(J72="30","Thirty","""")))))))))))))))))))))))))))))))))))))))))</f>
        <v/>
      </c>
      <c r="T72" s="3" t="str">
        <f t="shared" ref="T72:T106" si="40">IF(B72="","",CONCATENATE(K72," ",M72,"] ",P72," ",R72))</f>
        <v/>
      </c>
      <c r="U72" s="23" t="str">
        <f t="shared" ref="U72:U106" si="41">IF(C72="","",CONCATENATE(L72," ",N72," ",Q72," ",S72))</f>
        <v/>
      </c>
    </row>
    <row r="73" spans="1:21" ht="19" hidden="1">
      <c r="A73" s="17">
        <v>67</v>
      </c>
      <c r="B73" s="19" t="str">
        <f>IF(details!G73="","",details!G73)</f>
        <v/>
      </c>
      <c r="C73" s="12" t="str">
        <f t="shared" si="26"/>
        <v/>
      </c>
      <c r="D73" s="16" t="str">
        <f t="shared" si="26"/>
        <v/>
      </c>
      <c r="E73" s="18" t="str">
        <f t="shared" si="27"/>
        <v/>
      </c>
      <c r="F73" s="5"/>
      <c r="G73" s="5"/>
      <c r="H73" s="20" t="str">
        <f t="shared" si="28"/>
        <v/>
      </c>
      <c r="I73" s="20" t="str">
        <f t="shared" si="29"/>
        <v/>
      </c>
      <c r="J73" s="20" t="str">
        <f t="shared" si="30"/>
        <v/>
      </c>
      <c r="K73" s="4" t="str">
        <f t="shared" si="31"/>
        <v/>
      </c>
      <c r="L73" s="23" t="str">
        <f t="shared" si="32"/>
        <v/>
      </c>
      <c r="M73" s="3" t="str">
        <f t="shared" si="33"/>
        <v/>
      </c>
      <c r="N73" s="23" t="str">
        <f t="shared" si="34"/>
        <v/>
      </c>
      <c r="O73" s="20" t="str">
        <f t="shared" si="35"/>
        <v/>
      </c>
      <c r="P73" s="3" t="str">
        <f t="shared" si="36"/>
        <v/>
      </c>
      <c r="Q73" s="23" t="str">
        <f t="shared" si="37"/>
        <v/>
      </c>
      <c r="R73" s="3" t="str">
        <f t="shared" si="38"/>
        <v/>
      </c>
      <c r="S73" s="23" t="str">
        <f t="shared" si="39"/>
        <v/>
      </c>
      <c r="T73" s="3" t="str">
        <f t="shared" si="40"/>
        <v/>
      </c>
      <c r="U73" s="23" t="str">
        <f t="shared" si="41"/>
        <v/>
      </c>
    </row>
    <row r="74" spans="1:21" ht="19" hidden="1">
      <c r="A74" s="17">
        <v>68</v>
      </c>
      <c r="B74" s="19" t="str">
        <f>IF(details!G74="","",details!G74)</f>
        <v/>
      </c>
      <c r="C74" s="12" t="str">
        <f t="shared" si="26"/>
        <v/>
      </c>
      <c r="D74" s="16" t="str">
        <f t="shared" si="26"/>
        <v/>
      </c>
      <c r="E74" s="18" t="str">
        <f t="shared" si="27"/>
        <v/>
      </c>
      <c r="F74" s="5"/>
      <c r="G74" s="5"/>
      <c r="H74" s="20" t="str">
        <f t="shared" si="28"/>
        <v/>
      </c>
      <c r="I74" s="20" t="str">
        <f t="shared" si="29"/>
        <v/>
      </c>
      <c r="J74" s="20" t="str">
        <f t="shared" si="30"/>
        <v/>
      </c>
      <c r="K74" s="4" t="str">
        <f t="shared" si="31"/>
        <v/>
      </c>
      <c r="L74" s="23" t="str">
        <f t="shared" si="32"/>
        <v/>
      </c>
      <c r="M74" s="3" t="str">
        <f t="shared" si="33"/>
        <v/>
      </c>
      <c r="N74" s="23" t="str">
        <f t="shared" si="34"/>
        <v/>
      </c>
      <c r="O74" s="20" t="str">
        <f t="shared" si="35"/>
        <v/>
      </c>
      <c r="P74" s="3" t="str">
        <f t="shared" si="36"/>
        <v/>
      </c>
      <c r="Q74" s="23" t="str">
        <f t="shared" si="37"/>
        <v/>
      </c>
      <c r="R74" s="3" t="str">
        <f t="shared" si="38"/>
        <v/>
      </c>
      <c r="S74" s="23" t="str">
        <f t="shared" si="39"/>
        <v/>
      </c>
      <c r="T74" s="3" t="str">
        <f t="shared" si="40"/>
        <v/>
      </c>
      <c r="U74" s="23" t="str">
        <f t="shared" si="41"/>
        <v/>
      </c>
    </row>
    <row r="75" spans="1:21" ht="19" hidden="1">
      <c r="A75" s="17">
        <v>69</v>
      </c>
      <c r="B75" s="19" t="str">
        <f>IF(details!G75="","",details!G75)</f>
        <v/>
      </c>
      <c r="C75" s="12" t="str">
        <f t="shared" si="26"/>
        <v/>
      </c>
      <c r="D75" s="16" t="str">
        <f t="shared" si="26"/>
        <v/>
      </c>
      <c r="E75" s="18" t="str">
        <f t="shared" si="27"/>
        <v/>
      </c>
      <c r="F75" s="5"/>
      <c r="G75" s="5"/>
      <c r="H75" s="20" t="str">
        <f t="shared" si="28"/>
        <v/>
      </c>
      <c r="I75" s="20" t="str">
        <f t="shared" si="29"/>
        <v/>
      </c>
      <c r="J75" s="20" t="str">
        <f t="shared" si="30"/>
        <v/>
      </c>
      <c r="K75" s="4" t="str">
        <f t="shared" si="31"/>
        <v/>
      </c>
      <c r="L75" s="23" t="str">
        <f t="shared" si="32"/>
        <v/>
      </c>
      <c r="M75" s="3" t="str">
        <f t="shared" si="33"/>
        <v/>
      </c>
      <c r="N75" s="23" t="str">
        <f t="shared" si="34"/>
        <v/>
      </c>
      <c r="O75" s="20" t="str">
        <f t="shared" si="35"/>
        <v/>
      </c>
      <c r="P75" s="3" t="str">
        <f t="shared" si="36"/>
        <v/>
      </c>
      <c r="Q75" s="23" t="str">
        <f t="shared" si="37"/>
        <v/>
      </c>
      <c r="R75" s="3" t="str">
        <f t="shared" si="38"/>
        <v/>
      </c>
      <c r="S75" s="23" t="str">
        <f t="shared" si="39"/>
        <v/>
      </c>
      <c r="T75" s="3" t="str">
        <f t="shared" si="40"/>
        <v/>
      </c>
      <c r="U75" s="23" t="str">
        <f t="shared" si="41"/>
        <v/>
      </c>
    </row>
    <row r="76" spans="1:21" ht="19" hidden="1">
      <c r="A76" s="17">
        <v>70</v>
      </c>
      <c r="B76" s="19" t="str">
        <f>IF(details!G76="","",details!G76)</f>
        <v/>
      </c>
      <c r="C76" s="12" t="str">
        <f t="shared" si="26"/>
        <v/>
      </c>
      <c r="D76" s="16" t="str">
        <f t="shared" si="26"/>
        <v/>
      </c>
      <c r="E76" s="18" t="str">
        <f t="shared" si="27"/>
        <v/>
      </c>
      <c r="F76" s="5"/>
      <c r="G76" s="5"/>
      <c r="H76" s="20" t="str">
        <f t="shared" si="28"/>
        <v/>
      </c>
      <c r="I76" s="20" t="str">
        <f t="shared" si="29"/>
        <v/>
      </c>
      <c r="J76" s="20" t="str">
        <f t="shared" si="30"/>
        <v/>
      </c>
      <c r="K76" s="4" t="str">
        <f t="shared" si="31"/>
        <v/>
      </c>
      <c r="L76" s="23" t="str">
        <f t="shared" si="32"/>
        <v/>
      </c>
      <c r="M76" s="3" t="str">
        <f t="shared" si="33"/>
        <v/>
      </c>
      <c r="N76" s="23" t="str">
        <f t="shared" si="34"/>
        <v/>
      </c>
      <c r="O76" s="20" t="str">
        <f t="shared" si="35"/>
        <v/>
      </c>
      <c r="P76" s="3" t="str">
        <f t="shared" si="36"/>
        <v/>
      </c>
      <c r="Q76" s="23" t="str">
        <f t="shared" si="37"/>
        <v/>
      </c>
      <c r="R76" s="3" t="str">
        <f t="shared" si="38"/>
        <v/>
      </c>
      <c r="S76" s="23" t="str">
        <f t="shared" si="39"/>
        <v/>
      </c>
      <c r="T76" s="3" t="str">
        <f t="shared" si="40"/>
        <v/>
      </c>
      <c r="U76" s="23" t="str">
        <f t="shared" si="41"/>
        <v/>
      </c>
    </row>
    <row r="77" spans="1:21" ht="19" hidden="1">
      <c r="A77" s="17">
        <v>71</v>
      </c>
      <c r="B77" s="19" t="str">
        <f>IF(details!G77="","",details!G77)</f>
        <v/>
      </c>
      <c r="C77" s="12" t="str">
        <f t="shared" si="26"/>
        <v/>
      </c>
      <c r="D77" s="16" t="str">
        <f t="shared" si="26"/>
        <v/>
      </c>
      <c r="E77" s="18" t="str">
        <f t="shared" si="27"/>
        <v/>
      </c>
      <c r="F77" s="5"/>
      <c r="G77" s="5"/>
      <c r="H77" s="20" t="str">
        <f t="shared" si="28"/>
        <v/>
      </c>
      <c r="I77" s="20" t="str">
        <f t="shared" si="29"/>
        <v/>
      </c>
      <c r="J77" s="20" t="str">
        <f t="shared" si="30"/>
        <v/>
      </c>
      <c r="K77" s="4" t="str">
        <f t="shared" si="31"/>
        <v/>
      </c>
      <c r="L77" s="23" t="str">
        <f t="shared" si="32"/>
        <v/>
      </c>
      <c r="M77" s="3" t="str">
        <f t="shared" si="33"/>
        <v/>
      </c>
      <c r="N77" s="23" t="str">
        <f t="shared" si="34"/>
        <v/>
      </c>
      <c r="O77" s="20" t="str">
        <f t="shared" si="35"/>
        <v/>
      </c>
      <c r="P77" s="3" t="str">
        <f t="shared" si="36"/>
        <v/>
      </c>
      <c r="Q77" s="23" t="str">
        <f t="shared" si="37"/>
        <v/>
      </c>
      <c r="R77" s="3" t="str">
        <f t="shared" si="38"/>
        <v/>
      </c>
      <c r="S77" s="23" t="str">
        <f t="shared" si="39"/>
        <v/>
      </c>
      <c r="T77" s="3" t="str">
        <f t="shared" si="40"/>
        <v/>
      </c>
      <c r="U77" s="23" t="str">
        <f t="shared" si="41"/>
        <v/>
      </c>
    </row>
    <row r="78" spans="1:21" ht="19" hidden="1">
      <c r="A78" s="17">
        <v>72</v>
      </c>
      <c r="B78" s="19" t="str">
        <f>IF(details!G78="","",details!G78)</f>
        <v/>
      </c>
      <c r="C78" s="12" t="str">
        <f t="shared" si="26"/>
        <v/>
      </c>
      <c r="D78" s="16" t="str">
        <f t="shared" si="26"/>
        <v/>
      </c>
      <c r="E78" s="18" t="str">
        <f t="shared" si="27"/>
        <v/>
      </c>
      <c r="F78" s="5"/>
      <c r="G78" s="5"/>
      <c r="H78" s="20" t="str">
        <f t="shared" si="28"/>
        <v/>
      </c>
      <c r="I78" s="20" t="str">
        <f t="shared" si="29"/>
        <v/>
      </c>
      <c r="J78" s="20" t="str">
        <f t="shared" si="30"/>
        <v/>
      </c>
      <c r="K78" s="4" t="str">
        <f t="shared" si="31"/>
        <v/>
      </c>
      <c r="L78" s="23" t="str">
        <f t="shared" si="32"/>
        <v/>
      </c>
      <c r="M78" s="3" t="str">
        <f t="shared" si="33"/>
        <v/>
      </c>
      <c r="N78" s="23" t="str">
        <f t="shared" si="34"/>
        <v/>
      </c>
      <c r="O78" s="20" t="str">
        <f t="shared" si="35"/>
        <v/>
      </c>
      <c r="P78" s="3" t="str">
        <f t="shared" si="36"/>
        <v/>
      </c>
      <c r="Q78" s="23" t="str">
        <f t="shared" si="37"/>
        <v/>
      </c>
      <c r="R78" s="3" t="str">
        <f t="shared" si="38"/>
        <v/>
      </c>
      <c r="S78" s="23" t="str">
        <f t="shared" si="39"/>
        <v/>
      </c>
      <c r="T78" s="3" t="str">
        <f t="shared" si="40"/>
        <v/>
      </c>
      <c r="U78" s="23" t="str">
        <f t="shared" si="41"/>
        <v/>
      </c>
    </row>
    <row r="79" spans="1:21" ht="19" hidden="1">
      <c r="A79" s="17">
        <v>73</v>
      </c>
      <c r="B79" s="19" t="str">
        <f>IF(details!G79="","",details!G79)</f>
        <v/>
      </c>
      <c r="C79" s="12" t="str">
        <f t="shared" si="26"/>
        <v/>
      </c>
      <c r="D79" s="16" t="str">
        <f t="shared" si="26"/>
        <v/>
      </c>
      <c r="E79" s="18" t="str">
        <f t="shared" si="27"/>
        <v/>
      </c>
      <c r="F79" s="5"/>
      <c r="G79" s="5"/>
      <c r="H79" s="20" t="str">
        <f t="shared" si="28"/>
        <v/>
      </c>
      <c r="I79" s="20" t="str">
        <f t="shared" si="29"/>
        <v/>
      </c>
      <c r="J79" s="20" t="str">
        <f t="shared" si="30"/>
        <v/>
      </c>
      <c r="K79" s="4" t="str">
        <f t="shared" si="31"/>
        <v/>
      </c>
      <c r="L79" s="23" t="str">
        <f t="shared" si="32"/>
        <v/>
      </c>
      <c r="M79" s="3" t="str">
        <f t="shared" si="33"/>
        <v/>
      </c>
      <c r="N79" s="23" t="str">
        <f t="shared" si="34"/>
        <v/>
      </c>
      <c r="O79" s="20" t="str">
        <f t="shared" si="35"/>
        <v/>
      </c>
      <c r="P79" s="3" t="str">
        <f t="shared" si="36"/>
        <v/>
      </c>
      <c r="Q79" s="23" t="str">
        <f t="shared" si="37"/>
        <v/>
      </c>
      <c r="R79" s="3" t="str">
        <f t="shared" si="38"/>
        <v/>
      </c>
      <c r="S79" s="23" t="str">
        <f t="shared" si="39"/>
        <v/>
      </c>
      <c r="T79" s="3" t="str">
        <f t="shared" si="40"/>
        <v/>
      </c>
      <c r="U79" s="23" t="str">
        <f t="shared" si="41"/>
        <v/>
      </c>
    </row>
    <row r="80" spans="1:21" ht="19" hidden="1">
      <c r="A80" s="17">
        <v>74</v>
      </c>
      <c r="B80" s="19" t="str">
        <f>IF(details!G80="","",details!G80)</f>
        <v/>
      </c>
      <c r="C80" s="12" t="str">
        <f t="shared" si="26"/>
        <v/>
      </c>
      <c r="D80" s="16" t="str">
        <f t="shared" si="26"/>
        <v/>
      </c>
      <c r="E80" s="18" t="str">
        <f t="shared" si="27"/>
        <v/>
      </c>
      <c r="F80" s="5"/>
      <c r="G80" s="5"/>
      <c r="H80" s="20" t="str">
        <f t="shared" si="28"/>
        <v/>
      </c>
      <c r="I80" s="20" t="str">
        <f t="shared" si="29"/>
        <v/>
      </c>
      <c r="J80" s="20" t="str">
        <f t="shared" si="30"/>
        <v/>
      </c>
      <c r="K80" s="4" t="str">
        <f t="shared" si="31"/>
        <v/>
      </c>
      <c r="L80" s="23" t="str">
        <f t="shared" si="32"/>
        <v/>
      </c>
      <c r="M80" s="3" t="str">
        <f t="shared" si="33"/>
        <v/>
      </c>
      <c r="N80" s="23" t="str">
        <f t="shared" si="34"/>
        <v/>
      </c>
      <c r="O80" s="20" t="str">
        <f t="shared" si="35"/>
        <v/>
      </c>
      <c r="P80" s="3" t="str">
        <f t="shared" si="36"/>
        <v/>
      </c>
      <c r="Q80" s="23" t="str">
        <f t="shared" si="37"/>
        <v/>
      </c>
      <c r="R80" s="3" t="str">
        <f t="shared" si="38"/>
        <v/>
      </c>
      <c r="S80" s="23" t="str">
        <f t="shared" si="39"/>
        <v/>
      </c>
      <c r="T80" s="3" t="str">
        <f t="shared" si="40"/>
        <v/>
      </c>
      <c r="U80" s="23" t="str">
        <f t="shared" si="41"/>
        <v/>
      </c>
    </row>
    <row r="81" spans="1:21" ht="19" hidden="1">
      <c r="A81" s="17">
        <v>75</v>
      </c>
      <c r="B81" s="19" t="str">
        <f>IF(details!G81="","",details!G81)</f>
        <v/>
      </c>
      <c r="C81" s="12" t="str">
        <f t="shared" si="26"/>
        <v/>
      </c>
      <c r="D81" s="16" t="str">
        <f t="shared" si="26"/>
        <v/>
      </c>
      <c r="E81" s="18" t="str">
        <f t="shared" si="27"/>
        <v/>
      </c>
      <c r="F81" s="5"/>
      <c r="G81" s="5"/>
      <c r="H81" s="20" t="str">
        <f t="shared" si="28"/>
        <v/>
      </c>
      <c r="I81" s="20" t="str">
        <f t="shared" si="29"/>
        <v/>
      </c>
      <c r="J81" s="20" t="str">
        <f t="shared" si="30"/>
        <v/>
      </c>
      <c r="K81" s="4" t="str">
        <f t="shared" si="31"/>
        <v/>
      </c>
      <c r="L81" s="23" t="str">
        <f t="shared" si="32"/>
        <v/>
      </c>
      <c r="M81" s="3" t="str">
        <f t="shared" si="33"/>
        <v/>
      </c>
      <c r="N81" s="23" t="str">
        <f t="shared" si="34"/>
        <v/>
      </c>
      <c r="O81" s="20" t="str">
        <f t="shared" si="35"/>
        <v/>
      </c>
      <c r="P81" s="3" t="str">
        <f t="shared" si="36"/>
        <v/>
      </c>
      <c r="Q81" s="23" t="str">
        <f t="shared" si="37"/>
        <v/>
      </c>
      <c r="R81" s="3" t="str">
        <f t="shared" si="38"/>
        <v/>
      </c>
      <c r="S81" s="23" t="str">
        <f t="shared" si="39"/>
        <v/>
      </c>
      <c r="T81" s="3" t="str">
        <f t="shared" si="40"/>
        <v/>
      </c>
      <c r="U81" s="23" t="str">
        <f t="shared" si="41"/>
        <v/>
      </c>
    </row>
    <row r="82" spans="1:21" ht="19" hidden="1">
      <c r="A82" s="17">
        <v>76</v>
      </c>
      <c r="B82" s="19" t="str">
        <f>IF(details!G82="","",details!G82)</f>
        <v/>
      </c>
      <c r="C82" s="12" t="str">
        <f t="shared" si="26"/>
        <v/>
      </c>
      <c r="D82" s="16" t="str">
        <f t="shared" si="26"/>
        <v/>
      </c>
      <c r="E82" s="18" t="str">
        <f t="shared" si="27"/>
        <v/>
      </c>
      <c r="F82" s="5"/>
      <c r="G82" s="5"/>
      <c r="H82" s="20" t="str">
        <f t="shared" si="28"/>
        <v/>
      </c>
      <c r="I82" s="20" t="str">
        <f t="shared" si="29"/>
        <v/>
      </c>
      <c r="J82" s="20" t="str">
        <f t="shared" si="30"/>
        <v/>
      </c>
      <c r="K82" s="4" t="str">
        <f t="shared" si="31"/>
        <v/>
      </c>
      <c r="L82" s="23" t="str">
        <f t="shared" si="32"/>
        <v/>
      </c>
      <c r="M82" s="3" t="str">
        <f t="shared" si="33"/>
        <v/>
      </c>
      <c r="N82" s="23" t="str">
        <f t="shared" si="34"/>
        <v/>
      </c>
      <c r="O82" s="20" t="str">
        <f t="shared" si="35"/>
        <v/>
      </c>
      <c r="P82" s="3" t="str">
        <f t="shared" si="36"/>
        <v/>
      </c>
      <c r="Q82" s="23" t="str">
        <f t="shared" si="37"/>
        <v/>
      </c>
      <c r="R82" s="3" t="str">
        <f t="shared" si="38"/>
        <v/>
      </c>
      <c r="S82" s="23" t="str">
        <f t="shared" si="39"/>
        <v/>
      </c>
      <c r="T82" s="3" t="str">
        <f t="shared" si="40"/>
        <v/>
      </c>
      <c r="U82" s="23" t="str">
        <f t="shared" si="41"/>
        <v/>
      </c>
    </row>
    <row r="83" spans="1:21" ht="19" hidden="1">
      <c r="A83" s="17">
        <v>77</v>
      </c>
      <c r="B83" s="19" t="str">
        <f>IF(details!G83="","",details!G83)</f>
        <v/>
      </c>
      <c r="C83" s="12" t="str">
        <f t="shared" si="26"/>
        <v/>
      </c>
      <c r="D83" s="16" t="str">
        <f t="shared" si="26"/>
        <v/>
      </c>
      <c r="E83" s="18" t="str">
        <f t="shared" si="27"/>
        <v/>
      </c>
      <c r="F83" s="5"/>
      <c r="G83" s="5"/>
      <c r="H83" s="20" t="str">
        <f t="shared" si="28"/>
        <v/>
      </c>
      <c r="I83" s="20" t="str">
        <f t="shared" si="29"/>
        <v/>
      </c>
      <c r="J83" s="20" t="str">
        <f t="shared" si="30"/>
        <v/>
      </c>
      <c r="K83" s="4" t="str">
        <f t="shared" si="31"/>
        <v/>
      </c>
      <c r="L83" s="23" t="str">
        <f t="shared" si="32"/>
        <v/>
      </c>
      <c r="M83" s="3" t="str">
        <f t="shared" si="33"/>
        <v/>
      </c>
      <c r="N83" s="23" t="str">
        <f t="shared" si="34"/>
        <v/>
      </c>
      <c r="O83" s="20" t="str">
        <f t="shared" si="35"/>
        <v/>
      </c>
      <c r="P83" s="3" t="str">
        <f t="shared" si="36"/>
        <v/>
      </c>
      <c r="Q83" s="23" t="str">
        <f t="shared" si="37"/>
        <v/>
      </c>
      <c r="R83" s="3" t="str">
        <f t="shared" si="38"/>
        <v/>
      </c>
      <c r="S83" s="23" t="str">
        <f t="shared" si="39"/>
        <v/>
      </c>
      <c r="T83" s="3" t="str">
        <f t="shared" si="40"/>
        <v/>
      </c>
      <c r="U83" s="23" t="str">
        <f t="shared" si="41"/>
        <v/>
      </c>
    </row>
    <row r="84" spans="1:21" ht="19" hidden="1">
      <c r="A84" s="17">
        <v>78</v>
      </c>
      <c r="B84" s="19" t="str">
        <f>IF(details!G84="","",details!G84)</f>
        <v/>
      </c>
      <c r="C84" s="12" t="str">
        <f t="shared" si="26"/>
        <v/>
      </c>
      <c r="D84" s="16" t="str">
        <f t="shared" si="26"/>
        <v/>
      </c>
      <c r="E84" s="18" t="str">
        <f t="shared" si="27"/>
        <v/>
      </c>
      <c r="F84" s="5"/>
      <c r="G84" s="5"/>
      <c r="H84" s="20" t="str">
        <f t="shared" si="28"/>
        <v/>
      </c>
      <c r="I84" s="20" t="str">
        <f t="shared" si="29"/>
        <v/>
      </c>
      <c r="J84" s="20" t="str">
        <f t="shared" si="30"/>
        <v/>
      </c>
      <c r="K84" s="4" t="str">
        <f t="shared" si="31"/>
        <v/>
      </c>
      <c r="L84" s="23" t="str">
        <f t="shared" si="32"/>
        <v/>
      </c>
      <c r="M84" s="3" t="str">
        <f t="shared" si="33"/>
        <v/>
      </c>
      <c r="N84" s="23" t="str">
        <f t="shared" si="34"/>
        <v/>
      </c>
      <c r="O84" s="20" t="str">
        <f t="shared" si="35"/>
        <v/>
      </c>
      <c r="P84" s="3" t="str">
        <f t="shared" si="36"/>
        <v/>
      </c>
      <c r="Q84" s="23" t="str">
        <f t="shared" si="37"/>
        <v/>
      </c>
      <c r="R84" s="3" t="str">
        <f t="shared" si="38"/>
        <v/>
      </c>
      <c r="S84" s="23" t="str">
        <f t="shared" si="39"/>
        <v/>
      </c>
      <c r="T84" s="3" t="str">
        <f t="shared" si="40"/>
        <v/>
      </c>
      <c r="U84" s="23" t="str">
        <f t="shared" si="41"/>
        <v/>
      </c>
    </row>
    <row r="85" spans="1:21" ht="19" hidden="1">
      <c r="A85" s="17">
        <v>79</v>
      </c>
      <c r="B85" s="19" t="str">
        <f>IF(details!G85="","",details!G85)</f>
        <v/>
      </c>
      <c r="C85" s="12" t="str">
        <f t="shared" si="26"/>
        <v/>
      </c>
      <c r="D85" s="16" t="str">
        <f t="shared" si="26"/>
        <v/>
      </c>
      <c r="E85" s="18" t="str">
        <f t="shared" si="27"/>
        <v/>
      </c>
      <c r="F85" s="5"/>
      <c r="G85" s="5"/>
      <c r="H85" s="20" t="str">
        <f t="shared" si="28"/>
        <v/>
      </c>
      <c r="I85" s="20" t="str">
        <f t="shared" si="29"/>
        <v/>
      </c>
      <c r="J85" s="20" t="str">
        <f t="shared" si="30"/>
        <v/>
      </c>
      <c r="K85" s="4" t="str">
        <f t="shared" si="31"/>
        <v/>
      </c>
      <c r="L85" s="23" t="str">
        <f t="shared" si="32"/>
        <v/>
      </c>
      <c r="M85" s="3" t="str">
        <f t="shared" si="33"/>
        <v/>
      </c>
      <c r="N85" s="23" t="str">
        <f t="shared" si="34"/>
        <v/>
      </c>
      <c r="O85" s="20" t="str">
        <f t="shared" si="35"/>
        <v/>
      </c>
      <c r="P85" s="3" t="str">
        <f t="shared" si="36"/>
        <v/>
      </c>
      <c r="Q85" s="23" t="str">
        <f t="shared" si="37"/>
        <v/>
      </c>
      <c r="R85" s="3" t="str">
        <f t="shared" si="38"/>
        <v/>
      </c>
      <c r="S85" s="23" t="str">
        <f t="shared" si="39"/>
        <v/>
      </c>
      <c r="T85" s="3" t="str">
        <f t="shared" si="40"/>
        <v/>
      </c>
      <c r="U85" s="23" t="str">
        <f t="shared" si="41"/>
        <v/>
      </c>
    </row>
    <row r="86" spans="1:21" ht="19" hidden="1">
      <c r="A86" s="17">
        <v>80</v>
      </c>
      <c r="B86" s="19" t="str">
        <f>IF(details!G86="","",details!G86)</f>
        <v/>
      </c>
      <c r="C86" s="12" t="str">
        <f t="shared" si="26"/>
        <v/>
      </c>
      <c r="D86" s="16" t="str">
        <f t="shared" si="26"/>
        <v/>
      </c>
      <c r="E86" s="18" t="str">
        <f t="shared" si="27"/>
        <v/>
      </c>
      <c r="F86" s="5"/>
      <c r="G86" s="5"/>
      <c r="H86" s="20" t="str">
        <f t="shared" si="28"/>
        <v/>
      </c>
      <c r="I86" s="20" t="str">
        <f t="shared" si="29"/>
        <v/>
      </c>
      <c r="J86" s="20" t="str">
        <f t="shared" si="30"/>
        <v/>
      </c>
      <c r="K86" s="4" t="str">
        <f t="shared" si="31"/>
        <v/>
      </c>
      <c r="L86" s="23" t="str">
        <f t="shared" si="32"/>
        <v/>
      </c>
      <c r="M86" s="3" t="str">
        <f t="shared" si="33"/>
        <v/>
      </c>
      <c r="N86" s="23" t="str">
        <f t="shared" si="34"/>
        <v/>
      </c>
      <c r="O86" s="20" t="str">
        <f t="shared" si="35"/>
        <v/>
      </c>
      <c r="P86" s="3" t="str">
        <f t="shared" si="36"/>
        <v/>
      </c>
      <c r="Q86" s="23" t="str">
        <f t="shared" si="37"/>
        <v/>
      </c>
      <c r="R86" s="3" t="str">
        <f t="shared" si="38"/>
        <v/>
      </c>
      <c r="S86" s="23" t="str">
        <f t="shared" si="39"/>
        <v/>
      </c>
      <c r="T86" s="3" t="str">
        <f t="shared" si="40"/>
        <v/>
      </c>
      <c r="U86" s="23" t="str">
        <f t="shared" si="41"/>
        <v/>
      </c>
    </row>
    <row r="87" spans="1:21" ht="19" hidden="1">
      <c r="A87" s="17">
        <v>81</v>
      </c>
      <c r="B87" s="19" t="str">
        <f>IF(details!G87="","",details!G87)</f>
        <v/>
      </c>
      <c r="C87" s="12" t="str">
        <f t="shared" si="26"/>
        <v/>
      </c>
      <c r="D87" s="16" t="str">
        <f t="shared" si="26"/>
        <v/>
      </c>
      <c r="E87" s="18" t="str">
        <f t="shared" si="27"/>
        <v/>
      </c>
      <c r="F87" s="5"/>
      <c r="G87" s="5"/>
      <c r="H87" s="20" t="str">
        <f t="shared" si="28"/>
        <v/>
      </c>
      <c r="I87" s="20" t="str">
        <f t="shared" si="29"/>
        <v/>
      </c>
      <c r="J87" s="20" t="str">
        <f t="shared" si="30"/>
        <v/>
      </c>
      <c r="K87" s="4" t="str">
        <f t="shared" si="31"/>
        <v/>
      </c>
      <c r="L87" s="23" t="str">
        <f t="shared" si="32"/>
        <v/>
      </c>
      <c r="M87" s="3" t="str">
        <f t="shared" si="33"/>
        <v/>
      </c>
      <c r="N87" s="23" t="str">
        <f t="shared" si="34"/>
        <v/>
      </c>
      <c r="O87" s="20" t="str">
        <f t="shared" si="35"/>
        <v/>
      </c>
      <c r="P87" s="3" t="str">
        <f t="shared" si="36"/>
        <v/>
      </c>
      <c r="Q87" s="23" t="str">
        <f t="shared" si="37"/>
        <v/>
      </c>
      <c r="R87" s="3" t="str">
        <f t="shared" si="38"/>
        <v/>
      </c>
      <c r="S87" s="23" t="str">
        <f t="shared" si="39"/>
        <v/>
      </c>
      <c r="T87" s="3" t="str">
        <f t="shared" si="40"/>
        <v/>
      </c>
      <c r="U87" s="23" t="str">
        <f t="shared" si="41"/>
        <v/>
      </c>
    </row>
    <row r="88" spans="1:21" ht="19" hidden="1">
      <c r="A88" s="17">
        <v>82</v>
      </c>
      <c r="B88" s="19" t="str">
        <f>IF(details!G88="","",details!G88)</f>
        <v/>
      </c>
      <c r="C88" s="12" t="str">
        <f t="shared" si="26"/>
        <v/>
      </c>
      <c r="D88" s="16" t="str">
        <f t="shared" si="26"/>
        <v/>
      </c>
      <c r="E88" s="18" t="str">
        <f t="shared" si="27"/>
        <v/>
      </c>
      <c r="F88" s="5"/>
      <c r="G88" s="5"/>
      <c r="H88" s="20" t="str">
        <f t="shared" si="28"/>
        <v/>
      </c>
      <c r="I88" s="20" t="str">
        <f t="shared" si="29"/>
        <v/>
      </c>
      <c r="J88" s="20" t="str">
        <f t="shared" si="30"/>
        <v/>
      </c>
      <c r="K88" s="4" t="str">
        <f t="shared" si="31"/>
        <v/>
      </c>
      <c r="L88" s="23" t="str">
        <f t="shared" si="32"/>
        <v/>
      </c>
      <c r="M88" s="3" t="str">
        <f t="shared" si="33"/>
        <v/>
      </c>
      <c r="N88" s="23" t="str">
        <f t="shared" si="34"/>
        <v/>
      </c>
      <c r="O88" s="20" t="str">
        <f t="shared" si="35"/>
        <v/>
      </c>
      <c r="P88" s="3" t="str">
        <f t="shared" si="36"/>
        <v/>
      </c>
      <c r="Q88" s="23" t="str">
        <f t="shared" si="37"/>
        <v/>
      </c>
      <c r="R88" s="3" t="str">
        <f t="shared" si="38"/>
        <v/>
      </c>
      <c r="S88" s="23" t="str">
        <f t="shared" si="39"/>
        <v/>
      </c>
      <c r="T88" s="3" t="str">
        <f t="shared" si="40"/>
        <v/>
      </c>
      <c r="U88" s="23" t="str">
        <f t="shared" si="41"/>
        <v/>
      </c>
    </row>
    <row r="89" spans="1:21" ht="19" hidden="1">
      <c r="A89" s="17">
        <v>83</v>
      </c>
      <c r="B89" s="19" t="str">
        <f>IF(details!G89="","",details!G89)</f>
        <v/>
      </c>
      <c r="C89" s="12" t="str">
        <f t="shared" si="26"/>
        <v/>
      </c>
      <c r="D89" s="16" t="str">
        <f t="shared" si="26"/>
        <v/>
      </c>
      <c r="E89" s="18" t="str">
        <f t="shared" si="27"/>
        <v/>
      </c>
      <c r="F89" s="5"/>
      <c r="G89" s="5"/>
      <c r="H89" s="20" t="str">
        <f t="shared" si="28"/>
        <v/>
      </c>
      <c r="I89" s="20" t="str">
        <f t="shared" si="29"/>
        <v/>
      </c>
      <c r="J89" s="20" t="str">
        <f t="shared" si="30"/>
        <v/>
      </c>
      <c r="K89" s="4" t="str">
        <f t="shared" si="31"/>
        <v/>
      </c>
      <c r="L89" s="23" t="str">
        <f t="shared" si="32"/>
        <v/>
      </c>
      <c r="M89" s="3" t="str">
        <f t="shared" si="33"/>
        <v/>
      </c>
      <c r="N89" s="23" t="str">
        <f t="shared" si="34"/>
        <v/>
      </c>
      <c r="O89" s="20" t="str">
        <f t="shared" si="35"/>
        <v/>
      </c>
      <c r="P89" s="3" t="str">
        <f t="shared" si="36"/>
        <v/>
      </c>
      <c r="Q89" s="23" t="str">
        <f t="shared" si="37"/>
        <v/>
      </c>
      <c r="R89" s="3" t="str">
        <f t="shared" si="38"/>
        <v/>
      </c>
      <c r="S89" s="23" t="str">
        <f t="shared" si="39"/>
        <v/>
      </c>
      <c r="T89" s="3" t="str">
        <f t="shared" si="40"/>
        <v/>
      </c>
      <c r="U89" s="23" t="str">
        <f t="shared" si="41"/>
        <v/>
      </c>
    </row>
    <row r="90" spans="1:21" ht="19" hidden="1">
      <c r="A90" s="17">
        <v>84</v>
      </c>
      <c r="B90" s="19" t="str">
        <f>IF(details!G90="","",details!G90)</f>
        <v/>
      </c>
      <c r="C90" s="12" t="str">
        <f t="shared" si="26"/>
        <v/>
      </c>
      <c r="D90" s="16" t="str">
        <f t="shared" si="26"/>
        <v/>
      </c>
      <c r="E90" s="18" t="str">
        <f t="shared" si="27"/>
        <v/>
      </c>
      <c r="F90" s="5"/>
      <c r="G90" s="5"/>
      <c r="H90" s="20" t="str">
        <f t="shared" si="28"/>
        <v/>
      </c>
      <c r="I90" s="20" t="str">
        <f t="shared" si="29"/>
        <v/>
      </c>
      <c r="J90" s="20" t="str">
        <f t="shared" si="30"/>
        <v/>
      </c>
      <c r="K90" s="4" t="str">
        <f t="shared" si="31"/>
        <v/>
      </c>
      <c r="L90" s="23" t="str">
        <f t="shared" si="32"/>
        <v/>
      </c>
      <c r="M90" s="3" t="str">
        <f t="shared" si="33"/>
        <v/>
      </c>
      <c r="N90" s="23" t="str">
        <f t="shared" si="34"/>
        <v/>
      </c>
      <c r="O90" s="20" t="str">
        <f t="shared" si="35"/>
        <v/>
      </c>
      <c r="P90" s="3" t="str">
        <f t="shared" si="36"/>
        <v/>
      </c>
      <c r="Q90" s="23" t="str">
        <f t="shared" si="37"/>
        <v/>
      </c>
      <c r="R90" s="3" t="str">
        <f t="shared" si="38"/>
        <v/>
      </c>
      <c r="S90" s="23" t="str">
        <f t="shared" si="39"/>
        <v/>
      </c>
      <c r="T90" s="3" t="str">
        <f t="shared" si="40"/>
        <v/>
      </c>
      <c r="U90" s="23" t="str">
        <f t="shared" si="41"/>
        <v/>
      </c>
    </row>
    <row r="91" spans="1:21" ht="19" hidden="1">
      <c r="A91" s="17">
        <v>85</v>
      </c>
      <c r="B91" s="19" t="str">
        <f>IF(details!G91="","",details!G91)</f>
        <v/>
      </c>
      <c r="C91" s="12" t="str">
        <f t="shared" si="26"/>
        <v/>
      </c>
      <c r="D91" s="16" t="str">
        <f t="shared" si="26"/>
        <v/>
      </c>
      <c r="E91" s="18" t="str">
        <f t="shared" si="27"/>
        <v/>
      </c>
      <c r="F91" s="5"/>
      <c r="G91" s="5"/>
      <c r="H91" s="20" t="str">
        <f t="shared" si="28"/>
        <v/>
      </c>
      <c r="I91" s="20" t="str">
        <f t="shared" si="29"/>
        <v/>
      </c>
      <c r="J91" s="20" t="str">
        <f t="shared" si="30"/>
        <v/>
      </c>
      <c r="K91" s="4" t="str">
        <f t="shared" si="31"/>
        <v/>
      </c>
      <c r="L91" s="23" t="str">
        <f t="shared" si="32"/>
        <v/>
      </c>
      <c r="M91" s="3" t="str">
        <f t="shared" si="33"/>
        <v/>
      </c>
      <c r="N91" s="23" t="str">
        <f t="shared" si="34"/>
        <v/>
      </c>
      <c r="O91" s="20" t="str">
        <f t="shared" si="35"/>
        <v/>
      </c>
      <c r="P91" s="3" t="str">
        <f t="shared" si="36"/>
        <v/>
      </c>
      <c r="Q91" s="23" t="str">
        <f t="shared" si="37"/>
        <v/>
      </c>
      <c r="R91" s="3" t="str">
        <f t="shared" si="38"/>
        <v/>
      </c>
      <c r="S91" s="23" t="str">
        <f t="shared" si="39"/>
        <v/>
      </c>
      <c r="T91" s="3" t="str">
        <f t="shared" si="40"/>
        <v/>
      </c>
      <c r="U91" s="23" t="str">
        <f t="shared" si="41"/>
        <v/>
      </c>
    </row>
    <row r="92" spans="1:21" ht="19" hidden="1">
      <c r="A92" s="17">
        <v>86</v>
      </c>
      <c r="B92" s="19" t="str">
        <f>IF(details!G92="","",details!G92)</f>
        <v/>
      </c>
      <c r="C92" s="12" t="str">
        <f t="shared" si="26"/>
        <v/>
      </c>
      <c r="D92" s="16" t="str">
        <f t="shared" si="26"/>
        <v/>
      </c>
      <c r="E92" s="18" t="str">
        <f t="shared" si="27"/>
        <v/>
      </c>
      <c r="F92" s="5"/>
      <c r="G92" s="5"/>
      <c r="H92" s="20" t="str">
        <f t="shared" si="28"/>
        <v/>
      </c>
      <c r="I92" s="20" t="str">
        <f t="shared" si="29"/>
        <v/>
      </c>
      <c r="J92" s="20" t="str">
        <f t="shared" si="30"/>
        <v/>
      </c>
      <c r="K92" s="4" t="str">
        <f t="shared" si="31"/>
        <v/>
      </c>
      <c r="L92" s="23" t="str">
        <f t="shared" si="32"/>
        <v/>
      </c>
      <c r="M92" s="3" t="str">
        <f t="shared" si="33"/>
        <v/>
      </c>
      <c r="N92" s="23" t="str">
        <f t="shared" si="34"/>
        <v/>
      </c>
      <c r="O92" s="20" t="str">
        <f t="shared" si="35"/>
        <v/>
      </c>
      <c r="P92" s="3" t="str">
        <f t="shared" si="36"/>
        <v/>
      </c>
      <c r="Q92" s="23" t="str">
        <f t="shared" si="37"/>
        <v/>
      </c>
      <c r="R92" s="3" t="str">
        <f t="shared" si="38"/>
        <v/>
      </c>
      <c r="S92" s="23" t="str">
        <f t="shared" si="39"/>
        <v/>
      </c>
      <c r="T92" s="3" t="str">
        <f t="shared" si="40"/>
        <v/>
      </c>
      <c r="U92" s="23" t="str">
        <f t="shared" si="41"/>
        <v/>
      </c>
    </row>
    <row r="93" spans="1:21" ht="19" hidden="1">
      <c r="A93" s="17">
        <v>87</v>
      </c>
      <c r="B93" s="19" t="str">
        <f>IF(details!G93="","",details!G93)</f>
        <v/>
      </c>
      <c r="C93" s="12" t="str">
        <f t="shared" si="26"/>
        <v/>
      </c>
      <c r="D93" s="16" t="str">
        <f t="shared" si="26"/>
        <v/>
      </c>
      <c r="E93" s="18" t="str">
        <f t="shared" si="27"/>
        <v/>
      </c>
      <c r="F93" s="5"/>
      <c r="G93" s="5"/>
      <c r="H93" s="20" t="str">
        <f t="shared" si="28"/>
        <v/>
      </c>
      <c r="I93" s="20" t="str">
        <f t="shared" si="29"/>
        <v/>
      </c>
      <c r="J93" s="20" t="str">
        <f t="shared" si="30"/>
        <v/>
      </c>
      <c r="K93" s="4" t="str">
        <f t="shared" si="31"/>
        <v/>
      </c>
      <c r="L93" s="23" t="str">
        <f t="shared" si="32"/>
        <v/>
      </c>
      <c r="M93" s="3" t="str">
        <f t="shared" si="33"/>
        <v/>
      </c>
      <c r="N93" s="23" t="str">
        <f t="shared" si="34"/>
        <v/>
      </c>
      <c r="O93" s="20" t="str">
        <f t="shared" si="35"/>
        <v/>
      </c>
      <c r="P93" s="3" t="str">
        <f t="shared" si="36"/>
        <v/>
      </c>
      <c r="Q93" s="23" t="str">
        <f t="shared" si="37"/>
        <v/>
      </c>
      <c r="R93" s="3" t="str">
        <f t="shared" si="38"/>
        <v/>
      </c>
      <c r="S93" s="23" t="str">
        <f t="shared" si="39"/>
        <v/>
      </c>
      <c r="T93" s="3" t="str">
        <f t="shared" si="40"/>
        <v/>
      </c>
      <c r="U93" s="23" t="str">
        <f t="shared" si="41"/>
        <v/>
      </c>
    </row>
    <row r="94" spans="1:21" ht="19" hidden="1">
      <c r="A94" s="17">
        <v>88</v>
      </c>
      <c r="B94" s="19" t="str">
        <f>IF(details!G94="","",details!G94)</f>
        <v/>
      </c>
      <c r="C94" s="12" t="str">
        <f t="shared" si="26"/>
        <v/>
      </c>
      <c r="D94" s="16" t="str">
        <f t="shared" si="26"/>
        <v/>
      </c>
      <c r="E94" s="18" t="str">
        <f t="shared" si="27"/>
        <v/>
      </c>
      <c r="F94" s="5"/>
      <c r="G94" s="5"/>
      <c r="H94" s="20" t="str">
        <f t="shared" si="28"/>
        <v/>
      </c>
      <c r="I94" s="20" t="str">
        <f t="shared" si="29"/>
        <v/>
      </c>
      <c r="J94" s="20" t="str">
        <f t="shared" si="30"/>
        <v/>
      </c>
      <c r="K94" s="4" t="str">
        <f t="shared" si="31"/>
        <v/>
      </c>
      <c r="L94" s="23" t="str">
        <f t="shared" si="32"/>
        <v/>
      </c>
      <c r="M94" s="3" t="str">
        <f t="shared" si="33"/>
        <v/>
      </c>
      <c r="N94" s="23" t="str">
        <f t="shared" si="34"/>
        <v/>
      </c>
      <c r="O94" s="20" t="str">
        <f t="shared" si="35"/>
        <v/>
      </c>
      <c r="P94" s="3" t="str">
        <f t="shared" si="36"/>
        <v/>
      </c>
      <c r="Q94" s="23" t="str">
        <f t="shared" si="37"/>
        <v/>
      </c>
      <c r="R94" s="3" t="str">
        <f t="shared" si="38"/>
        <v/>
      </c>
      <c r="S94" s="23" t="str">
        <f t="shared" si="39"/>
        <v/>
      </c>
      <c r="T94" s="3" t="str">
        <f t="shared" si="40"/>
        <v/>
      </c>
      <c r="U94" s="23" t="str">
        <f t="shared" si="41"/>
        <v/>
      </c>
    </row>
    <row r="95" spans="1:21" ht="19" hidden="1">
      <c r="A95" s="17">
        <v>89</v>
      </c>
      <c r="B95" s="19" t="str">
        <f>IF(details!G95="","",details!G95)</f>
        <v/>
      </c>
      <c r="C95" s="12" t="str">
        <f t="shared" si="26"/>
        <v/>
      </c>
      <c r="D95" s="16" t="str">
        <f t="shared" si="26"/>
        <v/>
      </c>
      <c r="E95" s="18" t="str">
        <f t="shared" si="27"/>
        <v/>
      </c>
      <c r="F95" s="5"/>
      <c r="G95" s="5"/>
      <c r="H95" s="20" t="str">
        <f t="shared" si="28"/>
        <v/>
      </c>
      <c r="I95" s="20" t="str">
        <f t="shared" si="29"/>
        <v/>
      </c>
      <c r="J95" s="20" t="str">
        <f t="shared" si="30"/>
        <v/>
      </c>
      <c r="K95" s="4" t="str">
        <f t="shared" si="31"/>
        <v/>
      </c>
      <c r="L95" s="23" t="str">
        <f t="shared" si="32"/>
        <v/>
      </c>
      <c r="M95" s="3" t="str">
        <f t="shared" si="33"/>
        <v/>
      </c>
      <c r="N95" s="23" t="str">
        <f t="shared" si="34"/>
        <v/>
      </c>
      <c r="O95" s="20" t="str">
        <f t="shared" si="35"/>
        <v/>
      </c>
      <c r="P95" s="3" t="str">
        <f t="shared" si="36"/>
        <v/>
      </c>
      <c r="Q95" s="23" t="str">
        <f t="shared" si="37"/>
        <v/>
      </c>
      <c r="R95" s="3" t="str">
        <f t="shared" si="38"/>
        <v/>
      </c>
      <c r="S95" s="23" t="str">
        <f t="shared" si="39"/>
        <v/>
      </c>
      <c r="T95" s="3" t="str">
        <f t="shared" si="40"/>
        <v/>
      </c>
      <c r="U95" s="23" t="str">
        <f t="shared" si="41"/>
        <v/>
      </c>
    </row>
    <row r="96" spans="1:21" ht="19" hidden="1">
      <c r="A96" s="17">
        <v>90</v>
      </c>
      <c r="B96" s="19" t="str">
        <f>IF(details!G96="","",details!G96)</f>
        <v/>
      </c>
      <c r="C96" s="12" t="str">
        <f t="shared" si="26"/>
        <v/>
      </c>
      <c r="D96" s="16" t="str">
        <f t="shared" si="26"/>
        <v/>
      </c>
      <c r="E96" s="18" t="str">
        <f t="shared" si="27"/>
        <v/>
      </c>
      <c r="F96" s="5"/>
      <c r="G96" s="5"/>
      <c r="H96" s="20" t="str">
        <f t="shared" si="28"/>
        <v/>
      </c>
      <c r="I96" s="20" t="str">
        <f t="shared" si="29"/>
        <v/>
      </c>
      <c r="J96" s="20" t="str">
        <f t="shared" si="30"/>
        <v/>
      </c>
      <c r="K96" s="4" t="str">
        <f t="shared" si="31"/>
        <v/>
      </c>
      <c r="L96" s="23" t="str">
        <f t="shared" si="32"/>
        <v/>
      </c>
      <c r="M96" s="3" t="str">
        <f t="shared" si="33"/>
        <v/>
      </c>
      <c r="N96" s="23" t="str">
        <f t="shared" si="34"/>
        <v/>
      </c>
      <c r="O96" s="20" t="str">
        <f t="shared" si="35"/>
        <v/>
      </c>
      <c r="P96" s="3" t="str">
        <f t="shared" si="36"/>
        <v/>
      </c>
      <c r="Q96" s="23" t="str">
        <f t="shared" si="37"/>
        <v/>
      </c>
      <c r="R96" s="3" t="str">
        <f t="shared" si="38"/>
        <v/>
      </c>
      <c r="S96" s="23" t="str">
        <f t="shared" si="39"/>
        <v/>
      </c>
      <c r="T96" s="3" t="str">
        <f t="shared" si="40"/>
        <v/>
      </c>
      <c r="U96" s="23" t="str">
        <f t="shared" si="41"/>
        <v/>
      </c>
    </row>
    <row r="97" spans="1:21" ht="19" hidden="1">
      <c r="A97" s="17">
        <v>91</v>
      </c>
      <c r="B97" s="19" t="str">
        <f>IF(details!G97="","",details!G97)</f>
        <v/>
      </c>
      <c r="C97" s="12" t="str">
        <f t="shared" si="26"/>
        <v/>
      </c>
      <c r="D97" s="16" t="str">
        <f t="shared" si="26"/>
        <v/>
      </c>
      <c r="E97" s="18" t="str">
        <f t="shared" si="27"/>
        <v/>
      </c>
      <c r="F97" s="5"/>
      <c r="G97" s="5"/>
      <c r="H97" s="20" t="str">
        <f t="shared" si="28"/>
        <v/>
      </c>
      <c r="I97" s="20" t="str">
        <f t="shared" si="29"/>
        <v/>
      </c>
      <c r="J97" s="20" t="str">
        <f t="shared" si="30"/>
        <v/>
      </c>
      <c r="K97" s="4" t="str">
        <f t="shared" si="31"/>
        <v/>
      </c>
      <c r="L97" s="23" t="str">
        <f t="shared" si="32"/>
        <v/>
      </c>
      <c r="M97" s="3" t="str">
        <f t="shared" si="33"/>
        <v/>
      </c>
      <c r="N97" s="23" t="str">
        <f t="shared" si="34"/>
        <v/>
      </c>
      <c r="O97" s="20" t="str">
        <f t="shared" si="35"/>
        <v/>
      </c>
      <c r="P97" s="3" t="str">
        <f t="shared" si="36"/>
        <v/>
      </c>
      <c r="Q97" s="23" t="str">
        <f t="shared" si="37"/>
        <v/>
      </c>
      <c r="R97" s="3" t="str">
        <f t="shared" si="38"/>
        <v/>
      </c>
      <c r="S97" s="23" t="str">
        <f t="shared" si="39"/>
        <v/>
      </c>
      <c r="T97" s="3" t="str">
        <f t="shared" si="40"/>
        <v/>
      </c>
      <c r="U97" s="23" t="str">
        <f t="shared" si="41"/>
        <v/>
      </c>
    </row>
    <row r="98" spans="1:21" ht="19" hidden="1">
      <c r="A98" s="17">
        <v>92</v>
      </c>
      <c r="B98" s="19" t="str">
        <f>IF(details!G98="","",details!G98)</f>
        <v/>
      </c>
      <c r="C98" s="12" t="str">
        <f t="shared" si="26"/>
        <v/>
      </c>
      <c r="D98" s="16" t="str">
        <f t="shared" si="26"/>
        <v/>
      </c>
      <c r="E98" s="18" t="str">
        <f t="shared" si="27"/>
        <v/>
      </c>
      <c r="F98" s="5"/>
      <c r="G98" s="5"/>
      <c r="H98" s="20" t="str">
        <f t="shared" si="28"/>
        <v/>
      </c>
      <c r="I98" s="20" t="str">
        <f t="shared" si="29"/>
        <v/>
      </c>
      <c r="J98" s="20" t="str">
        <f t="shared" si="30"/>
        <v/>
      </c>
      <c r="K98" s="4" t="str">
        <f t="shared" si="31"/>
        <v/>
      </c>
      <c r="L98" s="23" t="str">
        <f t="shared" si="32"/>
        <v/>
      </c>
      <c r="M98" s="3" t="str">
        <f t="shared" si="33"/>
        <v/>
      </c>
      <c r="N98" s="23" t="str">
        <f t="shared" si="34"/>
        <v/>
      </c>
      <c r="O98" s="20" t="str">
        <f t="shared" si="35"/>
        <v/>
      </c>
      <c r="P98" s="3" t="str">
        <f t="shared" si="36"/>
        <v/>
      </c>
      <c r="Q98" s="23" t="str">
        <f t="shared" si="37"/>
        <v/>
      </c>
      <c r="R98" s="3" t="str">
        <f t="shared" si="38"/>
        <v/>
      </c>
      <c r="S98" s="23" t="str">
        <f t="shared" si="39"/>
        <v/>
      </c>
      <c r="T98" s="3" t="str">
        <f t="shared" si="40"/>
        <v/>
      </c>
      <c r="U98" s="23" t="str">
        <f t="shared" si="41"/>
        <v/>
      </c>
    </row>
    <row r="99" spans="1:21" ht="19" hidden="1">
      <c r="A99" s="17">
        <v>93</v>
      </c>
      <c r="B99" s="19" t="str">
        <f>IF(details!G99="","",details!G99)</f>
        <v/>
      </c>
      <c r="C99" s="12" t="str">
        <f t="shared" si="26"/>
        <v/>
      </c>
      <c r="D99" s="16" t="str">
        <f t="shared" si="26"/>
        <v/>
      </c>
      <c r="E99" s="18" t="str">
        <f t="shared" si="27"/>
        <v/>
      </c>
      <c r="F99" s="5"/>
      <c r="G99" s="5"/>
      <c r="H99" s="20" t="str">
        <f t="shared" si="28"/>
        <v/>
      </c>
      <c r="I99" s="20" t="str">
        <f t="shared" si="29"/>
        <v/>
      </c>
      <c r="J99" s="20" t="str">
        <f t="shared" si="30"/>
        <v/>
      </c>
      <c r="K99" s="4" t="str">
        <f t="shared" si="31"/>
        <v/>
      </c>
      <c r="L99" s="23" t="str">
        <f t="shared" si="32"/>
        <v/>
      </c>
      <c r="M99" s="3" t="str">
        <f t="shared" si="33"/>
        <v/>
      </c>
      <c r="N99" s="23" t="str">
        <f t="shared" si="34"/>
        <v/>
      </c>
      <c r="O99" s="20" t="str">
        <f t="shared" si="35"/>
        <v/>
      </c>
      <c r="P99" s="3" t="str">
        <f t="shared" si="36"/>
        <v/>
      </c>
      <c r="Q99" s="23" t="str">
        <f t="shared" si="37"/>
        <v/>
      </c>
      <c r="R99" s="3" t="str">
        <f t="shared" si="38"/>
        <v/>
      </c>
      <c r="S99" s="23" t="str">
        <f t="shared" si="39"/>
        <v/>
      </c>
      <c r="T99" s="3" t="str">
        <f t="shared" si="40"/>
        <v/>
      </c>
      <c r="U99" s="23" t="str">
        <f t="shared" si="41"/>
        <v/>
      </c>
    </row>
    <row r="100" spans="1:21" ht="19" hidden="1">
      <c r="A100" s="17">
        <v>94</v>
      </c>
      <c r="B100" s="19" t="str">
        <f>IF(details!G100="","",details!G100)</f>
        <v/>
      </c>
      <c r="C100" s="12" t="str">
        <f t="shared" si="26"/>
        <v/>
      </c>
      <c r="D100" s="16" t="str">
        <f t="shared" si="26"/>
        <v/>
      </c>
      <c r="E100" s="18" t="str">
        <f t="shared" si="27"/>
        <v/>
      </c>
      <c r="F100" s="5"/>
      <c r="G100" s="5"/>
      <c r="H100" s="20" t="str">
        <f t="shared" si="28"/>
        <v/>
      </c>
      <c r="I100" s="20" t="str">
        <f t="shared" si="29"/>
        <v/>
      </c>
      <c r="J100" s="20" t="str">
        <f t="shared" si="30"/>
        <v/>
      </c>
      <c r="K100" s="4" t="str">
        <f t="shared" si="31"/>
        <v/>
      </c>
      <c r="L100" s="23" t="str">
        <f t="shared" si="32"/>
        <v/>
      </c>
      <c r="M100" s="3" t="str">
        <f t="shared" si="33"/>
        <v/>
      </c>
      <c r="N100" s="23" t="str">
        <f t="shared" si="34"/>
        <v/>
      </c>
      <c r="O100" s="20" t="str">
        <f t="shared" si="35"/>
        <v/>
      </c>
      <c r="P100" s="3" t="str">
        <f t="shared" si="36"/>
        <v/>
      </c>
      <c r="Q100" s="23" t="str">
        <f t="shared" si="37"/>
        <v/>
      </c>
      <c r="R100" s="3" t="str">
        <f t="shared" si="38"/>
        <v/>
      </c>
      <c r="S100" s="23" t="str">
        <f t="shared" si="39"/>
        <v/>
      </c>
      <c r="T100" s="3" t="str">
        <f t="shared" si="40"/>
        <v/>
      </c>
      <c r="U100" s="23" t="str">
        <f t="shared" si="41"/>
        <v/>
      </c>
    </row>
    <row r="101" spans="1:21" ht="19" hidden="1">
      <c r="A101" s="17">
        <v>95</v>
      </c>
      <c r="B101" s="19" t="str">
        <f>IF(details!G101="","",details!G101)</f>
        <v/>
      </c>
      <c r="C101" s="12" t="str">
        <f t="shared" si="26"/>
        <v/>
      </c>
      <c r="D101" s="16" t="str">
        <f t="shared" si="26"/>
        <v/>
      </c>
      <c r="E101" s="18" t="str">
        <f t="shared" si="27"/>
        <v/>
      </c>
      <c r="F101" s="5"/>
      <c r="G101" s="5"/>
      <c r="H101" s="20" t="str">
        <f t="shared" si="28"/>
        <v/>
      </c>
      <c r="I101" s="20" t="str">
        <f t="shared" si="29"/>
        <v/>
      </c>
      <c r="J101" s="20" t="str">
        <f t="shared" si="30"/>
        <v/>
      </c>
      <c r="K101" s="4" t="str">
        <f t="shared" si="31"/>
        <v/>
      </c>
      <c r="L101" s="23" t="str">
        <f t="shared" si="32"/>
        <v/>
      </c>
      <c r="M101" s="3" t="str">
        <f t="shared" si="33"/>
        <v/>
      </c>
      <c r="N101" s="23" t="str">
        <f t="shared" si="34"/>
        <v/>
      </c>
      <c r="O101" s="20" t="str">
        <f t="shared" si="35"/>
        <v/>
      </c>
      <c r="P101" s="3" t="str">
        <f t="shared" si="36"/>
        <v/>
      </c>
      <c r="Q101" s="23" t="str">
        <f t="shared" si="37"/>
        <v/>
      </c>
      <c r="R101" s="3" t="str">
        <f t="shared" si="38"/>
        <v/>
      </c>
      <c r="S101" s="23" t="str">
        <f t="shared" si="39"/>
        <v/>
      </c>
      <c r="T101" s="3" t="str">
        <f t="shared" si="40"/>
        <v/>
      </c>
      <c r="U101" s="23" t="str">
        <f t="shared" si="41"/>
        <v/>
      </c>
    </row>
    <row r="102" spans="1:21" ht="19" hidden="1">
      <c r="A102" s="17">
        <v>96</v>
      </c>
      <c r="B102" s="19" t="str">
        <f>IF(details!G102="","",details!G102)</f>
        <v/>
      </c>
      <c r="C102" s="12" t="str">
        <f t="shared" si="26"/>
        <v/>
      </c>
      <c r="D102" s="16" t="str">
        <f t="shared" si="26"/>
        <v/>
      </c>
      <c r="E102" s="18" t="str">
        <f t="shared" si="27"/>
        <v/>
      </c>
      <c r="F102" s="5"/>
      <c r="G102" s="5"/>
      <c r="H102" s="20" t="str">
        <f t="shared" si="28"/>
        <v/>
      </c>
      <c r="I102" s="20" t="str">
        <f t="shared" si="29"/>
        <v/>
      </c>
      <c r="J102" s="20" t="str">
        <f t="shared" si="30"/>
        <v/>
      </c>
      <c r="K102" s="4" t="str">
        <f t="shared" si="31"/>
        <v/>
      </c>
      <c r="L102" s="23" t="str">
        <f t="shared" si="32"/>
        <v/>
      </c>
      <c r="M102" s="3" t="str">
        <f t="shared" si="33"/>
        <v/>
      </c>
      <c r="N102" s="23" t="str">
        <f t="shared" si="34"/>
        <v/>
      </c>
      <c r="O102" s="20" t="str">
        <f t="shared" si="35"/>
        <v/>
      </c>
      <c r="P102" s="3" t="str">
        <f t="shared" si="36"/>
        <v/>
      </c>
      <c r="Q102" s="23" t="str">
        <f t="shared" si="37"/>
        <v/>
      </c>
      <c r="R102" s="3" t="str">
        <f t="shared" si="38"/>
        <v/>
      </c>
      <c r="S102" s="23" t="str">
        <f t="shared" si="39"/>
        <v/>
      </c>
      <c r="T102" s="3" t="str">
        <f t="shared" si="40"/>
        <v/>
      </c>
      <c r="U102" s="23" t="str">
        <f t="shared" si="41"/>
        <v/>
      </c>
    </row>
    <row r="103" spans="1:21" ht="19" hidden="1">
      <c r="A103" s="17">
        <v>97</v>
      </c>
      <c r="B103" s="19" t="str">
        <f>IF(details!G103="","",details!G103)</f>
        <v/>
      </c>
      <c r="C103" s="12" t="str">
        <f t="shared" si="26"/>
        <v/>
      </c>
      <c r="D103" s="16" t="str">
        <f t="shared" si="26"/>
        <v/>
      </c>
      <c r="E103" s="18" t="str">
        <f t="shared" si="27"/>
        <v/>
      </c>
      <c r="F103" s="5"/>
      <c r="G103" s="5"/>
      <c r="H103" s="20" t="str">
        <f t="shared" si="28"/>
        <v/>
      </c>
      <c r="I103" s="20" t="str">
        <f t="shared" si="29"/>
        <v/>
      </c>
      <c r="J103" s="20" t="str">
        <f t="shared" si="30"/>
        <v/>
      </c>
      <c r="K103" s="4" t="str">
        <f t="shared" si="31"/>
        <v/>
      </c>
      <c r="L103" s="23" t="str">
        <f t="shared" si="32"/>
        <v/>
      </c>
      <c r="M103" s="3" t="str">
        <f t="shared" si="33"/>
        <v/>
      </c>
      <c r="N103" s="23" t="str">
        <f t="shared" si="34"/>
        <v/>
      </c>
      <c r="O103" s="20" t="str">
        <f t="shared" si="35"/>
        <v/>
      </c>
      <c r="P103" s="3" t="str">
        <f t="shared" si="36"/>
        <v/>
      </c>
      <c r="Q103" s="23" t="str">
        <f t="shared" si="37"/>
        <v/>
      </c>
      <c r="R103" s="3" t="str">
        <f t="shared" si="38"/>
        <v/>
      </c>
      <c r="S103" s="23" t="str">
        <f t="shared" si="39"/>
        <v/>
      </c>
      <c r="T103" s="3" t="str">
        <f t="shared" si="40"/>
        <v/>
      </c>
      <c r="U103" s="23" t="str">
        <f t="shared" si="41"/>
        <v/>
      </c>
    </row>
    <row r="104" spans="1:21" ht="19" hidden="1">
      <c r="A104" s="17">
        <v>98</v>
      </c>
      <c r="B104" s="19" t="str">
        <f>IF(details!G104="","",details!G104)</f>
        <v/>
      </c>
      <c r="C104" s="12" t="str">
        <f t="shared" si="26"/>
        <v/>
      </c>
      <c r="D104" s="16" t="str">
        <f t="shared" si="26"/>
        <v/>
      </c>
      <c r="E104" s="18" t="str">
        <f t="shared" si="27"/>
        <v/>
      </c>
      <c r="F104" s="5"/>
      <c r="G104" s="5"/>
      <c r="H104" s="20" t="str">
        <f t="shared" si="28"/>
        <v/>
      </c>
      <c r="I104" s="20" t="str">
        <f t="shared" si="29"/>
        <v/>
      </c>
      <c r="J104" s="20" t="str">
        <f t="shared" si="30"/>
        <v/>
      </c>
      <c r="K104" s="4" t="str">
        <f t="shared" si="31"/>
        <v/>
      </c>
      <c r="L104" s="23" t="str">
        <f t="shared" si="32"/>
        <v/>
      </c>
      <c r="M104" s="3" t="str">
        <f t="shared" si="33"/>
        <v/>
      </c>
      <c r="N104" s="23" t="str">
        <f t="shared" si="34"/>
        <v/>
      </c>
      <c r="O104" s="20" t="str">
        <f t="shared" si="35"/>
        <v/>
      </c>
      <c r="P104" s="3" t="str">
        <f t="shared" si="36"/>
        <v/>
      </c>
      <c r="Q104" s="23" t="str">
        <f t="shared" si="37"/>
        <v/>
      </c>
      <c r="R104" s="3" t="str">
        <f t="shared" si="38"/>
        <v/>
      </c>
      <c r="S104" s="23" t="str">
        <f t="shared" si="39"/>
        <v/>
      </c>
      <c r="T104" s="3" t="str">
        <f t="shared" si="40"/>
        <v/>
      </c>
      <c r="U104" s="23" t="str">
        <f t="shared" si="41"/>
        <v/>
      </c>
    </row>
    <row r="105" spans="1:21" ht="19" hidden="1">
      <c r="A105" s="17">
        <v>99</v>
      </c>
      <c r="B105" s="19" t="str">
        <f>IF(details!G105="","",details!G105)</f>
        <v/>
      </c>
      <c r="C105" s="12" t="str">
        <f t="shared" si="26"/>
        <v/>
      </c>
      <c r="D105" s="16" t="str">
        <f t="shared" si="26"/>
        <v/>
      </c>
      <c r="E105" s="18" t="str">
        <f t="shared" si="27"/>
        <v/>
      </c>
      <c r="F105" s="5"/>
      <c r="G105" s="5"/>
      <c r="H105" s="20" t="str">
        <f t="shared" si="28"/>
        <v/>
      </c>
      <c r="I105" s="20" t="str">
        <f t="shared" si="29"/>
        <v/>
      </c>
      <c r="J105" s="20" t="str">
        <f t="shared" si="30"/>
        <v/>
      </c>
      <c r="K105" s="4" t="str">
        <f t="shared" si="31"/>
        <v/>
      </c>
      <c r="L105" s="23" t="str">
        <f t="shared" si="32"/>
        <v/>
      </c>
      <c r="M105" s="3" t="str">
        <f t="shared" si="33"/>
        <v/>
      </c>
      <c r="N105" s="23" t="str">
        <f t="shared" si="34"/>
        <v/>
      </c>
      <c r="O105" s="20" t="str">
        <f t="shared" si="35"/>
        <v/>
      </c>
      <c r="P105" s="3" t="str">
        <f t="shared" si="36"/>
        <v/>
      </c>
      <c r="Q105" s="23" t="str">
        <f t="shared" si="37"/>
        <v/>
      </c>
      <c r="R105" s="3" t="str">
        <f t="shared" si="38"/>
        <v/>
      </c>
      <c r="S105" s="23" t="str">
        <f t="shared" si="39"/>
        <v/>
      </c>
      <c r="T105" s="3" t="str">
        <f t="shared" si="40"/>
        <v/>
      </c>
      <c r="U105" s="23" t="str">
        <f t="shared" si="41"/>
        <v/>
      </c>
    </row>
    <row r="106" spans="1:21" ht="19" hidden="1">
      <c r="A106" s="17">
        <v>100</v>
      </c>
      <c r="B106" s="19" t="str">
        <f>IF(details!G106="","",details!G106)</f>
        <v/>
      </c>
      <c r="C106" s="12" t="str">
        <f t="shared" si="26"/>
        <v/>
      </c>
      <c r="D106" s="16" t="str">
        <f t="shared" si="26"/>
        <v/>
      </c>
      <c r="E106" s="18" t="str">
        <f t="shared" si="27"/>
        <v/>
      </c>
      <c r="F106" s="5"/>
      <c r="G106" s="5"/>
      <c r="H106" s="20" t="str">
        <f t="shared" si="28"/>
        <v/>
      </c>
      <c r="I106" s="20" t="str">
        <f t="shared" si="29"/>
        <v/>
      </c>
      <c r="J106" s="20" t="str">
        <f t="shared" si="30"/>
        <v/>
      </c>
      <c r="K106" s="4" t="str">
        <f t="shared" si="31"/>
        <v/>
      </c>
      <c r="L106" s="23" t="str">
        <f t="shared" si="32"/>
        <v/>
      </c>
      <c r="M106" s="3" t="str">
        <f t="shared" si="33"/>
        <v/>
      </c>
      <c r="N106" s="23" t="str">
        <f t="shared" si="34"/>
        <v/>
      </c>
      <c r="O106" s="20" t="str">
        <f t="shared" si="35"/>
        <v/>
      </c>
      <c r="P106" s="3" t="str">
        <f t="shared" si="36"/>
        <v/>
      </c>
      <c r="Q106" s="23" t="str">
        <f t="shared" si="37"/>
        <v/>
      </c>
      <c r="R106" s="3" t="str">
        <f t="shared" si="38"/>
        <v/>
      </c>
      <c r="S106" s="23" t="str">
        <f t="shared" si="39"/>
        <v/>
      </c>
      <c r="T106" s="3" t="str">
        <f t="shared" si="40"/>
        <v/>
      </c>
      <c r="U106" s="23" t="str">
        <f t="shared" si="41"/>
        <v/>
      </c>
    </row>
  </sheetData>
  <sheetProtection password="B68B" sheet="1" objects="1" scenarios="1" selectLockedCell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000"/>
  </sheetPr>
  <dimension ref="A1:JH140"/>
  <sheetViews>
    <sheetView zoomScale="200" zoomScaleNormal="200" zoomScalePageLayoutView="200" workbookViewId="0">
      <pane xSplit="4" ySplit="7" topLeftCell="F100" activePane="bottomRight" state="frozen"/>
      <selection pane="topRight" activeCell="E1" sqref="E1"/>
      <selection pane="bottomLeft" activeCell="A8" sqref="A8"/>
      <selection pane="bottomRight" activeCell="CR7" sqref="CR7"/>
    </sheetView>
  </sheetViews>
  <sheetFormatPr baseColWidth="10" defaultColWidth="9.1640625" defaultRowHeight="0" customHeight="1" zeroHeight="1"/>
  <cols>
    <col min="1" max="1" width="3.6640625" style="158" customWidth="1"/>
    <col min="2" max="2" width="4.5" style="158" customWidth="1"/>
    <col min="3" max="3" width="2.6640625" style="215" customWidth="1"/>
    <col min="4" max="4" width="5.1640625" style="215" customWidth="1"/>
    <col min="5" max="5" width="5.1640625" style="215" hidden="1" customWidth="1"/>
    <col min="6" max="6" width="4.6640625" style="215" customWidth="1"/>
    <col min="7" max="7" width="10.6640625" style="215" customWidth="1"/>
    <col min="8" max="8" width="29" style="215" customWidth="1"/>
    <col min="9" max="9" width="16.33203125" style="215" bestFit="1" customWidth="1"/>
    <col min="10" max="10" width="17.33203125" style="215" bestFit="1" customWidth="1"/>
    <col min="11" max="11" width="15.1640625" style="215" customWidth="1"/>
    <col min="12" max="33" width="3.83203125" style="158" customWidth="1"/>
    <col min="34" max="35" width="3.83203125" style="158" hidden="1" customWidth="1"/>
    <col min="36" max="57" width="3.83203125" style="158" customWidth="1"/>
    <col min="58" max="59" width="3.83203125" style="158" hidden="1" customWidth="1"/>
    <col min="60" max="60" width="4.33203125" style="158" customWidth="1"/>
    <col min="61" max="80" width="3.83203125" style="158" customWidth="1"/>
    <col min="81" max="82" width="3.83203125" style="158" hidden="1" customWidth="1"/>
    <col min="83" max="104" width="3.83203125" style="158" customWidth="1"/>
    <col min="105" max="106" width="3.83203125" style="158" hidden="1" customWidth="1"/>
    <col min="107" max="126" width="3.83203125" style="158" customWidth="1"/>
    <col min="127" max="128" width="3.83203125" style="158" hidden="1" customWidth="1"/>
    <col min="129" max="148" width="3.83203125" style="158" customWidth="1"/>
    <col min="149" max="150" width="3.83203125" style="158" hidden="1" customWidth="1"/>
    <col min="151" max="158" width="3.83203125" style="158" customWidth="1"/>
    <col min="159" max="160" width="3.83203125" style="158" hidden="1" customWidth="1"/>
    <col min="161" max="162" width="3.83203125" style="158" customWidth="1"/>
    <col min="163" max="163" width="3.83203125" style="210" customWidth="1"/>
    <col min="164" max="165" width="3.83203125" style="158" customWidth="1"/>
    <col min="166" max="168" width="3.83203125" style="210" customWidth="1"/>
    <col min="169" max="170" width="3.83203125" style="210" hidden="1" customWidth="1"/>
    <col min="171" max="171" width="3.83203125" style="158" customWidth="1"/>
    <col min="172" max="178" width="3.83203125" style="210" customWidth="1"/>
    <col min="179" max="180" width="3.83203125" style="210" hidden="1" customWidth="1"/>
    <col min="181" max="212" width="3.83203125" style="158" customWidth="1"/>
    <col min="213" max="214" width="3.83203125" style="158" hidden="1" customWidth="1"/>
    <col min="215" max="215" width="4.33203125" style="158" hidden="1" customWidth="1"/>
    <col min="216" max="216" width="3.83203125" style="158" hidden="1" customWidth="1"/>
    <col min="217" max="217" width="13.6640625" style="158" customWidth="1"/>
    <col min="218" max="219" width="4.83203125" style="158" bestFit="1" customWidth="1"/>
    <col min="220" max="221" width="6.33203125" style="158" customWidth="1"/>
    <col min="222" max="222" width="3.1640625" style="158" customWidth="1"/>
    <col min="223" max="223" width="3.1640625" style="158" bestFit="1" customWidth="1"/>
    <col min="224" max="224" width="5.33203125" style="158" customWidth="1"/>
    <col min="225" max="226" width="5.6640625" style="158" customWidth="1"/>
    <col min="227" max="227" width="13.5" style="158" customWidth="1"/>
    <col min="228" max="228" width="4.5" style="158" customWidth="1"/>
    <col min="229" max="230" width="4.33203125" style="158" customWidth="1"/>
    <col min="231" max="231" width="4.83203125" style="158" customWidth="1"/>
    <col min="232" max="232" width="16.5" style="158" bestFit="1" customWidth="1"/>
    <col min="233" max="234" width="7.1640625" style="158" customWidth="1"/>
    <col min="235" max="235" width="8.6640625" style="158" customWidth="1"/>
    <col min="236" max="236" width="8" style="158" customWidth="1"/>
    <col min="237" max="244" width="7.1640625" style="158" customWidth="1"/>
    <col min="245" max="246" width="8.6640625" style="158" customWidth="1"/>
    <col min="247" max="247" width="7.1640625" style="158" customWidth="1"/>
    <col min="248" max="268" width="4.6640625" style="158" customWidth="1"/>
    <col min="269" max="16384" width="9.1640625" style="158"/>
  </cols>
  <sheetData>
    <row r="1" spans="1:268" s="104" customFormat="1" ht="14.5" customHeight="1">
      <c r="A1" s="702" t="str">
        <f>IF(details!A1="","",details!A1)</f>
        <v>GOVT. HR. SEC. SCHOOL, MARJEEVI, NIMBAHERA</v>
      </c>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t="s">
        <v>232</v>
      </c>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c r="CA1" s="687"/>
      <c r="CB1" s="687"/>
      <c r="CC1" s="687"/>
      <c r="CD1" s="687"/>
      <c r="CE1" s="687"/>
      <c r="CF1" s="687"/>
      <c r="CG1" s="687"/>
      <c r="CH1" s="687"/>
      <c r="CI1" s="687"/>
      <c r="CJ1" s="687"/>
      <c r="CK1" s="687"/>
      <c r="CL1" s="687"/>
      <c r="CM1" s="687"/>
      <c r="CN1" s="687"/>
      <c r="CO1" s="687"/>
      <c r="CP1" s="687"/>
      <c r="CQ1" s="687"/>
      <c r="CR1" s="687"/>
      <c r="CS1" s="687"/>
      <c r="CT1" s="687"/>
      <c r="CU1" s="687"/>
      <c r="CV1" s="687"/>
      <c r="CW1" s="687"/>
      <c r="CX1" s="687"/>
      <c r="CY1" s="687"/>
      <c r="CZ1" s="687"/>
      <c r="DA1" s="687"/>
      <c r="DB1" s="687"/>
      <c r="DC1" s="687"/>
      <c r="DD1" s="687"/>
      <c r="DE1" s="687"/>
      <c r="DF1" s="687" t="str">
        <f>A1</f>
        <v>GOVT. HR. SEC. SCHOOL, MARJEEVI, NIMBAHERA</v>
      </c>
      <c r="DG1" s="687"/>
      <c r="DH1" s="687"/>
      <c r="DI1" s="687"/>
      <c r="DJ1" s="687"/>
      <c r="DK1" s="687"/>
      <c r="DL1" s="687"/>
      <c r="DM1" s="687"/>
      <c r="DN1" s="687"/>
      <c r="DO1" s="687"/>
      <c r="DP1" s="687"/>
      <c r="DQ1" s="687"/>
      <c r="DR1" s="687"/>
      <c r="DS1" s="687"/>
      <c r="DT1" s="687"/>
      <c r="DU1" s="687"/>
      <c r="DV1" s="687"/>
      <c r="DW1" s="687"/>
      <c r="DX1" s="687"/>
      <c r="DY1" s="687"/>
      <c r="DZ1" s="687"/>
      <c r="EA1" s="687"/>
      <c r="EB1" s="687"/>
      <c r="EC1" s="687"/>
      <c r="ED1" s="687"/>
      <c r="EE1" s="687"/>
      <c r="EF1" s="687"/>
      <c r="EG1" s="687"/>
      <c r="EH1" s="687"/>
      <c r="EI1" s="687"/>
      <c r="EJ1" s="687"/>
      <c r="EK1" s="687"/>
      <c r="EL1" s="687"/>
      <c r="EM1" s="687"/>
      <c r="EN1" s="687"/>
      <c r="EO1" s="687"/>
      <c r="EP1" s="687"/>
      <c r="EQ1" s="687"/>
      <c r="ER1" s="687"/>
      <c r="ES1" s="687"/>
      <c r="ET1" s="687"/>
      <c r="EU1" s="687"/>
      <c r="EV1" s="687"/>
      <c r="EW1" s="687"/>
      <c r="EX1" s="687"/>
      <c r="EY1" s="690" t="str">
        <f>AT1</f>
        <v>LOCAL EXAMINATION RESULT SHEET</v>
      </c>
      <c r="EZ1" s="691"/>
      <c r="FA1" s="691"/>
      <c r="FB1" s="691"/>
      <c r="FC1" s="691"/>
      <c r="FD1" s="691"/>
      <c r="FE1" s="691"/>
      <c r="FF1" s="691"/>
      <c r="FG1" s="691"/>
      <c r="FH1" s="691"/>
      <c r="FI1" s="691"/>
      <c r="FJ1" s="691"/>
      <c r="FK1" s="691"/>
      <c r="FL1" s="691"/>
      <c r="FM1" s="691"/>
      <c r="FN1" s="691"/>
      <c r="FO1" s="691"/>
      <c r="FP1" s="691"/>
      <c r="FQ1" s="691"/>
      <c r="FR1" s="691"/>
      <c r="FS1" s="691"/>
      <c r="FT1" s="691"/>
      <c r="FU1" s="691"/>
      <c r="FV1" s="691"/>
      <c r="FW1" s="691"/>
      <c r="FX1" s="691"/>
      <c r="FY1" s="661" t="s">
        <v>231</v>
      </c>
      <c r="FZ1" s="662"/>
      <c r="GA1" s="662"/>
      <c r="GB1" s="662"/>
      <c r="GC1" s="662"/>
      <c r="GD1" s="662"/>
      <c r="GE1" s="662"/>
      <c r="GF1" s="662"/>
      <c r="GG1" s="662"/>
      <c r="GH1" s="662"/>
      <c r="GI1" s="662"/>
      <c r="GJ1" s="662"/>
      <c r="GK1" s="662"/>
      <c r="GL1" s="662"/>
      <c r="GM1" s="662"/>
      <c r="GN1" s="662"/>
      <c r="GO1" s="662"/>
      <c r="GP1" s="662"/>
      <c r="GQ1" s="662"/>
      <c r="GR1" s="662"/>
      <c r="GS1" s="662"/>
      <c r="GT1" s="662"/>
      <c r="GU1" s="662"/>
      <c r="GV1" s="662"/>
      <c r="GW1" s="662"/>
      <c r="GX1" s="662"/>
      <c r="GY1" s="662"/>
      <c r="GZ1" s="662"/>
      <c r="HA1" s="662"/>
      <c r="HB1" s="662"/>
      <c r="HC1" s="662"/>
      <c r="HD1" s="662"/>
      <c r="HE1" s="662"/>
      <c r="HF1" s="662"/>
      <c r="HG1" s="662"/>
      <c r="HH1" s="663"/>
      <c r="HI1" s="657" t="s">
        <v>126</v>
      </c>
      <c r="HJ1" s="658"/>
      <c r="HK1" s="658"/>
      <c r="HL1" s="658"/>
      <c r="HM1" s="658"/>
      <c r="HN1" s="658"/>
      <c r="HO1" s="658"/>
      <c r="HP1" s="687"/>
      <c r="HQ1" s="690"/>
      <c r="HR1" s="218"/>
      <c r="HS1" s="103" t="str">
        <f>details!$CP$1</f>
        <v>REMARKS</v>
      </c>
      <c r="HX1" s="742" t="str">
        <f>A1</f>
        <v>GOVT. HR. SEC. SCHOOL, MARJEEVI, NIMBAHERA</v>
      </c>
      <c r="HY1" s="743"/>
      <c r="HZ1" s="743"/>
      <c r="IA1" s="743"/>
      <c r="IB1" s="743"/>
      <c r="IC1" s="743"/>
      <c r="ID1" s="743"/>
      <c r="IE1" s="746" t="s">
        <v>118</v>
      </c>
      <c r="IF1" s="722" t="str">
        <f>H3</f>
        <v>2022-23</v>
      </c>
      <c r="IG1" s="722"/>
      <c r="IH1" s="724" t="s">
        <v>231</v>
      </c>
      <c r="II1" s="724"/>
      <c r="IJ1" s="724"/>
      <c r="IK1" s="724"/>
      <c r="IL1" s="725"/>
    </row>
    <row r="2" spans="1:268" s="104" customFormat="1" ht="14.5" hidden="1" customHeight="1">
      <c r="A2" s="105"/>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664"/>
      <c r="FZ2" s="665"/>
      <c r="GA2" s="665"/>
      <c r="GB2" s="665"/>
      <c r="GC2" s="665"/>
      <c r="GD2" s="665"/>
      <c r="GE2" s="665"/>
      <c r="GF2" s="665"/>
      <c r="GG2" s="665"/>
      <c r="GH2" s="665"/>
      <c r="GI2" s="665"/>
      <c r="GJ2" s="665"/>
      <c r="GK2" s="665"/>
      <c r="GL2" s="665"/>
      <c r="GM2" s="665"/>
      <c r="GN2" s="665"/>
      <c r="GO2" s="665"/>
      <c r="GP2" s="665"/>
      <c r="GQ2" s="665"/>
      <c r="GR2" s="665"/>
      <c r="GS2" s="665"/>
      <c r="GT2" s="665"/>
      <c r="GU2" s="665"/>
      <c r="GV2" s="665"/>
      <c r="GW2" s="665"/>
      <c r="GX2" s="665"/>
      <c r="GY2" s="665"/>
      <c r="GZ2" s="665"/>
      <c r="HA2" s="665"/>
      <c r="HB2" s="665"/>
      <c r="HC2" s="665"/>
      <c r="HD2" s="665"/>
      <c r="HE2" s="665"/>
      <c r="HF2" s="665"/>
      <c r="HG2" s="665"/>
      <c r="HH2" s="666"/>
      <c r="HI2" s="657"/>
      <c r="HJ2" s="658"/>
      <c r="HK2" s="658"/>
      <c r="HL2" s="658"/>
      <c r="HM2" s="658"/>
      <c r="HN2" s="658"/>
      <c r="HO2" s="658"/>
      <c r="HP2" s="740"/>
      <c r="HQ2" s="741"/>
      <c r="HR2" s="219"/>
      <c r="HS2" s="107"/>
      <c r="HX2" s="744"/>
      <c r="HY2" s="745"/>
      <c r="HZ2" s="745"/>
      <c r="IA2" s="745"/>
      <c r="IB2" s="745"/>
      <c r="IC2" s="745"/>
      <c r="ID2" s="745"/>
      <c r="IE2" s="747"/>
      <c r="IF2" s="723"/>
      <c r="IG2" s="723"/>
      <c r="IH2" s="726"/>
      <c r="II2" s="726"/>
      <c r="IJ2" s="726"/>
      <c r="IK2" s="726"/>
      <c r="IL2" s="727"/>
    </row>
    <row r="3" spans="1:268" s="109" customFormat="1" ht="14" customHeight="1">
      <c r="A3" s="756"/>
      <c r="B3" s="757"/>
      <c r="C3" s="99">
        <f>IF(details!$B$4="","",details!$B$4)</f>
        <v>6</v>
      </c>
      <c r="D3" s="299" t="str">
        <f>details!C4</f>
        <v>SECTION</v>
      </c>
      <c r="E3" s="299"/>
      <c r="F3" s="99" t="str">
        <f>IF(details!D4="","",details!D4)</f>
        <v>A</v>
      </c>
      <c r="G3" s="98" t="str">
        <f>CONCATENATE(C3," ",F3)</f>
        <v>6 A</v>
      </c>
      <c r="H3" s="73" t="str">
        <f>IF(details!$H$1="","",details!$H$1)</f>
        <v>2022-23</v>
      </c>
      <c r="I3" s="73" t="str">
        <f>details!$I$1</f>
        <v>SCHOOL DISE CODE</v>
      </c>
      <c r="J3" s="73" t="str">
        <f>IF(details!$J$1="","",details!$J$1)</f>
        <v>08291009401</v>
      </c>
      <c r="K3" s="27"/>
      <c r="L3" s="688" t="str">
        <f>details!L1</f>
        <v>HINDI</v>
      </c>
      <c r="M3" s="688"/>
      <c r="N3" s="688"/>
      <c r="O3" s="688"/>
      <c r="P3" s="688"/>
      <c r="Q3" s="688"/>
      <c r="R3" s="688"/>
      <c r="S3" s="688"/>
      <c r="T3" s="688"/>
      <c r="U3" s="688"/>
      <c r="V3" s="688"/>
      <c r="W3" s="688"/>
      <c r="X3" s="688"/>
      <c r="Y3" s="688"/>
      <c r="Z3" s="688"/>
      <c r="AA3" s="688"/>
      <c r="AB3" s="688"/>
      <c r="AC3" s="688"/>
      <c r="AD3" s="688"/>
      <c r="AE3" s="688"/>
      <c r="AF3" s="688"/>
      <c r="AG3" s="688"/>
      <c r="AH3" s="688"/>
      <c r="AI3" s="688"/>
      <c r="AJ3" s="688" t="str">
        <f>details!X1</f>
        <v>ENGLISH</v>
      </c>
      <c r="AK3" s="688"/>
      <c r="AL3" s="688"/>
      <c r="AM3" s="688"/>
      <c r="AN3" s="688"/>
      <c r="AO3" s="688"/>
      <c r="AP3" s="688"/>
      <c r="AQ3" s="688"/>
      <c r="AR3" s="688"/>
      <c r="AS3" s="688"/>
      <c r="AT3" s="688"/>
      <c r="AU3" s="688"/>
      <c r="AV3" s="688"/>
      <c r="AW3" s="688"/>
      <c r="AX3" s="688"/>
      <c r="AY3" s="688"/>
      <c r="AZ3" s="688"/>
      <c r="BA3" s="688"/>
      <c r="BB3" s="688"/>
      <c r="BC3" s="688"/>
      <c r="BD3" s="688"/>
      <c r="BE3" s="688"/>
      <c r="BF3" s="688"/>
      <c r="BG3" s="688"/>
      <c r="BH3" s="688" t="str">
        <f>details!AJ1</f>
        <v>SANSKRIT</v>
      </c>
      <c r="BI3" s="688"/>
      <c r="BJ3" s="688"/>
      <c r="BK3" s="688"/>
      <c r="BL3" s="688"/>
      <c r="BM3" s="688"/>
      <c r="BN3" s="688"/>
      <c r="BO3" s="688"/>
      <c r="BP3" s="688"/>
      <c r="BQ3" s="688"/>
      <c r="BR3" s="688"/>
      <c r="BS3" s="688"/>
      <c r="BT3" s="688"/>
      <c r="BU3" s="688"/>
      <c r="BV3" s="688"/>
      <c r="BW3" s="688"/>
      <c r="BX3" s="688"/>
      <c r="BY3" s="688"/>
      <c r="BZ3" s="688"/>
      <c r="CA3" s="688"/>
      <c r="CB3" s="688"/>
      <c r="CC3" s="688"/>
      <c r="CD3" s="688"/>
      <c r="CE3" s="688" t="str">
        <f>details!AU1</f>
        <v>MATHEMATICS</v>
      </c>
      <c r="CF3" s="688"/>
      <c r="CG3" s="688"/>
      <c r="CH3" s="688"/>
      <c r="CI3" s="688"/>
      <c r="CJ3" s="688"/>
      <c r="CK3" s="688"/>
      <c r="CL3" s="688"/>
      <c r="CM3" s="688"/>
      <c r="CN3" s="688"/>
      <c r="CO3" s="688"/>
      <c r="CP3" s="688"/>
      <c r="CQ3" s="688"/>
      <c r="CR3" s="688"/>
      <c r="CS3" s="688"/>
      <c r="CT3" s="688"/>
      <c r="CU3" s="688"/>
      <c r="CV3" s="688"/>
      <c r="CW3" s="688"/>
      <c r="CX3" s="688"/>
      <c r="CY3" s="688"/>
      <c r="CZ3" s="688"/>
      <c r="DA3" s="688"/>
      <c r="DB3" s="688"/>
      <c r="DC3" s="688" t="str">
        <f>details!BG1</f>
        <v>SCIENCE</v>
      </c>
      <c r="DD3" s="688"/>
      <c r="DE3" s="688"/>
      <c r="DF3" s="688"/>
      <c r="DG3" s="688"/>
      <c r="DH3" s="688"/>
      <c r="DI3" s="688"/>
      <c r="DJ3" s="688"/>
      <c r="DK3" s="688"/>
      <c r="DL3" s="688"/>
      <c r="DM3" s="688"/>
      <c r="DN3" s="688"/>
      <c r="DO3" s="688"/>
      <c r="DP3" s="688"/>
      <c r="DQ3" s="688"/>
      <c r="DR3" s="688"/>
      <c r="DS3" s="688"/>
      <c r="DT3" s="688"/>
      <c r="DU3" s="688"/>
      <c r="DV3" s="688"/>
      <c r="DW3" s="688"/>
      <c r="DX3" s="688"/>
      <c r="DY3" s="688" t="str">
        <f>details!BQ1</f>
        <v>SOCIAL STUDIES</v>
      </c>
      <c r="DZ3" s="688"/>
      <c r="EA3" s="688"/>
      <c r="EB3" s="688"/>
      <c r="EC3" s="688"/>
      <c r="ED3" s="688"/>
      <c r="EE3" s="688"/>
      <c r="EF3" s="688"/>
      <c r="EG3" s="688"/>
      <c r="EH3" s="688"/>
      <c r="EI3" s="688"/>
      <c r="EJ3" s="688"/>
      <c r="EK3" s="688"/>
      <c r="EL3" s="688"/>
      <c r="EM3" s="688"/>
      <c r="EN3" s="688"/>
      <c r="EO3" s="688"/>
      <c r="EP3" s="688"/>
      <c r="EQ3" s="688"/>
      <c r="ER3" s="688"/>
      <c r="ES3" s="688"/>
      <c r="ET3" s="688"/>
      <c r="EU3" s="688" t="str">
        <f>details!CA1</f>
        <v>WORK EXPERIENCE</v>
      </c>
      <c r="EV3" s="688"/>
      <c r="EW3" s="688"/>
      <c r="EX3" s="688"/>
      <c r="EY3" s="688"/>
      <c r="EZ3" s="688"/>
      <c r="FA3" s="688"/>
      <c r="FB3" s="688"/>
      <c r="FC3" s="688"/>
      <c r="FD3" s="688"/>
      <c r="FE3" s="688" t="str">
        <f>details!CF1</f>
        <v>ART EDUCATION</v>
      </c>
      <c r="FF3" s="688"/>
      <c r="FG3" s="688"/>
      <c r="FH3" s="688"/>
      <c r="FI3" s="688"/>
      <c r="FJ3" s="688"/>
      <c r="FK3" s="688"/>
      <c r="FL3" s="688"/>
      <c r="FM3" s="688"/>
      <c r="FN3" s="688"/>
      <c r="FO3" s="688" t="str">
        <f>details!CK1</f>
        <v>PHYSICIAL EDUCATION</v>
      </c>
      <c r="FP3" s="688"/>
      <c r="FQ3" s="688"/>
      <c r="FR3" s="688"/>
      <c r="FS3" s="688"/>
      <c r="FT3" s="688"/>
      <c r="FU3" s="688"/>
      <c r="FV3" s="688"/>
      <c r="FW3" s="688"/>
      <c r="FX3" s="688"/>
      <c r="FY3" s="667"/>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9"/>
      <c r="HI3" s="659"/>
      <c r="HJ3" s="660"/>
      <c r="HK3" s="660"/>
      <c r="HL3" s="660"/>
      <c r="HM3" s="660"/>
      <c r="HN3" s="660"/>
      <c r="HO3" s="660"/>
      <c r="HP3" s="740"/>
      <c r="HQ3" s="741"/>
      <c r="HR3" s="219"/>
      <c r="HS3" s="108"/>
      <c r="HX3" s="744"/>
      <c r="HY3" s="745"/>
      <c r="HZ3" s="745"/>
      <c r="IA3" s="745"/>
      <c r="IB3" s="745"/>
      <c r="IC3" s="745"/>
      <c r="ID3" s="745"/>
      <c r="IE3" s="747"/>
      <c r="IF3" s="723"/>
      <c r="IG3" s="723"/>
      <c r="IH3" s="726"/>
      <c r="II3" s="726"/>
      <c r="IJ3" s="726"/>
      <c r="IK3" s="726"/>
      <c r="IL3" s="727"/>
      <c r="IM3" s="110"/>
      <c r="IN3" s="110"/>
      <c r="IP3" s="111"/>
      <c r="IQ3" s="111"/>
      <c r="IR3" s="111"/>
      <c r="IS3" s="111"/>
      <c r="IT3" s="111"/>
      <c r="IU3" s="111"/>
      <c r="IV3" s="111"/>
      <c r="IX3" s="112"/>
      <c r="IY3" s="112"/>
      <c r="IZ3" s="112"/>
      <c r="JA3" s="112"/>
      <c r="JB3" s="112"/>
      <c r="JC3" s="112"/>
      <c r="JD3" s="112"/>
      <c r="JE3" s="112"/>
      <c r="JF3" s="112"/>
      <c r="JG3" s="112"/>
      <c r="JH3" s="112"/>
    </row>
    <row r="4" spans="1:268" s="115" customFormat="1" ht="21.5" customHeight="1">
      <c r="A4" s="704" t="str">
        <f>details!A5</f>
        <v>S.NO.</v>
      </c>
      <c r="B4" s="635" t="str">
        <f>details!B5</f>
        <v>CATEGORY</v>
      </c>
      <c r="C4" s="635" t="str">
        <f>details!C5</f>
        <v>GENDER</v>
      </c>
      <c r="D4" s="635" t="str">
        <f>details!D5</f>
        <v>R. NO. LOCAL</v>
      </c>
      <c r="E4" s="635" t="str">
        <f>details!E5</f>
        <v>R. NO.  BOARD</v>
      </c>
      <c r="F4" s="705" t="str">
        <f>details!F5</f>
        <v>S.R. NO.</v>
      </c>
      <c r="G4" s="635" t="str">
        <f>details!G5</f>
        <v>DATE OF BIRTH IN FIGURES</v>
      </c>
      <c r="H4" s="706" t="str">
        <f>details!H5</f>
        <v>DATE OF BIRTH IN WORDS</v>
      </c>
      <c r="I4" s="703" t="str">
        <f>details!I5</f>
        <v>NAME OF THE STUDENT</v>
      </c>
      <c r="J4" s="703" t="str">
        <f>details!J5</f>
        <v>FATHER'S NAME</v>
      </c>
      <c r="K4" s="703" t="str">
        <f>details!K5</f>
        <v>MOTHER'S NAME</v>
      </c>
      <c r="L4" s="689" t="str">
        <f>details!L4</f>
        <v>FIRST TEST</v>
      </c>
      <c r="M4" s="689"/>
      <c r="N4" s="689"/>
      <c r="O4" s="689" t="str">
        <f>details!N4</f>
        <v>SECOND TEST</v>
      </c>
      <c r="P4" s="689"/>
      <c r="Q4" s="689"/>
      <c r="R4" s="689" t="str">
        <f>details!P4</f>
        <v>THIRD TEST</v>
      </c>
      <c r="S4" s="689"/>
      <c r="T4" s="689"/>
      <c r="U4" s="693" t="s">
        <v>26</v>
      </c>
      <c r="V4" s="689" t="str">
        <f>details!R4</f>
        <v>HALF YEARLY EXAM</v>
      </c>
      <c r="W4" s="689"/>
      <c r="X4" s="689"/>
      <c r="Y4" s="689"/>
      <c r="Z4" s="692" t="s">
        <v>151</v>
      </c>
      <c r="AA4" s="689" t="str">
        <f>details!U4</f>
        <v>ANNUAL EXAM</v>
      </c>
      <c r="AB4" s="689"/>
      <c r="AC4" s="689"/>
      <c r="AD4" s="689"/>
      <c r="AE4" s="675" t="s">
        <v>188</v>
      </c>
      <c r="AF4" s="675" t="s">
        <v>149</v>
      </c>
      <c r="AG4" s="675" t="s">
        <v>150</v>
      </c>
      <c r="AH4" s="648" t="s">
        <v>189</v>
      </c>
      <c r="AI4" s="648" t="s">
        <v>0</v>
      </c>
      <c r="AJ4" s="689" t="str">
        <f>details!X4</f>
        <v>FIRST TEST</v>
      </c>
      <c r="AK4" s="689"/>
      <c r="AL4" s="689"/>
      <c r="AM4" s="689" t="str">
        <f>details!Z4</f>
        <v>SECOND TEST</v>
      </c>
      <c r="AN4" s="689"/>
      <c r="AO4" s="689"/>
      <c r="AP4" s="689" t="str">
        <f>details!AB4</f>
        <v>THIRD TEST</v>
      </c>
      <c r="AQ4" s="689"/>
      <c r="AR4" s="689"/>
      <c r="AS4" s="693" t="s">
        <v>26</v>
      </c>
      <c r="AT4" s="689" t="str">
        <f>details!AD4</f>
        <v>HALF YEARLY EXAM</v>
      </c>
      <c r="AU4" s="689"/>
      <c r="AV4" s="689"/>
      <c r="AW4" s="689"/>
      <c r="AX4" s="692" t="s">
        <v>151</v>
      </c>
      <c r="AY4" s="689" t="str">
        <f>details!AG4</f>
        <v>ANNUAL EXAM</v>
      </c>
      <c r="AZ4" s="689"/>
      <c r="BA4" s="689"/>
      <c r="BB4" s="689"/>
      <c r="BC4" s="675" t="s">
        <v>188</v>
      </c>
      <c r="BD4" s="675" t="s">
        <v>149</v>
      </c>
      <c r="BE4" s="675" t="s">
        <v>150</v>
      </c>
      <c r="BF4" s="648" t="s">
        <v>189</v>
      </c>
      <c r="BG4" s="648" t="s">
        <v>0</v>
      </c>
      <c r="BH4" s="635" t="str">
        <f>details!AJ4</f>
        <v>SUBJECT CODE</v>
      </c>
      <c r="BI4" s="689" t="str">
        <f>details!AK4</f>
        <v>FIRST TEST</v>
      </c>
      <c r="BJ4" s="689"/>
      <c r="BK4" s="689"/>
      <c r="BL4" s="689" t="str">
        <f>details!AM4</f>
        <v>SECOND TEST</v>
      </c>
      <c r="BM4" s="689"/>
      <c r="BN4" s="689"/>
      <c r="BO4" s="689" t="str">
        <f>details!AO4</f>
        <v>THIRD TEST</v>
      </c>
      <c r="BP4" s="689"/>
      <c r="BQ4" s="689"/>
      <c r="BR4" s="693" t="s">
        <v>26</v>
      </c>
      <c r="BS4" s="689" t="str">
        <f>details!AQ4</f>
        <v>HALF YEARLY EXAM</v>
      </c>
      <c r="BT4" s="689"/>
      <c r="BU4" s="689"/>
      <c r="BV4" s="692" t="s">
        <v>151</v>
      </c>
      <c r="BW4" s="689" t="str">
        <f>details!AS4</f>
        <v>ANNUAL EXAM</v>
      </c>
      <c r="BX4" s="689"/>
      <c r="BY4" s="689"/>
      <c r="BZ4" s="675" t="s">
        <v>188</v>
      </c>
      <c r="CA4" s="675" t="s">
        <v>149</v>
      </c>
      <c r="CB4" s="675" t="s">
        <v>150</v>
      </c>
      <c r="CC4" s="648" t="s">
        <v>189</v>
      </c>
      <c r="CD4" s="648" t="s">
        <v>0</v>
      </c>
      <c r="CE4" s="689" t="str">
        <f>details!AU4</f>
        <v>FIRST TEST</v>
      </c>
      <c r="CF4" s="689"/>
      <c r="CG4" s="689"/>
      <c r="CH4" s="689" t="str">
        <f>details!AW4</f>
        <v>SECOND TEST</v>
      </c>
      <c r="CI4" s="689"/>
      <c r="CJ4" s="689"/>
      <c r="CK4" s="689" t="str">
        <f>details!AY4</f>
        <v>THIRD TEST</v>
      </c>
      <c r="CL4" s="689"/>
      <c r="CM4" s="689"/>
      <c r="CN4" s="693" t="s">
        <v>26</v>
      </c>
      <c r="CO4" s="689" t="str">
        <f>details!BA4</f>
        <v>HALF YEARLY EXAM</v>
      </c>
      <c r="CP4" s="689"/>
      <c r="CQ4" s="689"/>
      <c r="CR4" s="689"/>
      <c r="CS4" s="692" t="s">
        <v>151</v>
      </c>
      <c r="CT4" s="689" t="str">
        <f>details!BD4</f>
        <v>ANNUAL EXAM</v>
      </c>
      <c r="CU4" s="689"/>
      <c r="CV4" s="689"/>
      <c r="CW4" s="689"/>
      <c r="CX4" s="675" t="s">
        <v>188</v>
      </c>
      <c r="CY4" s="675" t="s">
        <v>149</v>
      </c>
      <c r="CZ4" s="675" t="s">
        <v>150</v>
      </c>
      <c r="DA4" s="648" t="s">
        <v>189</v>
      </c>
      <c r="DB4" s="648" t="s">
        <v>0</v>
      </c>
      <c r="DC4" s="689" t="str">
        <f>details!BG4</f>
        <v>FIRST TEST</v>
      </c>
      <c r="DD4" s="689"/>
      <c r="DE4" s="689"/>
      <c r="DF4" s="689" t="str">
        <f>details!BI4</f>
        <v>SECOND TEST</v>
      </c>
      <c r="DG4" s="689"/>
      <c r="DH4" s="689"/>
      <c r="DI4" s="689" t="str">
        <f>details!BK4</f>
        <v>THIRD TEST</v>
      </c>
      <c r="DJ4" s="689"/>
      <c r="DK4" s="689"/>
      <c r="DL4" s="693" t="s">
        <v>26</v>
      </c>
      <c r="DM4" s="689" t="str">
        <f>details!BM4</f>
        <v>HALF YEARLY EXAM</v>
      </c>
      <c r="DN4" s="689"/>
      <c r="DO4" s="689"/>
      <c r="DP4" s="692" t="s">
        <v>151</v>
      </c>
      <c r="DQ4" s="689" t="str">
        <f>details!BO4</f>
        <v>ANNUAL EXAM</v>
      </c>
      <c r="DR4" s="689"/>
      <c r="DS4" s="689"/>
      <c r="DT4" s="675" t="s">
        <v>188</v>
      </c>
      <c r="DU4" s="675" t="s">
        <v>149</v>
      </c>
      <c r="DV4" s="675" t="s">
        <v>150</v>
      </c>
      <c r="DW4" s="648" t="s">
        <v>189</v>
      </c>
      <c r="DX4" s="648" t="s">
        <v>0</v>
      </c>
      <c r="DY4" s="689" t="str">
        <f>details!BQ4</f>
        <v>FIRST TEST</v>
      </c>
      <c r="DZ4" s="689"/>
      <c r="EA4" s="689"/>
      <c r="EB4" s="689" t="str">
        <f>details!BS4</f>
        <v>SECOND TEST</v>
      </c>
      <c r="EC4" s="689"/>
      <c r="ED4" s="689"/>
      <c r="EE4" s="689" t="str">
        <f>details!BU4</f>
        <v>THIRD TEST</v>
      </c>
      <c r="EF4" s="689"/>
      <c r="EG4" s="689"/>
      <c r="EH4" s="693" t="s">
        <v>26</v>
      </c>
      <c r="EI4" s="689" t="str">
        <f>details!BW4</f>
        <v>HALF YEARLY EXAM</v>
      </c>
      <c r="EJ4" s="689"/>
      <c r="EK4" s="689"/>
      <c r="EL4" s="692" t="s">
        <v>151</v>
      </c>
      <c r="EM4" s="689" t="str">
        <f>details!BY4</f>
        <v>ANNUAL EXAM</v>
      </c>
      <c r="EN4" s="689"/>
      <c r="EO4" s="689"/>
      <c r="EP4" s="675" t="s">
        <v>188</v>
      </c>
      <c r="EQ4" s="675" t="s">
        <v>149</v>
      </c>
      <c r="ER4" s="675" t="s">
        <v>150</v>
      </c>
      <c r="ES4" s="648" t="s">
        <v>189</v>
      </c>
      <c r="ET4" s="648" t="s">
        <v>0</v>
      </c>
      <c r="EU4" s="674" t="str">
        <f>details!CA4</f>
        <v>FIRST EVALUATION</v>
      </c>
      <c r="EV4" s="674" t="str">
        <f>details!CB4</f>
        <v>SECOND EVALUATION</v>
      </c>
      <c r="EW4" s="674" t="str">
        <f>details!CC4</f>
        <v>THIRD EVALUATION</v>
      </c>
      <c r="EX4" s="674" t="str">
        <f>details!CD4</f>
        <v>FOURTH EVALUATION</v>
      </c>
      <c r="EY4" s="674" t="str">
        <f>details!CE4</f>
        <v>FIFTH EVALUATION</v>
      </c>
      <c r="EZ4" s="675" t="s">
        <v>188</v>
      </c>
      <c r="FA4" s="675" t="s">
        <v>149</v>
      </c>
      <c r="FB4" s="675" t="s">
        <v>150</v>
      </c>
      <c r="FC4" s="648" t="s">
        <v>189</v>
      </c>
      <c r="FD4" s="648" t="s">
        <v>0</v>
      </c>
      <c r="FE4" s="674" t="str">
        <f>details!CF4</f>
        <v>FIRST EVALUATION</v>
      </c>
      <c r="FF4" s="674" t="str">
        <f>details!CG4</f>
        <v>SECOND EVALUATION</v>
      </c>
      <c r="FG4" s="674" t="str">
        <f>details!CH4</f>
        <v>THIRD EVALUATION</v>
      </c>
      <c r="FH4" s="674" t="str">
        <f>details!CI4</f>
        <v>FOURTH EVALUATION</v>
      </c>
      <c r="FI4" s="674" t="str">
        <f>details!CJ4</f>
        <v>FIFTH EVALUATION</v>
      </c>
      <c r="FJ4" s="675" t="s">
        <v>188</v>
      </c>
      <c r="FK4" s="675" t="s">
        <v>149</v>
      </c>
      <c r="FL4" s="675" t="s">
        <v>150</v>
      </c>
      <c r="FM4" s="648" t="s">
        <v>189</v>
      </c>
      <c r="FN4" s="648" t="s">
        <v>0</v>
      </c>
      <c r="FO4" s="674" t="str">
        <f>details!CK4</f>
        <v>FIRST EVALUATION</v>
      </c>
      <c r="FP4" s="674" t="str">
        <f>details!CL4</f>
        <v>SECOND EVALUATION</v>
      </c>
      <c r="FQ4" s="674" t="str">
        <f>details!CM4</f>
        <v>THIRD EVALUATION</v>
      </c>
      <c r="FR4" s="674" t="str">
        <f>details!CN4</f>
        <v>FOURTH EVALUATION</v>
      </c>
      <c r="FS4" s="674" t="str">
        <f>details!CO4</f>
        <v>FIFTH EVALUATION</v>
      </c>
      <c r="FT4" s="675" t="s">
        <v>188</v>
      </c>
      <c r="FU4" s="675" t="s">
        <v>149</v>
      </c>
      <c r="FV4" s="675" t="s">
        <v>150</v>
      </c>
      <c r="FW4" s="648" t="s">
        <v>189</v>
      </c>
      <c r="FX4" s="648" t="s">
        <v>0</v>
      </c>
      <c r="FY4" s="670" t="str">
        <f>L3</f>
        <v>HINDI</v>
      </c>
      <c r="FZ4" s="671"/>
      <c r="GA4" s="671"/>
      <c r="GB4" s="670" t="str">
        <f>AJ3</f>
        <v>ENGLISH</v>
      </c>
      <c r="GC4" s="671"/>
      <c r="GD4" s="671"/>
      <c r="GE4" s="672" t="str">
        <f>BH3</f>
        <v>SANSKRIT</v>
      </c>
      <c r="GF4" s="673"/>
      <c r="GG4" s="673"/>
      <c r="GH4" s="113"/>
      <c r="GI4" s="113"/>
      <c r="GJ4" s="113"/>
      <c r="GK4" s="113"/>
      <c r="GL4" s="113"/>
      <c r="GM4" s="672" t="str">
        <f>CE3</f>
        <v>MATHEMATICS</v>
      </c>
      <c r="GN4" s="673"/>
      <c r="GO4" s="673"/>
      <c r="GP4" s="672" t="str">
        <f>DC3</f>
        <v>SCIENCE</v>
      </c>
      <c r="GQ4" s="673"/>
      <c r="GR4" s="673"/>
      <c r="GS4" s="672" t="str">
        <f>DY3</f>
        <v>SOCIAL STUDIES</v>
      </c>
      <c r="GT4" s="673"/>
      <c r="GU4" s="673"/>
      <c r="GV4" s="672" t="str">
        <f>EU3</f>
        <v>WORK EXPERIENCE</v>
      </c>
      <c r="GW4" s="673"/>
      <c r="GX4" s="673"/>
      <c r="GY4" s="672" t="str">
        <f>FE3</f>
        <v>ART EDUCATION</v>
      </c>
      <c r="GZ4" s="673"/>
      <c r="HA4" s="673"/>
      <c r="HB4" s="672" t="str">
        <f>FO3</f>
        <v>PHYSICIAL EDUCATION</v>
      </c>
      <c r="HC4" s="673"/>
      <c r="HD4" s="673"/>
      <c r="HE4" s="636" t="s">
        <v>213</v>
      </c>
      <c r="HF4" s="636"/>
      <c r="HG4" s="636"/>
      <c r="HH4" s="637"/>
      <c r="HJ4" s="114"/>
      <c r="HK4" s="114"/>
      <c r="HL4" s="114"/>
      <c r="HM4" s="114"/>
      <c r="HN4" s="114"/>
      <c r="HO4" s="114"/>
      <c r="HP4" s="748" t="s">
        <v>121</v>
      </c>
      <c r="HQ4" s="749"/>
      <c r="HR4" s="750"/>
      <c r="HS4" s="116"/>
      <c r="HX4" s="117" t="s">
        <v>153</v>
      </c>
      <c r="HY4" s="118" t="str">
        <f>M107</f>
        <v>HINDI</v>
      </c>
      <c r="HZ4" s="66" t="str">
        <f>AJ107</f>
        <v>ENGLISH</v>
      </c>
      <c r="IA4" s="97" t="str">
        <f>BH107</f>
        <v>THIRD LANGUAGE</v>
      </c>
      <c r="IB4" s="66" t="str">
        <f>BH108</f>
        <v>SANSKRIT</v>
      </c>
      <c r="IC4" s="66" t="str">
        <f>BH109</f>
        <v>URDU</v>
      </c>
      <c r="ID4" s="66" t="str">
        <f>BH110</f>
        <v>GUJRATI</v>
      </c>
      <c r="IE4" s="66" t="str">
        <f>BH111</f>
        <v>PUNJABI</v>
      </c>
      <c r="IF4" s="66" t="str">
        <f>BH112</f>
        <v>SINGHI</v>
      </c>
      <c r="IG4" s="66" t="str">
        <f>CE107</f>
        <v>MATHEMATICS</v>
      </c>
      <c r="IH4" s="66" t="str">
        <f>DC107</f>
        <v>SCIENCE</v>
      </c>
      <c r="II4" s="66" t="str">
        <f>DY107</f>
        <v>SOCIAL STUDIES</v>
      </c>
      <c r="IJ4" s="66" t="str">
        <f>EU107</f>
        <v>WORK EXPERIENCE</v>
      </c>
      <c r="IK4" s="66" t="str">
        <f>FE107</f>
        <v>ART EDUCATION</v>
      </c>
      <c r="IL4" s="88" t="str">
        <f>FO107</f>
        <v>PHYSICIAL EDUCATION</v>
      </c>
      <c r="IP4" s="25"/>
      <c r="IQ4" s="25"/>
      <c r="IS4" s="25"/>
      <c r="IT4" s="25"/>
      <c r="IV4" s="119"/>
      <c r="IW4" s="119"/>
      <c r="IX4" s="119"/>
      <c r="IY4" s="119"/>
      <c r="JD4" s="25"/>
      <c r="JE4" s="25"/>
      <c r="JG4" s="119"/>
      <c r="JH4" s="119"/>
    </row>
    <row r="5" spans="1:268" s="128" customFormat="1" ht="109" customHeight="1">
      <c r="A5" s="704"/>
      <c r="B5" s="635"/>
      <c r="C5" s="635"/>
      <c r="D5" s="635"/>
      <c r="E5" s="635"/>
      <c r="F5" s="705"/>
      <c r="G5" s="635"/>
      <c r="H5" s="707"/>
      <c r="I5" s="703"/>
      <c r="J5" s="703"/>
      <c r="K5" s="703"/>
      <c r="L5" s="120" t="str">
        <f>details!L5</f>
        <v>WRITTEN  BY TEACHER</v>
      </c>
      <c r="M5" s="120" t="str">
        <f>details!M5</f>
        <v>ACTIVITY, ORAL, PROJECT, PRACTICAL BY TEACHER</v>
      </c>
      <c r="N5" s="120" t="s">
        <v>26</v>
      </c>
      <c r="O5" s="120" t="str">
        <f>details!N5</f>
        <v>WRITTEN  BY TEACHER</v>
      </c>
      <c r="P5" s="120" t="str">
        <f>details!O5</f>
        <v>ACTIVITY, ORAL, PROJECT, PRACTICAL BY TEACHER</v>
      </c>
      <c r="Q5" s="120" t="s">
        <v>26</v>
      </c>
      <c r="R5" s="120" t="str">
        <f>details!P5</f>
        <v>WRITTEN  BY TEACHER</v>
      </c>
      <c r="S5" s="120" t="str">
        <f>details!Q5</f>
        <v>ACTIVITY, ORAL, PROJECT, PRACTICAL BY TEACHER</v>
      </c>
      <c r="T5" s="120" t="s">
        <v>26</v>
      </c>
      <c r="U5" s="693"/>
      <c r="V5" s="120" t="str">
        <f>details!R5</f>
        <v>WRITTEN  BY TEACHER</v>
      </c>
      <c r="W5" s="120" t="str">
        <f>details!S5</f>
        <v>RKSMBK</v>
      </c>
      <c r="X5" s="120" t="str">
        <f>details!T5</f>
        <v>ACTIVITY, ORAL, PROJECT, PRACTICAL BY TEACHER</v>
      </c>
      <c r="Y5" s="121" t="s">
        <v>26</v>
      </c>
      <c r="Z5" s="692"/>
      <c r="AA5" s="120" t="str">
        <f>details!U5</f>
        <v>WRITTEN  BY TEACHER</v>
      </c>
      <c r="AB5" s="120" t="str">
        <f>details!V5</f>
        <v>RKSMBK</v>
      </c>
      <c r="AC5" s="120" t="str">
        <f>details!W5</f>
        <v>ACTIVITY, ORAL, PROJECT, PRACTICAL BY TEACHER</v>
      </c>
      <c r="AD5" s="121" t="s">
        <v>26</v>
      </c>
      <c r="AE5" s="675"/>
      <c r="AF5" s="675"/>
      <c r="AG5" s="675"/>
      <c r="AH5" s="648"/>
      <c r="AI5" s="648"/>
      <c r="AJ5" s="120" t="str">
        <f>details!X5</f>
        <v>WRITTEN  BY TEACHER</v>
      </c>
      <c r="AK5" s="120" t="str">
        <f>details!Y5</f>
        <v>ACTIVITY, ORAL, PROJECT, PRACTICAL BY TEACHER</v>
      </c>
      <c r="AL5" s="120" t="s">
        <v>26</v>
      </c>
      <c r="AM5" s="120" t="str">
        <f>details!Z5</f>
        <v>WRITTEN  BY TEACHER</v>
      </c>
      <c r="AN5" s="120" t="str">
        <f>details!AA5</f>
        <v>ACTIVITY, ORAL, PROJECT, PRACTICAL BY TEACHER</v>
      </c>
      <c r="AO5" s="120" t="s">
        <v>26</v>
      </c>
      <c r="AP5" s="120" t="str">
        <f>details!AB5</f>
        <v>WRITTEN  BY TEACHER</v>
      </c>
      <c r="AQ5" s="120" t="str">
        <f>details!AC5</f>
        <v>ACTIVITY, ORAL, PROJECT, PRACTICAL BY TEACHER</v>
      </c>
      <c r="AR5" s="120" t="s">
        <v>26</v>
      </c>
      <c r="AS5" s="693"/>
      <c r="AT5" s="120" t="str">
        <f>details!AD5</f>
        <v>WRITTEN  BY TEACHER</v>
      </c>
      <c r="AU5" s="120" t="str">
        <f>details!AE5</f>
        <v>RKSMBK</v>
      </c>
      <c r="AV5" s="120" t="str">
        <f>details!AF5</f>
        <v>ACTIVITY, ORAL, PROJECT, PRACTICAL BY TEACHER</v>
      </c>
      <c r="AW5" s="121" t="s">
        <v>26</v>
      </c>
      <c r="AX5" s="692"/>
      <c r="AY5" s="120" t="str">
        <f>details!AG5</f>
        <v>WRITTEN  BY TEACHER</v>
      </c>
      <c r="AZ5" s="120" t="str">
        <f>details!AH5</f>
        <v>RKSMBK</v>
      </c>
      <c r="BA5" s="120" t="str">
        <f>details!AI5</f>
        <v>ACTIVITY, ORAL, PROJECT, PRACTICAL BY TEACHER</v>
      </c>
      <c r="BB5" s="121" t="s">
        <v>26</v>
      </c>
      <c r="BC5" s="675"/>
      <c r="BD5" s="675"/>
      <c r="BE5" s="675"/>
      <c r="BF5" s="648"/>
      <c r="BG5" s="648"/>
      <c r="BH5" s="635"/>
      <c r="BI5" s="120" t="str">
        <f>details!AK5</f>
        <v>WRITTEN  BY TEACHER</v>
      </c>
      <c r="BJ5" s="120" t="str">
        <f>details!AL5</f>
        <v>ACTIVITY, ORAL, PROJECT, PRACTICAL BY TEACHER</v>
      </c>
      <c r="BK5" s="120" t="s">
        <v>26</v>
      </c>
      <c r="BL5" s="120" t="str">
        <f>details!AM5</f>
        <v>WRITTEN  BY TEACHER</v>
      </c>
      <c r="BM5" s="120" t="str">
        <f>details!AN5</f>
        <v>ACTIVITY, ORAL, PROJECT, PRACTICAL BY TEACHER</v>
      </c>
      <c r="BN5" s="120" t="s">
        <v>26</v>
      </c>
      <c r="BO5" s="120" t="str">
        <f>details!AO5</f>
        <v>WRITTEN  BY TEACHER</v>
      </c>
      <c r="BP5" s="120" t="str">
        <f>details!AP5</f>
        <v>ACTIVITY, ORAL, PROJECT, PRACTICAL BY TEACHER</v>
      </c>
      <c r="BQ5" s="120" t="s">
        <v>26</v>
      </c>
      <c r="BR5" s="693"/>
      <c r="BS5" s="120" t="str">
        <f>details!AQ5</f>
        <v>WRITTEN  BY TEACHER</v>
      </c>
      <c r="BT5" s="120" t="str">
        <f>details!AR5</f>
        <v>ACTIVITY, ORAL, PROJECT, PRACTICAL BY TEACHER</v>
      </c>
      <c r="BU5" s="121" t="s">
        <v>26</v>
      </c>
      <c r="BV5" s="692"/>
      <c r="BW5" s="120" t="str">
        <f>details!AS5</f>
        <v>WRITTEN  BY TEACHER</v>
      </c>
      <c r="BX5" s="120" t="str">
        <f>details!AT5</f>
        <v>ACTIVITY, ORAL, PROJECT, PRACTICAL BY TEACHER</v>
      </c>
      <c r="BY5" s="121" t="s">
        <v>26</v>
      </c>
      <c r="BZ5" s="675"/>
      <c r="CA5" s="675"/>
      <c r="CB5" s="675"/>
      <c r="CC5" s="648"/>
      <c r="CD5" s="648"/>
      <c r="CE5" s="120" t="str">
        <f>details!AU5</f>
        <v>WRITTEN  BY TEACHER</v>
      </c>
      <c r="CF5" s="120" t="str">
        <f>details!AV5</f>
        <v>ACTIVITY, ORAL, PROJECT, PRACTICAL BY TEACHER</v>
      </c>
      <c r="CG5" s="120" t="s">
        <v>26</v>
      </c>
      <c r="CH5" s="120" t="str">
        <f>details!AW5</f>
        <v>WRITTEN  BY TEACHER</v>
      </c>
      <c r="CI5" s="120" t="str">
        <f>details!AX5</f>
        <v>ACTIVITY, ORAL, PROJECT, PRACTICAL BY TEACHER</v>
      </c>
      <c r="CJ5" s="120" t="s">
        <v>26</v>
      </c>
      <c r="CK5" s="120" t="str">
        <f>details!AY5</f>
        <v>WRITTEN  BY TEACHER</v>
      </c>
      <c r="CL5" s="120" t="str">
        <f>details!AZ5</f>
        <v>ACTIVITY, ORAL, PROJECT, PRACTICAL BY TEACHER</v>
      </c>
      <c r="CM5" s="120" t="s">
        <v>26</v>
      </c>
      <c r="CN5" s="693"/>
      <c r="CO5" s="120" t="str">
        <f>details!BA5</f>
        <v>WRITTEN  BY TEACHER</v>
      </c>
      <c r="CP5" s="120" t="str">
        <f>details!BB5</f>
        <v>RKSMBK</v>
      </c>
      <c r="CQ5" s="120" t="str">
        <f>details!BC5</f>
        <v>ACTIVITY, ORAL, PROJECT, PRACTICAL BY TEACHER</v>
      </c>
      <c r="CR5" s="121" t="s">
        <v>26</v>
      </c>
      <c r="CS5" s="692"/>
      <c r="CT5" s="120" t="str">
        <f>details!BD5</f>
        <v>WRITTEN  BY TEACHER</v>
      </c>
      <c r="CU5" s="120" t="str">
        <f>details!BE5</f>
        <v>RKSMBK</v>
      </c>
      <c r="CV5" s="120" t="str">
        <f>details!BF5</f>
        <v>ACTIVITY, ORAL, PROJECT, PRACTICAL BY TEACHER</v>
      </c>
      <c r="CW5" s="121" t="s">
        <v>26</v>
      </c>
      <c r="CX5" s="675"/>
      <c r="CY5" s="675"/>
      <c r="CZ5" s="675"/>
      <c r="DA5" s="648"/>
      <c r="DB5" s="648"/>
      <c r="DC5" s="120" t="str">
        <f>details!BG5</f>
        <v>WRITTEN  BY TEACHER</v>
      </c>
      <c r="DD5" s="120" t="str">
        <f>details!BH5</f>
        <v>ACTIVITY, ORAL, PROJECT, PRACTICAL BY TEACHER</v>
      </c>
      <c r="DE5" s="120" t="s">
        <v>26</v>
      </c>
      <c r="DF5" s="120" t="str">
        <f>details!BI5</f>
        <v>WRITTEN  BY TEACHER</v>
      </c>
      <c r="DG5" s="120" t="str">
        <f>details!BJ5</f>
        <v>ACTIVITY, ORAL, PROJECT, PRACTICAL BY TEACHER</v>
      </c>
      <c r="DH5" s="120" t="s">
        <v>26</v>
      </c>
      <c r="DI5" s="120" t="str">
        <f>details!BK5</f>
        <v>WRITTEN  BY TEACHER</v>
      </c>
      <c r="DJ5" s="120" t="str">
        <f>details!BL5</f>
        <v>ACTIVITY, ORAL, PROJECT, PRACTICAL BY TEACHER</v>
      </c>
      <c r="DK5" s="120" t="s">
        <v>26</v>
      </c>
      <c r="DL5" s="693"/>
      <c r="DM5" s="120" t="str">
        <f>details!BM5</f>
        <v>WRITTEN  BY TEACHER</v>
      </c>
      <c r="DN5" s="120" t="str">
        <f>details!BN5</f>
        <v>ACTIVITY, ORAL, PROJECT, PRACTICAL BY TEACHER</v>
      </c>
      <c r="DO5" s="120" t="s">
        <v>26</v>
      </c>
      <c r="DP5" s="692"/>
      <c r="DQ5" s="121" t="str">
        <f>details!BO5</f>
        <v>WRITTEN  BY TEACHER</v>
      </c>
      <c r="DR5" s="120" t="str">
        <f>details!BP5</f>
        <v>ACTIVITY, ORAL, PROJECT, PRACTICAL BY TEACHER</v>
      </c>
      <c r="DS5" s="121" t="s">
        <v>26</v>
      </c>
      <c r="DT5" s="675"/>
      <c r="DU5" s="675"/>
      <c r="DV5" s="675"/>
      <c r="DW5" s="648"/>
      <c r="DX5" s="648"/>
      <c r="DY5" s="120" t="str">
        <f>details!BQ5</f>
        <v>WRITTEN  BY TEACHER</v>
      </c>
      <c r="DZ5" s="120" t="str">
        <f>details!BR5</f>
        <v>ACTIVITY, ORAL, PROJECT, PRACTICAL BY TEACHER</v>
      </c>
      <c r="EA5" s="120" t="s">
        <v>26</v>
      </c>
      <c r="EB5" s="120" t="str">
        <f>details!BS5</f>
        <v>WRITTEN  BY TEACHER</v>
      </c>
      <c r="EC5" s="120" t="str">
        <f>details!BT5</f>
        <v>ACTIVITY, ORAL, PROJECT, PRACTICAL BY TEACHER</v>
      </c>
      <c r="ED5" s="120" t="s">
        <v>26</v>
      </c>
      <c r="EE5" s="120" t="str">
        <f>details!BU5</f>
        <v>WRITTEN  BY TEACHER</v>
      </c>
      <c r="EF5" s="120" t="str">
        <f>details!BV5</f>
        <v>ACTIVITY, ORAL, PROJECT, PRACTICAL BY TEACHER</v>
      </c>
      <c r="EG5" s="120" t="s">
        <v>26</v>
      </c>
      <c r="EH5" s="693"/>
      <c r="EI5" s="120" t="str">
        <f>details!BW5</f>
        <v>WRITTEN  BY TEACHER</v>
      </c>
      <c r="EJ5" s="120" t="str">
        <f>details!BX5</f>
        <v>ACTIVITY, ORAL, PROJECT, PRACTICAL BY TEACHER</v>
      </c>
      <c r="EK5" s="121" t="s">
        <v>26</v>
      </c>
      <c r="EL5" s="692"/>
      <c r="EM5" s="120" t="str">
        <f>details!BY5</f>
        <v>WRITTEN  BY TEACHER</v>
      </c>
      <c r="EN5" s="120" t="str">
        <f>details!BZ5</f>
        <v>ACTIVITY, ORAL, PROJECT, PRACTICAL BY TEACHER</v>
      </c>
      <c r="EO5" s="121" t="s">
        <v>26</v>
      </c>
      <c r="EP5" s="675"/>
      <c r="EQ5" s="675"/>
      <c r="ER5" s="675"/>
      <c r="ES5" s="648"/>
      <c r="ET5" s="648"/>
      <c r="EU5" s="674"/>
      <c r="EV5" s="674">
        <f>details!CB5</f>
        <v>0</v>
      </c>
      <c r="EW5" s="674">
        <f>details!CC5</f>
        <v>0</v>
      </c>
      <c r="EX5" s="674">
        <f>details!CD5</f>
        <v>0</v>
      </c>
      <c r="EY5" s="674">
        <f>details!CE5</f>
        <v>0</v>
      </c>
      <c r="EZ5" s="675"/>
      <c r="FA5" s="675"/>
      <c r="FB5" s="675"/>
      <c r="FC5" s="648"/>
      <c r="FD5" s="648"/>
      <c r="FE5" s="674">
        <f>details!CF5</f>
        <v>0</v>
      </c>
      <c r="FF5" s="674">
        <f>details!CG5</f>
        <v>0</v>
      </c>
      <c r="FG5" s="674">
        <f>details!CH5</f>
        <v>0</v>
      </c>
      <c r="FH5" s="674">
        <f>details!CI5</f>
        <v>0</v>
      </c>
      <c r="FI5" s="674">
        <f>details!CJ5</f>
        <v>0</v>
      </c>
      <c r="FJ5" s="675"/>
      <c r="FK5" s="675"/>
      <c r="FL5" s="675"/>
      <c r="FM5" s="648"/>
      <c r="FN5" s="648"/>
      <c r="FO5" s="674">
        <f>details!CK5</f>
        <v>0</v>
      </c>
      <c r="FP5" s="674">
        <f>details!CL5</f>
        <v>0</v>
      </c>
      <c r="FQ5" s="674">
        <f>details!CM5</f>
        <v>0</v>
      </c>
      <c r="FR5" s="674">
        <f>details!CN5</f>
        <v>0</v>
      </c>
      <c r="FS5" s="674">
        <f>details!CO5</f>
        <v>0</v>
      </c>
      <c r="FT5" s="675"/>
      <c r="FU5" s="675"/>
      <c r="FV5" s="675"/>
      <c r="FW5" s="648"/>
      <c r="FX5" s="648"/>
      <c r="FY5" s="122" t="str">
        <f>AH4</f>
        <v>SUBJECT TOTAL MAX.</v>
      </c>
      <c r="FZ5" s="122" t="str">
        <f>AE4</f>
        <v>SUBJECT TOTAL OBTAINED</v>
      </c>
      <c r="GA5" s="122" t="str">
        <f>AG4</f>
        <v>GRADE OBTAINED</v>
      </c>
      <c r="GB5" s="122" t="str">
        <f>BF4</f>
        <v>SUBJECT TOTAL MAX.</v>
      </c>
      <c r="GC5" s="122" t="str">
        <f>BC4</f>
        <v>SUBJECT TOTAL OBTAINED</v>
      </c>
      <c r="GD5" s="122" t="str">
        <f>BE4</f>
        <v>GRADE OBTAINED</v>
      </c>
      <c r="GE5" s="123" t="str">
        <f>CC4</f>
        <v>SUBJECT TOTAL MAX.</v>
      </c>
      <c r="GF5" s="123" t="str">
        <f>BZ4</f>
        <v>SUBJECT TOTAL OBTAINED</v>
      </c>
      <c r="GG5" s="123" t="str">
        <f>CB4</f>
        <v>GRADE OBTAINED</v>
      </c>
      <c r="GH5" s="124" t="s">
        <v>127</v>
      </c>
      <c r="GI5" s="124" t="s">
        <v>128</v>
      </c>
      <c r="GJ5" s="124" t="s">
        <v>129</v>
      </c>
      <c r="GK5" s="124" t="s">
        <v>130</v>
      </c>
      <c r="GL5" s="124" t="s">
        <v>131</v>
      </c>
      <c r="GM5" s="122" t="str">
        <f>DA4</f>
        <v>SUBJECT TOTAL MAX.</v>
      </c>
      <c r="GN5" s="122" t="str">
        <f>CX4</f>
        <v>SUBJECT TOTAL OBTAINED</v>
      </c>
      <c r="GO5" s="122" t="str">
        <f>CZ4</f>
        <v>GRADE OBTAINED</v>
      </c>
      <c r="GP5" s="122" t="str">
        <f>DW4</f>
        <v>SUBJECT TOTAL MAX.</v>
      </c>
      <c r="GQ5" s="122" t="str">
        <f>DT4</f>
        <v>SUBJECT TOTAL OBTAINED</v>
      </c>
      <c r="GR5" s="122" t="str">
        <f>DV4</f>
        <v>GRADE OBTAINED</v>
      </c>
      <c r="GS5" s="122" t="str">
        <f>ES4</f>
        <v>SUBJECT TOTAL MAX.</v>
      </c>
      <c r="GT5" s="122" t="str">
        <f>EP4</f>
        <v>SUBJECT TOTAL OBTAINED</v>
      </c>
      <c r="GU5" s="122" t="str">
        <f>ER4</f>
        <v>GRADE OBTAINED</v>
      </c>
      <c r="GV5" s="122" t="str">
        <f>FC4</f>
        <v>SUBJECT TOTAL MAX.</v>
      </c>
      <c r="GW5" s="122" t="str">
        <f>EZ4</f>
        <v>SUBJECT TOTAL OBTAINED</v>
      </c>
      <c r="GX5" s="122" t="str">
        <f>FB4</f>
        <v>GRADE OBTAINED</v>
      </c>
      <c r="GY5" s="122" t="str">
        <f>FM4</f>
        <v>SUBJECT TOTAL MAX.</v>
      </c>
      <c r="GZ5" s="122" t="str">
        <f>FJ4</f>
        <v>SUBJECT TOTAL OBTAINED</v>
      </c>
      <c r="HA5" s="122" t="str">
        <f>FL4</f>
        <v>GRADE OBTAINED</v>
      </c>
      <c r="HB5" s="122" t="str">
        <f>FW4</f>
        <v>SUBJECT TOTAL MAX.</v>
      </c>
      <c r="HC5" s="122" t="str">
        <f>FT4</f>
        <v>SUBJECT TOTAL OBTAINED</v>
      </c>
      <c r="HD5" s="122" t="str">
        <f>FV4</f>
        <v>GRADE OBTAINED</v>
      </c>
      <c r="HE5" s="234" t="s">
        <v>210</v>
      </c>
      <c r="HF5" s="234" t="s">
        <v>212</v>
      </c>
      <c r="HG5" s="234" t="s">
        <v>71</v>
      </c>
      <c r="HH5" s="234" t="s">
        <v>72</v>
      </c>
      <c r="HI5" s="66" t="s">
        <v>230</v>
      </c>
      <c r="HJ5" s="122" t="s">
        <v>192</v>
      </c>
      <c r="HK5" s="122" t="s">
        <v>193</v>
      </c>
      <c r="HL5" s="122" t="s">
        <v>148</v>
      </c>
      <c r="HM5" s="122"/>
      <c r="HN5" s="122" t="s">
        <v>196</v>
      </c>
      <c r="HO5" s="122" t="s">
        <v>194</v>
      </c>
      <c r="HP5" s="125" t="str">
        <f>details!EP5</f>
        <v>MEETINGS</v>
      </c>
      <c r="HQ5" s="126" t="str">
        <f>details!EQ5</f>
        <v>STUDENT ATTENDANCE</v>
      </c>
      <c r="HR5" s="126" t="s">
        <v>198</v>
      </c>
      <c r="HS5" s="127"/>
      <c r="HX5" s="129"/>
      <c r="HY5" s="130" t="str">
        <f>M108</f>
        <v>BHANWAR LAL THANNA</v>
      </c>
      <c r="HZ5" s="122" t="str">
        <f>AJ108</f>
        <v>ASHOK KUMAR SHREEMALI</v>
      </c>
      <c r="IA5" s="130"/>
      <c r="IB5" s="130" t="str">
        <f>BL108</f>
        <v>SAROJ PORWAL</v>
      </c>
      <c r="IC5" s="125">
        <f>BL109</f>
        <v>0</v>
      </c>
      <c r="ID5" s="122">
        <f>BL110</f>
        <v>0</v>
      </c>
      <c r="IE5" s="122">
        <f>BL111</f>
        <v>0</v>
      </c>
      <c r="IF5" s="122">
        <f>BL112</f>
        <v>0</v>
      </c>
      <c r="IG5" s="122" t="str">
        <f>CE108</f>
        <v>BHAGGA LAL RAWAT</v>
      </c>
      <c r="IH5" s="122" t="str">
        <f>DC108</f>
        <v>RADHE SHYAM DHAKER</v>
      </c>
      <c r="II5" s="122" t="str">
        <f>DY108</f>
        <v>SHREE RAM RAWAT</v>
      </c>
      <c r="IJ5" s="122" t="str">
        <f>EU108</f>
        <v>BHAGGA LAL RAWAT</v>
      </c>
      <c r="IK5" s="122" t="str">
        <f>FE108</f>
        <v>BHAGGA LAL RAWAT</v>
      </c>
      <c r="IL5" s="131" t="str">
        <f>FO108</f>
        <v>SURAJ KUMAR MEENA</v>
      </c>
      <c r="IP5" s="119"/>
      <c r="IQ5" s="119"/>
      <c r="IS5" s="119"/>
      <c r="IT5" s="119"/>
      <c r="IV5" s="119"/>
      <c r="IW5" s="119"/>
      <c r="IX5" s="119"/>
      <c r="IY5" s="119"/>
      <c r="JD5" s="119"/>
      <c r="JE5" s="119"/>
      <c r="JG5" s="119"/>
      <c r="JH5" s="119"/>
    </row>
    <row r="6" spans="1:268" s="142" customFormat="1" ht="12.75" customHeight="1">
      <c r="A6" s="132"/>
      <c r="B6" s="711" t="s">
        <v>33</v>
      </c>
      <c r="C6" s="711"/>
      <c r="D6" s="711"/>
      <c r="E6" s="711"/>
      <c r="F6" s="711"/>
      <c r="G6" s="711"/>
      <c r="H6" s="711"/>
      <c r="I6" s="711"/>
      <c r="J6" s="711"/>
      <c r="K6" s="133"/>
      <c r="L6" s="134">
        <f>IF(details!L6="","",details!L6)</f>
        <v>5</v>
      </c>
      <c r="M6" s="134">
        <f>IF(details!M6="","",details!M6)</f>
        <v>5</v>
      </c>
      <c r="N6" s="134">
        <f>IF(AND(L6="",M6=""),"",IF(AND(L6="NA",M6="NA"),"NA",SUM(L6:M6)))</f>
        <v>10</v>
      </c>
      <c r="O6" s="134">
        <f>IF(details!N6="","",details!N6)</f>
        <v>5</v>
      </c>
      <c r="P6" s="134">
        <f>IF(details!O6="","",details!O6)</f>
        <v>5</v>
      </c>
      <c r="Q6" s="134">
        <f>IF(AND(O6="",P6=""),"",IF(AND(O6="NA",P6="NA"),"NA",SUM(O6:P6)))</f>
        <v>10</v>
      </c>
      <c r="R6" s="134">
        <f>IF(details!P6="","",details!P6)</f>
        <v>5</v>
      </c>
      <c r="S6" s="134">
        <f>IF(details!Q6="","",details!Q6)</f>
        <v>5</v>
      </c>
      <c r="T6" s="134">
        <f>IF(AND(R6="",S6=""),"",IF(AND(R6="NA",S6="NA"),"NA",SUM(R6:S6)))</f>
        <v>10</v>
      </c>
      <c r="U6" s="135">
        <f>IF(AND(N6="",Q6="",T6=""),"",IF(AND(N6="NA",Q6="NA",T6="NA"),"NA",SUM(N6,Q6,T6)))</f>
        <v>30</v>
      </c>
      <c r="V6" s="134">
        <f>IF(details!R6="","",details!R6)</f>
        <v>30</v>
      </c>
      <c r="W6" s="134">
        <f>IF(details!S6="","",details!S6)</f>
        <v>30</v>
      </c>
      <c r="X6" s="134">
        <f>IF(details!T6="","",details!T6)</f>
        <v>10</v>
      </c>
      <c r="Y6" s="135">
        <f>IF(AND(V6="",X6=""),"",IF(AND(V6="NA",X6="NA"),"NA",SUM(V6:X6)))</f>
        <v>70</v>
      </c>
      <c r="Z6" s="134">
        <f>IF(AND(U6="NA",Y6="NA"),"NA",IF(Y6="","",SUM(U6,Y6)))</f>
        <v>100</v>
      </c>
      <c r="AA6" s="134">
        <f>IF(details!U6="","",details!U6)</f>
        <v>40</v>
      </c>
      <c r="AB6" s="134">
        <f>IF(details!V6="","",details!V6)</f>
        <v>40</v>
      </c>
      <c r="AC6" s="134">
        <f>IF(details!W6="","",details!W6)</f>
        <v>20</v>
      </c>
      <c r="AD6" s="134">
        <f>IF(AND(AA6="",AC6=""),"",SUM(AA6:AC6))</f>
        <v>100</v>
      </c>
      <c r="AE6" s="134">
        <f>IF(AD6="","",SUM(Z6,AD6))</f>
        <v>200</v>
      </c>
      <c r="AF6" s="136" t="str">
        <f>IF(OR(AE6="",AH6=""),"",ROUNDUP(AE6/AH6*100,0))</f>
        <v/>
      </c>
      <c r="AG6" s="134" t="str">
        <f>IF(AF6="","",IF(AF6&gt;85,"A",IF(AF6&gt;70,"B",IF(AF6&gt;50,"C",IF(AF6&gt;30,"D","E")))))</f>
        <v/>
      </c>
      <c r="AH6" s="138" t="str">
        <f>IF(OR($D6="TC",$D6="drop",$D6=""),"",AE$6-AI6)</f>
        <v/>
      </c>
      <c r="AI6" s="138">
        <f>COUNTIF(N6,"NA")*N$6+COUNTIF(Q6,"NA")*Q$6+COUNTIF(T6,"NA")*T$6+(COUNTIF(Y6,"NA")*Y$6)</f>
        <v>0</v>
      </c>
      <c r="AJ6" s="137">
        <f>IF(details!X6="","",details!X6)</f>
        <v>5</v>
      </c>
      <c r="AK6" s="137">
        <f>IF(details!Y6="","",details!Y6)</f>
        <v>5</v>
      </c>
      <c r="AL6" s="134">
        <f>IF(AND(AJ6="",AK6=""),"",IF(AND(AJ6="NA",AK6="NA"),"NA",SUM(AJ6:AK6)))</f>
        <v>10</v>
      </c>
      <c r="AM6" s="137">
        <f>IF(details!Z6="","",details!Z6)</f>
        <v>5</v>
      </c>
      <c r="AN6" s="137">
        <f>IF(details!AA6="","",details!AA6)</f>
        <v>5</v>
      </c>
      <c r="AO6" s="134">
        <f>IF(AND(AM6="",AN6=""),"",IF(AND(AM6="NA",AN6="NA"),"NA",SUM(AM6:AN6)))</f>
        <v>10</v>
      </c>
      <c r="AP6" s="137">
        <f>IF(details!AB6="","",details!AB6)</f>
        <v>5</v>
      </c>
      <c r="AQ6" s="137">
        <f>IF(details!AC6="","",details!AC6)</f>
        <v>5</v>
      </c>
      <c r="AR6" s="134">
        <f>IF(AND(AP6="",AQ6=""),"",IF(AND(AP6="NA",AQ6="NA"),"NA",SUM(AP6:AQ6)))</f>
        <v>10</v>
      </c>
      <c r="AS6" s="135">
        <f>IF(AND(AL6="",AO6="",AR6=""),"",IF(AND(AL6="NA",AO6="NA",AR6="NA"),"NA",SUM(AL6,AO6,AR6)))</f>
        <v>30</v>
      </c>
      <c r="AT6" s="137">
        <f>IF(details!AD6="","",details!AD6)</f>
        <v>30</v>
      </c>
      <c r="AU6" s="137">
        <f>IF(details!AE6="","",details!AE6)</f>
        <v>30</v>
      </c>
      <c r="AV6" s="137">
        <f>IF(details!AF6="","",details!AF6)</f>
        <v>10</v>
      </c>
      <c r="AW6" s="135">
        <f>IF(AND(AT6="",AV6=""),"",IF(AND(AT6="NA",AV6="NA"),"NA",SUM(AT6:AV6)))</f>
        <v>70</v>
      </c>
      <c r="AX6" s="134">
        <f>IF(AND(AS6="NA",AW6="NA"),"NA",IF(AW6="","",SUM(AS6,AW6)))</f>
        <v>100</v>
      </c>
      <c r="AY6" s="137">
        <f>IF(details!AG6="","",details!AG6)</f>
        <v>40</v>
      </c>
      <c r="AZ6" s="137">
        <f>IF(details!AH6="","",details!AH6)</f>
        <v>40</v>
      </c>
      <c r="BA6" s="137">
        <f>IF(details!AI6="","",details!AI6)</f>
        <v>20</v>
      </c>
      <c r="BB6" s="134">
        <f>IF(AND(AY6="",BA6=""),"",SUM(AY6:BA6))</f>
        <v>100</v>
      </c>
      <c r="BC6" s="134">
        <f>IF(BB6="","",SUM(AX6,BB6))</f>
        <v>200</v>
      </c>
      <c r="BD6" s="136" t="str">
        <f>IF(OR(BC6="",BF6=""),"",ROUNDUP(BC6/BF6*100,0))</f>
        <v/>
      </c>
      <c r="BE6" s="134" t="str">
        <f>IF(BD6="","",IF(BD6&gt;85,"A",IF(BD6&gt;70,"B",IF(BD6&gt;50,"C",IF(BD6&gt;30,"D","E")))))</f>
        <v/>
      </c>
      <c r="BF6" s="138" t="str">
        <f>IF(OR($D6="TC",$D6="drop",$D6=""),"",BC$6-BG6)</f>
        <v/>
      </c>
      <c r="BG6" s="138">
        <f>COUNTIF(AL6,"NA")*AL$6+COUNTIF(AO6,"NA")*AO$6+COUNTIF(AR6,"NA")*AR$6+(COUNTIF(AW6,"NA")*AW$6)</f>
        <v>0</v>
      </c>
      <c r="BH6" s="139" t="str">
        <f>IF(D6="","",details!AJ6)</f>
        <v/>
      </c>
      <c r="BI6" s="134">
        <f>IF(details!AK6="","",details!AK6)</f>
        <v>5</v>
      </c>
      <c r="BJ6" s="134">
        <f>IF(details!AL6="","",details!AL6)</f>
        <v>5</v>
      </c>
      <c r="BK6" s="134">
        <f>IF(AND(BI6="",BJ6=""),"",IF(AND(BI6="NA",BJ6="NA"),"NA",SUM(BI6:BJ6)))</f>
        <v>10</v>
      </c>
      <c r="BL6" s="134">
        <f>IF(details!AM6="","",details!AM6)</f>
        <v>5</v>
      </c>
      <c r="BM6" s="134">
        <f>IF(details!AN6="","",details!AN6)</f>
        <v>5</v>
      </c>
      <c r="BN6" s="134">
        <f>IF(AND(BL6="",BM6=""),"",IF(AND(BL6="NA",BM6="NA"),"NA",SUM(BL6:BM6)))</f>
        <v>10</v>
      </c>
      <c r="BO6" s="134">
        <f>IF(details!AO6="","",details!AO6)</f>
        <v>5</v>
      </c>
      <c r="BP6" s="134">
        <f>IF(details!AP6="","",details!AP6)</f>
        <v>5</v>
      </c>
      <c r="BQ6" s="134">
        <f>IF(AND(BO6="",BP6=""),"",IF(AND(BO6="NA",BP6="NA"),"NA",SUM(BO6:BP6)))</f>
        <v>10</v>
      </c>
      <c r="BR6" s="135">
        <f>IF(AND(BK6="",BN6="",BQ6=""),"",IF(AND(BK6="NA",BN6="NA",BQ6="NA"),"NA",SUM(BK6,BN6,BQ6)))</f>
        <v>30</v>
      </c>
      <c r="BS6" s="134">
        <f>IF(details!AQ6="","",details!AQ6)</f>
        <v>50</v>
      </c>
      <c r="BT6" s="134">
        <f>IF(details!AR6="","",details!AR6)</f>
        <v>20</v>
      </c>
      <c r="BU6" s="135">
        <f>IF(AND(BS6="",BT6=""),"",IF(AND(BS6="NA",BT6="NA"),"NA",SUM(BS6:BT6)))</f>
        <v>70</v>
      </c>
      <c r="BV6" s="134">
        <f>IF(AND(BR6="NA",BU6="NA"),"NA",IF(BU6="","",SUM(BR6,BU6)))</f>
        <v>100</v>
      </c>
      <c r="BW6" s="134">
        <f>IF(details!AS6="","",details!AS6)</f>
        <v>70</v>
      </c>
      <c r="BX6" s="134">
        <f>IF(details!AT6="","",details!AT6)</f>
        <v>30</v>
      </c>
      <c r="BY6" s="134">
        <f>IF(AND(BW6="",BX6=""),"",SUM(BW6:BX6))</f>
        <v>100</v>
      </c>
      <c r="BZ6" s="134">
        <f>IF(BY6="","",SUM(BV6,BY6))</f>
        <v>200</v>
      </c>
      <c r="CA6" s="136" t="str">
        <f>IF(OR(BZ6="",CC6=""),"",ROUNDUP(BZ6/CC6*100,0))</f>
        <v/>
      </c>
      <c r="CB6" s="134" t="str">
        <f>IF(CA6="","",IF(CA6&gt;85,"A",IF(CA6&gt;70,"B",IF(CA6&gt;50,"C",IF(CA6&gt;30,"D","E")))))</f>
        <v/>
      </c>
      <c r="CC6" s="138" t="str">
        <f>IF(OR($D6="TC",$D6="drop",$D6=""),"",BZ$6-CD6)</f>
        <v/>
      </c>
      <c r="CD6" s="138">
        <f>COUNTIF(BK6,"NA")*BK$6+COUNTIF(BN6,"NA")*BN$6+COUNTIF(BQ6,"NA")*BQ$6+(COUNTIF(BU6,"NA")*BU$6)</f>
        <v>0</v>
      </c>
      <c r="CE6" s="137">
        <f>IF(details!AU6="","",details!AU6)</f>
        <v>5</v>
      </c>
      <c r="CF6" s="137">
        <f>IF(details!AV6="","",details!AV6)</f>
        <v>5</v>
      </c>
      <c r="CG6" s="134">
        <f>IF(AND(CE6="",CF6=""),"",IF(AND(CE6="NA",CF6="NA"),"NA",SUM(CE6:CF6)))</f>
        <v>10</v>
      </c>
      <c r="CH6" s="137">
        <f>IF(details!AW6="","",details!AW6)</f>
        <v>5</v>
      </c>
      <c r="CI6" s="137">
        <f>IF(details!AX6="","",details!AX6)</f>
        <v>5</v>
      </c>
      <c r="CJ6" s="134">
        <f>IF(AND(CH6="",CI6=""),"",IF(AND(CH6="NA",CI6="NA"),"NA",SUM(CH6:CI6)))</f>
        <v>10</v>
      </c>
      <c r="CK6" s="137">
        <f>IF(details!AY6="","",details!AY6)</f>
        <v>5</v>
      </c>
      <c r="CL6" s="137">
        <f>IF(details!AZ6="","",details!AZ6)</f>
        <v>5</v>
      </c>
      <c r="CM6" s="134">
        <f>IF(AND(CK6="",CL6=""),"",IF(AND(CK6="NA",CL6="NA"),"NA",SUM(CK6:CL6)))</f>
        <v>10</v>
      </c>
      <c r="CN6" s="135">
        <f>IF(AND(CG6="",CJ6="",CM6=""),"",IF(AND(CG6="NA",CJ6="NA",CM6="NA"),"NA",SUM(CG6,CJ6,CM6)))</f>
        <v>30</v>
      </c>
      <c r="CO6" s="137">
        <f>IF(details!BA6="","",details!BA6)</f>
        <v>30</v>
      </c>
      <c r="CP6" s="137">
        <f>IF(details!BB6="","",details!BB6)</f>
        <v>30</v>
      </c>
      <c r="CQ6" s="137">
        <f>IF(details!BC6="","",details!BC6)</f>
        <v>10</v>
      </c>
      <c r="CR6" s="135">
        <f>IF(AND(CO6="",CQ6=""),"",IF(AND(CO6="NA",CQ6="NA"),"NA",SUM(CO6:CQ6)))</f>
        <v>70</v>
      </c>
      <c r="CS6" s="134">
        <f>IF(AND(CN6="NA",CR6="NA"),"NA",IF(CR6="","",SUM(CN6,CR6)))</f>
        <v>100</v>
      </c>
      <c r="CT6" s="137">
        <f>IF(details!BD6="","",details!BD6)</f>
        <v>40</v>
      </c>
      <c r="CU6" s="137">
        <f>IF(details!BE6="","",details!BE6)</f>
        <v>40</v>
      </c>
      <c r="CV6" s="137">
        <f>IF(details!BF6="","",details!BF6)</f>
        <v>20</v>
      </c>
      <c r="CW6" s="134">
        <f>IF(AND(CT6="",CV6=""),"",SUM(CT6:CV6))</f>
        <v>100</v>
      </c>
      <c r="CX6" s="134">
        <f>IF(CW6="","",SUM(CS6,CW6))</f>
        <v>200</v>
      </c>
      <c r="CY6" s="136" t="str">
        <f>IF(OR(CX6="",DA6=""),"",ROUNDUP(CX6/DA6*100,0))</f>
        <v/>
      </c>
      <c r="CZ6" s="134" t="str">
        <f>IF(CY6="","",IF(CY6&gt;85,"A",IF(CY6&gt;70,"B",IF(CY6&gt;50,"C",IF(CY6&gt;30,"D","E")))))</f>
        <v/>
      </c>
      <c r="DA6" s="138" t="str">
        <f>IF(OR($D6="TC",$D6="drop",$D6=""),"",CX$6-DB6)</f>
        <v/>
      </c>
      <c r="DB6" s="138">
        <f>COUNTIF(CG6,"NA")*CG$6+COUNTIF(CJ6,"NA")*CJ$6+COUNTIF(CM6,"NA")*CM$6+(COUNTIF(CR6,"NA")*CR$6)</f>
        <v>0</v>
      </c>
      <c r="DC6" s="137">
        <f>IF(details!BG6="","",details!BG6)</f>
        <v>5</v>
      </c>
      <c r="DD6" s="137">
        <f>IF(details!BH6="","",details!BH6)</f>
        <v>5</v>
      </c>
      <c r="DE6" s="134">
        <f>IF(AND(DC6="",DD6=""),"",IF(AND(DC6="NA",DD6="NA"),"NA",SUM(DC6:DD6)))</f>
        <v>10</v>
      </c>
      <c r="DF6" s="137">
        <f>IF(details!BI6="","",details!BI6)</f>
        <v>5</v>
      </c>
      <c r="DG6" s="137">
        <f>IF(details!BJ6="","",details!BJ6)</f>
        <v>5</v>
      </c>
      <c r="DH6" s="134">
        <f>IF(AND(DF6="",DG6=""),"",IF(AND(DF6="NA",DG6="NA"),"NA",SUM(DF6:DG6)))</f>
        <v>10</v>
      </c>
      <c r="DI6" s="137">
        <f>IF(details!BK6="","",details!BK6)</f>
        <v>5</v>
      </c>
      <c r="DJ6" s="137">
        <f>IF(details!BL6="","",details!BL6)</f>
        <v>5</v>
      </c>
      <c r="DK6" s="134">
        <f>IF(AND(DI6="",DJ6=""),"",IF(AND(DI6="NA",DJ6="NA"),"NA",SUM(DI6:DJ6)))</f>
        <v>10</v>
      </c>
      <c r="DL6" s="135">
        <f>IF(AND(DE6="",DH6="",DK6=""),"",IF(AND(DE6="NA",DH6="NA",DK6="NA"),"NA",SUM(DE6,DH6,DK6)))</f>
        <v>30</v>
      </c>
      <c r="DM6" s="137">
        <f>IF(details!BM6="","",details!BM6)</f>
        <v>50</v>
      </c>
      <c r="DN6" s="137">
        <f>IF(details!BN6="","",details!BN6)</f>
        <v>20</v>
      </c>
      <c r="DO6" s="135">
        <f>IF(AND(DM6="",DN6=""),"",IF(AND(DM6="NA",DN6="NA"),"NA",SUM(DM6:DN6)))</f>
        <v>70</v>
      </c>
      <c r="DP6" s="134">
        <f>IF(AND(DL6="NA",DO6="NA"),"NA",IF(DO6="","",SUM(DL6,DO6)))</f>
        <v>100</v>
      </c>
      <c r="DQ6" s="137">
        <f>IF(details!BO6="","",details!BO6)</f>
        <v>70</v>
      </c>
      <c r="DR6" s="137">
        <f>IF(details!BP6="","",details!BP6)</f>
        <v>30</v>
      </c>
      <c r="DS6" s="134">
        <f>IF(AND(DQ6="",DR6=""),"",SUM(DQ6:DR6))</f>
        <v>100</v>
      </c>
      <c r="DT6" s="134">
        <f>IF(DS6="","",SUM(DP6,DS6))</f>
        <v>200</v>
      </c>
      <c r="DU6" s="136" t="str">
        <f>IF(OR(DT6="",DW6=""),"",ROUNDUP(DT6/DW6*100,0))</f>
        <v/>
      </c>
      <c r="DV6" s="134" t="str">
        <f>IF(DU6="","",IF(DU6&gt;85,"A",IF(DU6&gt;70,"B",IF(DU6&gt;50,"C",IF(DU6&gt;30,"D","E")))))</f>
        <v/>
      </c>
      <c r="DW6" s="138" t="str">
        <f>IF(OR($D6="TC",$D6="drop",$D6=""),"",DT$6-DX6)</f>
        <v/>
      </c>
      <c r="DX6" s="138">
        <f>COUNTIF(DE6,"NA")*DE$6+COUNTIF(DH6,"NA")*DH$6+COUNTIF(DK6,"NA")*DK$6+(COUNTIF(DO6,"NA")*DO$6)</f>
        <v>0</v>
      </c>
      <c r="DY6" s="137">
        <f>IF(details!BQ6="","",details!BQ6)</f>
        <v>5</v>
      </c>
      <c r="DZ6" s="137">
        <f>IF(details!BR6="","",details!BR6)</f>
        <v>5</v>
      </c>
      <c r="EA6" s="134">
        <f>IF(AND(DY6="",DZ6=""),"",IF(AND(DY6="NA",DZ6="NA"),"NA",SUM(DY6:DZ6)))</f>
        <v>10</v>
      </c>
      <c r="EB6" s="137">
        <f>IF(details!BS6="","",details!BS6)</f>
        <v>5</v>
      </c>
      <c r="EC6" s="137">
        <f>IF(details!BT6="","",details!BT6)</f>
        <v>5</v>
      </c>
      <c r="ED6" s="134">
        <f>IF(AND(EB6="",EC6=""),"",IF(AND(EB6="NA",EC6="NA"),"NA",SUM(EB6:EC6)))</f>
        <v>10</v>
      </c>
      <c r="EE6" s="137">
        <f>IF(details!BU6="","",details!BU6)</f>
        <v>5</v>
      </c>
      <c r="EF6" s="137">
        <f>IF(details!BV6="","",details!BV6)</f>
        <v>5</v>
      </c>
      <c r="EG6" s="134">
        <f>IF(AND(EE6="",EF6=""),"",IF(AND(EE6="NA",EF6="NA"),"NA",SUM(EE6:EF6)))</f>
        <v>10</v>
      </c>
      <c r="EH6" s="135">
        <f>IF(AND(EA6="",ED6="",EG6=""),"",IF(AND(EA6="NA",ED6="NA",EG6="NA"),"NA",SUM(EA6,ED6,EG6)))</f>
        <v>30</v>
      </c>
      <c r="EI6" s="137">
        <f>IF(details!BW6="","",details!BW6)</f>
        <v>50</v>
      </c>
      <c r="EJ6" s="137">
        <f>IF(details!BX6="","",details!BX6)</f>
        <v>20</v>
      </c>
      <c r="EK6" s="135">
        <f>IF(AND(EI6="",EJ6=""),"",IF(AND(EI6="NA",EJ6="NA"),"NA",SUM(EI6:EJ6)))</f>
        <v>70</v>
      </c>
      <c r="EL6" s="134">
        <f>IF(AND(EH6="NA",EK6="NA"),"NA",IF(EK6="","",SUM(EH6,EK6)))</f>
        <v>100</v>
      </c>
      <c r="EM6" s="137">
        <f>IF(details!BY6="","",details!BY6)</f>
        <v>70</v>
      </c>
      <c r="EN6" s="137">
        <f>IF(details!BZ6="","",details!BZ6)</f>
        <v>30</v>
      </c>
      <c r="EO6" s="134">
        <f>IF(AND(EM6="",EN6=""),"",SUM(EM6:EN6))</f>
        <v>100</v>
      </c>
      <c r="EP6" s="134">
        <f>IF(EO6="","",SUM(EL6,EO6))</f>
        <v>200</v>
      </c>
      <c r="EQ6" s="136" t="str">
        <f>IF(OR(EP6="",ES6=""),"",ROUNDUP(EP6/ES6*100,0))</f>
        <v/>
      </c>
      <c r="ER6" s="134" t="str">
        <f>IF(EQ6="","",IF(EQ6&gt;85,"A",IF(EQ6&gt;70,"B",IF(EQ6&gt;50,"C",IF(EQ6&gt;30,"D","E")))))</f>
        <v/>
      </c>
      <c r="ES6" s="138" t="str">
        <f>IF(OR($D6="TC",$D6="drop",$D6=""),"",EP$6-ET6)</f>
        <v/>
      </c>
      <c r="ET6" s="138">
        <f>COUNTIF(EA6,"NA")*EA$6+COUNTIF(ED6,"NA")*ED$6+COUNTIF(EG6,"NA")*EG$6+(COUNTIF(EK6,"NA")*EK$6)</f>
        <v>0</v>
      </c>
      <c r="EU6" s="137">
        <f>IF(details!CA6="","",details!CA6)</f>
        <v>20</v>
      </c>
      <c r="EV6" s="137">
        <f>IF(details!CB6="","",details!CB6)</f>
        <v>20</v>
      </c>
      <c r="EW6" s="137">
        <f>IF(details!CC6="","",details!CC6)</f>
        <v>20</v>
      </c>
      <c r="EX6" s="137">
        <f>IF(details!CD6="","",details!CD6)</f>
        <v>20</v>
      </c>
      <c r="EY6" s="137">
        <f>IF(details!CE6="","",details!CE6)</f>
        <v>20</v>
      </c>
      <c r="EZ6" s="134">
        <f>IF(AND(EU6="",EV6="",EW6="",EX6="",EY6=""),"",IF(AND(EU6="NA",EV6="NA",EW6="NA",EX6="NA",EY6="NA"),"NA",SUM(EU6:EY6)))</f>
        <v>100</v>
      </c>
      <c r="FA6" s="136" t="str">
        <f>IF(OR(EZ6="",FC6=""),"",ROUNDUP(EZ6/FC6*100,0))</f>
        <v/>
      </c>
      <c r="FB6" s="134" t="str">
        <f>IF(FA6="","",IF(FA6&gt;85,"A",IF(FA6&gt;70,"B",IF(FA6&gt;50,"C",IF(FA6&gt;30,"D","E")))))</f>
        <v/>
      </c>
      <c r="FC6" s="138" t="str">
        <f>IF(OR($D6="TC",$D6="drop",$D6=""),"",EZ$6-FD6)</f>
        <v/>
      </c>
      <c r="FD6" s="138">
        <f>COUNTIF(EU6:EX6,"NA")*EU$6</f>
        <v>0</v>
      </c>
      <c r="FE6" s="137">
        <f>IF(details!CF6="","",details!CF6)</f>
        <v>20</v>
      </c>
      <c r="FF6" s="137">
        <f>IF(details!CG6="","",details!CG6)</f>
        <v>20</v>
      </c>
      <c r="FG6" s="137">
        <f>IF(details!CH6="","",details!CH6)</f>
        <v>20</v>
      </c>
      <c r="FH6" s="137">
        <f>IF(details!CI6="","",details!CI6)</f>
        <v>20</v>
      </c>
      <c r="FI6" s="137">
        <f>IF(details!CJ6="","",details!CJ6)</f>
        <v>20</v>
      </c>
      <c r="FJ6" s="134">
        <f>IF(AND(FE6="",FF6="",FG6="",FH6="",FI6=""),"",IF(AND(FE6="NA",FF6="NA",FG6="NA",FH6="NA",FI6="NA"),"NA",SUM(FE6:FI6)))</f>
        <v>100</v>
      </c>
      <c r="FK6" s="136" t="str">
        <f>IF(OR(FJ6="",FM6=""),"",ROUNDUP(FJ6/FM6*100,0))</f>
        <v/>
      </c>
      <c r="FL6" s="134" t="str">
        <f>IF(FK6="","",IF(FK6&gt;85,"A",IF(FK6&gt;70,"B",IF(FK6&gt;50,"C",IF(FK6&gt;30,"D","E")))))</f>
        <v/>
      </c>
      <c r="FM6" s="138" t="str">
        <f>IF(OR($D6="TC",$D6="drop",$D6=""),"",FJ$6-FN6)</f>
        <v/>
      </c>
      <c r="FN6" s="138">
        <f>COUNTIF(FE6:FH6,"NA")*FE$6</f>
        <v>0</v>
      </c>
      <c r="FO6" s="137">
        <f>IF(details!CK6="","",details!CK6)</f>
        <v>20</v>
      </c>
      <c r="FP6" s="137">
        <f>IF(details!CL6="","",details!CL6)</f>
        <v>20</v>
      </c>
      <c r="FQ6" s="137">
        <f>IF(details!CM6="","",details!CM6)</f>
        <v>20</v>
      </c>
      <c r="FR6" s="137">
        <f>IF(details!CN6="","",details!CN6)</f>
        <v>20</v>
      </c>
      <c r="FS6" s="137">
        <f>IF(details!CO6="","",details!CO6)</f>
        <v>20</v>
      </c>
      <c r="FT6" s="134">
        <f>IF(AND(FO6="",FP6="",FQ6="",FR6="",FS6=""),"",IF(AND(FO6="NA",FP6="NA",FQ6="NA",FR6="NA",FS6="NA"),"NA",SUM(FO6:FS6)))</f>
        <v>100</v>
      </c>
      <c r="FU6" s="136" t="str">
        <f>IF(OR(FT6="",FW6=""),"",ROUNDUP(FT6/FW6*100,0))</f>
        <v/>
      </c>
      <c r="FV6" s="134" t="str">
        <f>IF(FU6="","",IF(FU6&gt;85,"A",IF(FU6&gt;70,"B",IF(FU6&gt;50,"C",IF(FU6&gt;30,"D","E")))))</f>
        <v/>
      </c>
      <c r="FW6" s="138" t="str">
        <f>IF(OR($D6="TC",$D6="drop",$D6=""),"",FT$6-FX6)</f>
        <v/>
      </c>
      <c r="FX6" s="138">
        <f>COUNTIF(FO6:FR6,"NA")*FO$6</f>
        <v>0</v>
      </c>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256"/>
      <c r="HF6" s="256"/>
      <c r="HG6" s="256"/>
      <c r="HH6" s="256"/>
      <c r="HI6" s="140"/>
      <c r="HJ6" s="140"/>
      <c r="HK6" s="140"/>
      <c r="HL6" s="140"/>
      <c r="HM6" s="140"/>
      <c r="HN6" s="140"/>
      <c r="HO6" s="140"/>
      <c r="HP6" s="140"/>
      <c r="HQ6" s="141"/>
      <c r="HR6" s="141"/>
      <c r="HS6" s="101"/>
      <c r="HX6" s="129"/>
      <c r="HY6" s="143"/>
      <c r="HZ6" s="144"/>
      <c r="IA6" s="143"/>
      <c r="IB6" s="143"/>
      <c r="IC6" s="144"/>
      <c r="ID6" s="145"/>
      <c r="IE6" s="145"/>
      <c r="IF6" s="145"/>
      <c r="IG6" s="145"/>
      <c r="IH6" s="145"/>
      <c r="II6" s="145"/>
      <c r="IJ6" s="145"/>
      <c r="IK6" s="145"/>
      <c r="IL6" s="146"/>
      <c r="IP6" s="119"/>
      <c r="IQ6" s="119"/>
      <c r="IS6" s="119"/>
      <c r="IT6" s="119"/>
      <c r="IV6" s="119"/>
      <c r="IW6" s="119"/>
      <c r="IX6" s="119"/>
      <c r="IY6" s="119"/>
      <c r="JD6" s="119"/>
      <c r="JE6" s="119"/>
      <c r="JG6" s="119"/>
      <c r="JH6" s="119"/>
    </row>
    <row r="7" spans="1:268" ht="14" customHeight="1">
      <c r="A7" s="147">
        <f>IF(details!A7="","",details!A7)</f>
        <v>1</v>
      </c>
      <c r="B7" s="66" t="str">
        <f>IF(details!B7="","",details!B7)</f>
        <v>SC</v>
      </c>
      <c r="C7" s="66" t="str">
        <f>IF(details!C7="","",details!C7)</f>
        <v>B</v>
      </c>
      <c r="D7" s="97">
        <f>IF(details!D7="","",details!D7)</f>
        <v>801</v>
      </c>
      <c r="E7" s="97" t="str">
        <f>IF(details!E7="","",details!E7)</f>
        <v/>
      </c>
      <c r="F7" s="66">
        <f>IF(details!F7="","",details!F7)</f>
        <v>2491</v>
      </c>
      <c r="G7" s="315">
        <f>IF(details!G7="","",details!G7)</f>
        <v>37466</v>
      </c>
      <c r="H7" s="148" t="str">
        <f>IF(details!CQ7="","",details!CQ7)</f>
        <v>Twenty Nine July Two Thousand Two</v>
      </c>
      <c r="I7" s="149" t="str">
        <f>IF(details!I7="","",details!I7)</f>
        <v>A1</v>
      </c>
      <c r="J7" s="149" t="str">
        <f>IF(details!J7="","",details!J7)</f>
        <v>B1</v>
      </c>
      <c r="K7" s="149" t="str">
        <f>IF(details!K7="","",details!K7)</f>
        <v>C1</v>
      </c>
      <c r="L7" s="66">
        <f>IF(details!L7="","",details!L7)</f>
        <v>5</v>
      </c>
      <c r="M7" s="66">
        <f>IF(details!M7="","",details!M7)</f>
        <v>5</v>
      </c>
      <c r="N7" s="66">
        <f>IF(AND(L7="",M7=""),"",IF(AND(L7="NA",M7="NA"),"NA",SUM(L7:M7)))</f>
        <v>10</v>
      </c>
      <c r="O7" s="66">
        <f>IF(details!N7="","",details!N7)</f>
        <v>5</v>
      </c>
      <c r="P7" s="66">
        <f>IF(details!O7="","",details!O7)</f>
        <v>5</v>
      </c>
      <c r="Q7" s="66">
        <f>IF(AND(O7="",P7=""),"",IF(AND(O7="NA",P7="NA"),"NA",SUM(O7:P7)))</f>
        <v>10</v>
      </c>
      <c r="R7" s="66">
        <f>IF(details!P7="","",details!P7)</f>
        <v>5</v>
      </c>
      <c r="S7" s="66">
        <f>IF(details!Q7="","",details!Q7)</f>
        <v>5</v>
      </c>
      <c r="T7" s="66">
        <f>IF(AND(R7="",S7=""),"",IF(AND(R7="NA",S7="NA"),"NA",SUM(R7:S7)))</f>
        <v>10</v>
      </c>
      <c r="U7" s="150">
        <f>IF(AND(N7="",Q7="",T7=""),"",IF(AND(N7="NA",Q7="NA",T7="NA"),"NA",SUM(N7,Q7,T7)))</f>
        <v>30</v>
      </c>
      <c r="V7" s="66">
        <f>IF(details!R7="","",details!R7)</f>
        <v>30</v>
      </c>
      <c r="W7" s="66">
        <f>IF(details!S7="","",details!S7)</f>
        <v>30</v>
      </c>
      <c r="X7" s="66">
        <f>IF(details!T7="","",details!T7)</f>
        <v>10</v>
      </c>
      <c r="Y7" s="150">
        <f>IF(AND(V7="",X7=""),"",IF(AND(V7="NA",X7="NA"),"NA",SUM(V7:X7)))</f>
        <v>70</v>
      </c>
      <c r="Z7" s="151">
        <f>IF(AND(U7="NA",Y7="NA"),"NA",IF(Y7="","",SUM(U7,Y7)))</f>
        <v>100</v>
      </c>
      <c r="AA7" s="66">
        <f>IF(details!U7="","",details!U7)</f>
        <v>40</v>
      </c>
      <c r="AB7" s="66">
        <f>IF(details!V7="","",details!V7)</f>
        <v>40</v>
      </c>
      <c r="AC7" s="66">
        <f>IF(details!W7="","",details!W7)</f>
        <v>20</v>
      </c>
      <c r="AD7" s="151">
        <f>IF(AND(AA7="",AC7=""),"",IF(OR(AA7="AB",AC7="AB"),"AB",IF(OR(AA7="ML",AC7="ML"),"ML",SUM(AA7:AC7))))</f>
        <v>100</v>
      </c>
      <c r="AE7" s="97">
        <f>IF(OR($D7="TC",$D7="drop",$D7="",AD7=""),"",SUM(Z7,AD7))</f>
        <v>200</v>
      </c>
      <c r="AF7" s="152">
        <f>IF(OR(AE7="",AH7=""),"",ROUNDUP(AE7/AH7*100,0))</f>
        <v>100</v>
      </c>
      <c r="AG7" s="97" t="str">
        <f>IF(AF7="","",IF(AD7="ab",AD7,IF(AD7="ML",AD7,IF(AF7&gt;85,"A",IF(AF7&gt;70,"B",IF(AF7&gt;50,"C",IF(AF7&gt;30,"D","E")))))))</f>
        <v>A</v>
      </c>
      <c r="AH7" s="138">
        <f t="shared" ref="AH7:AH70" si="0">IF(OR($D7="TC",$D7="drop",$D7=""),"",AE$6-AI7)</f>
        <v>200</v>
      </c>
      <c r="AI7" s="138">
        <f t="shared" ref="AI7" si="1">COUNTIF(N7,"NA")*N$6+COUNTIF(Q7,"NA")*Q$6+COUNTIF(T7,"NA")*T$6+(COUNTIF(Y7,"NA")*Y$6)</f>
        <v>0</v>
      </c>
      <c r="AJ7" s="66">
        <f>IF(details!X7="","",details!X7)</f>
        <v>5</v>
      </c>
      <c r="AK7" s="66">
        <f>IF(details!Y7="","",details!Y7)</f>
        <v>5</v>
      </c>
      <c r="AL7" s="66">
        <f>IF(AND(AJ7="",AK7=""),"",IF(AND(AJ7="NA",AK7="NA"),"NA",SUM(AJ7:AK7)))</f>
        <v>10</v>
      </c>
      <c r="AM7" s="66">
        <f>IF(details!Z7="","",details!Z7)</f>
        <v>5</v>
      </c>
      <c r="AN7" s="66">
        <f>IF(details!AA7="","",details!AA7)</f>
        <v>5</v>
      </c>
      <c r="AO7" s="66">
        <f>IF(AND(AM7="",AN7=""),"",IF(AND(AM7="NA",AN7="NA"),"NA",SUM(AM7:AN7)))</f>
        <v>10</v>
      </c>
      <c r="AP7" s="66">
        <f>IF(details!AB7="","",details!AB7)</f>
        <v>5</v>
      </c>
      <c r="AQ7" s="66">
        <f>IF(details!AC7="","",details!AC7)</f>
        <v>5</v>
      </c>
      <c r="AR7" s="66">
        <f>IF(AND(AP7="",AQ7=""),"",IF(AND(AP7="NA",AQ7="NA"),"NA",SUM(AP7:AQ7)))</f>
        <v>10</v>
      </c>
      <c r="AS7" s="150">
        <f>IF(AND(AL7="",AO7="",AR7=""),"",IF(AND(AL7="NA",AO7="NA",AR7="NA"),"NA",SUM(AL7,AO7,AR7)))</f>
        <v>30</v>
      </c>
      <c r="AT7" s="66">
        <f>IF(details!AD7="","",details!AD7)</f>
        <v>30</v>
      </c>
      <c r="AU7" s="66">
        <f>IF(details!AE7="","",details!AE7)</f>
        <v>30</v>
      </c>
      <c r="AV7" s="66">
        <f>IF(details!AF7="","",details!AF7)</f>
        <v>10</v>
      </c>
      <c r="AW7" s="150">
        <f>IF(AND(AT7="",AV7=""),"",IF(AND(AT7="NA",AV7="NA"),"NA",SUM(AT7:AV7)))</f>
        <v>70</v>
      </c>
      <c r="AX7" s="151">
        <f>IF(AND(AS7="NA",AW7="NA"),"NA",IF(AW7="","",SUM(AS7,AW7)))</f>
        <v>100</v>
      </c>
      <c r="AY7" s="66">
        <f>IF(details!AG7="","",details!AG7)</f>
        <v>40</v>
      </c>
      <c r="AZ7" s="66">
        <f>IF(details!AH7="","",details!AH7)</f>
        <v>40</v>
      </c>
      <c r="BA7" s="66">
        <f>IF(details!AI7="","",details!AI7)</f>
        <v>20</v>
      </c>
      <c r="BB7" s="151">
        <f>IF(AND(AY7="",BA7=""),"",IF(OR(AY7="AB",BA7="AB"),"AB",IF(OR(AY7="ML",BA7="ML"),"ML",SUM(AY7:BA7))))</f>
        <v>100</v>
      </c>
      <c r="BC7" s="97">
        <f>IF(OR($D7="TC",$D7="drop",$D7="",BB7=""),"",SUM(AX7,BB7))</f>
        <v>200</v>
      </c>
      <c r="BD7" s="152">
        <f>IF(OR(BC7="",BF7=""),"",ROUNDUP(BC7/BF7*100,0))</f>
        <v>100</v>
      </c>
      <c r="BE7" s="97" t="str">
        <f>IF(BD7="","",IF(BB7="ab",BB7,IF(BB7="ML",BB7,IF(BD7&gt;85,"A",IF(BD7&gt;70,"B",IF(BD7&gt;50,"C",IF(BD7&gt;30,"D","E")))))))</f>
        <v>A</v>
      </c>
      <c r="BF7" s="138">
        <f t="shared" ref="BF7:BF70" si="2">IF(OR($D7="TC",$D7="drop",$D7=""),"",BC$6-BG7)</f>
        <v>200</v>
      </c>
      <c r="BG7" s="138">
        <f t="shared" ref="BG7" si="3">COUNTIF(AL7,"NA")*AL$6+COUNTIF(AO7,"NA")*AO$6+COUNTIF(AR7,"NA")*AR$6+(COUNTIF(AW7,"NA")*AW$6)</f>
        <v>0</v>
      </c>
      <c r="BH7" s="153" t="str">
        <f>IF(D7="","",details!AJ7)</f>
        <v>s</v>
      </c>
      <c r="BI7" s="66">
        <f>IF(details!AK7="","",details!AK7)</f>
        <v>5</v>
      </c>
      <c r="BJ7" s="66">
        <f>IF(details!AL7="","",details!AL7)</f>
        <v>5</v>
      </c>
      <c r="BK7" s="66">
        <f>IF(AND(BI7="",BJ7=""),"",IF(AND(BI7="NA",BJ7="NA"),"NA",SUM(BI7:BJ7)))</f>
        <v>10</v>
      </c>
      <c r="BL7" s="66">
        <f>IF(details!AM7="","",details!AM7)</f>
        <v>5</v>
      </c>
      <c r="BM7" s="66">
        <f>IF(details!AN7="","",details!AN7)</f>
        <v>5</v>
      </c>
      <c r="BN7" s="66">
        <f>IF(AND(BL7="",BM7=""),"",IF(AND(BL7="NA",BM7="NA"),"NA",SUM(BL7:BM7)))</f>
        <v>10</v>
      </c>
      <c r="BO7" s="66">
        <f>IF(details!AO7="","",details!AO7)</f>
        <v>5</v>
      </c>
      <c r="BP7" s="66">
        <f>IF(details!AP7="","",details!AP7)</f>
        <v>5</v>
      </c>
      <c r="BQ7" s="66">
        <f>IF(AND(BO7="",BP7=""),"",IF(AND(BO7="NA",BP7="NA"),"NA",SUM(BO7:BP7)))</f>
        <v>10</v>
      </c>
      <c r="BR7" s="150">
        <f>IF(AND(BK7="",BN7="",BQ7=""),"",IF(AND(BK7="NA",BN7="NA",BQ7="NA"),"NA",SUM(BK7,BN7,BQ7)))</f>
        <v>30</v>
      </c>
      <c r="BS7" s="66">
        <f>IF(details!AQ7="","",details!AQ7)</f>
        <v>50</v>
      </c>
      <c r="BT7" s="66">
        <f>IF(details!AR7="","",details!AR7)</f>
        <v>20</v>
      </c>
      <c r="BU7" s="150">
        <f>IF(AND(BS7="",BT7=""),"",IF(AND(BS7="NA",BT7="NA"),"NA",SUM(BS7:BT7)))</f>
        <v>70</v>
      </c>
      <c r="BV7" s="151">
        <f>IF(AND(BR7="NA",BU7="NA"),"NA",IF(BU7="","",SUM(BR7,BU7)))</f>
        <v>100</v>
      </c>
      <c r="BW7" s="66">
        <f>IF(details!AS7="","",details!AS7)</f>
        <v>70</v>
      </c>
      <c r="BX7" s="66">
        <f>IF(details!AT7="","",details!AT7)</f>
        <v>30</v>
      </c>
      <c r="BY7" s="151">
        <f>IF(AND(BW7="",BX7=""),"",IF(OR(BW7="AB",BX7="AB"),"AB",IF(OR(BW7="ML",BX7="ML"),"ML",SUM(BW7:BX7))))</f>
        <v>100</v>
      </c>
      <c r="BZ7" s="97">
        <f>IF(OR($D7="TC",$D7="drop",$D7="",BY7=""),"",SUM(BV7,BY7))</f>
        <v>200</v>
      </c>
      <c r="CA7" s="152">
        <f>IF(OR(BZ7="",CC7=""),"",ROUNDUP(BZ7/CC7*100,0))</f>
        <v>100</v>
      </c>
      <c r="CB7" s="97" t="str">
        <f>IF(CA7="","",IF(BY7="ab",BY7,IF(BY7="ML",BY7,IF(CA7&gt;85,"A",IF(CA7&gt;70,"B",IF(CA7&gt;50,"C",IF(CA7&gt;30,"D","E")))))))</f>
        <v>A</v>
      </c>
      <c r="CC7" s="138">
        <f t="shared" ref="CC7:CC70" si="4">IF(OR($D7="TC",$D7="drop",$D7=""),"",BZ$6-CD7)</f>
        <v>200</v>
      </c>
      <c r="CD7" s="138">
        <f t="shared" ref="CD7" si="5">COUNTIF(BK7,"NA")*BK$6+COUNTIF(BN7,"NA")*BN$6+COUNTIF(BQ7,"NA")*BQ$6+(COUNTIF(BU7,"NA")*BU$6)</f>
        <v>0</v>
      </c>
      <c r="CE7" s="66">
        <f>IF(details!AU7="","",details!AU7)</f>
        <v>5</v>
      </c>
      <c r="CF7" s="66">
        <f>IF(details!AV7="","",details!AV7)</f>
        <v>5</v>
      </c>
      <c r="CG7" s="66">
        <f>IF(AND(CE7="",CF7=""),"",IF(AND(CE7="NA",CF7="NA"),"NA",SUM(CE7:CF7)))</f>
        <v>10</v>
      </c>
      <c r="CH7" s="66">
        <f>IF(details!AW7="","",details!AW7)</f>
        <v>5</v>
      </c>
      <c r="CI7" s="66">
        <f>IF(details!AX7="","",details!AX7)</f>
        <v>5</v>
      </c>
      <c r="CJ7" s="66">
        <f>IF(AND(CH7="",CI7=""),"",IF(AND(CH7="NA",CI7="NA"),"NA",SUM(CH7:CI7)))</f>
        <v>10</v>
      </c>
      <c r="CK7" s="66">
        <f>IF(details!AY7="","",details!AY7)</f>
        <v>5</v>
      </c>
      <c r="CL7" s="66">
        <f>IF(details!AZ7="","",details!AZ7)</f>
        <v>5</v>
      </c>
      <c r="CM7" s="66">
        <f>IF(AND(CK7="",CL7=""),"",IF(AND(CK7="NA",CL7="NA"),"NA",SUM(CK7:CL7)))</f>
        <v>10</v>
      </c>
      <c r="CN7" s="150">
        <f>IF(AND(CG7="",CJ7="",CM7=""),"",IF(AND(CG7="NA",CJ7="NA",CM7="NA"),"NA",SUM(CG7,CJ7,CM7)))</f>
        <v>30</v>
      </c>
      <c r="CO7" s="66">
        <f>IF(details!BA7="","",details!BA7)</f>
        <v>30</v>
      </c>
      <c r="CP7" s="66">
        <f>IF(details!BB7="","",details!BB7)</f>
        <v>30</v>
      </c>
      <c r="CQ7" s="66">
        <f>IF(details!BC7="","",details!BC7)</f>
        <v>10</v>
      </c>
      <c r="CR7" s="150">
        <f>IF(AND(CO7="",CQ7=""),"",IF(AND(CO7="NA",CQ7="NA"),"NA",SUM(CO7:CQ7)))</f>
        <v>70</v>
      </c>
      <c r="CS7" s="151">
        <f>IF(AND(CN7="NA",CR7="NA"),"NA",IF(CR7="","",SUM(CN7,CR7)))</f>
        <v>100</v>
      </c>
      <c r="CT7" s="66">
        <f>IF(details!BD7="","",details!BD7)</f>
        <v>40</v>
      </c>
      <c r="CU7" s="66">
        <f>IF(details!BE7="","",details!BE7)</f>
        <v>40</v>
      </c>
      <c r="CV7" s="66">
        <f>IF(details!BF7="","",details!BF7)</f>
        <v>20</v>
      </c>
      <c r="CW7" s="151">
        <f>IF(AND(CT7="",CV7=""),"",IF(OR(CT7="AB",CV7="AB"),"AB",IF(OR(CT7="ML",CV7="ML"),"ML",SUM(CT7:CV7))))</f>
        <v>100</v>
      </c>
      <c r="CX7" s="97">
        <f>IF(OR($D7="TC",$D7="drop",$D7="",CW7=""),"",SUM(CS7,CW7))</f>
        <v>200</v>
      </c>
      <c r="CY7" s="152">
        <f>IF(OR(CX7="",DA7=""),"",ROUNDUP(CX7/DA7*100,0))</f>
        <v>100</v>
      </c>
      <c r="CZ7" s="97" t="str">
        <f>IF(CY7="","",IF(CW7="ab",CW7,IF(CW7="ML",CW7,IF(CY7&gt;85,"A",IF(CY7&gt;70,"B",IF(CY7&gt;50,"C",IF(CY7&gt;30,"D","E")))))))</f>
        <v>A</v>
      </c>
      <c r="DA7" s="138">
        <f t="shared" ref="DA7:DA70" si="6">IF(OR($D7="TC",$D7="drop",$D7=""),"",CX$6-DB7)</f>
        <v>200</v>
      </c>
      <c r="DB7" s="138">
        <f t="shared" ref="DB7" si="7">COUNTIF(CG7,"NA")*CG$6+COUNTIF(CJ7,"NA")*CJ$6+COUNTIF(CM7,"NA")*CM$6+(COUNTIF(CR7,"NA")*CR$6)</f>
        <v>0</v>
      </c>
      <c r="DC7" s="66">
        <f>IF(details!BG7="","",details!BG7)</f>
        <v>5</v>
      </c>
      <c r="DD7" s="66">
        <f>IF(details!BH7="","",details!BH7)</f>
        <v>5</v>
      </c>
      <c r="DE7" s="66">
        <f>IF(AND(DC7="",DD7=""),"",IF(AND(DC7="NA",DD7="NA"),"NA",SUM(DC7:DD7)))</f>
        <v>10</v>
      </c>
      <c r="DF7" s="66">
        <f>IF(details!BI7="","",details!BI7)</f>
        <v>5</v>
      </c>
      <c r="DG7" s="66">
        <f>IF(details!BJ7="","",details!BJ7)</f>
        <v>5</v>
      </c>
      <c r="DH7" s="66">
        <f>IF(AND(DF7="",DG7=""),"",IF(AND(DF7="NA",DG7="NA"),"NA",SUM(DF7:DG7)))</f>
        <v>10</v>
      </c>
      <c r="DI7" s="66">
        <f>IF(details!BK7="","",details!BK7)</f>
        <v>5</v>
      </c>
      <c r="DJ7" s="66">
        <f>IF(details!BL7="","",details!BL7)</f>
        <v>5</v>
      </c>
      <c r="DK7" s="66">
        <f>IF(AND(DI7="",DJ7=""),"",IF(AND(DI7="NA",DJ7="NA"),"NA",SUM(DI7:DJ7)))</f>
        <v>10</v>
      </c>
      <c r="DL7" s="150">
        <f>IF(AND(DE7="",DH7="",DK7=""),"",IF(AND(DE7="NA",DH7="NA",DK7="NA"),"NA",SUM(DE7,DH7,DK7)))</f>
        <v>30</v>
      </c>
      <c r="DM7" s="66">
        <f>IF(details!BM7="","",details!BM7)</f>
        <v>50</v>
      </c>
      <c r="DN7" s="66">
        <f>IF(details!BN7="","",details!BN7)</f>
        <v>20</v>
      </c>
      <c r="DO7" s="150">
        <f>IF(AND(DM7="",DN7=""),"",IF(AND(DM7="NA",DN7="NA"),"NA",SUM(DM7:DN7)))</f>
        <v>70</v>
      </c>
      <c r="DP7" s="151">
        <f>IF(AND(DL7="NA",DO7="NA"),"NA",IF(DO7="","",SUM(DL7,DO7)))</f>
        <v>100</v>
      </c>
      <c r="DQ7" s="66">
        <f>IF(details!BO7="","",details!BO7)</f>
        <v>70</v>
      </c>
      <c r="DR7" s="66">
        <f>IF(details!BP7="","",details!BP7)</f>
        <v>30</v>
      </c>
      <c r="DS7" s="151">
        <f>IF(AND(DQ7="",DR7=""),"",IF(OR(DQ7="AB",DR7="AB"),"AB",IF(OR(DQ7="ML",DR7="ML"),"ML",SUM(DQ7:DR7))))</f>
        <v>100</v>
      </c>
      <c r="DT7" s="97">
        <f>IF(OR($D7="TC",$D7="drop",$D7="",DS7=""),"",SUM(DP7,DS7))</f>
        <v>200</v>
      </c>
      <c r="DU7" s="152">
        <f>IF(OR(DT7="",DW7=""),"",ROUNDUP(DT7/DW7*100,0))</f>
        <v>100</v>
      </c>
      <c r="DV7" s="97" t="str">
        <f>IF(DU7="","",IF(DS7="ab",DS7,IF(DS7="ML",DS7,IF(DU7&gt;85,"A",IF(DU7&gt;70,"B",IF(DU7&gt;50,"C",IF(DU7&gt;30,"D","E")))))))</f>
        <v>A</v>
      </c>
      <c r="DW7" s="138">
        <f t="shared" ref="DW7:DW70" si="8">IF(OR($D7="TC",$D7="drop",$D7=""),"",DT$6-DX7)</f>
        <v>200</v>
      </c>
      <c r="DX7" s="138">
        <f t="shared" ref="DX7" si="9">COUNTIF(DE7,"NA")*DE$6+COUNTIF(DH7,"NA")*DH$6+COUNTIF(DK7,"NA")*DK$6+(COUNTIF(DO7,"NA")*DO$6)</f>
        <v>0</v>
      </c>
      <c r="DY7" s="66">
        <f>IF(details!BQ7="","",details!BQ7)</f>
        <v>5</v>
      </c>
      <c r="DZ7" s="66">
        <f>IF(details!BR7="","",details!BR7)</f>
        <v>5</v>
      </c>
      <c r="EA7" s="66">
        <f>IF(AND(DY7="",DZ7=""),"",IF(AND(DY7="NA",DZ7="NA"),"NA",SUM(DY7:DZ7)))</f>
        <v>10</v>
      </c>
      <c r="EB7" s="66">
        <f>IF(details!BS7="","",details!BS7)</f>
        <v>5</v>
      </c>
      <c r="EC7" s="66">
        <f>IF(details!BT7="","",details!BT7)</f>
        <v>5</v>
      </c>
      <c r="ED7" s="66">
        <f>IF(AND(EB7="",EC7=""),"",IF(AND(EB7="NA",EC7="NA"),"NA",SUM(EB7:EC7)))</f>
        <v>10</v>
      </c>
      <c r="EE7" s="66">
        <f>IF(details!BU7="","",details!BU7)</f>
        <v>5</v>
      </c>
      <c r="EF7" s="66">
        <f>IF(details!BV7="","",details!BV7)</f>
        <v>5</v>
      </c>
      <c r="EG7" s="66">
        <f>IF(AND(EE7="",EF7=""),"",IF(AND(EE7="NA",EF7="NA"),"NA",SUM(EE7:EF7)))</f>
        <v>10</v>
      </c>
      <c r="EH7" s="150">
        <f>IF(AND(EA7="",ED7="",EG7=""),"",IF(AND(EA7="NA",ED7="NA",EG7="NA"),"NA",SUM(EA7,ED7,EG7)))</f>
        <v>30</v>
      </c>
      <c r="EI7" s="66">
        <f>IF(details!BW7="","",details!BW7)</f>
        <v>50</v>
      </c>
      <c r="EJ7" s="66">
        <f>IF(details!BX7="","",details!BX7)</f>
        <v>20</v>
      </c>
      <c r="EK7" s="150">
        <f>IF(AND(EI7="",EJ7=""),"",IF(AND(EI7="NA",EJ7="NA"),"NA",SUM(EI7:EJ7)))</f>
        <v>70</v>
      </c>
      <c r="EL7" s="151">
        <f>IF(AND(EH7="NA",EK7="NA"),"NA",IF(EK7="","",SUM(EH7,EK7)))</f>
        <v>100</v>
      </c>
      <c r="EM7" s="66">
        <f>IF(details!BY7="","",details!BY7)</f>
        <v>70</v>
      </c>
      <c r="EN7" s="66">
        <f>IF(details!BZ7="","",details!BZ7)</f>
        <v>30</v>
      </c>
      <c r="EO7" s="151">
        <f>IF(AND(EM7="",EN7=""),"",IF(OR(EM7="AB",EN7="AB"),"AB",IF(OR(EM7="ML",EN7="ML"),"ML",SUM(EM7:EN7))))</f>
        <v>100</v>
      </c>
      <c r="EP7" s="97">
        <f>IF(OR($D7="TC",$D7="drop",$D7="",EO7=""),"",SUM(EL7,EO7))</f>
        <v>200</v>
      </c>
      <c r="EQ7" s="152">
        <f>IF(OR(EP7="",ES7=""),"",ROUNDUP(EP7/ES7*100,0))</f>
        <v>100</v>
      </c>
      <c r="ER7" s="97" t="str">
        <f>IF(EQ7="","",IF(EO7="ab",EO7,IF(EO7="ML",EO7,IF(EQ7&gt;85,"A",IF(EQ7&gt;70,"B",IF(EQ7&gt;50,"C",IF(EQ7&gt;30,"D","E")))))))</f>
        <v>A</v>
      </c>
      <c r="ES7" s="138">
        <f t="shared" ref="ES7:ES70" si="10">IF(OR($D7="TC",$D7="drop",$D7=""),"",EP$6-ET7)</f>
        <v>200</v>
      </c>
      <c r="ET7" s="138">
        <f t="shared" ref="ET7" si="11">COUNTIF(EA7,"NA")*EA$6+COUNTIF(ED7,"NA")*ED$6+COUNTIF(EG7,"NA")*EG$6+(COUNTIF(EK7,"NA")*EK$6)</f>
        <v>0</v>
      </c>
      <c r="EU7" s="66">
        <f>IF(details!CA7="","",details!CA7)</f>
        <v>20</v>
      </c>
      <c r="EV7" s="66">
        <f>IF(details!CB7="","",details!CB7)</f>
        <v>20</v>
      </c>
      <c r="EW7" s="66">
        <f>IF(details!CC7="","",details!CC7)</f>
        <v>20</v>
      </c>
      <c r="EX7" s="66">
        <f>IF(details!CD7="","",details!CD7)</f>
        <v>20</v>
      </c>
      <c r="EY7" s="66">
        <f>IF(details!CE7="","",details!CE7)</f>
        <v>20</v>
      </c>
      <c r="EZ7" s="97">
        <f>IF(FC7="","",IF(EY7="","",IF(AND(EU7="AB",EV7="AB",EW7="AB",EX7="AB",EY7="AB"),"AB",IF(AND(EU7="NA",EV7="NA",EW7="NA",EX7="NA",EY7="NA"),"NA",SUM(EU7:EY7)))))</f>
        <v>100</v>
      </c>
      <c r="FA7" s="97">
        <f>IF(OR(EZ7="",FC7=""),"",IF(EZ7="AB","",ROUNDUP(EZ7/FC7*100,0)))</f>
        <v>100</v>
      </c>
      <c r="FB7" s="97" t="str">
        <f t="shared" ref="FB7" si="12">IF(FA7="","",IF(FA7&gt;85,"A",IF(FA7&gt;70,"B",IF(FA7&gt;50,"C",IF(FA7&gt;30,"D","E")))))</f>
        <v>A</v>
      </c>
      <c r="FC7" s="138">
        <f>IF(OR($D7="TC",$D7="drop",$D7=""),"",EZ$6-FD7)</f>
        <v>100</v>
      </c>
      <c r="FD7" s="138">
        <f t="shared" ref="FD7" si="13">COUNTIF(EU7:EX7,"NA")*EU$6</f>
        <v>0</v>
      </c>
      <c r="FE7" s="66">
        <f>IF(details!CF7="","",details!CF7)</f>
        <v>20</v>
      </c>
      <c r="FF7" s="66">
        <f>IF(details!CG7="","",details!CG7)</f>
        <v>20</v>
      </c>
      <c r="FG7" s="66">
        <f>IF(details!CH7="","",details!CH7)</f>
        <v>20</v>
      </c>
      <c r="FH7" s="66">
        <f>IF(details!CI7="","",details!CI7)</f>
        <v>20</v>
      </c>
      <c r="FI7" s="66">
        <f>IF(details!CJ7="","",details!CJ7)</f>
        <v>20</v>
      </c>
      <c r="FJ7" s="97">
        <f>IF(FM7="","",IF(FI7="","",IF(AND(FE7="AB",FF7="AB",FG7="AB",FH7="AB",FI7="AB"),"AB",IF(AND(FE7="NA",FF7="NA",FG7="NA",FH7="NA",FI7="NA"),"NA",SUM(FE7:FI7)))))</f>
        <v>100</v>
      </c>
      <c r="FK7" s="97">
        <f>IF(OR(FJ7="",FM7=""),"",IF(FJ7="AB","",ROUNDUP(FJ7/FM7*100,0)))</f>
        <v>100</v>
      </c>
      <c r="FL7" s="97" t="str">
        <f t="shared" ref="FL7" si="14">IF(FK7="","",IF(FK7&gt;85,"A",IF(FK7&gt;70,"B",IF(FK7&gt;50,"C",IF(FK7&gt;30,"D","E")))))</f>
        <v>A</v>
      </c>
      <c r="FM7" s="138">
        <f>IF(OR($D7="TC",$D7="drop",$D7=""),"",FJ$6-FN7)</f>
        <v>100</v>
      </c>
      <c r="FN7" s="138">
        <f t="shared" ref="FN7" si="15">COUNTIF(FE7:FH7,"NA")*FE$6</f>
        <v>0</v>
      </c>
      <c r="FO7" s="66">
        <f>IF(details!CK7="","",details!CK7)</f>
        <v>20</v>
      </c>
      <c r="FP7" s="66">
        <f>IF(details!CL7="","",details!CL7)</f>
        <v>20</v>
      </c>
      <c r="FQ7" s="66">
        <f>IF(details!CM7="","",details!CM7)</f>
        <v>20</v>
      </c>
      <c r="FR7" s="66">
        <f>IF(details!CN7="","",details!CN7)</f>
        <v>20</v>
      </c>
      <c r="FS7" s="66">
        <f>IF(details!CO7="","",details!CO7)</f>
        <v>20</v>
      </c>
      <c r="FT7" s="97">
        <f>IF(FW7="","",IF(FS7="","",IF(AND(FO7="AB",FP7="AB",FQ7="AB",FR7="AB",FS7="AB"),"AB",IF(AND(FO7="NA",FP7="NA",FQ7="NA",FR7="NA",FS7="NA"),"NA",SUM(FO7:FS7)))))</f>
        <v>100</v>
      </c>
      <c r="FU7" s="97">
        <f>IF(OR(FT7="",FW7=""),"",IF(FT7="AB","",ROUNDUP(FT7/FW7*100,0)))</f>
        <v>100</v>
      </c>
      <c r="FV7" s="97" t="str">
        <f>IF(FU7="","",IF(FU7&gt;85,"A",IF(FU7&gt;70,"B",IF(FU7&gt;50,"C",IF(FU7&gt;30,"D","E")))))</f>
        <v>A</v>
      </c>
      <c r="FW7" s="138">
        <f>IF(OR($D7="TC",$D7="drop",$D7=""),"",FT$6-FX7)</f>
        <v>100</v>
      </c>
      <c r="FX7" s="138">
        <f t="shared" ref="FX7" si="16">COUNTIF(FO7:FR7,"NA")*FO$6</f>
        <v>0</v>
      </c>
      <c r="FY7" s="96">
        <f>AH7</f>
        <v>200</v>
      </c>
      <c r="FZ7" s="96">
        <f>AE7</f>
        <v>200</v>
      </c>
      <c r="GA7" s="96" t="str">
        <f>AG7</f>
        <v>A</v>
      </c>
      <c r="GB7" s="96">
        <f>BF7</f>
        <v>200</v>
      </c>
      <c r="GC7" s="96">
        <f>BC7</f>
        <v>200</v>
      </c>
      <c r="GD7" s="96" t="str">
        <f>BE7</f>
        <v>A</v>
      </c>
      <c r="GE7" s="154">
        <f>CC7</f>
        <v>200</v>
      </c>
      <c r="GF7" s="154">
        <f>BZ7</f>
        <v>200</v>
      </c>
      <c r="GG7" s="154" t="str">
        <f>CB7</f>
        <v>A</v>
      </c>
      <c r="GH7" s="96" t="str">
        <f>IF($BH7="s",GG7,"")</f>
        <v>A</v>
      </c>
      <c r="GI7" s="96" t="str">
        <f>IF($BH7="u",GG7,"")</f>
        <v/>
      </c>
      <c r="GJ7" s="96" t="str">
        <f>IF($BH7="g",GG7,"")</f>
        <v/>
      </c>
      <c r="GK7" s="96" t="str">
        <f>IF($BH7="p",GG7,"")</f>
        <v/>
      </c>
      <c r="GL7" s="96" t="str">
        <f>IF($BH7="sd",GG7,"")</f>
        <v/>
      </c>
      <c r="GM7" s="96">
        <f>DA7</f>
        <v>200</v>
      </c>
      <c r="GN7" s="96">
        <f>CX7</f>
        <v>200</v>
      </c>
      <c r="GO7" s="96" t="str">
        <f>CZ7</f>
        <v>A</v>
      </c>
      <c r="GP7" s="96">
        <f>DW7</f>
        <v>200</v>
      </c>
      <c r="GQ7" s="96">
        <f>DT7</f>
        <v>200</v>
      </c>
      <c r="GR7" s="96" t="str">
        <f>DV7</f>
        <v>A</v>
      </c>
      <c r="GS7" s="96">
        <f>ES7</f>
        <v>200</v>
      </c>
      <c r="GT7" s="96">
        <f>EP7</f>
        <v>200</v>
      </c>
      <c r="GU7" s="96" t="str">
        <f>ER7</f>
        <v>A</v>
      </c>
      <c r="GV7" s="96">
        <f>FC7</f>
        <v>100</v>
      </c>
      <c r="GW7" s="96">
        <f>EZ7</f>
        <v>100</v>
      </c>
      <c r="GX7" s="96" t="str">
        <f>FB7</f>
        <v>A</v>
      </c>
      <c r="GY7" s="155">
        <f>FM7</f>
        <v>100</v>
      </c>
      <c r="GZ7" s="155">
        <f>FJ7</f>
        <v>100</v>
      </c>
      <c r="HA7" s="155" t="str">
        <f>FL7</f>
        <v>A</v>
      </c>
      <c r="HB7" s="155">
        <f>FW7</f>
        <v>100</v>
      </c>
      <c r="HC7" s="155">
        <f>FT7</f>
        <v>100</v>
      </c>
      <c r="HD7" s="155" t="str">
        <f>FV7</f>
        <v>A</v>
      </c>
      <c r="HE7" s="257">
        <f>COUNTIF(FZ7:HD7,"AB")</f>
        <v>0</v>
      </c>
      <c r="HF7" s="257">
        <f>COUNTIF(FZ7:HD7,"ML")</f>
        <v>0</v>
      </c>
      <c r="HG7" s="257">
        <f>COUNTBLANK(FZ7:HD7)</f>
        <v>4</v>
      </c>
      <c r="HH7" s="257">
        <f>COUNTIF(FZ7:HD7,"E")</f>
        <v>0</v>
      </c>
      <c r="HI7" s="66" t="str">
        <f t="shared" ref="HI7:HI38" si="17">IF(OR(D7=0,D7=""),"",IF(D7="TC","TRANSFERRED",IF(D7="DROP","DROP",IF(HE7&gt;0,"ABSENT",IF(HF7&gt;0,"LEAVE",IF(HG7&gt;4,"",IF(AND(HH7&gt;0,$C$3=8),"",IF(HH7&gt;0,"PROMOTED","PASSED"))))))))</f>
        <v>PASSED</v>
      </c>
      <c r="HJ7" s="93">
        <f>IF(OR(FY7="",GB7="",GE7="",GM7="",GP7="",GS7=""),"",SUM(FY7,GB7,GE7,GM7,GP7,GS7))</f>
        <v>1200</v>
      </c>
      <c r="HK7" s="93">
        <f>IF(OR(FZ7="",GC7="",GF7="",GN7="",GQ7="",GT7=""),"",SUM(FZ7,GC7,GF7,GN7,GQ7,GT7))</f>
        <v>1200</v>
      </c>
      <c r="HL7" s="94">
        <f>IF(OR(HK7="",HJ7=""),"",HK7/HJ7*100)</f>
        <v>100</v>
      </c>
      <c r="HM7" s="216">
        <f>IF(HI7="PASSED",HL7,"")</f>
        <v>100</v>
      </c>
      <c r="HN7" s="217">
        <f>IF(HM7="","",SUMPRODUCT((HM7&lt;HM$7:HM$106)/COUNTIF(HM$7:HM$106,HM$7:HM$106)))</f>
        <v>0</v>
      </c>
      <c r="HO7" s="95" t="str">
        <f>IF(OR(HL7="",HI7&lt;&gt;"PASSED"),"",IF(HL7&gt;85,"A",IF(HL7&gt;70,"B",IF(HL7&gt;50,"C",IF(HL7&gt;30,"D","E")))))</f>
        <v>A</v>
      </c>
      <c r="HP7" s="156" t="str">
        <f>details!EP7</f>
        <v/>
      </c>
      <c r="HQ7" s="157" t="str">
        <f>details!EQ7</f>
        <v/>
      </c>
      <c r="HR7" s="220" t="str">
        <f t="shared" ref="HR7" si="18">IF(OR(HP7="",HQ7=""),"",HQ7/HP7*100)</f>
        <v/>
      </c>
      <c r="HS7" s="102" t="str">
        <f>IF(details!CP7="","",details!CP7)</f>
        <v/>
      </c>
      <c r="HX7" s="72" t="str">
        <f t="shared" ref="HX7:HX12" si="19">HI107</f>
        <v>TOTAL APPEARED</v>
      </c>
      <c r="HY7" s="73">
        <f t="shared" ref="HY7:HZ12" si="20">GA107</f>
        <v>100</v>
      </c>
      <c r="HZ7" s="73">
        <f t="shared" si="20"/>
        <v>100</v>
      </c>
      <c r="IA7" s="73">
        <f t="shared" ref="IA7:IA12" si="21">GE107</f>
        <v>100</v>
      </c>
      <c r="IB7" s="73">
        <f t="shared" ref="IB7:IG12" si="22">GH107</f>
        <v>100</v>
      </c>
      <c r="IC7" s="73">
        <f t="shared" si="22"/>
        <v>0</v>
      </c>
      <c r="ID7" s="73">
        <f t="shared" si="22"/>
        <v>0</v>
      </c>
      <c r="IE7" s="73">
        <f t="shared" si="22"/>
        <v>0</v>
      </c>
      <c r="IF7" s="73">
        <f t="shared" si="22"/>
        <v>0</v>
      </c>
      <c r="IG7" s="73">
        <f t="shared" si="22"/>
        <v>100</v>
      </c>
      <c r="IH7" s="73">
        <f t="shared" ref="IH7:IH12" si="23">GP107</f>
        <v>100</v>
      </c>
      <c r="II7" s="73">
        <f t="shared" ref="II7:II12" si="24">GS107</f>
        <v>100</v>
      </c>
      <c r="IJ7" s="73">
        <f t="shared" ref="IJ7:IJ12" si="25">GV107</f>
        <v>100</v>
      </c>
      <c r="IK7" s="73">
        <f t="shared" ref="IK7:IK12" si="26">GY107</f>
        <v>100</v>
      </c>
      <c r="IL7" s="14">
        <f t="shared" ref="IL7:IL12" si="27">HB107</f>
        <v>100</v>
      </c>
      <c r="IP7" s="159"/>
      <c r="IQ7" s="159"/>
      <c r="IS7" s="159"/>
      <c r="IT7" s="159"/>
      <c r="IV7" s="159"/>
      <c r="IW7" s="159"/>
      <c r="IX7" s="159"/>
      <c r="IY7" s="159"/>
      <c r="JD7" s="159"/>
      <c r="JE7" s="159"/>
      <c r="JG7" s="159"/>
      <c r="JH7" s="159"/>
    </row>
    <row r="8" spans="1:268" ht="14" customHeight="1">
      <c r="A8" s="147">
        <f>IF(details!A8="","",details!A8)</f>
        <v>2</v>
      </c>
      <c r="B8" s="66" t="str">
        <f>IF(details!B8="","",details!B8)</f>
        <v>SC</v>
      </c>
      <c r="C8" s="66" t="str">
        <f>IF(details!C8="","",details!C8)</f>
        <v>B</v>
      </c>
      <c r="D8" s="97">
        <f>IF(details!D8="","",details!D8)</f>
        <v>802</v>
      </c>
      <c r="E8" s="97" t="str">
        <f>IF(details!E8="","",details!E8)</f>
        <v/>
      </c>
      <c r="F8" s="66" t="str">
        <f>IF(details!F8="","",details!F8)</f>
        <v/>
      </c>
      <c r="G8" s="315">
        <f>IF(details!G8="","",details!G8)</f>
        <v>35887</v>
      </c>
      <c r="H8" s="148" t="str">
        <f>IF(details!CQ8="","",details!CQ8)</f>
        <v>Two April Nineteen Hundred Ninety Eight</v>
      </c>
      <c r="I8" s="149" t="str">
        <f>IF(details!I8="","",details!I8)</f>
        <v>A2</v>
      </c>
      <c r="J8" s="149" t="str">
        <f>IF(details!J8="","",details!J8)</f>
        <v>B2</v>
      </c>
      <c r="K8" s="149" t="str">
        <f>IF(details!K8="","",details!K8)</f>
        <v>C2</v>
      </c>
      <c r="L8" s="66">
        <f>IF(details!L8="","",details!L8)</f>
        <v>5</v>
      </c>
      <c r="M8" s="66">
        <f>IF(details!M8="","",details!M8)</f>
        <v>5</v>
      </c>
      <c r="N8" s="66">
        <f t="shared" ref="N8:N71" si="28">IF(AND(L8="",M8=""),"",IF(AND(L8="NA",M8="NA"),"NA",SUM(L8:M8)))</f>
        <v>10</v>
      </c>
      <c r="O8" s="66">
        <f>IF(details!N8="","",details!N8)</f>
        <v>5</v>
      </c>
      <c r="P8" s="66">
        <f>IF(details!O8="","",details!O8)</f>
        <v>5</v>
      </c>
      <c r="Q8" s="66">
        <f t="shared" ref="Q8:Q71" si="29">IF(AND(O8="",P8=""),"",IF(AND(O8="NA",P8="NA"),"NA",SUM(O8:P8)))</f>
        <v>10</v>
      </c>
      <c r="R8" s="66">
        <f>IF(details!P8="","",details!P8)</f>
        <v>5</v>
      </c>
      <c r="S8" s="66">
        <f>IF(details!Q8="","",details!Q8)</f>
        <v>5</v>
      </c>
      <c r="T8" s="66">
        <f t="shared" ref="T8:T71" si="30">IF(AND(R8="",S8=""),"",IF(AND(R8="NA",S8="NA"),"NA",SUM(R8:S8)))</f>
        <v>10</v>
      </c>
      <c r="U8" s="150">
        <f t="shared" ref="U8:U71" si="31">IF(AND(N8="",Q8="",T8=""),"",IF(AND(N8="NA",Q8="NA",T8="NA"),"NA",SUM(N8,Q8,T8)))</f>
        <v>30</v>
      </c>
      <c r="V8" s="66">
        <f>IF(details!R8="","",details!R8)</f>
        <v>29</v>
      </c>
      <c r="W8" s="66">
        <f>IF(details!S8="","",details!S8)</f>
        <v>29</v>
      </c>
      <c r="X8" s="66">
        <f>IF(details!T8="","",details!T8)</f>
        <v>9</v>
      </c>
      <c r="Y8" s="150">
        <f t="shared" ref="Y8:Y71" si="32">IF(AND(V8="",X8=""),"",IF(AND(V8="NA",X8="NA"),"NA",SUM(V8:X8)))</f>
        <v>67</v>
      </c>
      <c r="Z8" s="151">
        <f t="shared" ref="Z8:Z71" si="33">IF(AND(U8="NA",Y8="NA"),"NA",IF(Y8="","",SUM(U8,Y8)))</f>
        <v>97</v>
      </c>
      <c r="AA8" s="66">
        <f>IF(details!U8="","",details!U8)</f>
        <v>39</v>
      </c>
      <c r="AB8" s="66">
        <f>IF(details!V8="","",details!V8)</f>
        <v>39</v>
      </c>
      <c r="AC8" s="66">
        <f>IF(details!W8="","",details!W8)</f>
        <v>20</v>
      </c>
      <c r="AD8" s="151">
        <f t="shared" ref="AD8:AD71" si="34">IF(AND(AA8="",AC8=""),"",IF(OR(AA8="AB",AC8="AB"),"AB",IF(OR(AA8="ML",AC8="ML"),"ML",SUM(AA8:AC8))))</f>
        <v>98</v>
      </c>
      <c r="AE8" s="97">
        <f t="shared" ref="AE8:AE71" si="35">IF(OR($D8="TC",$D8="drop",$D8="",AD8=""),"",SUM(Z8,AD8))</f>
        <v>195</v>
      </c>
      <c r="AF8" s="152">
        <f t="shared" ref="AF8:AF71" si="36">IF(OR(AE8="",AH8=""),"",ROUNDUP(AE8/AH8*100,0))</f>
        <v>98</v>
      </c>
      <c r="AG8" s="97" t="str">
        <f t="shared" ref="AG8:AG71" si="37">IF(AF8="","",IF(AD8="ab",AD8,IF(AD8="ML",AD8,IF(AF8&gt;85,"A",IF(AF8&gt;70,"B",IF(AF8&gt;50,"C",IF(AF8&gt;30,"D","E")))))))</f>
        <v>A</v>
      </c>
      <c r="AH8" s="138">
        <f t="shared" si="0"/>
        <v>200</v>
      </c>
      <c r="AI8" s="138">
        <f t="shared" ref="AI8:AI71" si="38">COUNTIF(N8,"NA")*N$6+COUNTIF(Q8,"NA")*Q$6+COUNTIF(T8,"NA")*T$6+(COUNTIF(Y8,"NA")*Y$6)</f>
        <v>0</v>
      </c>
      <c r="AJ8" s="66">
        <f>IF(details!X8="","",details!X8)</f>
        <v>5</v>
      </c>
      <c r="AK8" s="66">
        <f>IF(details!Y8="","",details!Y8)</f>
        <v>5</v>
      </c>
      <c r="AL8" s="66">
        <f t="shared" ref="AL8:AL71" si="39">IF(AND(AJ8="",AK8=""),"",IF(AND(AJ8="NA",AK8="NA"),"NA",SUM(AJ8:AK8)))</f>
        <v>10</v>
      </c>
      <c r="AM8" s="66">
        <f>IF(details!Z8="","",details!Z8)</f>
        <v>5</v>
      </c>
      <c r="AN8" s="66">
        <f>IF(details!AA8="","",details!AA8)</f>
        <v>5</v>
      </c>
      <c r="AO8" s="66">
        <f t="shared" ref="AO8:AO71" si="40">IF(AND(AM8="",AN8=""),"",IF(AND(AM8="NA",AN8="NA"),"NA",SUM(AM8:AN8)))</f>
        <v>10</v>
      </c>
      <c r="AP8" s="66">
        <f>IF(details!AB8="","",details!AB8)</f>
        <v>5</v>
      </c>
      <c r="AQ8" s="66">
        <f>IF(details!AC8="","",details!AC8)</f>
        <v>5</v>
      </c>
      <c r="AR8" s="66">
        <f t="shared" ref="AR8:AR71" si="41">IF(AND(AP8="",AQ8=""),"",IF(AND(AP8="NA",AQ8="NA"),"NA",SUM(AP8:AQ8)))</f>
        <v>10</v>
      </c>
      <c r="AS8" s="150">
        <f t="shared" ref="AS8:AS71" si="42">IF(AND(AL8="",AO8="",AR8=""),"",IF(AND(AL8="NA",AO8="NA",AR8="NA"),"NA",SUM(AL8,AO8,AR8)))</f>
        <v>30</v>
      </c>
      <c r="AT8" s="66">
        <f>IF(details!AD8="","",details!AD8)</f>
        <v>29</v>
      </c>
      <c r="AU8" s="66">
        <f>IF(details!AE8="","",details!AE8)</f>
        <v>29</v>
      </c>
      <c r="AV8" s="66">
        <f>IF(details!AF8="","",details!AF8)</f>
        <v>9</v>
      </c>
      <c r="AW8" s="150">
        <f t="shared" ref="AW8:AW71" si="43">IF(AND(AT8="",AV8=""),"",IF(AND(AT8="NA",AV8="NA"),"NA",SUM(AT8:AV8)))</f>
        <v>67</v>
      </c>
      <c r="AX8" s="151">
        <f t="shared" ref="AX8:AX71" si="44">IF(AND(AS8="NA",AW8="NA"),"NA",IF(AW8="","",SUM(AS8,AW8)))</f>
        <v>97</v>
      </c>
      <c r="AY8" s="66">
        <f>IF(details!AG8="","",details!AG8)</f>
        <v>39</v>
      </c>
      <c r="AZ8" s="66">
        <f>IF(details!AH8="","",details!AH8)</f>
        <v>39</v>
      </c>
      <c r="BA8" s="66">
        <f>IF(details!AI8="","",details!AI8)</f>
        <v>20</v>
      </c>
      <c r="BB8" s="151">
        <f t="shared" ref="BB8:BB71" si="45">IF(AND(AY8="",BA8=""),"",IF(OR(AY8="AB",BA8="AB"),"AB",IF(OR(AY8="ML",BA8="ML"),"ML",SUM(AY8:BA8))))</f>
        <v>98</v>
      </c>
      <c r="BC8" s="97">
        <f t="shared" ref="BC8:BC71" si="46">IF(OR($D8="TC",$D8="drop",$D8="",BB8=""),"",SUM(AX8,BB8))</f>
        <v>195</v>
      </c>
      <c r="BD8" s="152">
        <f t="shared" ref="BD8:BD71" si="47">IF(OR(BC8="",BF8=""),"",ROUNDUP(BC8/BF8*100,0))</f>
        <v>98</v>
      </c>
      <c r="BE8" s="97" t="str">
        <f t="shared" ref="BE8:BE71" si="48">IF(BD8="","",IF(BB8="ab",BB8,IF(BB8="ML",BB8,IF(BD8&gt;85,"A",IF(BD8&gt;70,"B",IF(BD8&gt;50,"C",IF(BD8&gt;30,"D","E")))))))</f>
        <v>A</v>
      </c>
      <c r="BF8" s="138">
        <f t="shared" si="2"/>
        <v>200</v>
      </c>
      <c r="BG8" s="138">
        <f t="shared" ref="BG8:BG71" si="49">COUNTIF(AL8,"NA")*AL$6+COUNTIF(AO8,"NA")*AO$6+COUNTIF(AR8,"NA")*AR$6+(COUNTIF(AW8,"NA")*AW$6)</f>
        <v>0</v>
      </c>
      <c r="BH8" s="153" t="str">
        <f>IF(D8="","",details!AJ8)</f>
        <v>s</v>
      </c>
      <c r="BI8" s="66">
        <f>IF(details!AK8="","",details!AK8)</f>
        <v>5</v>
      </c>
      <c r="BJ8" s="66">
        <f>IF(details!AL8="","",details!AL8)</f>
        <v>5</v>
      </c>
      <c r="BK8" s="66">
        <f t="shared" ref="BK8:BK71" si="50">IF(AND(BI8="",BJ8=""),"",IF(AND(BI8="NA",BJ8="NA"),"NA",SUM(BI8:BJ8)))</f>
        <v>10</v>
      </c>
      <c r="BL8" s="66">
        <f>IF(details!AM8="","",details!AM8)</f>
        <v>5</v>
      </c>
      <c r="BM8" s="66">
        <f>IF(details!AN8="","",details!AN8)</f>
        <v>5</v>
      </c>
      <c r="BN8" s="66">
        <f t="shared" ref="BN8:BN71" si="51">IF(AND(BL8="",BM8=""),"",IF(AND(BL8="NA",BM8="NA"),"NA",SUM(BL8:BM8)))</f>
        <v>10</v>
      </c>
      <c r="BO8" s="66">
        <f>IF(details!AO8="","",details!AO8)</f>
        <v>5</v>
      </c>
      <c r="BP8" s="66">
        <f>IF(details!AP8="","",details!AP8)</f>
        <v>5</v>
      </c>
      <c r="BQ8" s="66">
        <f t="shared" ref="BQ8:BQ71" si="52">IF(AND(BO8="",BP8=""),"",IF(AND(BO8="NA",BP8="NA"),"NA",SUM(BO8:BP8)))</f>
        <v>10</v>
      </c>
      <c r="BR8" s="150">
        <f t="shared" ref="BR8:BR71" si="53">IF(AND(BK8="",BN8="",BQ8=""),"",IF(AND(BK8="NA",BN8="NA",BQ8="NA"),"NA",SUM(BK8,BN8,BQ8)))</f>
        <v>30</v>
      </c>
      <c r="BS8" s="66">
        <f>IF(details!AQ8="","",details!AQ8)</f>
        <v>50</v>
      </c>
      <c r="BT8" s="66">
        <f>IF(details!AR8="","",details!AR8)</f>
        <v>20</v>
      </c>
      <c r="BU8" s="150">
        <f t="shared" ref="BU8:BU71" si="54">IF(AND(BS8="",BT8=""),"",IF(AND(BS8="NA",BT8="NA"),"NA",SUM(BS8:BT8)))</f>
        <v>70</v>
      </c>
      <c r="BV8" s="151">
        <f t="shared" ref="BV8:BV71" si="55">IF(AND(BR8="NA",BU8="NA"),"NA",IF(BU8="","",SUM(BR8,BU8)))</f>
        <v>100</v>
      </c>
      <c r="BW8" s="66">
        <f>IF(details!AS8="","",details!AS8)</f>
        <v>70</v>
      </c>
      <c r="BX8" s="66">
        <f>IF(details!AT8="","",details!AT8)</f>
        <v>30</v>
      </c>
      <c r="BY8" s="151">
        <f t="shared" ref="BY8:BY71" si="56">IF(AND(BW8="",BX8=""),"",IF(OR(BW8="AB",BX8="AB"),"AB",IF(OR(BW8="ML",BX8="ML"),"ML",SUM(BW8:BX8))))</f>
        <v>100</v>
      </c>
      <c r="BZ8" s="97">
        <f t="shared" ref="BZ8:BZ71" si="57">IF(OR($D8="TC",$D8="drop",$D8="",BY8=""),"",SUM(BV8,BY8))</f>
        <v>200</v>
      </c>
      <c r="CA8" s="152">
        <f t="shared" ref="CA8:CA71" si="58">IF(OR(BZ8="",CC8=""),"",ROUNDUP(BZ8/CC8*100,0))</f>
        <v>100</v>
      </c>
      <c r="CB8" s="97" t="str">
        <f t="shared" ref="CB8:CB71" si="59">IF(CA8="","",IF(BY8="ab",BY8,IF(BY8="ML",BY8,IF(CA8&gt;85,"A",IF(CA8&gt;70,"B",IF(CA8&gt;50,"C",IF(CA8&gt;30,"D","E")))))))</f>
        <v>A</v>
      </c>
      <c r="CC8" s="138">
        <f t="shared" si="4"/>
        <v>200</v>
      </c>
      <c r="CD8" s="138">
        <f t="shared" ref="CD8:CD71" si="60">COUNTIF(BK8,"NA")*BK$6+COUNTIF(BN8,"NA")*BN$6+COUNTIF(BQ8,"NA")*BQ$6+(COUNTIF(BU8,"NA")*BU$6)</f>
        <v>0</v>
      </c>
      <c r="CE8" s="66">
        <f>IF(details!AU8="","",details!AU8)</f>
        <v>5</v>
      </c>
      <c r="CF8" s="66">
        <f>IF(details!AV8="","",details!AV8)</f>
        <v>5</v>
      </c>
      <c r="CG8" s="66">
        <f t="shared" ref="CG8:CG71" si="61">IF(AND(CE8="",CF8=""),"",IF(AND(CE8="NA",CF8="NA"),"NA",SUM(CE8:CF8)))</f>
        <v>10</v>
      </c>
      <c r="CH8" s="66">
        <f>IF(details!AW8="","",details!AW8)</f>
        <v>5</v>
      </c>
      <c r="CI8" s="66">
        <f>IF(details!AX8="","",details!AX8)</f>
        <v>5</v>
      </c>
      <c r="CJ8" s="66">
        <f t="shared" ref="CJ8:CJ71" si="62">IF(AND(CH8="",CI8=""),"",IF(AND(CH8="NA",CI8="NA"),"NA",SUM(CH8:CI8)))</f>
        <v>10</v>
      </c>
      <c r="CK8" s="66">
        <f>IF(details!AY8="","",details!AY8)</f>
        <v>5</v>
      </c>
      <c r="CL8" s="66">
        <f>IF(details!AZ8="","",details!AZ8)</f>
        <v>5</v>
      </c>
      <c r="CM8" s="66">
        <f t="shared" ref="CM8:CM71" si="63">IF(AND(CK8="",CL8=""),"",IF(AND(CK8="NA",CL8="NA"),"NA",SUM(CK8:CL8)))</f>
        <v>10</v>
      </c>
      <c r="CN8" s="150">
        <f t="shared" ref="CN8:CN71" si="64">IF(AND(CG8="",CJ8="",CM8=""),"",IF(AND(CG8="NA",CJ8="NA",CM8="NA"),"NA",SUM(CG8,CJ8,CM8)))</f>
        <v>30</v>
      </c>
      <c r="CO8" s="66">
        <f>IF(details!BA8="","",details!BA8)</f>
        <v>29</v>
      </c>
      <c r="CP8" s="66">
        <f>IF(details!BB8="","",details!BB8)</f>
        <v>29</v>
      </c>
      <c r="CQ8" s="66">
        <f>IF(details!BC8="","",details!BC8)</f>
        <v>9</v>
      </c>
      <c r="CR8" s="150">
        <f t="shared" ref="CR8:CR71" si="65">IF(AND(CO8="",CQ8=""),"",IF(AND(CO8="NA",CQ8="NA"),"NA",SUM(CO8:CQ8)))</f>
        <v>67</v>
      </c>
      <c r="CS8" s="151">
        <f t="shared" ref="CS8:CS71" si="66">IF(AND(CN8="NA",CR8="NA"),"NA",IF(CR8="","",SUM(CN8,CR8)))</f>
        <v>97</v>
      </c>
      <c r="CT8" s="66">
        <f>IF(details!BD8="","",details!BD8)</f>
        <v>39</v>
      </c>
      <c r="CU8" s="66">
        <f>IF(details!BE8="","",details!BE8)</f>
        <v>39</v>
      </c>
      <c r="CV8" s="66">
        <f>IF(details!BF8="","",details!BF8)</f>
        <v>20</v>
      </c>
      <c r="CW8" s="151">
        <f t="shared" ref="CW8:CW71" si="67">IF(AND(CT8="",CV8=""),"",IF(OR(CT8="AB",CV8="AB"),"AB",IF(OR(CT8="ML",CV8="ML"),"ML",SUM(CT8:CV8))))</f>
        <v>98</v>
      </c>
      <c r="CX8" s="97">
        <f t="shared" ref="CX8:CX71" si="68">IF(OR($D8="TC",$D8="drop",$D8="",CW8=""),"",SUM(CS8,CW8))</f>
        <v>195</v>
      </c>
      <c r="CY8" s="152">
        <f t="shared" ref="CY8:CY71" si="69">IF(OR(CX8="",DA8=""),"",ROUNDUP(CX8/DA8*100,0))</f>
        <v>98</v>
      </c>
      <c r="CZ8" s="97" t="str">
        <f t="shared" ref="CZ8:CZ71" si="70">IF(CY8="","",IF(CW8="ab",CW8,IF(CW8="ML",CW8,IF(CY8&gt;85,"A",IF(CY8&gt;70,"B",IF(CY8&gt;50,"C",IF(CY8&gt;30,"D","E")))))))</f>
        <v>A</v>
      </c>
      <c r="DA8" s="138">
        <f t="shared" si="6"/>
        <v>200</v>
      </c>
      <c r="DB8" s="138">
        <f t="shared" ref="DB8:DB71" si="71">COUNTIF(CG8,"NA")*CG$6+COUNTIF(CJ8,"NA")*CJ$6+COUNTIF(CM8,"NA")*CM$6+(COUNTIF(CR8,"NA")*CR$6)</f>
        <v>0</v>
      </c>
      <c r="DC8" s="66">
        <f>IF(details!BG8="","",details!BG8)</f>
        <v>5</v>
      </c>
      <c r="DD8" s="66">
        <f>IF(details!BH8="","",details!BH8)</f>
        <v>5</v>
      </c>
      <c r="DE8" s="66">
        <f t="shared" ref="DE8:DE71" si="72">IF(AND(DC8="",DD8=""),"",IF(AND(DC8="NA",DD8="NA"),"NA",SUM(DC8:DD8)))</f>
        <v>10</v>
      </c>
      <c r="DF8" s="66">
        <f>IF(details!BI8="","",details!BI8)</f>
        <v>5</v>
      </c>
      <c r="DG8" s="66">
        <f>IF(details!BJ8="","",details!BJ8)</f>
        <v>5</v>
      </c>
      <c r="DH8" s="66">
        <f t="shared" ref="DH8:DH71" si="73">IF(AND(DF8="",DG8=""),"",IF(AND(DF8="NA",DG8="NA"),"NA",SUM(DF8:DG8)))</f>
        <v>10</v>
      </c>
      <c r="DI8" s="66">
        <f>IF(details!BK8="","",details!BK8)</f>
        <v>5</v>
      </c>
      <c r="DJ8" s="66">
        <f>IF(details!BL8="","",details!BL8)</f>
        <v>5</v>
      </c>
      <c r="DK8" s="66">
        <f t="shared" ref="DK8:DK71" si="74">IF(AND(DI8="",DJ8=""),"",IF(AND(DI8="NA",DJ8="NA"),"NA",SUM(DI8:DJ8)))</f>
        <v>10</v>
      </c>
      <c r="DL8" s="150">
        <f t="shared" ref="DL8:DL71" si="75">IF(AND(DE8="",DH8="",DK8=""),"",IF(AND(DE8="NA",DH8="NA",DK8="NA"),"NA",SUM(DE8,DH8,DK8)))</f>
        <v>30</v>
      </c>
      <c r="DM8" s="66">
        <f>IF(details!BM8="","",details!BM8)</f>
        <v>50</v>
      </c>
      <c r="DN8" s="66">
        <f>IF(details!BN8="","",details!BN8)</f>
        <v>20</v>
      </c>
      <c r="DO8" s="150">
        <f t="shared" ref="DO8:DO71" si="76">IF(AND(DM8="",DN8=""),"",IF(AND(DM8="NA",DN8="NA"),"NA",SUM(DM8:DN8)))</f>
        <v>70</v>
      </c>
      <c r="DP8" s="151">
        <f t="shared" ref="DP8:DP71" si="77">IF(AND(DL8="NA",DO8="NA"),"NA",IF(DO8="","",SUM(DL8,DO8)))</f>
        <v>100</v>
      </c>
      <c r="DQ8" s="66">
        <f>IF(details!BO8="","",details!BO8)</f>
        <v>70</v>
      </c>
      <c r="DR8" s="66">
        <f>IF(details!BP8="","",details!BP8)</f>
        <v>30</v>
      </c>
      <c r="DS8" s="151">
        <f t="shared" ref="DS8:DS71" si="78">IF(AND(DQ8="",DR8=""),"",IF(OR(DQ8="AB",DR8="AB"),"AB",IF(OR(DQ8="ML",DR8="ML"),"ML",SUM(DQ8:DR8))))</f>
        <v>100</v>
      </c>
      <c r="DT8" s="97">
        <f t="shared" ref="DT8:DT71" si="79">IF(OR($D8="TC",$D8="drop",$D8="",DS8=""),"",SUM(DP8,DS8))</f>
        <v>200</v>
      </c>
      <c r="DU8" s="152">
        <f t="shared" ref="DU8:DU71" si="80">IF(OR(DT8="",DW8=""),"",ROUNDUP(DT8/DW8*100,0))</f>
        <v>100</v>
      </c>
      <c r="DV8" s="97" t="str">
        <f t="shared" ref="DV8:DV71" si="81">IF(DU8="","",IF(DS8="ab",DS8,IF(DS8="ML",DS8,IF(DU8&gt;85,"A",IF(DU8&gt;70,"B",IF(DU8&gt;50,"C",IF(DU8&gt;30,"D","E")))))))</f>
        <v>A</v>
      </c>
      <c r="DW8" s="138">
        <f t="shared" si="8"/>
        <v>200</v>
      </c>
      <c r="DX8" s="138">
        <f t="shared" ref="DX8:DX71" si="82">COUNTIF(DE8,"NA")*DE$6+COUNTIF(DH8,"NA")*DH$6+COUNTIF(DK8,"NA")*DK$6+(COUNTIF(DO8,"NA")*DO$6)</f>
        <v>0</v>
      </c>
      <c r="DY8" s="66">
        <f>IF(details!BQ8="","",details!BQ8)</f>
        <v>5</v>
      </c>
      <c r="DZ8" s="66">
        <f>IF(details!BR8="","",details!BR8)</f>
        <v>5</v>
      </c>
      <c r="EA8" s="66">
        <f t="shared" ref="EA8:EA71" si="83">IF(AND(DY8="",DZ8=""),"",IF(AND(DY8="NA",DZ8="NA"),"NA",SUM(DY8:DZ8)))</f>
        <v>10</v>
      </c>
      <c r="EB8" s="66">
        <f>IF(details!BS8="","",details!BS8)</f>
        <v>5</v>
      </c>
      <c r="EC8" s="66">
        <f>IF(details!BT8="","",details!BT8)</f>
        <v>5</v>
      </c>
      <c r="ED8" s="66">
        <f t="shared" ref="ED8:ED71" si="84">IF(AND(EB8="",EC8=""),"",IF(AND(EB8="NA",EC8="NA"),"NA",SUM(EB8:EC8)))</f>
        <v>10</v>
      </c>
      <c r="EE8" s="66">
        <f>IF(details!BU8="","",details!BU8)</f>
        <v>5</v>
      </c>
      <c r="EF8" s="66">
        <f>IF(details!BV8="","",details!BV8)</f>
        <v>5</v>
      </c>
      <c r="EG8" s="66">
        <f t="shared" ref="EG8:EG71" si="85">IF(AND(EE8="",EF8=""),"",IF(AND(EE8="NA",EF8="NA"),"NA",SUM(EE8:EF8)))</f>
        <v>10</v>
      </c>
      <c r="EH8" s="150">
        <f t="shared" ref="EH8:EH71" si="86">IF(AND(EA8="",ED8="",EG8=""),"",IF(AND(EA8="NA",ED8="NA",EG8="NA"),"NA",SUM(EA8,ED8,EG8)))</f>
        <v>30</v>
      </c>
      <c r="EI8" s="66">
        <f>IF(details!BW8="","",details!BW8)</f>
        <v>50</v>
      </c>
      <c r="EJ8" s="66">
        <f>IF(details!BX8="","",details!BX8)</f>
        <v>20</v>
      </c>
      <c r="EK8" s="150">
        <f t="shared" ref="EK8:EK71" si="87">IF(AND(EI8="",EJ8=""),"",IF(AND(EI8="NA",EJ8="NA"),"NA",SUM(EI8:EJ8)))</f>
        <v>70</v>
      </c>
      <c r="EL8" s="151">
        <f t="shared" ref="EL8:EL71" si="88">IF(AND(EH8="NA",EK8="NA"),"NA",IF(EK8="","",SUM(EH8,EK8)))</f>
        <v>100</v>
      </c>
      <c r="EM8" s="66">
        <f>IF(details!BY8="","",details!BY8)</f>
        <v>70</v>
      </c>
      <c r="EN8" s="66">
        <f>IF(details!BZ8="","",details!BZ8)</f>
        <v>30</v>
      </c>
      <c r="EO8" s="151">
        <f t="shared" ref="EO8:EO71" si="89">IF(AND(EM8="",EN8=""),"",IF(OR(EM8="AB",EN8="AB"),"AB",IF(OR(EM8="ML",EN8="ML"),"ML",SUM(EM8:EN8))))</f>
        <v>100</v>
      </c>
      <c r="EP8" s="97">
        <f t="shared" ref="EP8:EP71" si="90">IF(OR($D8="TC",$D8="drop",$D8="",EO8=""),"",SUM(EL8,EO8))</f>
        <v>200</v>
      </c>
      <c r="EQ8" s="152">
        <f t="shared" ref="EQ8:EQ71" si="91">IF(OR(EP8="",ES8=""),"",ROUNDUP(EP8/ES8*100,0))</f>
        <v>100</v>
      </c>
      <c r="ER8" s="97" t="str">
        <f t="shared" ref="ER8:ER71" si="92">IF(EQ8="","",IF(EO8="ab",EO8,IF(EO8="ML",EO8,IF(EQ8&gt;85,"A",IF(EQ8&gt;70,"B",IF(EQ8&gt;50,"C",IF(EQ8&gt;30,"D","E")))))))</f>
        <v>A</v>
      </c>
      <c r="ES8" s="138">
        <f t="shared" si="10"/>
        <v>200</v>
      </c>
      <c r="ET8" s="138">
        <f t="shared" ref="ET8:ET71" si="93">COUNTIF(EA8,"NA")*EA$6+COUNTIF(ED8,"NA")*ED$6+COUNTIF(EG8,"NA")*EG$6+(COUNTIF(EK8,"NA")*EK$6)</f>
        <v>0</v>
      </c>
      <c r="EU8" s="66">
        <f>IF(details!CA8="","",details!CA8)</f>
        <v>20</v>
      </c>
      <c r="EV8" s="66">
        <f>IF(details!CB8="","",details!CB8)</f>
        <v>20</v>
      </c>
      <c r="EW8" s="66">
        <f>IF(details!CC8="","",details!CC8)</f>
        <v>20</v>
      </c>
      <c r="EX8" s="66">
        <f>IF(details!CD8="","",details!CD8)</f>
        <v>20</v>
      </c>
      <c r="EY8" s="66">
        <f>IF(details!CE8="","",details!CE8)</f>
        <v>20</v>
      </c>
      <c r="EZ8" s="97">
        <f t="shared" ref="EZ8:EZ71" si="94">IF(FC8="","",IF(EY8="","",IF(AND(EU8="AB",EV8="AB",EW8="AB",EX8="AB",EY8="AB"),"AB",IF(AND(EU8="NA",EV8="NA",EW8="NA",EX8="NA",EY8="NA"),"NA",SUM(EU8:EY8)))))</f>
        <v>100</v>
      </c>
      <c r="FA8" s="97">
        <f t="shared" ref="FA8:FA71" si="95">IF(OR(EZ8="",FC8=""),"",IF(EZ8="AB","",ROUNDUP(EZ8/FC8*100,0)))</f>
        <v>100</v>
      </c>
      <c r="FB8" s="97" t="str">
        <f t="shared" ref="FB8:FB71" si="96">IF(FA8="","",IF(FA8&gt;85,"A",IF(FA8&gt;70,"B",IF(FA8&gt;50,"C",IF(FA8&gt;30,"D","E")))))</f>
        <v>A</v>
      </c>
      <c r="FC8" s="138">
        <f t="shared" ref="FC8:FC71" si="97">IF(OR($D8="TC",$D8="drop",$D8=""),"",EZ$6-FD8)</f>
        <v>100</v>
      </c>
      <c r="FD8" s="138">
        <f t="shared" ref="FD8:FD71" si="98">COUNTIF(EU8:EX8,"NA")*EU$6</f>
        <v>0</v>
      </c>
      <c r="FE8" s="66">
        <f>IF(details!CF8="","",details!CF8)</f>
        <v>20</v>
      </c>
      <c r="FF8" s="66">
        <f>IF(details!CG8="","",details!CG8)</f>
        <v>20</v>
      </c>
      <c r="FG8" s="66">
        <f>IF(details!CH8="","",details!CH8)</f>
        <v>20</v>
      </c>
      <c r="FH8" s="66">
        <f>IF(details!CI8="","",details!CI8)</f>
        <v>20</v>
      </c>
      <c r="FI8" s="66">
        <f>IF(details!CJ8="","",details!CJ8)</f>
        <v>20</v>
      </c>
      <c r="FJ8" s="97">
        <f t="shared" ref="FJ8:FJ71" si="99">IF(FM8="","",IF(FI8="","",IF(AND(FE8="AB",FF8="AB",FG8="AB",FH8="AB",FI8="AB"),"AB",IF(AND(FE8="NA",FF8="NA",FG8="NA",FH8="NA",FI8="NA"),"NA",SUM(FE8:FI8)))))</f>
        <v>100</v>
      </c>
      <c r="FK8" s="97">
        <f t="shared" ref="FK8:FK71" si="100">IF(OR(FJ8="",FM8=""),"",IF(FJ8="AB","",ROUNDUP(FJ8/FM8*100,0)))</f>
        <v>100</v>
      </c>
      <c r="FL8" s="97" t="str">
        <f t="shared" ref="FL8:FL71" si="101">IF(FK8="","",IF(FK8&gt;85,"A",IF(FK8&gt;70,"B",IF(FK8&gt;50,"C",IF(FK8&gt;30,"D","E")))))</f>
        <v>A</v>
      </c>
      <c r="FM8" s="138">
        <f t="shared" ref="FM8:FM71" si="102">IF(OR($D8="TC",$D8="drop",$D8=""),"",FJ$6-FN8)</f>
        <v>100</v>
      </c>
      <c r="FN8" s="138">
        <f t="shared" ref="FN8:FN71" si="103">COUNTIF(FE8:FH8,"NA")*FE$6</f>
        <v>0</v>
      </c>
      <c r="FO8" s="66">
        <f>IF(details!CK8="","",details!CK8)</f>
        <v>20</v>
      </c>
      <c r="FP8" s="66">
        <f>IF(details!CL8="","",details!CL8)</f>
        <v>20</v>
      </c>
      <c r="FQ8" s="66">
        <f>IF(details!CM8="","",details!CM8)</f>
        <v>20</v>
      </c>
      <c r="FR8" s="66">
        <f>IF(details!CN8="","",details!CN8)</f>
        <v>20</v>
      </c>
      <c r="FS8" s="66">
        <f>IF(details!CO8="","",details!CO8)</f>
        <v>20</v>
      </c>
      <c r="FT8" s="97">
        <f t="shared" ref="FT8:FT71" si="104">IF(FW8="","",IF(FS8="","",IF(AND(FO8="AB",FP8="AB",FQ8="AB",FR8="AB",FS8="AB"),"AB",IF(AND(FO8="NA",FP8="NA",FQ8="NA",FR8="NA",FS8="NA"),"NA",SUM(FO8:FS8)))))</f>
        <v>100</v>
      </c>
      <c r="FU8" s="97">
        <f t="shared" ref="FU8:FU71" si="105">IF(OR(FT8="",FW8=""),"",IF(FT8="AB","",ROUNDUP(FT8/FW8*100,0)))</f>
        <v>100</v>
      </c>
      <c r="FV8" s="97" t="str">
        <f t="shared" ref="FV8:FV71" si="106">IF(FU8="","",IF(FU8&gt;85,"A",IF(FU8&gt;70,"B",IF(FU8&gt;50,"C",IF(FU8&gt;30,"D","E")))))</f>
        <v>A</v>
      </c>
      <c r="FW8" s="138">
        <f t="shared" ref="FW8:FW71" si="107">IF(OR($D8="TC",$D8="drop",$D8=""),"",FT$6-FX8)</f>
        <v>100</v>
      </c>
      <c r="FX8" s="138">
        <f t="shared" ref="FX8:FX71" si="108">COUNTIF(FO8:FR8,"NA")*FO$6</f>
        <v>0</v>
      </c>
      <c r="FY8" s="96">
        <f t="shared" ref="FY8:FY71" si="109">AH8</f>
        <v>200</v>
      </c>
      <c r="FZ8" s="96">
        <f t="shared" ref="FZ8:FZ71" si="110">AE8</f>
        <v>195</v>
      </c>
      <c r="GA8" s="96" t="str">
        <f t="shared" ref="GA8:GA71" si="111">AG8</f>
        <v>A</v>
      </c>
      <c r="GB8" s="96">
        <f t="shared" ref="GB8:GB71" si="112">BF8</f>
        <v>200</v>
      </c>
      <c r="GC8" s="96">
        <f t="shared" ref="GC8:GC71" si="113">BC8</f>
        <v>195</v>
      </c>
      <c r="GD8" s="96" t="str">
        <f t="shared" ref="GD8:GD71" si="114">BE8</f>
        <v>A</v>
      </c>
      <c r="GE8" s="154">
        <f t="shared" ref="GE8:GE71" si="115">CC8</f>
        <v>200</v>
      </c>
      <c r="GF8" s="154">
        <f t="shared" ref="GF8:GF71" si="116">BZ8</f>
        <v>200</v>
      </c>
      <c r="GG8" s="154" t="str">
        <f t="shared" ref="GG8:GG71" si="117">CB8</f>
        <v>A</v>
      </c>
      <c r="GH8" s="96" t="str">
        <f t="shared" ref="GH8:GH71" si="118">IF($BH8="s",GG8,"")</f>
        <v>A</v>
      </c>
      <c r="GI8" s="96" t="str">
        <f t="shared" ref="GI8:GI71" si="119">IF($BH8="u",GG8,"")</f>
        <v/>
      </c>
      <c r="GJ8" s="96" t="str">
        <f t="shared" ref="GJ8:GJ71" si="120">IF($BH8="g",GG8,"")</f>
        <v/>
      </c>
      <c r="GK8" s="96" t="str">
        <f t="shared" ref="GK8:GK71" si="121">IF($BH8="p",GG8,"")</f>
        <v/>
      </c>
      <c r="GL8" s="96" t="str">
        <f t="shared" ref="GL8:GL71" si="122">IF($BH8="sd",GG8,"")</f>
        <v/>
      </c>
      <c r="GM8" s="96">
        <f t="shared" ref="GM8:GM71" si="123">DA8</f>
        <v>200</v>
      </c>
      <c r="GN8" s="96">
        <f t="shared" ref="GN8:GN71" si="124">CX8</f>
        <v>195</v>
      </c>
      <c r="GO8" s="96" t="str">
        <f t="shared" ref="GO8:GO71" si="125">CZ8</f>
        <v>A</v>
      </c>
      <c r="GP8" s="96">
        <f t="shared" ref="GP8:GP71" si="126">DW8</f>
        <v>200</v>
      </c>
      <c r="GQ8" s="96">
        <f t="shared" ref="GQ8:GQ71" si="127">DT8</f>
        <v>200</v>
      </c>
      <c r="GR8" s="96" t="str">
        <f t="shared" ref="GR8:GR71" si="128">DV8</f>
        <v>A</v>
      </c>
      <c r="GS8" s="96">
        <f t="shared" ref="GS8:GS71" si="129">ES8</f>
        <v>200</v>
      </c>
      <c r="GT8" s="96">
        <f t="shared" ref="GT8:GT71" si="130">EP8</f>
        <v>200</v>
      </c>
      <c r="GU8" s="96" t="str">
        <f t="shared" ref="GU8:GU71" si="131">ER8</f>
        <v>A</v>
      </c>
      <c r="GV8" s="96">
        <f t="shared" ref="GV8:GV71" si="132">FC8</f>
        <v>100</v>
      </c>
      <c r="GW8" s="96">
        <f t="shared" ref="GW8:GW71" si="133">EZ8</f>
        <v>100</v>
      </c>
      <c r="GX8" s="96" t="str">
        <f t="shared" ref="GX8:GX71" si="134">FB8</f>
        <v>A</v>
      </c>
      <c r="GY8" s="155">
        <f t="shared" ref="GY8:GY71" si="135">FM8</f>
        <v>100</v>
      </c>
      <c r="GZ8" s="155">
        <f t="shared" ref="GZ8:GZ71" si="136">FJ8</f>
        <v>100</v>
      </c>
      <c r="HA8" s="155" t="str">
        <f t="shared" ref="HA8:HA71" si="137">FL8</f>
        <v>A</v>
      </c>
      <c r="HB8" s="155">
        <f t="shared" ref="HB8:HB71" si="138">FW8</f>
        <v>100</v>
      </c>
      <c r="HC8" s="155">
        <f t="shared" ref="HC8:HC71" si="139">FT8</f>
        <v>100</v>
      </c>
      <c r="HD8" s="155" t="str">
        <f t="shared" ref="HD8:HD71" si="140">FV8</f>
        <v>A</v>
      </c>
      <c r="HE8" s="257">
        <f t="shared" ref="HE8:HE71" si="141">COUNTIF(FZ8:HD8,"AB")</f>
        <v>0</v>
      </c>
      <c r="HF8" s="257">
        <f t="shared" ref="HF8:HF71" si="142">COUNTIF(FZ8:HD8,"ML")</f>
        <v>0</v>
      </c>
      <c r="HG8" s="257">
        <f t="shared" ref="HG8:HG71" si="143">COUNTBLANK(FZ8:HD8)</f>
        <v>4</v>
      </c>
      <c r="HH8" s="257">
        <f t="shared" ref="HH8:HH71" si="144">COUNTIF(FZ8:HD8,"E")</f>
        <v>0</v>
      </c>
      <c r="HI8" s="66" t="str">
        <f t="shared" si="17"/>
        <v>PASSED</v>
      </c>
      <c r="HJ8" s="93">
        <f t="shared" ref="HJ8:HJ71" si="145">IF(OR(FY8="",GB8="",GE8="",GM8="",GP8="",GS8=""),"",SUM(FY8,GB8,GE8,GM8,GP8,GS8))</f>
        <v>1200</v>
      </c>
      <c r="HK8" s="93">
        <f t="shared" ref="HK8:HK71" si="146">IF(OR(FZ8="",GC8="",GF8="",GN8="",GQ8="",GT8=""),"",SUM(FZ8,GC8,GF8,GN8,GQ8,GT8))</f>
        <v>1185</v>
      </c>
      <c r="HL8" s="94">
        <f t="shared" ref="HL8:HL71" si="147">IF(OR(HK8="",HJ8=""),"",HK8/HJ8*100)</f>
        <v>98.75</v>
      </c>
      <c r="HM8" s="216">
        <f t="shared" ref="HM8:HM71" si="148">IF(HI8="PASSED",HL8,"")</f>
        <v>98.75</v>
      </c>
      <c r="HN8" s="217">
        <f t="shared" ref="HN8:HN71" si="149">IF(HM8="","",SUMPRODUCT((HM8&lt;HM$7:HM$106)/COUNTIF(HM$7:HM$106,HM$7:HM$106)))</f>
        <v>1</v>
      </c>
      <c r="HO8" s="95" t="str">
        <f t="shared" ref="HO8:HO71" si="150">IF(OR(HL8="",HI8&lt;&gt;"PASSED"),"",IF(HL8&gt;85,"A",IF(HL8&gt;70,"B",IF(HL8&gt;50,"C",IF(HL8&gt;30,"D","E")))))</f>
        <v>A</v>
      </c>
      <c r="HP8" s="156" t="str">
        <f>details!EP8</f>
        <v/>
      </c>
      <c r="HQ8" s="157" t="str">
        <f>details!EQ8</f>
        <v/>
      </c>
      <c r="HR8" s="220" t="str">
        <f t="shared" ref="HR8" si="151">IF(OR(HP8="",HQ8=""),"",HQ8/HP8*100)</f>
        <v/>
      </c>
      <c r="HS8" s="102" t="str">
        <f>IF(details!CP8="","",details!CP8)</f>
        <v/>
      </c>
      <c r="HX8" s="160" t="str">
        <f t="shared" si="19"/>
        <v>grade 'A'</v>
      </c>
      <c r="HY8" s="73">
        <f t="shared" si="20"/>
        <v>40</v>
      </c>
      <c r="HZ8" s="73">
        <f t="shared" si="20"/>
        <v>40</v>
      </c>
      <c r="IA8" s="73">
        <f t="shared" si="21"/>
        <v>100</v>
      </c>
      <c r="IB8" s="73">
        <f t="shared" si="22"/>
        <v>100</v>
      </c>
      <c r="IC8" s="73">
        <f t="shared" si="22"/>
        <v>0</v>
      </c>
      <c r="ID8" s="73">
        <f t="shared" si="22"/>
        <v>0</v>
      </c>
      <c r="IE8" s="73">
        <f t="shared" si="22"/>
        <v>0</v>
      </c>
      <c r="IF8" s="73">
        <f t="shared" si="22"/>
        <v>0</v>
      </c>
      <c r="IG8" s="73">
        <f t="shared" si="22"/>
        <v>40</v>
      </c>
      <c r="IH8" s="73">
        <f t="shared" si="23"/>
        <v>100</v>
      </c>
      <c r="II8" s="73">
        <f t="shared" si="24"/>
        <v>100</v>
      </c>
      <c r="IJ8" s="73">
        <f t="shared" si="25"/>
        <v>100</v>
      </c>
      <c r="IK8" s="73">
        <f t="shared" si="26"/>
        <v>100</v>
      </c>
      <c r="IL8" s="14">
        <f t="shared" si="27"/>
        <v>100</v>
      </c>
      <c r="IP8" s="159"/>
      <c r="IQ8" s="159"/>
      <c r="IS8" s="159"/>
      <c r="IT8" s="159"/>
      <c r="IV8" s="159"/>
      <c r="IW8" s="159"/>
      <c r="IX8" s="159"/>
      <c r="IY8" s="159"/>
      <c r="JD8" s="159"/>
      <c r="JE8" s="159"/>
      <c r="JG8" s="159"/>
      <c r="JH8" s="159"/>
    </row>
    <row r="9" spans="1:268" ht="14" customHeight="1">
      <c r="A9" s="147">
        <f>IF(details!A9="","",details!A9)</f>
        <v>3</v>
      </c>
      <c r="B9" s="66" t="str">
        <f>IF(details!B9="","",details!B9)</f>
        <v>SC</v>
      </c>
      <c r="C9" s="66" t="str">
        <f>IF(details!C9="","",details!C9)</f>
        <v>B</v>
      </c>
      <c r="D9" s="97">
        <f>IF(details!D9="","",details!D9)</f>
        <v>803</v>
      </c>
      <c r="E9" s="97" t="str">
        <f>IF(details!E9="","",details!E9)</f>
        <v/>
      </c>
      <c r="F9" s="66" t="str">
        <f>IF(details!F9="","",details!F9)</f>
        <v/>
      </c>
      <c r="G9" s="315" t="str">
        <f>IF(details!G9="","",details!G9)</f>
        <v/>
      </c>
      <c r="H9" s="148" t="str">
        <f>IF(details!CQ9="","",details!CQ9)</f>
        <v/>
      </c>
      <c r="I9" s="149" t="str">
        <f>IF(details!I9="","",details!I9)</f>
        <v>A3</v>
      </c>
      <c r="J9" s="149" t="str">
        <f>IF(details!J9="","",details!J9)</f>
        <v>B3</v>
      </c>
      <c r="K9" s="149" t="str">
        <f>IF(details!K9="","",details!K9)</f>
        <v>C3</v>
      </c>
      <c r="L9" s="66">
        <f>IF(details!L9="","",details!L9)</f>
        <v>5</v>
      </c>
      <c r="M9" s="66">
        <f>IF(details!M9="","",details!M9)</f>
        <v>5</v>
      </c>
      <c r="N9" s="66">
        <f t="shared" si="28"/>
        <v>10</v>
      </c>
      <c r="O9" s="66">
        <f>IF(details!N9="","",details!N9)</f>
        <v>5</v>
      </c>
      <c r="P9" s="66">
        <f>IF(details!O9="","",details!O9)</f>
        <v>5</v>
      </c>
      <c r="Q9" s="66">
        <f t="shared" si="29"/>
        <v>10</v>
      </c>
      <c r="R9" s="66">
        <f>IF(details!P9="","",details!P9)</f>
        <v>5</v>
      </c>
      <c r="S9" s="66">
        <f>IF(details!Q9="","",details!Q9)</f>
        <v>5</v>
      </c>
      <c r="T9" s="66">
        <f t="shared" si="30"/>
        <v>10</v>
      </c>
      <c r="U9" s="150">
        <f t="shared" si="31"/>
        <v>30</v>
      </c>
      <c r="V9" s="66">
        <f>IF(details!R9="","",details!R9)</f>
        <v>28</v>
      </c>
      <c r="W9" s="66">
        <f>IF(details!S9="","",details!S9)</f>
        <v>28</v>
      </c>
      <c r="X9" s="66">
        <f>IF(details!T9="","",details!T9)</f>
        <v>8</v>
      </c>
      <c r="Y9" s="150">
        <f t="shared" si="32"/>
        <v>64</v>
      </c>
      <c r="Z9" s="151">
        <f t="shared" si="33"/>
        <v>94</v>
      </c>
      <c r="AA9" s="66">
        <f>IF(details!U9="","",details!U9)</f>
        <v>38</v>
      </c>
      <c r="AB9" s="66">
        <f>IF(details!V9="","",details!V9)</f>
        <v>38</v>
      </c>
      <c r="AC9" s="66">
        <f>IF(details!W9="","",details!W9)</f>
        <v>20</v>
      </c>
      <c r="AD9" s="151">
        <f t="shared" si="34"/>
        <v>96</v>
      </c>
      <c r="AE9" s="97">
        <f t="shared" si="35"/>
        <v>190</v>
      </c>
      <c r="AF9" s="152">
        <f t="shared" si="36"/>
        <v>95</v>
      </c>
      <c r="AG9" s="97" t="str">
        <f t="shared" si="37"/>
        <v>A</v>
      </c>
      <c r="AH9" s="138">
        <f t="shared" si="0"/>
        <v>200</v>
      </c>
      <c r="AI9" s="138">
        <f t="shared" si="38"/>
        <v>0</v>
      </c>
      <c r="AJ9" s="66">
        <f>IF(details!X9="","",details!X9)</f>
        <v>5</v>
      </c>
      <c r="AK9" s="66">
        <f>IF(details!Y9="","",details!Y9)</f>
        <v>5</v>
      </c>
      <c r="AL9" s="66">
        <f t="shared" si="39"/>
        <v>10</v>
      </c>
      <c r="AM9" s="66">
        <f>IF(details!Z9="","",details!Z9)</f>
        <v>5</v>
      </c>
      <c r="AN9" s="66">
        <f>IF(details!AA9="","",details!AA9)</f>
        <v>5</v>
      </c>
      <c r="AO9" s="66">
        <f t="shared" si="40"/>
        <v>10</v>
      </c>
      <c r="AP9" s="66">
        <f>IF(details!AB9="","",details!AB9)</f>
        <v>5</v>
      </c>
      <c r="AQ9" s="66">
        <f>IF(details!AC9="","",details!AC9)</f>
        <v>5</v>
      </c>
      <c r="AR9" s="66">
        <f t="shared" si="41"/>
        <v>10</v>
      </c>
      <c r="AS9" s="150">
        <f t="shared" si="42"/>
        <v>30</v>
      </c>
      <c r="AT9" s="66">
        <f>IF(details!AD9="","",details!AD9)</f>
        <v>28</v>
      </c>
      <c r="AU9" s="66">
        <f>IF(details!AE9="","",details!AE9)</f>
        <v>28</v>
      </c>
      <c r="AV9" s="66">
        <f>IF(details!AF9="","",details!AF9)</f>
        <v>8</v>
      </c>
      <c r="AW9" s="150">
        <f t="shared" si="43"/>
        <v>64</v>
      </c>
      <c r="AX9" s="151">
        <f t="shared" si="44"/>
        <v>94</v>
      </c>
      <c r="AY9" s="66">
        <f>IF(details!AG9="","",details!AG9)</f>
        <v>38</v>
      </c>
      <c r="AZ9" s="66">
        <f>IF(details!AH9="","",details!AH9)</f>
        <v>38</v>
      </c>
      <c r="BA9" s="66">
        <f>IF(details!AI9="","",details!AI9)</f>
        <v>20</v>
      </c>
      <c r="BB9" s="151">
        <f t="shared" si="45"/>
        <v>96</v>
      </c>
      <c r="BC9" s="97">
        <f t="shared" si="46"/>
        <v>190</v>
      </c>
      <c r="BD9" s="152">
        <f t="shared" si="47"/>
        <v>95</v>
      </c>
      <c r="BE9" s="97" t="str">
        <f t="shared" si="48"/>
        <v>A</v>
      </c>
      <c r="BF9" s="138">
        <f t="shared" si="2"/>
        <v>200</v>
      </c>
      <c r="BG9" s="138">
        <f t="shared" si="49"/>
        <v>0</v>
      </c>
      <c r="BH9" s="153" t="str">
        <f>IF(D9="","",details!AJ9)</f>
        <v>s</v>
      </c>
      <c r="BI9" s="66">
        <f>IF(details!AK9="","",details!AK9)</f>
        <v>5</v>
      </c>
      <c r="BJ9" s="66">
        <f>IF(details!AL9="","",details!AL9)</f>
        <v>5</v>
      </c>
      <c r="BK9" s="66">
        <f t="shared" si="50"/>
        <v>10</v>
      </c>
      <c r="BL9" s="66">
        <f>IF(details!AM9="","",details!AM9)</f>
        <v>5</v>
      </c>
      <c r="BM9" s="66">
        <f>IF(details!AN9="","",details!AN9)</f>
        <v>5</v>
      </c>
      <c r="BN9" s="66">
        <f t="shared" si="51"/>
        <v>10</v>
      </c>
      <c r="BO9" s="66">
        <f>IF(details!AO9="","",details!AO9)</f>
        <v>5</v>
      </c>
      <c r="BP9" s="66">
        <f>IF(details!AP9="","",details!AP9)</f>
        <v>5</v>
      </c>
      <c r="BQ9" s="66">
        <f t="shared" si="52"/>
        <v>10</v>
      </c>
      <c r="BR9" s="150">
        <f t="shared" si="53"/>
        <v>30</v>
      </c>
      <c r="BS9" s="66">
        <f>IF(details!AQ9="","",details!AQ9)</f>
        <v>50</v>
      </c>
      <c r="BT9" s="66">
        <f>IF(details!AR9="","",details!AR9)</f>
        <v>20</v>
      </c>
      <c r="BU9" s="150">
        <f t="shared" si="54"/>
        <v>70</v>
      </c>
      <c r="BV9" s="151">
        <f t="shared" si="55"/>
        <v>100</v>
      </c>
      <c r="BW9" s="66">
        <f>IF(details!AS9="","",details!AS9)</f>
        <v>70</v>
      </c>
      <c r="BX9" s="66">
        <f>IF(details!AT9="","",details!AT9)</f>
        <v>30</v>
      </c>
      <c r="BY9" s="151">
        <f t="shared" si="56"/>
        <v>100</v>
      </c>
      <c r="BZ9" s="97">
        <f t="shared" si="57"/>
        <v>200</v>
      </c>
      <c r="CA9" s="152">
        <f t="shared" si="58"/>
        <v>100</v>
      </c>
      <c r="CB9" s="97" t="str">
        <f t="shared" si="59"/>
        <v>A</v>
      </c>
      <c r="CC9" s="138">
        <f t="shared" si="4"/>
        <v>200</v>
      </c>
      <c r="CD9" s="138">
        <f t="shared" si="60"/>
        <v>0</v>
      </c>
      <c r="CE9" s="66">
        <f>IF(details!AU9="","",details!AU9)</f>
        <v>5</v>
      </c>
      <c r="CF9" s="66">
        <f>IF(details!AV9="","",details!AV9)</f>
        <v>5</v>
      </c>
      <c r="CG9" s="66">
        <f t="shared" si="61"/>
        <v>10</v>
      </c>
      <c r="CH9" s="66">
        <f>IF(details!AW9="","",details!AW9)</f>
        <v>5</v>
      </c>
      <c r="CI9" s="66">
        <f>IF(details!AX9="","",details!AX9)</f>
        <v>5</v>
      </c>
      <c r="CJ9" s="66">
        <f t="shared" si="62"/>
        <v>10</v>
      </c>
      <c r="CK9" s="66">
        <f>IF(details!AY9="","",details!AY9)</f>
        <v>5</v>
      </c>
      <c r="CL9" s="66">
        <f>IF(details!AZ9="","",details!AZ9)</f>
        <v>5</v>
      </c>
      <c r="CM9" s="66">
        <f t="shared" si="63"/>
        <v>10</v>
      </c>
      <c r="CN9" s="150">
        <f t="shared" si="64"/>
        <v>30</v>
      </c>
      <c r="CO9" s="66">
        <f>IF(details!BA9="","",details!BA9)</f>
        <v>28</v>
      </c>
      <c r="CP9" s="66">
        <f>IF(details!BB9="","",details!BB9)</f>
        <v>28</v>
      </c>
      <c r="CQ9" s="66">
        <f>IF(details!BC9="","",details!BC9)</f>
        <v>8</v>
      </c>
      <c r="CR9" s="150">
        <f t="shared" si="65"/>
        <v>64</v>
      </c>
      <c r="CS9" s="151">
        <f t="shared" si="66"/>
        <v>94</v>
      </c>
      <c r="CT9" s="66">
        <f>IF(details!BD9="","",details!BD9)</f>
        <v>38</v>
      </c>
      <c r="CU9" s="66">
        <f>IF(details!BE9="","",details!BE9)</f>
        <v>38</v>
      </c>
      <c r="CV9" s="66">
        <f>IF(details!BF9="","",details!BF9)</f>
        <v>20</v>
      </c>
      <c r="CW9" s="151">
        <f t="shared" si="67"/>
        <v>96</v>
      </c>
      <c r="CX9" s="97">
        <f t="shared" si="68"/>
        <v>190</v>
      </c>
      <c r="CY9" s="152">
        <f t="shared" si="69"/>
        <v>95</v>
      </c>
      <c r="CZ9" s="97" t="str">
        <f t="shared" si="70"/>
        <v>A</v>
      </c>
      <c r="DA9" s="138">
        <f t="shared" si="6"/>
        <v>200</v>
      </c>
      <c r="DB9" s="138">
        <f t="shared" si="71"/>
        <v>0</v>
      </c>
      <c r="DC9" s="66">
        <f>IF(details!BG9="","",details!BG9)</f>
        <v>5</v>
      </c>
      <c r="DD9" s="66">
        <f>IF(details!BH9="","",details!BH9)</f>
        <v>5</v>
      </c>
      <c r="DE9" s="66">
        <f t="shared" si="72"/>
        <v>10</v>
      </c>
      <c r="DF9" s="66">
        <f>IF(details!BI9="","",details!BI9)</f>
        <v>5</v>
      </c>
      <c r="DG9" s="66">
        <f>IF(details!BJ9="","",details!BJ9)</f>
        <v>5</v>
      </c>
      <c r="DH9" s="66">
        <f t="shared" si="73"/>
        <v>10</v>
      </c>
      <c r="DI9" s="66">
        <f>IF(details!BK9="","",details!BK9)</f>
        <v>5</v>
      </c>
      <c r="DJ9" s="66">
        <f>IF(details!BL9="","",details!BL9)</f>
        <v>5</v>
      </c>
      <c r="DK9" s="66">
        <f t="shared" si="74"/>
        <v>10</v>
      </c>
      <c r="DL9" s="150">
        <f t="shared" si="75"/>
        <v>30</v>
      </c>
      <c r="DM9" s="66">
        <f>IF(details!BM9="","",details!BM9)</f>
        <v>50</v>
      </c>
      <c r="DN9" s="66">
        <f>IF(details!BN9="","",details!BN9)</f>
        <v>20</v>
      </c>
      <c r="DO9" s="150">
        <f t="shared" si="76"/>
        <v>70</v>
      </c>
      <c r="DP9" s="151">
        <f t="shared" si="77"/>
        <v>100</v>
      </c>
      <c r="DQ9" s="66">
        <f>IF(details!BO9="","",details!BO9)</f>
        <v>70</v>
      </c>
      <c r="DR9" s="66">
        <f>IF(details!BP9="","",details!BP9)</f>
        <v>30</v>
      </c>
      <c r="DS9" s="151">
        <f t="shared" si="78"/>
        <v>100</v>
      </c>
      <c r="DT9" s="97">
        <f t="shared" si="79"/>
        <v>200</v>
      </c>
      <c r="DU9" s="152">
        <f t="shared" si="80"/>
        <v>100</v>
      </c>
      <c r="DV9" s="97" t="str">
        <f t="shared" si="81"/>
        <v>A</v>
      </c>
      <c r="DW9" s="138">
        <f t="shared" si="8"/>
        <v>200</v>
      </c>
      <c r="DX9" s="138">
        <f t="shared" si="82"/>
        <v>0</v>
      </c>
      <c r="DY9" s="66">
        <f>IF(details!BQ9="","",details!BQ9)</f>
        <v>5</v>
      </c>
      <c r="DZ9" s="66">
        <f>IF(details!BR9="","",details!BR9)</f>
        <v>5</v>
      </c>
      <c r="EA9" s="66">
        <f t="shared" si="83"/>
        <v>10</v>
      </c>
      <c r="EB9" s="66">
        <f>IF(details!BS9="","",details!BS9)</f>
        <v>5</v>
      </c>
      <c r="EC9" s="66">
        <f>IF(details!BT9="","",details!BT9)</f>
        <v>5</v>
      </c>
      <c r="ED9" s="66">
        <f t="shared" si="84"/>
        <v>10</v>
      </c>
      <c r="EE9" s="66">
        <f>IF(details!BU9="","",details!BU9)</f>
        <v>5</v>
      </c>
      <c r="EF9" s="66">
        <f>IF(details!BV9="","",details!BV9)</f>
        <v>5</v>
      </c>
      <c r="EG9" s="66">
        <f t="shared" si="85"/>
        <v>10</v>
      </c>
      <c r="EH9" s="150">
        <f t="shared" si="86"/>
        <v>30</v>
      </c>
      <c r="EI9" s="66">
        <f>IF(details!BW9="","",details!BW9)</f>
        <v>50</v>
      </c>
      <c r="EJ9" s="66">
        <f>IF(details!BX9="","",details!BX9)</f>
        <v>20</v>
      </c>
      <c r="EK9" s="150">
        <f t="shared" si="87"/>
        <v>70</v>
      </c>
      <c r="EL9" s="151">
        <f t="shared" si="88"/>
        <v>100</v>
      </c>
      <c r="EM9" s="66">
        <f>IF(details!BY9="","",details!BY9)</f>
        <v>70</v>
      </c>
      <c r="EN9" s="66">
        <f>IF(details!BZ9="","",details!BZ9)</f>
        <v>30</v>
      </c>
      <c r="EO9" s="151">
        <f t="shared" si="89"/>
        <v>100</v>
      </c>
      <c r="EP9" s="97">
        <f t="shared" si="90"/>
        <v>200</v>
      </c>
      <c r="EQ9" s="152">
        <f t="shared" si="91"/>
        <v>100</v>
      </c>
      <c r="ER9" s="97" t="str">
        <f t="shared" si="92"/>
        <v>A</v>
      </c>
      <c r="ES9" s="138">
        <f t="shared" si="10"/>
        <v>200</v>
      </c>
      <c r="ET9" s="138">
        <f t="shared" si="93"/>
        <v>0</v>
      </c>
      <c r="EU9" s="66">
        <f>IF(details!CA9="","",details!CA9)</f>
        <v>20</v>
      </c>
      <c r="EV9" s="66">
        <f>IF(details!CB9="","",details!CB9)</f>
        <v>20</v>
      </c>
      <c r="EW9" s="66">
        <f>IF(details!CC9="","",details!CC9)</f>
        <v>20</v>
      </c>
      <c r="EX9" s="66">
        <f>IF(details!CD9="","",details!CD9)</f>
        <v>20</v>
      </c>
      <c r="EY9" s="66">
        <f>IF(details!CE9="","",details!CE9)</f>
        <v>20</v>
      </c>
      <c r="EZ9" s="97">
        <f t="shared" si="94"/>
        <v>100</v>
      </c>
      <c r="FA9" s="97">
        <f t="shared" si="95"/>
        <v>100</v>
      </c>
      <c r="FB9" s="97" t="str">
        <f t="shared" si="96"/>
        <v>A</v>
      </c>
      <c r="FC9" s="138">
        <f t="shared" si="97"/>
        <v>100</v>
      </c>
      <c r="FD9" s="138">
        <f t="shared" si="98"/>
        <v>0</v>
      </c>
      <c r="FE9" s="66">
        <f>IF(details!CF9="","",details!CF9)</f>
        <v>20</v>
      </c>
      <c r="FF9" s="66">
        <f>IF(details!CG9="","",details!CG9)</f>
        <v>20</v>
      </c>
      <c r="FG9" s="66">
        <f>IF(details!CH9="","",details!CH9)</f>
        <v>20</v>
      </c>
      <c r="FH9" s="66">
        <f>IF(details!CI9="","",details!CI9)</f>
        <v>20</v>
      </c>
      <c r="FI9" s="66">
        <f>IF(details!CJ9="","",details!CJ9)</f>
        <v>20</v>
      </c>
      <c r="FJ9" s="97">
        <f t="shared" si="99"/>
        <v>100</v>
      </c>
      <c r="FK9" s="97">
        <f t="shared" si="100"/>
        <v>100</v>
      </c>
      <c r="FL9" s="97" t="str">
        <f t="shared" si="101"/>
        <v>A</v>
      </c>
      <c r="FM9" s="138">
        <f t="shared" si="102"/>
        <v>100</v>
      </c>
      <c r="FN9" s="138">
        <f t="shared" si="103"/>
        <v>0</v>
      </c>
      <c r="FO9" s="66">
        <f>IF(details!CK9="","",details!CK9)</f>
        <v>20</v>
      </c>
      <c r="FP9" s="66">
        <f>IF(details!CL9="","",details!CL9)</f>
        <v>20</v>
      </c>
      <c r="FQ9" s="66">
        <f>IF(details!CM9="","",details!CM9)</f>
        <v>20</v>
      </c>
      <c r="FR9" s="66">
        <f>IF(details!CN9="","",details!CN9)</f>
        <v>20</v>
      </c>
      <c r="FS9" s="66">
        <f>IF(details!CO9="","",details!CO9)</f>
        <v>20</v>
      </c>
      <c r="FT9" s="97">
        <f t="shared" si="104"/>
        <v>100</v>
      </c>
      <c r="FU9" s="97">
        <f t="shared" si="105"/>
        <v>100</v>
      </c>
      <c r="FV9" s="97" t="str">
        <f t="shared" si="106"/>
        <v>A</v>
      </c>
      <c r="FW9" s="138">
        <f t="shared" si="107"/>
        <v>100</v>
      </c>
      <c r="FX9" s="138">
        <f t="shared" si="108"/>
        <v>0</v>
      </c>
      <c r="FY9" s="96">
        <f t="shared" si="109"/>
        <v>200</v>
      </c>
      <c r="FZ9" s="96">
        <f t="shared" si="110"/>
        <v>190</v>
      </c>
      <c r="GA9" s="96" t="str">
        <f t="shared" si="111"/>
        <v>A</v>
      </c>
      <c r="GB9" s="96">
        <f t="shared" si="112"/>
        <v>200</v>
      </c>
      <c r="GC9" s="96">
        <f t="shared" si="113"/>
        <v>190</v>
      </c>
      <c r="GD9" s="96" t="str">
        <f t="shared" si="114"/>
        <v>A</v>
      </c>
      <c r="GE9" s="154">
        <f t="shared" si="115"/>
        <v>200</v>
      </c>
      <c r="GF9" s="154">
        <f t="shared" si="116"/>
        <v>200</v>
      </c>
      <c r="GG9" s="154" t="str">
        <f t="shared" si="117"/>
        <v>A</v>
      </c>
      <c r="GH9" s="96" t="str">
        <f t="shared" si="118"/>
        <v>A</v>
      </c>
      <c r="GI9" s="96" t="str">
        <f t="shared" si="119"/>
        <v/>
      </c>
      <c r="GJ9" s="96" t="str">
        <f t="shared" si="120"/>
        <v/>
      </c>
      <c r="GK9" s="96" t="str">
        <f t="shared" si="121"/>
        <v/>
      </c>
      <c r="GL9" s="96" t="str">
        <f t="shared" si="122"/>
        <v/>
      </c>
      <c r="GM9" s="96">
        <f t="shared" si="123"/>
        <v>200</v>
      </c>
      <c r="GN9" s="96">
        <f t="shared" si="124"/>
        <v>190</v>
      </c>
      <c r="GO9" s="96" t="str">
        <f t="shared" si="125"/>
        <v>A</v>
      </c>
      <c r="GP9" s="96">
        <f t="shared" si="126"/>
        <v>200</v>
      </c>
      <c r="GQ9" s="96">
        <f t="shared" si="127"/>
        <v>200</v>
      </c>
      <c r="GR9" s="96" t="str">
        <f t="shared" si="128"/>
        <v>A</v>
      </c>
      <c r="GS9" s="96">
        <f t="shared" si="129"/>
        <v>200</v>
      </c>
      <c r="GT9" s="96">
        <f t="shared" si="130"/>
        <v>200</v>
      </c>
      <c r="GU9" s="96" t="str">
        <f t="shared" si="131"/>
        <v>A</v>
      </c>
      <c r="GV9" s="96">
        <f t="shared" si="132"/>
        <v>100</v>
      </c>
      <c r="GW9" s="96">
        <f t="shared" si="133"/>
        <v>100</v>
      </c>
      <c r="GX9" s="96" t="str">
        <f t="shared" si="134"/>
        <v>A</v>
      </c>
      <c r="GY9" s="155">
        <f t="shared" si="135"/>
        <v>100</v>
      </c>
      <c r="GZ9" s="155">
        <f t="shared" si="136"/>
        <v>100</v>
      </c>
      <c r="HA9" s="155" t="str">
        <f t="shared" si="137"/>
        <v>A</v>
      </c>
      <c r="HB9" s="155">
        <f t="shared" si="138"/>
        <v>100</v>
      </c>
      <c r="HC9" s="155">
        <f t="shared" si="139"/>
        <v>100</v>
      </c>
      <c r="HD9" s="155" t="str">
        <f t="shared" si="140"/>
        <v>A</v>
      </c>
      <c r="HE9" s="257">
        <f t="shared" si="141"/>
        <v>0</v>
      </c>
      <c r="HF9" s="257">
        <f t="shared" si="142"/>
        <v>0</v>
      </c>
      <c r="HG9" s="257">
        <f t="shared" si="143"/>
        <v>4</v>
      </c>
      <c r="HH9" s="257">
        <f t="shared" si="144"/>
        <v>0</v>
      </c>
      <c r="HI9" s="66" t="str">
        <f t="shared" si="17"/>
        <v>PASSED</v>
      </c>
      <c r="HJ9" s="93">
        <f t="shared" si="145"/>
        <v>1200</v>
      </c>
      <c r="HK9" s="93">
        <f t="shared" si="146"/>
        <v>1170</v>
      </c>
      <c r="HL9" s="94">
        <f t="shared" si="147"/>
        <v>97.5</v>
      </c>
      <c r="HM9" s="216">
        <f t="shared" si="148"/>
        <v>97.5</v>
      </c>
      <c r="HN9" s="217">
        <f t="shared" si="149"/>
        <v>1.9999999999999998</v>
      </c>
      <c r="HO9" s="95" t="str">
        <f t="shared" si="150"/>
        <v>A</v>
      </c>
      <c r="HP9" s="156" t="str">
        <f>details!EP9</f>
        <v/>
      </c>
      <c r="HQ9" s="157" t="str">
        <f>details!EQ9</f>
        <v/>
      </c>
      <c r="HR9" s="220" t="str">
        <f t="shared" ref="HR9:HR71" si="152">IF(OR(HP9="",HQ9=""),"",HQ9/HP9*100)</f>
        <v/>
      </c>
      <c r="HS9" s="102" t="str">
        <f>IF(details!CP9="","",details!CP9)</f>
        <v/>
      </c>
      <c r="HX9" s="160" t="str">
        <f t="shared" si="19"/>
        <v>grade 'B'</v>
      </c>
      <c r="HY9" s="73">
        <f t="shared" si="20"/>
        <v>50</v>
      </c>
      <c r="HZ9" s="73">
        <f t="shared" si="20"/>
        <v>50</v>
      </c>
      <c r="IA9" s="73">
        <f t="shared" si="21"/>
        <v>0</v>
      </c>
      <c r="IB9" s="73">
        <f t="shared" si="22"/>
        <v>0</v>
      </c>
      <c r="IC9" s="73">
        <f t="shared" si="22"/>
        <v>0</v>
      </c>
      <c r="ID9" s="73">
        <f t="shared" si="22"/>
        <v>0</v>
      </c>
      <c r="IE9" s="73">
        <f t="shared" si="22"/>
        <v>0</v>
      </c>
      <c r="IF9" s="73">
        <f t="shared" si="22"/>
        <v>0</v>
      </c>
      <c r="IG9" s="73">
        <f t="shared" si="22"/>
        <v>50</v>
      </c>
      <c r="IH9" s="73">
        <f t="shared" si="23"/>
        <v>0</v>
      </c>
      <c r="II9" s="73">
        <f t="shared" si="24"/>
        <v>0</v>
      </c>
      <c r="IJ9" s="73">
        <f t="shared" si="25"/>
        <v>0</v>
      </c>
      <c r="IK9" s="73">
        <f t="shared" si="26"/>
        <v>0</v>
      </c>
      <c r="IL9" s="14">
        <f t="shared" si="27"/>
        <v>0</v>
      </c>
      <c r="IP9" s="159"/>
      <c r="IQ9" s="159"/>
      <c r="IS9" s="159"/>
      <c r="IT9" s="159"/>
      <c r="IV9" s="159"/>
      <c r="IW9" s="159"/>
      <c r="IX9" s="159"/>
      <c r="IY9" s="159"/>
      <c r="JD9" s="159"/>
      <c r="JE9" s="159"/>
      <c r="JG9" s="159"/>
      <c r="JH9" s="159"/>
    </row>
    <row r="10" spans="1:268" ht="14" customHeight="1">
      <c r="A10" s="147">
        <f>IF(details!A10="","",details!A10)</f>
        <v>4</v>
      </c>
      <c r="B10" s="66" t="str">
        <f>IF(details!B10="","",details!B10)</f>
        <v/>
      </c>
      <c r="C10" s="66" t="str">
        <f>IF(details!C10="","",details!C10)</f>
        <v/>
      </c>
      <c r="D10" s="97">
        <f>IF(details!D10="","",details!D10)</f>
        <v>804</v>
      </c>
      <c r="E10" s="97" t="str">
        <f>IF(details!E10="","",details!E10)</f>
        <v/>
      </c>
      <c r="F10" s="66" t="str">
        <f>IF(details!F10="","",details!F10)</f>
        <v/>
      </c>
      <c r="G10" s="315" t="str">
        <f>IF(details!G10="","",details!G10)</f>
        <v/>
      </c>
      <c r="H10" s="148" t="str">
        <f>IF(details!CQ10="","",details!CQ10)</f>
        <v/>
      </c>
      <c r="I10" s="149" t="str">
        <f>IF(details!I10="","",details!I10)</f>
        <v>A4</v>
      </c>
      <c r="J10" s="149" t="str">
        <f>IF(details!J10="","",details!J10)</f>
        <v>B4</v>
      </c>
      <c r="K10" s="149" t="str">
        <f>IF(details!K10="","",details!K10)</f>
        <v>C4</v>
      </c>
      <c r="L10" s="66">
        <f>IF(details!L10="","",details!L10)</f>
        <v>5</v>
      </c>
      <c r="M10" s="66">
        <f>IF(details!M10="","",details!M10)</f>
        <v>5</v>
      </c>
      <c r="N10" s="66">
        <f t="shared" si="28"/>
        <v>10</v>
      </c>
      <c r="O10" s="66">
        <f>IF(details!N10="","",details!N10)</f>
        <v>5</v>
      </c>
      <c r="P10" s="66">
        <f>IF(details!O10="","",details!O10)</f>
        <v>5</v>
      </c>
      <c r="Q10" s="66">
        <f t="shared" si="29"/>
        <v>10</v>
      </c>
      <c r="R10" s="66">
        <f>IF(details!P10="","",details!P10)</f>
        <v>5</v>
      </c>
      <c r="S10" s="66">
        <f>IF(details!Q10="","",details!Q10)</f>
        <v>5</v>
      </c>
      <c r="T10" s="66">
        <f t="shared" si="30"/>
        <v>10</v>
      </c>
      <c r="U10" s="150">
        <f t="shared" si="31"/>
        <v>30</v>
      </c>
      <c r="V10" s="66">
        <f>IF(details!R10="","",details!R10)</f>
        <v>27</v>
      </c>
      <c r="W10" s="66">
        <f>IF(details!S10="","",details!S10)</f>
        <v>27</v>
      </c>
      <c r="X10" s="66">
        <f>IF(details!T10="","",details!T10)</f>
        <v>7</v>
      </c>
      <c r="Y10" s="150">
        <f t="shared" si="32"/>
        <v>61</v>
      </c>
      <c r="Z10" s="151">
        <f t="shared" si="33"/>
        <v>91</v>
      </c>
      <c r="AA10" s="66">
        <f>IF(details!U10="","",details!U10)</f>
        <v>37</v>
      </c>
      <c r="AB10" s="66">
        <f>IF(details!V10="","",details!V10)</f>
        <v>37</v>
      </c>
      <c r="AC10" s="66">
        <f>IF(details!W10="","",details!W10)</f>
        <v>20</v>
      </c>
      <c r="AD10" s="151">
        <f t="shared" si="34"/>
        <v>94</v>
      </c>
      <c r="AE10" s="97">
        <f t="shared" si="35"/>
        <v>185</v>
      </c>
      <c r="AF10" s="152">
        <f t="shared" si="36"/>
        <v>93</v>
      </c>
      <c r="AG10" s="97" t="str">
        <f t="shared" si="37"/>
        <v>A</v>
      </c>
      <c r="AH10" s="138">
        <f t="shared" si="0"/>
        <v>200</v>
      </c>
      <c r="AI10" s="138">
        <f t="shared" si="38"/>
        <v>0</v>
      </c>
      <c r="AJ10" s="66">
        <f>IF(details!X10="","",details!X10)</f>
        <v>5</v>
      </c>
      <c r="AK10" s="66">
        <f>IF(details!Y10="","",details!Y10)</f>
        <v>5</v>
      </c>
      <c r="AL10" s="66">
        <f t="shared" si="39"/>
        <v>10</v>
      </c>
      <c r="AM10" s="66">
        <f>IF(details!Z10="","",details!Z10)</f>
        <v>5</v>
      </c>
      <c r="AN10" s="66">
        <f>IF(details!AA10="","",details!AA10)</f>
        <v>5</v>
      </c>
      <c r="AO10" s="66">
        <f t="shared" si="40"/>
        <v>10</v>
      </c>
      <c r="AP10" s="66">
        <f>IF(details!AB10="","",details!AB10)</f>
        <v>5</v>
      </c>
      <c r="AQ10" s="66">
        <f>IF(details!AC10="","",details!AC10)</f>
        <v>5</v>
      </c>
      <c r="AR10" s="66">
        <f t="shared" si="41"/>
        <v>10</v>
      </c>
      <c r="AS10" s="150">
        <f t="shared" si="42"/>
        <v>30</v>
      </c>
      <c r="AT10" s="66">
        <f>IF(details!AD10="","",details!AD10)</f>
        <v>27</v>
      </c>
      <c r="AU10" s="66">
        <f>IF(details!AE10="","",details!AE10)</f>
        <v>27</v>
      </c>
      <c r="AV10" s="66">
        <f>IF(details!AF10="","",details!AF10)</f>
        <v>7</v>
      </c>
      <c r="AW10" s="150">
        <f t="shared" si="43"/>
        <v>61</v>
      </c>
      <c r="AX10" s="151">
        <f t="shared" si="44"/>
        <v>91</v>
      </c>
      <c r="AY10" s="66">
        <f>IF(details!AG10="","",details!AG10)</f>
        <v>37</v>
      </c>
      <c r="AZ10" s="66">
        <f>IF(details!AH10="","",details!AH10)</f>
        <v>37</v>
      </c>
      <c r="BA10" s="66">
        <f>IF(details!AI10="","",details!AI10)</f>
        <v>20</v>
      </c>
      <c r="BB10" s="151">
        <f t="shared" si="45"/>
        <v>94</v>
      </c>
      <c r="BC10" s="97">
        <f t="shared" si="46"/>
        <v>185</v>
      </c>
      <c r="BD10" s="152">
        <f t="shared" si="47"/>
        <v>93</v>
      </c>
      <c r="BE10" s="97" t="str">
        <f t="shared" si="48"/>
        <v>A</v>
      </c>
      <c r="BF10" s="138">
        <f t="shared" si="2"/>
        <v>200</v>
      </c>
      <c r="BG10" s="138">
        <f t="shared" si="49"/>
        <v>0</v>
      </c>
      <c r="BH10" s="153" t="str">
        <f>IF(D10="","",details!AJ10)</f>
        <v>s</v>
      </c>
      <c r="BI10" s="66">
        <f>IF(details!AK10="","",details!AK10)</f>
        <v>5</v>
      </c>
      <c r="BJ10" s="66">
        <f>IF(details!AL10="","",details!AL10)</f>
        <v>5</v>
      </c>
      <c r="BK10" s="66">
        <f t="shared" si="50"/>
        <v>10</v>
      </c>
      <c r="BL10" s="66">
        <f>IF(details!AM10="","",details!AM10)</f>
        <v>5</v>
      </c>
      <c r="BM10" s="66">
        <f>IF(details!AN10="","",details!AN10)</f>
        <v>5</v>
      </c>
      <c r="BN10" s="66">
        <f t="shared" si="51"/>
        <v>10</v>
      </c>
      <c r="BO10" s="66">
        <f>IF(details!AO10="","",details!AO10)</f>
        <v>5</v>
      </c>
      <c r="BP10" s="66">
        <f>IF(details!AP10="","",details!AP10)</f>
        <v>5</v>
      </c>
      <c r="BQ10" s="66">
        <f t="shared" si="52"/>
        <v>10</v>
      </c>
      <c r="BR10" s="150">
        <f t="shared" si="53"/>
        <v>30</v>
      </c>
      <c r="BS10" s="66">
        <f>IF(details!AQ10="","",details!AQ10)</f>
        <v>50</v>
      </c>
      <c r="BT10" s="66">
        <f>IF(details!AR10="","",details!AR10)</f>
        <v>20</v>
      </c>
      <c r="BU10" s="150">
        <f t="shared" si="54"/>
        <v>70</v>
      </c>
      <c r="BV10" s="151">
        <f t="shared" si="55"/>
        <v>100</v>
      </c>
      <c r="BW10" s="66">
        <f>IF(details!AS10="","",details!AS10)</f>
        <v>70</v>
      </c>
      <c r="BX10" s="66">
        <f>IF(details!AT10="","",details!AT10)</f>
        <v>30</v>
      </c>
      <c r="BY10" s="151">
        <f t="shared" si="56"/>
        <v>100</v>
      </c>
      <c r="BZ10" s="97">
        <f t="shared" si="57"/>
        <v>200</v>
      </c>
      <c r="CA10" s="152">
        <f t="shared" si="58"/>
        <v>100</v>
      </c>
      <c r="CB10" s="97" t="str">
        <f t="shared" si="59"/>
        <v>A</v>
      </c>
      <c r="CC10" s="138">
        <f t="shared" si="4"/>
        <v>200</v>
      </c>
      <c r="CD10" s="138">
        <f t="shared" si="60"/>
        <v>0</v>
      </c>
      <c r="CE10" s="66">
        <f>IF(details!AU10="","",details!AU10)</f>
        <v>5</v>
      </c>
      <c r="CF10" s="66">
        <f>IF(details!AV10="","",details!AV10)</f>
        <v>5</v>
      </c>
      <c r="CG10" s="66">
        <f t="shared" si="61"/>
        <v>10</v>
      </c>
      <c r="CH10" s="66">
        <f>IF(details!AW10="","",details!AW10)</f>
        <v>5</v>
      </c>
      <c r="CI10" s="66">
        <f>IF(details!AX10="","",details!AX10)</f>
        <v>5</v>
      </c>
      <c r="CJ10" s="66">
        <f t="shared" si="62"/>
        <v>10</v>
      </c>
      <c r="CK10" s="66">
        <f>IF(details!AY10="","",details!AY10)</f>
        <v>5</v>
      </c>
      <c r="CL10" s="66">
        <f>IF(details!AZ10="","",details!AZ10)</f>
        <v>5</v>
      </c>
      <c r="CM10" s="66">
        <f t="shared" si="63"/>
        <v>10</v>
      </c>
      <c r="CN10" s="150">
        <f t="shared" si="64"/>
        <v>30</v>
      </c>
      <c r="CO10" s="66">
        <f>IF(details!BA10="","",details!BA10)</f>
        <v>27</v>
      </c>
      <c r="CP10" s="66">
        <f>IF(details!BB10="","",details!BB10)</f>
        <v>27</v>
      </c>
      <c r="CQ10" s="66">
        <f>IF(details!BC10="","",details!BC10)</f>
        <v>7</v>
      </c>
      <c r="CR10" s="150">
        <f t="shared" si="65"/>
        <v>61</v>
      </c>
      <c r="CS10" s="151">
        <f t="shared" si="66"/>
        <v>91</v>
      </c>
      <c r="CT10" s="66">
        <f>IF(details!BD10="","",details!BD10)</f>
        <v>37</v>
      </c>
      <c r="CU10" s="66">
        <f>IF(details!BE10="","",details!BE10)</f>
        <v>37</v>
      </c>
      <c r="CV10" s="66">
        <f>IF(details!BF10="","",details!BF10)</f>
        <v>20</v>
      </c>
      <c r="CW10" s="151">
        <f t="shared" si="67"/>
        <v>94</v>
      </c>
      <c r="CX10" s="97">
        <f t="shared" si="68"/>
        <v>185</v>
      </c>
      <c r="CY10" s="152">
        <f t="shared" si="69"/>
        <v>93</v>
      </c>
      <c r="CZ10" s="97" t="str">
        <f t="shared" si="70"/>
        <v>A</v>
      </c>
      <c r="DA10" s="138">
        <f t="shared" si="6"/>
        <v>200</v>
      </c>
      <c r="DB10" s="138">
        <f t="shared" si="71"/>
        <v>0</v>
      </c>
      <c r="DC10" s="66">
        <f>IF(details!BG10="","",details!BG10)</f>
        <v>5</v>
      </c>
      <c r="DD10" s="66">
        <f>IF(details!BH10="","",details!BH10)</f>
        <v>5</v>
      </c>
      <c r="DE10" s="66">
        <f t="shared" si="72"/>
        <v>10</v>
      </c>
      <c r="DF10" s="66">
        <f>IF(details!BI10="","",details!BI10)</f>
        <v>5</v>
      </c>
      <c r="DG10" s="66">
        <f>IF(details!BJ10="","",details!BJ10)</f>
        <v>5</v>
      </c>
      <c r="DH10" s="66">
        <f t="shared" si="73"/>
        <v>10</v>
      </c>
      <c r="DI10" s="66">
        <f>IF(details!BK10="","",details!BK10)</f>
        <v>5</v>
      </c>
      <c r="DJ10" s="66">
        <f>IF(details!BL10="","",details!BL10)</f>
        <v>5</v>
      </c>
      <c r="DK10" s="66">
        <f t="shared" si="74"/>
        <v>10</v>
      </c>
      <c r="DL10" s="150">
        <f t="shared" si="75"/>
        <v>30</v>
      </c>
      <c r="DM10" s="66">
        <f>IF(details!BM10="","",details!BM10)</f>
        <v>50</v>
      </c>
      <c r="DN10" s="66">
        <f>IF(details!BN10="","",details!BN10)</f>
        <v>20</v>
      </c>
      <c r="DO10" s="150">
        <f t="shared" si="76"/>
        <v>70</v>
      </c>
      <c r="DP10" s="151">
        <f t="shared" si="77"/>
        <v>100</v>
      </c>
      <c r="DQ10" s="66">
        <f>IF(details!BO10="","",details!BO10)</f>
        <v>70</v>
      </c>
      <c r="DR10" s="66">
        <f>IF(details!BP10="","",details!BP10)</f>
        <v>30</v>
      </c>
      <c r="DS10" s="151">
        <f t="shared" si="78"/>
        <v>100</v>
      </c>
      <c r="DT10" s="97">
        <f t="shared" si="79"/>
        <v>200</v>
      </c>
      <c r="DU10" s="152">
        <f t="shared" si="80"/>
        <v>100</v>
      </c>
      <c r="DV10" s="97" t="str">
        <f t="shared" si="81"/>
        <v>A</v>
      </c>
      <c r="DW10" s="138">
        <f t="shared" si="8"/>
        <v>200</v>
      </c>
      <c r="DX10" s="138">
        <f t="shared" si="82"/>
        <v>0</v>
      </c>
      <c r="DY10" s="66">
        <f>IF(details!BQ10="","",details!BQ10)</f>
        <v>5</v>
      </c>
      <c r="DZ10" s="66">
        <f>IF(details!BR10="","",details!BR10)</f>
        <v>5</v>
      </c>
      <c r="EA10" s="66">
        <f t="shared" si="83"/>
        <v>10</v>
      </c>
      <c r="EB10" s="66">
        <f>IF(details!BS10="","",details!BS10)</f>
        <v>5</v>
      </c>
      <c r="EC10" s="66">
        <f>IF(details!BT10="","",details!BT10)</f>
        <v>5</v>
      </c>
      <c r="ED10" s="66">
        <f t="shared" si="84"/>
        <v>10</v>
      </c>
      <c r="EE10" s="66">
        <f>IF(details!BU10="","",details!BU10)</f>
        <v>5</v>
      </c>
      <c r="EF10" s="66">
        <f>IF(details!BV10="","",details!BV10)</f>
        <v>5</v>
      </c>
      <c r="EG10" s="66">
        <f t="shared" si="85"/>
        <v>10</v>
      </c>
      <c r="EH10" s="150">
        <f t="shared" si="86"/>
        <v>30</v>
      </c>
      <c r="EI10" s="66">
        <f>IF(details!BW10="","",details!BW10)</f>
        <v>50</v>
      </c>
      <c r="EJ10" s="66">
        <f>IF(details!BX10="","",details!BX10)</f>
        <v>20</v>
      </c>
      <c r="EK10" s="150">
        <f t="shared" si="87"/>
        <v>70</v>
      </c>
      <c r="EL10" s="151">
        <f t="shared" si="88"/>
        <v>100</v>
      </c>
      <c r="EM10" s="66">
        <f>IF(details!BY10="","",details!BY10)</f>
        <v>70</v>
      </c>
      <c r="EN10" s="66">
        <f>IF(details!BZ10="","",details!BZ10)</f>
        <v>30</v>
      </c>
      <c r="EO10" s="151">
        <f t="shared" si="89"/>
        <v>100</v>
      </c>
      <c r="EP10" s="97">
        <f t="shared" si="90"/>
        <v>200</v>
      </c>
      <c r="EQ10" s="152">
        <f t="shared" si="91"/>
        <v>100</v>
      </c>
      <c r="ER10" s="97" t="str">
        <f t="shared" si="92"/>
        <v>A</v>
      </c>
      <c r="ES10" s="138">
        <f t="shared" si="10"/>
        <v>200</v>
      </c>
      <c r="ET10" s="138">
        <f t="shared" si="93"/>
        <v>0</v>
      </c>
      <c r="EU10" s="66">
        <f>IF(details!CA10="","",details!CA10)</f>
        <v>20</v>
      </c>
      <c r="EV10" s="66">
        <f>IF(details!CB10="","",details!CB10)</f>
        <v>20</v>
      </c>
      <c r="EW10" s="66">
        <f>IF(details!CC10="","",details!CC10)</f>
        <v>20</v>
      </c>
      <c r="EX10" s="66">
        <f>IF(details!CD10="","",details!CD10)</f>
        <v>20</v>
      </c>
      <c r="EY10" s="66">
        <f>IF(details!CE10="","",details!CE10)</f>
        <v>20</v>
      </c>
      <c r="EZ10" s="97">
        <f t="shared" si="94"/>
        <v>100</v>
      </c>
      <c r="FA10" s="97">
        <f t="shared" si="95"/>
        <v>100</v>
      </c>
      <c r="FB10" s="97" t="str">
        <f t="shared" si="96"/>
        <v>A</v>
      </c>
      <c r="FC10" s="138">
        <f t="shared" si="97"/>
        <v>100</v>
      </c>
      <c r="FD10" s="138">
        <f t="shared" si="98"/>
        <v>0</v>
      </c>
      <c r="FE10" s="66">
        <f>IF(details!CF10="","",details!CF10)</f>
        <v>20</v>
      </c>
      <c r="FF10" s="66">
        <f>IF(details!CG10="","",details!CG10)</f>
        <v>20</v>
      </c>
      <c r="FG10" s="66">
        <f>IF(details!CH10="","",details!CH10)</f>
        <v>20</v>
      </c>
      <c r="FH10" s="66">
        <f>IF(details!CI10="","",details!CI10)</f>
        <v>20</v>
      </c>
      <c r="FI10" s="66">
        <f>IF(details!CJ10="","",details!CJ10)</f>
        <v>20</v>
      </c>
      <c r="FJ10" s="97">
        <f t="shared" si="99"/>
        <v>100</v>
      </c>
      <c r="FK10" s="97">
        <f t="shared" si="100"/>
        <v>100</v>
      </c>
      <c r="FL10" s="97" t="str">
        <f t="shared" si="101"/>
        <v>A</v>
      </c>
      <c r="FM10" s="138">
        <f t="shared" si="102"/>
        <v>100</v>
      </c>
      <c r="FN10" s="138">
        <f t="shared" si="103"/>
        <v>0</v>
      </c>
      <c r="FO10" s="66">
        <f>IF(details!CK10="","",details!CK10)</f>
        <v>20</v>
      </c>
      <c r="FP10" s="66">
        <f>IF(details!CL10="","",details!CL10)</f>
        <v>20</v>
      </c>
      <c r="FQ10" s="66">
        <f>IF(details!CM10="","",details!CM10)</f>
        <v>20</v>
      </c>
      <c r="FR10" s="66">
        <f>IF(details!CN10="","",details!CN10)</f>
        <v>20</v>
      </c>
      <c r="FS10" s="66">
        <f>IF(details!CO10="","",details!CO10)</f>
        <v>20</v>
      </c>
      <c r="FT10" s="97">
        <f t="shared" si="104"/>
        <v>100</v>
      </c>
      <c r="FU10" s="97">
        <f t="shared" si="105"/>
        <v>100</v>
      </c>
      <c r="FV10" s="97" t="str">
        <f t="shared" si="106"/>
        <v>A</v>
      </c>
      <c r="FW10" s="138">
        <f t="shared" si="107"/>
        <v>100</v>
      </c>
      <c r="FX10" s="138">
        <f t="shared" si="108"/>
        <v>0</v>
      </c>
      <c r="FY10" s="96">
        <f t="shared" si="109"/>
        <v>200</v>
      </c>
      <c r="FZ10" s="96">
        <f t="shared" si="110"/>
        <v>185</v>
      </c>
      <c r="GA10" s="96" t="str">
        <f t="shared" si="111"/>
        <v>A</v>
      </c>
      <c r="GB10" s="96">
        <f t="shared" si="112"/>
        <v>200</v>
      </c>
      <c r="GC10" s="96">
        <f t="shared" si="113"/>
        <v>185</v>
      </c>
      <c r="GD10" s="96" t="str">
        <f t="shared" si="114"/>
        <v>A</v>
      </c>
      <c r="GE10" s="154">
        <f t="shared" si="115"/>
        <v>200</v>
      </c>
      <c r="GF10" s="154">
        <f t="shared" si="116"/>
        <v>200</v>
      </c>
      <c r="GG10" s="154" t="str">
        <f t="shared" si="117"/>
        <v>A</v>
      </c>
      <c r="GH10" s="96" t="str">
        <f t="shared" si="118"/>
        <v>A</v>
      </c>
      <c r="GI10" s="96" t="str">
        <f t="shared" si="119"/>
        <v/>
      </c>
      <c r="GJ10" s="96" t="str">
        <f t="shared" si="120"/>
        <v/>
      </c>
      <c r="GK10" s="96" t="str">
        <f t="shared" si="121"/>
        <v/>
      </c>
      <c r="GL10" s="96" t="str">
        <f t="shared" si="122"/>
        <v/>
      </c>
      <c r="GM10" s="96">
        <f t="shared" si="123"/>
        <v>200</v>
      </c>
      <c r="GN10" s="96">
        <f t="shared" si="124"/>
        <v>185</v>
      </c>
      <c r="GO10" s="96" t="str">
        <f t="shared" si="125"/>
        <v>A</v>
      </c>
      <c r="GP10" s="96">
        <f t="shared" si="126"/>
        <v>200</v>
      </c>
      <c r="GQ10" s="96">
        <f t="shared" si="127"/>
        <v>200</v>
      </c>
      <c r="GR10" s="96" t="str">
        <f t="shared" si="128"/>
        <v>A</v>
      </c>
      <c r="GS10" s="96">
        <f t="shared" si="129"/>
        <v>200</v>
      </c>
      <c r="GT10" s="96">
        <f t="shared" si="130"/>
        <v>200</v>
      </c>
      <c r="GU10" s="96" t="str">
        <f t="shared" si="131"/>
        <v>A</v>
      </c>
      <c r="GV10" s="96">
        <f t="shared" si="132"/>
        <v>100</v>
      </c>
      <c r="GW10" s="96">
        <f t="shared" si="133"/>
        <v>100</v>
      </c>
      <c r="GX10" s="96" t="str">
        <f t="shared" si="134"/>
        <v>A</v>
      </c>
      <c r="GY10" s="155">
        <f t="shared" si="135"/>
        <v>100</v>
      </c>
      <c r="GZ10" s="155">
        <f t="shared" si="136"/>
        <v>100</v>
      </c>
      <c r="HA10" s="155" t="str">
        <f t="shared" si="137"/>
        <v>A</v>
      </c>
      <c r="HB10" s="155">
        <f t="shared" si="138"/>
        <v>100</v>
      </c>
      <c r="HC10" s="155">
        <f t="shared" si="139"/>
        <v>100</v>
      </c>
      <c r="HD10" s="155" t="str">
        <f t="shared" si="140"/>
        <v>A</v>
      </c>
      <c r="HE10" s="257">
        <f t="shared" si="141"/>
        <v>0</v>
      </c>
      <c r="HF10" s="257">
        <f t="shared" si="142"/>
        <v>0</v>
      </c>
      <c r="HG10" s="257">
        <f t="shared" si="143"/>
        <v>4</v>
      </c>
      <c r="HH10" s="257">
        <f t="shared" si="144"/>
        <v>0</v>
      </c>
      <c r="HI10" s="66" t="str">
        <f t="shared" si="17"/>
        <v>PASSED</v>
      </c>
      <c r="HJ10" s="93">
        <f t="shared" si="145"/>
        <v>1200</v>
      </c>
      <c r="HK10" s="93">
        <f t="shared" si="146"/>
        <v>1155</v>
      </c>
      <c r="HL10" s="94">
        <f t="shared" si="147"/>
        <v>96.25</v>
      </c>
      <c r="HM10" s="216">
        <f t="shared" si="148"/>
        <v>96.25</v>
      </c>
      <c r="HN10" s="217">
        <f t="shared" si="149"/>
        <v>3.0000000000000004</v>
      </c>
      <c r="HO10" s="95" t="str">
        <f t="shared" si="150"/>
        <v>A</v>
      </c>
      <c r="HP10" s="156" t="str">
        <f>details!EP10</f>
        <v/>
      </c>
      <c r="HQ10" s="157" t="str">
        <f>details!EQ10</f>
        <v/>
      </c>
      <c r="HR10" s="220" t="str">
        <f t="shared" si="152"/>
        <v/>
      </c>
      <c r="HS10" s="102" t="str">
        <f>IF(details!CP10="","",details!CP10)</f>
        <v/>
      </c>
      <c r="HX10" s="160" t="str">
        <f t="shared" si="19"/>
        <v>grade 'C'</v>
      </c>
      <c r="HY10" s="73">
        <f t="shared" si="20"/>
        <v>10</v>
      </c>
      <c r="HZ10" s="73">
        <f t="shared" si="20"/>
        <v>10</v>
      </c>
      <c r="IA10" s="73">
        <f t="shared" si="21"/>
        <v>0</v>
      </c>
      <c r="IB10" s="73">
        <f t="shared" si="22"/>
        <v>0</v>
      </c>
      <c r="IC10" s="73">
        <f t="shared" si="22"/>
        <v>0</v>
      </c>
      <c r="ID10" s="73">
        <f t="shared" si="22"/>
        <v>0</v>
      </c>
      <c r="IE10" s="73">
        <f t="shared" si="22"/>
        <v>0</v>
      </c>
      <c r="IF10" s="73">
        <f t="shared" si="22"/>
        <v>0</v>
      </c>
      <c r="IG10" s="73">
        <f t="shared" si="22"/>
        <v>10</v>
      </c>
      <c r="IH10" s="73">
        <f t="shared" si="23"/>
        <v>0</v>
      </c>
      <c r="II10" s="73">
        <f t="shared" si="24"/>
        <v>0</v>
      </c>
      <c r="IJ10" s="73">
        <f t="shared" si="25"/>
        <v>0</v>
      </c>
      <c r="IK10" s="73">
        <f t="shared" si="26"/>
        <v>0</v>
      </c>
      <c r="IL10" s="14">
        <f t="shared" si="27"/>
        <v>0</v>
      </c>
      <c r="IP10" s="159"/>
      <c r="IQ10" s="159"/>
      <c r="IS10" s="159"/>
      <c r="IT10" s="159"/>
      <c r="IV10" s="159"/>
      <c r="IW10" s="159"/>
      <c r="IX10" s="159"/>
      <c r="IY10" s="159"/>
      <c r="JD10" s="159"/>
      <c r="JE10" s="159"/>
      <c r="JG10" s="159"/>
      <c r="JH10" s="159"/>
    </row>
    <row r="11" spans="1:268" ht="14" customHeight="1">
      <c r="A11" s="147">
        <f>IF(details!A11="","",details!A11)</f>
        <v>5</v>
      </c>
      <c r="B11" s="66" t="str">
        <f>IF(details!B11="","",details!B11)</f>
        <v/>
      </c>
      <c r="C11" s="66" t="str">
        <f>IF(details!C11="","",details!C11)</f>
        <v/>
      </c>
      <c r="D11" s="97">
        <f>IF(details!D11="","",details!D11)</f>
        <v>805</v>
      </c>
      <c r="E11" s="97" t="str">
        <f>IF(details!E11="","",details!E11)</f>
        <v/>
      </c>
      <c r="F11" s="66" t="str">
        <f>IF(details!F11="","",details!F11)</f>
        <v/>
      </c>
      <c r="G11" s="315" t="str">
        <f>IF(details!G11="","",details!G11)</f>
        <v/>
      </c>
      <c r="H11" s="148" t="str">
        <f>IF(details!CQ11="","",details!CQ11)</f>
        <v/>
      </c>
      <c r="I11" s="149" t="str">
        <f>IF(details!I11="","",details!I11)</f>
        <v>A5</v>
      </c>
      <c r="J11" s="149" t="str">
        <f>IF(details!J11="","",details!J11)</f>
        <v>B5</v>
      </c>
      <c r="K11" s="149" t="str">
        <f>IF(details!K11="","",details!K11)</f>
        <v>C5</v>
      </c>
      <c r="L11" s="66">
        <f>IF(details!L11="","",details!L11)</f>
        <v>5</v>
      </c>
      <c r="M11" s="66">
        <f>IF(details!M11="","",details!M11)</f>
        <v>5</v>
      </c>
      <c r="N11" s="66">
        <f t="shared" si="28"/>
        <v>10</v>
      </c>
      <c r="O11" s="66">
        <f>IF(details!N11="","",details!N11)</f>
        <v>5</v>
      </c>
      <c r="P11" s="66">
        <f>IF(details!O11="","",details!O11)</f>
        <v>5</v>
      </c>
      <c r="Q11" s="66">
        <f t="shared" si="29"/>
        <v>10</v>
      </c>
      <c r="R11" s="66">
        <f>IF(details!P11="","",details!P11)</f>
        <v>5</v>
      </c>
      <c r="S11" s="66">
        <f>IF(details!Q11="","",details!Q11)</f>
        <v>5</v>
      </c>
      <c r="T11" s="66">
        <f t="shared" si="30"/>
        <v>10</v>
      </c>
      <c r="U11" s="150">
        <f t="shared" si="31"/>
        <v>30</v>
      </c>
      <c r="V11" s="66">
        <f>IF(details!R11="","",details!R11)</f>
        <v>26</v>
      </c>
      <c r="W11" s="66">
        <f>IF(details!S11="","",details!S11)</f>
        <v>26</v>
      </c>
      <c r="X11" s="66">
        <f>IF(details!T11="","",details!T11)</f>
        <v>6</v>
      </c>
      <c r="Y11" s="150">
        <f t="shared" si="32"/>
        <v>58</v>
      </c>
      <c r="Z11" s="151">
        <f t="shared" si="33"/>
        <v>88</v>
      </c>
      <c r="AA11" s="66">
        <f>IF(details!U11="","",details!U11)</f>
        <v>36</v>
      </c>
      <c r="AB11" s="66">
        <f>IF(details!V11="","",details!V11)</f>
        <v>36</v>
      </c>
      <c r="AC11" s="66">
        <f>IF(details!W11="","",details!W11)</f>
        <v>20</v>
      </c>
      <c r="AD11" s="151">
        <f t="shared" si="34"/>
        <v>92</v>
      </c>
      <c r="AE11" s="97">
        <f t="shared" si="35"/>
        <v>180</v>
      </c>
      <c r="AF11" s="152">
        <f t="shared" si="36"/>
        <v>90</v>
      </c>
      <c r="AG11" s="97" t="str">
        <f t="shared" si="37"/>
        <v>A</v>
      </c>
      <c r="AH11" s="138">
        <f t="shared" si="0"/>
        <v>200</v>
      </c>
      <c r="AI11" s="138">
        <f t="shared" si="38"/>
        <v>0</v>
      </c>
      <c r="AJ11" s="66">
        <f>IF(details!X11="","",details!X11)</f>
        <v>5</v>
      </c>
      <c r="AK11" s="66">
        <f>IF(details!Y11="","",details!Y11)</f>
        <v>5</v>
      </c>
      <c r="AL11" s="66">
        <f t="shared" si="39"/>
        <v>10</v>
      </c>
      <c r="AM11" s="66">
        <f>IF(details!Z11="","",details!Z11)</f>
        <v>5</v>
      </c>
      <c r="AN11" s="66">
        <f>IF(details!AA11="","",details!AA11)</f>
        <v>5</v>
      </c>
      <c r="AO11" s="66">
        <f t="shared" si="40"/>
        <v>10</v>
      </c>
      <c r="AP11" s="66">
        <f>IF(details!AB11="","",details!AB11)</f>
        <v>5</v>
      </c>
      <c r="AQ11" s="66">
        <f>IF(details!AC11="","",details!AC11)</f>
        <v>5</v>
      </c>
      <c r="AR11" s="66">
        <f t="shared" si="41"/>
        <v>10</v>
      </c>
      <c r="AS11" s="150">
        <f t="shared" si="42"/>
        <v>30</v>
      </c>
      <c r="AT11" s="66">
        <f>IF(details!AD11="","",details!AD11)</f>
        <v>26</v>
      </c>
      <c r="AU11" s="66">
        <f>IF(details!AE11="","",details!AE11)</f>
        <v>26</v>
      </c>
      <c r="AV11" s="66">
        <f>IF(details!AF11="","",details!AF11)</f>
        <v>6</v>
      </c>
      <c r="AW11" s="150">
        <f t="shared" si="43"/>
        <v>58</v>
      </c>
      <c r="AX11" s="151">
        <f t="shared" si="44"/>
        <v>88</v>
      </c>
      <c r="AY11" s="66">
        <f>IF(details!AG11="","",details!AG11)</f>
        <v>36</v>
      </c>
      <c r="AZ11" s="66">
        <f>IF(details!AH11="","",details!AH11)</f>
        <v>36</v>
      </c>
      <c r="BA11" s="66">
        <f>IF(details!AI11="","",details!AI11)</f>
        <v>20</v>
      </c>
      <c r="BB11" s="151">
        <f t="shared" si="45"/>
        <v>92</v>
      </c>
      <c r="BC11" s="97">
        <f t="shared" si="46"/>
        <v>180</v>
      </c>
      <c r="BD11" s="152">
        <f t="shared" si="47"/>
        <v>90</v>
      </c>
      <c r="BE11" s="97" t="str">
        <f t="shared" si="48"/>
        <v>A</v>
      </c>
      <c r="BF11" s="138">
        <f t="shared" si="2"/>
        <v>200</v>
      </c>
      <c r="BG11" s="138">
        <f t="shared" si="49"/>
        <v>0</v>
      </c>
      <c r="BH11" s="153" t="str">
        <f>IF(D11="","",details!AJ11)</f>
        <v>s</v>
      </c>
      <c r="BI11" s="66">
        <f>IF(details!AK11="","",details!AK11)</f>
        <v>5</v>
      </c>
      <c r="BJ11" s="66">
        <f>IF(details!AL11="","",details!AL11)</f>
        <v>5</v>
      </c>
      <c r="BK11" s="66">
        <f t="shared" si="50"/>
        <v>10</v>
      </c>
      <c r="BL11" s="66">
        <f>IF(details!AM11="","",details!AM11)</f>
        <v>5</v>
      </c>
      <c r="BM11" s="66">
        <f>IF(details!AN11="","",details!AN11)</f>
        <v>5</v>
      </c>
      <c r="BN11" s="66">
        <f t="shared" si="51"/>
        <v>10</v>
      </c>
      <c r="BO11" s="66">
        <f>IF(details!AO11="","",details!AO11)</f>
        <v>5</v>
      </c>
      <c r="BP11" s="66">
        <f>IF(details!AP11="","",details!AP11)</f>
        <v>5</v>
      </c>
      <c r="BQ11" s="66">
        <f t="shared" si="52"/>
        <v>10</v>
      </c>
      <c r="BR11" s="150">
        <f t="shared" si="53"/>
        <v>30</v>
      </c>
      <c r="BS11" s="66">
        <f>IF(details!AQ11="","",details!AQ11)</f>
        <v>50</v>
      </c>
      <c r="BT11" s="66">
        <f>IF(details!AR11="","",details!AR11)</f>
        <v>20</v>
      </c>
      <c r="BU11" s="150">
        <f t="shared" si="54"/>
        <v>70</v>
      </c>
      <c r="BV11" s="151">
        <f t="shared" si="55"/>
        <v>100</v>
      </c>
      <c r="BW11" s="66">
        <f>IF(details!AS11="","",details!AS11)</f>
        <v>70</v>
      </c>
      <c r="BX11" s="66">
        <f>IF(details!AT11="","",details!AT11)</f>
        <v>30</v>
      </c>
      <c r="BY11" s="151">
        <f t="shared" si="56"/>
        <v>100</v>
      </c>
      <c r="BZ11" s="97">
        <f t="shared" si="57"/>
        <v>200</v>
      </c>
      <c r="CA11" s="152">
        <f t="shared" si="58"/>
        <v>100</v>
      </c>
      <c r="CB11" s="97" t="str">
        <f t="shared" si="59"/>
        <v>A</v>
      </c>
      <c r="CC11" s="138">
        <f t="shared" si="4"/>
        <v>200</v>
      </c>
      <c r="CD11" s="138">
        <f t="shared" si="60"/>
        <v>0</v>
      </c>
      <c r="CE11" s="66">
        <f>IF(details!AU11="","",details!AU11)</f>
        <v>5</v>
      </c>
      <c r="CF11" s="66">
        <f>IF(details!AV11="","",details!AV11)</f>
        <v>5</v>
      </c>
      <c r="CG11" s="66">
        <f t="shared" si="61"/>
        <v>10</v>
      </c>
      <c r="CH11" s="66">
        <f>IF(details!AW11="","",details!AW11)</f>
        <v>5</v>
      </c>
      <c r="CI11" s="66">
        <f>IF(details!AX11="","",details!AX11)</f>
        <v>5</v>
      </c>
      <c r="CJ11" s="66">
        <f t="shared" si="62"/>
        <v>10</v>
      </c>
      <c r="CK11" s="66">
        <f>IF(details!AY11="","",details!AY11)</f>
        <v>5</v>
      </c>
      <c r="CL11" s="66">
        <f>IF(details!AZ11="","",details!AZ11)</f>
        <v>5</v>
      </c>
      <c r="CM11" s="66">
        <f t="shared" si="63"/>
        <v>10</v>
      </c>
      <c r="CN11" s="150">
        <f t="shared" si="64"/>
        <v>30</v>
      </c>
      <c r="CO11" s="66">
        <f>IF(details!BA11="","",details!BA11)</f>
        <v>26</v>
      </c>
      <c r="CP11" s="66">
        <f>IF(details!BB11="","",details!BB11)</f>
        <v>26</v>
      </c>
      <c r="CQ11" s="66">
        <f>IF(details!BC11="","",details!BC11)</f>
        <v>6</v>
      </c>
      <c r="CR11" s="150">
        <f t="shared" si="65"/>
        <v>58</v>
      </c>
      <c r="CS11" s="151">
        <f t="shared" si="66"/>
        <v>88</v>
      </c>
      <c r="CT11" s="66">
        <f>IF(details!BD11="","",details!BD11)</f>
        <v>36</v>
      </c>
      <c r="CU11" s="66">
        <f>IF(details!BE11="","",details!BE11)</f>
        <v>36</v>
      </c>
      <c r="CV11" s="66">
        <f>IF(details!BF11="","",details!BF11)</f>
        <v>20</v>
      </c>
      <c r="CW11" s="151">
        <f t="shared" si="67"/>
        <v>92</v>
      </c>
      <c r="CX11" s="97">
        <f t="shared" si="68"/>
        <v>180</v>
      </c>
      <c r="CY11" s="152">
        <f t="shared" si="69"/>
        <v>90</v>
      </c>
      <c r="CZ11" s="97" t="str">
        <f t="shared" si="70"/>
        <v>A</v>
      </c>
      <c r="DA11" s="138">
        <f t="shared" si="6"/>
        <v>200</v>
      </c>
      <c r="DB11" s="138">
        <f t="shared" si="71"/>
        <v>0</v>
      </c>
      <c r="DC11" s="66">
        <f>IF(details!BG11="","",details!BG11)</f>
        <v>5</v>
      </c>
      <c r="DD11" s="66">
        <f>IF(details!BH11="","",details!BH11)</f>
        <v>5</v>
      </c>
      <c r="DE11" s="66">
        <f t="shared" si="72"/>
        <v>10</v>
      </c>
      <c r="DF11" s="66">
        <f>IF(details!BI11="","",details!BI11)</f>
        <v>5</v>
      </c>
      <c r="DG11" s="66">
        <f>IF(details!BJ11="","",details!BJ11)</f>
        <v>5</v>
      </c>
      <c r="DH11" s="66">
        <f t="shared" si="73"/>
        <v>10</v>
      </c>
      <c r="DI11" s="66">
        <f>IF(details!BK11="","",details!BK11)</f>
        <v>5</v>
      </c>
      <c r="DJ11" s="66">
        <f>IF(details!BL11="","",details!BL11)</f>
        <v>5</v>
      </c>
      <c r="DK11" s="66">
        <f t="shared" si="74"/>
        <v>10</v>
      </c>
      <c r="DL11" s="150">
        <f t="shared" si="75"/>
        <v>30</v>
      </c>
      <c r="DM11" s="66">
        <f>IF(details!BM11="","",details!BM11)</f>
        <v>50</v>
      </c>
      <c r="DN11" s="66">
        <f>IF(details!BN11="","",details!BN11)</f>
        <v>20</v>
      </c>
      <c r="DO11" s="150">
        <f t="shared" si="76"/>
        <v>70</v>
      </c>
      <c r="DP11" s="151">
        <f t="shared" si="77"/>
        <v>100</v>
      </c>
      <c r="DQ11" s="66">
        <f>IF(details!BO11="","",details!BO11)</f>
        <v>70</v>
      </c>
      <c r="DR11" s="66">
        <f>IF(details!BP11="","",details!BP11)</f>
        <v>30</v>
      </c>
      <c r="DS11" s="151">
        <f t="shared" si="78"/>
        <v>100</v>
      </c>
      <c r="DT11" s="97">
        <f t="shared" si="79"/>
        <v>200</v>
      </c>
      <c r="DU11" s="152">
        <f t="shared" si="80"/>
        <v>100</v>
      </c>
      <c r="DV11" s="97" t="str">
        <f t="shared" si="81"/>
        <v>A</v>
      </c>
      <c r="DW11" s="138">
        <f t="shared" si="8"/>
        <v>200</v>
      </c>
      <c r="DX11" s="138">
        <f t="shared" si="82"/>
        <v>0</v>
      </c>
      <c r="DY11" s="66">
        <f>IF(details!BQ11="","",details!BQ11)</f>
        <v>5</v>
      </c>
      <c r="DZ11" s="66">
        <f>IF(details!BR11="","",details!BR11)</f>
        <v>5</v>
      </c>
      <c r="EA11" s="66">
        <f t="shared" si="83"/>
        <v>10</v>
      </c>
      <c r="EB11" s="66">
        <f>IF(details!BS11="","",details!BS11)</f>
        <v>5</v>
      </c>
      <c r="EC11" s="66">
        <f>IF(details!BT11="","",details!BT11)</f>
        <v>5</v>
      </c>
      <c r="ED11" s="66">
        <f t="shared" si="84"/>
        <v>10</v>
      </c>
      <c r="EE11" s="66">
        <f>IF(details!BU11="","",details!BU11)</f>
        <v>5</v>
      </c>
      <c r="EF11" s="66">
        <f>IF(details!BV11="","",details!BV11)</f>
        <v>5</v>
      </c>
      <c r="EG11" s="66">
        <f t="shared" si="85"/>
        <v>10</v>
      </c>
      <c r="EH11" s="150">
        <f t="shared" si="86"/>
        <v>30</v>
      </c>
      <c r="EI11" s="66">
        <f>IF(details!BW11="","",details!BW11)</f>
        <v>50</v>
      </c>
      <c r="EJ11" s="66">
        <f>IF(details!BX11="","",details!BX11)</f>
        <v>20</v>
      </c>
      <c r="EK11" s="150">
        <f t="shared" si="87"/>
        <v>70</v>
      </c>
      <c r="EL11" s="151">
        <f t="shared" si="88"/>
        <v>100</v>
      </c>
      <c r="EM11" s="66">
        <f>IF(details!BY11="","",details!BY11)</f>
        <v>70</v>
      </c>
      <c r="EN11" s="66">
        <f>IF(details!BZ11="","",details!BZ11)</f>
        <v>30</v>
      </c>
      <c r="EO11" s="151">
        <f t="shared" si="89"/>
        <v>100</v>
      </c>
      <c r="EP11" s="97">
        <f t="shared" si="90"/>
        <v>200</v>
      </c>
      <c r="EQ11" s="152">
        <f t="shared" si="91"/>
        <v>100</v>
      </c>
      <c r="ER11" s="97" t="str">
        <f t="shared" si="92"/>
        <v>A</v>
      </c>
      <c r="ES11" s="138">
        <f t="shared" si="10"/>
        <v>200</v>
      </c>
      <c r="ET11" s="138">
        <f t="shared" si="93"/>
        <v>0</v>
      </c>
      <c r="EU11" s="66">
        <f>IF(details!CA11="","",details!CA11)</f>
        <v>20</v>
      </c>
      <c r="EV11" s="66">
        <f>IF(details!CB11="","",details!CB11)</f>
        <v>20</v>
      </c>
      <c r="EW11" s="66">
        <f>IF(details!CC11="","",details!CC11)</f>
        <v>20</v>
      </c>
      <c r="EX11" s="66">
        <f>IF(details!CD11="","",details!CD11)</f>
        <v>20</v>
      </c>
      <c r="EY11" s="66">
        <f>IF(details!CE11="","",details!CE11)</f>
        <v>20</v>
      </c>
      <c r="EZ11" s="97">
        <f t="shared" si="94"/>
        <v>100</v>
      </c>
      <c r="FA11" s="97">
        <f t="shared" si="95"/>
        <v>100</v>
      </c>
      <c r="FB11" s="97" t="str">
        <f t="shared" si="96"/>
        <v>A</v>
      </c>
      <c r="FC11" s="138">
        <f t="shared" si="97"/>
        <v>100</v>
      </c>
      <c r="FD11" s="138">
        <f t="shared" si="98"/>
        <v>0</v>
      </c>
      <c r="FE11" s="66">
        <f>IF(details!CF11="","",details!CF11)</f>
        <v>20</v>
      </c>
      <c r="FF11" s="66">
        <f>IF(details!CG11="","",details!CG11)</f>
        <v>20</v>
      </c>
      <c r="FG11" s="66">
        <f>IF(details!CH11="","",details!CH11)</f>
        <v>20</v>
      </c>
      <c r="FH11" s="66">
        <f>IF(details!CI11="","",details!CI11)</f>
        <v>20</v>
      </c>
      <c r="FI11" s="66">
        <f>IF(details!CJ11="","",details!CJ11)</f>
        <v>20</v>
      </c>
      <c r="FJ11" s="97">
        <f t="shared" si="99"/>
        <v>100</v>
      </c>
      <c r="FK11" s="97">
        <f t="shared" si="100"/>
        <v>100</v>
      </c>
      <c r="FL11" s="97" t="str">
        <f t="shared" si="101"/>
        <v>A</v>
      </c>
      <c r="FM11" s="138">
        <f t="shared" si="102"/>
        <v>100</v>
      </c>
      <c r="FN11" s="138">
        <f t="shared" si="103"/>
        <v>0</v>
      </c>
      <c r="FO11" s="66">
        <f>IF(details!CK11="","",details!CK11)</f>
        <v>20</v>
      </c>
      <c r="FP11" s="66">
        <f>IF(details!CL11="","",details!CL11)</f>
        <v>20</v>
      </c>
      <c r="FQ11" s="66">
        <f>IF(details!CM11="","",details!CM11)</f>
        <v>20</v>
      </c>
      <c r="FR11" s="66">
        <f>IF(details!CN11="","",details!CN11)</f>
        <v>20</v>
      </c>
      <c r="FS11" s="66">
        <f>IF(details!CO11="","",details!CO11)</f>
        <v>20</v>
      </c>
      <c r="FT11" s="97">
        <f t="shared" si="104"/>
        <v>100</v>
      </c>
      <c r="FU11" s="97">
        <f t="shared" si="105"/>
        <v>100</v>
      </c>
      <c r="FV11" s="97" t="str">
        <f t="shared" si="106"/>
        <v>A</v>
      </c>
      <c r="FW11" s="138">
        <f t="shared" si="107"/>
        <v>100</v>
      </c>
      <c r="FX11" s="138">
        <f t="shared" si="108"/>
        <v>0</v>
      </c>
      <c r="FY11" s="96">
        <f t="shared" si="109"/>
        <v>200</v>
      </c>
      <c r="FZ11" s="96">
        <f t="shared" si="110"/>
        <v>180</v>
      </c>
      <c r="GA11" s="96" t="str">
        <f t="shared" si="111"/>
        <v>A</v>
      </c>
      <c r="GB11" s="96">
        <f t="shared" si="112"/>
        <v>200</v>
      </c>
      <c r="GC11" s="96">
        <f t="shared" si="113"/>
        <v>180</v>
      </c>
      <c r="GD11" s="96" t="str">
        <f t="shared" si="114"/>
        <v>A</v>
      </c>
      <c r="GE11" s="154">
        <f t="shared" si="115"/>
        <v>200</v>
      </c>
      <c r="GF11" s="154">
        <f t="shared" si="116"/>
        <v>200</v>
      </c>
      <c r="GG11" s="154" t="str">
        <f t="shared" si="117"/>
        <v>A</v>
      </c>
      <c r="GH11" s="96" t="str">
        <f t="shared" si="118"/>
        <v>A</v>
      </c>
      <c r="GI11" s="96" t="str">
        <f t="shared" si="119"/>
        <v/>
      </c>
      <c r="GJ11" s="96" t="str">
        <f t="shared" si="120"/>
        <v/>
      </c>
      <c r="GK11" s="96" t="str">
        <f t="shared" si="121"/>
        <v/>
      </c>
      <c r="GL11" s="96" t="str">
        <f t="shared" si="122"/>
        <v/>
      </c>
      <c r="GM11" s="96">
        <f t="shared" si="123"/>
        <v>200</v>
      </c>
      <c r="GN11" s="96">
        <f t="shared" si="124"/>
        <v>180</v>
      </c>
      <c r="GO11" s="96" t="str">
        <f t="shared" si="125"/>
        <v>A</v>
      </c>
      <c r="GP11" s="96">
        <f t="shared" si="126"/>
        <v>200</v>
      </c>
      <c r="GQ11" s="96">
        <f t="shared" si="127"/>
        <v>200</v>
      </c>
      <c r="GR11" s="96" t="str">
        <f t="shared" si="128"/>
        <v>A</v>
      </c>
      <c r="GS11" s="96">
        <f t="shared" si="129"/>
        <v>200</v>
      </c>
      <c r="GT11" s="96">
        <f t="shared" si="130"/>
        <v>200</v>
      </c>
      <c r="GU11" s="96" t="str">
        <f t="shared" si="131"/>
        <v>A</v>
      </c>
      <c r="GV11" s="96">
        <f t="shared" si="132"/>
        <v>100</v>
      </c>
      <c r="GW11" s="96">
        <f t="shared" si="133"/>
        <v>100</v>
      </c>
      <c r="GX11" s="96" t="str">
        <f t="shared" si="134"/>
        <v>A</v>
      </c>
      <c r="GY11" s="155">
        <f t="shared" si="135"/>
        <v>100</v>
      </c>
      <c r="GZ11" s="155">
        <f t="shared" si="136"/>
        <v>100</v>
      </c>
      <c r="HA11" s="155" t="str">
        <f t="shared" si="137"/>
        <v>A</v>
      </c>
      <c r="HB11" s="155">
        <f t="shared" si="138"/>
        <v>100</v>
      </c>
      <c r="HC11" s="155">
        <f t="shared" si="139"/>
        <v>100</v>
      </c>
      <c r="HD11" s="155" t="str">
        <f t="shared" si="140"/>
        <v>A</v>
      </c>
      <c r="HE11" s="257">
        <f t="shared" si="141"/>
        <v>0</v>
      </c>
      <c r="HF11" s="257">
        <f t="shared" si="142"/>
        <v>0</v>
      </c>
      <c r="HG11" s="257">
        <f t="shared" si="143"/>
        <v>4</v>
      </c>
      <c r="HH11" s="257">
        <f t="shared" si="144"/>
        <v>0</v>
      </c>
      <c r="HI11" s="66" t="str">
        <f t="shared" si="17"/>
        <v>PASSED</v>
      </c>
      <c r="HJ11" s="93">
        <f t="shared" si="145"/>
        <v>1200</v>
      </c>
      <c r="HK11" s="93">
        <f t="shared" si="146"/>
        <v>1140</v>
      </c>
      <c r="HL11" s="94">
        <f t="shared" si="147"/>
        <v>95</v>
      </c>
      <c r="HM11" s="216">
        <f t="shared" si="148"/>
        <v>95</v>
      </c>
      <c r="HN11" s="217">
        <f t="shared" si="149"/>
        <v>4.0000000000000009</v>
      </c>
      <c r="HO11" s="95" t="str">
        <f t="shared" si="150"/>
        <v>A</v>
      </c>
      <c r="HP11" s="156" t="str">
        <f>details!EP11</f>
        <v/>
      </c>
      <c r="HQ11" s="157" t="str">
        <f>details!EQ11</f>
        <v/>
      </c>
      <c r="HR11" s="220" t="str">
        <f t="shared" si="152"/>
        <v/>
      </c>
      <c r="HS11" s="102" t="str">
        <f>IF(details!CP11="","",details!CP11)</f>
        <v/>
      </c>
      <c r="HX11" s="160" t="str">
        <f t="shared" si="19"/>
        <v>grade 'D'</v>
      </c>
      <c r="HY11" s="73">
        <f t="shared" si="20"/>
        <v>0</v>
      </c>
      <c r="HZ11" s="73">
        <f t="shared" si="20"/>
        <v>0</v>
      </c>
      <c r="IA11" s="73">
        <f t="shared" si="21"/>
        <v>0</v>
      </c>
      <c r="IB11" s="73">
        <f t="shared" si="22"/>
        <v>0</v>
      </c>
      <c r="IC11" s="73">
        <f t="shared" si="22"/>
        <v>0</v>
      </c>
      <c r="ID11" s="73">
        <f t="shared" si="22"/>
        <v>0</v>
      </c>
      <c r="IE11" s="73">
        <f t="shared" si="22"/>
        <v>0</v>
      </c>
      <c r="IF11" s="73">
        <f t="shared" si="22"/>
        <v>0</v>
      </c>
      <c r="IG11" s="73">
        <f t="shared" si="22"/>
        <v>0</v>
      </c>
      <c r="IH11" s="73">
        <f t="shared" si="23"/>
        <v>0</v>
      </c>
      <c r="II11" s="73">
        <f t="shared" si="24"/>
        <v>0</v>
      </c>
      <c r="IJ11" s="73">
        <f t="shared" si="25"/>
        <v>0</v>
      </c>
      <c r="IK11" s="73">
        <f t="shared" si="26"/>
        <v>0</v>
      </c>
      <c r="IL11" s="14">
        <f t="shared" si="27"/>
        <v>0</v>
      </c>
      <c r="IP11" s="159"/>
      <c r="IQ11" s="159"/>
      <c r="IS11" s="159"/>
      <c r="IT11" s="159"/>
      <c r="IV11" s="159"/>
      <c r="IW11" s="159"/>
      <c r="IX11" s="159"/>
      <c r="IY11" s="159"/>
      <c r="JD11" s="159"/>
      <c r="JE11" s="159"/>
      <c r="JG11" s="159"/>
      <c r="JH11" s="159"/>
    </row>
    <row r="12" spans="1:268" ht="14" customHeight="1">
      <c r="A12" s="147">
        <f>IF(details!A12="","",details!A12)</f>
        <v>6</v>
      </c>
      <c r="B12" s="66" t="str">
        <f>IF(details!B12="","",details!B12)</f>
        <v/>
      </c>
      <c r="C12" s="66" t="str">
        <f>IF(details!C12="","",details!C12)</f>
        <v/>
      </c>
      <c r="D12" s="97">
        <f>IF(details!D12="","",details!D12)</f>
        <v>806</v>
      </c>
      <c r="E12" s="97" t="str">
        <f>IF(details!E12="","",details!E12)</f>
        <v/>
      </c>
      <c r="F12" s="66" t="str">
        <f>IF(details!F12="","",details!F12)</f>
        <v/>
      </c>
      <c r="G12" s="315" t="str">
        <f>IF(details!G12="","",details!G12)</f>
        <v/>
      </c>
      <c r="H12" s="148" t="str">
        <f>IF(details!CQ12="","",details!CQ12)</f>
        <v/>
      </c>
      <c r="I12" s="149" t="str">
        <f>IF(details!I12="","",details!I12)</f>
        <v>A6</v>
      </c>
      <c r="J12" s="149" t="str">
        <f>IF(details!J12="","",details!J12)</f>
        <v>B6</v>
      </c>
      <c r="K12" s="149" t="str">
        <f>IF(details!K12="","",details!K12)</f>
        <v>C6</v>
      </c>
      <c r="L12" s="66">
        <f>IF(details!L12="","",details!L12)</f>
        <v>5</v>
      </c>
      <c r="M12" s="66">
        <f>IF(details!M12="","",details!M12)</f>
        <v>5</v>
      </c>
      <c r="N12" s="66">
        <f t="shared" si="28"/>
        <v>10</v>
      </c>
      <c r="O12" s="66">
        <f>IF(details!N12="","",details!N12)</f>
        <v>5</v>
      </c>
      <c r="P12" s="66">
        <f>IF(details!O12="","",details!O12)</f>
        <v>5</v>
      </c>
      <c r="Q12" s="66">
        <f t="shared" si="29"/>
        <v>10</v>
      </c>
      <c r="R12" s="66">
        <f>IF(details!P12="","",details!P12)</f>
        <v>5</v>
      </c>
      <c r="S12" s="66">
        <f>IF(details!Q12="","",details!Q12)</f>
        <v>5</v>
      </c>
      <c r="T12" s="66">
        <f t="shared" si="30"/>
        <v>10</v>
      </c>
      <c r="U12" s="150">
        <f t="shared" si="31"/>
        <v>30</v>
      </c>
      <c r="V12" s="66">
        <f>IF(details!R12="","",details!R12)</f>
        <v>25</v>
      </c>
      <c r="W12" s="66">
        <f>IF(details!S12="","",details!S12)</f>
        <v>25</v>
      </c>
      <c r="X12" s="66">
        <f>IF(details!T12="","",details!T12)</f>
        <v>5</v>
      </c>
      <c r="Y12" s="150">
        <f t="shared" si="32"/>
        <v>55</v>
      </c>
      <c r="Z12" s="151">
        <f t="shared" si="33"/>
        <v>85</v>
      </c>
      <c r="AA12" s="66">
        <f>IF(details!U12="","",details!U12)</f>
        <v>35</v>
      </c>
      <c r="AB12" s="66">
        <f>IF(details!V12="","",details!V12)</f>
        <v>35</v>
      </c>
      <c r="AC12" s="66">
        <f>IF(details!W12="","",details!W12)</f>
        <v>20</v>
      </c>
      <c r="AD12" s="151">
        <f t="shared" si="34"/>
        <v>90</v>
      </c>
      <c r="AE12" s="97">
        <f t="shared" si="35"/>
        <v>175</v>
      </c>
      <c r="AF12" s="152">
        <f t="shared" si="36"/>
        <v>88</v>
      </c>
      <c r="AG12" s="97" t="str">
        <f t="shared" si="37"/>
        <v>A</v>
      </c>
      <c r="AH12" s="138">
        <f t="shared" si="0"/>
        <v>200</v>
      </c>
      <c r="AI12" s="138">
        <f t="shared" si="38"/>
        <v>0</v>
      </c>
      <c r="AJ12" s="66">
        <f>IF(details!X12="","",details!X12)</f>
        <v>5</v>
      </c>
      <c r="AK12" s="66">
        <f>IF(details!Y12="","",details!Y12)</f>
        <v>5</v>
      </c>
      <c r="AL12" s="66">
        <f t="shared" si="39"/>
        <v>10</v>
      </c>
      <c r="AM12" s="66">
        <f>IF(details!Z12="","",details!Z12)</f>
        <v>5</v>
      </c>
      <c r="AN12" s="66">
        <f>IF(details!AA12="","",details!AA12)</f>
        <v>5</v>
      </c>
      <c r="AO12" s="66">
        <f t="shared" si="40"/>
        <v>10</v>
      </c>
      <c r="AP12" s="66">
        <f>IF(details!AB12="","",details!AB12)</f>
        <v>5</v>
      </c>
      <c r="AQ12" s="66">
        <f>IF(details!AC12="","",details!AC12)</f>
        <v>5</v>
      </c>
      <c r="AR12" s="66">
        <f t="shared" si="41"/>
        <v>10</v>
      </c>
      <c r="AS12" s="150">
        <f t="shared" si="42"/>
        <v>30</v>
      </c>
      <c r="AT12" s="66">
        <f>IF(details!AD12="","",details!AD12)</f>
        <v>25</v>
      </c>
      <c r="AU12" s="66">
        <f>IF(details!AE12="","",details!AE12)</f>
        <v>25</v>
      </c>
      <c r="AV12" s="66">
        <f>IF(details!AF12="","",details!AF12)</f>
        <v>5</v>
      </c>
      <c r="AW12" s="150">
        <f t="shared" si="43"/>
        <v>55</v>
      </c>
      <c r="AX12" s="151">
        <f t="shared" si="44"/>
        <v>85</v>
      </c>
      <c r="AY12" s="66">
        <f>IF(details!AG12="","",details!AG12)</f>
        <v>35</v>
      </c>
      <c r="AZ12" s="66">
        <f>IF(details!AH12="","",details!AH12)</f>
        <v>35</v>
      </c>
      <c r="BA12" s="66">
        <f>IF(details!AI12="","",details!AI12)</f>
        <v>20</v>
      </c>
      <c r="BB12" s="151">
        <f t="shared" si="45"/>
        <v>90</v>
      </c>
      <c r="BC12" s="97">
        <f t="shared" si="46"/>
        <v>175</v>
      </c>
      <c r="BD12" s="152">
        <f t="shared" si="47"/>
        <v>88</v>
      </c>
      <c r="BE12" s="97" t="str">
        <f t="shared" si="48"/>
        <v>A</v>
      </c>
      <c r="BF12" s="138">
        <f t="shared" si="2"/>
        <v>200</v>
      </c>
      <c r="BG12" s="138">
        <f t="shared" si="49"/>
        <v>0</v>
      </c>
      <c r="BH12" s="153" t="str">
        <f>IF(D12="","",details!AJ12)</f>
        <v>s</v>
      </c>
      <c r="BI12" s="66">
        <f>IF(details!AK12="","",details!AK12)</f>
        <v>5</v>
      </c>
      <c r="BJ12" s="66">
        <f>IF(details!AL12="","",details!AL12)</f>
        <v>5</v>
      </c>
      <c r="BK12" s="66">
        <f t="shared" si="50"/>
        <v>10</v>
      </c>
      <c r="BL12" s="66">
        <f>IF(details!AM12="","",details!AM12)</f>
        <v>5</v>
      </c>
      <c r="BM12" s="66">
        <f>IF(details!AN12="","",details!AN12)</f>
        <v>5</v>
      </c>
      <c r="BN12" s="66">
        <f t="shared" si="51"/>
        <v>10</v>
      </c>
      <c r="BO12" s="66">
        <f>IF(details!AO12="","",details!AO12)</f>
        <v>5</v>
      </c>
      <c r="BP12" s="66">
        <f>IF(details!AP12="","",details!AP12)</f>
        <v>5</v>
      </c>
      <c r="BQ12" s="66">
        <f t="shared" si="52"/>
        <v>10</v>
      </c>
      <c r="BR12" s="150">
        <f t="shared" si="53"/>
        <v>30</v>
      </c>
      <c r="BS12" s="66">
        <f>IF(details!AQ12="","",details!AQ12)</f>
        <v>50</v>
      </c>
      <c r="BT12" s="66">
        <f>IF(details!AR12="","",details!AR12)</f>
        <v>20</v>
      </c>
      <c r="BU12" s="150">
        <f t="shared" si="54"/>
        <v>70</v>
      </c>
      <c r="BV12" s="151">
        <f t="shared" si="55"/>
        <v>100</v>
      </c>
      <c r="BW12" s="66">
        <f>IF(details!AS12="","",details!AS12)</f>
        <v>70</v>
      </c>
      <c r="BX12" s="66">
        <f>IF(details!AT12="","",details!AT12)</f>
        <v>30</v>
      </c>
      <c r="BY12" s="151">
        <f t="shared" si="56"/>
        <v>100</v>
      </c>
      <c r="BZ12" s="97">
        <f t="shared" si="57"/>
        <v>200</v>
      </c>
      <c r="CA12" s="152">
        <f t="shared" si="58"/>
        <v>100</v>
      </c>
      <c r="CB12" s="97" t="str">
        <f t="shared" si="59"/>
        <v>A</v>
      </c>
      <c r="CC12" s="138">
        <f t="shared" si="4"/>
        <v>200</v>
      </c>
      <c r="CD12" s="138">
        <f t="shared" si="60"/>
        <v>0</v>
      </c>
      <c r="CE12" s="66">
        <f>IF(details!AU12="","",details!AU12)</f>
        <v>5</v>
      </c>
      <c r="CF12" s="66">
        <f>IF(details!AV12="","",details!AV12)</f>
        <v>5</v>
      </c>
      <c r="CG12" s="66">
        <f t="shared" si="61"/>
        <v>10</v>
      </c>
      <c r="CH12" s="66">
        <f>IF(details!AW12="","",details!AW12)</f>
        <v>5</v>
      </c>
      <c r="CI12" s="66">
        <f>IF(details!AX12="","",details!AX12)</f>
        <v>5</v>
      </c>
      <c r="CJ12" s="66">
        <f t="shared" si="62"/>
        <v>10</v>
      </c>
      <c r="CK12" s="66">
        <f>IF(details!AY12="","",details!AY12)</f>
        <v>5</v>
      </c>
      <c r="CL12" s="66">
        <f>IF(details!AZ12="","",details!AZ12)</f>
        <v>5</v>
      </c>
      <c r="CM12" s="66">
        <f t="shared" si="63"/>
        <v>10</v>
      </c>
      <c r="CN12" s="150">
        <f t="shared" si="64"/>
        <v>30</v>
      </c>
      <c r="CO12" s="66">
        <f>IF(details!BA12="","",details!BA12)</f>
        <v>25</v>
      </c>
      <c r="CP12" s="66">
        <f>IF(details!BB12="","",details!BB12)</f>
        <v>25</v>
      </c>
      <c r="CQ12" s="66">
        <f>IF(details!BC12="","",details!BC12)</f>
        <v>5</v>
      </c>
      <c r="CR12" s="150">
        <f t="shared" si="65"/>
        <v>55</v>
      </c>
      <c r="CS12" s="151">
        <f t="shared" si="66"/>
        <v>85</v>
      </c>
      <c r="CT12" s="66">
        <f>IF(details!BD12="","",details!BD12)</f>
        <v>35</v>
      </c>
      <c r="CU12" s="66">
        <f>IF(details!BE12="","",details!BE12)</f>
        <v>35</v>
      </c>
      <c r="CV12" s="66">
        <f>IF(details!BF12="","",details!BF12)</f>
        <v>20</v>
      </c>
      <c r="CW12" s="151">
        <f t="shared" si="67"/>
        <v>90</v>
      </c>
      <c r="CX12" s="97">
        <f t="shared" si="68"/>
        <v>175</v>
      </c>
      <c r="CY12" s="152">
        <f t="shared" si="69"/>
        <v>88</v>
      </c>
      <c r="CZ12" s="97" t="str">
        <f t="shared" si="70"/>
        <v>A</v>
      </c>
      <c r="DA12" s="138">
        <f t="shared" si="6"/>
        <v>200</v>
      </c>
      <c r="DB12" s="138">
        <f t="shared" si="71"/>
        <v>0</v>
      </c>
      <c r="DC12" s="66">
        <f>IF(details!BG12="","",details!BG12)</f>
        <v>5</v>
      </c>
      <c r="DD12" s="66">
        <f>IF(details!BH12="","",details!BH12)</f>
        <v>5</v>
      </c>
      <c r="DE12" s="66">
        <f t="shared" si="72"/>
        <v>10</v>
      </c>
      <c r="DF12" s="66">
        <f>IF(details!BI12="","",details!BI12)</f>
        <v>5</v>
      </c>
      <c r="DG12" s="66">
        <f>IF(details!BJ12="","",details!BJ12)</f>
        <v>5</v>
      </c>
      <c r="DH12" s="66">
        <f t="shared" si="73"/>
        <v>10</v>
      </c>
      <c r="DI12" s="66">
        <f>IF(details!BK12="","",details!BK12)</f>
        <v>5</v>
      </c>
      <c r="DJ12" s="66">
        <f>IF(details!BL12="","",details!BL12)</f>
        <v>5</v>
      </c>
      <c r="DK12" s="66">
        <f t="shared" si="74"/>
        <v>10</v>
      </c>
      <c r="DL12" s="150">
        <f t="shared" si="75"/>
        <v>30</v>
      </c>
      <c r="DM12" s="66">
        <f>IF(details!BM12="","",details!BM12)</f>
        <v>50</v>
      </c>
      <c r="DN12" s="66">
        <f>IF(details!BN12="","",details!BN12)</f>
        <v>20</v>
      </c>
      <c r="DO12" s="150">
        <f t="shared" si="76"/>
        <v>70</v>
      </c>
      <c r="DP12" s="151">
        <f t="shared" si="77"/>
        <v>100</v>
      </c>
      <c r="DQ12" s="66">
        <f>IF(details!BO12="","",details!BO12)</f>
        <v>70</v>
      </c>
      <c r="DR12" s="66">
        <f>IF(details!BP12="","",details!BP12)</f>
        <v>30</v>
      </c>
      <c r="DS12" s="151">
        <f t="shared" si="78"/>
        <v>100</v>
      </c>
      <c r="DT12" s="97">
        <f t="shared" si="79"/>
        <v>200</v>
      </c>
      <c r="DU12" s="152">
        <f t="shared" si="80"/>
        <v>100</v>
      </c>
      <c r="DV12" s="97" t="str">
        <f t="shared" si="81"/>
        <v>A</v>
      </c>
      <c r="DW12" s="138">
        <f t="shared" si="8"/>
        <v>200</v>
      </c>
      <c r="DX12" s="138">
        <f t="shared" si="82"/>
        <v>0</v>
      </c>
      <c r="DY12" s="66">
        <f>IF(details!BQ12="","",details!BQ12)</f>
        <v>5</v>
      </c>
      <c r="DZ12" s="66">
        <f>IF(details!BR12="","",details!BR12)</f>
        <v>5</v>
      </c>
      <c r="EA12" s="66">
        <f t="shared" si="83"/>
        <v>10</v>
      </c>
      <c r="EB12" s="66">
        <f>IF(details!BS12="","",details!BS12)</f>
        <v>5</v>
      </c>
      <c r="EC12" s="66">
        <f>IF(details!BT12="","",details!BT12)</f>
        <v>5</v>
      </c>
      <c r="ED12" s="66">
        <f t="shared" si="84"/>
        <v>10</v>
      </c>
      <c r="EE12" s="66">
        <f>IF(details!BU12="","",details!BU12)</f>
        <v>5</v>
      </c>
      <c r="EF12" s="66">
        <f>IF(details!BV12="","",details!BV12)</f>
        <v>5</v>
      </c>
      <c r="EG12" s="66">
        <f t="shared" si="85"/>
        <v>10</v>
      </c>
      <c r="EH12" s="150">
        <f t="shared" si="86"/>
        <v>30</v>
      </c>
      <c r="EI12" s="66">
        <f>IF(details!BW12="","",details!BW12)</f>
        <v>50</v>
      </c>
      <c r="EJ12" s="66">
        <f>IF(details!BX12="","",details!BX12)</f>
        <v>20</v>
      </c>
      <c r="EK12" s="150">
        <f t="shared" si="87"/>
        <v>70</v>
      </c>
      <c r="EL12" s="151">
        <f t="shared" si="88"/>
        <v>100</v>
      </c>
      <c r="EM12" s="66">
        <f>IF(details!BY12="","",details!BY12)</f>
        <v>70</v>
      </c>
      <c r="EN12" s="66">
        <f>IF(details!BZ12="","",details!BZ12)</f>
        <v>30</v>
      </c>
      <c r="EO12" s="151">
        <f t="shared" si="89"/>
        <v>100</v>
      </c>
      <c r="EP12" s="97">
        <f t="shared" si="90"/>
        <v>200</v>
      </c>
      <c r="EQ12" s="152">
        <f t="shared" si="91"/>
        <v>100</v>
      </c>
      <c r="ER12" s="97" t="str">
        <f t="shared" si="92"/>
        <v>A</v>
      </c>
      <c r="ES12" s="138">
        <f t="shared" si="10"/>
        <v>200</v>
      </c>
      <c r="ET12" s="138">
        <f t="shared" si="93"/>
        <v>0</v>
      </c>
      <c r="EU12" s="66">
        <f>IF(details!CA12="","",details!CA12)</f>
        <v>20</v>
      </c>
      <c r="EV12" s="66">
        <f>IF(details!CB12="","",details!CB12)</f>
        <v>20</v>
      </c>
      <c r="EW12" s="66">
        <f>IF(details!CC12="","",details!CC12)</f>
        <v>20</v>
      </c>
      <c r="EX12" s="66">
        <f>IF(details!CD12="","",details!CD12)</f>
        <v>20</v>
      </c>
      <c r="EY12" s="66">
        <f>IF(details!CE12="","",details!CE12)</f>
        <v>20</v>
      </c>
      <c r="EZ12" s="97">
        <f t="shared" si="94"/>
        <v>100</v>
      </c>
      <c r="FA12" s="97">
        <f t="shared" si="95"/>
        <v>100</v>
      </c>
      <c r="FB12" s="97" t="str">
        <f t="shared" si="96"/>
        <v>A</v>
      </c>
      <c r="FC12" s="138">
        <f t="shared" si="97"/>
        <v>100</v>
      </c>
      <c r="FD12" s="138">
        <f t="shared" si="98"/>
        <v>0</v>
      </c>
      <c r="FE12" s="66">
        <f>IF(details!CF12="","",details!CF12)</f>
        <v>20</v>
      </c>
      <c r="FF12" s="66">
        <f>IF(details!CG12="","",details!CG12)</f>
        <v>20</v>
      </c>
      <c r="FG12" s="66">
        <f>IF(details!CH12="","",details!CH12)</f>
        <v>20</v>
      </c>
      <c r="FH12" s="66">
        <f>IF(details!CI12="","",details!CI12)</f>
        <v>20</v>
      </c>
      <c r="FI12" s="66">
        <f>IF(details!CJ12="","",details!CJ12)</f>
        <v>20</v>
      </c>
      <c r="FJ12" s="97">
        <f t="shared" si="99"/>
        <v>100</v>
      </c>
      <c r="FK12" s="97">
        <f t="shared" si="100"/>
        <v>100</v>
      </c>
      <c r="FL12" s="97" t="str">
        <f t="shared" si="101"/>
        <v>A</v>
      </c>
      <c r="FM12" s="138">
        <f t="shared" si="102"/>
        <v>100</v>
      </c>
      <c r="FN12" s="138">
        <f t="shared" si="103"/>
        <v>0</v>
      </c>
      <c r="FO12" s="66">
        <f>IF(details!CK12="","",details!CK12)</f>
        <v>20</v>
      </c>
      <c r="FP12" s="66">
        <f>IF(details!CL12="","",details!CL12)</f>
        <v>20</v>
      </c>
      <c r="FQ12" s="66">
        <f>IF(details!CM12="","",details!CM12)</f>
        <v>20</v>
      </c>
      <c r="FR12" s="66">
        <f>IF(details!CN12="","",details!CN12)</f>
        <v>20</v>
      </c>
      <c r="FS12" s="66">
        <f>IF(details!CO12="","",details!CO12)</f>
        <v>20</v>
      </c>
      <c r="FT12" s="97">
        <f t="shared" si="104"/>
        <v>100</v>
      </c>
      <c r="FU12" s="97">
        <f t="shared" si="105"/>
        <v>100</v>
      </c>
      <c r="FV12" s="97" t="str">
        <f t="shared" si="106"/>
        <v>A</v>
      </c>
      <c r="FW12" s="138">
        <f t="shared" si="107"/>
        <v>100</v>
      </c>
      <c r="FX12" s="138">
        <f t="shared" si="108"/>
        <v>0</v>
      </c>
      <c r="FY12" s="96">
        <f t="shared" si="109"/>
        <v>200</v>
      </c>
      <c r="FZ12" s="96">
        <f t="shared" si="110"/>
        <v>175</v>
      </c>
      <c r="GA12" s="96" t="str">
        <f t="shared" si="111"/>
        <v>A</v>
      </c>
      <c r="GB12" s="96">
        <f t="shared" si="112"/>
        <v>200</v>
      </c>
      <c r="GC12" s="96">
        <f t="shared" si="113"/>
        <v>175</v>
      </c>
      <c r="GD12" s="96" t="str">
        <f t="shared" si="114"/>
        <v>A</v>
      </c>
      <c r="GE12" s="154">
        <f t="shared" si="115"/>
        <v>200</v>
      </c>
      <c r="GF12" s="154">
        <f t="shared" si="116"/>
        <v>200</v>
      </c>
      <c r="GG12" s="154" t="str">
        <f t="shared" si="117"/>
        <v>A</v>
      </c>
      <c r="GH12" s="96" t="str">
        <f t="shared" si="118"/>
        <v>A</v>
      </c>
      <c r="GI12" s="96" t="str">
        <f t="shared" si="119"/>
        <v/>
      </c>
      <c r="GJ12" s="96" t="str">
        <f t="shared" si="120"/>
        <v/>
      </c>
      <c r="GK12" s="96" t="str">
        <f t="shared" si="121"/>
        <v/>
      </c>
      <c r="GL12" s="96" t="str">
        <f t="shared" si="122"/>
        <v/>
      </c>
      <c r="GM12" s="96">
        <f t="shared" si="123"/>
        <v>200</v>
      </c>
      <c r="GN12" s="96">
        <f t="shared" si="124"/>
        <v>175</v>
      </c>
      <c r="GO12" s="96" t="str">
        <f t="shared" si="125"/>
        <v>A</v>
      </c>
      <c r="GP12" s="96">
        <f t="shared" si="126"/>
        <v>200</v>
      </c>
      <c r="GQ12" s="96">
        <f t="shared" si="127"/>
        <v>200</v>
      </c>
      <c r="GR12" s="96" t="str">
        <f t="shared" si="128"/>
        <v>A</v>
      </c>
      <c r="GS12" s="96">
        <f t="shared" si="129"/>
        <v>200</v>
      </c>
      <c r="GT12" s="96">
        <f t="shared" si="130"/>
        <v>200</v>
      </c>
      <c r="GU12" s="96" t="str">
        <f t="shared" si="131"/>
        <v>A</v>
      </c>
      <c r="GV12" s="96">
        <f t="shared" si="132"/>
        <v>100</v>
      </c>
      <c r="GW12" s="96">
        <f t="shared" si="133"/>
        <v>100</v>
      </c>
      <c r="GX12" s="96" t="str">
        <f t="shared" si="134"/>
        <v>A</v>
      </c>
      <c r="GY12" s="155">
        <f t="shared" si="135"/>
        <v>100</v>
      </c>
      <c r="GZ12" s="155">
        <f t="shared" si="136"/>
        <v>100</v>
      </c>
      <c r="HA12" s="155" t="str">
        <f t="shared" si="137"/>
        <v>A</v>
      </c>
      <c r="HB12" s="155">
        <f t="shared" si="138"/>
        <v>100</v>
      </c>
      <c r="HC12" s="155">
        <f t="shared" si="139"/>
        <v>100</v>
      </c>
      <c r="HD12" s="155" t="str">
        <f t="shared" si="140"/>
        <v>A</v>
      </c>
      <c r="HE12" s="257">
        <f t="shared" si="141"/>
        <v>0</v>
      </c>
      <c r="HF12" s="257">
        <f t="shared" si="142"/>
        <v>0</v>
      </c>
      <c r="HG12" s="257">
        <f t="shared" si="143"/>
        <v>4</v>
      </c>
      <c r="HH12" s="257">
        <f t="shared" si="144"/>
        <v>0</v>
      </c>
      <c r="HI12" s="66" t="str">
        <f t="shared" si="17"/>
        <v>PASSED</v>
      </c>
      <c r="HJ12" s="93">
        <f t="shared" si="145"/>
        <v>1200</v>
      </c>
      <c r="HK12" s="93">
        <f t="shared" si="146"/>
        <v>1125</v>
      </c>
      <c r="HL12" s="94">
        <f t="shared" si="147"/>
        <v>93.75</v>
      </c>
      <c r="HM12" s="216">
        <f t="shared" si="148"/>
        <v>93.75</v>
      </c>
      <c r="HN12" s="217">
        <f t="shared" si="149"/>
        <v>5.0000000000000018</v>
      </c>
      <c r="HO12" s="95" t="str">
        <f t="shared" si="150"/>
        <v>A</v>
      </c>
      <c r="HP12" s="156" t="str">
        <f>details!EP12</f>
        <v/>
      </c>
      <c r="HQ12" s="157" t="str">
        <f>details!EQ12</f>
        <v/>
      </c>
      <c r="HR12" s="220" t="str">
        <f t="shared" si="152"/>
        <v/>
      </c>
      <c r="HS12" s="102" t="str">
        <f>IF(details!CP12="","",details!CP12)</f>
        <v/>
      </c>
      <c r="HX12" s="160" t="str">
        <f t="shared" si="19"/>
        <v>grade 'E'</v>
      </c>
      <c r="HY12" s="73">
        <f t="shared" si="20"/>
        <v>0</v>
      </c>
      <c r="HZ12" s="73">
        <f t="shared" si="20"/>
        <v>0</v>
      </c>
      <c r="IA12" s="73">
        <f t="shared" si="21"/>
        <v>0</v>
      </c>
      <c r="IB12" s="73">
        <f t="shared" si="22"/>
        <v>0</v>
      </c>
      <c r="IC12" s="73">
        <f t="shared" si="22"/>
        <v>0</v>
      </c>
      <c r="ID12" s="73">
        <f t="shared" si="22"/>
        <v>0</v>
      </c>
      <c r="IE12" s="73">
        <f t="shared" si="22"/>
        <v>0</v>
      </c>
      <c r="IF12" s="73">
        <f t="shared" si="22"/>
        <v>0</v>
      </c>
      <c r="IG12" s="73">
        <f t="shared" si="22"/>
        <v>0</v>
      </c>
      <c r="IH12" s="73">
        <f t="shared" si="23"/>
        <v>0</v>
      </c>
      <c r="II12" s="73">
        <f t="shared" si="24"/>
        <v>0</v>
      </c>
      <c r="IJ12" s="73">
        <f t="shared" si="25"/>
        <v>0</v>
      </c>
      <c r="IK12" s="73">
        <f t="shared" si="26"/>
        <v>0</v>
      </c>
      <c r="IL12" s="14">
        <f t="shared" si="27"/>
        <v>0</v>
      </c>
      <c r="IP12" s="159"/>
      <c r="IQ12" s="159"/>
      <c r="IS12" s="159"/>
      <c r="IT12" s="159"/>
      <c r="IV12" s="159"/>
      <c r="IW12" s="159"/>
      <c r="IX12" s="159"/>
      <c r="IY12" s="159"/>
      <c r="JD12" s="159"/>
      <c r="JE12" s="159"/>
      <c r="JG12" s="159"/>
      <c r="JH12" s="159"/>
    </row>
    <row r="13" spans="1:268" ht="14" customHeight="1">
      <c r="A13" s="147">
        <f>IF(details!A13="","",details!A13)</f>
        <v>7</v>
      </c>
      <c r="B13" s="66" t="str">
        <f>IF(details!B13="","",details!B13)</f>
        <v/>
      </c>
      <c r="C13" s="66" t="str">
        <f>IF(details!C13="","",details!C13)</f>
        <v/>
      </c>
      <c r="D13" s="97">
        <f>IF(details!D13="","",details!D13)</f>
        <v>807</v>
      </c>
      <c r="E13" s="97" t="str">
        <f>IF(details!E13="","",details!E13)</f>
        <v/>
      </c>
      <c r="F13" s="66" t="str">
        <f>IF(details!F13="","",details!F13)</f>
        <v/>
      </c>
      <c r="G13" s="315" t="str">
        <f>IF(details!G13="","",details!G13)</f>
        <v/>
      </c>
      <c r="H13" s="148" t="str">
        <f>IF(details!CQ13="","",details!CQ13)</f>
        <v/>
      </c>
      <c r="I13" s="149" t="str">
        <f>IF(details!I13="","",details!I13)</f>
        <v>A7</v>
      </c>
      <c r="J13" s="149" t="str">
        <f>IF(details!J13="","",details!J13)</f>
        <v>B7</v>
      </c>
      <c r="K13" s="149" t="str">
        <f>IF(details!K13="","",details!K13)</f>
        <v>C7</v>
      </c>
      <c r="L13" s="66">
        <f>IF(details!L13="","",details!L13)</f>
        <v>5</v>
      </c>
      <c r="M13" s="66">
        <f>IF(details!M13="","",details!M13)</f>
        <v>5</v>
      </c>
      <c r="N13" s="66">
        <f t="shared" si="28"/>
        <v>10</v>
      </c>
      <c r="O13" s="66">
        <f>IF(details!N13="","",details!N13)</f>
        <v>5</v>
      </c>
      <c r="P13" s="66">
        <f>IF(details!O13="","",details!O13)</f>
        <v>5</v>
      </c>
      <c r="Q13" s="66">
        <f t="shared" si="29"/>
        <v>10</v>
      </c>
      <c r="R13" s="66">
        <f>IF(details!P13="","",details!P13)</f>
        <v>5</v>
      </c>
      <c r="S13" s="66">
        <f>IF(details!Q13="","",details!Q13)</f>
        <v>5</v>
      </c>
      <c r="T13" s="66">
        <f t="shared" si="30"/>
        <v>10</v>
      </c>
      <c r="U13" s="150">
        <f t="shared" si="31"/>
        <v>30</v>
      </c>
      <c r="V13" s="66">
        <f>IF(details!R13="","",details!R13)</f>
        <v>24</v>
      </c>
      <c r="W13" s="66">
        <f>IF(details!S13="","",details!S13)</f>
        <v>24</v>
      </c>
      <c r="X13" s="66">
        <f>IF(details!T13="","",details!T13)</f>
        <v>4</v>
      </c>
      <c r="Y13" s="150">
        <f t="shared" si="32"/>
        <v>52</v>
      </c>
      <c r="Z13" s="151">
        <f t="shared" si="33"/>
        <v>82</v>
      </c>
      <c r="AA13" s="66">
        <f>IF(details!U13="","",details!U13)</f>
        <v>34</v>
      </c>
      <c r="AB13" s="66">
        <f>IF(details!V13="","",details!V13)</f>
        <v>34</v>
      </c>
      <c r="AC13" s="66">
        <f>IF(details!W13="","",details!W13)</f>
        <v>20</v>
      </c>
      <c r="AD13" s="151">
        <f t="shared" si="34"/>
        <v>88</v>
      </c>
      <c r="AE13" s="97">
        <f t="shared" si="35"/>
        <v>170</v>
      </c>
      <c r="AF13" s="152">
        <f t="shared" si="36"/>
        <v>85</v>
      </c>
      <c r="AG13" s="97" t="str">
        <f t="shared" si="37"/>
        <v>B</v>
      </c>
      <c r="AH13" s="138">
        <f t="shared" si="0"/>
        <v>200</v>
      </c>
      <c r="AI13" s="138">
        <f t="shared" si="38"/>
        <v>0</v>
      </c>
      <c r="AJ13" s="66">
        <f>IF(details!X13="","",details!X13)</f>
        <v>5</v>
      </c>
      <c r="AK13" s="66">
        <f>IF(details!Y13="","",details!Y13)</f>
        <v>5</v>
      </c>
      <c r="AL13" s="66">
        <f t="shared" si="39"/>
        <v>10</v>
      </c>
      <c r="AM13" s="66">
        <f>IF(details!Z13="","",details!Z13)</f>
        <v>5</v>
      </c>
      <c r="AN13" s="66">
        <f>IF(details!AA13="","",details!AA13)</f>
        <v>5</v>
      </c>
      <c r="AO13" s="66">
        <f t="shared" si="40"/>
        <v>10</v>
      </c>
      <c r="AP13" s="66">
        <f>IF(details!AB13="","",details!AB13)</f>
        <v>5</v>
      </c>
      <c r="AQ13" s="66">
        <f>IF(details!AC13="","",details!AC13)</f>
        <v>5</v>
      </c>
      <c r="AR13" s="66">
        <f t="shared" si="41"/>
        <v>10</v>
      </c>
      <c r="AS13" s="150">
        <f t="shared" si="42"/>
        <v>30</v>
      </c>
      <c r="AT13" s="66">
        <f>IF(details!AD13="","",details!AD13)</f>
        <v>24</v>
      </c>
      <c r="AU13" s="66">
        <f>IF(details!AE13="","",details!AE13)</f>
        <v>24</v>
      </c>
      <c r="AV13" s="66">
        <f>IF(details!AF13="","",details!AF13)</f>
        <v>4</v>
      </c>
      <c r="AW13" s="150">
        <f t="shared" si="43"/>
        <v>52</v>
      </c>
      <c r="AX13" s="151">
        <f t="shared" si="44"/>
        <v>82</v>
      </c>
      <c r="AY13" s="66">
        <f>IF(details!AG13="","",details!AG13)</f>
        <v>34</v>
      </c>
      <c r="AZ13" s="66">
        <f>IF(details!AH13="","",details!AH13)</f>
        <v>34</v>
      </c>
      <c r="BA13" s="66">
        <f>IF(details!AI13="","",details!AI13)</f>
        <v>20</v>
      </c>
      <c r="BB13" s="151">
        <f t="shared" si="45"/>
        <v>88</v>
      </c>
      <c r="BC13" s="97">
        <f t="shared" si="46"/>
        <v>170</v>
      </c>
      <c r="BD13" s="152">
        <f t="shared" si="47"/>
        <v>85</v>
      </c>
      <c r="BE13" s="97" t="str">
        <f t="shared" si="48"/>
        <v>B</v>
      </c>
      <c r="BF13" s="138">
        <f t="shared" si="2"/>
        <v>200</v>
      </c>
      <c r="BG13" s="138">
        <f t="shared" si="49"/>
        <v>0</v>
      </c>
      <c r="BH13" s="153" t="str">
        <f>IF(D13="","",details!AJ13)</f>
        <v>s</v>
      </c>
      <c r="BI13" s="66">
        <f>IF(details!AK13="","",details!AK13)</f>
        <v>5</v>
      </c>
      <c r="BJ13" s="66">
        <f>IF(details!AL13="","",details!AL13)</f>
        <v>5</v>
      </c>
      <c r="BK13" s="66">
        <f t="shared" si="50"/>
        <v>10</v>
      </c>
      <c r="BL13" s="66">
        <f>IF(details!AM13="","",details!AM13)</f>
        <v>5</v>
      </c>
      <c r="BM13" s="66">
        <f>IF(details!AN13="","",details!AN13)</f>
        <v>5</v>
      </c>
      <c r="BN13" s="66">
        <f t="shared" si="51"/>
        <v>10</v>
      </c>
      <c r="BO13" s="66">
        <f>IF(details!AO13="","",details!AO13)</f>
        <v>5</v>
      </c>
      <c r="BP13" s="66">
        <f>IF(details!AP13="","",details!AP13)</f>
        <v>5</v>
      </c>
      <c r="BQ13" s="66">
        <f t="shared" si="52"/>
        <v>10</v>
      </c>
      <c r="BR13" s="150">
        <f t="shared" si="53"/>
        <v>30</v>
      </c>
      <c r="BS13" s="66">
        <f>IF(details!AQ13="","",details!AQ13)</f>
        <v>50</v>
      </c>
      <c r="BT13" s="66">
        <f>IF(details!AR13="","",details!AR13)</f>
        <v>20</v>
      </c>
      <c r="BU13" s="150">
        <f t="shared" si="54"/>
        <v>70</v>
      </c>
      <c r="BV13" s="151">
        <f t="shared" si="55"/>
        <v>100</v>
      </c>
      <c r="BW13" s="66">
        <f>IF(details!AS13="","",details!AS13)</f>
        <v>70</v>
      </c>
      <c r="BX13" s="66">
        <f>IF(details!AT13="","",details!AT13)</f>
        <v>30</v>
      </c>
      <c r="BY13" s="151">
        <f t="shared" si="56"/>
        <v>100</v>
      </c>
      <c r="BZ13" s="97">
        <f t="shared" si="57"/>
        <v>200</v>
      </c>
      <c r="CA13" s="152">
        <f t="shared" si="58"/>
        <v>100</v>
      </c>
      <c r="CB13" s="97" t="str">
        <f t="shared" si="59"/>
        <v>A</v>
      </c>
      <c r="CC13" s="138">
        <f t="shared" si="4"/>
        <v>200</v>
      </c>
      <c r="CD13" s="138">
        <f t="shared" si="60"/>
        <v>0</v>
      </c>
      <c r="CE13" s="66">
        <f>IF(details!AU13="","",details!AU13)</f>
        <v>5</v>
      </c>
      <c r="CF13" s="66">
        <f>IF(details!AV13="","",details!AV13)</f>
        <v>5</v>
      </c>
      <c r="CG13" s="66">
        <f t="shared" si="61"/>
        <v>10</v>
      </c>
      <c r="CH13" s="66">
        <f>IF(details!AW13="","",details!AW13)</f>
        <v>5</v>
      </c>
      <c r="CI13" s="66">
        <f>IF(details!AX13="","",details!AX13)</f>
        <v>5</v>
      </c>
      <c r="CJ13" s="66">
        <f t="shared" si="62"/>
        <v>10</v>
      </c>
      <c r="CK13" s="66">
        <f>IF(details!AY13="","",details!AY13)</f>
        <v>5</v>
      </c>
      <c r="CL13" s="66">
        <f>IF(details!AZ13="","",details!AZ13)</f>
        <v>5</v>
      </c>
      <c r="CM13" s="66">
        <f t="shared" si="63"/>
        <v>10</v>
      </c>
      <c r="CN13" s="150">
        <f t="shared" si="64"/>
        <v>30</v>
      </c>
      <c r="CO13" s="66">
        <f>IF(details!BA13="","",details!BA13)</f>
        <v>24</v>
      </c>
      <c r="CP13" s="66">
        <f>IF(details!BB13="","",details!BB13)</f>
        <v>24</v>
      </c>
      <c r="CQ13" s="66">
        <f>IF(details!BC13="","",details!BC13)</f>
        <v>4</v>
      </c>
      <c r="CR13" s="150">
        <f t="shared" si="65"/>
        <v>52</v>
      </c>
      <c r="CS13" s="151">
        <f t="shared" si="66"/>
        <v>82</v>
      </c>
      <c r="CT13" s="66">
        <f>IF(details!BD13="","",details!BD13)</f>
        <v>34</v>
      </c>
      <c r="CU13" s="66">
        <f>IF(details!BE13="","",details!BE13)</f>
        <v>34</v>
      </c>
      <c r="CV13" s="66">
        <f>IF(details!BF13="","",details!BF13)</f>
        <v>20</v>
      </c>
      <c r="CW13" s="151">
        <f t="shared" si="67"/>
        <v>88</v>
      </c>
      <c r="CX13" s="97">
        <f t="shared" si="68"/>
        <v>170</v>
      </c>
      <c r="CY13" s="152">
        <f t="shared" si="69"/>
        <v>85</v>
      </c>
      <c r="CZ13" s="97" t="str">
        <f t="shared" si="70"/>
        <v>B</v>
      </c>
      <c r="DA13" s="138">
        <f t="shared" si="6"/>
        <v>200</v>
      </c>
      <c r="DB13" s="138">
        <f t="shared" si="71"/>
        <v>0</v>
      </c>
      <c r="DC13" s="66">
        <f>IF(details!BG13="","",details!BG13)</f>
        <v>5</v>
      </c>
      <c r="DD13" s="66">
        <f>IF(details!BH13="","",details!BH13)</f>
        <v>5</v>
      </c>
      <c r="DE13" s="66">
        <f t="shared" si="72"/>
        <v>10</v>
      </c>
      <c r="DF13" s="66">
        <f>IF(details!BI13="","",details!BI13)</f>
        <v>5</v>
      </c>
      <c r="DG13" s="66">
        <f>IF(details!BJ13="","",details!BJ13)</f>
        <v>5</v>
      </c>
      <c r="DH13" s="66">
        <f t="shared" si="73"/>
        <v>10</v>
      </c>
      <c r="DI13" s="66">
        <f>IF(details!BK13="","",details!BK13)</f>
        <v>5</v>
      </c>
      <c r="DJ13" s="66">
        <f>IF(details!BL13="","",details!BL13)</f>
        <v>5</v>
      </c>
      <c r="DK13" s="66">
        <f t="shared" si="74"/>
        <v>10</v>
      </c>
      <c r="DL13" s="150">
        <f t="shared" si="75"/>
        <v>30</v>
      </c>
      <c r="DM13" s="66">
        <f>IF(details!BM13="","",details!BM13)</f>
        <v>50</v>
      </c>
      <c r="DN13" s="66">
        <f>IF(details!BN13="","",details!BN13)</f>
        <v>20</v>
      </c>
      <c r="DO13" s="150">
        <f t="shared" si="76"/>
        <v>70</v>
      </c>
      <c r="DP13" s="151">
        <f t="shared" si="77"/>
        <v>100</v>
      </c>
      <c r="DQ13" s="66">
        <f>IF(details!BO13="","",details!BO13)</f>
        <v>70</v>
      </c>
      <c r="DR13" s="66">
        <f>IF(details!BP13="","",details!BP13)</f>
        <v>30</v>
      </c>
      <c r="DS13" s="151">
        <f t="shared" si="78"/>
        <v>100</v>
      </c>
      <c r="DT13" s="97">
        <f t="shared" si="79"/>
        <v>200</v>
      </c>
      <c r="DU13" s="152">
        <f t="shared" si="80"/>
        <v>100</v>
      </c>
      <c r="DV13" s="97" t="str">
        <f t="shared" si="81"/>
        <v>A</v>
      </c>
      <c r="DW13" s="138">
        <f t="shared" si="8"/>
        <v>200</v>
      </c>
      <c r="DX13" s="138">
        <f t="shared" si="82"/>
        <v>0</v>
      </c>
      <c r="DY13" s="66">
        <f>IF(details!BQ13="","",details!BQ13)</f>
        <v>5</v>
      </c>
      <c r="DZ13" s="66">
        <f>IF(details!BR13="","",details!BR13)</f>
        <v>5</v>
      </c>
      <c r="EA13" s="66">
        <f t="shared" si="83"/>
        <v>10</v>
      </c>
      <c r="EB13" s="66">
        <f>IF(details!BS13="","",details!BS13)</f>
        <v>5</v>
      </c>
      <c r="EC13" s="66">
        <f>IF(details!BT13="","",details!BT13)</f>
        <v>5</v>
      </c>
      <c r="ED13" s="66">
        <f t="shared" si="84"/>
        <v>10</v>
      </c>
      <c r="EE13" s="66">
        <f>IF(details!BU13="","",details!BU13)</f>
        <v>5</v>
      </c>
      <c r="EF13" s="66">
        <f>IF(details!BV13="","",details!BV13)</f>
        <v>5</v>
      </c>
      <c r="EG13" s="66">
        <f t="shared" si="85"/>
        <v>10</v>
      </c>
      <c r="EH13" s="150">
        <f t="shared" si="86"/>
        <v>30</v>
      </c>
      <c r="EI13" s="66">
        <f>IF(details!BW13="","",details!BW13)</f>
        <v>50</v>
      </c>
      <c r="EJ13" s="66">
        <f>IF(details!BX13="","",details!BX13)</f>
        <v>20</v>
      </c>
      <c r="EK13" s="150">
        <f t="shared" si="87"/>
        <v>70</v>
      </c>
      <c r="EL13" s="151">
        <f t="shared" si="88"/>
        <v>100</v>
      </c>
      <c r="EM13" s="66">
        <f>IF(details!BY13="","",details!BY13)</f>
        <v>70</v>
      </c>
      <c r="EN13" s="66">
        <f>IF(details!BZ13="","",details!BZ13)</f>
        <v>30</v>
      </c>
      <c r="EO13" s="151">
        <f t="shared" si="89"/>
        <v>100</v>
      </c>
      <c r="EP13" s="97">
        <f t="shared" si="90"/>
        <v>200</v>
      </c>
      <c r="EQ13" s="152">
        <f t="shared" si="91"/>
        <v>100</v>
      </c>
      <c r="ER13" s="97" t="str">
        <f t="shared" si="92"/>
        <v>A</v>
      </c>
      <c r="ES13" s="138">
        <f t="shared" si="10"/>
        <v>200</v>
      </c>
      <c r="ET13" s="138">
        <f t="shared" si="93"/>
        <v>0</v>
      </c>
      <c r="EU13" s="66">
        <f>IF(details!CA13="","",details!CA13)</f>
        <v>20</v>
      </c>
      <c r="EV13" s="66">
        <f>IF(details!CB13="","",details!CB13)</f>
        <v>20</v>
      </c>
      <c r="EW13" s="66">
        <f>IF(details!CC13="","",details!CC13)</f>
        <v>20</v>
      </c>
      <c r="EX13" s="66">
        <f>IF(details!CD13="","",details!CD13)</f>
        <v>20</v>
      </c>
      <c r="EY13" s="66">
        <f>IF(details!CE13="","",details!CE13)</f>
        <v>20</v>
      </c>
      <c r="EZ13" s="97">
        <f t="shared" si="94"/>
        <v>100</v>
      </c>
      <c r="FA13" s="97">
        <f t="shared" si="95"/>
        <v>100</v>
      </c>
      <c r="FB13" s="97" t="str">
        <f t="shared" si="96"/>
        <v>A</v>
      </c>
      <c r="FC13" s="138">
        <f t="shared" si="97"/>
        <v>100</v>
      </c>
      <c r="FD13" s="138">
        <f t="shared" si="98"/>
        <v>0</v>
      </c>
      <c r="FE13" s="66">
        <f>IF(details!CF13="","",details!CF13)</f>
        <v>20</v>
      </c>
      <c r="FF13" s="66">
        <f>IF(details!CG13="","",details!CG13)</f>
        <v>20</v>
      </c>
      <c r="FG13" s="66">
        <f>IF(details!CH13="","",details!CH13)</f>
        <v>20</v>
      </c>
      <c r="FH13" s="66">
        <f>IF(details!CI13="","",details!CI13)</f>
        <v>20</v>
      </c>
      <c r="FI13" s="66">
        <f>IF(details!CJ13="","",details!CJ13)</f>
        <v>20</v>
      </c>
      <c r="FJ13" s="97">
        <f t="shared" si="99"/>
        <v>100</v>
      </c>
      <c r="FK13" s="97">
        <f t="shared" si="100"/>
        <v>100</v>
      </c>
      <c r="FL13" s="97" t="str">
        <f t="shared" si="101"/>
        <v>A</v>
      </c>
      <c r="FM13" s="138">
        <f t="shared" si="102"/>
        <v>100</v>
      </c>
      <c r="FN13" s="138">
        <f t="shared" si="103"/>
        <v>0</v>
      </c>
      <c r="FO13" s="66">
        <f>IF(details!CK13="","",details!CK13)</f>
        <v>20</v>
      </c>
      <c r="FP13" s="66">
        <f>IF(details!CL13="","",details!CL13)</f>
        <v>20</v>
      </c>
      <c r="FQ13" s="66">
        <f>IF(details!CM13="","",details!CM13)</f>
        <v>20</v>
      </c>
      <c r="FR13" s="66">
        <f>IF(details!CN13="","",details!CN13)</f>
        <v>20</v>
      </c>
      <c r="FS13" s="66">
        <f>IF(details!CO13="","",details!CO13)</f>
        <v>20</v>
      </c>
      <c r="FT13" s="97">
        <f t="shared" si="104"/>
        <v>100</v>
      </c>
      <c r="FU13" s="97">
        <f t="shared" si="105"/>
        <v>100</v>
      </c>
      <c r="FV13" s="97" t="str">
        <f t="shared" si="106"/>
        <v>A</v>
      </c>
      <c r="FW13" s="138">
        <f t="shared" si="107"/>
        <v>100</v>
      </c>
      <c r="FX13" s="138">
        <f t="shared" si="108"/>
        <v>0</v>
      </c>
      <c r="FY13" s="96">
        <f t="shared" si="109"/>
        <v>200</v>
      </c>
      <c r="FZ13" s="96">
        <f t="shared" si="110"/>
        <v>170</v>
      </c>
      <c r="GA13" s="96" t="str">
        <f t="shared" si="111"/>
        <v>B</v>
      </c>
      <c r="GB13" s="96">
        <f t="shared" si="112"/>
        <v>200</v>
      </c>
      <c r="GC13" s="96">
        <f t="shared" si="113"/>
        <v>170</v>
      </c>
      <c r="GD13" s="96" t="str">
        <f t="shared" si="114"/>
        <v>B</v>
      </c>
      <c r="GE13" s="154">
        <f t="shared" si="115"/>
        <v>200</v>
      </c>
      <c r="GF13" s="154">
        <f t="shared" si="116"/>
        <v>200</v>
      </c>
      <c r="GG13" s="154" t="str">
        <f t="shared" si="117"/>
        <v>A</v>
      </c>
      <c r="GH13" s="96" t="str">
        <f t="shared" si="118"/>
        <v>A</v>
      </c>
      <c r="GI13" s="96" t="str">
        <f t="shared" si="119"/>
        <v/>
      </c>
      <c r="GJ13" s="96" t="str">
        <f t="shared" si="120"/>
        <v/>
      </c>
      <c r="GK13" s="96" t="str">
        <f t="shared" si="121"/>
        <v/>
      </c>
      <c r="GL13" s="96" t="str">
        <f t="shared" si="122"/>
        <v/>
      </c>
      <c r="GM13" s="96">
        <f t="shared" si="123"/>
        <v>200</v>
      </c>
      <c r="GN13" s="96">
        <f t="shared" si="124"/>
        <v>170</v>
      </c>
      <c r="GO13" s="96" t="str">
        <f t="shared" si="125"/>
        <v>B</v>
      </c>
      <c r="GP13" s="96">
        <f t="shared" si="126"/>
        <v>200</v>
      </c>
      <c r="GQ13" s="96">
        <f t="shared" si="127"/>
        <v>200</v>
      </c>
      <c r="GR13" s="96" t="str">
        <f t="shared" si="128"/>
        <v>A</v>
      </c>
      <c r="GS13" s="96">
        <f t="shared" si="129"/>
        <v>200</v>
      </c>
      <c r="GT13" s="96">
        <f t="shared" si="130"/>
        <v>200</v>
      </c>
      <c r="GU13" s="96" t="str">
        <f t="shared" si="131"/>
        <v>A</v>
      </c>
      <c r="GV13" s="96">
        <f t="shared" si="132"/>
        <v>100</v>
      </c>
      <c r="GW13" s="96">
        <f t="shared" si="133"/>
        <v>100</v>
      </c>
      <c r="GX13" s="96" t="str">
        <f t="shared" si="134"/>
        <v>A</v>
      </c>
      <c r="GY13" s="155">
        <f t="shared" si="135"/>
        <v>100</v>
      </c>
      <c r="GZ13" s="155">
        <f t="shared" si="136"/>
        <v>100</v>
      </c>
      <c r="HA13" s="155" t="str">
        <f t="shared" si="137"/>
        <v>A</v>
      </c>
      <c r="HB13" s="155">
        <f t="shared" si="138"/>
        <v>100</v>
      </c>
      <c r="HC13" s="155">
        <f t="shared" si="139"/>
        <v>100</v>
      </c>
      <c r="HD13" s="155" t="str">
        <f t="shared" si="140"/>
        <v>A</v>
      </c>
      <c r="HE13" s="257">
        <f t="shared" si="141"/>
        <v>0</v>
      </c>
      <c r="HF13" s="257">
        <f t="shared" si="142"/>
        <v>0</v>
      </c>
      <c r="HG13" s="257">
        <f t="shared" si="143"/>
        <v>4</v>
      </c>
      <c r="HH13" s="257">
        <f t="shared" si="144"/>
        <v>0</v>
      </c>
      <c r="HI13" s="66" t="str">
        <f t="shared" si="17"/>
        <v>PASSED</v>
      </c>
      <c r="HJ13" s="93">
        <f t="shared" si="145"/>
        <v>1200</v>
      </c>
      <c r="HK13" s="93">
        <f t="shared" si="146"/>
        <v>1110</v>
      </c>
      <c r="HL13" s="94">
        <f t="shared" si="147"/>
        <v>92.5</v>
      </c>
      <c r="HM13" s="216">
        <f t="shared" si="148"/>
        <v>92.5</v>
      </c>
      <c r="HN13" s="217">
        <f t="shared" si="149"/>
        <v>6</v>
      </c>
      <c r="HO13" s="95" t="str">
        <f t="shared" si="150"/>
        <v>A</v>
      </c>
      <c r="HP13" s="156" t="str">
        <f>details!EP13</f>
        <v/>
      </c>
      <c r="HQ13" s="157" t="str">
        <f>details!EQ13</f>
        <v/>
      </c>
      <c r="HR13" s="220" t="str">
        <f t="shared" si="152"/>
        <v/>
      </c>
      <c r="HS13" s="102" t="str">
        <f>IF(details!CP13="","",details!CP13)</f>
        <v/>
      </c>
      <c r="HX13" s="161" t="s">
        <v>181</v>
      </c>
      <c r="HY13" s="73">
        <f>SUM(HY8:HY11)</f>
        <v>100</v>
      </c>
      <c r="HZ13" s="73">
        <f t="shared" ref="HZ13:IK13" si="153">SUM(HZ8:HZ11)</f>
        <v>100</v>
      </c>
      <c r="IA13" s="73">
        <f t="shared" si="153"/>
        <v>100</v>
      </c>
      <c r="IB13" s="73">
        <f t="shared" si="153"/>
        <v>100</v>
      </c>
      <c r="IC13" s="73">
        <f t="shared" si="153"/>
        <v>0</v>
      </c>
      <c r="ID13" s="73">
        <f t="shared" si="153"/>
        <v>0</v>
      </c>
      <c r="IE13" s="73">
        <f t="shared" si="153"/>
        <v>0</v>
      </c>
      <c r="IF13" s="73">
        <f>SUM(IF8:IF11)</f>
        <v>0</v>
      </c>
      <c r="IG13" s="73">
        <f t="shared" si="153"/>
        <v>100</v>
      </c>
      <c r="IH13" s="73">
        <f t="shared" si="153"/>
        <v>100</v>
      </c>
      <c r="II13" s="73">
        <f t="shared" si="153"/>
        <v>100</v>
      </c>
      <c r="IJ13" s="73">
        <f t="shared" si="153"/>
        <v>100</v>
      </c>
      <c r="IK13" s="73">
        <f t="shared" si="153"/>
        <v>100</v>
      </c>
      <c r="IL13" s="14">
        <f>SUM(IL8:IL11)</f>
        <v>100</v>
      </c>
      <c r="IP13" s="159"/>
      <c r="IQ13" s="159"/>
      <c r="IS13" s="159"/>
      <c r="IT13" s="159"/>
      <c r="IV13" s="159"/>
      <c r="IW13" s="159"/>
      <c r="IX13" s="159"/>
      <c r="IY13" s="159"/>
      <c r="JD13" s="159"/>
      <c r="JE13" s="159"/>
      <c r="JG13" s="159"/>
      <c r="JH13" s="159"/>
    </row>
    <row r="14" spans="1:268" ht="14" customHeight="1" thickBot="1">
      <c r="A14" s="147">
        <f>IF(details!A14="","",details!A14)</f>
        <v>8</v>
      </c>
      <c r="B14" s="66" t="str">
        <f>IF(details!B14="","",details!B14)</f>
        <v/>
      </c>
      <c r="C14" s="66" t="str">
        <f>IF(details!C14="","",details!C14)</f>
        <v/>
      </c>
      <c r="D14" s="97">
        <f>IF(details!D14="","",details!D14)</f>
        <v>808</v>
      </c>
      <c r="E14" s="97" t="str">
        <f>IF(details!E14="","",details!E14)</f>
        <v/>
      </c>
      <c r="F14" s="66" t="str">
        <f>IF(details!F14="","",details!F14)</f>
        <v/>
      </c>
      <c r="G14" s="315" t="str">
        <f>IF(details!G14="","",details!G14)</f>
        <v/>
      </c>
      <c r="H14" s="148" t="str">
        <f>IF(details!CQ14="","",details!CQ14)</f>
        <v/>
      </c>
      <c r="I14" s="149" t="str">
        <f>IF(details!I14="","",details!I14)</f>
        <v>A8</v>
      </c>
      <c r="J14" s="149" t="str">
        <f>IF(details!J14="","",details!J14)</f>
        <v>B8</v>
      </c>
      <c r="K14" s="149" t="str">
        <f>IF(details!K14="","",details!K14)</f>
        <v>C8</v>
      </c>
      <c r="L14" s="66">
        <f>IF(details!L14="","",details!L14)</f>
        <v>5</v>
      </c>
      <c r="M14" s="66">
        <f>IF(details!M14="","",details!M14)</f>
        <v>5</v>
      </c>
      <c r="N14" s="66">
        <f t="shared" si="28"/>
        <v>10</v>
      </c>
      <c r="O14" s="66">
        <f>IF(details!N14="","",details!N14)</f>
        <v>5</v>
      </c>
      <c r="P14" s="66">
        <f>IF(details!O14="","",details!O14)</f>
        <v>5</v>
      </c>
      <c r="Q14" s="66">
        <f t="shared" si="29"/>
        <v>10</v>
      </c>
      <c r="R14" s="66">
        <f>IF(details!P14="","",details!P14)</f>
        <v>5</v>
      </c>
      <c r="S14" s="66">
        <f>IF(details!Q14="","",details!Q14)</f>
        <v>5</v>
      </c>
      <c r="T14" s="66">
        <f t="shared" si="30"/>
        <v>10</v>
      </c>
      <c r="U14" s="150">
        <f t="shared" si="31"/>
        <v>30</v>
      </c>
      <c r="V14" s="66">
        <f>IF(details!R14="","",details!R14)</f>
        <v>23</v>
      </c>
      <c r="W14" s="66">
        <f>IF(details!S14="","",details!S14)</f>
        <v>23</v>
      </c>
      <c r="X14" s="66">
        <f>IF(details!T14="","",details!T14)</f>
        <v>3</v>
      </c>
      <c r="Y14" s="150">
        <f t="shared" si="32"/>
        <v>49</v>
      </c>
      <c r="Z14" s="151">
        <f t="shared" si="33"/>
        <v>79</v>
      </c>
      <c r="AA14" s="66">
        <f>IF(details!U14="","",details!U14)</f>
        <v>33</v>
      </c>
      <c r="AB14" s="66">
        <f>IF(details!V14="","",details!V14)</f>
        <v>33</v>
      </c>
      <c r="AC14" s="66">
        <f>IF(details!W14="","",details!W14)</f>
        <v>20</v>
      </c>
      <c r="AD14" s="151">
        <f t="shared" si="34"/>
        <v>86</v>
      </c>
      <c r="AE14" s="97">
        <f t="shared" si="35"/>
        <v>165</v>
      </c>
      <c r="AF14" s="152">
        <f t="shared" si="36"/>
        <v>83</v>
      </c>
      <c r="AG14" s="97" t="str">
        <f t="shared" si="37"/>
        <v>B</v>
      </c>
      <c r="AH14" s="138">
        <f t="shared" si="0"/>
        <v>200</v>
      </c>
      <c r="AI14" s="138">
        <f t="shared" si="38"/>
        <v>0</v>
      </c>
      <c r="AJ14" s="66">
        <f>IF(details!X14="","",details!X14)</f>
        <v>5</v>
      </c>
      <c r="AK14" s="66">
        <f>IF(details!Y14="","",details!Y14)</f>
        <v>5</v>
      </c>
      <c r="AL14" s="66">
        <f t="shared" si="39"/>
        <v>10</v>
      </c>
      <c r="AM14" s="66">
        <f>IF(details!Z14="","",details!Z14)</f>
        <v>5</v>
      </c>
      <c r="AN14" s="66">
        <f>IF(details!AA14="","",details!AA14)</f>
        <v>5</v>
      </c>
      <c r="AO14" s="66">
        <f t="shared" si="40"/>
        <v>10</v>
      </c>
      <c r="AP14" s="66">
        <f>IF(details!AB14="","",details!AB14)</f>
        <v>5</v>
      </c>
      <c r="AQ14" s="66">
        <f>IF(details!AC14="","",details!AC14)</f>
        <v>5</v>
      </c>
      <c r="AR14" s="66">
        <f t="shared" si="41"/>
        <v>10</v>
      </c>
      <c r="AS14" s="150">
        <f t="shared" si="42"/>
        <v>30</v>
      </c>
      <c r="AT14" s="66">
        <f>IF(details!AD14="","",details!AD14)</f>
        <v>23</v>
      </c>
      <c r="AU14" s="66">
        <f>IF(details!AE14="","",details!AE14)</f>
        <v>23</v>
      </c>
      <c r="AV14" s="66">
        <f>IF(details!AF14="","",details!AF14)</f>
        <v>3</v>
      </c>
      <c r="AW14" s="150">
        <f t="shared" si="43"/>
        <v>49</v>
      </c>
      <c r="AX14" s="151">
        <f t="shared" si="44"/>
        <v>79</v>
      </c>
      <c r="AY14" s="66">
        <f>IF(details!AG14="","",details!AG14)</f>
        <v>33</v>
      </c>
      <c r="AZ14" s="66">
        <f>IF(details!AH14="","",details!AH14)</f>
        <v>33</v>
      </c>
      <c r="BA14" s="66">
        <f>IF(details!AI14="","",details!AI14)</f>
        <v>20</v>
      </c>
      <c r="BB14" s="151">
        <f t="shared" si="45"/>
        <v>86</v>
      </c>
      <c r="BC14" s="97">
        <f t="shared" si="46"/>
        <v>165</v>
      </c>
      <c r="BD14" s="152">
        <f t="shared" si="47"/>
        <v>83</v>
      </c>
      <c r="BE14" s="97" t="str">
        <f t="shared" si="48"/>
        <v>B</v>
      </c>
      <c r="BF14" s="138">
        <f t="shared" si="2"/>
        <v>200</v>
      </c>
      <c r="BG14" s="138">
        <f t="shared" si="49"/>
        <v>0</v>
      </c>
      <c r="BH14" s="153" t="str">
        <f>IF(D14="","",details!AJ14)</f>
        <v>s</v>
      </c>
      <c r="BI14" s="66">
        <f>IF(details!AK14="","",details!AK14)</f>
        <v>5</v>
      </c>
      <c r="BJ14" s="66">
        <f>IF(details!AL14="","",details!AL14)</f>
        <v>5</v>
      </c>
      <c r="BK14" s="66">
        <f t="shared" si="50"/>
        <v>10</v>
      </c>
      <c r="BL14" s="66">
        <f>IF(details!AM14="","",details!AM14)</f>
        <v>5</v>
      </c>
      <c r="BM14" s="66">
        <f>IF(details!AN14="","",details!AN14)</f>
        <v>5</v>
      </c>
      <c r="BN14" s="66">
        <f t="shared" si="51"/>
        <v>10</v>
      </c>
      <c r="BO14" s="66">
        <f>IF(details!AO14="","",details!AO14)</f>
        <v>5</v>
      </c>
      <c r="BP14" s="66">
        <f>IF(details!AP14="","",details!AP14)</f>
        <v>5</v>
      </c>
      <c r="BQ14" s="66">
        <f t="shared" si="52"/>
        <v>10</v>
      </c>
      <c r="BR14" s="150">
        <f t="shared" si="53"/>
        <v>30</v>
      </c>
      <c r="BS14" s="66">
        <f>IF(details!AQ14="","",details!AQ14)</f>
        <v>50</v>
      </c>
      <c r="BT14" s="66">
        <f>IF(details!AR14="","",details!AR14)</f>
        <v>20</v>
      </c>
      <c r="BU14" s="150">
        <f t="shared" si="54"/>
        <v>70</v>
      </c>
      <c r="BV14" s="151">
        <f t="shared" si="55"/>
        <v>100</v>
      </c>
      <c r="BW14" s="66">
        <f>IF(details!AS14="","",details!AS14)</f>
        <v>70</v>
      </c>
      <c r="BX14" s="66">
        <f>IF(details!AT14="","",details!AT14)</f>
        <v>30</v>
      </c>
      <c r="BY14" s="151">
        <f t="shared" si="56"/>
        <v>100</v>
      </c>
      <c r="BZ14" s="97">
        <f t="shared" si="57"/>
        <v>200</v>
      </c>
      <c r="CA14" s="152">
        <f t="shared" si="58"/>
        <v>100</v>
      </c>
      <c r="CB14" s="97" t="str">
        <f t="shared" si="59"/>
        <v>A</v>
      </c>
      <c r="CC14" s="138">
        <f t="shared" si="4"/>
        <v>200</v>
      </c>
      <c r="CD14" s="138">
        <f t="shared" si="60"/>
        <v>0</v>
      </c>
      <c r="CE14" s="66">
        <f>IF(details!AU14="","",details!AU14)</f>
        <v>5</v>
      </c>
      <c r="CF14" s="66">
        <f>IF(details!AV14="","",details!AV14)</f>
        <v>5</v>
      </c>
      <c r="CG14" s="66">
        <f t="shared" si="61"/>
        <v>10</v>
      </c>
      <c r="CH14" s="66">
        <f>IF(details!AW14="","",details!AW14)</f>
        <v>5</v>
      </c>
      <c r="CI14" s="66">
        <f>IF(details!AX14="","",details!AX14)</f>
        <v>5</v>
      </c>
      <c r="CJ14" s="66">
        <f t="shared" si="62"/>
        <v>10</v>
      </c>
      <c r="CK14" s="66">
        <f>IF(details!AY14="","",details!AY14)</f>
        <v>5</v>
      </c>
      <c r="CL14" s="66">
        <f>IF(details!AZ14="","",details!AZ14)</f>
        <v>5</v>
      </c>
      <c r="CM14" s="66">
        <f t="shared" si="63"/>
        <v>10</v>
      </c>
      <c r="CN14" s="150">
        <f t="shared" si="64"/>
        <v>30</v>
      </c>
      <c r="CO14" s="66">
        <f>IF(details!BA14="","",details!BA14)</f>
        <v>23</v>
      </c>
      <c r="CP14" s="66">
        <f>IF(details!BB14="","",details!BB14)</f>
        <v>23</v>
      </c>
      <c r="CQ14" s="66">
        <f>IF(details!BC14="","",details!BC14)</f>
        <v>3</v>
      </c>
      <c r="CR14" s="150">
        <f t="shared" si="65"/>
        <v>49</v>
      </c>
      <c r="CS14" s="151">
        <f t="shared" si="66"/>
        <v>79</v>
      </c>
      <c r="CT14" s="66">
        <f>IF(details!BD14="","",details!BD14)</f>
        <v>33</v>
      </c>
      <c r="CU14" s="66">
        <f>IF(details!BE14="","",details!BE14)</f>
        <v>33</v>
      </c>
      <c r="CV14" s="66">
        <f>IF(details!BF14="","",details!BF14)</f>
        <v>20</v>
      </c>
      <c r="CW14" s="151">
        <f t="shared" si="67"/>
        <v>86</v>
      </c>
      <c r="CX14" s="97">
        <f t="shared" si="68"/>
        <v>165</v>
      </c>
      <c r="CY14" s="152">
        <f t="shared" si="69"/>
        <v>83</v>
      </c>
      <c r="CZ14" s="97" t="str">
        <f t="shared" si="70"/>
        <v>B</v>
      </c>
      <c r="DA14" s="138">
        <f t="shared" si="6"/>
        <v>200</v>
      </c>
      <c r="DB14" s="138">
        <f t="shared" si="71"/>
        <v>0</v>
      </c>
      <c r="DC14" s="66">
        <f>IF(details!BG14="","",details!BG14)</f>
        <v>5</v>
      </c>
      <c r="DD14" s="66">
        <f>IF(details!BH14="","",details!BH14)</f>
        <v>5</v>
      </c>
      <c r="DE14" s="66">
        <f t="shared" si="72"/>
        <v>10</v>
      </c>
      <c r="DF14" s="66">
        <f>IF(details!BI14="","",details!BI14)</f>
        <v>5</v>
      </c>
      <c r="DG14" s="66">
        <f>IF(details!BJ14="","",details!BJ14)</f>
        <v>5</v>
      </c>
      <c r="DH14" s="66">
        <f t="shared" si="73"/>
        <v>10</v>
      </c>
      <c r="DI14" s="66">
        <f>IF(details!BK14="","",details!BK14)</f>
        <v>5</v>
      </c>
      <c r="DJ14" s="66">
        <f>IF(details!BL14="","",details!BL14)</f>
        <v>5</v>
      </c>
      <c r="DK14" s="66">
        <f t="shared" si="74"/>
        <v>10</v>
      </c>
      <c r="DL14" s="150">
        <f t="shared" si="75"/>
        <v>30</v>
      </c>
      <c r="DM14" s="66">
        <f>IF(details!BM14="","",details!BM14)</f>
        <v>50</v>
      </c>
      <c r="DN14" s="66">
        <f>IF(details!BN14="","",details!BN14)</f>
        <v>20</v>
      </c>
      <c r="DO14" s="150">
        <f t="shared" si="76"/>
        <v>70</v>
      </c>
      <c r="DP14" s="151">
        <f t="shared" si="77"/>
        <v>100</v>
      </c>
      <c r="DQ14" s="66">
        <f>IF(details!BO14="","",details!BO14)</f>
        <v>70</v>
      </c>
      <c r="DR14" s="66">
        <f>IF(details!BP14="","",details!BP14)</f>
        <v>30</v>
      </c>
      <c r="DS14" s="151">
        <f t="shared" si="78"/>
        <v>100</v>
      </c>
      <c r="DT14" s="97">
        <f t="shared" si="79"/>
        <v>200</v>
      </c>
      <c r="DU14" s="152">
        <f t="shared" si="80"/>
        <v>100</v>
      </c>
      <c r="DV14" s="97" t="str">
        <f t="shared" si="81"/>
        <v>A</v>
      </c>
      <c r="DW14" s="138">
        <f t="shared" si="8"/>
        <v>200</v>
      </c>
      <c r="DX14" s="138">
        <f t="shared" si="82"/>
        <v>0</v>
      </c>
      <c r="DY14" s="66">
        <f>IF(details!BQ14="","",details!BQ14)</f>
        <v>5</v>
      </c>
      <c r="DZ14" s="66">
        <f>IF(details!BR14="","",details!BR14)</f>
        <v>5</v>
      </c>
      <c r="EA14" s="66">
        <f t="shared" si="83"/>
        <v>10</v>
      </c>
      <c r="EB14" s="66">
        <f>IF(details!BS14="","",details!BS14)</f>
        <v>5</v>
      </c>
      <c r="EC14" s="66">
        <f>IF(details!BT14="","",details!BT14)</f>
        <v>5</v>
      </c>
      <c r="ED14" s="66">
        <f t="shared" si="84"/>
        <v>10</v>
      </c>
      <c r="EE14" s="66">
        <f>IF(details!BU14="","",details!BU14)</f>
        <v>5</v>
      </c>
      <c r="EF14" s="66">
        <f>IF(details!BV14="","",details!BV14)</f>
        <v>5</v>
      </c>
      <c r="EG14" s="66">
        <f t="shared" si="85"/>
        <v>10</v>
      </c>
      <c r="EH14" s="150">
        <f t="shared" si="86"/>
        <v>30</v>
      </c>
      <c r="EI14" s="66">
        <f>IF(details!BW14="","",details!BW14)</f>
        <v>50</v>
      </c>
      <c r="EJ14" s="66">
        <f>IF(details!BX14="","",details!BX14)</f>
        <v>20</v>
      </c>
      <c r="EK14" s="150">
        <f t="shared" si="87"/>
        <v>70</v>
      </c>
      <c r="EL14" s="151">
        <f t="shared" si="88"/>
        <v>100</v>
      </c>
      <c r="EM14" s="66">
        <f>IF(details!BY14="","",details!BY14)</f>
        <v>70</v>
      </c>
      <c r="EN14" s="66">
        <f>IF(details!BZ14="","",details!BZ14)</f>
        <v>30</v>
      </c>
      <c r="EO14" s="151">
        <f t="shared" si="89"/>
        <v>100</v>
      </c>
      <c r="EP14" s="97">
        <f t="shared" si="90"/>
        <v>200</v>
      </c>
      <c r="EQ14" s="152">
        <f t="shared" si="91"/>
        <v>100</v>
      </c>
      <c r="ER14" s="97" t="str">
        <f t="shared" si="92"/>
        <v>A</v>
      </c>
      <c r="ES14" s="138">
        <f t="shared" si="10"/>
        <v>200</v>
      </c>
      <c r="ET14" s="138">
        <f t="shared" si="93"/>
        <v>0</v>
      </c>
      <c r="EU14" s="66">
        <f>IF(details!CA14="","",details!CA14)</f>
        <v>20</v>
      </c>
      <c r="EV14" s="66">
        <f>IF(details!CB14="","",details!CB14)</f>
        <v>20</v>
      </c>
      <c r="EW14" s="66">
        <f>IF(details!CC14="","",details!CC14)</f>
        <v>20</v>
      </c>
      <c r="EX14" s="66">
        <f>IF(details!CD14="","",details!CD14)</f>
        <v>20</v>
      </c>
      <c r="EY14" s="66">
        <f>IF(details!CE14="","",details!CE14)</f>
        <v>20</v>
      </c>
      <c r="EZ14" s="97">
        <f t="shared" si="94"/>
        <v>100</v>
      </c>
      <c r="FA14" s="97">
        <f t="shared" si="95"/>
        <v>100</v>
      </c>
      <c r="FB14" s="97" t="str">
        <f t="shared" si="96"/>
        <v>A</v>
      </c>
      <c r="FC14" s="138">
        <f t="shared" si="97"/>
        <v>100</v>
      </c>
      <c r="FD14" s="138">
        <f t="shared" si="98"/>
        <v>0</v>
      </c>
      <c r="FE14" s="66">
        <f>IF(details!CF14="","",details!CF14)</f>
        <v>20</v>
      </c>
      <c r="FF14" s="66">
        <f>IF(details!CG14="","",details!CG14)</f>
        <v>20</v>
      </c>
      <c r="FG14" s="66">
        <f>IF(details!CH14="","",details!CH14)</f>
        <v>20</v>
      </c>
      <c r="FH14" s="66">
        <f>IF(details!CI14="","",details!CI14)</f>
        <v>20</v>
      </c>
      <c r="FI14" s="66">
        <f>IF(details!CJ14="","",details!CJ14)</f>
        <v>20</v>
      </c>
      <c r="FJ14" s="97">
        <f t="shared" si="99"/>
        <v>100</v>
      </c>
      <c r="FK14" s="97">
        <f t="shared" si="100"/>
        <v>100</v>
      </c>
      <c r="FL14" s="97" t="str">
        <f t="shared" si="101"/>
        <v>A</v>
      </c>
      <c r="FM14" s="138">
        <f t="shared" si="102"/>
        <v>100</v>
      </c>
      <c r="FN14" s="138">
        <f t="shared" si="103"/>
        <v>0</v>
      </c>
      <c r="FO14" s="66">
        <f>IF(details!CK14="","",details!CK14)</f>
        <v>20</v>
      </c>
      <c r="FP14" s="66">
        <f>IF(details!CL14="","",details!CL14)</f>
        <v>20</v>
      </c>
      <c r="FQ14" s="66">
        <f>IF(details!CM14="","",details!CM14)</f>
        <v>20</v>
      </c>
      <c r="FR14" s="66">
        <f>IF(details!CN14="","",details!CN14)</f>
        <v>20</v>
      </c>
      <c r="FS14" s="66">
        <f>IF(details!CO14="","",details!CO14)</f>
        <v>20</v>
      </c>
      <c r="FT14" s="97">
        <f t="shared" si="104"/>
        <v>100</v>
      </c>
      <c r="FU14" s="97">
        <f t="shared" si="105"/>
        <v>100</v>
      </c>
      <c r="FV14" s="97" t="str">
        <f t="shared" si="106"/>
        <v>A</v>
      </c>
      <c r="FW14" s="138">
        <f t="shared" si="107"/>
        <v>100</v>
      </c>
      <c r="FX14" s="138">
        <f t="shared" si="108"/>
        <v>0</v>
      </c>
      <c r="FY14" s="96">
        <f t="shared" si="109"/>
        <v>200</v>
      </c>
      <c r="FZ14" s="96">
        <f t="shared" si="110"/>
        <v>165</v>
      </c>
      <c r="GA14" s="96" t="str">
        <f t="shared" si="111"/>
        <v>B</v>
      </c>
      <c r="GB14" s="96">
        <f t="shared" si="112"/>
        <v>200</v>
      </c>
      <c r="GC14" s="96">
        <f t="shared" si="113"/>
        <v>165</v>
      </c>
      <c r="GD14" s="96" t="str">
        <f t="shared" si="114"/>
        <v>B</v>
      </c>
      <c r="GE14" s="154">
        <f t="shared" si="115"/>
        <v>200</v>
      </c>
      <c r="GF14" s="154">
        <f t="shared" si="116"/>
        <v>200</v>
      </c>
      <c r="GG14" s="154" t="str">
        <f t="shared" si="117"/>
        <v>A</v>
      </c>
      <c r="GH14" s="96" t="str">
        <f t="shared" si="118"/>
        <v>A</v>
      </c>
      <c r="GI14" s="96" t="str">
        <f t="shared" si="119"/>
        <v/>
      </c>
      <c r="GJ14" s="96" t="str">
        <f t="shared" si="120"/>
        <v/>
      </c>
      <c r="GK14" s="96" t="str">
        <f t="shared" si="121"/>
        <v/>
      </c>
      <c r="GL14" s="96" t="str">
        <f t="shared" si="122"/>
        <v/>
      </c>
      <c r="GM14" s="96">
        <f t="shared" si="123"/>
        <v>200</v>
      </c>
      <c r="GN14" s="96">
        <f t="shared" si="124"/>
        <v>165</v>
      </c>
      <c r="GO14" s="96" t="str">
        <f t="shared" si="125"/>
        <v>B</v>
      </c>
      <c r="GP14" s="96">
        <f t="shared" si="126"/>
        <v>200</v>
      </c>
      <c r="GQ14" s="96">
        <f t="shared" si="127"/>
        <v>200</v>
      </c>
      <c r="GR14" s="96" t="str">
        <f t="shared" si="128"/>
        <v>A</v>
      </c>
      <c r="GS14" s="96">
        <f t="shared" si="129"/>
        <v>200</v>
      </c>
      <c r="GT14" s="96">
        <f t="shared" si="130"/>
        <v>200</v>
      </c>
      <c r="GU14" s="96" t="str">
        <f t="shared" si="131"/>
        <v>A</v>
      </c>
      <c r="GV14" s="96">
        <f t="shared" si="132"/>
        <v>100</v>
      </c>
      <c r="GW14" s="96">
        <f t="shared" si="133"/>
        <v>100</v>
      </c>
      <c r="GX14" s="96" t="str">
        <f t="shared" si="134"/>
        <v>A</v>
      </c>
      <c r="GY14" s="155">
        <f t="shared" si="135"/>
        <v>100</v>
      </c>
      <c r="GZ14" s="155">
        <f t="shared" si="136"/>
        <v>100</v>
      </c>
      <c r="HA14" s="155" t="str">
        <f t="shared" si="137"/>
        <v>A</v>
      </c>
      <c r="HB14" s="155">
        <f t="shared" si="138"/>
        <v>100</v>
      </c>
      <c r="HC14" s="155">
        <f t="shared" si="139"/>
        <v>100</v>
      </c>
      <c r="HD14" s="155" t="str">
        <f t="shared" si="140"/>
        <v>A</v>
      </c>
      <c r="HE14" s="257">
        <f t="shared" si="141"/>
        <v>0</v>
      </c>
      <c r="HF14" s="257">
        <f t="shared" si="142"/>
        <v>0</v>
      </c>
      <c r="HG14" s="257">
        <f t="shared" si="143"/>
        <v>4</v>
      </c>
      <c r="HH14" s="257">
        <f t="shared" si="144"/>
        <v>0</v>
      </c>
      <c r="HI14" s="66" t="str">
        <f t="shared" si="17"/>
        <v>PASSED</v>
      </c>
      <c r="HJ14" s="93">
        <f t="shared" si="145"/>
        <v>1200</v>
      </c>
      <c r="HK14" s="93">
        <f t="shared" si="146"/>
        <v>1095</v>
      </c>
      <c r="HL14" s="94">
        <f t="shared" si="147"/>
        <v>91.25</v>
      </c>
      <c r="HM14" s="216">
        <f t="shared" si="148"/>
        <v>91.25</v>
      </c>
      <c r="HN14" s="217">
        <f t="shared" si="149"/>
        <v>6.9999999999999982</v>
      </c>
      <c r="HO14" s="95" t="str">
        <f t="shared" si="150"/>
        <v>A</v>
      </c>
      <c r="HP14" s="156" t="str">
        <f>details!EP14</f>
        <v/>
      </c>
      <c r="HQ14" s="157" t="str">
        <f>details!EQ14</f>
        <v/>
      </c>
      <c r="HR14" s="220" t="str">
        <f t="shared" si="152"/>
        <v/>
      </c>
      <c r="HS14" s="102" t="str">
        <f>IF(details!CP14="","",details!CP14)</f>
        <v/>
      </c>
      <c r="HX14" s="162" t="s">
        <v>182</v>
      </c>
      <c r="HY14" s="163">
        <f t="shared" ref="HY14:IL14" si="154">HY13/HY7*100</f>
        <v>100</v>
      </c>
      <c r="HZ14" s="163">
        <f t="shared" si="154"/>
        <v>100</v>
      </c>
      <c r="IA14" s="163">
        <f t="shared" si="154"/>
        <v>100</v>
      </c>
      <c r="IB14" s="163">
        <f t="shared" si="154"/>
        <v>100</v>
      </c>
      <c r="IC14" s="163" t="e">
        <f t="shared" si="154"/>
        <v>#DIV/0!</v>
      </c>
      <c r="ID14" s="163" t="e">
        <f t="shared" si="154"/>
        <v>#DIV/0!</v>
      </c>
      <c r="IE14" s="163" t="e">
        <f t="shared" si="154"/>
        <v>#DIV/0!</v>
      </c>
      <c r="IF14" s="163" t="e">
        <f t="shared" si="154"/>
        <v>#DIV/0!</v>
      </c>
      <c r="IG14" s="163">
        <f t="shared" si="154"/>
        <v>100</v>
      </c>
      <c r="IH14" s="163">
        <f t="shared" si="154"/>
        <v>100</v>
      </c>
      <c r="II14" s="163">
        <f t="shared" si="154"/>
        <v>100</v>
      </c>
      <c r="IJ14" s="163">
        <f t="shared" si="154"/>
        <v>100</v>
      </c>
      <c r="IK14" s="163">
        <f t="shared" si="154"/>
        <v>100</v>
      </c>
      <c r="IL14" s="164">
        <f t="shared" si="154"/>
        <v>100</v>
      </c>
      <c r="IP14" s="159"/>
      <c r="IQ14" s="159"/>
      <c r="IS14" s="159"/>
      <c r="IT14" s="159"/>
      <c r="IV14" s="159"/>
      <c r="IW14" s="159"/>
      <c r="IX14" s="159"/>
      <c r="IY14" s="159"/>
      <c r="JD14" s="159"/>
      <c r="JE14" s="159"/>
      <c r="JG14" s="159"/>
      <c r="JH14" s="159"/>
    </row>
    <row r="15" spans="1:268" ht="14" customHeight="1">
      <c r="A15" s="147">
        <f>IF(details!A15="","",details!A15)</f>
        <v>9</v>
      </c>
      <c r="B15" s="66" t="str">
        <f>IF(details!B15="","",details!B15)</f>
        <v/>
      </c>
      <c r="C15" s="66" t="str">
        <f>IF(details!C15="","",details!C15)</f>
        <v/>
      </c>
      <c r="D15" s="97">
        <f>IF(details!D15="","",details!D15)</f>
        <v>809</v>
      </c>
      <c r="E15" s="97" t="str">
        <f>IF(details!E15="","",details!E15)</f>
        <v/>
      </c>
      <c r="F15" s="66" t="str">
        <f>IF(details!F15="","",details!F15)</f>
        <v/>
      </c>
      <c r="G15" s="315" t="str">
        <f>IF(details!G15="","",details!G15)</f>
        <v/>
      </c>
      <c r="H15" s="148" t="str">
        <f>IF(details!CQ15="","",details!CQ15)</f>
        <v/>
      </c>
      <c r="I15" s="149" t="str">
        <f>IF(details!I15="","",details!I15)</f>
        <v>A9</v>
      </c>
      <c r="J15" s="149" t="str">
        <f>IF(details!J15="","",details!J15)</f>
        <v>B9</v>
      </c>
      <c r="K15" s="149" t="str">
        <f>IF(details!K15="","",details!K15)</f>
        <v>C9</v>
      </c>
      <c r="L15" s="66">
        <f>IF(details!L15="","",details!L15)</f>
        <v>5</v>
      </c>
      <c r="M15" s="66">
        <f>IF(details!M15="","",details!M15)</f>
        <v>5</v>
      </c>
      <c r="N15" s="66">
        <f t="shared" si="28"/>
        <v>10</v>
      </c>
      <c r="O15" s="66">
        <f>IF(details!N15="","",details!N15)</f>
        <v>5</v>
      </c>
      <c r="P15" s="66">
        <f>IF(details!O15="","",details!O15)</f>
        <v>5</v>
      </c>
      <c r="Q15" s="66">
        <f t="shared" si="29"/>
        <v>10</v>
      </c>
      <c r="R15" s="66">
        <f>IF(details!P15="","",details!P15)</f>
        <v>5</v>
      </c>
      <c r="S15" s="66">
        <f>IF(details!Q15="","",details!Q15)</f>
        <v>5</v>
      </c>
      <c r="T15" s="66">
        <f t="shared" si="30"/>
        <v>10</v>
      </c>
      <c r="U15" s="150">
        <f t="shared" si="31"/>
        <v>30</v>
      </c>
      <c r="V15" s="66">
        <f>IF(details!R15="","",details!R15)</f>
        <v>22</v>
      </c>
      <c r="W15" s="66">
        <f>IF(details!S15="","",details!S15)</f>
        <v>22</v>
      </c>
      <c r="X15" s="66">
        <f>IF(details!T15="","",details!T15)</f>
        <v>2</v>
      </c>
      <c r="Y15" s="150">
        <f t="shared" si="32"/>
        <v>46</v>
      </c>
      <c r="Z15" s="151">
        <f t="shared" si="33"/>
        <v>76</v>
      </c>
      <c r="AA15" s="66">
        <f>IF(details!U15="","",details!U15)</f>
        <v>32</v>
      </c>
      <c r="AB15" s="66">
        <f>IF(details!V15="","",details!V15)</f>
        <v>32</v>
      </c>
      <c r="AC15" s="66">
        <f>IF(details!W15="","",details!W15)</f>
        <v>20</v>
      </c>
      <c r="AD15" s="151">
        <f t="shared" si="34"/>
        <v>84</v>
      </c>
      <c r="AE15" s="97">
        <f t="shared" si="35"/>
        <v>160</v>
      </c>
      <c r="AF15" s="152">
        <f t="shared" si="36"/>
        <v>80</v>
      </c>
      <c r="AG15" s="97" t="str">
        <f t="shared" si="37"/>
        <v>B</v>
      </c>
      <c r="AH15" s="138">
        <f t="shared" si="0"/>
        <v>200</v>
      </c>
      <c r="AI15" s="138">
        <f t="shared" si="38"/>
        <v>0</v>
      </c>
      <c r="AJ15" s="66">
        <f>IF(details!X15="","",details!X15)</f>
        <v>5</v>
      </c>
      <c r="AK15" s="66">
        <f>IF(details!Y15="","",details!Y15)</f>
        <v>5</v>
      </c>
      <c r="AL15" s="66">
        <f t="shared" si="39"/>
        <v>10</v>
      </c>
      <c r="AM15" s="66">
        <f>IF(details!Z15="","",details!Z15)</f>
        <v>5</v>
      </c>
      <c r="AN15" s="66">
        <f>IF(details!AA15="","",details!AA15)</f>
        <v>5</v>
      </c>
      <c r="AO15" s="66">
        <f t="shared" si="40"/>
        <v>10</v>
      </c>
      <c r="AP15" s="66">
        <f>IF(details!AB15="","",details!AB15)</f>
        <v>5</v>
      </c>
      <c r="AQ15" s="66">
        <f>IF(details!AC15="","",details!AC15)</f>
        <v>5</v>
      </c>
      <c r="AR15" s="66">
        <f t="shared" si="41"/>
        <v>10</v>
      </c>
      <c r="AS15" s="150">
        <f t="shared" si="42"/>
        <v>30</v>
      </c>
      <c r="AT15" s="66">
        <f>IF(details!AD15="","",details!AD15)</f>
        <v>22</v>
      </c>
      <c r="AU15" s="66">
        <f>IF(details!AE15="","",details!AE15)</f>
        <v>22</v>
      </c>
      <c r="AV15" s="66">
        <f>IF(details!AF15="","",details!AF15)</f>
        <v>2</v>
      </c>
      <c r="AW15" s="150">
        <f t="shared" si="43"/>
        <v>46</v>
      </c>
      <c r="AX15" s="151">
        <f t="shared" si="44"/>
        <v>76</v>
      </c>
      <c r="AY15" s="66">
        <f>IF(details!AG15="","",details!AG15)</f>
        <v>32</v>
      </c>
      <c r="AZ15" s="66">
        <f>IF(details!AH15="","",details!AH15)</f>
        <v>32</v>
      </c>
      <c r="BA15" s="66">
        <f>IF(details!AI15="","",details!AI15)</f>
        <v>20</v>
      </c>
      <c r="BB15" s="151">
        <f t="shared" si="45"/>
        <v>84</v>
      </c>
      <c r="BC15" s="97">
        <f t="shared" si="46"/>
        <v>160</v>
      </c>
      <c r="BD15" s="152">
        <f t="shared" si="47"/>
        <v>80</v>
      </c>
      <c r="BE15" s="97" t="str">
        <f t="shared" si="48"/>
        <v>B</v>
      </c>
      <c r="BF15" s="138">
        <f t="shared" si="2"/>
        <v>200</v>
      </c>
      <c r="BG15" s="138">
        <f t="shared" si="49"/>
        <v>0</v>
      </c>
      <c r="BH15" s="153" t="str">
        <f>IF(D15="","",details!AJ15)</f>
        <v>s</v>
      </c>
      <c r="BI15" s="66">
        <f>IF(details!AK15="","",details!AK15)</f>
        <v>5</v>
      </c>
      <c r="BJ15" s="66">
        <f>IF(details!AL15="","",details!AL15)</f>
        <v>5</v>
      </c>
      <c r="BK15" s="66">
        <f t="shared" si="50"/>
        <v>10</v>
      </c>
      <c r="BL15" s="66">
        <f>IF(details!AM15="","",details!AM15)</f>
        <v>5</v>
      </c>
      <c r="BM15" s="66">
        <f>IF(details!AN15="","",details!AN15)</f>
        <v>5</v>
      </c>
      <c r="BN15" s="66">
        <f t="shared" si="51"/>
        <v>10</v>
      </c>
      <c r="BO15" s="66">
        <f>IF(details!AO15="","",details!AO15)</f>
        <v>5</v>
      </c>
      <c r="BP15" s="66">
        <f>IF(details!AP15="","",details!AP15)</f>
        <v>5</v>
      </c>
      <c r="BQ15" s="66">
        <f t="shared" si="52"/>
        <v>10</v>
      </c>
      <c r="BR15" s="150">
        <f t="shared" si="53"/>
        <v>30</v>
      </c>
      <c r="BS15" s="66">
        <f>IF(details!AQ15="","",details!AQ15)</f>
        <v>50</v>
      </c>
      <c r="BT15" s="66">
        <f>IF(details!AR15="","",details!AR15)</f>
        <v>20</v>
      </c>
      <c r="BU15" s="150">
        <f t="shared" si="54"/>
        <v>70</v>
      </c>
      <c r="BV15" s="151">
        <f t="shared" si="55"/>
        <v>100</v>
      </c>
      <c r="BW15" s="66">
        <f>IF(details!AS15="","",details!AS15)</f>
        <v>70</v>
      </c>
      <c r="BX15" s="66">
        <f>IF(details!AT15="","",details!AT15)</f>
        <v>30</v>
      </c>
      <c r="BY15" s="151">
        <f t="shared" si="56"/>
        <v>100</v>
      </c>
      <c r="BZ15" s="97">
        <f t="shared" si="57"/>
        <v>200</v>
      </c>
      <c r="CA15" s="152">
        <f t="shared" si="58"/>
        <v>100</v>
      </c>
      <c r="CB15" s="97" t="str">
        <f t="shared" si="59"/>
        <v>A</v>
      </c>
      <c r="CC15" s="138">
        <f t="shared" si="4"/>
        <v>200</v>
      </c>
      <c r="CD15" s="138">
        <f t="shared" si="60"/>
        <v>0</v>
      </c>
      <c r="CE15" s="66">
        <f>IF(details!AU15="","",details!AU15)</f>
        <v>5</v>
      </c>
      <c r="CF15" s="66">
        <f>IF(details!AV15="","",details!AV15)</f>
        <v>5</v>
      </c>
      <c r="CG15" s="66">
        <f t="shared" si="61"/>
        <v>10</v>
      </c>
      <c r="CH15" s="66">
        <f>IF(details!AW15="","",details!AW15)</f>
        <v>5</v>
      </c>
      <c r="CI15" s="66">
        <f>IF(details!AX15="","",details!AX15)</f>
        <v>5</v>
      </c>
      <c r="CJ15" s="66">
        <f t="shared" si="62"/>
        <v>10</v>
      </c>
      <c r="CK15" s="66">
        <f>IF(details!AY15="","",details!AY15)</f>
        <v>5</v>
      </c>
      <c r="CL15" s="66">
        <f>IF(details!AZ15="","",details!AZ15)</f>
        <v>5</v>
      </c>
      <c r="CM15" s="66">
        <f t="shared" si="63"/>
        <v>10</v>
      </c>
      <c r="CN15" s="150">
        <f t="shared" si="64"/>
        <v>30</v>
      </c>
      <c r="CO15" s="66">
        <f>IF(details!BA15="","",details!BA15)</f>
        <v>22</v>
      </c>
      <c r="CP15" s="66">
        <f>IF(details!BB15="","",details!BB15)</f>
        <v>22</v>
      </c>
      <c r="CQ15" s="66">
        <f>IF(details!BC15="","",details!BC15)</f>
        <v>2</v>
      </c>
      <c r="CR15" s="150">
        <f t="shared" si="65"/>
        <v>46</v>
      </c>
      <c r="CS15" s="151">
        <f t="shared" si="66"/>
        <v>76</v>
      </c>
      <c r="CT15" s="66">
        <f>IF(details!BD15="","",details!BD15)</f>
        <v>32</v>
      </c>
      <c r="CU15" s="66">
        <f>IF(details!BE15="","",details!BE15)</f>
        <v>32</v>
      </c>
      <c r="CV15" s="66">
        <f>IF(details!BF15="","",details!BF15)</f>
        <v>20</v>
      </c>
      <c r="CW15" s="151">
        <f t="shared" si="67"/>
        <v>84</v>
      </c>
      <c r="CX15" s="97">
        <f t="shared" si="68"/>
        <v>160</v>
      </c>
      <c r="CY15" s="152">
        <f t="shared" si="69"/>
        <v>80</v>
      </c>
      <c r="CZ15" s="97" t="str">
        <f t="shared" si="70"/>
        <v>B</v>
      </c>
      <c r="DA15" s="138">
        <f t="shared" si="6"/>
        <v>200</v>
      </c>
      <c r="DB15" s="138">
        <f t="shared" si="71"/>
        <v>0</v>
      </c>
      <c r="DC15" s="66">
        <f>IF(details!BG15="","",details!BG15)</f>
        <v>5</v>
      </c>
      <c r="DD15" s="66">
        <f>IF(details!BH15="","",details!BH15)</f>
        <v>5</v>
      </c>
      <c r="DE15" s="66">
        <f t="shared" si="72"/>
        <v>10</v>
      </c>
      <c r="DF15" s="66">
        <f>IF(details!BI15="","",details!BI15)</f>
        <v>5</v>
      </c>
      <c r="DG15" s="66">
        <f>IF(details!BJ15="","",details!BJ15)</f>
        <v>5</v>
      </c>
      <c r="DH15" s="66">
        <f t="shared" si="73"/>
        <v>10</v>
      </c>
      <c r="DI15" s="66">
        <f>IF(details!BK15="","",details!BK15)</f>
        <v>5</v>
      </c>
      <c r="DJ15" s="66">
        <f>IF(details!BL15="","",details!BL15)</f>
        <v>5</v>
      </c>
      <c r="DK15" s="66">
        <f t="shared" si="74"/>
        <v>10</v>
      </c>
      <c r="DL15" s="150">
        <f t="shared" si="75"/>
        <v>30</v>
      </c>
      <c r="DM15" s="66">
        <f>IF(details!BM15="","",details!BM15)</f>
        <v>50</v>
      </c>
      <c r="DN15" s="66">
        <f>IF(details!BN15="","",details!BN15)</f>
        <v>20</v>
      </c>
      <c r="DO15" s="150">
        <f t="shared" si="76"/>
        <v>70</v>
      </c>
      <c r="DP15" s="151">
        <f t="shared" si="77"/>
        <v>100</v>
      </c>
      <c r="DQ15" s="66">
        <f>IF(details!BO15="","",details!BO15)</f>
        <v>70</v>
      </c>
      <c r="DR15" s="66">
        <f>IF(details!BP15="","",details!BP15)</f>
        <v>30</v>
      </c>
      <c r="DS15" s="151">
        <f t="shared" si="78"/>
        <v>100</v>
      </c>
      <c r="DT15" s="97">
        <f t="shared" si="79"/>
        <v>200</v>
      </c>
      <c r="DU15" s="152">
        <f t="shared" si="80"/>
        <v>100</v>
      </c>
      <c r="DV15" s="97" t="str">
        <f t="shared" si="81"/>
        <v>A</v>
      </c>
      <c r="DW15" s="138">
        <f t="shared" si="8"/>
        <v>200</v>
      </c>
      <c r="DX15" s="138">
        <f t="shared" si="82"/>
        <v>0</v>
      </c>
      <c r="DY15" s="66">
        <f>IF(details!BQ15="","",details!BQ15)</f>
        <v>5</v>
      </c>
      <c r="DZ15" s="66">
        <f>IF(details!BR15="","",details!BR15)</f>
        <v>5</v>
      </c>
      <c r="EA15" s="66">
        <f t="shared" si="83"/>
        <v>10</v>
      </c>
      <c r="EB15" s="66">
        <f>IF(details!BS15="","",details!BS15)</f>
        <v>5</v>
      </c>
      <c r="EC15" s="66">
        <f>IF(details!BT15="","",details!BT15)</f>
        <v>5</v>
      </c>
      <c r="ED15" s="66">
        <f t="shared" si="84"/>
        <v>10</v>
      </c>
      <c r="EE15" s="66">
        <f>IF(details!BU15="","",details!BU15)</f>
        <v>5</v>
      </c>
      <c r="EF15" s="66">
        <f>IF(details!BV15="","",details!BV15)</f>
        <v>5</v>
      </c>
      <c r="EG15" s="66">
        <f t="shared" si="85"/>
        <v>10</v>
      </c>
      <c r="EH15" s="150">
        <f t="shared" si="86"/>
        <v>30</v>
      </c>
      <c r="EI15" s="66">
        <f>IF(details!BW15="","",details!BW15)</f>
        <v>50</v>
      </c>
      <c r="EJ15" s="66">
        <f>IF(details!BX15="","",details!BX15)</f>
        <v>20</v>
      </c>
      <c r="EK15" s="150">
        <f t="shared" si="87"/>
        <v>70</v>
      </c>
      <c r="EL15" s="151">
        <f t="shared" si="88"/>
        <v>100</v>
      </c>
      <c r="EM15" s="66">
        <f>IF(details!BY15="","",details!BY15)</f>
        <v>70</v>
      </c>
      <c r="EN15" s="66">
        <f>IF(details!BZ15="","",details!BZ15)</f>
        <v>30</v>
      </c>
      <c r="EO15" s="151">
        <f t="shared" si="89"/>
        <v>100</v>
      </c>
      <c r="EP15" s="97">
        <f t="shared" si="90"/>
        <v>200</v>
      </c>
      <c r="EQ15" s="152">
        <f t="shared" si="91"/>
        <v>100</v>
      </c>
      <c r="ER15" s="97" t="str">
        <f t="shared" si="92"/>
        <v>A</v>
      </c>
      <c r="ES15" s="138">
        <f t="shared" si="10"/>
        <v>200</v>
      </c>
      <c r="ET15" s="138">
        <f t="shared" si="93"/>
        <v>0</v>
      </c>
      <c r="EU15" s="66">
        <f>IF(details!CA15="","",details!CA15)</f>
        <v>20</v>
      </c>
      <c r="EV15" s="66">
        <f>IF(details!CB15="","",details!CB15)</f>
        <v>20</v>
      </c>
      <c r="EW15" s="66">
        <f>IF(details!CC15="","",details!CC15)</f>
        <v>20</v>
      </c>
      <c r="EX15" s="66">
        <f>IF(details!CD15="","",details!CD15)</f>
        <v>20</v>
      </c>
      <c r="EY15" s="66">
        <f>IF(details!CE15="","",details!CE15)</f>
        <v>20</v>
      </c>
      <c r="EZ15" s="97">
        <f t="shared" si="94"/>
        <v>100</v>
      </c>
      <c r="FA15" s="97">
        <f t="shared" si="95"/>
        <v>100</v>
      </c>
      <c r="FB15" s="97" t="str">
        <f t="shared" si="96"/>
        <v>A</v>
      </c>
      <c r="FC15" s="138">
        <f t="shared" si="97"/>
        <v>100</v>
      </c>
      <c r="FD15" s="138">
        <f t="shared" si="98"/>
        <v>0</v>
      </c>
      <c r="FE15" s="66">
        <f>IF(details!CF15="","",details!CF15)</f>
        <v>20</v>
      </c>
      <c r="FF15" s="66">
        <f>IF(details!CG15="","",details!CG15)</f>
        <v>20</v>
      </c>
      <c r="FG15" s="66">
        <f>IF(details!CH15="","",details!CH15)</f>
        <v>20</v>
      </c>
      <c r="FH15" s="66">
        <f>IF(details!CI15="","",details!CI15)</f>
        <v>20</v>
      </c>
      <c r="FI15" s="66">
        <f>IF(details!CJ15="","",details!CJ15)</f>
        <v>20</v>
      </c>
      <c r="FJ15" s="97">
        <f t="shared" si="99"/>
        <v>100</v>
      </c>
      <c r="FK15" s="97">
        <f t="shared" si="100"/>
        <v>100</v>
      </c>
      <c r="FL15" s="97" t="str">
        <f t="shared" si="101"/>
        <v>A</v>
      </c>
      <c r="FM15" s="138">
        <f t="shared" si="102"/>
        <v>100</v>
      </c>
      <c r="FN15" s="138">
        <f t="shared" si="103"/>
        <v>0</v>
      </c>
      <c r="FO15" s="66">
        <f>IF(details!CK15="","",details!CK15)</f>
        <v>20</v>
      </c>
      <c r="FP15" s="66">
        <f>IF(details!CL15="","",details!CL15)</f>
        <v>20</v>
      </c>
      <c r="FQ15" s="66">
        <f>IF(details!CM15="","",details!CM15)</f>
        <v>20</v>
      </c>
      <c r="FR15" s="66">
        <f>IF(details!CN15="","",details!CN15)</f>
        <v>20</v>
      </c>
      <c r="FS15" s="66">
        <f>IF(details!CO15="","",details!CO15)</f>
        <v>20</v>
      </c>
      <c r="FT15" s="97">
        <f t="shared" si="104"/>
        <v>100</v>
      </c>
      <c r="FU15" s="97">
        <f t="shared" si="105"/>
        <v>100</v>
      </c>
      <c r="FV15" s="97" t="str">
        <f t="shared" si="106"/>
        <v>A</v>
      </c>
      <c r="FW15" s="138">
        <f t="shared" si="107"/>
        <v>100</v>
      </c>
      <c r="FX15" s="138">
        <f t="shared" si="108"/>
        <v>0</v>
      </c>
      <c r="FY15" s="96">
        <f t="shared" si="109"/>
        <v>200</v>
      </c>
      <c r="FZ15" s="96">
        <f t="shared" si="110"/>
        <v>160</v>
      </c>
      <c r="GA15" s="96" t="str">
        <f t="shared" si="111"/>
        <v>B</v>
      </c>
      <c r="GB15" s="96">
        <f t="shared" si="112"/>
        <v>200</v>
      </c>
      <c r="GC15" s="96">
        <f t="shared" si="113"/>
        <v>160</v>
      </c>
      <c r="GD15" s="96" t="str">
        <f t="shared" si="114"/>
        <v>B</v>
      </c>
      <c r="GE15" s="154">
        <f t="shared" si="115"/>
        <v>200</v>
      </c>
      <c r="GF15" s="154">
        <f t="shared" si="116"/>
        <v>200</v>
      </c>
      <c r="GG15" s="154" t="str">
        <f t="shared" si="117"/>
        <v>A</v>
      </c>
      <c r="GH15" s="96" t="str">
        <f t="shared" si="118"/>
        <v>A</v>
      </c>
      <c r="GI15" s="96" t="str">
        <f t="shared" si="119"/>
        <v/>
      </c>
      <c r="GJ15" s="96" t="str">
        <f t="shared" si="120"/>
        <v/>
      </c>
      <c r="GK15" s="96" t="str">
        <f t="shared" si="121"/>
        <v/>
      </c>
      <c r="GL15" s="96" t="str">
        <f t="shared" si="122"/>
        <v/>
      </c>
      <c r="GM15" s="96">
        <f t="shared" si="123"/>
        <v>200</v>
      </c>
      <c r="GN15" s="96">
        <f t="shared" si="124"/>
        <v>160</v>
      </c>
      <c r="GO15" s="96" t="str">
        <f t="shared" si="125"/>
        <v>B</v>
      </c>
      <c r="GP15" s="96">
        <f t="shared" si="126"/>
        <v>200</v>
      </c>
      <c r="GQ15" s="96">
        <f t="shared" si="127"/>
        <v>200</v>
      </c>
      <c r="GR15" s="96" t="str">
        <f t="shared" si="128"/>
        <v>A</v>
      </c>
      <c r="GS15" s="96">
        <f t="shared" si="129"/>
        <v>200</v>
      </c>
      <c r="GT15" s="96">
        <f t="shared" si="130"/>
        <v>200</v>
      </c>
      <c r="GU15" s="96" t="str">
        <f t="shared" si="131"/>
        <v>A</v>
      </c>
      <c r="GV15" s="96">
        <f t="shared" si="132"/>
        <v>100</v>
      </c>
      <c r="GW15" s="96">
        <f t="shared" si="133"/>
        <v>100</v>
      </c>
      <c r="GX15" s="96" t="str">
        <f t="shared" si="134"/>
        <v>A</v>
      </c>
      <c r="GY15" s="155">
        <f t="shared" si="135"/>
        <v>100</v>
      </c>
      <c r="GZ15" s="155">
        <f t="shared" si="136"/>
        <v>100</v>
      </c>
      <c r="HA15" s="155" t="str">
        <f t="shared" si="137"/>
        <v>A</v>
      </c>
      <c r="HB15" s="155">
        <f t="shared" si="138"/>
        <v>100</v>
      </c>
      <c r="HC15" s="155">
        <f t="shared" si="139"/>
        <v>100</v>
      </c>
      <c r="HD15" s="155" t="str">
        <f t="shared" si="140"/>
        <v>A</v>
      </c>
      <c r="HE15" s="257">
        <f t="shared" si="141"/>
        <v>0</v>
      </c>
      <c r="HF15" s="257">
        <f t="shared" si="142"/>
        <v>0</v>
      </c>
      <c r="HG15" s="257">
        <f t="shared" si="143"/>
        <v>4</v>
      </c>
      <c r="HH15" s="257">
        <f t="shared" si="144"/>
        <v>0</v>
      </c>
      <c r="HI15" s="66" t="str">
        <f t="shared" si="17"/>
        <v>PASSED</v>
      </c>
      <c r="HJ15" s="93">
        <f t="shared" si="145"/>
        <v>1200</v>
      </c>
      <c r="HK15" s="93">
        <f t="shared" si="146"/>
        <v>1080</v>
      </c>
      <c r="HL15" s="94">
        <f t="shared" si="147"/>
        <v>90</v>
      </c>
      <c r="HM15" s="216">
        <f t="shared" si="148"/>
        <v>90</v>
      </c>
      <c r="HN15" s="217">
        <f t="shared" si="149"/>
        <v>7.9999999999999947</v>
      </c>
      <c r="HO15" s="95" t="str">
        <f t="shared" si="150"/>
        <v>A</v>
      </c>
      <c r="HP15" s="156" t="str">
        <f>details!EP15</f>
        <v/>
      </c>
      <c r="HQ15" s="157" t="str">
        <f>details!EQ15</f>
        <v/>
      </c>
      <c r="HR15" s="220" t="str">
        <f t="shared" si="152"/>
        <v/>
      </c>
      <c r="HS15" s="102" t="str">
        <f>IF(details!CP15="","",details!CP15)</f>
        <v/>
      </c>
      <c r="HX15" s="739"/>
      <c r="HY15" s="739"/>
      <c r="HZ15" s="739"/>
      <c r="IA15" s="739"/>
      <c r="IB15" s="739"/>
      <c r="IC15" s="739"/>
      <c r="ID15" s="739"/>
      <c r="IE15" s="739"/>
      <c r="IF15" s="739"/>
      <c r="IG15" s="739"/>
      <c r="IH15" s="739"/>
      <c r="II15" s="739"/>
      <c r="IJ15" s="739"/>
      <c r="IK15" s="739"/>
      <c r="IL15" s="739"/>
      <c r="IM15" s="165"/>
      <c r="IN15" s="165"/>
      <c r="IO15" s="165"/>
      <c r="IP15" s="165"/>
      <c r="IQ15" s="165"/>
      <c r="IR15" s="165"/>
      <c r="IS15" s="165"/>
      <c r="IT15" s="165"/>
      <c r="IU15" s="165"/>
      <c r="IV15" s="165"/>
      <c r="IW15" s="165"/>
      <c r="IX15" s="165"/>
      <c r="IY15" s="165"/>
      <c r="IZ15" s="165"/>
      <c r="JA15" s="165"/>
      <c r="JB15" s="165"/>
      <c r="JC15" s="165"/>
      <c r="JD15" s="165"/>
      <c r="JE15" s="165"/>
      <c r="JF15" s="165"/>
      <c r="JG15" s="165"/>
      <c r="JH15" s="165"/>
    </row>
    <row r="16" spans="1:268" ht="14" customHeight="1" thickBot="1">
      <c r="A16" s="147">
        <f>IF(details!A16="","",details!A16)</f>
        <v>10</v>
      </c>
      <c r="B16" s="66" t="str">
        <f>IF(details!B16="","",details!B16)</f>
        <v/>
      </c>
      <c r="C16" s="66" t="str">
        <f>IF(details!C16="","",details!C16)</f>
        <v/>
      </c>
      <c r="D16" s="97">
        <f>IF(details!D16="","",details!D16)</f>
        <v>810</v>
      </c>
      <c r="E16" s="97" t="str">
        <f>IF(details!E16="","",details!E16)</f>
        <v/>
      </c>
      <c r="F16" s="66" t="str">
        <f>IF(details!F16="","",details!F16)</f>
        <v/>
      </c>
      <c r="G16" s="315" t="str">
        <f>IF(details!G16="","",details!G16)</f>
        <v/>
      </c>
      <c r="H16" s="148" t="str">
        <f>IF(details!CQ16="","",details!CQ16)</f>
        <v/>
      </c>
      <c r="I16" s="149" t="str">
        <f>IF(details!I16="","",details!I16)</f>
        <v>A10</v>
      </c>
      <c r="J16" s="149" t="str">
        <f>IF(details!J16="","",details!J16)</f>
        <v>B10</v>
      </c>
      <c r="K16" s="149" t="str">
        <f>IF(details!K16="","",details!K16)</f>
        <v>C10</v>
      </c>
      <c r="L16" s="66">
        <f>IF(details!L16="","",details!L16)</f>
        <v>5</v>
      </c>
      <c r="M16" s="66">
        <f>IF(details!M16="","",details!M16)</f>
        <v>5</v>
      </c>
      <c r="N16" s="66">
        <f t="shared" si="28"/>
        <v>10</v>
      </c>
      <c r="O16" s="66">
        <f>IF(details!N16="","",details!N16)</f>
        <v>5</v>
      </c>
      <c r="P16" s="66">
        <f>IF(details!O16="","",details!O16)</f>
        <v>5</v>
      </c>
      <c r="Q16" s="66">
        <f t="shared" si="29"/>
        <v>10</v>
      </c>
      <c r="R16" s="66">
        <f>IF(details!P16="","",details!P16)</f>
        <v>5</v>
      </c>
      <c r="S16" s="66">
        <f>IF(details!Q16="","",details!Q16)</f>
        <v>5</v>
      </c>
      <c r="T16" s="66">
        <f t="shared" si="30"/>
        <v>10</v>
      </c>
      <c r="U16" s="150">
        <f t="shared" si="31"/>
        <v>30</v>
      </c>
      <c r="V16" s="66">
        <f>IF(details!R16="","",details!R16)</f>
        <v>21</v>
      </c>
      <c r="W16" s="66">
        <f>IF(details!S16="","",details!S16)</f>
        <v>21</v>
      </c>
      <c r="X16" s="66">
        <f>IF(details!T16="","",details!T16)</f>
        <v>1</v>
      </c>
      <c r="Y16" s="150">
        <f t="shared" si="32"/>
        <v>43</v>
      </c>
      <c r="Z16" s="151">
        <f t="shared" si="33"/>
        <v>73</v>
      </c>
      <c r="AA16" s="66">
        <f>IF(details!U16="","",details!U16)</f>
        <v>31</v>
      </c>
      <c r="AB16" s="66">
        <f>IF(details!V16="","",details!V16)</f>
        <v>31</v>
      </c>
      <c r="AC16" s="66">
        <f>IF(details!W16="","",details!W16)</f>
        <v>20</v>
      </c>
      <c r="AD16" s="151">
        <f t="shared" si="34"/>
        <v>82</v>
      </c>
      <c r="AE16" s="97">
        <f t="shared" si="35"/>
        <v>155</v>
      </c>
      <c r="AF16" s="152">
        <f t="shared" si="36"/>
        <v>78</v>
      </c>
      <c r="AG16" s="97" t="str">
        <f t="shared" si="37"/>
        <v>B</v>
      </c>
      <c r="AH16" s="138">
        <f t="shared" si="0"/>
        <v>200</v>
      </c>
      <c r="AI16" s="138">
        <f t="shared" si="38"/>
        <v>0</v>
      </c>
      <c r="AJ16" s="66">
        <f>IF(details!X16="","",details!X16)</f>
        <v>5</v>
      </c>
      <c r="AK16" s="66">
        <f>IF(details!Y16="","",details!Y16)</f>
        <v>5</v>
      </c>
      <c r="AL16" s="66">
        <f t="shared" si="39"/>
        <v>10</v>
      </c>
      <c r="AM16" s="66">
        <f>IF(details!Z16="","",details!Z16)</f>
        <v>5</v>
      </c>
      <c r="AN16" s="66">
        <f>IF(details!AA16="","",details!AA16)</f>
        <v>5</v>
      </c>
      <c r="AO16" s="66">
        <f t="shared" si="40"/>
        <v>10</v>
      </c>
      <c r="AP16" s="66">
        <f>IF(details!AB16="","",details!AB16)</f>
        <v>5</v>
      </c>
      <c r="AQ16" s="66">
        <f>IF(details!AC16="","",details!AC16)</f>
        <v>5</v>
      </c>
      <c r="AR16" s="66">
        <f t="shared" si="41"/>
        <v>10</v>
      </c>
      <c r="AS16" s="150">
        <f t="shared" si="42"/>
        <v>30</v>
      </c>
      <c r="AT16" s="66">
        <f>IF(details!AD16="","",details!AD16)</f>
        <v>21</v>
      </c>
      <c r="AU16" s="66">
        <f>IF(details!AE16="","",details!AE16)</f>
        <v>21</v>
      </c>
      <c r="AV16" s="66">
        <f>IF(details!AF16="","",details!AF16)</f>
        <v>1</v>
      </c>
      <c r="AW16" s="150">
        <f t="shared" si="43"/>
        <v>43</v>
      </c>
      <c r="AX16" s="151">
        <f t="shared" si="44"/>
        <v>73</v>
      </c>
      <c r="AY16" s="66">
        <f>IF(details!AG16="","",details!AG16)</f>
        <v>31</v>
      </c>
      <c r="AZ16" s="66">
        <f>IF(details!AH16="","",details!AH16)</f>
        <v>31</v>
      </c>
      <c r="BA16" s="66">
        <f>IF(details!AI16="","",details!AI16)</f>
        <v>20</v>
      </c>
      <c r="BB16" s="151">
        <f t="shared" si="45"/>
        <v>82</v>
      </c>
      <c r="BC16" s="97">
        <f t="shared" si="46"/>
        <v>155</v>
      </c>
      <c r="BD16" s="152">
        <f t="shared" si="47"/>
        <v>78</v>
      </c>
      <c r="BE16" s="97" t="str">
        <f t="shared" si="48"/>
        <v>B</v>
      </c>
      <c r="BF16" s="138">
        <f t="shared" si="2"/>
        <v>200</v>
      </c>
      <c r="BG16" s="138">
        <f t="shared" si="49"/>
        <v>0</v>
      </c>
      <c r="BH16" s="153" t="str">
        <f>IF(D16="","",details!AJ16)</f>
        <v>s</v>
      </c>
      <c r="BI16" s="66">
        <f>IF(details!AK16="","",details!AK16)</f>
        <v>5</v>
      </c>
      <c r="BJ16" s="66">
        <f>IF(details!AL16="","",details!AL16)</f>
        <v>5</v>
      </c>
      <c r="BK16" s="66">
        <f t="shared" si="50"/>
        <v>10</v>
      </c>
      <c r="BL16" s="66">
        <f>IF(details!AM16="","",details!AM16)</f>
        <v>5</v>
      </c>
      <c r="BM16" s="66">
        <f>IF(details!AN16="","",details!AN16)</f>
        <v>5</v>
      </c>
      <c r="BN16" s="66">
        <f t="shared" si="51"/>
        <v>10</v>
      </c>
      <c r="BO16" s="66">
        <f>IF(details!AO16="","",details!AO16)</f>
        <v>5</v>
      </c>
      <c r="BP16" s="66">
        <f>IF(details!AP16="","",details!AP16)</f>
        <v>5</v>
      </c>
      <c r="BQ16" s="66">
        <f t="shared" si="52"/>
        <v>10</v>
      </c>
      <c r="BR16" s="150">
        <f t="shared" si="53"/>
        <v>30</v>
      </c>
      <c r="BS16" s="66">
        <f>IF(details!AQ16="","",details!AQ16)</f>
        <v>50</v>
      </c>
      <c r="BT16" s="66">
        <f>IF(details!AR16="","",details!AR16)</f>
        <v>20</v>
      </c>
      <c r="BU16" s="150">
        <f t="shared" si="54"/>
        <v>70</v>
      </c>
      <c r="BV16" s="151">
        <f t="shared" si="55"/>
        <v>100</v>
      </c>
      <c r="BW16" s="66">
        <f>IF(details!AS16="","",details!AS16)</f>
        <v>70</v>
      </c>
      <c r="BX16" s="66">
        <f>IF(details!AT16="","",details!AT16)</f>
        <v>30</v>
      </c>
      <c r="BY16" s="151">
        <f t="shared" si="56"/>
        <v>100</v>
      </c>
      <c r="BZ16" s="97">
        <f t="shared" si="57"/>
        <v>200</v>
      </c>
      <c r="CA16" s="152">
        <f t="shared" si="58"/>
        <v>100</v>
      </c>
      <c r="CB16" s="97" t="str">
        <f t="shared" si="59"/>
        <v>A</v>
      </c>
      <c r="CC16" s="138">
        <f t="shared" si="4"/>
        <v>200</v>
      </c>
      <c r="CD16" s="138">
        <f t="shared" si="60"/>
        <v>0</v>
      </c>
      <c r="CE16" s="66">
        <f>IF(details!AU16="","",details!AU16)</f>
        <v>5</v>
      </c>
      <c r="CF16" s="66">
        <f>IF(details!AV16="","",details!AV16)</f>
        <v>5</v>
      </c>
      <c r="CG16" s="66">
        <f t="shared" si="61"/>
        <v>10</v>
      </c>
      <c r="CH16" s="66">
        <f>IF(details!AW16="","",details!AW16)</f>
        <v>5</v>
      </c>
      <c r="CI16" s="66">
        <f>IF(details!AX16="","",details!AX16)</f>
        <v>5</v>
      </c>
      <c r="CJ16" s="66">
        <f t="shared" si="62"/>
        <v>10</v>
      </c>
      <c r="CK16" s="66">
        <f>IF(details!AY16="","",details!AY16)</f>
        <v>5</v>
      </c>
      <c r="CL16" s="66">
        <f>IF(details!AZ16="","",details!AZ16)</f>
        <v>5</v>
      </c>
      <c r="CM16" s="66">
        <f t="shared" si="63"/>
        <v>10</v>
      </c>
      <c r="CN16" s="150">
        <f t="shared" si="64"/>
        <v>30</v>
      </c>
      <c r="CO16" s="66">
        <f>IF(details!BA16="","",details!BA16)</f>
        <v>21</v>
      </c>
      <c r="CP16" s="66">
        <f>IF(details!BB16="","",details!BB16)</f>
        <v>21</v>
      </c>
      <c r="CQ16" s="66">
        <f>IF(details!BC16="","",details!BC16)</f>
        <v>1</v>
      </c>
      <c r="CR16" s="150">
        <f t="shared" si="65"/>
        <v>43</v>
      </c>
      <c r="CS16" s="151">
        <f t="shared" si="66"/>
        <v>73</v>
      </c>
      <c r="CT16" s="66">
        <f>IF(details!BD16="","",details!BD16)</f>
        <v>31</v>
      </c>
      <c r="CU16" s="66">
        <f>IF(details!BE16="","",details!BE16)</f>
        <v>31</v>
      </c>
      <c r="CV16" s="66">
        <f>IF(details!BF16="","",details!BF16)</f>
        <v>20</v>
      </c>
      <c r="CW16" s="151">
        <f t="shared" si="67"/>
        <v>82</v>
      </c>
      <c r="CX16" s="97">
        <f t="shared" si="68"/>
        <v>155</v>
      </c>
      <c r="CY16" s="152">
        <f t="shared" si="69"/>
        <v>78</v>
      </c>
      <c r="CZ16" s="97" t="str">
        <f t="shared" si="70"/>
        <v>B</v>
      </c>
      <c r="DA16" s="138">
        <f t="shared" si="6"/>
        <v>200</v>
      </c>
      <c r="DB16" s="138">
        <f t="shared" si="71"/>
        <v>0</v>
      </c>
      <c r="DC16" s="66">
        <f>IF(details!BG16="","",details!BG16)</f>
        <v>5</v>
      </c>
      <c r="DD16" s="66">
        <f>IF(details!BH16="","",details!BH16)</f>
        <v>5</v>
      </c>
      <c r="DE16" s="66">
        <f t="shared" si="72"/>
        <v>10</v>
      </c>
      <c r="DF16" s="66">
        <f>IF(details!BI16="","",details!BI16)</f>
        <v>5</v>
      </c>
      <c r="DG16" s="66">
        <f>IF(details!BJ16="","",details!BJ16)</f>
        <v>5</v>
      </c>
      <c r="DH16" s="66">
        <f t="shared" si="73"/>
        <v>10</v>
      </c>
      <c r="DI16" s="66">
        <f>IF(details!BK16="","",details!BK16)</f>
        <v>5</v>
      </c>
      <c r="DJ16" s="66">
        <f>IF(details!BL16="","",details!BL16)</f>
        <v>5</v>
      </c>
      <c r="DK16" s="66">
        <f t="shared" si="74"/>
        <v>10</v>
      </c>
      <c r="DL16" s="150">
        <f t="shared" si="75"/>
        <v>30</v>
      </c>
      <c r="DM16" s="66">
        <f>IF(details!BM16="","",details!BM16)</f>
        <v>50</v>
      </c>
      <c r="DN16" s="66">
        <f>IF(details!BN16="","",details!BN16)</f>
        <v>20</v>
      </c>
      <c r="DO16" s="150">
        <f t="shared" si="76"/>
        <v>70</v>
      </c>
      <c r="DP16" s="151">
        <f t="shared" si="77"/>
        <v>100</v>
      </c>
      <c r="DQ16" s="66">
        <f>IF(details!BO16="","",details!BO16)</f>
        <v>70</v>
      </c>
      <c r="DR16" s="66">
        <f>IF(details!BP16="","",details!BP16)</f>
        <v>30</v>
      </c>
      <c r="DS16" s="151">
        <f t="shared" si="78"/>
        <v>100</v>
      </c>
      <c r="DT16" s="97">
        <f t="shared" si="79"/>
        <v>200</v>
      </c>
      <c r="DU16" s="152">
        <f t="shared" si="80"/>
        <v>100</v>
      </c>
      <c r="DV16" s="97" t="str">
        <f t="shared" si="81"/>
        <v>A</v>
      </c>
      <c r="DW16" s="138">
        <f t="shared" si="8"/>
        <v>200</v>
      </c>
      <c r="DX16" s="138">
        <f t="shared" si="82"/>
        <v>0</v>
      </c>
      <c r="DY16" s="66">
        <f>IF(details!BQ16="","",details!BQ16)</f>
        <v>5</v>
      </c>
      <c r="DZ16" s="66">
        <f>IF(details!BR16="","",details!BR16)</f>
        <v>5</v>
      </c>
      <c r="EA16" s="66">
        <f t="shared" si="83"/>
        <v>10</v>
      </c>
      <c r="EB16" s="66">
        <f>IF(details!BS16="","",details!BS16)</f>
        <v>5</v>
      </c>
      <c r="EC16" s="66">
        <f>IF(details!BT16="","",details!BT16)</f>
        <v>5</v>
      </c>
      <c r="ED16" s="66">
        <f t="shared" si="84"/>
        <v>10</v>
      </c>
      <c r="EE16" s="66">
        <f>IF(details!BU16="","",details!BU16)</f>
        <v>5</v>
      </c>
      <c r="EF16" s="66">
        <f>IF(details!BV16="","",details!BV16)</f>
        <v>5</v>
      </c>
      <c r="EG16" s="66">
        <f t="shared" si="85"/>
        <v>10</v>
      </c>
      <c r="EH16" s="150">
        <f t="shared" si="86"/>
        <v>30</v>
      </c>
      <c r="EI16" s="66">
        <f>IF(details!BW16="","",details!BW16)</f>
        <v>50</v>
      </c>
      <c r="EJ16" s="66">
        <f>IF(details!BX16="","",details!BX16)</f>
        <v>20</v>
      </c>
      <c r="EK16" s="150">
        <f t="shared" si="87"/>
        <v>70</v>
      </c>
      <c r="EL16" s="151">
        <f t="shared" si="88"/>
        <v>100</v>
      </c>
      <c r="EM16" s="66">
        <f>IF(details!BY16="","",details!BY16)</f>
        <v>70</v>
      </c>
      <c r="EN16" s="66">
        <f>IF(details!BZ16="","",details!BZ16)</f>
        <v>30</v>
      </c>
      <c r="EO16" s="151">
        <f t="shared" si="89"/>
        <v>100</v>
      </c>
      <c r="EP16" s="97">
        <f t="shared" si="90"/>
        <v>200</v>
      </c>
      <c r="EQ16" s="152">
        <f t="shared" si="91"/>
        <v>100</v>
      </c>
      <c r="ER16" s="97" t="str">
        <f t="shared" si="92"/>
        <v>A</v>
      </c>
      <c r="ES16" s="138">
        <f t="shared" si="10"/>
        <v>200</v>
      </c>
      <c r="ET16" s="138">
        <f t="shared" si="93"/>
        <v>0</v>
      </c>
      <c r="EU16" s="66">
        <f>IF(details!CA16="","",details!CA16)</f>
        <v>20</v>
      </c>
      <c r="EV16" s="66">
        <f>IF(details!CB16="","",details!CB16)</f>
        <v>20</v>
      </c>
      <c r="EW16" s="66">
        <f>IF(details!CC16="","",details!CC16)</f>
        <v>20</v>
      </c>
      <c r="EX16" s="66">
        <f>IF(details!CD16="","",details!CD16)</f>
        <v>20</v>
      </c>
      <c r="EY16" s="66">
        <f>IF(details!CE16="","",details!CE16)</f>
        <v>20</v>
      </c>
      <c r="EZ16" s="97">
        <f t="shared" si="94"/>
        <v>100</v>
      </c>
      <c r="FA16" s="97">
        <f t="shared" si="95"/>
        <v>100</v>
      </c>
      <c r="FB16" s="97" t="str">
        <f t="shared" si="96"/>
        <v>A</v>
      </c>
      <c r="FC16" s="138">
        <f t="shared" si="97"/>
        <v>100</v>
      </c>
      <c r="FD16" s="138">
        <f t="shared" si="98"/>
        <v>0</v>
      </c>
      <c r="FE16" s="66">
        <f>IF(details!CF16="","",details!CF16)</f>
        <v>20</v>
      </c>
      <c r="FF16" s="66">
        <f>IF(details!CG16="","",details!CG16)</f>
        <v>20</v>
      </c>
      <c r="FG16" s="66">
        <f>IF(details!CH16="","",details!CH16)</f>
        <v>20</v>
      </c>
      <c r="FH16" s="66">
        <f>IF(details!CI16="","",details!CI16)</f>
        <v>20</v>
      </c>
      <c r="FI16" s="66">
        <f>IF(details!CJ16="","",details!CJ16)</f>
        <v>20</v>
      </c>
      <c r="FJ16" s="97">
        <f t="shared" si="99"/>
        <v>100</v>
      </c>
      <c r="FK16" s="97">
        <f t="shared" si="100"/>
        <v>100</v>
      </c>
      <c r="FL16" s="97" t="str">
        <f t="shared" si="101"/>
        <v>A</v>
      </c>
      <c r="FM16" s="138">
        <f t="shared" si="102"/>
        <v>100</v>
      </c>
      <c r="FN16" s="138">
        <f t="shared" si="103"/>
        <v>0</v>
      </c>
      <c r="FO16" s="66">
        <f>IF(details!CK16="","",details!CK16)</f>
        <v>20</v>
      </c>
      <c r="FP16" s="66">
        <f>IF(details!CL16="","",details!CL16)</f>
        <v>20</v>
      </c>
      <c r="FQ16" s="66">
        <f>IF(details!CM16="","",details!CM16)</f>
        <v>20</v>
      </c>
      <c r="FR16" s="66">
        <f>IF(details!CN16="","",details!CN16)</f>
        <v>20</v>
      </c>
      <c r="FS16" s="66">
        <f>IF(details!CO16="","",details!CO16)</f>
        <v>20</v>
      </c>
      <c r="FT16" s="97">
        <f t="shared" si="104"/>
        <v>100</v>
      </c>
      <c r="FU16" s="97">
        <f t="shared" si="105"/>
        <v>100</v>
      </c>
      <c r="FV16" s="97" t="str">
        <f t="shared" si="106"/>
        <v>A</v>
      </c>
      <c r="FW16" s="138">
        <f t="shared" si="107"/>
        <v>100</v>
      </c>
      <c r="FX16" s="138">
        <f t="shared" si="108"/>
        <v>0</v>
      </c>
      <c r="FY16" s="96">
        <f t="shared" si="109"/>
        <v>200</v>
      </c>
      <c r="FZ16" s="96">
        <f t="shared" si="110"/>
        <v>155</v>
      </c>
      <c r="GA16" s="96" t="str">
        <f t="shared" si="111"/>
        <v>B</v>
      </c>
      <c r="GB16" s="96">
        <f t="shared" si="112"/>
        <v>200</v>
      </c>
      <c r="GC16" s="96">
        <f t="shared" si="113"/>
        <v>155</v>
      </c>
      <c r="GD16" s="96" t="str">
        <f t="shared" si="114"/>
        <v>B</v>
      </c>
      <c r="GE16" s="154">
        <f t="shared" si="115"/>
        <v>200</v>
      </c>
      <c r="GF16" s="154">
        <f t="shared" si="116"/>
        <v>200</v>
      </c>
      <c r="GG16" s="154" t="str">
        <f t="shared" si="117"/>
        <v>A</v>
      </c>
      <c r="GH16" s="96" t="str">
        <f t="shared" si="118"/>
        <v>A</v>
      </c>
      <c r="GI16" s="96" t="str">
        <f t="shared" si="119"/>
        <v/>
      </c>
      <c r="GJ16" s="96" t="str">
        <f t="shared" si="120"/>
        <v/>
      </c>
      <c r="GK16" s="96" t="str">
        <f t="shared" si="121"/>
        <v/>
      </c>
      <c r="GL16" s="96" t="str">
        <f t="shared" si="122"/>
        <v/>
      </c>
      <c r="GM16" s="96">
        <f t="shared" si="123"/>
        <v>200</v>
      </c>
      <c r="GN16" s="96">
        <f t="shared" si="124"/>
        <v>155</v>
      </c>
      <c r="GO16" s="96" t="str">
        <f t="shared" si="125"/>
        <v>B</v>
      </c>
      <c r="GP16" s="96">
        <f t="shared" si="126"/>
        <v>200</v>
      </c>
      <c r="GQ16" s="96">
        <f t="shared" si="127"/>
        <v>200</v>
      </c>
      <c r="GR16" s="96" t="str">
        <f t="shared" si="128"/>
        <v>A</v>
      </c>
      <c r="GS16" s="96">
        <f t="shared" si="129"/>
        <v>200</v>
      </c>
      <c r="GT16" s="96">
        <f t="shared" si="130"/>
        <v>200</v>
      </c>
      <c r="GU16" s="96" t="str">
        <f t="shared" si="131"/>
        <v>A</v>
      </c>
      <c r="GV16" s="96">
        <f t="shared" si="132"/>
        <v>100</v>
      </c>
      <c r="GW16" s="96">
        <f t="shared" si="133"/>
        <v>100</v>
      </c>
      <c r="GX16" s="96" t="str">
        <f t="shared" si="134"/>
        <v>A</v>
      </c>
      <c r="GY16" s="155">
        <f t="shared" si="135"/>
        <v>100</v>
      </c>
      <c r="GZ16" s="155">
        <f t="shared" si="136"/>
        <v>100</v>
      </c>
      <c r="HA16" s="155" t="str">
        <f t="shared" si="137"/>
        <v>A</v>
      </c>
      <c r="HB16" s="155">
        <f t="shared" si="138"/>
        <v>100</v>
      </c>
      <c r="HC16" s="155">
        <f t="shared" si="139"/>
        <v>100</v>
      </c>
      <c r="HD16" s="155" t="str">
        <f t="shared" si="140"/>
        <v>A</v>
      </c>
      <c r="HE16" s="257">
        <f t="shared" si="141"/>
        <v>0</v>
      </c>
      <c r="HF16" s="257">
        <f t="shared" si="142"/>
        <v>0</v>
      </c>
      <c r="HG16" s="257">
        <f t="shared" si="143"/>
        <v>4</v>
      </c>
      <c r="HH16" s="257">
        <f t="shared" si="144"/>
        <v>0</v>
      </c>
      <c r="HI16" s="66" t="str">
        <f t="shared" si="17"/>
        <v>PASSED</v>
      </c>
      <c r="HJ16" s="93">
        <f t="shared" si="145"/>
        <v>1200</v>
      </c>
      <c r="HK16" s="93">
        <f t="shared" si="146"/>
        <v>1065</v>
      </c>
      <c r="HL16" s="94">
        <f t="shared" si="147"/>
        <v>88.75</v>
      </c>
      <c r="HM16" s="216">
        <f t="shared" si="148"/>
        <v>88.75</v>
      </c>
      <c r="HN16" s="217">
        <f t="shared" si="149"/>
        <v>8.9999999999999947</v>
      </c>
      <c r="HO16" s="95" t="str">
        <f t="shared" si="150"/>
        <v>A</v>
      </c>
      <c r="HP16" s="156" t="str">
        <f>details!EP16</f>
        <v/>
      </c>
      <c r="HQ16" s="157" t="str">
        <f>details!EQ16</f>
        <v/>
      </c>
      <c r="HR16" s="220" t="str">
        <f t="shared" si="152"/>
        <v/>
      </c>
      <c r="HS16" s="102" t="str">
        <f>IF(details!CP16="","",details!CP16)</f>
        <v/>
      </c>
      <c r="HX16" s="738"/>
      <c r="HY16" s="738"/>
      <c r="HZ16" s="738"/>
      <c r="IA16" s="738"/>
      <c r="IB16" s="738"/>
      <c r="IC16" s="738"/>
      <c r="ID16" s="738"/>
      <c r="IE16" s="738"/>
      <c r="IF16" s="738"/>
      <c r="IG16" s="738"/>
      <c r="IH16" s="738"/>
      <c r="II16" s="738"/>
      <c r="IJ16" s="738"/>
      <c r="IK16" s="738"/>
      <c r="IL16" s="738"/>
      <c r="IN16" s="166"/>
      <c r="IO16" s="166"/>
      <c r="IQ16" s="166"/>
      <c r="IR16" s="166"/>
      <c r="IT16" s="167"/>
      <c r="IU16" s="167"/>
      <c r="IV16" s="167"/>
      <c r="IW16" s="168"/>
      <c r="IX16" s="168"/>
      <c r="IY16" s="168"/>
      <c r="IZ16" s="168"/>
      <c r="JE16" s="169"/>
      <c r="JF16" s="169"/>
      <c r="JG16" s="169"/>
      <c r="JH16" s="169"/>
    </row>
    <row r="17" spans="1:268" ht="14" customHeight="1" thickTop="1">
      <c r="A17" s="147">
        <f>IF(details!A17="","",details!A17)</f>
        <v>11</v>
      </c>
      <c r="B17" s="66" t="str">
        <f>IF(details!B17="","",details!B17)</f>
        <v/>
      </c>
      <c r="C17" s="66" t="str">
        <f>IF(details!C17="","",details!C17)</f>
        <v/>
      </c>
      <c r="D17" s="97">
        <f>IF(details!D17="","",details!D17)</f>
        <v>811</v>
      </c>
      <c r="E17" s="97" t="str">
        <f>IF(details!E17="","",details!E17)</f>
        <v/>
      </c>
      <c r="F17" s="66" t="str">
        <f>IF(details!F17="","",details!F17)</f>
        <v/>
      </c>
      <c r="G17" s="315" t="str">
        <f>IF(details!G17="","",details!G17)</f>
        <v/>
      </c>
      <c r="H17" s="148" t="str">
        <f>IF(details!CQ17="","",details!CQ17)</f>
        <v/>
      </c>
      <c r="I17" s="149" t="str">
        <f>IF(details!I17="","",details!I17)</f>
        <v>A11</v>
      </c>
      <c r="J17" s="149" t="str">
        <f>IF(details!J17="","",details!J17)</f>
        <v>B11</v>
      </c>
      <c r="K17" s="149" t="str">
        <f>IF(details!K17="","",details!K17)</f>
        <v>C11</v>
      </c>
      <c r="L17" s="66">
        <f>IF(details!L17="","",details!L17)</f>
        <v>5</v>
      </c>
      <c r="M17" s="66">
        <f>IF(details!M17="","",details!M17)</f>
        <v>5</v>
      </c>
      <c r="N17" s="66">
        <f t="shared" si="28"/>
        <v>10</v>
      </c>
      <c r="O17" s="66">
        <f>IF(details!N17="","",details!N17)</f>
        <v>5</v>
      </c>
      <c r="P17" s="66">
        <f>IF(details!O17="","",details!O17)</f>
        <v>5</v>
      </c>
      <c r="Q17" s="66">
        <f t="shared" si="29"/>
        <v>10</v>
      </c>
      <c r="R17" s="66">
        <f>IF(details!P17="","",details!P17)</f>
        <v>5</v>
      </c>
      <c r="S17" s="66">
        <f>IF(details!Q17="","",details!Q17)</f>
        <v>5</v>
      </c>
      <c r="T17" s="66">
        <f t="shared" si="30"/>
        <v>10</v>
      </c>
      <c r="U17" s="150">
        <f t="shared" si="31"/>
        <v>30</v>
      </c>
      <c r="V17" s="66">
        <f>IF(details!R17="","",details!R17)</f>
        <v>30</v>
      </c>
      <c r="W17" s="66">
        <f>IF(details!S17="","",details!S17)</f>
        <v>30</v>
      </c>
      <c r="X17" s="66">
        <f>IF(details!T17="","",details!T17)</f>
        <v>10</v>
      </c>
      <c r="Y17" s="150">
        <f t="shared" si="32"/>
        <v>70</v>
      </c>
      <c r="Z17" s="151">
        <f t="shared" si="33"/>
        <v>100</v>
      </c>
      <c r="AA17" s="66">
        <f>IF(details!U17="","",details!U17)</f>
        <v>30</v>
      </c>
      <c r="AB17" s="66">
        <f>IF(details!V17="","",details!V17)</f>
        <v>30</v>
      </c>
      <c r="AC17" s="66">
        <f>IF(details!W17="","",details!W17)</f>
        <v>20</v>
      </c>
      <c r="AD17" s="151">
        <f t="shared" si="34"/>
        <v>80</v>
      </c>
      <c r="AE17" s="97">
        <f t="shared" si="35"/>
        <v>180</v>
      </c>
      <c r="AF17" s="152">
        <f t="shared" si="36"/>
        <v>90</v>
      </c>
      <c r="AG17" s="97" t="str">
        <f t="shared" si="37"/>
        <v>A</v>
      </c>
      <c r="AH17" s="138">
        <f t="shared" si="0"/>
        <v>200</v>
      </c>
      <c r="AI17" s="138">
        <f t="shared" si="38"/>
        <v>0</v>
      </c>
      <c r="AJ17" s="66">
        <f>IF(details!X17="","",details!X17)</f>
        <v>5</v>
      </c>
      <c r="AK17" s="66">
        <f>IF(details!Y17="","",details!Y17)</f>
        <v>5</v>
      </c>
      <c r="AL17" s="66">
        <f t="shared" si="39"/>
        <v>10</v>
      </c>
      <c r="AM17" s="66">
        <f>IF(details!Z17="","",details!Z17)</f>
        <v>5</v>
      </c>
      <c r="AN17" s="66">
        <f>IF(details!AA17="","",details!AA17)</f>
        <v>5</v>
      </c>
      <c r="AO17" s="66">
        <f t="shared" si="40"/>
        <v>10</v>
      </c>
      <c r="AP17" s="66">
        <f>IF(details!AB17="","",details!AB17)</f>
        <v>5</v>
      </c>
      <c r="AQ17" s="66">
        <f>IF(details!AC17="","",details!AC17)</f>
        <v>5</v>
      </c>
      <c r="AR17" s="66">
        <f t="shared" si="41"/>
        <v>10</v>
      </c>
      <c r="AS17" s="150">
        <f t="shared" si="42"/>
        <v>30</v>
      </c>
      <c r="AT17" s="66">
        <f>IF(details!AD17="","",details!AD17)</f>
        <v>30</v>
      </c>
      <c r="AU17" s="66">
        <f>IF(details!AE17="","",details!AE17)</f>
        <v>30</v>
      </c>
      <c r="AV17" s="66">
        <f>IF(details!AF17="","",details!AF17)</f>
        <v>10</v>
      </c>
      <c r="AW17" s="150">
        <f t="shared" si="43"/>
        <v>70</v>
      </c>
      <c r="AX17" s="151">
        <f t="shared" si="44"/>
        <v>100</v>
      </c>
      <c r="AY17" s="66">
        <f>IF(details!AG17="","",details!AG17)</f>
        <v>30</v>
      </c>
      <c r="AZ17" s="66">
        <f>IF(details!AH17="","",details!AH17)</f>
        <v>30</v>
      </c>
      <c r="BA17" s="66">
        <f>IF(details!AI17="","",details!AI17)</f>
        <v>20</v>
      </c>
      <c r="BB17" s="151">
        <f t="shared" si="45"/>
        <v>80</v>
      </c>
      <c r="BC17" s="97">
        <f t="shared" si="46"/>
        <v>180</v>
      </c>
      <c r="BD17" s="152">
        <f t="shared" si="47"/>
        <v>90</v>
      </c>
      <c r="BE17" s="97" t="str">
        <f t="shared" si="48"/>
        <v>A</v>
      </c>
      <c r="BF17" s="138">
        <f t="shared" si="2"/>
        <v>200</v>
      </c>
      <c r="BG17" s="138">
        <f t="shared" si="49"/>
        <v>0</v>
      </c>
      <c r="BH17" s="153" t="str">
        <f>IF(D17="","",details!AJ17)</f>
        <v>s</v>
      </c>
      <c r="BI17" s="66">
        <f>IF(details!AK17="","",details!AK17)</f>
        <v>5</v>
      </c>
      <c r="BJ17" s="66">
        <f>IF(details!AL17="","",details!AL17)</f>
        <v>5</v>
      </c>
      <c r="BK17" s="66">
        <f t="shared" si="50"/>
        <v>10</v>
      </c>
      <c r="BL17" s="66">
        <f>IF(details!AM17="","",details!AM17)</f>
        <v>5</v>
      </c>
      <c r="BM17" s="66">
        <f>IF(details!AN17="","",details!AN17)</f>
        <v>5</v>
      </c>
      <c r="BN17" s="66">
        <f t="shared" si="51"/>
        <v>10</v>
      </c>
      <c r="BO17" s="66">
        <f>IF(details!AO17="","",details!AO17)</f>
        <v>5</v>
      </c>
      <c r="BP17" s="66">
        <f>IF(details!AP17="","",details!AP17)</f>
        <v>5</v>
      </c>
      <c r="BQ17" s="66">
        <f t="shared" si="52"/>
        <v>10</v>
      </c>
      <c r="BR17" s="150">
        <f t="shared" si="53"/>
        <v>30</v>
      </c>
      <c r="BS17" s="66">
        <f>IF(details!AQ17="","",details!AQ17)</f>
        <v>50</v>
      </c>
      <c r="BT17" s="66">
        <f>IF(details!AR17="","",details!AR17)</f>
        <v>20</v>
      </c>
      <c r="BU17" s="150">
        <f t="shared" si="54"/>
        <v>70</v>
      </c>
      <c r="BV17" s="151">
        <f t="shared" si="55"/>
        <v>100</v>
      </c>
      <c r="BW17" s="66">
        <f>IF(details!AS17="","",details!AS17)</f>
        <v>70</v>
      </c>
      <c r="BX17" s="66">
        <f>IF(details!AT17="","",details!AT17)</f>
        <v>30</v>
      </c>
      <c r="BY17" s="151">
        <f t="shared" si="56"/>
        <v>100</v>
      </c>
      <c r="BZ17" s="97">
        <f t="shared" si="57"/>
        <v>200</v>
      </c>
      <c r="CA17" s="152">
        <f t="shared" si="58"/>
        <v>100</v>
      </c>
      <c r="CB17" s="97" t="str">
        <f t="shared" si="59"/>
        <v>A</v>
      </c>
      <c r="CC17" s="138">
        <f t="shared" si="4"/>
        <v>200</v>
      </c>
      <c r="CD17" s="138">
        <f t="shared" si="60"/>
        <v>0</v>
      </c>
      <c r="CE17" s="66">
        <f>IF(details!AU17="","",details!AU17)</f>
        <v>5</v>
      </c>
      <c r="CF17" s="66">
        <f>IF(details!AV17="","",details!AV17)</f>
        <v>5</v>
      </c>
      <c r="CG17" s="66">
        <f t="shared" si="61"/>
        <v>10</v>
      </c>
      <c r="CH17" s="66">
        <f>IF(details!AW17="","",details!AW17)</f>
        <v>5</v>
      </c>
      <c r="CI17" s="66">
        <f>IF(details!AX17="","",details!AX17)</f>
        <v>5</v>
      </c>
      <c r="CJ17" s="66">
        <f t="shared" si="62"/>
        <v>10</v>
      </c>
      <c r="CK17" s="66">
        <f>IF(details!AY17="","",details!AY17)</f>
        <v>5</v>
      </c>
      <c r="CL17" s="66">
        <f>IF(details!AZ17="","",details!AZ17)</f>
        <v>5</v>
      </c>
      <c r="CM17" s="66">
        <f t="shared" si="63"/>
        <v>10</v>
      </c>
      <c r="CN17" s="150">
        <f t="shared" si="64"/>
        <v>30</v>
      </c>
      <c r="CO17" s="66">
        <f>IF(details!BA17="","",details!BA17)</f>
        <v>30</v>
      </c>
      <c r="CP17" s="66">
        <f>IF(details!BB17="","",details!BB17)</f>
        <v>30</v>
      </c>
      <c r="CQ17" s="66">
        <f>IF(details!BC17="","",details!BC17)</f>
        <v>10</v>
      </c>
      <c r="CR17" s="150">
        <f t="shared" si="65"/>
        <v>70</v>
      </c>
      <c r="CS17" s="151">
        <f t="shared" si="66"/>
        <v>100</v>
      </c>
      <c r="CT17" s="66">
        <f>IF(details!BD17="","",details!BD17)</f>
        <v>30</v>
      </c>
      <c r="CU17" s="66">
        <f>IF(details!BE17="","",details!BE17)</f>
        <v>30</v>
      </c>
      <c r="CV17" s="66">
        <f>IF(details!BF17="","",details!BF17)</f>
        <v>20</v>
      </c>
      <c r="CW17" s="151">
        <f t="shared" si="67"/>
        <v>80</v>
      </c>
      <c r="CX17" s="97">
        <f t="shared" si="68"/>
        <v>180</v>
      </c>
      <c r="CY17" s="152">
        <f t="shared" si="69"/>
        <v>90</v>
      </c>
      <c r="CZ17" s="97" t="str">
        <f t="shared" si="70"/>
        <v>A</v>
      </c>
      <c r="DA17" s="138">
        <f t="shared" si="6"/>
        <v>200</v>
      </c>
      <c r="DB17" s="138">
        <f t="shared" si="71"/>
        <v>0</v>
      </c>
      <c r="DC17" s="66">
        <f>IF(details!BG17="","",details!BG17)</f>
        <v>5</v>
      </c>
      <c r="DD17" s="66">
        <f>IF(details!BH17="","",details!BH17)</f>
        <v>5</v>
      </c>
      <c r="DE17" s="66">
        <f t="shared" si="72"/>
        <v>10</v>
      </c>
      <c r="DF17" s="66">
        <f>IF(details!BI17="","",details!BI17)</f>
        <v>5</v>
      </c>
      <c r="DG17" s="66">
        <f>IF(details!BJ17="","",details!BJ17)</f>
        <v>5</v>
      </c>
      <c r="DH17" s="66">
        <f t="shared" si="73"/>
        <v>10</v>
      </c>
      <c r="DI17" s="66">
        <f>IF(details!BK17="","",details!BK17)</f>
        <v>5</v>
      </c>
      <c r="DJ17" s="66">
        <f>IF(details!BL17="","",details!BL17)</f>
        <v>5</v>
      </c>
      <c r="DK17" s="66">
        <f t="shared" si="74"/>
        <v>10</v>
      </c>
      <c r="DL17" s="150">
        <f t="shared" si="75"/>
        <v>30</v>
      </c>
      <c r="DM17" s="66">
        <f>IF(details!BM17="","",details!BM17)</f>
        <v>50</v>
      </c>
      <c r="DN17" s="66">
        <f>IF(details!BN17="","",details!BN17)</f>
        <v>20</v>
      </c>
      <c r="DO17" s="150">
        <f t="shared" si="76"/>
        <v>70</v>
      </c>
      <c r="DP17" s="151">
        <f t="shared" si="77"/>
        <v>100</v>
      </c>
      <c r="DQ17" s="66">
        <f>IF(details!BO17="","",details!BO17)</f>
        <v>70</v>
      </c>
      <c r="DR17" s="66">
        <f>IF(details!BP17="","",details!BP17)</f>
        <v>30</v>
      </c>
      <c r="DS17" s="151">
        <f t="shared" si="78"/>
        <v>100</v>
      </c>
      <c r="DT17" s="97">
        <f t="shared" si="79"/>
        <v>200</v>
      </c>
      <c r="DU17" s="152">
        <f t="shared" si="80"/>
        <v>100</v>
      </c>
      <c r="DV17" s="97" t="str">
        <f t="shared" si="81"/>
        <v>A</v>
      </c>
      <c r="DW17" s="138">
        <f t="shared" si="8"/>
        <v>200</v>
      </c>
      <c r="DX17" s="138">
        <f t="shared" si="82"/>
        <v>0</v>
      </c>
      <c r="DY17" s="66">
        <f>IF(details!BQ17="","",details!BQ17)</f>
        <v>5</v>
      </c>
      <c r="DZ17" s="66">
        <f>IF(details!BR17="","",details!BR17)</f>
        <v>5</v>
      </c>
      <c r="EA17" s="66">
        <f t="shared" si="83"/>
        <v>10</v>
      </c>
      <c r="EB17" s="66">
        <f>IF(details!BS17="","",details!BS17)</f>
        <v>5</v>
      </c>
      <c r="EC17" s="66">
        <f>IF(details!BT17="","",details!BT17)</f>
        <v>5</v>
      </c>
      <c r="ED17" s="66">
        <f t="shared" si="84"/>
        <v>10</v>
      </c>
      <c r="EE17" s="66">
        <f>IF(details!BU17="","",details!BU17)</f>
        <v>5</v>
      </c>
      <c r="EF17" s="66">
        <f>IF(details!BV17="","",details!BV17)</f>
        <v>5</v>
      </c>
      <c r="EG17" s="66">
        <f t="shared" si="85"/>
        <v>10</v>
      </c>
      <c r="EH17" s="150">
        <f t="shared" si="86"/>
        <v>30</v>
      </c>
      <c r="EI17" s="66">
        <f>IF(details!BW17="","",details!BW17)</f>
        <v>50</v>
      </c>
      <c r="EJ17" s="66">
        <f>IF(details!BX17="","",details!BX17)</f>
        <v>20</v>
      </c>
      <c r="EK17" s="150">
        <f t="shared" si="87"/>
        <v>70</v>
      </c>
      <c r="EL17" s="151">
        <f t="shared" si="88"/>
        <v>100</v>
      </c>
      <c r="EM17" s="66">
        <f>IF(details!BY17="","",details!BY17)</f>
        <v>70</v>
      </c>
      <c r="EN17" s="66">
        <f>IF(details!BZ17="","",details!BZ17)</f>
        <v>30</v>
      </c>
      <c r="EO17" s="151">
        <f t="shared" si="89"/>
        <v>100</v>
      </c>
      <c r="EP17" s="97">
        <f t="shared" si="90"/>
        <v>200</v>
      </c>
      <c r="EQ17" s="152">
        <f t="shared" si="91"/>
        <v>100</v>
      </c>
      <c r="ER17" s="97" t="str">
        <f t="shared" si="92"/>
        <v>A</v>
      </c>
      <c r="ES17" s="138">
        <f t="shared" si="10"/>
        <v>200</v>
      </c>
      <c r="ET17" s="138">
        <f t="shared" si="93"/>
        <v>0</v>
      </c>
      <c r="EU17" s="66">
        <f>IF(details!CA17="","",details!CA17)</f>
        <v>20</v>
      </c>
      <c r="EV17" s="66">
        <f>IF(details!CB17="","",details!CB17)</f>
        <v>20</v>
      </c>
      <c r="EW17" s="66">
        <f>IF(details!CC17="","",details!CC17)</f>
        <v>20</v>
      </c>
      <c r="EX17" s="66">
        <f>IF(details!CD17="","",details!CD17)</f>
        <v>20</v>
      </c>
      <c r="EY17" s="66">
        <f>IF(details!CE17="","",details!CE17)</f>
        <v>20</v>
      </c>
      <c r="EZ17" s="97">
        <f t="shared" si="94"/>
        <v>100</v>
      </c>
      <c r="FA17" s="97">
        <f t="shared" si="95"/>
        <v>100</v>
      </c>
      <c r="FB17" s="97" t="str">
        <f t="shared" si="96"/>
        <v>A</v>
      </c>
      <c r="FC17" s="138">
        <f t="shared" si="97"/>
        <v>100</v>
      </c>
      <c r="FD17" s="138">
        <f t="shared" si="98"/>
        <v>0</v>
      </c>
      <c r="FE17" s="66">
        <f>IF(details!CF17="","",details!CF17)</f>
        <v>20</v>
      </c>
      <c r="FF17" s="66">
        <f>IF(details!CG17="","",details!CG17)</f>
        <v>20</v>
      </c>
      <c r="FG17" s="66">
        <f>IF(details!CH17="","",details!CH17)</f>
        <v>20</v>
      </c>
      <c r="FH17" s="66">
        <f>IF(details!CI17="","",details!CI17)</f>
        <v>20</v>
      </c>
      <c r="FI17" s="66">
        <f>IF(details!CJ17="","",details!CJ17)</f>
        <v>20</v>
      </c>
      <c r="FJ17" s="97">
        <f t="shared" si="99"/>
        <v>100</v>
      </c>
      <c r="FK17" s="97">
        <f t="shared" si="100"/>
        <v>100</v>
      </c>
      <c r="FL17" s="97" t="str">
        <f t="shared" si="101"/>
        <v>A</v>
      </c>
      <c r="FM17" s="138">
        <f t="shared" si="102"/>
        <v>100</v>
      </c>
      <c r="FN17" s="138">
        <f t="shared" si="103"/>
        <v>0</v>
      </c>
      <c r="FO17" s="66">
        <f>IF(details!CK17="","",details!CK17)</f>
        <v>20</v>
      </c>
      <c r="FP17" s="66">
        <f>IF(details!CL17="","",details!CL17)</f>
        <v>20</v>
      </c>
      <c r="FQ17" s="66">
        <f>IF(details!CM17="","",details!CM17)</f>
        <v>20</v>
      </c>
      <c r="FR17" s="66">
        <f>IF(details!CN17="","",details!CN17)</f>
        <v>20</v>
      </c>
      <c r="FS17" s="66">
        <f>IF(details!CO17="","",details!CO17)</f>
        <v>20</v>
      </c>
      <c r="FT17" s="97">
        <f t="shared" si="104"/>
        <v>100</v>
      </c>
      <c r="FU17" s="97">
        <f t="shared" si="105"/>
        <v>100</v>
      </c>
      <c r="FV17" s="97" t="str">
        <f t="shared" si="106"/>
        <v>A</v>
      </c>
      <c r="FW17" s="138">
        <f t="shared" si="107"/>
        <v>100</v>
      </c>
      <c r="FX17" s="138">
        <f t="shared" si="108"/>
        <v>0</v>
      </c>
      <c r="FY17" s="96">
        <f t="shared" si="109"/>
        <v>200</v>
      </c>
      <c r="FZ17" s="96">
        <f t="shared" si="110"/>
        <v>180</v>
      </c>
      <c r="GA17" s="96" t="str">
        <f t="shared" si="111"/>
        <v>A</v>
      </c>
      <c r="GB17" s="96">
        <f t="shared" si="112"/>
        <v>200</v>
      </c>
      <c r="GC17" s="96">
        <f t="shared" si="113"/>
        <v>180</v>
      </c>
      <c r="GD17" s="96" t="str">
        <f t="shared" si="114"/>
        <v>A</v>
      </c>
      <c r="GE17" s="154">
        <f t="shared" si="115"/>
        <v>200</v>
      </c>
      <c r="GF17" s="154">
        <f t="shared" si="116"/>
        <v>200</v>
      </c>
      <c r="GG17" s="154" t="str">
        <f t="shared" si="117"/>
        <v>A</v>
      </c>
      <c r="GH17" s="96" t="str">
        <f t="shared" si="118"/>
        <v>A</v>
      </c>
      <c r="GI17" s="96" t="str">
        <f t="shared" si="119"/>
        <v/>
      </c>
      <c r="GJ17" s="96" t="str">
        <f t="shared" si="120"/>
        <v/>
      </c>
      <c r="GK17" s="96" t="str">
        <f t="shared" si="121"/>
        <v/>
      </c>
      <c r="GL17" s="96" t="str">
        <f t="shared" si="122"/>
        <v/>
      </c>
      <c r="GM17" s="96">
        <f t="shared" si="123"/>
        <v>200</v>
      </c>
      <c r="GN17" s="96">
        <f t="shared" si="124"/>
        <v>180</v>
      </c>
      <c r="GO17" s="96" t="str">
        <f t="shared" si="125"/>
        <v>A</v>
      </c>
      <c r="GP17" s="96">
        <f t="shared" si="126"/>
        <v>200</v>
      </c>
      <c r="GQ17" s="96">
        <f t="shared" si="127"/>
        <v>200</v>
      </c>
      <c r="GR17" s="96" t="str">
        <f t="shared" si="128"/>
        <v>A</v>
      </c>
      <c r="GS17" s="96">
        <f t="shared" si="129"/>
        <v>200</v>
      </c>
      <c r="GT17" s="96">
        <f t="shared" si="130"/>
        <v>200</v>
      </c>
      <c r="GU17" s="96" t="str">
        <f t="shared" si="131"/>
        <v>A</v>
      </c>
      <c r="GV17" s="96">
        <f t="shared" si="132"/>
        <v>100</v>
      </c>
      <c r="GW17" s="96">
        <f t="shared" si="133"/>
        <v>100</v>
      </c>
      <c r="GX17" s="96" t="str">
        <f t="shared" si="134"/>
        <v>A</v>
      </c>
      <c r="GY17" s="155">
        <f t="shared" si="135"/>
        <v>100</v>
      </c>
      <c r="GZ17" s="155">
        <f t="shared" si="136"/>
        <v>100</v>
      </c>
      <c r="HA17" s="155" t="str">
        <f t="shared" si="137"/>
        <v>A</v>
      </c>
      <c r="HB17" s="155">
        <f t="shared" si="138"/>
        <v>100</v>
      </c>
      <c r="HC17" s="155">
        <f t="shared" si="139"/>
        <v>100</v>
      </c>
      <c r="HD17" s="155" t="str">
        <f t="shared" si="140"/>
        <v>A</v>
      </c>
      <c r="HE17" s="257">
        <f t="shared" si="141"/>
        <v>0</v>
      </c>
      <c r="HF17" s="257">
        <f t="shared" si="142"/>
        <v>0</v>
      </c>
      <c r="HG17" s="257">
        <f t="shared" si="143"/>
        <v>4</v>
      </c>
      <c r="HH17" s="257">
        <f t="shared" si="144"/>
        <v>0</v>
      </c>
      <c r="HI17" s="66" t="str">
        <f t="shared" si="17"/>
        <v>PASSED</v>
      </c>
      <c r="HJ17" s="93">
        <f t="shared" si="145"/>
        <v>1200</v>
      </c>
      <c r="HK17" s="93">
        <f t="shared" si="146"/>
        <v>1140</v>
      </c>
      <c r="HL17" s="94">
        <f t="shared" si="147"/>
        <v>95</v>
      </c>
      <c r="HM17" s="216">
        <f t="shared" si="148"/>
        <v>95</v>
      </c>
      <c r="HN17" s="217">
        <f t="shared" si="149"/>
        <v>4.0000000000000009</v>
      </c>
      <c r="HO17" s="95" t="str">
        <f t="shared" si="150"/>
        <v>A</v>
      </c>
      <c r="HP17" s="156" t="str">
        <f>details!EP17</f>
        <v/>
      </c>
      <c r="HQ17" s="157" t="str">
        <f>details!EQ17</f>
        <v/>
      </c>
      <c r="HR17" s="220" t="str">
        <f t="shared" si="152"/>
        <v/>
      </c>
      <c r="HS17" s="102" t="str">
        <f>IF(details!CP17="","",details!CP17)</f>
        <v/>
      </c>
      <c r="HX17" s="728" t="str">
        <f>A1</f>
        <v>GOVT. HR. SEC. SCHOOL, MARJEEVI, NIMBAHERA</v>
      </c>
      <c r="HY17" s="729"/>
      <c r="HZ17" s="729"/>
      <c r="IA17" s="729"/>
      <c r="IB17" s="729"/>
      <c r="IC17" s="729"/>
      <c r="ID17" s="729"/>
      <c r="IE17" s="732" t="s">
        <v>152</v>
      </c>
      <c r="IF17" s="732"/>
      <c r="IG17" s="732"/>
      <c r="IH17" s="732"/>
      <c r="II17" s="732" t="s">
        <v>118</v>
      </c>
      <c r="IJ17" s="734" t="str">
        <f>H3</f>
        <v>2022-23</v>
      </c>
      <c r="IK17" s="735"/>
      <c r="IV17" s="170"/>
      <c r="IW17" s="171"/>
      <c r="IY17" s="171"/>
      <c r="IZ17" s="171"/>
      <c r="JB17" s="171"/>
      <c r="JC17" s="171"/>
      <c r="JE17" s="171"/>
      <c r="JF17" s="171"/>
      <c r="JH17" s="171"/>
    </row>
    <row r="18" spans="1:268" ht="14" customHeight="1">
      <c r="A18" s="147">
        <f>IF(details!A18="","",details!A18)</f>
        <v>12</v>
      </c>
      <c r="B18" s="66" t="str">
        <f>IF(details!B18="","",details!B18)</f>
        <v/>
      </c>
      <c r="C18" s="66" t="str">
        <f>IF(details!C18="","",details!C18)</f>
        <v/>
      </c>
      <c r="D18" s="97">
        <f>IF(details!D18="","",details!D18)</f>
        <v>812</v>
      </c>
      <c r="E18" s="97" t="str">
        <f>IF(details!E18="","",details!E18)</f>
        <v/>
      </c>
      <c r="F18" s="66" t="str">
        <f>IF(details!F18="","",details!F18)</f>
        <v/>
      </c>
      <c r="G18" s="315" t="str">
        <f>IF(details!G18="","",details!G18)</f>
        <v/>
      </c>
      <c r="H18" s="148" t="str">
        <f>IF(details!CQ18="","",details!CQ18)</f>
        <v/>
      </c>
      <c r="I18" s="149" t="str">
        <f>IF(details!I18="","",details!I18)</f>
        <v>A12</v>
      </c>
      <c r="J18" s="149" t="str">
        <f>IF(details!J18="","",details!J18)</f>
        <v>B12</v>
      </c>
      <c r="K18" s="149" t="str">
        <f>IF(details!K18="","",details!K18)</f>
        <v>C12</v>
      </c>
      <c r="L18" s="66">
        <f>IF(details!L18="","",details!L18)</f>
        <v>5</v>
      </c>
      <c r="M18" s="66">
        <f>IF(details!M18="","",details!M18)</f>
        <v>5</v>
      </c>
      <c r="N18" s="66">
        <f t="shared" si="28"/>
        <v>10</v>
      </c>
      <c r="O18" s="66">
        <f>IF(details!N18="","",details!N18)</f>
        <v>5</v>
      </c>
      <c r="P18" s="66">
        <f>IF(details!O18="","",details!O18)</f>
        <v>5</v>
      </c>
      <c r="Q18" s="66">
        <f t="shared" si="29"/>
        <v>10</v>
      </c>
      <c r="R18" s="66">
        <f>IF(details!P18="","",details!P18)</f>
        <v>5</v>
      </c>
      <c r="S18" s="66">
        <f>IF(details!Q18="","",details!Q18)</f>
        <v>5</v>
      </c>
      <c r="T18" s="66">
        <f t="shared" si="30"/>
        <v>10</v>
      </c>
      <c r="U18" s="150">
        <f t="shared" si="31"/>
        <v>30</v>
      </c>
      <c r="V18" s="66">
        <f>IF(details!R18="","",details!R18)</f>
        <v>29</v>
      </c>
      <c r="W18" s="66">
        <f>IF(details!S18="","",details!S18)</f>
        <v>29</v>
      </c>
      <c r="X18" s="66">
        <f>IF(details!T18="","",details!T18)</f>
        <v>9</v>
      </c>
      <c r="Y18" s="150">
        <f t="shared" si="32"/>
        <v>67</v>
      </c>
      <c r="Z18" s="151">
        <f t="shared" si="33"/>
        <v>97</v>
      </c>
      <c r="AA18" s="66">
        <f>IF(details!U18="","",details!U18)</f>
        <v>29</v>
      </c>
      <c r="AB18" s="66">
        <f>IF(details!V18="","",details!V18)</f>
        <v>29</v>
      </c>
      <c r="AC18" s="66">
        <f>IF(details!W18="","",details!W18)</f>
        <v>20</v>
      </c>
      <c r="AD18" s="151">
        <f t="shared" si="34"/>
        <v>78</v>
      </c>
      <c r="AE18" s="97">
        <f t="shared" si="35"/>
        <v>175</v>
      </c>
      <c r="AF18" s="152">
        <f t="shared" si="36"/>
        <v>88</v>
      </c>
      <c r="AG18" s="97" t="str">
        <f t="shared" si="37"/>
        <v>A</v>
      </c>
      <c r="AH18" s="138">
        <f t="shared" si="0"/>
        <v>200</v>
      </c>
      <c r="AI18" s="138">
        <f t="shared" si="38"/>
        <v>0</v>
      </c>
      <c r="AJ18" s="66">
        <f>IF(details!X18="","",details!X18)</f>
        <v>5</v>
      </c>
      <c r="AK18" s="66">
        <f>IF(details!Y18="","",details!Y18)</f>
        <v>5</v>
      </c>
      <c r="AL18" s="66">
        <f t="shared" si="39"/>
        <v>10</v>
      </c>
      <c r="AM18" s="66">
        <f>IF(details!Z18="","",details!Z18)</f>
        <v>5</v>
      </c>
      <c r="AN18" s="66">
        <f>IF(details!AA18="","",details!AA18)</f>
        <v>5</v>
      </c>
      <c r="AO18" s="66">
        <f t="shared" si="40"/>
        <v>10</v>
      </c>
      <c r="AP18" s="66">
        <f>IF(details!AB18="","",details!AB18)</f>
        <v>5</v>
      </c>
      <c r="AQ18" s="66">
        <f>IF(details!AC18="","",details!AC18)</f>
        <v>5</v>
      </c>
      <c r="AR18" s="66">
        <f t="shared" si="41"/>
        <v>10</v>
      </c>
      <c r="AS18" s="150">
        <f t="shared" si="42"/>
        <v>30</v>
      </c>
      <c r="AT18" s="66">
        <f>IF(details!AD18="","",details!AD18)</f>
        <v>29</v>
      </c>
      <c r="AU18" s="66">
        <f>IF(details!AE18="","",details!AE18)</f>
        <v>29</v>
      </c>
      <c r="AV18" s="66">
        <f>IF(details!AF18="","",details!AF18)</f>
        <v>9</v>
      </c>
      <c r="AW18" s="150">
        <f t="shared" si="43"/>
        <v>67</v>
      </c>
      <c r="AX18" s="151">
        <f t="shared" si="44"/>
        <v>97</v>
      </c>
      <c r="AY18" s="66">
        <f>IF(details!AG18="","",details!AG18)</f>
        <v>29</v>
      </c>
      <c r="AZ18" s="66">
        <f>IF(details!AH18="","",details!AH18)</f>
        <v>29</v>
      </c>
      <c r="BA18" s="66">
        <f>IF(details!AI18="","",details!AI18)</f>
        <v>20</v>
      </c>
      <c r="BB18" s="151">
        <f t="shared" si="45"/>
        <v>78</v>
      </c>
      <c r="BC18" s="97">
        <f t="shared" si="46"/>
        <v>175</v>
      </c>
      <c r="BD18" s="152">
        <f t="shared" si="47"/>
        <v>88</v>
      </c>
      <c r="BE18" s="97" t="str">
        <f t="shared" si="48"/>
        <v>A</v>
      </c>
      <c r="BF18" s="138">
        <f t="shared" si="2"/>
        <v>200</v>
      </c>
      <c r="BG18" s="138">
        <f t="shared" si="49"/>
        <v>0</v>
      </c>
      <c r="BH18" s="153" t="str">
        <f>IF(D18="","",details!AJ18)</f>
        <v>s</v>
      </c>
      <c r="BI18" s="66">
        <f>IF(details!AK18="","",details!AK18)</f>
        <v>5</v>
      </c>
      <c r="BJ18" s="66">
        <f>IF(details!AL18="","",details!AL18)</f>
        <v>5</v>
      </c>
      <c r="BK18" s="66">
        <f t="shared" si="50"/>
        <v>10</v>
      </c>
      <c r="BL18" s="66">
        <f>IF(details!AM18="","",details!AM18)</f>
        <v>5</v>
      </c>
      <c r="BM18" s="66">
        <f>IF(details!AN18="","",details!AN18)</f>
        <v>5</v>
      </c>
      <c r="BN18" s="66">
        <f t="shared" si="51"/>
        <v>10</v>
      </c>
      <c r="BO18" s="66">
        <f>IF(details!AO18="","",details!AO18)</f>
        <v>5</v>
      </c>
      <c r="BP18" s="66">
        <f>IF(details!AP18="","",details!AP18)</f>
        <v>5</v>
      </c>
      <c r="BQ18" s="66">
        <f t="shared" si="52"/>
        <v>10</v>
      </c>
      <c r="BR18" s="150">
        <f t="shared" si="53"/>
        <v>30</v>
      </c>
      <c r="BS18" s="66">
        <f>IF(details!AQ18="","",details!AQ18)</f>
        <v>50</v>
      </c>
      <c r="BT18" s="66">
        <f>IF(details!AR18="","",details!AR18)</f>
        <v>20</v>
      </c>
      <c r="BU18" s="150">
        <f t="shared" si="54"/>
        <v>70</v>
      </c>
      <c r="BV18" s="151">
        <f t="shared" si="55"/>
        <v>100</v>
      </c>
      <c r="BW18" s="66">
        <f>IF(details!AS18="","",details!AS18)</f>
        <v>70</v>
      </c>
      <c r="BX18" s="66">
        <f>IF(details!AT18="","",details!AT18)</f>
        <v>30</v>
      </c>
      <c r="BY18" s="151">
        <f t="shared" si="56"/>
        <v>100</v>
      </c>
      <c r="BZ18" s="97">
        <f t="shared" si="57"/>
        <v>200</v>
      </c>
      <c r="CA18" s="152">
        <f t="shared" si="58"/>
        <v>100</v>
      </c>
      <c r="CB18" s="97" t="str">
        <f t="shared" si="59"/>
        <v>A</v>
      </c>
      <c r="CC18" s="138">
        <f t="shared" si="4"/>
        <v>200</v>
      </c>
      <c r="CD18" s="138">
        <f t="shared" si="60"/>
        <v>0</v>
      </c>
      <c r="CE18" s="66">
        <f>IF(details!AU18="","",details!AU18)</f>
        <v>5</v>
      </c>
      <c r="CF18" s="66">
        <f>IF(details!AV18="","",details!AV18)</f>
        <v>5</v>
      </c>
      <c r="CG18" s="66">
        <f t="shared" si="61"/>
        <v>10</v>
      </c>
      <c r="CH18" s="66">
        <f>IF(details!AW18="","",details!AW18)</f>
        <v>5</v>
      </c>
      <c r="CI18" s="66">
        <f>IF(details!AX18="","",details!AX18)</f>
        <v>5</v>
      </c>
      <c r="CJ18" s="66">
        <f t="shared" si="62"/>
        <v>10</v>
      </c>
      <c r="CK18" s="66">
        <f>IF(details!AY18="","",details!AY18)</f>
        <v>5</v>
      </c>
      <c r="CL18" s="66">
        <f>IF(details!AZ18="","",details!AZ18)</f>
        <v>5</v>
      </c>
      <c r="CM18" s="66">
        <f t="shared" si="63"/>
        <v>10</v>
      </c>
      <c r="CN18" s="150">
        <f t="shared" si="64"/>
        <v>30</v>
      </c>
      <c r="CO18" s="66">
        <f>IF(details!BA18="","",details!BA18)</f>
        <v>29</v>
      </c>
      <c r="CP18" s="66">
        <f>IF(details!BB18="","",details!BB18)</f>
        <v>29</v>
      </c>
      <c r="CQ18" s="66">
        <f>IF(details!BC18="","",details!BC18)</f>
        <v>9</v>
      </c>
      <c r="CR18" s="150">
        <f t="shared" si="65"/>
        <v>67</v>
      </c>
      <c r="CS18" s="151">
        <f t="shared" si="66"/>
        <v>97</v>
      </c>
      <c r="CT18" s="66">
        <f>IF(details!BD18="","",details!BD18)</f>
        <v>29</v>
      </c>
      <c r="CU18" s="66">
        <f>IF(details!BE18="","",details!BE18)</f>
        <v>29</v>
      </c>
      <c r="CV18" s="66">
        <f>IF(details!BF18="","",details!BF18)</f>
        <v>20</v>
      </c>
      <c r="CW18" s="151">
        <f t="shared" si="67"/>
        <v>78</v>
      </c>
      <c r="CX18" s="97">
        <f t="shared" si="68"/>
        <v>175</v>
      </c>
      <c r="CY18" s="152">
        <f t="shared" si="69"/>
        <v>88</v>
      </c>
      <c r="CZ18" s="97" t="str">
        <f t="shared" si="70"/>
        <v>A</v>
      </c>
      <c r="DA18" s="138">
        <f t="shared" si="6"/>
        <v>200</v>
      </c>
      <c r="DB18" s="138">
        <f t="shared" si="71"/>
        <v>0</v>
      </c>
      <c r="DC18" s="66">
        <f>IF(details!BG18="","",details!BG18)</f>
        <v>5</v>
      </c>
      <c r="DD18" s="66">
        <f>IF(details!BH18="","",details!BH18)</f>
        <v>5</v>
      </c>
      <c r="DE18" s="66">
        <f t="shared" si="72"/>
        <v>10</v>
      </c>
      <c r="DF18" s="66">
        <f>IF(details!BI18="","",details!BI18)</f>
        <v>5</v>
      </c>
      <c r="DG18" s="66">
        <f>IF(details!BJ18="","",details!BJ18)</f>
        <v>5</v>
      </c>
      <c r="DH18" s="66">
        <f t="shared" si="73"/>
        <v>10</v>
      </c>
      <c r="DI18" s="66">
        <f>IF(details!BK18="","",details!BK18)</f>
        <v>5</v>
      </c>
      <c r="DJ18" s="66">
        <f>IF(details!BL18="","",details!BL18)</f>
        <v>5</v>
      </c>
      <c r="DK18" s="66">
        <f t="shared" si="74"/>
        <v>10</v>
      </c>
      <c r="DL18" s="150">
        <f t="shared" si="75"/>
        <v>30</v>
      </c>
      <c r="DM18" s="66">
        <f>IF(details!BM18="","",details!BM18)</f>
        <v>50</v>
      </c>
      <c r="DN18" s="66">
        <f>IF(details!BN18="","",details!BN18)</f>
        <v>20</v>
      </c>
      <c r="DO18" s="150">
        <f t="shared" si="76"/>
        <v>70</v>
      </c>
      <c r="DP18" s="151">
        <f t="shared" si="77"/>
        <v>100</v>
      </c>
      <c r="DQ18" s="66">
        <f>IF(details!BO18="","",details!BO18)</f>
        <v>70</v>
      </c>
      <c r="DR18" s="66">
        <f>IF(details!BP18="","",details!BP18)</f>
        <v>30</v>
      </c>
      <c r="DS18" s="151">
        <f t="shared" si="78"/>
        <v>100</v>
      </c>
      <c r="DT18" s="97">
        <f t="shared" si="79"/>
        <v>200</v>
      </c>
      <c r="DU18" s="152">
        <f t="shared" si="80"/>
        <v>100</v>
      </c>
      <c r="DV18" s="97" t="str">
        <f t="shared" si="81"/>
        <v>A</v>
      </c>
      <c r="DW18" s="138">
        <f t="shared" si="8"/>
        <v>200</v>
      </c>
      <c r="DX18" s="138">
        <f t="shared" si="82"/>
        <v>0</v>
      </c>
      <c r="DY18" s="66">
        <f>IF(details!BQ18="","",details!BQ18)</f>
        <v>5</v>
      </c>
      <c r="DZ18" s="66">
        <f>IF(details!BR18="","",details!BR18)</f>
        <v>5</v>
      </c>
      <c r="EA18" s="66">
        <f t="shared" si="83"/>
        <v>10</v>
      </c>
      <c r="EB18" s="66">
        <f>IF(details!BS18="","",details!BS18)</f>
        <v>5</v>
      </c>
      <c r="EC18" s="66">
        <f>IF(details!BT18="","",details!BT18)</f>
        <v>5</v>
      </c>
      <c r="ED18" s="66">
        <f t="shared" si="84"/>
        <v>10</v>
      </c>
      <c r="EE18" s="66">
        <f>IF(details!BU18="","",details!BU18)</f>
        <v>5</v>
      </c>
      <c r="EF18" s="66">
        <f>IF(details!BV18="","",details!BV18)</f>
        <v>5</v>
      </c>
      <c r="EG18" s="66">
        <f t="shared" si="85"/>
        <v>10</v>
      </c>
      <c r="EH18" s="150">
        <f t="shared" si="86"/>
        <v>30</v>
      </c>
      <c r="EI18" s="66">
        <f>IF(details!BW18="","",details!BW18)</f>
        <v>50</v>
      </c>
      <c r="EJ18" s="66">
        <f>IF(details!BX18="","",details!BX18)</f>
        <v>20</v>
      </c>
      <c r="EK18" s="150">
        <f t="shared" si="87"/>
        <v>70</v>
      </c>
      <c r="EL18" s="151">
        <f t="shared" si="88"/>
        <v>100</v>
      </c>
      <c r="EM18" s="66">
        <f>IF(details!BY18="","",details!BY18)</f>
        <v>70</v>
      </c>
      <c r="EN18" s="66">
        <f>IF(details!BZ18="","",details!BZ18)</f>
        <v>30</v>
      </c>
      <c r="EO18" s="151">
        <f t="shared" si="89"/>
        <v>100</v>
      </c>
      <c r="EP18" s="97">
        <f t="shared" si="90"/>
        <v>200</v>
      </c>
      <c r="EQ18" s="152">
        <f t="shared" si="91"/>
        <v>100</v>
      </c>
      <c r="ER18" s="97" t="str">
        <f t="shared" si="92"/>
        <v>A</v>
      </c>
      <c r="ES18" s="138">
        <f t="shared" si="10"/>
        <v>200</v>
      </c>
      <c r="ET18" s="138">
        <f t="shared" si="93"/>
        <v>0</v>
      </c>
      <c r="EU18" s="66">
        <f>IF(details!CA18="","",details!CA18)</f>
        <v>20</v>
      </c>
      <c r="EV18" s="66">
        <f>IF(details!CB18="","",details!CB18)</f>
        <v>20</v>
      </c>
      <c r="EW18" s="66">
        <f>IF(details!CC18="","",details!CC18)</f>
        <v>20</v>
      </c>
      <c r="EX18" s="66">
        <f>IF(details!CD18="","",details!CD18)</f>
        <v>20</v>
      </c>
      <c r="EY18" s="66">
        <f>IF(details!CE18="","",details!CE18)</f>
        <v>20</v>
      </c>
      <c r="EZ18" s="97">
        <f t="shared" si="94"/>
        <v>100</v>
      </c>
      <c r="FA18" s="97">
        <f t="shared" si="95"/>
        <v>100</v>
      </c>
      <c r="FB18" s="97" t="str">
        <f t="shared" si="96"/>
        <v>A</v>
      </c>
      <c r="FC18" s="138">
        <f t="shared" si="97"/>
        <v>100</v>
      </c>
      <c r="FD18" s="138">
        <f t="shared" si="98"/>
        <v>0</v>
      </c>
      <c r="FE18" s="66">
        <f>IF(details!CF18="","",details!CF18)</f>
        <v>20</v>
      </c>
      <c r="FF18" s="66">
        <f>IF(details!CG18="","",details!CG18)</f>
        <v>20</v>
      </c>
      <c r="FG18" s="66">
        <f>IF(details!CH18="","",details!CH18)</f>
        <v>20</v>
      </c>
      <c r="FH18" s="66">
        <f>IF(details!CI18="","",details!CI18)</f>
        <v>20</v>
      </c>
      <c r="FI18" s="66">
        <f>IF(details!CJ18="","",details!CJ18)</f>
        <v>20</v>
      </c>
      <c r="FJ18" s="97">
        <f t="shared" si="99"/>
        <v>100</v>
      </c>
      <c r="FK18" s="97">
        <f t="shared" si="100"/>
        <v>100</v>
      </c>
      <c r="FL18" s="97" t="str">
        <f t="shared" si="101"/>
        <v>A</v>
      </c>
      <c r="FM18" s="138">
        <f t="shared" si="102"/>
        <v>100</v>
      </c>
      <c r="FN18" s="138">
        <f t="shared" si="103"/>
        <v>0</v>
      </c>
      <c r="FO18" s="66">
        <f>IF(details!CK18="","",details!CK18)</f>
        <v>20</v>
      </c>
      <c r="FP18" s="66">
        <f>IF(details!CL18="","",details!CL18)</f>
        <v>20</v>
      </c>
      <c r="FQ18" s="66">
        <f>IF(details!CM18="","",details!CM18)</f>
        <v>20</v>
      </c>
      <c r="FR18" s="66">
        <f>IF(details!CN18="","",details!CN18)</f>
        <v>20</v>
      </c>
      <c r="FS18" s="66">
        <f>IF(details!CO18="","",details!CO18)</f>
        <v>20</v>
      </c>
      <c r="FT18" s="97">
        <f t="shared" si="104"/>
        <v>100</v>
      </c>
      <c r="FU18" s="97">
        <f t="shared" si="105"/>
        <v>100</v>
      </c>
      <c r="FV18" s="97" t="str">
        <f t="shared" si="106"/>
        <v>A</v>
      </c>
      <c r="FW18" s="138">
        <f t="shared" si="107"/>
        <v>100</v>
      </c>
      <c r="FX18" s="138">
        <f t="shared" si="108"/>
        <v>0</v>
      </c>
      <c r="FY18" s="96">
        <f t="shared" si="109"/>
        <v>200</v>
      </c>
      <c r="FZ18" s="96">
        <f t="shared" si="110"/>
        <v>175</v>
      </c>
      <c r="GA18" s="96" t="str">
        <f t="shared" si="111"/>
        <v>A</v>
      </c>
      <c r="GB18" s="96">
        <f t="shared" si="112"/>
        <v>200</v>
      </c>
      <c r="GC18" s="96">
        <f t="shared" si="113"/>
        <v>175</v>
      </c>
      <c r="GD18" s="96" t="str">
        <f t="shared" si="114"/>
        <v>A</v>
      </c>
      <c r="GE18" s="154">
        <f t="shared" si="115"/>
        <v>200</v>
      </c>
      <c r="GF18" s="154">
        <f t="shared" si="116"/>
        <v>200</v>
      </c>
      <c r="GG18" s="154" t="str">
        <f t="shared" si="117"/>
        <v>A</v>
      </c>
      <c r="GH18" s="96" t="str">
        <f t="shared" si="118"/>
        <v>A</v>
      </c>
      <c r="GI18" s="96" t="str">
        <f t="shared" si="119"/>
        <v/>
      </c>
      <c r="GJ18" s="96" t="str">
        <f t="shared" si="120"/>
        <v/>
      </c>
      <c r="GK18" s="96" t="str">
        <f t="shared" si="121"/>
        <v/>
      </c>
      <c r="GL18" s="96" t="str">
        <f t="shared" si="122"/>
        <v/>
      </c>
      <c r="GM18" s="96">
        <f t="shared" si="123"/>
        <v>200</v>
      </c>
      <c r="GN18" s="96">
        <f t="shared" si="124"/>
        <v>175</v>
      </c>
      <c r="GO18" s="96" t="str">
        <f t="shared" si="125"/>
        <v>A</v>
      </c>
      <c r="GP18" s="96">
        <f t="shared" si="126"/>
        <v>200</v>
      </c>
      <c r="GQ18" s="96">
        <f t="shared" si="127"/>
        <v>200</v>
      </c>
      <c r="GR18" s="96" t="str">
        <f t="shared" si="128"/>
        <v>A</v>
      </c>
      <c r="GS18" s="96">
        <f t="shared" si="129"/>
        <v>200</v>
      </c>
      <c r="GT18" s="96">
        <f t="shared" si="130"/>
        <v>200</v>
      </c>
      <c r="GU18" s="96" t="str">
        <f t="shared" si="131"/>
        <v>A</v>
      </c>
      <c r="GV18" s="96">
        <f t="shared" si="132"/>
        <v>100</v>
      </c>
      <c r="GW18" s="96">
        <f t="shared" si="133"/>
        <v>100</v>
      </c>
      <c r="GX18" s="96" t="str">
        <f t="shared" si="134"/>
        <v>A</v>
      </c>
      <c r="GY18" s="155">
        <f t="shared" si="135"/>
        <v>100</v>
      </c>
      <c r="GZ18" s="155">
        <f t="shared" si="136"/>
        <v>100</v>
      </c>
      <c r="HA18" s="155" t="str">
        <f t="shared" si="137"/>
        <v>A</v>
      </c>
      <c r="HB18" s="155">
        <f t="shared" si="138"/>
        <v>100</v>
      </c>
      <c r="HC18" s="155">
        <f t="shared" si="139"/>
        <v>100</v>
      </c>
      <c r="HD18" s="155" t="str">
        <f t="shared" si="140"/>
        <v>A</v>
      </c>
      <c r="HE18" s="257">
        <f t="shared" si="141"/>
        <v>0</v>
      </c>
      <c r="HF18" s="257">
        <f t="shared" si="142"/>
        <v>0</v>
      </c>
      <c r="HG18" s="257">
        <f t="shared" si="143"/>
        <v>4</v>
      </c>
      <c r="HH18" s="257">
        <f t="shared" si="144"/>
        <v>0</v>
      </c>
      <c r="HI18" s="66" t="str">
        <f t="shared" si="17"/>
        <v>PASSED</v>
      </c>
      <c r="HJ18" s="93">
        <f t="shared" si="145"/>
        <v>1200</v>
      </c>
      <c r="HK18" s="93">
        <f t="shared" si="146"/>
        <v>1125</v>
      </c>
      <c r="HL18" s="94">
        <f t="shared" si="147"/>
        <v>93.75</v>
      </c>
      <c r="HM18" s="216">
        <f t="shared" si="148"/>
        <v>93.75</v>
      </c>
      <c r="HN18" s="217">
        <f t="shared" si="149"/>
        <v>5.0000000000000018</v>
      </c>
      <c r="HO18" s="95" t="str">
        <f t="shared" si="150"/>
        <v>A</v>
      </c>
      <c r="HP18" s="156" t="str">
        <f>details!EP18</f>
        <v/>
      </c>
      <c r="HQ18" s="157" t="str">
        <f>details!EQ18</f>
        <v/>
      </c>
      <c r="HR18" s="220" t="str">
        <f t="shared" si="152"/>
        <v/>
      </c>
      <c r="HS18" s="102" t="str">
        <f>IF(details!CP18="","",details!CP18)</f>
        <v/>
      </c>
      <c r="HX18" s="730"/>
      <c r="HY18" s="731"/>
      <c r="HZ18" s="731"/>
      <c r="IA18" s="731"/>
      <c r="IB18" s="731"/>
      <c r="IC18" s="731"/>
      <c r="ID18" s="731"/>
      <c r="IE18" s="733"/>
      <c r="IF18" s="733"/>
      <c r="IG18" s="733"/>
      <c r="IH18" s="733"/>
      <c r="II18" s="733"/>
      <c r="IJ18" s="736"/>
      <c r="IK18" s="737"/>
      <c r="IV18" s="172"/>
      <c r="IW18" s="173"/>
      <c r="IY18" s="173"/>
      <c r="IZ18" s="173"/>
      <c r="JB18" s="173"/>
      <c r="JC18" s="173"/>
      <c r="JE18" s="173"/>
      <c r="JF18" s="173"/>
      <c r="JH18" s="173"/>
    </row>
    <row r="19" spans="1:268" ht="14" customHeight="1">
      <c r="A19" s="147">
        <f>IF(details!A19="","",details!A19)</f>
        <v>13</v>
      </c>
      <c r="B19" s="66" t="str">
        <f>IF(details!B19="","",details!B19)</f>
        <v/>
      </c>
      <c r="C19" s="66" t="str">
        <f>IF(details!C19="","",details!C19)</f>
        <v/>
      </c>
      <c r="D19" s="97">
        <f>IF(details!D19="","",details!D19)</f>
        <v>813</v>
      </c>
      <c r="E19" s="97" t="str">
        <f>IF(details!E19="","",details!E19)</f>
        <v/>
      </c>
      <c r="F19" s="66" t="str">
        <f>IF(details!F19="","",details!F19)</f>
        <v/>
      </c>
      <c r="G19" s="315" t="str">
        <f>IF(details!G19="","",details!G19)</f>
        <v/>
      </c>
      <c r="H19" s="148" t="str">
        <f>IF(details!CQ19="","",details!CQ19)</f>
        <v/>
      </c>
      <c r="I19" s="149" t="str">
        <f>IF(details!I19="","",details!I19)</f>
        <v>A13</v>
      </c>
      <c r="J19" s="149" t="str">
        <f>IF(details!J19="","",details!J19)</f>
        <v>B13</v>
      </c>
      <c r="K19" s="149" t="str">
        <f>IF(details!K19="","",details!K19)</f>
        <v>C13</v>
      </c>
      <c r="L19" s="66">
        <f>IF(details!L19="","",details!L19)</f>
        <v>5</v>
      </c>
      <c r="M19" s="66">
        <f>IF(details!M19="","",details!M19)</f>
        <v>5</v>
      </c>
      <c r="N19" s="66">
        <f t="shared" si="28"/>
        <v>10</v>
      </c>
      <c r="O19" s="66">
        <f>IF(details!N19="","",details!N19)</f>
        <v>5</v>
      </c>
      <c r="P19" s="66">
        <f>IF(details!O19="","",details!O19)</f>
        <v>5</v>
      </c>
      <c r="Q19" s="66">
        <f t="shared" si="29"/>
        <v>10</v>
      </c>
      <c r="R19" s="66">
        <f>IF(details!P19="","",details!P19)</f>
        <v>5</v>
      </c>
      <c r="S19" s="66">
        <f>IF(details!Q19="","",details!Q19)</f>
        <v>5</v>
      </c>
      <c r="T19" s="66">
        <f t="shared" si="30"/>
        <v>10</v>
      </c>
      <c r="U19" s="150">
        <f t="shared" si="31"/>
        <v>30</v>
      </c>
      <c r="V19" s="66">
        <f>IF(details!R19="","",details!R19)</f>
        <v>28</v>
      </c>
      <c r="W19" s="66">
        <f>IF(details!S19="","",details!S19)</f>
        <v>28</v>
      </c>
      <c r="X19" s="66">
        <f>IF(details!T19="","",details!T19)</f>
        <v>8</v>
      </c>
      <c r="Y19" s="150">
        <f t="shared" si="32"/>
        <v>64</v>
      </c>
      <c r="Z19" s="151">
        <f t="shared" si="33"/>
        <v>94</v>
      </c>
      <c r="AA19" s="66">
        <f>IF(details!U19="","",details!U19)</f>
        <v>28</v>
      </c>
      <c r="AB19" s="66">
        <f>IF(details!V19="","",details!V19)</f>
        <v>28</v>
      </c>
      <c r="AC19" s="66">
        <f>IF(details!W19="","",details!W19)</f>
        <v>20</v>
      </c>
      <c r="AD19" s="151">
        <f t="shared" si="34"/>
        <v>76</v>
      </c>
      <c r="AE19" s="97">
        <f t="shared" si="35"/>
        <v>170</v>
      </c>
      <c r="AF19" s="152">
        <f t="shared" si="36"/>
        <v>85</v>
      </c>
      <c r="AG19" s="97" t="str">
        <f t="shared" si="37"/>
        <v>B</v>
      </c>
      <c r="AH19" s="138">
        <f t="shared" si="0"/>
        <v>200</v>
      </c>
      <c r="AI19" s="138">
        <f t="shared" si="38"/>
        <v>0</v>
      </c>
      <c r="AJ19" s="66">
        <f>IF(details!X19="","",details!X19)</f>
        <v>5</v>
      </c>
      <c r="AK19" s="66">
        <f>IF(details!Y19="","",details!Y19)</f>
        <v>5</v>
      </c>
      <c r="AL19" s="66">
        <f t="shared" si="39"/>
        <v>10</v>
      </c>
      <c r="AM19" s="66">
        <f>IF(details!Z19="","",details!Z19)</f>
        <v>5</v>
      </c>
      <c r="AN19" s="66">
        <f>IF(details!AA19="","",details!AA19)</f>
        <v>5</v>
      </c>
      <c r="AO19" s="66">
        <f t="shared" si="40"/>
        <v>10</v>
      </c>
      <c r="AP19" s="66">
        <f>IF(details!AB19="","",details!AB19)</f>
        <v>5</v>
      </c>
      <c r="AQ19" s="66">
        <f>IF(details!AC19="","",details!AC19)</f>
        <v>5</v>
      </c>
      <c r="AR19" s="66">
        <f t="shared" si="41"/>
        <v>10</v>
      </c>
      <c r="AS19" s="150">
        <f t="shared" si="42"/>
        <v>30</v>
      </c>
      <c r="AT19" s="66">
        <f>IF(details!AD19="","",details!AD19)</f>
        <v>28</v>
      </c>
      <c r="AU19" s="66">
        <f>IF(details!AE19="","",details!AE19)</f>
        <v>28</v>
      </c>
      <c r="AV19" s="66">
        <f>IF(details!AF19="","",details!AF19)</f>
        <v>8</v>
      </c>
      <c r="AW19" s="150">
        <f t="shared" si="43"/>
        <v>64</v>
      </c>
      <c r="AX19" s="151">
        <f t="shared" si="44"/>
        <v>94</v>
      </c>
      <c r="AY19" s="66">
        <f>IF(details!AG19="","",details!AG19)</f>
        <v>28</v>
      </c>
      <c r="AZ19" s="66">
        <f>IF(details!AH19="","",details!AH19)</f>
        <v>28</v>
      </c>
      <c r="BA19" s="66">
        <f>IF(details!AI19="","",details!AI19)</f>
        <v>20</v>
      </c>
      <c r="BB19" s="151">
        <f t="shared" si="45"/>
        <v>76</v>
      </c>
      <c r="BC19" s="97">
        <f t="shared" si="46"/>
        <v>170</v>
      </c>
      <c r="BD19" s="152">
        <f t="shared" si="47"/>
        <v>85</v>
      </c>
      <c r="BE19" s="97" t="str">
        <f t="shared" si="48"/>
        <v>B</v>
      </c>
      <c r="BF19" s="138">
        <f t="shared" si="2"/>
        <v>200</v>
      </c>
      <c r="BG19" s="138">
        <f t="shared" si="49"/>
        <v>0</v>
      </c>
      <c r="BH19" s="153" t="str">
        <f>IF(D19="","",details!AJ19)</f>
        <v>s</v>
      </c>
      <c r="BI19" s="66">
        <f>IF(details!AK19="","",details!AK19)</f>
        <v>5</v>
      </c>
      <c r="BJ19" s="66">
        <f>IF(details!AL19="","",details!AL19)</f>
        <v>5</v>
      </c>
      <c r="BK19" s="66">
        <f t="shared" si="50"/>
        <v>10</v>
      </c>
      <c r="BL19" s="66">
        <f>IF(details!AM19="","",details!AM19)</f>
        <v>5</v>
      </c>
      <c r="BM19" s="66">
        <f>IF(details!AN19="","",details!AN19)</f>
        <v>5</v>
      </c>
      <c r="BN19" s="66">
        <f t="shared" si="51"/>
        <v>10</v>
      </c>
      <c r="BO19" s="66">
        <f>IF(details!AO19="","",details!AO19)</f>
        <v>5</v>
      </c>
      <c r="BP19" s="66">
        <f>IF(details!AP19="","",details!AP19)</f>
        <v>5</v>
      </c>
      <c r="BQ19" s="66">
        <f t="shared" si="52"/>
        <v>10</v>
      </c>
      <c r="BR19" s="150">
        <f t="shared" si="53"/>
        <v>30</v>
      </c>
      <c r="BS19" s="66">
        <f>IF(details!AQ19="","",details!AQ19)</f>
        <v>50</v>
      </c>
      <c r="BT19" s="66">
        <f>IF(details!AR19="","",details!AR19)</f>
        <v>20</v>
      </c>
      <c r="BU19" s="150">
        <f t="shared" si="54"/>
        <v>70</v>
      </c>
      <c r="BV19" s="151">
        <f t="shared" si="55"/>
        <v>100</v>
      </c>
      <c r="BW19" s="66">
        <f>IF(details!AS19="","",details!AS19)</f>
        <v>70</v>
      </c>
      <c r="BX19" s="66">
        <f>IF(details!AT19="","",details!AT19)</f>
        <v>30</v>
      </c>
      <c r="BY19" s="151">
        <f t="shared" si="56"/>
        <v>100</v>
      </c>
      <c r="BZ19" s="97">
        <f t="shared" si="57"/>
        <v>200</v>
      </c>
      <c r="CA19" s="152">
        <f t="shared" si="58"/>
        <v>100</v>
      </c>
      <c r="CB19" s="97" t="str">
        <f t="shared" si="59"/>
        <v>A</v>
      </c>
      <c r="CC19" s="138">
        <f t="shared" si="4"/>
        <v>200</v>
      </c>
      <c r="CD19" s="138">
        <f t="shared" si="60"/>
        <v>0</v>
      </c>
      <c r="CE19" s="66">
        <f>IF(details!AU19="","",details!AU19)</f>
        <v>5</v>
      </c>
      <c r="CF19" s="66">
        <f>IF(details!AV19="","",details!AV19)</f>
        <v>5</v>
      </c>
      <c r="CG19" s="66">
        <f t="shared" si="61"/>
        <v>10</v>
      </c>
      <c r="CH19" s="66">
        <f>IF(details!AW19="","",details!AW19)</f>
        <v>5</v>
      </c>
      <c r="CI19" s="66">
        <f>IF(details!AX19="","",details!AX19)</f>
        <v>5</v>
      </c>
      <c r="CJ19" s="66">
        <f t="shared" si="62"/>
        <v>10</v>
      </c>
      <c r="CK19" s="66">
        <f>IF(details!AY19="","",details!AY19)</f>
        <v>5</v>
      </c>
      <c r="CL19" s="66">
        <f>IF(details!AZ19="","",details!AZ19)</f>
        <v>5</v>
      </c>
      <c r="CM19" s="66">
        <f t="shared" si="63"/>
        <v>10</v>
      </c>
      <c r="CN19" s="150">
        <f t="shared" si="64"/>
        <v>30</v>
      </c>
      <c r="CO19" s="66">
        <f>IF(details!BA19="","",details!BA19)</f>
        <v>28</v>
      </c>
      <c r="CP19" s="66">
        <f>IF(details!BB19="","",details!BB19)</f>
        <v>28</v>
      </c>
      <c r="CQ19" s="66">
        <f>IF(details!BC19="","",details!BC19)</f>
        <v>8</v>
      </c>
      <c r="CR19" s="150">
        <f t="shared" si="65"/>
        <v>64</v>
      </c>
      <c r="CS19" s="151">
        <f t="shared" si="66"/>
        <v>94</v>
      </c>
      <c r="CT19" s="66">
        <f>IF(details!BD19="","",details!BD19)</f>
        <v>28</v>
      </c>
      <c r="CU19" s="66">
        <f>IF(details!BE19="","",details!BE19)</f>
        <v>28</v>
      </c>
      <c r="CV19" s="66">
        <f>IF(details!BF19="","",details!BF19)</f>
        <v>20</v>
      </c>
      <c r="CW19" s="151">
        <f t="shared" si="67"/>
        <v>76</v>
      </c>
      <c r="CX19" s="97">
        <f t="shared" si="68"/>
        <v>170</v>
      </c>
      <c r="CY19" s="152">
        <f t="shared" si="69"/>
        <v>85</v>
      </c>
      <c r="CZ19" s="97" t="str">
        <f t="shared" si="70"/>
        <v>B</v>
      </c>
      <c r="DA19" s="138">
        <f t="shared" si="6"/>
        <v>200</v>
      </c>
      <c r="DB19" s="138">
        <f t="shared" si="71"/>
        <v>0</v>
      </c>
      <c r="DC19" s="66">
        <f>IF(details!BG19="","",details!BG19)</f>
        <v>5</v>
      </c>
      <c r="DD19" s="66">
        <f>IF(details!BH19="","",details!BH19)</f>
        <v>5</v>
      </c>
      <c r="DE19" s="66">
        <f t="shared" si="72"/>
        <v>10</v>
      </c>
      <c r="DF19" s="66">
        <f>IF(details!BI19="","",details!BI19)</f>
        <v>5</v>
      </c>
      <c r="DG19" s="66">
        <f>IF(details!BJ19="","",details!BJ19)</f>
        <v>5</v>
      </c>
      <c r="DH19" s="66">
        <f t="shared" si="73"/>
        <v>10</v>
      </c>
      <c r="DI19" s="66">
        <f>IF(details!BK19="","",details!BK19)</f>
        <v>5</v>
      </c>
      <c r="DJ19" s="66">
        <f>IF(details!BL19="","",details!BL19)</f>
        <v>5</v>
      </c>
      <c r="DK19" s="66">
        <f t="shared" si="74"/>
        <v>10</v>
      </c>
      <c r="DL19" s="150">
        <f t="shared" si="75"/>
        <v>30</v>
      </c>
      <c r="DM19" s="66">
        <f>IF(details!BM19="","",details!BM19)</f>
        <v>50</v>
      </c>
      <c r="DN19" s="66">
        <f>IF(details!BN19="","",details!BN19)</f>
        <v>20</v>
      </c>
      <c r="DO19" s="150">
        <f t="shared" si="76"/>
        <v>70</v>
      </c>
      <c r="DP19" s="151">
        <f t="shared" si="77"/>
        <v>100</v>
      </c>
      <c r="DQ19" s="66">
        <f>IF(details!BO19="","",details!BO19)</f>
        <v>70</v>
      </c>
      <c r="DR19" s="66">
        <f>IF(details!BP19="","",details!BP19)</f>
        <v>30</v>
      </c>
      <c r="DS19" s="151">
        <f t="shared" si="78"/>
        <v>100</v>
      </c>
      <c r="DT19" s="97">
        <f t="shared" si="79"/>
        <v>200</v>
      </c>
      <c r="DU19" s="152">
        <f t="shared" si="80"/>
        <v>100</v>
      </c>
      <c r="DV19" s="97" t="str">
        <f t="shared" si="81"/>
        <v>A</v>
      </c>
      <c r="DW19" s="138">
        <f t="shared" si="8"/>
        <v>200</v>
      </c>
      <c r="DX19" s="138">
        <f t="shared" si="82"/>
        <v>0</v>
      </c>
      <c r="DY19" s="66">
        <f>IF(details!BQ19="","",details!BQ19)</f>
        <v>5</v>
      </c>
      <c r="DZ19" s="66">
        <f>IF(details!BR19="","",details!BR19)</f>
        <v>5</v>
      </c>
      <c r="EA19" s="66">
        <f t="shared" si="83"/>
        <v>10</v>
      </c>
      <c r="EB19" s="66">
        <f>IF(details!BS19="","",details!BS19)</f>
        <v>5</v>
      </c>
      <c r="EC19" s="66">
        <f>IF(details!BT19="","",details!BT19)</f>
        <v>5</v>
      </c>
      <c r="ED19" s="66">
        <f t="shared" si="84"/>
        <v>10</v>
      </c>
      <c r="EE19" s="66">
        <f>IF(details!BU19="","",details!BU19)</f>
        <v>5</v>
      </c>
      <c r="EF19" s="66">
        <f>IF(details!BV19="","",details!BV19)</f>
        <v>5</v>
      </c>
      <c r="EG19" s="66">
        <f t="shared" si="85"/>
        <v>10</v>
      </c>
      <c r="EH19" s="150">
        <f t="shared" si="86"/>
        <v>30</v>
      </c>
      <c r="EI19" s="66">
        <f>IF(details!BW19="","",details!BW19)</f>
        <v>50</v>
      </c>
      <c r="EJ19" s="66">
        <f>IF(details!BX19="","",details!BX19)</f>
        <v>20</v>
      </c>
      <c r="EK19" s="150">
        <f t="shared" si="87"/>
        <v>70</v>
      </c>
      <c r="EL19" s="151">
        <f t="shared" si="88"/>
        <v>100</v>
      </c>
      <c r="EM19" s="66">
        <f>IF(details!BY19="","",details!BY19)</f>
        <v>70</v>
      </c>
      <c r="EN19" s="66">
        <f>IF(details!BZ19="","",details!BZ19)</f>
        <v>30</v>
      </c>
      <c r="EO19" s="151">
        <f t="shared" si="89"/>
        <v>100</v>
      </c>
      <c r="EP19" s="97">
        <f t="shared" si="90"/>
        <v>200</v>
      </c>
      <c r="EQ19" s="152">
        <f t="shared" si="91"/>
        <v>100</v>
      </c>
      <c r="ER19" s="97" t="str">
        <f t="shared" si="92"/>
        <v>A</v>
      </c>
      <c r="ES19" s="138">
        <f t="shared" si="10"/>
        <v>200</v>
      </c>
      <c r="ET19" s="138">
        <f t="shared" si="93"/>
        <v>0</v>
      </c>
      <c r="EU19" s="66">
        <f>IF(details!CA19="","",details!CA19)</f>
        <v>20</v>
      </c>
      <c r="EV19" s="66">
        <f>IF(details!CB19="","",details!CB19)</f>
        <v>20</v>
      </c>
      <c r="EW19" s="66">
        <f>IF(details!CC19="","",details!CC19)</f>
        <v>20</v>
      </c>
      <c r="EX19" s="66">
        <f>IF(details!CD19="","",details!CD19)</f>
        <v>20</v>
      </c>
      <c r="EY19" s="66">
        <f>IF(details!CE19="","",details!CE19)</f>
        <v>20</v>
      </c>
      <c r="EZ19" s="97">
        <f t="shared" si="94"/>
        <v>100</v>
      </c>
      <c r="FA19" s="97">
        <f t="shared" si="95"/>
        <v>100</v>
      </c>
      <c r="FB19" s="97" t="str">
        <f t="shared" si="96"/>
        <v>A</v>
      </c>
      <c r="FC19" s="138">
        <f t="shared" si="97"/>
        <v>100</v>
      </c>
      <c r="FD19" s="138">
        <f t="shared" si="98"/>
        <v>0</v>
      </c>
      <c r="FE19" s="66">
        <f>IF(details!CF19="","",details!CF19)</f>
        <v>20</v>
      </c>
      <c r="FF19" s="66">
        <f>IF(details!CG19="","",details!CG19)</f>
        <v>20</v>
      </c>
      <c r="FG19" s="66">
        <f>IF(details!CH19="","",details!CH19)</f>
        <v>20</v>
      </c>
      <c r="FH19" s="66">
        <f>IF(details!CI19="","",details!CI19)</f>
        <v>20</v>
      </c>
      <c r="FI19" s="66">
        <f>IF(details!CJ19="","",details!CJ19)</f>
        <v>20</v>
      </c>
      <c r="FJ19" s="97">
        <f t="shared" si="99"/>
        <v>100</v>
      </c>
      <c r="FK19" s="97">
        <f t="shared" si="100"/>
        <v>100</v>
      </c>
      <c r="FL19" s="97" t="str">
        <f t="shared" si="101"/>
        <v>A</v>
      </c>
      <c r="FM19" s="138">
        <f t="shared" si="102"/>
        <v>100</v>
      </c>
      <c r="FN19" s="138">
        <f t="shared" si="103"/>
        <v>0</v>
      </c>
      <c r="FO19" s="66">
        <f>IF(details!CK19="","",details!CK19)</f>
        <v>20</v>
      </c>
      <c r="FP19" s="66">
        <f>IF(details!CL19="","",details!CL19)</f>
        <v>20</v>
      </c>
      <c r="FQ19" s="66">
        <f>IF(details!CM19="","",details!CM19)</f>
        <v>20</v>
      </c>
      <c r="FR19" s="66">
        <f>IF(details!CN19="","",details!CN19)</f>
        <v>20</v>
      </c>
      <c r="FS19" s="66">
        <f>IF(details!CO19="","",details!CO19)</f>
        <v>20</v>
      </c>
      <c r="FT19" s="97">
        <f t="shared" si="104"/>
        <v>100</v>
      </c>
      <c r="FU19" s="97">
        <f t="shared" si="105"/>
        <v>100</v>
      </c>
      <c r="FV19" s="97" t="str">
        <f t="shared" si="106"/>
        <v>A</v>
      </c>
      <c r="FW19" s="138">
        <f t="shared" si="107"/>
        <v>100</v>
      </c>
      <c r="FX19" s="138">
        <f t="shared" si="108"/>
        <v>0</v>
      </c>
      <c r="FY19" s="96">
        <f t="shared" si="109"/>
        <v>200</v>
      </c>
      <c r="FZ19" s="96">
        <f t="shared" si="110"/>
        <v>170</v>
      </c>
      <c r="GA19" s="96" t="str">
        <f t="shared" si="111"/>
        <v>B</v>
      </c>
      <c r="GB19" s="96">
        <f t="shared" si="112"/>
        <v>200</v>
      </c>
      <c r="GC19" s="96">
        <f t="shared" si="113"/>
        <v>170</v>
      </c>
      <c r="GD19" s="96" t="str">
        <f t="shared" si="114"/>
        <v>B</v>
      </c>
      <c r="GE19" s="154">
        <f t="shared" si="115"/>
        <v>200</v>
      </c>
      <c r="GF19" s="154">
        <f t="shared" si="116"/>
        <v>200</v>
      </c>
      <c r="GG19" s="154" t="str">
        <f t="shared" si="117"/>
        <v>A</v>
      </c>
      <c r="GH19" s="96" t="str">
        <f t="shared" si="118"/>
        <v>A</v>
      </c>
      <c r="GI19" s="96" t="str">
        <f t="shared" si="119"/>
        <v/>
      </c>
      <c r="GJ19" s="96" t="str">
        <f t="shared" si="120"/>
        <v/>
      </c>
      <c r="GK19" s="96" t="str">
        <f t="shared" si="121"/>
        <v/>
      </c>
      <c r="GL19" s="96" t="str">
        <f t="shared" si="122"/>
        <v/>
      </c>
      <c r="GM19" s="96">
        <f t="shared" si="123"/>
        <v>200</v>
      </c>
      <c r="GN19" s="96">
        <f t="shared" si="124"/>
        <v>170</v>
      </c>
      <c r="GO19" s="96" t="str">
        <f t="shared" si="125"/>
        <v>B</v>
      </c>
      <c r="GP19" s="96">
        <f t="shared" si="126"/>
        <v>200</v>
      </c>
      <c r="GQ19" s="96">
        <f t="shared" si="127"/>
        <v>200</v>
      </c>
      <c r="GR19" s="96" t="str">
        <f t="shared" si="128"/>
        <v>A</v>
      </c>
      <c r="GS19" s="96">
        <f t="shared" si="129"/>
        <v>200</v>
      </c>
      <c r="GT19" s="96">
        <f t="shared" si="130"/>
        <v>200</v>
      </c>
      <c r="GU19" s="96" t="str">
        <f t="shared" si="131"/>
        <v>A</v>
      </c>
      <c r="GV19" s="96">
        <f t="shared" si="132"/>
        <v>100</v>
      </c>
      <c r="GW19" s="96">
        <f t="shared" si="133"/>
        <v>100</v>
      </c>
      <c r="GX19" s="96" t="str">
        <f t="shared" si="134"/>
        <v>A</v>
      </c>
      <c r="GY19" s="155">
        <f t="shared" si="135"/>
        <v>100</v>
      </c>
      <c r="GZ19" s="155">
        <f t="shared" si="136"/>
        <v>100</v>
      </c>
      <c r="HA19" s="155" t="str">
        <f t="shared" si="137"/>
        <v>A</v>
      </c>
      <c r="HB19" s="155">
        <f t="shared" si="138"/>
        <v>100</v>
      </c>
      <c r="HC19" s="155">
        <f t="shared" si="139"/>
        <v>100</v>
      </c>
      <c r="HD19" s="155" t="str">
        <f t="shared" si="140"/>
        <v>A</v>
      </c>
      <c r="HE19" s="257">
        <f t="shared" si="141"/>
        <v>0</v>
      </c>
      <c r="HF19" s="257">
        <f t="shared" si="142"/>
        <v>0</v>
      </c>
      <c r="HG19" s="257">
        <f t="shared" si="143"/>
        <v>4</v>
      </c>
      <c r="HH19" s="257">
        <f t="shared" si="144"/>
        <v>0</v>
      </c>
      <c r="HI19" s="66" t="str">
        <f t="shared" si="17"/>
        <v>PASSED</v>
      </c>
      <c r="HJ19" s="93">
        <f t="shared" si="145"/>
        <v>1200</v>
      </c>
      <c r="HK19" s="93">
        <f t="shared" si="146"/>
        <v>1110</v>
      </c>
      <c r="HL19" s="94">
        <f t="shared" si="147"/>
        <v>92.5</v>
      </c>
      <c r="HM19" s="216">
        <f t="shared" si="148"/>
        <v>92.5</v>
      </c>
      <c r="HN19" s="217">
        <f t="shared" si="149"/>
        <v>6</v>
      </c>
      <c r="HO19" s="95" t="str">
        <f t="shared" si="150"/>
        <v>A</v>
      </c>
      <c r="HP19" s="156" t="str">
        <f>details!EP19</f>
        <v/>
      </c>
      <c r="HQ19" s="157" t="str">
        <f>details!EQ19</f>
        <v/>
      </c>
      <c r="HR19" s="220" t="str">
        <f t="shared" si="152"/>
        <v/>
      </c>
      <c r="HS19" s="102" t="str">
        <f>IF(details!CP19="","",details!CP19)</f>
        <v/>
      </c>
      <c r="HX19" s="317"/>
      <c r="HY19" s="118" t="str">
        <f>'result aggregate'!P108</f>
        <v>SC BOYS</v>
      </c>
      <c r="HZ19" s="118" t="str">
        <f>'result aggregate'!Q108</f>
        <v>SC GIRLS</v>
      </c>
      <c r="IA19" s="118" t="str">
        <f>'result aggregate'!R108</f>
        <v>ST BOYS</v>
      </c>
      <c r="IB19" s="118" t="str">
        <f>'result aggregate'!S108</f>
        <v>ST GIRLS</v>
      </c>
      <c r="IC19" s="118" t="str">
        <f>'result aggregate'!T108</f>
        <v>OBC BOYS</v>
      </c>
      <c r="ID19" s="118" t="str">
        <f>'result aggregate'!U108</f>
        <v>OBC GIRLS</v>
      </c>
      <c r="IE19" s="118" t="str">
        <f>'result aggregate'!V108</f>
        <v>GEN BOYS</v>
      </c>
      <c r="IF19" s="118" t="str">
        <f>'result aggregate'!W108</f>
        <v>GEN GIRLS</v>
      </c>
      <c r="IG19" s="118" t="str">
        <f>'result aggregate'!X108</f>
        <v>MIN BOYS</v>
      </c>
      <c r="IH19" s="118" t="str">
        <f>'result aggregate'!Y108</f>
        <v>MIN GIRLS</v>
      </c>
      <c r="II19" s="118" t="str">
        <f>'result aggregate'!Z108</f>
        <v>SBC BYS</v>
      </c>
      <c r="IJ19" s="118" t="str">
        <f>'result aggregate'!AA108</f>
        <v>SBC GRL</v>
      </c>
      <c r="IK19" s="318" t="str">
        <f>'result aggregate'!AB108</f>
        <v>TOTAL</v>
      </c>
      <c r="IV19" s="172"/>
      <c r="IW19" s="173"/>
      <c r="IY19" s="173"/>
      <c r="IZ19" s="173"/>
      <c r="JB19" s="173"/>
      <c r="JC19" s="173"/>
      <c r="JE19" s="173"/>
      <c r="JF19" s="173"/>
      <c r="JH19" s="173"/>
    </row>
    <row r="20" spans="1:268" ht="14" customHeight="1">
      <c r="A20" s="147">
        <f>IF(details!A20="","",details!A20)</f>
        <v>14</v>
      </c>
      <c r="B20" s="66" t="str">
        <f>IF(details!B20="","",details!B20)</f>
        <v/>
      </c>
      <c r="C20" s="66" t="str">
        <f>IF(details!C20="","",details!C20)</f>
        <v/>
      </c>
      <c r="D20" s="97">
        <f>IF(details!D20="","",details!D20)</f>
        <v>814</v>
      </c>
      <c r="E20" s="97" t="str">
        <f>IF(details!E20="","",details!E20)</f>
        <v/>
      </c>
      <c r="F20" s="66" t="str">
        <f>IF(details!F20="","",details!F20)</f>
        <v/>
      </c>
      <c r="G20" s="315" t="str">
        <f>IF(details!G20="","",details!G20)</f>
        <v/>
      </c>
      <c r="H20" s="148" t="str">
        <f>IF(details!CQ20="","",details!CQ20)</f>
        <v/>
      </c>
      <c r="I20" s="149" t="str">
        <f>IF(details!I20="","",details!I20)</f>
        <v>A14</v>
      </c>
      <c r="J20" s="149" t="str">
        <f>IF(details!J20="","",details!J20)</f>
        <v>B14</v>
      </c>
      <c r="K20" s="149" t="str">
        <f>IF(details!K20="","",details!K20)</f>
        <v>C14</v>
      </c>
      <c r="L20" s="66">
        <f>IF(details!L20="","",details!L20)</f>
        <v>5</v>
      </c>
      <c r="M20" s="66">
        <f>IF(details!M20="","",details!M20)</f>
        <v>5</v>
      </c>
      <c r="N20" s="66">
        <f t="shared" si="28"/>
        <v>10</v>
      </c>
      <c r="O20" s="66">
        <f>IF(details!N20="","",details!N20)</f>
        <v>5</v>
      </c>
      <c r="P20" s="66">
        <f>IF(details!O20="","",details!O20)</f>
        <v>5</v>
      </c>
      <c r="Q20" s="66">
        <f t="shared" si="29"/>
        <v>10</v>
      </c>
      <c r="R20" s="66">
        <f>IF(details!P20="","",details!P20)</f>
        <v>5</v>
      </c>
      <c r="S20" s="66">
        <f>IF(details!Q20="","",details!Q20)</f>
        <v>5</v>
      </c>
      <c r="T20" s="66">
        <f t="shared" si="30"/>
        <v>10</v>
      </c>
      <c r="U20" s="150">
        <f t="shared" si="31"/>
        <v>30</v>
      </c>
      <c r="V20" s="66">
        <f>IF(details!R20="","",details!R20)</f>
        <v>27</v>
      </c>
      <c r="W20" s="66">
        <f>IF(details!S20="","",details!S20)</f>
        <v>27</v>
      </c>
      <c r="X20" s="66">
        <f>IF(details!T20="","",details!T20)</f>
        <v>7</v>
      </c>
      <c r="Y20" s="150">
        <f t="shared" si="32"/>
        <v>61</v>
      </c>
      <c r="Z20" s="151">
        <f t="shared" si="33"/>
        <v>91</v>
      </c>
      <c r="AA20" s="66">
        <f>IF(details!U20="","",details!U20)</f>
        <v>27</v>
      </c>
      <c r="AB20" s="66">
        <f>IF(details!V20="","",details!V20)</f>
        <v>27</v>
      </c>
      <c r="AC20" s="66">
        <f>IF(details!W20="","",details!W20)</f>
        <v>20</v>
      </c>
      <c r="AD20" s="151">
        <f t="shared" si="34"/>
        <v>74</v>
      </c>
      <c r="AE20" s="97">
        <f t="shared" si="35"/>
        <v>165</v>
      </c>
      <c r="AF20" s="152">
        <f t="shared" si="36"/>
        <v>83</v>
      </c>
      <c r="AG20" s="97" t="str">
        <f t="shared" si="37"/>
        <v>B</v>
      </c>
      <c r="AH20" s="138">
        <f t="shared" si="0"/>
        <v>200</v>
      </c>
      <c r="AI20" s="138">
        <f t="shared" si="38"/>
        <v>0</v>
      </c>
      <c r="AJ20" s="66">
        <f>IF(details!X20="","",details!X20)</f>
        <v>5</v>
      </c>
      <c r="AK20" s="66">
        <f>IF(details!Y20="","",details!Y20)</f>
        <v>5</v>
      </c>
      <c r="AL20" s="66">
        <f t="shared" si="39"/>
        <v>10</v>
      </c>
      <c r="AM20" s="66">
        <f>IF(details!Z20="","",details!Z20)</f>
        <v>5</v>
      </c>
      <c r="AN20" s="66">
        <f>IF(details!AA20="","",details!AA20)</f>
        <v>5</v>
      </c>
      <c r="AO20" s="66">
        <f t="shared" si="40"/>
        <v>10</v>
      </c>
      <c r="AP20" s="66">
        <f>IF(details!AB20="","",details!AB20)</f>
        <v>5</v>
      </c>
      <c r="AQ20" s="66">
        <f>IF(details!AC20="","",details!AC20)</f>
        <v>5</v>
      </c>
      <c r="AR20" s="66">
        <f t="shared" si="41"/>
        <v>10</v>
      </c>
      <c r="AS20" s="150">
        <f t="shared" si="42"/>
        <v>30</v>
      </c>
      <c r="AT20" s="66">
        <f>IF(details!AD20="","",details!AD20)</f>
        <v>27</v>
      </c>
      <c r="AU20" s="66">
        <f>IF(details!AE20="","",details!AE20)</f>
        <v>27</v>
      </c>
      <c r="AV20" s="66">
        <f>IF(details!AF20="","",details!AF20)</f>
        <v>7</v>
      </c>
      <c r="AW20" s="150">
        <f t="shared" si="43"/>
        <v>61</v>
      </c>
      <c r="AX20" s="151">
        <f t="shared" si="44"/>
        <v>91</v>
      </c>
      <c r="AY20" s="66">
        <f>IF(details!AG20="","",details!AG20)</f>
        <v>27</v>
      </c>
      <c r="AZ20" s="66">
        <f>IF(details!AH20="","",details!AH20)</f>
        <v>27</v>
      </c>
      <c r="BA20" s="66">
        <f>IF(details!AI20="","",details!AI20)</f>
        <v>20</v>
      </c>
      <c r="BB20" s="151">
        <f t="shared" si="45"/>
        <v>74</v>
      </c>
      <c r="BC20" s="97">
        <f t="shared" si="46"/>
        <v>165</v>
      </c>
      <c r="BD20" s="152">
        <f t="shared" si="47"/>
        <v>83</v>
      </c>
      <c r="BE20" s="97" t="str">
        <f t="shared" si="48"/>
        <v>B</v>
      </c>
      <c r="BF20" s="138">
        <f t="shared" si="2"/>
        <v>200</v>
      </c>
      <c r="BG20" s="138">
        <f t="shared" si="49"/>
        <v>0</v>
      </c>
      <c r="BH20" s="153" t="str">
        <f>IF(D20="","",details!AJ20)</f>
        <v>s</v>
      </c>
      <c r="BI20" s="66">
        <f>IF(details!AK20="","",details!AK20)</f>
        <v>5</v>
      </c>
      <c r="BJ20" s="66">
        <f>IF(details!AL20="","",details!AL20)</f>
        <v>5</v>
      </c>
      <c r="BK20" s="66">
        <f t="shared" si="50"/>
        <v>10</v>
      </c>
      <c r="BL20" s="66">
        <f>IF(details!AM20="","",details!AM20)</f>
        <v>5</v>
      </c>
      <c r="BM20" s="66">
        <f>IF(details!AN20="","",details!AN20)</f>
        <v>5</v>
      </c>
      <c r="BN20" s="66">
        <f t="shared" si="51"/>
        <v>10</v>
      </c>
      <c r="BO20" s="66">
        <f>IF(details!AO20="","",details!AO20)</f>
        <v>5</v>
      </c>
      <c r="BP20" s="66">
        <f>IF(details!AP20="","",details!AP20)</f>
        <v>5</v>
      </c>
      <c r="BQ20" s="66">
        <f t="shared" si="52"/>
        <v>10</v>
      </c>
      <c r="BR20" s="150">
        <f t="shared" si="53"/>
        <v>30</v>
      </c>
      <c r="BS20" s="66">
        <f>IF(details!AQ20="","",details!AQ20)</f>
        <v>50</v>
      </c>
      <c r="BT20" s="66">
        <f>IF(details!AR20="","",details!AR20)</f>
        <v>20</v>
      </c>
      <c r="BU20" s="150">
        <f t="shared" si="54"/>
        <v>70</v>
      </c>
      <c r="BV20" s="151">
        <f t="shared" si="55"/>
        <v>100</v>
      </c>
      <c r="BW20" s="66">
        <f>IF(details!AS20="","",details!AS20)</f>
        <v>70</v>
      </c>
      <c r="BX20" s="66">
        <f>IF(details!AT20="","",details!AT20)</f>
        <v>30</v>
      </c>
      <c r="BY20" s="151">
        <f t="shared" si="56"/>
        <v>100</v>
      </c>
      <c r="BZ20" s="97">
        <f t="shared" si="57"/>
        <v>200</v>
      </c>
      <c r="CA20" s="152">
        <f t="shared" si="58"/>
        <v>100</v>
      </c>
      <c r="CB20" s="97" t="str">
        <f t="shared" si="59"/>
        <v>A</v>
      </c>
      <c r="CC20" s="138">
        <f t="shared" si="4"/>
        <v>200</v>
      </c>
      <c r="CD20" s="138">
        <f t="shared" si="60"/>
        <v>0</v>
      </c>
      <c r="CE20" s="66">
        <f>IF(details!AU20="","",details!AU20)</f>
        <v>5</v>
      </c>
      <c r="CF20" s="66">
        <f>IF(details!AV20="","",details!AV20)</f>
        <v>5</v>
      </c>
      <c r="CG20" s="66">
        <f t="shared" si="61"/>
        <v>10</v>
      </c>
      <c r="CH20" s="66">
        <f>IF(details!AW20="","",details!AW20)</f>
        <v>5</v>
      </c>
      <c r="CI20" s="66">
        <f>IF(details!AX20="","",details!AX20)</f>
        <v>5</v>
      </c>
      <c r="CJ20" s="66">
        <f t="shared" si="62"/>
        <v>10</v>
      </c>
      <c r="CK20" s="66">
        <f>IF(details!AY20="","",details!AY20)</f>
        <v>5</v>
      </c>
      <c r="CL20" s="66">
        <f>IF(details!AZ20="","",details!AZ20)</f>
        <v>5</v>
      </c>
      <c r="CM20" s="66">
        <f t="shared" si="63"/>
        <v>10</v>
      </c>
      <c r="CN20" s="150">
        <f t="shared" si="64"/>
        <v>30</v>
      </c>
      <c r="CO20" s="66">
        <f>IF(details!BA20="","",details!BA20)</f>
        <v>27</v>
      </c>
      <c r="CP20" s="66">
        <f>IF(details!BB20="","",details!BB20)</f>
        <v>27</v>
      </c>
      <c r="CQ20" s="66">
        <f>IF(details!BC20="","",details!BC20)</f>
        <v>7</v>
      </c>
      <c r="CR20" s="150">
        <f t="shared" si="65"/>
        <v>61</v>
      </c>
      <c r="CS20" s="151">
        <f t="shared" si="66"/>
        <v>91</v>
      </c>
      <c r="CT20" s="66">
        <f>IF(details!BD20="","",details!BD20)</f>
        <v>27</v>
      </c>
      <c r="CU20" s="66">
        <f>IF(details!BE20="","",details!BE20)</f>
        <v>27</v>
      </c>
      <c r="CV20" s="66">
        <f>IF(details!BF20="","",details!BF20)</f>
        <v>20</v>
      </c>
      <c r="CW20" s="151">
        <f t="shared" si="67"/>
        <v>74</v>
      </c>
      <c r="CX20" s="97">
        <f t="shared" si="68"/>
        <v>165</v>
      </c>
      <c r="CY20" s="152">
        <f t="shared" si="69"/>
        <v>83</v>
      </c>
      <c r="CZ20" s="97" t="str">
        <f t="shared" si="70"/>
        <v>B</v>
      </c>
      <c r="DA20" s="138">
        <f t="shared" si="6"/>
        <v>200</v>
      </c>
      <c r="DB20" s="138">
        <f t="shared" si="71"/>
        <v>0</v>
      </c>
      <c r="DC20" s="66">
        <f>IF(details!BG20="","",details!BG20)</f>
        <v>5</v>
      </c>
      <c r="DD20" s="66">
        <f>IF(details!BH20="","",details!BH20)</f>
        <v>5</v>
      </c>
      <c r="DE20" s="66">
        <f t="shared" si="72"/>
        <v>10</v>
      </c>
      <c r="DF20" s="66">
        <f>IF(details!BI20="","",details!BI20)</f>
        <v>5</v>
      </c>
      <c r="DG20" s="66">
        <f>IF(details!BJ20="","",details!BJ20)</f>
        <v>5</v>
      </c>
      <c r="DH20" s="66">
        <f t="shared" si="73"/>
        <v>10</v>
      </c>
      <c r="DI20" s="66">
        <f>IF(details!BK20="","",details!BK20)</f>
        <v>5</v>
      </c>
      <c r="DJ20" s="66">
        <f>IF(details!BL20="","",details!BL20)</f>
        <v>5</v>
      </c>
      <c r="DK20" s="66">
        <f t="shared" si="74"/>
        <v>10</v>
      </c>
      <c r="DL20" s="150">
        <f t="shared" si="75"/>
        <v>30</v>
      </c>
      <c r="DM20" s="66">
        <f>IF(details!BM20="","",details!BM20)</f>
        <v>50</v>
      </c>
      <c r="DN20" s="66">
        <f>IF(details!BN20="","",details!BN20)</f>
        <v>20</v>
      </c>
      <c r="DO20" s="150">
        <f t="shared" si="76"/>
        <v>70</v>
      </c>
      <c r="DP20" s="151">
        <f t="shared" si="77"/>
        <v>100</v>
      </c>
      <c r="DQ20" s="66">
        <f>IF(details!BO20="","",details!BO20)</f>
        <v>70</v>
      </c>
      <c r="DR20" s="66">
        <f>IF(details!BP20="","",details!BP20)</f>
        <v>30</v>
      </c>
      <c r="DS20" s="151">
        <f t="shared" si="78"/>
        <v>100</v>
      </c>
      <c r="DT20" s="97">
        <f t="shared" si="79"/>
        <v>200</v>
      </c>
      <c r="DU20" s="152">
        <f t="shared" si="80"/>
        <v>100</v>
      </c>
      <c r="DV20" s="97" t="str">
        <f t="shared" si="81"/>
        <v>A</v>
      </c>
      <c r="DW20" s="138">
        <f t="shared" si="8"/>
        <v>200</v>
      </c>
      <c r="DX20" s="138">
        <f t="shared" si="82"/>
        <v>0</v>
      </c>
      <c r="DY20" s="66">
        <f>IF(details!BQ20="","",details!BQ20)</f>
        <v>5</v>
      </c>
      <c r="DZ20" s="66">
        <f>IF(details!BR20="","",details!BR20)</f>
        <v>5</v>
      </c>
      <c r="EA20" s="66">
        <f t="shared" si="83"/>
        <v>10</v>
      </c>
      <c r="EB20" s="66">
        <f>IF(details!BS20="","",details!BS20)</f>
        <v>5</v>
      </c>
      <c r="EC20" s="66">
        <f>IF(details!BT20="","",details!BT20)</f>
        <v>5</v>
      </c>
      <c r="ED20" s="66">
        <f t="shared" si="84"/>
        <v>10</v>
      </c>
      <c r="EE20" s="66">
        <f>IF(details!BU20="","",details!BU20)</f>
        <v>5</v>
      </c>
      <c r="EF20" s="66">
        <f>IF(details!BV20="","",details!BV20)</f>
        <v>5</v>
      </c>
      <c r="EG20" s="66">
        <f t="shared" si="85"/>
        <v>10</v>
      </c>
      <c r="EH20" s="150">
        <f t="shared" si="86"/>
        <v>30</v>
      </c>
      <c r="EI20" s="66">
        <f>IF(details!BW20="","",details!BW20)</f>
        <v>50</v>
      </c>
      <c r="EJ20" s="66">
        <f>IF(details!BX20="","",details!BX20)</f>
        <v>20</v>
      </c>
      <c r="EK20" s="150">
        <f t="shared" si="87"/>
        <v>70</v>
      </c>
      <c r="EL20" s="151">
        <f t="shared" si="88"/>
        <v>100</v>
      </c>
      <c r="EM20" s="66">
        <f>IF(details!BY20="","",details!BY20)</f>
        <v>70</v>
      </c>
      <c r="EN20" s="66">
        <f>IF(details!BZ20="","",details!BZ20)</f>
        <v>30</v>
      </c>
      <c r="EO20" s="151">
        <f t="shared" si="89"/>
        <v>100</v>
      </c>
      <c r="EP20" s="97">
        <f t="shared" si="90"/>
        <v>200</v>
      </c>
      <c r="EQ20" s="152">
        <f t="shared" si="91"/>
        <v>100</v>
      </c>
      <c r="ER20" s="97" t="str">
        <f t="shared" si="92"/>
        <v>A</v>
      </c>
      <c r="ES20" s="138">
        <f t="shared" si="10"/>
        <v>200</v>
      </c>
      <c r="ET20" s="138">
        <f t="shared" si="93"/>
        <v>0</v>
      </c>
      <c r="EU20" s="66">
        <f>IF(details!CA20="","",details!CA20)</f>
        <v>20</v>
      </c>
      <c r="EV20" s="66">
        <f>IF(details!CB20="","",details!CB20)</f>
        <v>20</v>
      </c>
      <c r="EW20" s="66">
        <f>IF(details!CC20="","",details!CC20)</f>
        <v>20</v>
      </c>
      <c r="EX20" s="66">
        <f>IF(details!CD20="","",details!CD20)</f>
        <v>20</v>
      </c>
      <c r="EY20" s="66">
        <f>IF(details!CE20="","",details!CE20)</f>
        <v>20</v>
      </c>
      <c r="EZ20" s="97">
        <f t="shared" si="94"/>
        <v>100</v>
      </c>
      <c r="FA20" s="97">
        <f t="shared" si="95"/>
        <v>100</v>
      </c>
      <c r="FB20" s="97" t="str">
        <f t="shared" si="96"/>
        <v>A</v>
      </c>
      <c r="FC20" s="138">
        <f t="shared" si="97"/>
        <v>100</v>
      </c>
      <c r="FD20" s="138">
        <f t="shared" si="98"/>
        <v>0</v>
      </c>
      <c r="FE20" s="66">
        <f>IF(details!CF20="","",details!CF20)</f>
        <v>20</v>
      </c>
      <c r="FF20" s="66">
        <f>IF(details!CG20="","",details!CG20)</f>
        <v>20</v>
      </c>
      <c r="FG20" s="66">
        <f>IF(details!CH20="","",details!CH20)</f>
        <v>20</v>
      </c>
      <c r="FH20" s="66">
        <f>IF(details!CI20="","",details!CI20)</f>
        <v>20</v>
      </c>
      <c r="FI20" s="66">
        <f>IF(details!CJ20="","",details!CJ20)</f>
        <v>20</v>
      </c>
      <c r="FJ20" s="97">
        <f t="shared" si="99"/>
        <v>100</v>
      </c>
      <c r="FK20" s="97">
        <f t="shared" si="100"/>
        <v>100</v>
      </c>
      <c r="FL20" s="97" t="str">
        <f t="shared" si="101"/>
        <v>A</v>
      </c>
      <c r="FM20" s="138">
        <f t="shared" si="102"/>
        <v>100</v>
      </c>
      <c r="FN20" s="138">
        <f t="shared" si="103"/>
        <v>0</v>
      </c>
      <c r="FO20" s="66">
        <f>IF(details!CK20="","",details!CK20)</f>
        <v>20</v>
      </c>
      <c r="FP20" s="66">
        <f>IF(details!CL20="","",details!CL20)</f>
        <v>20</v>
      </c>
      <c r="FQ20" s="66">
        <f>IF(details!CM20="","",details!CM20)</f>
        <v>20</v>
      </c>
      <c r="FR20" s="66">
        <f>IF(details!CN20="","",details!CN20)</f>
        <v>20</v>
      </c>
      <c r="FS20" s="66">
        <f>IF(details!CO20="","",details!CO20)</f>
        <v>20</v>
      </c>
      <c r="FT20" s="97">
        <f t="shared" si="104"/>
        <v>100</v>
      </c>
      <c r="FU20" s="97">
        <f t="shared" si="105"/>
        <v>100</v>
      </c>
      <c r="FV20" s="97" t="str">
        <f t="shared" si="106"/>
        <v>A</v>
      </c>
      <c r="FW20" s="138">
        <f t="shared" si="107"/>
        <v>100</v>
      </c>
      <c r="FX20" s="138">
        <f t="shared" si="108"/>
        <v>0</v>
      </c>
      <c r="FY20" s="96">
        <f t="shared" si="109"/>
        <v>200</v>
      </c>
      <c r="FZ20" s="96">
        <f t="shared" si="110"/>
        <v>165</v>
      </c>
      <c r="GA20" s="96" t="str">
        <f t="shared" si="111"/>
        <v>B</v>
      </c>
      <c r="GB20" s="96">
        <f t="shared" si="112"/>
        <v>200</v>
      </c>
      <c r="GC20" s="96">
        <f t="shared" si="113"/>
        <v>165</v>
      </c>
      <c r="GD20" s="96" t="str">
        <f t="shared" si="114"/>
        <v>B</v>
      </c>
      <c r="GE20" s="154">
        <f t="shared" si="115"/>
        <v>200</v>
      </c>
      <c r="GF20" s="154">
        <f t="shared" si="116"/>
        <v>200</v>
      </c>
      <c r="GG20" s="154" t="str">
        <f t="shared" si="117"/>
        <v>A</v>
      </c>
      <c r="GH20" s="96" t="str">
        <f t="shared" si="118"/>
        <v>A</v>
      </c>
      <c r="GI20" s="96" t="str">
        <f t="shared" si="119"/>
        <v/>
      </c>
      <c r="GJ20" s="96" t="str">
        <f t="shared" si="120"/>
        <v/>
      </c>
      <c r="GK20" s="96" t="str">
        <f t="shared" si="121"/>
        <v/>
      </c>
      <c r="GL20" s="96" t="str">
        <f t="shared" si="122"/>
        <v/>
      </c>
      <c r="GM20" s="96">
        <f t="shared" si="123"/>
        <v>200</v>
      </c>
      <c r="GN20" s="96">
        <f t="shared" si="124"/>
        <v>165</v>
      </c>
      <c r="GO20" s="96" t="str">
        <f t="shared" si="125"/>
        <v>B</v>
      </c>
      <c r="GP20" s="96">
        <f t="shared" si="126"/>
        <v>200</v>
      </c>
      <c r="GQ20" s="96">
        <f t="shared" si="127"/>
        <v>200</v>
      </c>
      <c r="GR20" s="96" t="str">
        <f t="shared" si="128"/>
        <v>A</v>
      </c>
      <c r="GS20" s="96">
        <f t="shared" si="129"/>
        <v>200</v>
      </c>
      <c r="GT20" s="96">
        <f t="shared" si="130"/>
        <v>200</v>
      </c>
      <c r="GU20" s="96" t="str">
        <f t="shared" si="131"/>
        <v>A</v>
      </c>
      <c r="GV20" s="96">
        <f t="shared" si="132"/>
        <v>100</v>
      </c>
      <c r="GW20" s="96">
        <f t="shared" si="133"/>
        <v>100</v>
      </c>
      <c r="GX20" s="96" t="str">
        <f t="shared" si="134"/>
        <v>A</v>
      </c>
      <c r="GY20" s="155">
        <f t="shared" si="135"/>
        <v>100</v>
      </c>
      <c r="GZ20" s="155">
        <f t="shared" si="136"/>
        <v>100</v>
      </c>
      <c r="HA20" s="155" t="str">
        <f t="shared" si="137"/>
        <v>A</v>
      </c>
      <c r="HB20" s="155">
        <f t="shared" si="138"/>
        <v>100</v>
      </c>
      <c r="HC20" s="155">
        <f t="shared" si="139"/>
        <v>100</v>
      </c>
      <c r="HD20" s="155" t="str">
        <f t="shared" si="140"/>
        <v>A</v>
      </c>
      <c r="HE20" s="257">
        <f t="shared" si="141"/>
        <v>0</v>
      </c>
      <c r="HF20" s="257">
        <f t="shared" si="142"/>
        <v>0</v>
      </c>
      <c r="HG20" s="257">
        <f t="shared" si="143"/>
        <v>4</v>
      </c>
      <c r="HH20" s="257">
        <f t="shared" si="144"/>
        <v>0</v>
      </c>
      <c r="HI20" s="66" t="str">
        <f t="shared" si="17"/>
        <v>PASSED</v>
      </c>
      <c r="HJ20" s="93">
        <f t="shared" si="145"/>
        <v>1200</v>
      </c>
      <c r="HK20" s="93">
        <f t="shared" si="146"/>
        <v>1095</v>
      </c>
      <c r="HL20" s="94">
        <f t="shared" si="147"/>
        <v>91.25</v>
      </c>
      <c r="HM20" s="216">
        <f t="shared" si="148"/>
        <v>91.25</v>
      </c>
      <c r="HN20" s="217">
        <f t="shared" si="149"/>
        <v>6.9999999999999982</v>
      </c>
      <c r="HO20" s="95" t="str">
        <f t="shared" si="150"/>
        <v>A</v>
      </c>
      <c r="HP20" s="156" t="str">
        <f>details!EP20</f>
        <v/>
      </c>
      <c r="HQ20" s="157" t="str">
        <f>details!EQ20</f>
        <v/>
      </c>
      <c r="HR20" s="220" t="str">
        <f t="shared" si="152"/>
        <v/>
      </c>
      <c r="HS20" s="102" t="str">
        <f>IF(details!CP20="","",details!CP20)</f>
        <v/>
      </c>
      <c r="HX20" s="319" t="str">
        <f>'result aggregate'!O109</f>
        <v>NO. OF ST. APPEARED</v>
      </c>
      <c r="HY20" s="174">
        <f>'result aggregate'!P109</f>
        <v>3</v>
      </c>
      <c r="HZ20" s="174">
        <f>'result aggregate'!Q109</f>
        <v>0</v>
      </c>
      <c r="IA20" s="174">
        <f>'result aggregate'!R109</f>
        <v>0</v>
      </c>
      <c r="IB20" s="174">
        <f>'result aggregate'!S109</f>
        <v>0</v>
      </c>
      <c r="IC20" s="174">
        <f>'result aggregate'!T109</f>
        <v>0</v>
      </c>
      <c r="ID20" s="174">
        <f>'result aggregate'!U109</f>
        <v>0</v>
      </c>
      <c r="IE20" s="174">
        <f>'result aggregate'!V109</f>
        <v>0</v>
      </c>
      <c r="IF20" s="174">
        <f>'result aggregate'!W109</f>
        <v>0</v>
      </c>
      <c r="IG20" s="174">
        <f>'result aggregate'!X109</f>
        <v>0</v>
      </c>
      <c r="IH20" s="174">
        <f>'result aggregate'!Y109</f>
        <v>0</v>
      </c>
      <c r="II20" s="174">
        <f>'result aggregate'!Z109</f>
        <v>0</v>
      </c>
      <c r="IJ20" s="174">
        <f>'result aggregate'!AA109</f>
        <v>0</v>
      </c>
      <c r="IK20" s="320">
        <f>'result aggregate'!AB109</f>
        <v>3</v>
      </c>
      <c r="IV20" s="172"/>
      <c r="IW20" s="173"/>
      <c r="IY20" s="173"/>
      <c r="IZ20" s="173"/>
      <c r="JB20" s="173"/>
      <c r="JC20" s="173"/>
      <c r="JE20" s="173"/>
      <c r="JF20" s="173"/>
      <c r="JH20" s="173"/>
    </row>
    <row r="21" spans="1:268" ht="14" customHeight="1">
      <c r="A21" s="147">
        <f>IF(details!A21="","",details!A21)</f>
        <v>15</v>
      </c>
      <c r="B21" s="66" t="str">
        <f>IF(details!B21="","",details!B21)</f>
        <v/>
      </c>
      <c r="C21" s="66" t="str">
        <f>IF(details!C21="","",details!C21)</f>
        <v/>
      </c>
      <c r="D21" s="97">
        <f>IF(details!D21="","",details!D21)</f>
        <v>815</v>
      </c>
      <c r="E21" s="97" t="str">
        <f>IF(details!E21="","",details!E21)</f>
        <v/>
      </c>
      <c r="F21" s="66" t="str">
        <f>IF(details!F21="","",details!F21)</f>
        <v/>
      </c>
      <c r="G21" s="315" t="str">
        <f>IF(details!G21="","",details!G21)</f>
        <v/>
      </c>
      <c r="H21" s="148" t="str">
        <f>IF(details!CQ21="","",details!CQ21)</f>
        <v/>
      </c>
      <c r="I21" s="149" t="str">
        <f>IF(details!I21="","",details!I21)</f>
        <v>A15</v>
      </c>
      <c r="J21" s="149" t="str">
        <f>IF(details!J21="","",details!J21)</f>
        <v>B15</v>
      </c>
      <c r="K21" s="149" t="str">
        <f>IF(details!K21="","",details!K21)</f>
        <v>C15</v>
      </c>
      <c r="L21" s="66">
        <f>IF(details!L21="","",details!L21)</f>
        <v>5</v>
      </c>
      <c r="M21" s="66">
        <f>IF(details!M21="","",details!M21)</f>
        <v>5</v>
      </c>
      <c r="N21" s="66">
        <f t="shared" si="28"/>
        <v>10</v>
      </c>
      <c r="O21" s="66">
        <f>IF(details!N21="","",details!N21)</f>
        <v>5</v>
      </c>
      <c r="P21" s="66">
        <f>IF(details!O21="","",details!O21)</f>
        <v>5</v>
      </c>
      <c r="Q21" s="66">
        <f t="shared" si="29"/>
        <v>10</v>
      </c>
      <c r="R21" s="66">
        <f>IF(details!P21="","",details!P21)</f>
        <v>5</v>
      </c>
      <c r="S21" s="66">
        <f>IF(details!Q21="","",details!Q21)</f>
        <v>5</v>
      </c>
      <c r="T21" s="66">
        <f t="shared" si="30"/>
        <v>10</v>
      </c>
      <c r="U21" s="150">
        <f t="shared" si="31"/>
        <v>30</v>
      </c>
      <c r="V21" s="66">
        <f>IF(details!R21="","",details!R21)</f>
        <v>26</v>
      </c>
      <c r="W21" s="66">
        <f>IF(details!S21="","",details!S21)</f>
        <v>26</v>
      </c>
      <c r="X21" s="66">
        <f>IF(details!T21="","",details!T21)</f>
        <v>6</v>
      </c>
      <c r="Y21" s="150">
        <f t="shared" si="32"/>
        <v>58</v>
      </c>
      <c r="Z21" s="151">
        <f t="shared" si="33"/>
        <v>88</v>
      </c>
      <c r="AA21" s="66">
        <f>IF(details!U21="","",details!U21)</f>
        <v>26</v>
      </c>
      <c r="AB21" s="66">
        <f>IF(details!V21="","",details!V21)</f>
        <v>26</v>
      </c>
      <c r="AC21" s="66">
        <f>IF(details!W21="","",details!W21)</f>
        <v>20</v>
      </c>
      <c r="AD21" s="151">
        <f t="shared" si="34"/>
        <v>72</v>
      </c>
      <c r="AE21" s="97">
        <f t="shared" si="35"/>
        <v>160</v>
      </c>
      <c r="AF21" s="152">
        <f t="shared" si="36"/>
        <v>80</v>
      </c>
      <c r="AG21" s="97" t="str">
        <f t="shared" si="37"/>
        <v>B</v>
      </c>
      <c r="AH21" s="138">
        <f t="shared" si="0"/>
        <v>200</v>
      </c>
      <c r="AI21" s="138">
        <f t="shared" si="38"/>
        <v>0</v>
      </c>
      <c r="AJ21" s="66">
        <f>IF(details!X21="","",details!X21)</f>
        <v>5</v>
      </c>
      <c r="AK21" s="66">
        <f>IF(details!Y21="","",details!Y21)</f>
        <v>5</v>
      </c>
      <c r="AL21" s="66">
        <f t="shared" si="39"/>
        <v>10</v>
      </c>
      <c r="AM21" s="66">
        <f>IF(details!Z21="","",details!Z21)</f>
        <v>5</v>
      </c>
      <c r="AN21" s="66">
        <f>IF(details!AA21="","",details!AA21)</f>
        <v>5</v>
      </c>
      <c r="AO21" s="66">
        <f t="shared" si="40"/>
        <v>10</v>
      </c>
      <c r="AP21" s="66">
        <f>IF(details!AB21="","",details!AB21)</f>
        <v>5</v>
      </c>
      <c r="AQ21" s="66">
        <f>IF(details!AC21="","",details!AC21)</f>
        <v>5</v>
      </c>
      <c r="AR21" s="66">
        <f t="shared" si="41"/>
        <v>10</v>
      </c>
      <c r="AS21" s="150">
        <f t="shared" si="42"/>
        <v>30</v>
      </c>
      <c r="AT21" s="66">
        <f>IF(details!AD21="","",details!AD21)</f>
        <v>26</v>
      </c>
      <c r="AU21" s="66">
        <f>IF(details!AE21="","",details!AE21)</f>
        <v>26</v>
      </c>
      <c r="AV21" s="66">
        <f>IF(details!AF21="","",details!AF21)</f>
        <v>6</v>
      </c>
      <c r="AW21" s="150">
        <f t="shared" si="43"/>
        <v>58</v>
      </c>
      <c r="AX21" s="151">
        <f t="shared" si="44"/>
        <v>88</v>
      </c>
      <c r="AY21" s="66">
        <f>IF(details!AG21="","",details!AG21)</f>
        <v>26</v>
      </c>
      <c r="AZ21" s="66">
        <f>IF(details!AH21="","",details!AH21)</f>
        <v>26</v>
      </c>
      <c r="BA21" s="66">
        <f>IF(details!AI21="","",details!AI21)</f>
        <v>20</v>
      </c>
      <c r="BB21" s="151">
        <f t="shared" si="45"/>
        <v>72</v>
      </c>
      <c r="BC21" s="97">
        <f t="shared" si="46"/>
        <v>160</v>
      </c>
      <c r="BD21" s="152">
        <f t="shared" si="47"/>
        <v>80</v>
      </c>
      <c r="BE21" s="97" t="str">
        <f t="shared" si="48"/>
        <v>B</v>
      </c>
      <c r="BF21" s="138">
        <f t="shared" si="2"/>
        <v>200</v>
      </c>
      <c r="BG21" s="138">
        <f t="shared" si="49"/>
        <v>0</v>
      </c>
      <c r="BH21" s="153" t="str">
        <f>IF(D21="","",details!AJ21)</f>
        <v>s</v>
      </c>
      <c r="BI21" s="66">
        <f>IF(details!AK21="","",details!AK21)</f>
        <v>5</v>
      </c>
      <c r="BJ21" s="66">
        <f>IF(details!AL21="","",details!AL21)</f>
        <v>5</v>
      </c>
      <c r="BK21" s="66">
        <f t="shared" si="50"/>
        <v>10</v>
      </c>
      <c r="BL21" s="66">
        <f>IF(details!AM21="","",details!AM21)</f>
        <v>5</v>
      </c>
      <c r="BM21" s="66">
        <f>IF(details!AN21="","",details!AN21)</f>
        <v>5</v>
      </c>
      <c r="BN21" s="66">
        <f t="shared" si="51"/>
        <v>10</v>
      </c>
      <c r="BO21" s="66">
        <f>IF(details!AO21="","",details!AO21)</f>
        <v>5</v>
      </c>
      <c r="BP21" s="66">
        <f>IF(details!AP21="","",details!AP21)</f>
        <v>5</v>
      </c>
      <c r="BQ21" s="66">
        <f t="shared" si="52"/>
        <v>10</v>
      </c>
      <c r="BR21" s="150">
        <f t="shared" si="53"/>
        <v>30</v>
      </c>
      <c r="BS21" s="66">
        <f>IF(details!AQ21="","",details!AQ21)</f>
        <v>50</v>
      </c>
      <c r="BT21" s="66">
        <f>IF(details!AR21="","",details!AR21)</f>
        <v>20</v>
      </c>
      <c r="BU21" s="150">
        <f t="shared" si="54"/>
        <v>70</v>
      </c>
      <c r="BV21" s="151">
        <f t="shared" si="55"/>
        <v>100</v>
      </c>
      <c r="BW21" s="66">
        <f>IF(details!AS21="","",details!AS21)</f>
        <v>70</v>
      </c>
      <c r="BX21" s="66">
        <f>IF(details!AT21="","",details!AT21)</f>
        <v>30</v>
      </c>
      <c r="BY21" s="151">
        <f t="shared" si="56"/>
        <v>100</v>
      </c>
      <c r="BZ21" s="97">
        <f t="shared" si="57"/>
        <v>200</v>
      </c>
      <c r="CA21" s="152">
        <f t="shared" si="58"/>
        <v>100</v>
      </c>
      <c r="CB21" s="97" t="str">
        <f t="shared" si="59"/>
        <v>A</v>
      </c>
      <c r="CC21" s="138">
        <f t="shared" si="4"/>
        <v>200</v>
      </c>
      <c r="CD21" s="138">
        <f t="shared" si="60"/>
        <v>0</v>
      </c>
      <c r="CE21" s="66">
        <f>IF(details!AU21="","",details!AU21)</f>
        <v>5</v>
      </c>
      <c r="CF21" s="66">
        <f>IF(details!AV21="","",details!AV21)</f>
        <v>5</v>
      </c>
      <c r="CG21" s="66">
        <f t="shared" si="61"/>
        <v>10</v>
      </c>
      <c r="CH21" s="66">
        <f>IF(details!AW21="","",details!AW21)</f>
        <v>5</v>
      </c>
      <c r="CI21" s="66">
        <f>IF(details!AX21="","",details!AX21)</f>
        <v>5</v>
      </c>
      <c r="CJ21" s="66">
        <f t="shared" si="62"/>
        <v>10</v>
      </c>
      <c r="CK21" s="66">
        <f>IF(details!AY21="","",details!AY21)</f>
        <v>5</v>
      </c>
      <c r="CL21" s="66">
        <f>IF(details!AZ21="","",details!AZ21)</f>
        <v>5</v>
      </c>
      <c r="CM21" s="66">
        <f t="shared" si="63"/>
        <v>10</v>
      </c>
      <c r="CN21" s="150">
        <f t="shared" si="64"/>
        <v>30</v>
      </c>
      <c r="CO21" s="66">
        <f>IF(details!BA21="","",details!BA21)</f>
        <v>26</v>
      </c>
      <c r="CP21" s="66">
        <f>IF(details!BB21="","",details!BB21)</f>
        <v>26</v>
      </c>
      <c r="CQ21" s="66">
        <f>IF(details!BC21="","",details!BC21)</f>
        <v>6</v>
      </c>
      <c r="CR21" s="150">
        <f t="shared" si="65"/>
        <v>58</v>
      </c>
      <c r="CS21" s="151">
        <f t="shared" si="66"/>
        <v>88</v>
      </c>
      <c r="CT21" s="66">
        <f>IF(details!BD21="","",details!BD21)</f>
        <v>26</v>
      </c>
      <c r="CU21" s="66">
        <f>IF(details!BE21="","",details!BE21)</f>
        <v>26</v>
      </c>
      <c r="CV21" s="66">
        <f>IF(details!BF21="","",details!BF21)</f>
        <v>20</v>
      </c>
      <c r="CW21" s="151">
        <f t="shared" si="67"/>
        <v>72</v>
      </c>
      <c r="CX21" s="97">
        <f t="shared" si="68"/>
        <v>160</v>
      </c>
      <c r="CY21" s="152">
        <f t="shared" si="69"/>
        <v>80</v>
      </c>
      <c r="CZ21" s="97" t="str">
        <f t="shared" si="70"/>
        <v>B</v>
      </c>
      <c r="DA21" s="138">
        <f t="shared" si="6"/>
        <v>200</v>
      </c>
      <c r="DB21" s="138">
        <f t="shared" si="71"/>
        <v>0</v>
      </c>
      <c r="DC21" s="66">
        <f>IF(details!BG21="","",details!BG21)</f>
        <v>5</v>
      </c>
      <c r="DD21" s="66">
        <f>IF(details!BH21="","",details!BH21)</f>
        <v>5</v>
      </c>
      <c r="DE21" s="66">
        <f t="shared" si="72"/>
        <v>10</v>
      </c>
      <c r="DF21" s="66">
        <f>IF(details!BI21="","",details!BI21)</f>
        <v>5</v>
      </c>
      <c r="DG21" s="66">
        <f>IF(details!BJ21="","",details!BJ21)</f>
        <v>5</v>
      </c>
      <c r="DH21" s="66">
        <f t="shared" si="73"/>
        <v>10</v>
      </c>
      <c r="DI21" s="66">
        <f>IF(details!BK21="","",details!BK21)</f>
        <v>5</v>
      </c>
      <c r="DJ21" s="66">
        <f>IF(details!BL21="","",details!BL21)</f>
        <v>5</v>
      </c>
      <c r="DK21" s="66">
        <f t="shared" si="74"/>
        <v>10</v>
      </c>
      <c r="DL21" s="150">
        <f t="shared" si="75"/>
        <v>30</v>
      </c>
      <c r="DM21" s="66">
        <f>IF(details!BM21="","",details!BM21)</f>
        <v>50</v>
      </c>
      <c r="DN21" s="66">
        <f>IF(details!BN21="","",details!BN21)</f>
        <v>20</v>
      </c>
      <c r="DO21" s="150">
        <f t="shared" si="76"/>
        <v>70</v>
      </c>
      <c r="DP21" s="151">
        <f t="shared" si="77"/>
        <v>100</v>
      </c>
      <c r="DQ21" s="66">
        <f>IF(details!BO21="","",details!BO21)</f>
        <v>70</v>
      </c>
      <c r="DR21" s="66">
        <f>IF(details!BP21="","",details!BP21)</f>
        <v>30</v>
      </c>
      <c r="DS21" s="151">
        <f t="shared" si="78"/>
        <v>100</v>
      </c>
      <c r="DT21" s="97">
        <f t="shared" si="79"/>
        <v>200</v>
      </c>
      <c r="DU21" s="152">
        <f t="shared" si="80"/>
        <v>100</v>
      </c>
      <c r="DV21" s="97" t="str">
        <f t="shared" si="81"/>
        <v>A</v>
      </c>
      <c r="DW21" s="138">
        <f t="shared" si="8"/>
        <v>200</v>
      </c>
      <c r="DX21" s="138">
        <f t="shared" si="82"/>
        <v>0</v>
      </c>
      <c r="DY21" s="66">
        <f>IF(details!BQ21="","",details!BQ21)</f>
        <v>5</v>
      </c>
      <c r="DZ21" s="66">
        <f>IF(details!BR21="","",details!BR21)</f>
        <v>5</v>
      </c>
      <c r="EA21" s="66">
        <f t="shared" si="83"/>
        <v>10</v>
      </c>
      <c r="EB21" s="66">
        <f>IF(details!BS21="","",details!BS21)</f>
        <v>5</v>
      </c>
      <c r="EC21" s="66">
        <f>IF(details!BT21="","",details!BT21)</f>
        <v>5</v>
      </c>
      <c r="ED21" s="66">
        <f t="shared" si="84"/>
        <v>10</v>
      </c>
      <c r="EE21" s="66">
        <f>IF(details!BU21="","",details!BU21)</f>
        <v>5</v>
      </c>
      <c r="EF21" s="66">
        <f>IF(details!BV21="","",details!BV21)</f>
        <v>5</v>
      </c>
      <c r="EG21" s="66">
        <f t="shared" si="85"/>
        <v>10</v>
      </c>
      <c r="EH21" s="150">
        <f t="shared" si="86"/>
        <v>30</v>
      </c>
      <c r="EI21" s="66">
        <f>IF(details!BW21="","",details!BW21)</f>
        <v>50</v>
      </c>
      <c r="EJ21" s="66">
        <f>IF(details!BX21="","",details!BX21)</f>
        <v>20</v>
      </c>
      <c r="EK21" s="150">
        <f t="shared" si="87"/>
        <v>70</v>
      </c>
      <c r="EL21" s="151">
        <f t="shared" si="88"/>
        <v>100</v>
      </c>
      <c r="EM21" s="66">
        <f>IF(details!BY21="","",details!BY21)</f>
        <v>70</v>
      </c>
      <c r="EN21" s="66">
        <f>IF(details!BZ21="","",details!BZ21)</f>
        <v>30</v>
      </c>
      <c r="EO21" s="151">
        <f t="shared" si="89"/>
        <v>100</v>
      </c>
      <c r="EP21" s="97">
        <f t="shared" si="90"/>
        <v>200</v>
      </c>
      <c r="EQ21" s="152">
        <f t="shared" si="91"/>
        <v>100</v>
      </c>
      <c r="ER21" s="97" t="str">
        <f t="shared" si="92"/>
        <v>A</v>
      </c>
      <c r="ES21" s="138">
        <f t="shared" si="10"/>
        <v>200</v>
      </c>
      <c r="ET21" s="138">
        <f t="shared" si="93"/>
        <v>0</v>
      </c>
      <c r="EU21" s="66">
        <f>IF(details!CA21="","",details!CA21)</f>
        <v>20</v>
      </c>
      <c r="EV21" s="66">
        <f>IF(details!CB21="","",details!CB21)</f>
        <v>20</v>
      </c>
      <c r="EW21" s="66">
        <f>IF(details!CC21="","",details!CC21)</f>
        <v>20</v>
      </c>
      <c r="EX21" s="66">
        <f>IF(details!CD21="","",details!CD21)</f>
        <v>20</v>
      </c>
      <c r="EY21" s="66">
        <f>IF(details!CE21="","",details!CE21)</f>
        <v>20</v>
      </c>
      <c r="EZ21" s="97">
        <f t="shared" si="94"/>
        <v>100</v>
      </c>
      <c r="FA21" s="97">
        <f t="shared" si="95"/>
        <v>100</v>
      </c>
      <c r="FB21" s="97" t="str">
        <f t="shared" si="96"/>
        <v>A</v>
      </c>
      <c r="FC21" s="138">
        <f t="shared" si="97"/>
        <v>100</v>
      </c>
      <c r="FD21" s="138">
        <f t="shared" si="98"/>
        <v>0</v>
      </c>
      <c r="FE21" s="66">
        <f>IF(details!CF21="","",details!CF21)</f>
        <v>20</v>
      </c>
      <c r="FF21" s="66">
        <f>IF(details!CG21="","",details!CG21)</f>
        <v>20</v>
      </c>
      <c r="FG21" s="66">
        <f>IF(details!CH21="","",details!CH21)</f>
        <v>20</v>
      </c>
      <c r="FH21" s="66">
        <f>IF(details!CI21="","",details!CI21)</f>
        <v>20</v>
      </c>
      <c r="FI21" s="66">
        <f>IF(details!CJ21="","",details!CJ21)</f>
        <v>20</v>
      </c>
      <c r="FJ21" s="97">
        <f t="shared" si="99"/>
        <v>100</v>
      </c>
      <c r="FK21" s="97">
        <f t="shared" si="100"/>
        <v>100</v>
      </c>
      <c r="FL21" s="97" t="str">
        <f t="shared" si="101"/>
        <v>A</v>
      </c>
      <c r="FM21" s="138">
        <f t="shared" si="102"/>
        <v>100</v>
      </c>
      <c r="FN21" s="138">
        <f t="shared" si="103"/>
        <v>0</v>
      </c>
      <c r="FO21" s="66">
        <f>IF(details!CK21="","",details!CK21)</f>
        <v>20</v>
      </c>
      <c r="FP21" s="66">
        <f>IF(details!CL21="","",details!CL21)</f>
        <v>20</v>
      </c>
      <c r="FQ21" s="66">
        <f>IF(details!CM21="","",details!CM21)</f>
        <v>20</v>
      </c>
      <c r="FR21" s="66">
        <f>IF(details!CN21="","",details!CN21)</f>
        <v>20</v>
      </c>
      <c r="FS21" s="66">
        <f>IF(details!CO21="","",details!CO21)</f>
        <v>20</v>
      </c>
      <c r="FT21" s="97">
        <f t="shared" si="104"/>
        <v>100</v>
      </c>
      <c r="FU21" s="97">
        <f t="shared" si="105"/>
        <v>100</v>
      </c>
      <c r="FV21" s="97" t="str">
        <f t="shared" si="106"/>
        <v>A</v>
      </c>
      <c r="FW21" s="138">
        <f t="shared" si="107"/>
        <v>100</v>
      </c>
      <c r="FX21" s="138">
        <f t="shared" si="108"/>
        <v>0</v>
      </c>
      <c r="FY21" s="96">
        <f t="shared" si="109"/>
        <v>200</v>
      </c>
      <c r="FZ21" s="96">
        <f t="shared" si="110"/>
        <v>160</v>
      </c>
      <c r="GA21" s="96" t="str">
        <f t="shared" si="111"/>
        <v>B</v>
      </c>
      <c r="GB21" s="96">
        <f t="shared" si="112"/>
        <v>200</v>
      </c>
      <c r="GC21" s="96">
        <f t="shared" si="113"/>
        <v>160</v>
      </c>
      <c r="GD21" s="96" t="str">
        <f t="shared" si="114"/>
        <v>B</v>
      </c>
      <c r="GE21" s="154">
        <f t="shared" si="115"/>
        <v>200</v>
      </c>
      <c r="GF21" s="154">
        <f t="shared" si="116"/>
        <v>200</v>
      </c>
      <c r="GG21" s="154" t="str">
        <f t="shared" si="117"/>
        <v>A</v>
      </c>
      <c r="GH21" s="96" t="str">
        <f t="shared" si="118"/>
        <v>A</v>
      </c>
      <c r="GI21" s="96" t="str">
        <f t="shared" si="119"/>
        <v/>
      </c>
      <c r="GJ21" s="96" t="str">
        <f t="shared" si="120"/>
        <v/>
      </c>
      <c r="GK21" s="96" t="str">
        <f t="shared" si="121"/>
        <v/>
      </c>
      <c r="GL21" s="96" t="str">
        <f t="shared" si="122"/>
        <v/>
      </c>
      <c r="GM21" s="96">
        <f t="shared" si="123"/>
        <v>200</v>
      </c>
      <c r="GN21" s="96">
        <f t="shared" si="124"/>
        <v>160</v>
      </c>
      <c r="GO21" s="96" t="str">
        <f t="shared" si="125"/>
        <v>B</v>
      </c>
      <c r="GP21" s="96">
        <f t="shared" si="126"/>
        <v>200</v>
      </c>
      <c r="GQ21" s="96">
        <f t="shared" si="127"/>
        <v>200</v>
      </c>
      <c r="GR21" s="96" t="str">
        <f t="shared" si="128"/>
        <v>A</v>
      </c>
      <c r="GS21" s="96">
        <f t="shared" si="129"/>
        <v>200</v>
      </c>
      <c r="GT21" s="96">
        <f t="shared" si="130"/>
        <v>200</v>
      </c>
      <c r="GU21" s="96" t="str">
        <f t="shared" si="131"/>
        <v>A</v>
      </c>
      <c r="GV21" s="96">
        <f t="shared" si="132"/>
        <v>100</v>
      </c>
      <c r="GW21" s="96">
        <f t="shared" si="133"/>
        <v>100</v>
      </c>
      <c r="GX21" s="96" t="str">
        <f t="shared" si="134"/>
        <v>A</v>
      </c>
      <c r="GY21" s="155">
        <f t="shared" si="135"/>
        <v>100</v>
      </c>
      <c r="GZ21" s="155">
        <f t="shared" si="136"/>
        <v>100</v>
      </c>
      <c r="HA21" s="155" t="str">
        <f t="shared" si="137"/>
        <v>A</v>
      </c>
      <c r="HB21" s="155">
        <f t="shared" si="138"/>
        <v>100</v>
      </c>
      <c r="HC21" s="155">
        <f t="shared" si="139"/>
        <v>100</v>
      </c>
      <c r="HD21" s="155" t="str">
        <f t="shared" si="140"/>
        <v>A</v>
      </c>
      <c r="HE21" s="257">
        <f t="shared" si="141"/>
        <v>0</v>
      </c>
      <c r="HF21" s="257">
        <f t="shared" si="142"/>
        <v>0</v>
      </c>
      <c r="HG21" s="257">
        <f t="shared" si="143"/>
        <v>4</v>
      </c>
      <c r="HH21" s="257">
        <f t="shared" si="144"/>
        <v>0</v>
      </c>
      <c r="HI21" s="66" t="str">
        <f t="shared" si="17"/>
        <v>PASSED</v>
      </c>
      <c r="HJ21" s="93">
        <f t="shared" si="145"/>
        <v>1200</v>
      </c>
      <c r="HK21" s="93">
        <f t="shared" si="146"/>
        <v>1080</v>
      </c>
      <c r="HL21" s="94">
        <f t="shared" si="147"/>
        <v>90</v>
      </c>
      <c r="HM21" s="216">
        <f t="shared" si="148"/>
        <v>90</v>
      </c>
      <c r="HN21" s="217">
        <f t="shared" si="149"/>
        <v>7.9999999999999947</v>
      </c>
      <c r="HO21" s="95" t="str">
        <f t="shared" si="150"/>
        <v>A</v>
      </c>
      <c r="HP21" s="156" t="str">
        <f>details!EP21</f>
        <v/>
      </c>
      <c r="HQ21" s="157" t="str">
        <f>details!EQ21</f>
        <v/>
      </c>
      <c r="HR21" s="220" t="str">
        <f t="shared" si="152"/>
        <v/>
      </c>
      <c r="HS21" s="102" t="str">
        <f>IF(details!CP21="","",details!CP21)</f>
        <v/>
      </c>
      <c r="HX21" s="319" t="str">
        <f>'result aggregate'!O110</f>
        <v>NO. OF ST. PASSED</v>
      </c>
      <c r="HY21" s="174">
        <f>'result aggregate'!P110</f>
        <v>3</v>
      </c>
      <c r="HZ21" s="174">
        <f>'result aggregate'!Q110</f>
        <v>0</v>
      </c>
      <c r="IA21" s="174">
        <f>'result aggregate'!R110</f>
        <v>0</v>
      </c>
      <c r="IB21" s="174">
        <f>'result aggregate'!S110</f>
        <v>0</v>
      </c>
      <c r="IC21" s="174">
        <f>'result aggregate'!T110</f>
        <v>0</v>
      </c>
      <c r="ID21" s="174">
        <f>'result aggregate'!U110</f>
        <v>0</v>
      </c>
      <c r="IE21" s="174">
        <f>'result aggregate'!V110</f>
        <v>0</v>
      </c>
      <c r="IF21" s="174">
        <f>'result aggregate'!W110</f>
        <v>0</v>
      </c>
      <c r="IG21" s="174">
        <f>'result aggregate'!X110</f>
        <v>0</v>
      </c>
      <c r="IH21" s="174">
        <f>'result aggregate'!Y110</f>
        <v>0</v>
      </c>
      <c r="II21" s="174">
        <f>'result aggregate'!Z110</f>
        <v>0</v>
      </c>
      <c r="IJ21" s="174">
        <f>'result aggregate'!AA110</f>
        <v>0</v>
      </c>
      <c r="IK21" s="320">
        <f>'result aggregate'!AB110</f>
        <v>3</v>
      </c>
      <c r="IV21" s="172"/>
      <c r="IW21" s="173"/>
      <c r="IY21" s="173"/>
      <c r="IZ21" s="173"/>
      <c r="JB21" s="173"/>
      <c r="JC21" s="173"/>
      <c r="JE21" s="173"/>
      <c r="JF21" s="173"/>
      <c r="JH21" s="173"/>
    </row>
    <row r="22" spans="1:268" ht="14" customHeight="1">
      <c r="A22" s="147">
        <f>IF(details!A22="","",details!A22)</f>
        <v>16</v>
      </c>
      <c r="B22" s="66" t="str">
        <f>IF(details!B22="","",details!B22)</f>
        <v/>
      </c>
      <c r="C22" s="66" t="str">
        <f>IF(details!C22="","",details!C22)</f>
        <v/>
      </c>
      <c r="D22" s="97">
        <f>IF(details!D22="","",details!D22)</f>
        <v>816</v>
      </c>
      <c r="E22" s="97" t="str">
        <f>IF(details!E22="","",details!E22)</f>
        <v/>
      </c>
      <c r="F22" s="66" t="str">
        <f>IF(details!F22="","",details!F22)</f>
        <v/>
      </c>
      <c r="G22" s="315" t="str">
        <f>IF(details!G22="","",details!G22)</f>
        <v/>
      </c>
      <c r="H22" s="148" t="str">
        <f>IF(details!CQ22="","",details!CQ22)</f>
        <v/>
      </c>
      <c r="I22" s="149" t="str">
        <f>IF(details!I22="","",details!I22)</f>
        <v>A16</v>
      </c>
      <c r="J22" s="149" t="str">
        <f>IF(details!J22="","",details!J22)</f>
        <v>B16</v>
      </c>
      <c r="K22" s="149" t="str">
        <f>IF(details!K22="","",details!K22)</f>
        <v>C16</v>
      </c>
      <c r="L22" s="66">
        <f>IF(details!L22="","",details!L22)</f>
        <v>5</v>
      </c>
      <c r="M22" s="66">
        <f>IF(details!M22="","",details!M22)</f>
        <v>5</v>
      </c>
      <c r="N22" s="66">
        <f t="shared" si="28"/>
        <v>10</v>
      </c>
      <c r="O22" s="66">
        <f>IF(details!N22="","",details!N22)</f>
        <v>5</v>
      </c>
      <c r="P22" s="66">
        <f>IF(details!O22="","",details!O22)</f>
        <v>5</v>
      </c>
      <c r="Q22" s="66">
        <f t="shared" si="29"/>
        <v>10</v>
      </c>
      <c r="R22" s="66">
        <f>IF(details!P22="","",details!P22)</f>
        <v>5</v>
      </c>
      <c r="S22" s="66">
        <f>IF(details!Q22="","",details!Q22)</f>
        <v>5</v>
      </c>
      <c r="T22" s="66">
        <f t="shared" si="30"/>
        <v>10</v>
      </c>
      <c r="U22" s="150">
        <f t="shared" si="31"/>
        <v>30</v>
      </c>
      <c r="V22" s="66">
        <f>IF(details!R22="","",details!R22)</f>
        <v>25</v>
      </c>
      <c r="W22" s="66">
        <f>IF(details!S22="","",details!S22)</f>
        <v>25</v>
      </c>
      <c r="X22" s="66">
        <f>IF(details!T22="","",details!T22)</f>
        <v>5</v>
      </c>
      <c r="Y22" s="150">
        <f t="shared" si="32"/>
        <v>55</v>
      </c>
      <c r="Z22" s="151">
        <f t="shared" si="33"/>
        <v>85</v>
      </c>
      <c r="AA22" s="66">
        <f>IF(details!U22="","",details!U22)</f>
        <v>25</v>
      </c>
      <c r="AB22" s="66">
        <f>IF(details!V22="","",details!V22)</f>
        <v>25</v>
      </c>
      <c r="AC22" s="66">
        <f>IF(details!W22="","",details!W22)</f>
        <v>20</v>
      </c>
      <c r="AD22" s="151">
        <f t="shared" si="34"/>
        <v>70</v>
      </c>
      <c r="AE22" s="97">
        <f t="shared" si="35"/>
        <v>155</v>
      </c>
      <c r="AF22" s="152">
        <f t="shared" si="36"/>
        <v>78</v>
      </c>
      <c r="AG22" s="97" t="str">
        <f t="shared" si="37"/>
        <v>B</v>
      </c>
      <c r="AH22" s="138">
        <f t="shared" si="0"/>
        <v>200</v>
      </c>
      <c r="AI22" s="138">
        <f t="shared" si="38"/>
        <v>0</v>
      </c>
      <c r="AJ22" s="66">
        <f>IF(details!X22="","",details!X22)</f>
        <v>5</v>
      </c>
      <c r="AK22" s="66">
        <f>IF(details!Y22="","",details!Y22)</f>
        <v>5</v>
      </c>
      <c r="AL22" s="66">
        <f t="shared" si="39"/>
        <v>10</v>
      </c>
      <c r="AM22" s="66">
        <f>IF(details!Z22="","",details!Z22)</f>
        <v>5</v>
      </c>
      <c r="AN22" s="66">
        <f>IF(details!AA22="","",details!AA22)</f>
        <v>5</v>
      </c>
      <c r="AO22" s="66">
        <f t="shared" si="40"/>
        <v>10</v>
      </c>
      <c r="AP22" s="66">
        <f>IF(details!AB22="","",details!AB22)</f>
        <v>5</v>
      </c>
      <c r="AQ22" s="66">
        <f>IF(details!AC22="","",details!AC22)</f>
        <v>5</v>
      </c>
      <c r="AR22" s="66">
        <f t="shared" si="41"/>
        <v>10</v>
      </c>
      <c r="AS22" s="150">
        <f t="shared" si="42"/>
        <v>30</v>
      </c>
      <c r="AT22" s="66">
        <f>IF(details!AD22="","",details!AD22)</f>
        <v>25</v>
      </c>
      <c r="AU22" s="66">
        <f>IF(details!AE22="","",details!AE22)</f>
        <v>25</v>
      </c>
      <c r="AV22" s="66">
        <f>IF(details!AF22="","",details!AF22)</f>
        <v>5</v>
      </c>
      <c r="AW22" s="150">
        <f t="shared" si="43"/>
        <v>55</v>
      </c>
      <c r="AX22" s="151">
        <f t="shared" si="44"/>
        <v>85</v>
      </c>
      <c r="AY22" s="66">
        <f>IF(details!AG22="","",details!AG22)</f>
        <v>25</v>
      </c>
      <c r="AZ22" s="66">
        <f>IF(details!AH22="","",details!AH22)</f>
        <v>25</v>
      </c>
      <c r="BA22" s="66">
        <f>IF(details!AI22="","",details!AI22)</f>
        <v>20</v>
      </c>
      <c r="BB22" s="151">
        <f t="shared" si="45"/>
        <v>70</v>
      </c>
      <c r="BC22" s="97">
        <f t="shared" si="46"/>
        <v>155</v>
      </c>
      <c r="BD22" s="152">
        <f t="shared" si="47"/>
        <v>78</v>
      </c>
      <c r="BE22" s="97" t="str">
        <f t="shared" si="48"/>
        <v>B</v>
      </c>
      <c r="BF22" s="138">
        <f t="shared" si="2"/>
        <v>200</v>
      </c>
      <c r="BG22" s="138">
        <f t="shared" si="49"/>
        <v>0</v>
      </c>
      <c r="BH22" s="153" t="str">
        <f>IF(D22="","",details!AJ22)</f>
        <v>s</v>
      </c>
      <c r="BI22" s="66">
        <f>IF(details!AK22="","",details!AK22)</f>
        <v>5</v>
      </c>
      <c r="BJ22" s="66">
        <f>IF(details!AL22="","",details!AL22)</f>
        <v>5</v>
      </c>
      <c r="BK22" s="66">
        <f t="shared" si="50"/>
        <v>10</v>
      </c>
      <c r="BL22" s="66">
        <f>IF(details!AM22="","",details!AM22)</f>
        <v>5</v>
      </c>
      <c r="BM22" s="66">
        <f>IF(details!AN22="","",details!AN22)</f>
        <v>5</v>
      </c>
      <c r="BN22" s="66">
        <f t="shared" si="51"/>
        <v>10</v>
      </c>
      <c r="BO22" s="66">
        <f>IF(details!AO22="","",details!AO22)</f>
        <v>5</v>
      </c>
      <c r="BP22" s="66">
        <f>IF(details!AP22="","",details!AP22)</f>
        <v>5</v>
      </c>
      <c r="BQ22" s="66">
        <f t="shared" si="52"/>
        <v>10</v>
      </c>
      <c r="BR22" s="150">
        <f t="shared" si="53"/>
        <v>30</v>
      </c>
      <c r="BS22" s="66">
        <f>IF(details!AQ22="","",details!AQ22)</f>
        <v>50</v>
      </c>
      <c r="BT22" s="66">
        <f>IF(details!AR22="","",details!AR22)</f>
        <v>20</v>
      </c>
      <c r="BU22" s="150">
        <f t="shared" si="54"/>
        <v>70</v>
      </c>
      <c r="BV22" s="151">
        <f t="shared" si="55"/>
        <v>100</v>
      </c>
      <c r="BW22" s="66">
        <f>IF(details!AS22="","",details!AS22)</f>
        <v>70</v>
      </c>
      <c r="BX22" s="66">
        <f>IF(details!AT22="","",details!AT22)</f>
        <v>30</v>
      </c>
      <c r="BY22" s="151">
        <f t="shared" si="56"/>
        <v>100</v>
      </c>
      <c r="BZ22" s="97">
        <f t="shared" si="57"/>
        <v>200</v>
      </c>
      <c r="CA22" s="152">
        <f t="shared" si="58"/>
        <v>100</v>
      </c>
      <c r="CB22" s="97" t="str">
        <f t="shared" si="59"/>
        <v>A</v>
      </c>
      <c r="CC22" s="138">
        <f t="shared" si="4"/>
        <v>200</v>
      </c>
      <c r="CD22" s="138">
        <f t="shared" si="60"/>
        <v>0</v>
      </c>
      <c r="CE22" s="66">
        <f>IF(details!AU22="","",details!AU22)</f>
        <v>5</v>
      </c>
      <c r="CF22" s="66">
        <f>IF(details!AV22="","",details!AV22)</f>
        <v>5</v>
      </c>
      <c r="CG22" s="66">
        <f t="shared" si="61"/>
        <v>10</v>
      </c>
      <c r="CH22" s="66">
        <f>IF(details!AW22="","",details!AW22)</f>
        <v>5</v>
      </c>
      <c r="CI22" s="66">
        <f>IF(details!AX22="","",details!AX22)</f>
        <v>5</v>
      </c>
      <c r="CJ22" s="66">
        <f t="shared" si="62"/>
        <v>10</v>
      </c>
      <c r="CK22" s="66">
        <f>IF(details!AY22="","",details!AY22)</f>
        <v>5</v>
      </c>
      <c r="CL22" s="66">
        <f>IF(details!AZ22="","",details!AZ22)</f>
        <v>5</v>
      </c>
      <c r="CM22" s="66">
        <f t="shared" si="63"/>
        <v>10</v>
      </c>
      <c r="CN22" s="150">
        <f t="shared" si="64"/>
        <v>30</v>
      </c>
      <c r="CO22" s="66">
        <f>IF(details!BA22="","",details!BA22)</f>
        <v>25</v>
      </c>
      <c r="CP22" s="66">
        <f>IF(details!BB22="","",details!BB22)</f>
        <v>25</v>
      </c>
      <c r="CQ22" s="66">
        <f>IF(details!BC22="","",details!BC22)</f>
        <v>5</v>
      </c>
      <c r="CR22" s="150">
        <f t="shared" si="65"/>
        <v>55</v>
      </c>
      <c r="CS22" s="151">
        <f t="shared" si="66"/>
        <v>85</v>
      </c>
      <c r="CT22" s="66">
        <f>IF(details!BD22="","",details!BD22)</f>
        <v>25</v>
      </c>
      <c r="CU22" s="66">
        <f>IF(details!BE22="","",details!BE22)</f>
        <v>25</v>
      </c>
      <c r="CV22" s="66">
        <f>IF(details!BF22="","",details!BF22)</f>
        <v>20</v>
      </c>
      <c r="CW22" s="151">
        <f t="shared" si="67"/>
        <v>70</v>
      </c>
      <c r="CX22" s="97">
        <f t="shared" si="68"/>
        <v>155</v>
      </c>
      <c r="CY22" s="152">
        <f t="shared" si="69"/>
        <v>78</v>
      </c>
      <c r="CZ22" s="97" t="str">
        <f t="shared" si="70"/>
        <v>B</v>
      </c>
      <c r="DA22" s="138">
        <f t="shared" si="6"/>
        <v>200</v>
      </c>
      <c r="DB22" s="138">
        <f t="shared" si="71"/>
        <v>0</v>
      </c>
      <c r="DC22" s="66">
        <f>IF(details!BG22="","",details!BG22)</f>
        <v>5</v>
      </c>
      <c r="DD22" s="66">
        <f>IF(details!BH22="","",details!BH22)</f>
        <v>5</v>
      </c>
      <c r="DE22" s="66">
        <f t="shared" si="72"/>
        <v>10</v>
      </c>
      <c r="DF22" s="66">
        <f>IF(details!BI22="","",details!BI22)</f>
        <v>5</v>
      </c>
      <c r="DG22" s="66">
        <f>IF(details!BJ22="","",details!BJ22)</f>
        <v>5</v>
      </c>
      <c r="DH22" s="66">
        <f t="shared" si="73"/>
        <v>10</v>
      </c>
      <c r="DI22" s="66">
        <f>IF(details!BK22="","",details!BK22)</f>
        <v>5</v>
      </c>
      <c r="DJ22" s="66">
        <f>IF(details!BL22="","",details!BL22)</f>
        <v>5</v>
      </c>
      <c r="DK22" s="66">
        <f t="shared" si="74"/>
        <v>10</v>
      </c>
      <c r="DL22" s="150">
        <f t="shared" si="75"/>
        <v>30</v>
      </c>
      <c r="DM22" s="66">
        <f>IF(details!BM22="","",details!BM22)</f>
        <v>50</v>
      </c>
      <c r="DN22" s="66">
        <f>IF(details!BN22="","",details!BN22)</f>
        <v>20</v>
      </c>
      <c r="DO22" s="150">
        <f t="shared" si="76"/>
        <v>70</v>
      </c>
      <c r="DP22" s="151">
        <f t="shared" si="77"/>
        <v>100</v>
      </c>
      <c r="DQ22" s="66">
        <f>IF(details!BO22="","",details!BO22)</f>
        <v>70</v>
      </c>
      <c r="DR22" s="66">
        <f>IF(details!BP22="","",details!BP22)</f>
        <v>30</v>
      </c>
      <c r="DS22" s="151">
        <f t="shared" si="78"/>
        <v>100</v>
      </c>
      <c r="DT22" s="97">
        <f t="shared" si="79"/>
        <v>200</v>
      </c>
      <c r="DU22" s="152">
        <f t="shared" si="80"/>
        <v>100</v>
      </c>
      <c r="DV22" s="97" t="str">
        <f t="shared" si="81"/>
        <v>A</v>
      </c>
      <c r="DW22" s="138">
        <f t="shared" si="8"/>
        <v>200</v>
      </c>
      <c r="DX22" s="138">
        <f t="shared" si="82"/>
        <v>0</v>
      </c>
      <c r="DY22" s="66">
        <f>IF(details!BQ22="","",details!BQ22)</f>
        <v>5</v>
      </c>
      <c r="DZ22" s="66">
        <f>IF(details!BR22="","",details!BR22)</f>
        <v>5</v>
      </c>
      <c r="EA22" s="66">
        <f t="shared" si="83"/>
        <v>10</v>
      </c>
      <c r="EB22" s="66">
        <f>IF(details!BS22="","",details!BS22)</f>
        <v>5</v>
      </c>
      <c r="EC22" s="66">
        <f>IF(details!BT22="","",details!BT22)</f>
        <v>5</v>
      </c>
      <c r="ED22" s="66">
        <f t="shared" si="84"/>
        <v>10</v>
      </c>
      <c r="EE22" s="66">
        <f>IF(details!BU22="","",details!BU22)</f>
        <v>5</v>
      </c>
      <c r="EF22" s="66">
        <f>IF(details!BV22="","",details!BV22)</f>
        <v>5</v>
      </c>
      <c r="EG22" s="66">
        <f t="shared" si="85"/>
        <v>10</v>
      </c>
      <c r="EH22" s="150">
        <f t="shared" si="86"/>
        <v>30</v>
      </c>
      <c r="EI22" s="66">
        <f>IF(details!BW22="","",details!BW22)</f>
        <v>50</v>
      </c>
      <c r="EJ22" s="66">
        <f>IF(details!BX22="","",details!BX22)</f>
        <v>20</v>
      </c>
      <c r="EK22" s="150">
        <f t="shared" si="87"/>
        <v>70</v>
      </c>
      <c r="EL22" s="151">
        <f t="shared" si="88"/>
        <v>100</v>
      </c>
      <c r="EM22" s="66">
        <f>IF(details!BY22="","",details!BY22)</f>
        <v>70</v>
      </c>
      <c r="EN22" s="66">
        <f>IF(details!BZ22="","",details!BZ22)</f>
        <v>30</v>
      </c>
      <c r="EO22" s="151">
        <f t="shared" si="89"/>
        <v>100</v>
      </c>
      <c r="EP22" s="97">
        <f t="shared" si="90"/>
        <v>200</v>
      </c>
      <c r="EQ22" s="152">
        <f t="shared" si="91"/>
        <v>100</v>
      </c>
      <c r="ER22" s="97" t="str">
        <f t="shared" si="92"/>
        <v>A</v>
      </c>
      <c r="ES22" s="138">
        <f t="shared" si="10"/>
        <v>200</v>
      </c>
      <c r="ET22" s="138">
        <f t="shared" si="93"/>
        <v>0</v>
      </c>
      <c r="EU22" s="66">
        <f>IF(details!CA22="","",details!CA22)</f>
        <v>20</v>
      </c>
      <c r="EV22" s="66">
        <f>IF(details!CB22="","",details!CB22)</f>
        <v>20</v>
      </c>
      <c r="EW22" s="66">
        <f>IF(details!CC22="","",details!CC22)</f>
        <v>20</v>
      </c>
      <c r="EX22" s="66">
        <f>IF(details!CD22="","",details!CD22)</f>
        <v>20</v>
      </c>
      <c r="EY22" s="66">
        <f>IF(details!CE22="","",details!CE22)</f>
        <v>20</v>
      </c>
      <c r="EZ22" s="97">
        <f t="shared" si="94"/>
        <v>100</v>
      </c>
      <c r="FA22" s="97">
        <f t="shared" si="95"/>
        <v>100</v>
      </c>
      <c r="FB22" s="97" t="str">
        <f t="shared" si="96"/>
        <v>A</v>
      </c>
      <c r="FC22" s="138">
        <f t="shared" si="97"/>
        <v>100</v>
      </c>
      <c r="FD22" s="138">
        <f t="shared" si="98"/>
        <v>0</v>
      </c>
      <c r="FE22" s="66">
        <f>IF(details!CF22="","",details!CF22)</f>
        <v>20</v>
      </c>
      <c r="FF22" s="66">
        <f>IF(details!CG22="","",details!CG22)</f>
        <v>20</v>
      </c>
      <c r="FG22" s="66">
        <f>IF(details!CH22="","",details!CH22)</f>
        <v>20</v>
      </c>
      <c r="FH22" s="66">
        <f>IF(details!CI22="","",details!CI22)</f>
        <v>20</v>
      </c>
      <c r="FI22" s="66">
        <f>IF(details!CJ22="","",details!CJ22)</f>
        <v>20</v>
      </c>
      <c r="FJ22" s="97">
        <f t="shared" si="99"/>
        <v>100</v>
      </c>
      <c r="FK22" s="97">
        <f t="shared" si="100"/>
        <v>100</v>
      </c>
      <c r="FL22" s="97" t="str">
        <f t="shared" si="101"/>
        <v>A</v>
      </c>
      <c r="FM22" s="138">
        <f t="shared" si="102"/>
        <v>100</v>
      </c>
      <c r="FN22" s="138">
        <f t="shared" si="103"/>
        <v>0</v>
      </c>
      <c r="FO22" s="66">
        <f>IF(details!CK22="","",details!CK22)</f>
        <v>20</v>
      </c>
      <c r="FP22" s="66">
        <f>IF(details!CL22="","",details!CL22)</f>
        <v>20</v>
      </c>
      <c r="FQ22" s="66">
        <f>IF(details!CM22="","",details!CM22)</f>
        <v>20</v>
      </c>
      <c r="FR22" s="66">
        <f>IF(details!CN22="","",details!CN22)</f>
        <v>20</v>
      </c>
      <c r="FS22" s="66">
        <f>IF(details!CO22="","",details!CO22)</f>
        <v>20</v>
      </c>
      <c r="FT22" s="97">
        <f t="shared" si="104"/>
        <v>100</v>
      </c>
      <c r="FU22" s="97">
        <f t="shared" si="105"/>
        <v>100</v>
      </c>
      <c r="FV22" s="97" t="str">
        <f t="shared" si="106"/>
        <v>A</v>
      </c>
      <c r="FW22" s="138">
        <f t="shared" si="107"/>
        <v>100</v>
      </c>
      <c r="FX22" s="138">
        <f t="shared" si="108"/>
        <v>0</v>
      </c>
      <c r="FY22" s="96">
        <f t="shared" si="109"/>
        <v>200</v>
      </c>
      <c r="FZ22" s="96">
        <f t="shared" si="110"/>
        <v>155</v>
      </c>
      <c r="GA22" s="96" t="str">
        <f t="shared" si="111"/>
        <v>B</v>
      </c>
      <c r="GB22" s="96">
        <f t="shared" si="112"/>
        <v>200</v>
      </c>
      <c r="GC22" s="96">
        <f t="shared" si="113"/>
        <v>155</v>
      </c>
      <c r="GD22" s="96" t="str">
        <f t="shared" si="114"/>
        <v>B</v>
      </c>
      <c r="GE22" s="154">
        <f t="shared" si="115"/>
        <v>200</v>
      </c>
      <c r="GF22" s="154">
        <f t="shared" si="116"/>
        <v>200</v>
      </c>
      <c r="GG22" s="154" t="str">
        <f t="shared" si="117"/>
        <v>A</v>
      </c>
      <c r="GH22" s="96" t="str">
        <f t="shared" si="118"/>
        <v>A</v>
      </c>
      <c r="GI22" s="96" t="str">
        <f t="shared" si="119"/>
        <v/>
      </c>
      <c r="GJ22" s="96" t="str">
        <f t="shared" si="120"/>
        <v/>
      </c>
      <c r="GK22" s="96" t="str">
        <f t="shared" si="121"/>
        <v/>
      </c>
      <c r="GL22" s="96" t="str">
        <f t="shared" si="122"/>
        <v/>
      </c>
      <c r="GM22" s="96">
        <f t="shared" si="123"/>
        <v>200</v>
      </c>
      <c r="GN22" s="96">
        <f t="shared" si="124"/>
        <v>155</v>
      </c>
      <c r="GO22" s="96" t="str">
        <f t="shared" si="125"/>
        <v>B</v>
      </c>
      <c r="GP22" s="96">
        <f t="shared" si="126"/>
        <v>200</v>
      </c>
      <c r="GQ22" s="96">
        <f t="shared" si="127"/>
        <v>200</v>
      </c>
      <c r="GR22" s="96" t="str">
        <f t="shared" si="128"/>
        <v>A</v>
      </c>
      <c r="GS22" s="96">
        <f t="shared" si="129"/>
        <v>200</v>
      </c>
      <c r="GT22" s="96">
        <f t="shared" si="130"/>
        <v>200</v>
      </c>
      <c r="GU22" s="96" t="str">
        <f t="shared" si="131"/>
        <v>A</v>
      </c>
      <c r="GV22" s="96">
        <f t="shared" si="132"/>
        <v>100</v>
      </c>
      <c r="GW22" s="96">
        <f t="shared" si="133"/>
        <v>100</v>
      </c>
      <c r="GX22" s="96" t="str">
        <f t="shared" si="134"/>
        <v>A</v>
      </c>
      <c r="GY22" s="155">
        <f t="shared" si="135"/>
        <v>100</v>
      </c>
      <c r="GZ22" s="155">
        <f t="shared" si="136"/>
        <v>100</v>
      </c>
      <c r="HA22" s="155" t="str">
        <f t="shared" si="137"/>
        <v>A</v>
      </c>
      <c r="HB22" s="155">
        <f t="shared" si="138"/>
        <v>100</v>
      </c>
      <c r="HC22" s="155">
        <f t="shared" si="139"/>
        <v>100</v>
      </c>
      <c r="HD22" s="155" t="str">
        <f t="shared" si="140"/>
        <v>A</v>
      </c>
      <c r="HE22" s="257">
        <f t="shared" si="141"/>
        <v>0</v>
      </c>
      <c r="HF22" s="257">
        <f t="shared" si="142"/>
        <v>0</v>
      </c>
      <c r="HG22" s="257">
        <f t="shared" si="143"/>
        <v>4</v>
      </c>
      <c r="HH22" s="257">
        <f t="shared" si="144"/>
        <v>0</v>
      </c>
      <c r="HI22" s="66" t="str">
        <f t="shared" si="17"/>
        <v>PASSED</v>
      </c>
      <c r="HJ22" s="93">
        <f t="shared" si="145"/>
        <v>1200</v>
      </c>
      <c r="HK22" s="93">
        <f t="shared" si="146"/>
        <v>1065</v>
      </c>
      <c r="HL22" s="94">
        <f t="shared" si="147"/>
        <v>88.75</v>
      </c>
      <c r="HM22" s="216">
        <f t="shared" si="148"/>
        <v>88.75</v>
      </c>
      <c r="HN22" s="217">
        <f t="shared" si="149"/>
        <v>8.9999999999999947</v>
      </c>
      <c r="HO22" s="95" t="str">
        <f t="shared" si="150"/>
        <v>A</v>
      </c>
      <c r="HP22" s="156" t="str">
        <f>details!EP22</f>
        <v/>
      </c>
      <c r="HQ22" s="157" t="str">
        <f>details!EQ22</f>
        <v/>
      </c>
      <c r="HR22" s="220" t="str">
        <f t="shared" si="152"/>
        <v/>
      </c>
      <c r="HS22" s="102" t="str">
        <f>IF(details!CP22="","",details!CP22)</f>
        <v/>
      </c>
      <c r="HX22" s="319" t="str">
        <f>'result aggregate'!O111</f>
        <v>PROMOTED</v>
      </c>
      <c r="HY22" s="174">
        <f>'result aggregate'!P111</f>
        <v>0</v>
      </c>
      <c r="HZ22" s="174">
        <f>'result aggregate'!Q111</f>
        <v>0</v>
      </c>
      <c r="IA22" s="174">
        <f>'result aggregate'!R111</f>
        <v>0</v>
      </c>
      <c r="IB22" s="174">
        <f>'result aggregate'!S111</f>
        <v>0</v>
      </c>
      <c r="IC22" s="174">
        <f>'result aggregate'!T111</f>
        <v>0</v>
      </c>
      <c r="ID22" s="174">
        <f>'result aggregate'!U111</f>
        <v>0</v>
      </c>
      <c r="IE22" s="174">
        <f>'result aggregate'!V111</f>
        <v>0</v>
      </c>
      <c r="IF22" s="174">
        <f>'result aggregate'!W111</f>
        <v>0</v>
      </c>
      <c r="IG22" s="174">
        <f>'result aggregate'!X111</f>
        <v>0</v>
      </c>
      <c r="IH22" s="174">
        <f>'result aggregate'!Y111</f>
        <v>0</v>
      </c>
      <c r="II22" s="174">
        <f>'result aggregate'!Z111</f>
        <v>0</v>
      </c>
      <c r="IJ22" s="174">
        <f>'result aggregate'!AA111</f>
        <v>0</v>
      </c>
      <c r="IK22" s="320">
        <f>'result aggregate'!AB111</f>
        <v>0</v>
      </c>
      <c r="IV22" s="172"/>
      <c r="IW22" s="173"/>
      <c r="IY22" s="173"/>
      <c r="IZ22" s="173"/>
      <c r="JB22" s="173"/>
      <c r="JC22" s="173"/>
      <c r="JE22" s="173"/>
      <c r="JF22" s="173"/>
      <c r="JH22" s="173"/>
    </row>
    <row r="23" spans="1:268" ht="14" customHeight="1">
      <c r="A23" s="147">
        <f>IF(details!A23="","",details!A23)</f>
        <v>17</v>
      </c>
      <c r="B23" s="66" t="str">
        <f>IF(details!B23="","",details!B23)</f>
        <v/>
      </c>
      <c r="C23" s="66" t="str">
        <f>IF(details!C23="","",details!C23)</f>
        <v/>
      </c>
      <c r="D23" s="97">
        <f>IF(details!D23="","",details!D23)</f>
        <v>817</v>
      </c>
      <c r="E23" s="97" t="str">
        <f>IF(details!E23="","",details!E23)</f>
        <v/>
      </c>
      <c r="F23" s="66" t="str">
        <f>IF(details!F23="","",details!F23)</f>
        <v/>
      </c>
      <c r="G23" s="315" t="str">
        <f>IF(details!G23="","",details!G23)</f>
        <v/>
      </c>
      <c r="H23" s="148" t="str">
        <f>IF(details!CQ23="","",details!CQ23)</f>
        <v/>
      </c>
      <c r="I23" s="149" t="str">
        <f>IF(details!I23="","",details!I23)</f>
        <v>A17</v>
      </c>
      <c r="J23" s="149" t="str">
        <f>IF(details!J23="","",details!J23)</f>
        <v>B17</v>
      </c>
      <c r="K23" s="149" t="str">
        <f>IF(details!K23="","",details!K23)</f>
        <v>C17</v>
      </c>
      <c r="L23" s="66">
        <f>IF(details!L23="","",details!L23)</f>
        <v>5</v>
      </c>
      <c r="M23" s="66">
        <f>IF(details!M23="","",details!M23)</f>
        <v>5</v>
      </c>
      <c r="N23" s="66">
        <f t="shared" si="28"/>
        <v>10</v>
      </c>
      <c r="O23" s="66">
        <f>IF(details!N23="","",details!N23)</f>
        <v>5</v>
      </c>
      <c r="P23" s="66">
        <f>IF(details!O23="","",details!O23)</f>
        <v>5</v>
      </c>
      <c r="Q23" s="66">
        <f t="shared" si="29"/>
        <v>10</v>
      </c>
      <c r="R23" s="66">
        <f>IF(details!P23="","",details!P23)</f>
        <v>5</v>
      </c>
      <c r="S23" s="66">
        <f>IF(details!Q23="","",details!Q23)</f>
        <v>5</v>
      </c>
      <c r="T23" s="66">
        <f t="shared" si="30"/>
        <v>10</v>
      </c>
      <c r="U23" s="150">
        <f t="shared" si="31"/>
        <v>30</v>
      </c>
      <c r="V23" s="66">
        <f>IF(details!R23="","",details!R23)</f>
        <v>24</v>
      </c>
      <c r="W23" s="66">
        <f>IF(details!S23="","",details!S23)</f>
        <v>24</v>
      </c>
      <c r="X23" s="66">
        <f>IF(details!T23="","",details!T23)</f>
        <v>4</v>
      </c>
      <c r="Y23" s="150">
        <f t="shared" si="32"/>
        <v>52</v>
      </c>
      <c r="Z23" s="151">
        <f t="shared" si="33"/>
        <v>82</v>
      </c>
      <c r="AA23" s="66">
        <f>IF(details!U23="","",details!U23)</f>
        <v>24</v>
      </c>
      <c r="AB23" s="66">
        <f>IF(details!V23="","",details!V23)</f>
        <v>24</v>
      </c>
      <c r="AC23" s="66">
        <f>IF(details!W23="","",details!W23)</f>
        <v>20</v>
      </c>
      <c r="AD23" s="151">
        <f t="shared" si="34"/>
        <v>68</v>
      </c>
      <c r="AE23" s="97">
        <f t="shared" si="35"/>
        <v>150</v>
      </c>
      <c r="AF23" s="152">
        <f t="shared" si="36"/>
        <v>75</v>
      </c>
      <c r="AG23" s="97" t="str">
        <f t="shared" si="37"/>
        <v>B</v>
      </c>
      <c r="AH23" s="138">
        <f t="shared" si="0"/>
        <v>200</v>
      </c>
      <c r="AI23" s="138">
        <f t="shared" si="38"/>
        <v>0</v>
      </c>
      <c r="AJ23" s="66">
        <f>IF(details!X23="","",details!X23)</f>
        <v>5</v>
      </c>
      <c r="AK23" s="66">
        <f>IF(details!Y23="","",details!Y23)</f>
        <v>5</v>
      </c>
      <c r="AL23" s="66">
        <f t="shared" si="39"/>
        <v>10</v>
      </c>
      <c r="AM23" s="66">
        <f>IF(details!Z23="","",details!Z23)</f>
        <v>5</v>
      </c>
      <c r="AN23" s="66">
        <f>IF(details!AA23="","",details!AA23)</f>
        <v>5</v>
      </c>
      <c r="AO23" s="66">
        <f t="shared" si="40"/>
        <v>10</v>
      </c>
      <c r="AP23" s="66">
        <f>IF(details!AB23="","",details!AB23)</f>
        <v>5</v>
      </c>
      <c r="AQ23" s="66">
        <f>IF(details!AC23="","",details!AC23)</f>
        <v>5</v>
      </c>
      <c r="AR23" s="66">
        <f t="shared" si="41"/>
        <v>10</v>
      </c>
      <c r="AS23" s="150">
        <f t="shared" si="42"/>
        <v>30</v>
      </c>
      <c r="AT23" s="66">
        <f>IF(details!AD23="","",details!AD23)</f>
        <v>24</v>
      </c>
      <c r="AU23" s="66">
        <f>IF(details!AE23="","",details!AE23)</f>
        <v>24</v>
      </c>
      <c r="AV23" s="66">
        <f>IF(details!AF23="","",details!AF23)</f>
        <v>4</v>
      </c>
      <c r="AW23" s="150">
        <f t="shared" si="43"/>
        <v>52</v>
      </c>
      <c r="AX23" s="151">
        <f t="shared" si="44"/>
        <v>82</v>
      </c>
      <c r="AY23" s="66">
        <f>IF(details!AG23="","",details!AG23)</f>
        <v>24</v>
      </c>
      <c r="AZ23" s="66">
        <f>IF(details!AH23="","",details!AH23)</f>
        <v>24</v>
      </c>
      <c r="BA23" s="66">
        <f>IF(details!AI23="","",details!AI23)</f>
        <v>20</v>
      </c>
      <c r="BB23" s="151">
        <f t="shared" si="45"/>
        <v>68</v>
      </c>
      <c r="BC23" s="97">
        <f t="shared" si="46"/>
        <v>150</v>
      </c>
      <c r="BD23" s="152">
        <f t="shared" si="47"/>
        <v>75</v>
      </c>
      <c r="BE23" s="97" t="str">
        <f t="shared" si="48"/>
        <v>B</v>
      </c>
      <c r="BF23" s="138">
        <f t="shared" si="2"/>
        <v>200</v>
      </c>
      <c r="BG23" s="138">
        <f t="shared" si="49"/>
        <v>0</v>
      </c>
      <c r="BH23" s="153" t="str">
        <f>IF(D23="","",details!AJ23)</f>
        <v>s</v>
      </c>
      <c r="BI23" s="66">
        <f>IF(details!AK23="","",details!AK23)</f>
        <v>5</v>
      </c>
      <c r="BJ23" s="66">
        <f>IF(details!AL23="","",details!AL23)</f>
        <v>5</v>
      </c>
      <c r="BK23" s="66">
        <f t="shared" si="50"/>
        <v>10</v>
      </c>
      <c r="BL23" s="66">
        <f>IF(details!AM23="","",details!AM23)</f>
        <v>5</v>
      </c>
      <c r="BM23" s="66">
        <f>IF(details!AN23="","",details!AN23)</f>
        <v>5</v>
      </c>
      <c r="BN23" s="66">
        <f t="shared" si="51"/>
        <v>10</v>
      </c>
      <c r="BO23" s="66">
        <f>IF(details!AO23="","",details!AO23)</f>
        <v>5</v>
      </c>
      <c r="BP23" s="66">
        <f>IF(details!AP23="","",details!AP23)</f>
        <v>5</v>
      </c>
      <c r="BQ23" s="66">
        <f t="shared" si="52"/>
        <v>10</v>
      </c>
      <c r="BR23" s="150">
        <f t="shared" si="53"/>
        <v>30</v>
      </c>
      <c r="BS23" s="66">
        <f>IF(details!AQ23="","",details!AQ23)</f>
        <v>50</v>
      </c>
      <c r="BT23" s="66">
        <f>IF(details!AR23="","",details!AR23)</f>
        <v>20</v>
      </c>
      <c r="BU23" s="150">
        <f t="shared" si="54"/>
        <v>70</v>
      </c>
      <c r="BV23" s="151">
        <f t="shared" si="55"/>
        <v>100</v>
      </c>
      <c r="BW23" s="66">
        <f>IF(details!AS23="","",details!AS23)</f>
        <v>70</v>
      </c>
      <c r="BX23" s="66">
        <f>IF(details!AT23="","",details!AT23)</f>
        <v>30</v>
      </c>
      <c r="BY23" s="151">
        <f t="shared" si="56"/>
        <v>100</v>
      </c>
      <c r="BZ23" s="97">
        <f t="shared" si="57"/>
        <v>200</v>
      </c>
      <c r="CA23" s="152">
        <f t="shared" si="58"/>
        <v>100</v>
      </c>
      <c r="CB23" s="97" t="str">
        <f t="shared" si="59"/>
        <v>A</v>
      </c>
      <c r="CC23" s="138">
        <f t="shared" si="4"/>
        <v>200</v>
      </c>
      <c r="CD23" s="138">
        <f t="shared" si="60"/>
        <v>0</v>
      </c>
      <c r="CE23" s="66">
        <f>IF(details!AU23="","",details!AU23)</f>
        <v>5</v>
      </c>
      <c r="CF23" s="66">
        <f>IF(details!AV23="","",details!AV23)</f>
        <v>5</v>
      </c>
      <c r="CG23" s="66">
        <f t="shared" si="61"/>
        <v>10</v>
      </c>
      <c r="CH23" s="66">
        <f>IF(details!AW23="","",details!AW23)</f>
        <v>5</v>
      </c>
      <c r="CI23" s="66">
        <f>IF(details!AX23="","",details!AX23)</f>
        <v>5</v>
      </c>
      <c r="CJ23" s="66">
        <f t="shared" si="62"/>
        <v>10</v>
      </c>
      <c r="CK23" s="66">
        <f>IF(details!AY23="","",details!AY23)</f>
        <v>5</v>
      </c>
      <c r="CL23" s="66">
        <f>IF(details!AZ23="","",details!AZ23)</f>
        <v>5</v>
      </c>
      <c r="CM23" s="66">
        <f t="shared" si="63"/>
        <v>10</v>
      </c>
      <c r="CN23" s="150">
        <f t="shared" si="64"/>
        <v>30</v>
      </c>
      <c r="CO23" s="66">
        <f>IF(details!BA23="","",details!BA23)</f>
        <v>24</v>
      </c>
      <c r="CP23" s="66">
        <f>IF(details!BB23="","",details!BB23)</f>
        <v>24</v>
      </c>
      <c r="CQ23" s="66">
        <f>IF(details!BC23="","",details!BC23)</f>
        <v>4</v>
      </c>
      <c r="CR23" s="150">
        <f t="shared" si="65"/>
        <v>52</v>
      </c>
      <c r="CS23" s="151">
        <f t="shared" si="66"/>
        <v>82</v>
      </c>
      <c r="CT23" s="66">
        <f>IF(details!BD23="","",details!BD23)</f>
        <v>24</v>
      </c>
      <c r="CU23" s="66">
        <f>IF(details!BE23="","",details!BE23)</f>
        <v>24</v>
      </c>
      <c r="CV23" s="66">
        <f>IF(details!BF23="","",details!BF23)</f>
        <v>20</v>
      </c>
      <c r="CW23" s="151">
        <f t="shared" si="67"/>
        <v>68</v>
      </c>
      <c r="CX23" s="97">
        <f t="shared" si="68"/>
        <v>150</v>
      </c>
      <c r="CY23" s="152">
        <f t="shared" si="69"/>
        <v>75</v>
      </c>
      <c r="CZ23" s="97" t="str">
        <f t="shared" si="70"/>
        <v>B</v>
      </c>
      <c r="DA23" s="138">
        <f t="shared" si="6"/>
        <v>200</v>
      </c>
      <c r="DB23" s="138">
        <f t="shared" si="71"/>
        <v>0</v>
      </c>
      <c r="DC23" s="66">
        <f>IF(details!BG23="","",details!BG23)</f>
        <v>5</v>
      </c>
      <c r="DD23" s="66">
        <f>IF(details!BH23="","",details!BH23)</f>
        <v>5</v>
      </c>
      <c r="DE23" s="66">
        <f t="shared" si="72"/>
        <v>10</v>
      </c>
      <c r="DF23" s="66">
        <f>IF(details!BI23="","",details!BI23)</f>
        <v>5</v>
      </c>
      <c r="DG23" s="66">
        <f>IF(details!BJ23="","",details!BJ23)</f>
        <v>5</v>
      </c>
      <c r="DH23" s="66">
        <f t="shared" si="73"/>
        <v>10</v>
      </c>
      <c r="DI23" s="66">
        <f>IF(details!BK23="","",details!BK23)</f>
        <v>5</v>
      </c>
      <c r="DJ23" s="66">
        <f>IF(details!BL23="","",details!BL23)</f>
        <v>5</v>
      </c>
      <c r="DK23" s="66">
        <f t="shared" si="74"/>
        <v>10</v>
      </c>
      <c r="DL23" s="150">
        <f t="shared" si="75"/>
        <v>30</v>
      </c>
      <c r="DM23" s="66">
        <f>IF(details!BM23="","",details!BM23)</f>
        <v>50</v>
      </c>
      <c r="DN23" s="66">
        <f>IF(details!BN23="","",details!BN23)</f>
        <v>20</v>
      </c>
      <c r="DO23" s="150">
        <f t="shared" si="76"/>
        <v>70</v>
      </c>
      <c r="DP23" s="151">
        <f t="shared" si="77"/>
        <v>100</v>
      </c>
      <c r="DQ23" s="66">
        <f>IF(details!BO23="","",details!BO23)</f>
        <v>70</v>
      </c>
      <c r="DR23" s="66">
        <f>IF(details!BP23="","",details!BP23)</f>
        <v>30</v>
      </c>
      <c r="DS23" s="151">
        <f t="shared" si="78"/>
        <v>100</v>
      </c>
      <c r="DT23" s="97">
        <f t="shared" si="79"/>
        <v>200</v>
      </c>
      <c r="DU23" s="152">
        <f t="shared" si="80"/>
        <v>100</v>
      </c>
      <c r="DV23" s="97" t="str">
        <f t="shared" si="81"/>
        <v>A</v>
      </c>
      <c r="DW23" s="138">
        <f t="shared" si="8"/>
        <v>200</v>
      </c>
      <c r="DX23" s="138">
        <f t="shared" si="82"/>
        <v>0</v>
      </c>
      <c r="DY23" s="66">
        <f>IF(details!BQ23="","",details!BQ23)</f>
        <v>5</v>
      </c>
      <c r="DZ23" s="66">
        <f>IF(details!BR23="","",details!BR23)</f>
        <v>5</v>
      </c>
      <c r="EA23" s="66">
        <f t="shared" si="83"/>
        <v>10</v>
      </c>
      <c r="EB23" s="66">
        <f>IF(details!BS23="","",details!BS23)</f>
        <v>5</v>
      </c>
      <c r="EC23" s="66">
        <f>IF(details!BT23="","",details!BT23)</f>
        <v>5</v>
      </c>
      <c r="ED23" s="66">
        <f t="shared" si="84"/>
        <v>10</v>
      </c>
      <c r="EE23" s="66">
        <f>IF(details!BU23="","",details!BU23)</f>
        <v>5</v>
      </c>
      <c r="EF23" s="66">
        <f>IF(details!BV23="","",details!BV23)</f>
        <v>5</v>
      </c>
      <c r="EG23" s="66">
        <f t="shared" si="85"/>
        <v>10</v>
      </c>
      <c r="EH23" s="150">
        <f t="shared" si="86"/>
        <v>30</v>
      </c>
      <c r="EI23" s="66">
        <f>IF(details!BW23="","",details!BW23)</f>
        <v>50</v>
      </c>
      <c r="EJ23" s="66">
        <f>IF(details!BX23="","",details!BX23)</f>
        <v>20</v>
      </c>
      <c r="EK23" s="150">
        <f t="shared" si="87"/>
        <v>70</v>
      </c>
      <c r="EL23" s="151">
        <f t="shared" si="88"/>
        <v>100</v>
      </c>
      <c r="EM23" s="66">
        <f>IF(details!BY23="","",details!BY23)</f>
        <v>70</v>
      </c>
      <c r="EN23" s="66">
        <f>IF(details!BZ23="","",details!BZ23)</f>
        <v>30</v>
      </c>
      <c r="EO23" s="151">
        <f t="shared" si="89"/>
        <v>100</v>
      </c>
      <c r="EP23" s="97">
        <f t="shared" si="90"/>
        <v>200</v>
      </c>
      <c r="EQ23" s="152">
        <f t="shared" si="91"/>
        <v>100</v>
      </c>
      <c r="ER23" s="97" t="str">
        <f t="shared" si="92"/>
        <v>A</v>
      </c>
      <c r="ES23" s="138">
        <f t="shared" si="10"/>
        <v>200</v>
      </c>
      <c r="ET23" s="138">
        <f t="shared" si="93"/>
        <v>0</v>
      </c>
      <c r="EU23" s="66">
        <f>IF(details!CA23="","",details!CA23)</f>
        <v>20</v>
      </c>
      <c r="EV23" s="66">
        <f>IF(details!CB23="","",details!CB23)</f>
        <v>20</v>
      </c>
      <c r="EW23" s="66">
        <f>IF(details!CC23="","",details!CC23)</f>
        <v>20</v>
      </c>
      <c r="EX23" s="66">
        <f>IF(details!CD23="","",details!CD23)</f>
        <v>20</v>
      </c>
      <c r="EY23" s="66">
        <f>IF(details!CE23="","",details!CE23)</f>
        <v>20</v>
      </c>
      <c r="EZ23" s="97">
        <f t="shared" si="94"/>
        <v>100</v>
      </c>
      <c r="FA23" s="97">
        <f t="shared" si="95"/>
        <v>100</v>
      </c>
      <c r="FB23" s="97" t="str">
        <f t="shared" si="96"/>
        <v>A</v>
      </c>
      <c r="FC23" s="138">
        <f t="shared" si="97"/>
        <v>100</v>
      </c>
      <c r="FD23" s="138">
        <f t="shared" si="98"/>
        <v>0</v>
      </c>
      <c r="FE23" s="66">
        <f>IF(details!CF23="","",details!CF23)</f>
        <v>20</v>
      </c>
      <c r="FF23" s="66">
        <f>IF(details!CG23="","",details!CG23)</f>
        <v>20</v>
      </c>
      <c r="FG23" s="66">
        <f>IF(details!CH23="","",details!CH23)</f>
        <v>20</v>
      </c>
      <c r="FH23" s="66">
        <f>IF(details!CI23="","",details!CI23)</f>
        <v>20</v>
      </c>
      <c r="FI23" s="66">
        <f>IF(details!CJ23="","",details!CJ23)</f>
        <v>20</v>
      </c>
      <c r="FJ23" s="97">
        <f t="shared" si="99"/>
        <v>100</v>
      </c>
      <c r="FK23" s="97">
        <f t="shared" si="100"/>
        <v>100</v>
      </c>
      <c r="FL23" s="97" t="str">
        <f t="shared" si="101"/>
        <v>A</v>
      </c>
      <c r="FM23" s="138">
        <f t="shared" si="102"/>
        <v>100</v>
      </c>
      <c r="FN23" s="138">
        <f t="shared" si="103"/>
        <v>0</v>
      </c>
      <c r="FO23" s="66">
        <f>IF(details!CK23="","",details!CK23)</f>
        <v>20</v>
      </c>
      <c r="FP23" s="66">
        <f>IF(details!CL23="","",details!CL23)</f>
        <v>20</v>
      </c>
      <c r="FQ23" s="66">
        <f>IF(details!CM23="","",details!CM23)</f>
        <v>20</v>
      </c>
      <c r="FR23" s="66">
        <f>IF(details!CN23="","",details!CN23)</f>
        <v>20</v>
      </c>
      <c r="FS23" s="66">
        <f>IF(details!CO23="","",details!CO23)</f>
        <v>20</v>
      </c>
      <c r="FT23" s="97">
        <f t="shared" si="104"/>
        <v>100</v>
      </c>
      <c r="FU23" s="97">
        <f t="shared" si="105"/>
        <v>100</v>
      </c>
      <c r="FV23" s="97" t="str">
        <f t="shared" si="106"/>
        <v>A</v>
      </c>
      <c r="FW23" s="138">
        <f t="shared" si="107"/>
        <v>100</v>
      </c>
      <c r="FX23" s="138">
        <f t="shared" si="108"/>
        <v>0</v>
      </c>
      <c r="FY23" s="96">
        <f t="shared" si="109"/>
        <v>200</v>
      </c>
      <c r="FZ23" s="96">
        <f t="shared" si="110"/>
        <v>150</v>
      </c>
      <c r="GA23" s="96" t="str">
        <f t="shared" si="111"/>
        <v>B</v>
      </c>
      <c r="GB23" s="96">
        <f t="shared" si="112"/>
        <v>200</v>
      </c>
      <c r="GC23" s="96">
        <f t="shared" si="113"/>
        <v>150</v>
      </c>
      <c r="GD23" s="96" t="str">
        <f t="shared" si="114"/>
        <v>B</v>
      </c>
      <c r="GE23" s="154">
        <f t="shared" si="115"/>
        <v>200</v>
      </c>
      <c r="GF23" s="154">
        <f t="shared" si="116"/>
        <v>200</v>
      </c>
      <c r="GG23" s="154" t="str">
        <f t="shared" si="117"/>
        <v>A</v>
      </c>
      <c r="GH23" s="96" t="str">
        <f t="shared" si="118"/>
        <v>A</v>
      </c>
      <c r="GI23" s="96" t="str">
        <f t="shared" si="119"/>
        <v/>
      </c>
      <c r="GJ23" s="96" t="str">
        <f t="shared" si="120"/>
        <v/>
      </c>
      <c r="GK23" s="96" t="str">
        <f t="shared" si="121"/>
        <v/>
      </c>
      <c r="GL23" s="96" t="str">
        <f t="shared" si="122"/>
        <v/>
      </c>
      <c r="GM23" s="96">
        <f t="shared" si="123"/>
        <v>200</v>
      </c>
      <c r="GN23" s="96">
        <f t="shared" si="124"/>
        <v>150</v>
      </c>
      <c r="GO23" s="96" t="str">
        <f t="shared" si="125"/>
        <v>B</v>
      </c>
      <c r="GP23" s="96">
        <f t="shared" si="126"/>
        <v>200</v>
      </c>
      <c r="GQ23" s="96">
        <f t="shared" si="127"/>
        <v>200</v>
      </c>
      <c r="GR23" s="96" t="str">
        <f t="shared" si="128"/>
        <v>A</v>
      </c>
      <c r="GS23" s="96">
        <f t="shared" si="129"/>
        <v>200</v>
      </c>
      <c r="GT23" s="96">
        <f t="shared" si="130"/>
        <v>200</v>
      </c>
      <c r="GU23" s="96" t="str">
        <f t="shared" si="131"/>
        <v>A</v>
      </c>
      <c r="GV23" s="96">
        <f t="shared" si="132"/>
        <v>100</v>
      </c>
      <c r="GW23" s="96">
        <f t="shared" si="133"/>
        <v>100</v>
      </c>
      <c r="GX23" s="96" t="str">
        <f t="shared" si="134"/>
        <v>A</v>
      </c>
      <c r="GY23" s="155">
        <f t="shared" si="135"/>
        <v>100</v>
      </c>
      <c r="GZ23" s="155">
        <f t="shared" si="136"/>
        <v>100</v>
      </c>
      <c r="HA23" s="155" t="str">
        <f t="shared" si="137"/>
        <v>A</v>
      </c>
      <c r="HB23" s="155">
        <f t="shared" si="138"/>
        <v>100</v>
      </c>
      <c r="HC23" s="155">
        <f t="shared" si="139"/>
        <v>100</v>
      </c>
      <c r="HD23" s="155" t="str">
        <f t="shared" si="140"/>
        <v>A</v>
      </c>
      <c r="HE23" s="257">
        <f t="shared" si="141"/>
        <v>0</v>
      </c>
      <c r="HF23" s="257">
        <f t="shared" si="142"/>
        <v>0</v>
      </c>
      <c r="HG23" s="257">
        <f t="shared" si="143"/>
        <v>4</v>
      </c>
      <c r="HH23" s="257">
        <f t="shared" si="144"/>
        <v>0</v>
      </c>
      <c r="HI23" s="66" t="str">
        <f t="shared" si="17"/>
        <v>PASSED</v>
      </c>
      <c r="HJ23" s="93">
        <f t="shared" si="145"/>
        <v>1200</v>
      </c>
      <c r="HK23" s="93">
        <f t="shared" si="146"/>
        <v>1050</v>
      </c>
      <c r="HL23" s="94">
        <f t="shared" si="147"/>
        <v>87.5</v>
      </c>
      <c r="HM23" s="216">
        <f t="shared" si="148"/>
        <v>87.5</v>
      </c>
      <c r="HN23" s="217">
        <f t="shared" si="149"/>
        <v>9.9999999999999893</v>
      </c>
      <c r="HO23" s="95" t="str">
        <f t="shared" si="150"/>
        <v>A</v>
      </c>
      <c r="HP23" s="156" t="str">
        <f>details!EP23</f>
        <v/>
      </c>
      <c r="HQ23" s="157" t="str">
        <f>details!EQ23</f>
        <v/>
      </c>
      <c r="HR23" s="220" t="str">
        <f t="shared" si="152"/>
        <v/>
      </c>
      <c r="HS23" s="102" t="str">
        <f>IF(details!CP23="","",details!CP23)</f>
        <v/>
      </c>
      <c r="HX23" s="319" t="str">
        <f>'result aggregate'!O112</f>
        <v>DROP</v>
      </c>
      <c r="HY23" s="174">
        <f>'result aggregate'!P112</f>
        <v>0</v>
      </c>
      <c r="HZ23" s="174">
        <f>'result aggregate'!Q112</f>
        <v>0</v>
      </c>
      <c r="IA23" s="174">
        <f>'result aggregate'!R112</f>
        <v>0</v>
      </c>
      <c r="IB23" s="174">
        <f>'result aggregate'!S112</f>
        <v>0</v>
      </c>
      <c r="IC23" s="174">
        <f>'result aggregate'!T112</f>
        <v>0</v>
      </c>
      <c r="ID23" s="174">
        <f>'result aggregate'!U112</f>
        <v>0</v>
      </c>
      <c r="IE23" s="174">
        <f>'result aggregate'!V112</f>
        <v>0</v>
      </c>
      <c r="IF23" s="174">
        <f>'result aggregate'!W112</f>
        <v>0</v>
      </c>
      <c r="IG23" s="174">
        <f>'result aggregate'!X112</f>
        <v>0</v>
      </c>
      <c r="IH23" s="174">
        <f>'result aggregate'!Y112</f>
        <v>0</v>
      </c>
      <c r="II23" s="174">
        <f>'result aggregate'!Z112</f>
        <v>0</v>
      </c>
      <c r="IJ23" s="174">
        <f>'result aggregate'!AA112</f>
        <v>0</v>
      </c>
      <c r="IK23" s="320">
        <f>'result aggregate'!AB112</f>
        <v>0</v>
      </c>
    </row>
    <row r="24" spans="1:268" ht="14" customHeight="1">
      <c r="A24" s="147">
        <f>IF(details!A24="","",details!A24)</f>
        <v>18</v>
      </c>
      <c r="B24" s="66" t="str">
        <f>IF(details!B24="","",details!B24)</f>
        <v/>
      </c>
      <c r="C24" s="66" t="str">
        <f>IF(details!C24="","",details!C24)</f>
        <v/>
      </c>
      <c r="D24" s="97">
        <f>IF(details!D24="","",details!D24)</f>
        <v>818</v>
      </c>
      <c r="E24" s="97" t="str">
        <f>IF(details!E24="","",details!E24)</f>
        <v/>
      </c>
      <c r="F24" s="66" t="str">
        <f>IF(details!F24="","",details!F24)</f>
        <v/>
      </c>
      <c r="G24" s="315" t="str">
        <f>IF(details!G24="","",details!G24)</f>
        <v/>
      </c>
      <c r="H24" s="148" t="str">
        <f>IF(details!CQ24="","",details!CQ24)</f>
        <v/>
      </c>
      <c r="I24" s="149" t="str">
        <f>IF(details!I24="","",details!I24)</f>
        <v>A18</v>
      </c>
      <c r="J24" s="149" t="str">
        <f>IF(details!J24="","",details!J24)</f>
        <v>B18</v>
      </c>
      <c r="K24" s="149" t="str">
        <f>IF(details!K24="","",details!K24)</f>
        <v>C18</v>
      </c>
      <c r="L24" s="66">
        <f>IF(details!L24="","",details!L24)</f>
        <v>5</v>
      </c>
      <c r="M24" s="66">
        <f>IF(details!M24="","",details!M24)</f>
        <v>5</v>
      </c>
      <c r="N24" s="66">
        <f t="shared" si="28"/>
        <v>10</v>
      </c>
      <c r="O24" s="66">
        <f>IF(details!N24="","",details!N24)</f>
        <v>5</v>
      </c>
      <c r="P24" s="66">
        <f>IF(details!O24="","",details!O24)</f>
        <v>5</v>
      </c>
      <c r="Q24" s="66">
        <f t="shared" si="29"/>
        <v>10</v>
      </c>
      <c r="R24" s="66">
        <f>IF(details!P24="","",details!P24)</f>
        <v>5</v>
      </c>
      <c r="S24" s="66">
        <f>IF(details!Q24="","",details!Q24)</f>
        <v>5</v>
      </c>
      <c r="T24" s="66">
        <f t="shared" si="30"/>
        <v>10</v>
      </c>
      <c r="U24" s="150">
        <f t="shared" si="31"/>
        <v>30</v>
      </c>
      <c r="V24" s="66">
        <f>IF(details!R24="","",details!R24)</f>
        <v>23</v>
      </c>
      <c r="W24" s="66">
        <f>IF(details!S24="","",details!S24)</f>
        <v>23</v>
      </c>
      <c r="X24" s="66">
        <f>IF(details!T24="","",details!T24)</f>
        <v>3</v>
      </c>
      <c r="Y24" s="150">
        <f t="shared" si="32"/>
        <v>49</v>
      </c>
      <c r="Z24" s="151">
        <f t="shared" si="33"/>
        <v>79</v>
      </c>
      <c r="AA24" s="66">
        <f>IF(details!U24="","",details!U24)</f>
        <v>23</v>
      </c>
      <c r="AB24" s="66">
        <f>IF(details!V24="","",details!V24)</f>
        <v>23</v>
      </c>
      <c r="AC24" s="66">
        <f>IF(details!W24="","",details!W24)</f>
        <v>20</v>
      </c>
      <c r="AD24" s="151">
        <f t="shared" si="34"/>
        <v>66</v>
      </c>
      <c r="AE24" s="97">
        <f t="shared" si="35"/>
        <v>145</v>
      </c>
      <c r="AF24" s="152">
        <f t="shared" si="36"/>
        <v>73</v>
      </c>
      <c r="AG24" s="97" t="str">
        <f t="shared" si="37"/>
        <v>B</v>
      </c>
      <c r="AH24" s="138">
        <f t="shared" si="0"/>
        <v>200</v>
      </c>
      <c r="AI24" s="138">
        <f t="shared" si="38"/>
        <v>0</v>
      </c>
      <c r="AJ24" s="66">
        <f>IF(details!X24="","",details!X24)</f>
        <v>5</v>
      </c>
      <c r="AK24" s="66">
        <f>IF(details!Y24="","",details!Y24)</f>
        <v>5</v>
      </c>
      <c r="AL24" s="66">
        <f t="shared" si="39"/>
        <v>10</v>
      </c>
      <c r="AM24" s="66">
        <f>IF(details!Z24="","",details!Z24)</f>
        <v>5</v>
      </c>
      <c r="AN24" s="66">
        <f>IF(details!AA24="","",details!AA24)</f>
        <v>5</v>
      </c>
      <c r="AO24" s="66">
        <f t="shared" si="40"/>
        <v>10</v>
      </c>
      <c r="AP24" s="66">
        <f>IF(details!AB24="","",details!AB24)</f>
        <v>5</v>
      </c>
      <c r="AQ24" s="66">
        <f>IF(details!AC24="","",details!AC24)</f>
        <v>5</v>
      </c>
      <c r="AR24" s="66">
        <f t="shared" si="41"/>
        <v>10</v>
      </c>
      <c r="AS24" s="150">
        <f t="shared" si="42"/>
        <v>30</v>
      </c>
      <c r="AT24" s="66">
        <f>IF(details!AD24="","",details!AD24)</f>
        <v>23</v>
      </c>
      <c r="AU24" s="66">
        <f>IF(details!AE24="","",details!AE24)</f>
        <v>23</v>
      </c>
      <c r="AV24" s="66">
        <f>IF(details!AF24="","",details!AF24)</f>
        <v>3</v>
      </c>
      <c r="AW24" s="150">
        <f t="shared" si="43"/>
        <v>49</v>
      </c>
      <c r="AX24" s="151">
        <f t="shared" si="44"/>
        <v>79</v>
      </c>
      <c r="AY24" s="66">
        <f>IF(details!AG24="","",details!AG24)</f>
        <v>23</v>
      </c>
      <c r="AZ24" s="66">
        <f>IF(details!AH24="","",details!AH24)</f>
        <v>23</v>
      </c>
      <c r="BA24" s="66">
        <f>IF(details!AI24="","",details!AI24)</f>
        <v>20</v>
      </c>
      <c r="BB24" s="151">
        <f t="shared" si="45"/>
        <v>66</v>
      </c>
      <c r="BC24" s="97">
        <f t="shared" si="46"/>
        <v>145</v>
      </c>
      <c r="BD24" s="152">
        <f t="shared" si="47"/>
        <v>73</v>
      </c>
      <c r="BE24" s="97" t="str">
        <f t="shared" si="48"/>
        <v>B</v>
      </c>
      <c r="BF24" s="138">
        <f t="shared" si="2"/>
        <v>200</v>
      </c>
      <c r="BG24" s="138">
        <f t="shared" si="49"/>
        <v>0</v>
      </c>
      <c r="BH24" s="153" t="str">
        <f>IF(D24="","",details!AJ24)</f>
        <v>s</v>
      </c>
      <c r="BI24" s="66">
        <f>IF(details!AK24="","",details!AK24)</f>
        <v>5</v>
      </c>
      <c r="BJ24" s="66">
        <f>IF(details!AL24="","",details!AL24)</f>
        <v>5</v>
      </c>
      <c r="BK24" s="66">
        <f t="shared" si="50"/>
        <v>10</v>
      </c>
      <c r="BL24" s="66">
        <f>IF(details!AM24="","",details!AM24)</f>
        <v>5</v>
      </c>
      <c r="BM24" s="66">
        <f>IF(details!AN24="","",details!AN24)</f>
        <v>5</v>
      </c>
      <c r="BN24" s="66">
        <f t="shared" si="51"/>
        <v>10</v>
      </c>
      <c r="BO24" s="66">
        <f>IF(details!AO24="","",details!AO24)</f>
        <v>5</v>
      </c>
      <c r="BP24" s="66">
        <f>IF(details!AP24="","",details!AP24)</f>
        <v>5</v>
      </c>
      <c r="BQ24" s="66">
        <f t="shared" si="52"/>
        <v>10</v>
      </c>
      <c r="BR24" s="150">
        <f t="shared" si="53"/>
        <v>30</v>
      </c>
      <c r="BS24" s="66">
        <f>IF(details!AQ24="","",details!AQ24)</f>
        <v>50</v>
      </c>
      <c r="BT24" s="66">
        <f>IF(details!AR24="","",details!AR24)</f>
        <v>20</v>
      </c>
      <c r="BU24" s="150">
        <f t="shared" si="54"/>
        <v>70</v>
      </c>
      <c r="BV24" s="151">
        <f t="shared" si="55"/>
        <v>100</v>
      </c>
      <c r="BW24" s="66">
        <f>IF(details!AS24="","",details!AS24)</f>
        <v>70</v>
      </c>
      <c r="BX24" s="66">
        <f>IF(details!AT24="","",details!AT24)</f>
        <v>30</v>
      </c>
      <c r="BY24" s="151">
        <f t="shared" si="56"/>
        <v>100</v>
      </c>
      <c r="BZ24" s="97">
        <f t="shared" si="57"/>
        <v>200</v>
      </c>
      <c r="CA24" s="152">
        <f t="shared" si="58"/>
        <v>100</v>
      </c>
      <c r="CB24" s="97" t="str">
        <f t="shared" si="59"/>
        <v>A</v>
      </c>
      <c r="CC24" s="138">
        <f t="shared" si="4"/>
        <v>200</v>
      </c>
      <c r="CD24" s="138">
        <f t="shared" si="60"/>
        <v>0</v>
      </c>
      <c r="CE24" s="66">
        <f>IF(details!AU24="","",details!AU24)</f>
        <v>5</v>
      </c>
      <c r="CF24" s="66">
        <f>IF(details!AV24="","",details!AV24)</f>
        <v>5</v>
      </c>
      <c r="CG24" s="66">
        <f t="shared" si="61"/>
        <v>10</v>
      </c>
      <c r="CH24" s="66">
        <f>IF(details!AW24="","",details!AW24)</f>
        <v>5</v>
      </c>
      <c r="CI24" s="66">
        <f>IF(details!AX24="","",details!AX24)</f>
        <v>5</v>
      </c>
      <c r="CJ24" s="66">
        <f t="shared" si="62"/>
        <v>10</v>
      </c>
      <c r="CK24" s="66">
        <f>IF(details!AY24="","",details!AY24)</f>
        <v>5</v>
      </c>
      <c r="CL24" s="66">
        <f>IF(details!AZ24="","",details!AZ24)</f>
        <v>5</v>
      </c>
      <c r="CM24" s="66">
        <f t="shared" si="63"/>
        <v>10</v>
      </c>
      <c r="CN24" s="150">
        <f t="shared" si="64"/>
        <v>30</v>
      </c>
      <c r="CO24" s="66">
        <f>IF(details!BA24="","",details!BA24)</f>
        <v>23</v>
      </c>
      <c r="CP24" s="66">
        <f>IF(details!BB24="","",details!BB24)</f>
        <v>23</v>
      </c>
      <c r="CQ24" s="66">
        <f>IF(details!BC24="","",details!BC24)</f>
        <v>3</v>
      </c>
      <c r="CR24" s="150">
        <f t="shared" si="65"/>
        <v>49</v>
      </c>
      <c r="CS24" s="151">
        <f t="shared" si="66"/>
        <v>79</v>
      </c>
      <c r="CT24" s="66">
        <f>IF(details!BD24="","",details!BD24)</f>
        <v>23</v>
      </c>
      <c r="CU24" s="66">
        <f>IF(details!BE24="","",details!BE24)</f>
        <v>23</v>
      </c>
      <c r="CV24" s="66">
        <f>IF(details!BF24="","",details!BF24)</f>
        <v>20</v>
      </c>
      <c r="CW24" s="151">
        <f t="shared" si="67"/>
        <v>66</v>
      </c>
      <c r="CX24" s="97">
        <f t="shared" si="68"/>
        <v>145</v>
      </c>
      <c r="CY24" s="152">
        <f t="shared" si="69"/>
        <v>73</v>
      </c>
      <c r="CZ24" s="97" t="str">
        <f t="shared" si="70"/>
        <v>B</v>
      </c>
      <c r="DA24" s="138">
        <f t="shared" si="6"/>
        <v>200</v>
      </c>
      <c r="DB24" s="138">
        <f t="shared" si="71"/>
        <v>0</v>
      </c>
      <c r="DC24" s="66">
        <f>IF(details!BG24="","",details!BG24)</f>
        <v>5</v>
      </c>
      <c r="DD24" s="66">
        <f>IF(details!BH24="","",details!BH24)</f>
        <v>5</v>
      </c>
      <c r="DE24" s="66">
        <f t="shared" si="72"/>
        <v>10</v>
      </c>
      <c r="DF24" s="66">
        <f>IF(details!BI24="","",details!BI24)</f>
        <v>5</v>
      </c>
      <c r="DG24" s="66">
        <f>IF(details!BJ24="","",details!BJ24)</f>
        <v>5</v>
      </c>
      <c r="DH24" s="66">
        <f t="shared" si="73"/>
        <v>10</v>
      </c>
      <c r="DI24" s="66">
        <f>IF(details!BK24="","",details!BK24)</f>
        <v>5</v>
      </c>
      <c r="DJ24" s="66">
        <f>IF(details!BL24="","",details!BL24)</f>
        <v>5</v>
      </c>
      <c r="DK24" s="66">
        <f t="shared" si="74"/>
        <v>10</v>
      </c>
      <c r="DL24" s="150">
        <f t="shared" si="75"/>
        <v>30</v>
      </c>
      <c r="DM24" s="66">
        <f>IF(details!BM24="","",details!BM24)</f>
        <v>50</v>
      </c>
      <c r="DN24" s="66">
        <f>IF(details!BN24="","",details!BN24)</f>
        <v>20</v>
      </c>
      <c r="DO24" s="150">
        <f t="shared" si="76"/>
        <v>70</v>
      </c>
      <c r="DP24" s="151">
        <f t="shared" si="77"/>
        <v>100</v>
      </c>
      <c r="DQ24" s="66">
        <f>IF(details!BO24="","",details!BO24)</f>
        <v>70</v>
      </c>
      <c r="DR24" s="66">
        <f>IF(details!BP24="","",details!BP24)</f>
        <v>30</v>
      </c>
      <c r="DS24" s="151">
        <f t="shared" si="78"/>
        <v>100</v>
      </c>
      <c r="DT24" s="97">
        <f t="shared" si="79"/>
        <v>200</v>
      </c>
      <c r="DU24" s="152">
        <f t="shared" si="80"/>
        <v>100</v>
      </c>
      <c r="DV24" s="97" t="str">
        <f t="shared" si="81"/>
        <v>A</v>
      </c>
      <c r="DW24" s="138">
        <f t="shared" si="8"/>
        <v>200</v>
      </c>
      <c r="DX24" s="138">
        <f t="shared" si="82"/>
        <v>0</v>
      </c>
      <c r="DY24" s="66">
        <f>IF(details!BQ24="","",details!BQ24)</f>
        <v>5</v>
      </c>
      <c r="DZ24" s="66">
        <f>IF(details!BR24="","",details!BR24)</f>
        <v>5</v>
      </c>
      <c r="EA24" s="66">
        <f t="shared" si="83"/>
        <v>10</v>
      </c>
      <c r="EB24" s="66">
        <f>IF(details!BS24="","",details!BS24)</f>
        <v>5</v>
      </c>
      <c r="EC24" s="66">
        <f>IF(details!BT24="","",details!BT24)</f>
        <v>5</v>
      </c>
      <c r="ED24" s="66">
        <f t="shared" si="84"/>
        <v>10</v>
      </c>
      <c r="EE24" s="66">
        <f>IF(details!BU24="","",details!BU24)</f>
        <v>5</v>
      </c>
      <c r="EF24" s="66">
        <f>IF(details!BV24="","",details!BV24)</f>
        <v>5</v>
      </c>
      <c r="EG24" s="66">
        <f t="shared" si="85"/>
        <v>10</v>
      </c>
      <c r="EH24" s="150">
        <f t="shared" si="86"/>
        <v>30</v>
      </c>
      <c r="EI24" s="66">
        <f>IF(details!BW24="","",details!BW24)</f>
        <v>50</v>
      </c>
      <c r="EJ24" s="66">
        <f>IF(details!BX24="","",details!BX24)</f>
        <v>20</v>
      </c>
      <c r="EK24" s="150">
        <f t="shared" si="87"/>
        <v>70</v>
      </c>
      <c r="EL24" s="151">
        <f t="shared" si="88"/>
        <v>100</v>
      </c>
      <c r="EM24" s="66">
        <f>IF(details!BY24="","",details!BY24)</f>
        <v>70</v>
      </c>
      <c r="EN24" s="66">
        <f>IF(details!BZ24="","",details!BZ24)</f>
        <v>30</v>
      </c>
      <c r="EO24" s="151">
        <f t="shared" si="89"/>
        <v>100</v>
      </c>
      <c r="EP24" s="97">
        <f t="shared" si="90"/>
        <v>200</v>
      </c>
      <c r="EQ24" s="152">
        <f t="shared" si="91"/>
        <v>100</v>
      </c>
      <c r="ER24" s="97" t="str">
        <f t="shared" si="92"/>
        <v>A</v>
      </c>
      <c r="ES24" s="138">
        <f t="shared" si="10"/>
        <v>200</v>
      </c>
      <c r="ET24" s="138">
        <f t="shared" si="93"/>
        <v>0</v>
      </c>
      <c r="EU24" s="66">
        <f>IF(details!CA24="","",details!CA24)</f>
        <v>20</v>
      </c>
      <c r="EV24" s="66">
        <f>IF(details!CB24="","",details!CB24)</f>
        <v>20</v>
      </c>
      <c r="EW24" s="66">
        <f>IF(details!CC24="","",details!CC24)</f>
        <v>20</v>
      </c>
      <c r="EX24" s="66">
        <f>IF(details!CD24="","",details!CD24)</f>
        <v>20</v>
      </c>
      <c r="EY24" s="66">
        <f>IF(details!CE24="","",details!CE24)</f>
        <v>20</v>
      </c>
      <c r="EZ24" s="97">
        <f t="shared" si="94"/>
        <v>100</v>
      </c>
      <c r="FA24" s="97">
        <f t="shared" si="95"/>
        <v>100</v>
      </c>
      <c r="FB24" s="97" t="str">
        <f t="shared" si="96"/>
        <v>A</v>
      </c>
      <c r="FC24" s="138">
        <f t="shared" si="97"/>
        <v>100</v>
      </c>
      <c r="FD24" s="138">
        <f t="shared" si="98"/>
        <v>0</v>
      </c>
      <c r="FE24" s="66">
        <f>IF(details!CF24="","",details!CF24)</f>
        <v>20</v>
      </c>
      <c r="FF24" s="66">
        <f>IF(details!CG24="","",details!CG24)</f>
        <v>20</v>
      </c>
      <c r="FG24" s="66">
        <f>IF(details!CH24="","",details!CH24)</f>
        <v>20</v>
      </c>
      <c r="FH24" s="66">
        <f>IF(details!CI24="","",details!CI24)</f>
        <v>20</v>
      </c>
      <c r="FI24" s="66">
        <f>IF(details!CJ24="","",details!CJ24)</f>
        <v>20</v>
      </c>
      <c r="FJ24" s="97">
        <f t="shared" si="99"/>
        <v>100</v>
      </c>
      <c r="FK24" s="97">
        <f t="shared" si="100"/>
        <v>100</v>
      </c>
      <c r="FL24" s="97" t="str">
        <f t="shared" si="101"/>
        <v>A</v>
      </c>
      <c r="FM24" s="138">
        <f t="shared" si="102"/>
        <v>100</v>
      </c>
      <c r="FN24" s="138">
        <f t="shared" si="103"/>
        <v>0</v>
      </c>
      <c r="FO24" s="66">
        <f>IF(details!CK24="","",details!CK24)</f>
        <v>20</v>
      </c>
      <c r="FP24" s="66">
        <f>IF(details!CL24="","",details!CL24)</f>
        <v>20</v>
      </c>
      <c r="FQ24" s="66">
        <f>IF(details!CM24="","",details!CM24)</f>
        <v>20</v>
      </c>
      <c r="FR24" s="66">
        <f>IF(details!CN24="","",details!CN24)</f>
        <v>20</v>
      </c>
      <c r="FS24" s="66">
        <f>IF(details!CO24="","",details!CO24)</f>
        <v>20</v>
      </c>
      <c r="FT24" s="97">
        <f t="shared" si="104"/>
        <v>100</v>
      </c>
      <c r="FU24" s="97">
        <f t="shared" si="105"/>
        <v>100</v>
      </c>
      <c r="FV24" s="97" t="str">
        <f t="shared" si="106"/>
        <v>A</v>
      </c>
      <c r="FW24" s="138">
        <f t="shared" si="107"/>
        <v>100</v>
      </c>
      <c r="FX24" s="138">
        <f t="shared" si="108"/>
        <v>0</v>
      </c>
      <c r="FY24" s="96">
        <f t="shared" si="109"/>
        <v>200</v>
      </c>
      <c r="FZ24" s="96">
        <f t="shared" si="110"/>
        <v>145</v>
      </c>
      <c r="GA24" s="96" t="str">
        <f t="shared" si="111"/>
        <v>B</v>
      </c>
      <c r="GB24" s="96">
        <f t="shared" si="112"/>
        <v>200</v>
      </c>
      <c r="GC24" s="96">
        <f t="shared" si="113"/>
        <v>145</v>
      </c>
      <c r="GD24" s="96" t="str">
        <f t="shared" si="114"/>
        <v>B</v>
      </c>
      <c r="GE24" s="154">
        <f t="shared" si="115"/>
        <v>200</v>
      </c>
      <c r="GF24" s="154">
        <f t="shared" si="116"/>
        <v>200</v>
      </c>
      <c r="GG24" s="154" t="str">
        <f t="shared" si="117"/>
        <v>A</v>
      </c>
      <c r="GH24" s="96" t="str">
        <f t="shared" si="118"/>
        <v>A</v>
      </c>
      <c r="GI24" s="96" t="str">
        <f t="shared" si="119"/>
        <v/>
      </c>
      <c r="GJ24" s="96" t="str">
        <f t="shared" si="120"/>
        <v/>
      </c>
      <c r="GK24" s="96" t="str">
        <f t="shared" si="121"/>
        <v/>
      </c>
      <c r="GL24" s="96" t="str">
        <f t="shared" si="122"/>
        <v/>
      </c>
      <c r="GM24" s="96">
        <f t="shared" si="123"/>
        <v>200</v>
      </c>
      <c r="GN24" s="96">
        <f t="shared" si="124"/>
        <v>145</v>
      </c>
      <c r="GO24" s="96" t="str">
        <f t="shared" si="125"/>
        <v>B</v>
      </c>
      <c r="GP24" s="96">
        <f t="shared" si="126"/>
        <v>200</v>
      </c>
      <c r="GQ24" s="96">
        <f t="shared" si="127"/>
        <v>200</v>
      </c>
      <c r="GR24" s="96" t="str">
        <f t="shared" si="128"/>
        <v>A</v>
      </c>
      <c r="GS24" s="96">
        <f t="shared" si="129"/>
        <v>200</v>
      </c>
      <c r="GT24" s="96">
        <f t="shared" si="130"/>
        <v>200</v>
      </c>
      <c r="GU24" s="96" t="str">
        <f t="shared" si="131"/>
        <v>A</v>
      </c>
      <c r="GV24" s="96">
        <f t="shared" si="132"/>
        <v>100</v>
      </c>
      <c r="GW24" s="96">
        <f t="shared" si="133"/>
        <v>100</v>
      </c>
      <c r="GX24" s="96" t="str">
        <f t="shared" si="134"/>
        <v>A</v>
      </c>
      <c r="GY24" s="155">
        <f t="shared" si="135"/>
        <v>100</v>
      </c>
      <c r="GZ24" s="155">
        <f t="shared" si="136"/>
        <v>100</v>
      </c>
      <c r="HA24" s="155" t="str">
        <f t="shared" si="137"/>
        <v>A</v>
      </c>
      <c r="HB24" s="155">
        <f t="shared" si="138"/>
        <v>100</v>
      </c>
      <c r="HC24" s="155">
        <f t="shared" si="139"/>
        <v>100</v>
      </c>
      <c r="HD24" s="155" t="str">
        <f t="shared" si="140"/>
        <v>A</v>
      </c>
      <c r="HE24" s="257">
        <f t="shared" si="141"/>
        <v>0</v>
      </c>
      <c r="HF24" s="257">
        <f t="shared" si="142"/>
        <v>0</v>
      </c>
      <c r="HG24" s="257">
        <f t="shared" si="143"/>
        <v>4</v>
      </c>
      <c r="HH24" s="257">
        <f t="shared" si="144"/>
        <v>0</v>
      </c>
      <c r="HI24" s="66" t="str">
        <f t="shared" si="17"/>
        <v>PASSED</v>
      </c>
      <c r="HJ24" s="93">
        <f t="shared" si="145"/>
        <v>1200</v>
      </c>
      <c r="HK24" s="93">
        <f t="shared" si="146"/>
        <v>1035</v>
      </c>
      <c r="HL24" s="94">
        <f t="shared" si="147"/>
        <v>86.25</v>
      </c>
      <c r="HM24" s="216">
        <f t="shared" si="148"/>
        <v>86.25</v>
      </c>
      <c r="HN24" s="217">
        <f t="shared" si="149"/>
        <v>10.999999999999988</v>
      </c>
      <c r="HO24" s="95" t="str">
        <f t="shared" si="150"/>
        <v>A</v>
      </c>
      <c r="HP24" s="156" t="str">
        <f>details!EP24</f>
        <v/>
      </c>
      <c r="HQ24" s="157" t="str">
        <f>details!EQ24</f>
        <v/>
      </c>
      <c r="HR24" s="220" t="str">
        <f t="shared" si="152"/>
        <v/>
      </c>
      <c r="HS24" s="102" t="str">
        <f>IF(details!CP24="","",details!CP24)</f>
        <v/>
      </c>
      <c r="HX24" s="319" t="str">
        <f>'result aggregate'!O113</f>
        <v>ABSENT</v>
      </c>
      <c r="HY24" s="174">
        <f>'result aggregate'!P113</f>
        <v>0</v>
      </c>
      <c r="HZ24" s="174">
        <f>'result aggregate'!Q113</f>
        <v>0</v>
      </c>
      <c r="IA24" s="174">
        <f>'result aggregate'!R113</f>
        <v>0</v>
      </c>
      <c r="IB24" s="174">
        <f>'result aggregate'!S113</f>
        <v>0</v>
      </c>
      <c r="IC24" s="174">
        <f>'result aggregate'!T113</f>
        <v>0</v>
      </c>
      <c r="ID24" s="174">
        <f>'result aggregate'!U113</f>
        <v>0</v>
      </c>
      <c r="IE24" s="174">
        <f>'result aggregate'!V113</f>
        <v>0</v>
      </c>
      <c r="IF24" s="174">
        <f>'result aggregate'!W113</f>
        <v>0</v>
      </c>
      <c r="IG24" s="174">
        <f>'result aggregate'!X113</f>
        <v>0</v>
      </c>
      <c r="IH24" s="174">
        <f>'result aggregate'!Y113</f>
        <v>0</v>
      </c>
      <c r="II24" s="174">
        <f>'result aggregate'!Z113</f>
        <v>0</v>
      </c>
      <c r="IJ24" s="174">
        <f>'result aggregate'!AA113</f>
        <v>0</v>
      </c>
      <c r="IK24" s="320">
        <f>'result aggregate'!AB113</f>
        <v>0</v>
      </c>
    </row>
    <row r="25" spans="1:268" ht="14" customHeight="1">
      <c r="A25" s="147">
        <f>IF(details!A25="","",details!A25)</f>
        <v>19</v>
      </c>
      <c r="B25" s="66" t="str">
        <f>IF(details!B25="","",details!B25)</f>
        <v/>
      </c>
      <c r="C25" s="66" t="str">
        <f>IF(details!C25="","",details!C25)</f>
        <v/>
      </c>
      <c r="D25" s="97">
        <f>IF(details!D25="","",details!D25)</f>
        <v>819</v>
      </c>
      <c r="E25" s="97" t="str">
        <f>IF(details!E25="","",details!E25)</f>
        <v/>
      </c>
      <c r="F25" s="66" t="str">
        <f>IF(details!F25="","",details!F25)</f>
        <v/>
      </c>
      <c r="G25" s="315" t="str">
        <f>IF(details!G25="","",details!G25)</f>
        <v/>
      </c>
      <c r="H25" s="148" t="str">
        <f>IF(details!CQ25="","",details!CQ25)</f>
        <v/>
      </c>
      <c r="I25" s="149" t="str">
        <f>IF(details!I25="","",details!I25)</f>
        <v>A19</v>
      </c>
      <c r="J25" s="149" t="str">
        <f>IF(details!J25="","",details!J25)</f>
        <v>B19</v>
      </c>
      <c r="K25" s="149" t="str">
        <f>IF(details!K25="","",details!K25)</f>
        <v>C19</v>
      </c>
      <c r="L25" s="66">
        <f>IF(details!L25="","",details!L25)</f>
        <v>5</v>
      </c>
      <c r="M25" s="66">
        <f>IF(details!M25="","",details!M25)</f>
        <v>5</v>
      </c>
      <c r="N25" s="66">
        <f t="shared" si="28"/>
        <v>10</v>
      </c>
      <c r="O25" s="66">
        <f>IF(details!N25="","",details!N25)</f>
        <v>5</v>
      </c>
      <c r="P25" s="66">
        <f>IF(details!O25="","",details!O25)</f>
        <v>5</v>
      </c>
      <c r="Q25" s="66">
        <f t="shared" si="29"/>
        <v>10</v>
      </c>
      <c r="R25" s="66">
        <f>IF(details!P25="","",details!P25)</f>
        <v>5</v>
      </c>
      <c r="S25" s="66">
        <f>IF(details!Q25="","",details!Q25)</f>
        <v>5</v>
      </c>
      <c r="T25" s="66">
        <f t="shared" si="30"/>
        <v>10</v>
      </c>
      <c r="U25" s="150">
        <f t="shared" si="31"/>
        <v>30</v>
      </c>
      <c r="V25" s="66">
        <f>IF(details!R25="","",details!R25)</f>
        <v>22</v>
      </c>
      <c r="W25" s="66">
        <f>IF(details!S25="","",details!S25)</f>
        <v>22</v>
      </c>
      <c r="X25" s="66">
        <f>IF(details!T25="","",details!T25)</f>
        <v>2</v>
      </c>
      <c r="Y25" s="150">
        <f t="shared" si="32"/>
        <v>46</v>
      </c>
      <c r="Z25" s="151">
        <f t="shared" si="33"/>
        <v>76</v>
      </c>
      <c r="AA25" s="66">
        <f>IF(details!U25="","",details!U25)</f>
        <v>22</v>
      </c>
      <c r="AB25" s="66">
        <f>IF(details!V25="","",details!V25)</f>
        <v>22</v>
      </c>
      <c r="AC25" s="66">
        <f>IF(details!W25="","",details!W25)</f>
        <v>20</v>
      </c>
      <c r="AD25" s="151">
        <f t="shared" si="34"/>
        <v>64</v>
      </c>
      <c r="AE25" s="97">
        <f t="shared" si="35"/>
        <v>140</v>
      </c>
      <c r="AF25" s="152">
        <f t="shared" si="36"/>
        <v>70</v>
      </c>
      <c r="AG25" s="97" t="str">
        <f t="shared" si="37"/>
        <v>C</v>
      </c>
      <c r="AH25" s="138">
        <f t="shared" si="0"/>
        <v>200</v>
      </c>
      <c r="AI25" s="138">
        <f t="shared" si="38"/>
        <v>0</v>
      </c>
      <c r="AJ25" s="66">
        <f>IF(details!X25="","",details!X25)</f>
        <v>5</v>
      </c>
      <c r="AK25" s="66">
        <f>IF(details!Y25="","",details!Y25)</f>
        <v>5</v>
      </c>
      <c r="AL25" s="66">
        <f t="shared" si="39"/>
        <v>10</v>
      </c>
      <c r="AM25" s="66">
        <f>IF(details!Z25="","",details!Z25)</f>
        <v>5</v>
      </c>
      <c r="AN25" s="66">
        <f>IF(details!AA25="","",details!AA25)</f>
        <v>5</v>
      </c>
      <c r="AO25" s="66">
        <f t="shared" si="40"/>
        <v>10</v>
      </c>
      <c r="AP25" s="66">
        <f>IF(details!AB25="","",details!AB25)</f>
        <v>5</v>
      </c>
      <c r="AQ25" s="66">
        <f>IF(details!AC25="","",details!AC25)</f>
        <v>5</v>
      </c>
      <c r="AR25" s="66">
        <f t="shared" si="41"/>
        <v>10</v>
      </c>
      <c r="AS25" s="150">
        <f t="shared" si="42"/>
        <v>30</v>
      </c>
      <c r="AT25" s="66">
        <f>IF(details!AD25="","",details!AD25)</f>
        <v>22</v>
      </c>
      <c r="AU25" s="66">
        <f>IF(details!AE25="","",details!AE25)</f>
        <v>22</v>
      </c>
      <c r="AV25" s="66">
        <f>IF(details!AF25="","",details!AF25)</f>
        <v>2</v>
      </c>
      <c r="AW25" s="150">
        <f t="shared" si="43"/>
        <v>46</v>
      </c>
      <c r="AX25" s="151">
        <f t="shared" si="44"/>
        <v>76</v>
      </c>
      <c r="AY25" s="66">
        <f>IF(details!AG25="","",details!AG25)</f>
        <v>22</v>
      </c>
      <c r="AZ25" s="66">
        <f>IF(details!AH25="","",details!AH25)</f>
        <v>22</v>
      </c>
      <c r="BA25" s="66">
        <f>IF(details!AI25="","",details!AI25)</f>
        <v>20</v>
      </c>
      <c r="BB25" s="151">
        <f t="shared" si="45"/>
        <v>64</v>
      </c>
      <c r="BC25" s="97">
        <f t="shared" si="46"/>
        <v>140</v>
      </c>
      <c r="BD25" s="152">
        <f t="shared" si="47"/>
        <v>70</v>
      </c>
      <c r="BE25" s="97" t="str">
        <f t="shared" si="48"/>
        <v>C</v>
      </c>
      <c r="BF25" s="138">
        <f t="shared" si="2"/>
        <v>200</v>
      </c>
      <c r="BG25" s="138">
        <f t="shared" si="49"/>
        <v>0</v>
      </c>
      <c r="BH25" s="153" t="str">
        <f>IF(D25="","",details!AJ25)</f>
        <v>s</v>
      </c>
      <c r="BI25" s="66">
        <f>IF(details!AK25="","",details!AK25)</f>
        <v>5</v>
      </c>
      <c r="BJ25" s="66">
        <f>IF(details!AL25="","",details!AL25)</f>
        <v>5</v>
      </c>
      <c r="BK25" s="66">
        <f t="shared" si="50"/>
        <v>10</v>
      </c>
      <c r="BL25" s="66">
        <f>IF(details!AM25="","",details!AM25)</f>
        <v>5</v>
      </c>
      <c r="BM25" s="66">
        <f>IF(details!AN25="","",details!AN25)</f>
        <v>5</v>
      </c>
      <c r="BN25" s="66">
        <f t="shared" si="51"/>
        <v>10</v>
      </c>
      <c r="BO25" s="66">
        <f>IF(details!AO25="","",details!AO25)</f>
        <v>5</v>
      </c>
      <c r="BP25" s="66">
        <f>IF(details!AP25="","",details!AP25)</f>
        <v>5</v>
      </c>
      <c r="BQ25" s="66">
        <f t="shared" si="52"/>
        <v>10</v>
      </c>
      <c r="BR25" s="150">
        <f t="shared" si="53"/>
        <v>30</v>
      </c>
      <c r="BS25" s="66">
        <f>IF(details!AQ25="","",details!AQ25)</f>
        <v>50</v>
      </c>
      <c r="BT25" s="66">
        <f>IF(details!AR25="","",details!AR25)</f>
        <v>20</v>
      </c>
      <c r="BU25" s="150">
        <f t="shared" si="54"/>
        <v>70</v>
      </c>
      <c r="BV25" s="151">
        <f t="shared" si="55"/>
        <v>100</v>
      </c>
      <c r="BW25" s="66">
        <f>IF(details!AS25="","",details!AS25)</f>
        <v>70</v>
      </c>
      <c r="BX25" s="66">
        <f>IF(details!AT25="","",details!AT25)</f>
        <v>30</v>
      </c>
      <c r="BY25" s="151">
        <f t="shared" si="56"/>
        <v>100</v>
      </c>
      <c r="BZ25" s="97">
        <f t="shared" si="57"/>
        <v>200</v>
      </c>
      <c r="CA25" s="152">
        <f t="shared" si="58"/>
        <v>100</v>
      </c>
      <c r="CB25" s="97" t="str">
        <f t="shared" si="59"/>
        <v>A</v>
      </c>
      <c r="CC25" s="138">
        <f t="shared" si="4"/>
        <v>200</v>
      </c>
      <c r="CD25" s="138">
        <f t="shared" si="60"/>
        <v>0</v>
      </c>
      <c r="CE25" s="66">
        <f>IF(details!AU25="","",details!AU25)</f>
        <v>5</v>
      </c>
      <c r="CF25" s="66">
        <f>IF(details!AV25="","",details!AV25)</f>
        <v>5</v>
      </c>
      <c r="CG25" s="66">
        <f t="shared" si="61"/>
        <v>10</v>
      </c>
      <c r="CH25" s="66">
        <f>IF(details!AW25="","",details!AW25)</f>
        <v>5</v>
      </c>
      <c r="CI25" s="66">
        <f>IF(details!AX25="","",details!AX25)</f>
        <v>5</v>
      </c>
      <c r="CJ25" s="66">
        <f t="shared" si="62"/>
        <v>10</v>
      </c>
      <c r="CK25" s="66">
        <f>IF(details!AY25="","",details!AY25)</f>
        <v>5</v>
      </c>
      <c r="CL25" s="66">
        <f>IF(details!AZ25="","",details!AZ25)</f>
        <v>5</v>
      </c>
      <c r="CM25" s="66">
        <f t="shared" si="63"/>
        <v>10</v>
      </c>
      <c r="CN25" s="150">
        <f t="shared" si="64"/>
        <v>30</v>
      </c>
      <c r="CO25" s="66">
        <f>IF(details!BA25="","",details!BA25)</f>
        <v>22</v>
      </c>
      <c r="CP25" s="66">
        <f>IF(details!BB25="","",details!BB25)</f>
        <v>22</v>
      </c>
      <c r="CQ25" s="66">
        <f>IF(details!BC25="","",details!BC25)</f>
        <v>2</v>
      </c>
      <c r="CR25" s="150">
        <f t="shared" si="65"/>
        <v>46</v>
      </c>
      <c r="CS25" s="151">
        <f t="shared" si="66"/>
        <v>76</v>
      </c>
      <c r="CT25" s="66">
        <f>IF(details!BD25="","",details!BD25)</f>
        <v>22</v>
      </c>
      <c r="CU25" s="66">
        <f>IF(details!BE25="","",details!BE25)</f>
        <v>22</v>
      </c>
      <c r="CV25" s="66">
        <f>IF(details!BF25="","",details!BF25)</f>
        <v>20</v>
      </c>
      <c r="CW25" s="151">
        <f t="shared" si="67"/>
        <v>64</v>
      </c>
      <c r="CX25" s="97">
        <f t="shared" si="68"/>
        <v>140</v>
      </c>
      <c r="CY25" s="152">
        <f t="shared" si="69"/>
        <v>70</v>
      </c>
      <c r="CZ25" s="97" t="str">
        <f t="shared" si="70"/>
        <v>C</v>
      </c>
      <c r="DA25" s="138">
        <f t="shared" si="6"/>
        <v>200</v>
      </c>
      <c r="DB25" s="138">
        <f t="shared" si="71"/>
        <v>0</v>
      </c>
      <c r="DC25" s="66">
        <f>IF(details!BG25="","",details!BG25)</f>
        <v>5</v>
      </c>
      <c r="DD25" s="66">
        <f>IF(details!BH25="","",details!BH25)</f>
        <v>5</v>
      </c>
      <c r="DE25" s="66">
        <f t="shared" si="72"/>
        <v>10</v>
      </c>
      <c r="DF25" s="66">
        <f>IF(details!BI25="","",details!BI25)</f>
        <v>5</v>
      </c>
      <c r="DG25" s="66">
        <f>IF(details!BJ25="","",details!BJ25)</f>
        <v>5</v>
      </c>
      <c r="DH25" s="66">
        <f t="shared" si="73"/>
        <v>10</v>
      </c>
      <c r="DI25" s="66">
        <f>IF(details!BK25="","",details!BK25)</f>
        <v>5</v>
      </c>
      <c r="DJ25" s="66">
        <f>IF(details!BL25="","",details!BL25)</f>
        <v>5</v>
      </c>
      <c r="DK25" s="66">
        <f t="shared" si="74"/>
        <v>10</v>
      </c>
      <c r="DL25" s="150">
        <f t="shared" si="75"/>
        <v>30</v>
      </c>
      <c r="DM25" s="66">
        <f>IF(details!BM25="","",details!BM25)</f>
        <v>50</v>
      </c>
      <c r="DN25" s="66">
        <f>IF(details!BN25="","",details!BN25)</f>
        <v>20</v>
      </c>
      <c r="DO25" s="150">
        <f t="shared" si="76"/>
        <v>70</v>
      </c>
      <c r="DP25" s="151">
        <f t="shared" si="77"/>
        <v>100</v>
      </c>
      <c r="DQ25" s="66">
        <f>IF(details!BO25="","",details!BO25)</f>
        <v>70</v>
      </c>
      <c r="DR25" s="66">
        <f>IF(details!BP25="","",details!BP25)</f>
        <v>30</v>
      </c>
      <c r="DS25" s="151">
        <f t="shared" si="78"/>
        <v>100</v>
      </c>
      <c r="DT25" s="97">
        <f t="shared" si="79"/>
        <v>200</v>
      </c>
      <c r="DU25" s="152">
        <f t="shared" si="80"/>
        <v>100</v>
      </c>
      <c r="DV25" s="97" t="str">
        <f t="shared" si="81"/>
        <v>A</v>
      </c>
      <c r="DW25" s="138">
        <f t="shared" si="8"/>
        <v>200</v>
      </c>
      <c r="DX25" s="138">
        <f t="shared" si="82"/>
        <v>0</v>
      </c>
      <c r="DY25" s="66">
        <f>IF(details!BQ25="","",details!BQ25)</f>
        <v>5</v>
      </c>
      <c r="DZ25" s="66">
        <f>IF(details!BR25="","",details!BR25)</f>
        <v>5</v>
      </c>
      <c r="EA25" s="66">
        <f t="shared" si="83"/>
        <v>10</v>
      </c>
      <c r="EB25" s="66">
        <f>IF(details!BS25="","",details!BS25)</f>
        <v>5</v>
      </c>
      <c r="EC25" s="66">
        <f>IF(details!BT25="","",details!BT25)</f>
        <v>5</v>
      </c>
      <c r="ED25" s="66">
        <f t="shared" si="84"/>
        <v>10</v>
      </c>
      <c r="EE25" s="66">
        <f>IF(details!BU25="","",details!BU25)</f>
        <v>5</v>
      </c>
      <c r="EF25" s="66">
        <f>IF(details!BV25="","",details!BV25)</f>
        <v>5</v>
      </c>
      <c r="EG25" s="66">
        <f t="shared" si="85"/>
        <v>10</v>
      </c>
      <c r="EH25" s="150">
        <f t="shared" si="86"/>
        <v>30</v>
      </c>
      <c r="EI25" s="66">
        <f>IF(details!BW25="","",details!BW25)</f>
        <v>50</v>
      </c>
      <c r="EJ25" s="66">
        <f>IF(details!BX25="","",details!BX25)</f>
        <v>20</v>
      </c>
      <c r="EK25" s="150">
        <f t="shared" si="87"/>
        <v>70</v>
      </c>
      <c r="EL25" s="151">
        <f t="shared" si="88"/>
        <v>100</v>
      </c>
      <c r="EM25" s="66">
        <f>IF(details!BY25="","",details!BY25)</f>
        <v>70</v>
      </c>
      <c r="EN25" s="66">
        <f>IF(details!BZ25="","",details!BZ25)</f>
        <v>30</v>
      </c>
      <c r="EO25" s="151">
        <f t="shared" si="89"/>
        <v>100</v>
      </c>
      <c r="EP25" s="97">
        <f t="shared" si="90"/>
        <v>200</v>
      </c>
      <c r="EQ25" s="152">
        <f t="shared" si="91"/>
        <v>100</v>
      </c>
      <c r="ER25" s="97" t="str">
        <f t="shared" si="92"/>
        <v>A</v>
      </c>
      <c r="ES25" s="138">
        <f t="shared" si="10"/>
        <v>200</v>
      </c>
      <c r="ET25" s="138">
        <f t="shared" si="93"/>
        <v>0</v>
      </c>
      <c r="EU25" s="66">
        <f>IF(details!CA25="","",details!CA25)</f>
        <v>20</v>
      </c>
      <c r="EV25" s="66">
        <f>IF(details!CB25="","",details!CB25)</f>
        <v>20</v>
      </c>
      <c r="EW25" s="66">
        <f>IF(details!CC25="","",details!CC25)</f>
        <v>20</v>
      </c>
      <c r="EX25" s="66">
        <f>IF(details!CD25="","",details!CD25)</f>
        <v>20</v>
      </c>
      <c r="EY25" s="66">
        <f>IF(details!CE25="","",details!CE25)</f>
        <v>20</v>
      </c>
      <c r="EZ25" s="97">
        <f t="shared" si="94"/>
        <v>100</v>
      </c>
      <c r="FA25" s="97">
        <f t="shared" si="95"/>
        <v>100</v>
      </c>
      <c r="FB25" s="97" t="str">
        <f t="shared" si="96"/>
        <v>A</v>
      </c>
      <c r="FC25" s="138">
        <f t="shared" si="97"/>
        <v>100</v>
      </c>
      <c r="FD25" s="138">
        <f t="shared" si="98"/>
        <v>0</v>
      </c>
      <c r="FE25" s="66">
        <f>IF(details!CF25="","",details!CF25)</f>
        <v>20</v>
      </c>
      <c r="FF25" s="66">
        <f>IF(details!CG25="","",details!CG25)</f>
        <v>20</v>
      </c>
      <c r="FG25" s="66">
        <f>IF(details!CH25="","",details!CH25)</f>
        <v>20</v>
      </c>
      <c r="FH25" s="66">
        <f>IF(details!CI25="","",details!CI25)</f>
        <v>20</v>
      </c>
      <c r="FI25" s="66">
        <f>IF(details!CJ25="","",details!CJ25)</f>
        <v>20</v>
      </c>
      <c r="FJ25" s="97">
        <f t="shared" si="99"/>
        <v>100</v>
      </c>
      <c r="FK25" s="97">
        <f t="shared" si="100"/>
        <v>100</v>
      </c>
      <c r="FL25" s="97" t="str">
        <f t="shared" si="101"/>
        <v>A</v>
      </c>
      <c r="FM25" s="138">
        <f t="shared" si="102"/>
        <v>100</v>
      </c>
      <c r="FN25" s="138">
        <f t="shared" si="103"/>
        <v>0</v>
      </c>
      <c r="FO25" s="66">
        <f>IF(details!CK25="","",details!CK25)</f>
        <v>20</v>
      </c>
      <c r="FP25" s="66">
        <f>IF(details!CL25="","",details!CL25)</f>
        <v>20</v>
      </c>
      <c r="FQ25" s="66">
        <f>IF(details!CM25="","",details!CM25)</f>
        <v>20</v>
      </c>
      <c r="FR25" s="66">
        <f>IF(details!CN25="","",details!CN25)</f>
        <v>20</v>
      </c>
      <c r="FS25" s="66">
        <f>IF(details!CO25="","",details!CO25)</f>
        <v>20</v>
      </c>
      <c r="FT25" s="97">
        <f t="shared" si="104"/>
        <v>100</v>
      </c>
      <c r="FU25" s="97">
        <f t="shared" si="105"/>
        <v>100</v>
      </c>
      <c r="FV25" s="97" t="str">
        <f t="shared" si="106"/>
        <v>A</v>
      </c>
      <c r="FW25" s="138">
        <f t="shared" si="107"/>
        <v>100</v>
      </c>
      <c r="FX25" s="138">
        <f t="shared" si="108"/>
        <v>0</v>
      </c>
      <c r="FY25" s="96">
        <f t="shared" si="109"/>
        <v>200</v>
      </c>
      <c r="FZ25" s="96">
        <f t="shared" si="110"/>
        <v>140</v>
      </c>
      <c r="GA25" s="96" t="str">
        <f t="shared" si="111"/>
        <v>C</v>
      </c>
      <c r="GB25" s="96">
        <f t="shared" si="112"/>
        <v>200</v>
      </c>
      <c r="GC25" s="96">
        <f t="shared" si="113"/>
        <v>140</v>
      </c>
      <c r="GD25" s="96" t="str">
        <f t="shared" si="114"/>
        <v>C</v>
      </c>
      <c r="GE25" s="154">
        <f t="shared" si="115"/>
        <v>200</v>
      </c>
      <c r="GF25" s="154">
        <f t="shared" si="116"/>
        <v>200</v>
      </c>
      <c r="GG25" s="154" t="str">
        <f t="shared" si="117"/>
        <v>A</v>
      </c>
      <c r="GH25" s="96" t="str">
        <f t="shared" si="118"/>
        <v>A</v>
      </c>
      <c r="GI25" s="96" t="str">
        <f t="shared" si="119"/>
        <v/>
      </c>
      <c r="GJ25" s="96" t="str">
        <f t="shared" si="120"/>
        <v/>
      </c>
      <c r="GK25" s="96" t="str">
        <f t="shared" si="121"/>
        <v/>
      </c>
      <c r="GL25" s="96" t="str">
        <f t="shared" si="122"/>
        <v/>
      </c>
      <c r="GM25" s="96">
        <f t="shared" si="123"/>
        <v>200</v>
      </c>
      <c r="GN25" s="96">
        <f t="shared" si="124"/>
        <v>140</v>
      </c>
      <c r="GO25" s="96" t="str">
        <f t="shared" si="125"/>
        <v>C</v>
      </c>
      <c r="GP25" s="96">
        <f t="shared" si="126"/>
        <v>200</v>
      </c>
      <c r="GQ25" s="96">
        <f t="shared" si="127"/>
        <v>200</v>
      </c>
      <c r="GR25" s="96" t="str">
        <f t="shared" si="128"/>
        <v>A</v>
      </c>
      <c r="GS25" s="96">
        <f t="shared" si="129"/>
        <v>200</v>
      </c>
      <c r="GT25" s="96">
        <f t="shared" si="130"/>
        <v>200</v>
      </c>
      <c r="GU25" s="96" t="str">
        <f t="shared" si="131"/>
        <v>A</v>
      </c>
      <c r="GV25" s="96">
        <f t="shared" si="132"/>
        <v>100</v>
      </c>
      <c r="GW25" s="96">
        <f t="shared" si="133"/>
        <v>100</v>
      </c>
      <c r="GX25" s="96" t="str">
        <f t="shared" si="134"/>
        <v>A</v>
      </c>
      <c r="GY25" s="155">
        <f t="shared" si="135"/>
        <v>100</v>
      </c>
      <c r="GZ25" s="155">
        <f t="shared" si="136"/>
        <v>100</v>
      </c>
      <c r="HA25" s="155" t="str">
        <f t="shared" si="137"/>
        <v>A</v>
      </c>
      <c r="HB25" s="155">
        <f t="shared" si="138"/>
        <v>100</v>
      </c>
      <c r="HC25" s="155">
        <f t="shared" si="139"/>
        <v>100</v>
      </c>
      <c r="HD25" s="155" t="str">
        <f t="shared" si="140"/>
        <v>A</v>
      </c>
      <c r="HE25" s="257">
        <f t="shared" si="141"/>
        <v>0</v>
      </c>
      <c r="HF25" s="257">
        <f t="shared" si="142"/>
        <v>0</v>
      </c>
      <c r="HG25" s="257">
        <f t="shared" si="143"/>
        <v>4</v>
      </c>
      <c r="HH25" s="257">
        <f t="shared" si="144"/>
        <v>0</v>
      </c>
      <c r="HI25" s="66" t="str">
        <f t="shared" si="17"/>
        <v>PASSED</v>
      </c>
      <c r="HJ25" s="93">
        <f t="shared" si="145"/>
        <v>1200</v>
      </c>
      <c r="HK25" s="93">
        <f t="shared" si="146"/>
        <v>1020</v>
      </c>
      <c r="HL25" s="94">
        <f t="shared" si="147"/>
        <v>85</v>
      </c>
      <c r="HM25" s="216">
        <f t="shared" si="148"/>
        <v>85</v>
      </c>
      <c r="HN25" s="217">
        <f t="shared" si="149"/>
        <v>11.999999999999986</v>
      </c>
      <c r="HO25" s="95" t="str">
        <f t="shared" si="150"/>
        <v>B</v>
      </c>
      <c r="HP25" s="156" t="str">
        <f>details!EP25</f>
        <v/>
      </c>
      <c r="HQ25" s="157" t="str">
        <f>details!EQ25</f>
        <v/>
      </c>
      <c r="HR25" s="220" t="str">
        <f t="shared" si="152"/>
        <v/>
      </c>
      <c r="HS25" s="102" t="str">
        <f>IF(details!CP25="","",details!CP25)</f>
        <v/>
      </c>
      <c r="HX25" s="319" t="str">
        <f>'result aggregate'!O114</f>
        <v>TRANSFERRED</v>
      </c>
      <c r="HY25" s="174">
        <f>'result aggregate'!P114</f>
        <v>0</v>
      </c>
      <c r="HZ25" s="174">
        <f>'result aggregate'!Q114</f>
        <v>0</v>
      </c>
      <c r="IA25" s="174">
        <f>'result aggregate'!R114</f>
        <v>0</v>
      </c>
      <c r="IB25" s="174">
        <f>'result aggregate'!S114</f>
        <v>0</v>
      </c>
      <c r="IC25" s="174">
        <f>'result aggregate'!T114</f>
        <v>0</v>
      </c>
      <c r="ID25" s="174">
        <f>'result aggregate'!U114</f>
        <v>0</v>
      </c>
      <c r="IE25" s="174">
        <f>'result aggregate'!V114</f>
        <v>0</v>
      </c>
      <c r="IF25" s="174">
        <f>'result aggregate'!W114</f>
        <v>0</v>
      </c>
      <c r="IG25" s="174">
        <f>'result aggregate'!X114</f>
        <v>0</v>
      </c>
      <c r="IH25" s="174">
        <f>'result aggregate'!Y114</f>
        <v>0</v>
      </c>
      <c r="II25" s="174">
        <f>'result aggregate'!Z114</f>
        <v>0</v>
      </c>
      <c r="IJ25" s="174">
        <f>'result aggregate'!AA114</f>
        <v>0</v>
      </c>
      <c r="IK25" s="320">
        <f>'result aggregate'!AB114</f>
        <v>0</v>
      </c>
    </row>
    <row r="26" spans="1:268" ht="14" customHeight="1" thickBot="1">
      <c r="A26" s="147">
        <f>IF(details!A26="","",details!A26)</f>
        <v>20</v>
      </c>
      <c r="B26" s="66" t="str">
        <f>IF(details!B26="","",details!B26)</f>
        <v/>
      </c>
      <c r="C26" s="66" t="str">
        <f>IF(details!C26="","",details!C26)</f>
        <v/>
      </c>
      <c r="D26" s="97">
        <f>IF(details!D26="","",details!D26)</f>
        <v>820</v>
      </c>
      <c r="E26" s="97" t="str">
        <f>IF(details!E26="","",details!E26)</f>
        <v/>
      </c>
      <c r="F26" s="66" t="str">
        <f>IF(details!F26="","",details!F26)</f>
        <v/>
      </c>
      <c r="G26" s="315" t="str">
        <f>IF(details!G26="","",details!G26)</f>
        <v/>
      </c>
      <c r="H26" s="148" t="str">
        <f>IF(details!CQ26="","",details!CQ26)</f>
        <v/>
      </c>
      <c r="I26" s="149" t="str">
        <f>IF(details!I26="","",details!I26)</f>
        <v>A20</v>
      </c>
      <c r="J26" s="149" t="str">
        <f>IF(details!J26="","",details!J26)</f>
        <v>B20</v>
      </c>
      <c r="K26" s="149" t="str">
        <f>IF(details!K26="","",details!K26)</f>
        <v>C20</v>
      </c>
      <c r="L26" s="66">
        <f>IF(details!L26="","",details!L26)</f>
        <v>5</v>
      </c>
      <c r="M26" s="66">
        <f>IF(details!M26="","",details!M26)</f>
        <v>5</v>
      </c>
      <c r="N26" s="66">
        <f t="shared" si="28"/>
        <v>10</v>
      </c>
      <c r="O26" s="66">
        <f>IF(details!N26="","",details!N26)</f>
        <v>5</v>
      </c>
      <c r="P26" s="66">
        <f>IF(details!O26="","",details!O26)</f>
        <v>5</v>
      </c>
      <c r="Q26" s="66">
        <f t="shared" si="29"/>
        <v>10</v>
      </c>
      <c r="R26" s="66">
        <f>IF(details!P26="","",details!P26)</f>
        <v>5</v>
      </c>
      <c r="S26" s="66">
        <f>IF(details!Q26="","",details!Q26)</f>
        <v>5</v>
      </c>
      <c r="T26" s="66">
        <f t="shared" si="30"/>
        <v>10</v>
      </c>
      <c r="U26" s="150">
        <f t="shared" si="31"/>
        <v>30</v>
      </c>
      <c r="V26" s="66">
        <f>IF(details!R26="","",details!R26)</f>
        <v>21</v>
      </c>
      <c r="W26" s="66">
        <f>IF(details!S26="","",details!S26)</f>
        <v>21</v>
      </c>
      <c r="X26" s="66">
        <f>IF(details!T26="","",details!T26)</f>
        <v>1</v>
      </c>
      <c r="Y26" s="150">
        <f t="shared" si="32"/>
        <v>43</v>
      </c>
      <c r="Z26" s="151">
        <f t="shared" si="33"/>
        <v>73</v>
      </c>
      <c r="AA26" s="66">
        <f>IF(details!U26="","",details!U26)</f>
        <v>21</v>
      </c>
      <c r="AB26" s="66">
        <f>IF(details!V26="","",details!V26)</f>
        <v>21</v>
      </c>
      <c r="AC26" s="66">
        <f>IF(details!W26="","",details!W26)</f>
        <v>20</v>
      </c>
      <c r="AD26" s="151">
        <f t="shared" si="34"/>
        <v>62</v>
      </c>
      <c r="AE26" s="97">
        <f t="shared" si="35"/>
        <v>135</v>
      </c>
      <c r="AF26" s="152">
        <f t="shared" si="36"/>
        <v>68</v>
      </c>
      <c r="AG26" s="97" t="str">
        <f t="shared" si="37"/>
        <v>C</v>
      </c>
      <c r="AH26" s="138">
        <f t="shared" si="0"/>
        <v>200</v>
      </c>
      <c r="AI26" s="138">
        <f t="shared" si="38"/>
        <v>0</v>
      </c>
      <c r="AJ26" s="66">
        <f>IF(details!X26="","",details!X26)</f>
        <v>5</v>
      </c>
      <c r="AK26" s="66">
        <f>IF(details!Y26="","",details!Y26)</f>
        <v>5</v>
      </c>
      <c r="AL26" s="66">
        <f t="shared" si="39"/>
        <v>10</v>
      </c>
      <c r="AM26" s="66">
        <f>IF(details!Z26="","",details!Z26)</f>
        <v>5</v>
      </c>
      <c r="AN26" s="66">
        <f>IF(details!AA26="","",details!AA26)</f>
        <v>5</v>
      </c>
      <c r="AO26" s="66">
        <f t="shared" si="40"/>
        <v>10</v>
      </c>
      <c r="AP26" s="66">
        <f>IF(details!AB26="","",details!AB26)</f>
        <v>5</v>
      </c>
      <c r="AQ26" s="66">
        <f>IF(details!AC26="","",details!AC26)</f>
        <v>5</v>
      </c>
      <c r="AR26" s="66">
        <f t="shared" si="41"/>
        <v>10</v>
      </c>
      <c r="AS26" s="150">
        <f t="shared" si="42"/>
        <v>30</v>
      </c>
      <c r="AT26" s="66">
        <f>IF(details!AD26="","",details!AD26)</f>
        <v>21</v>
      </c>
      <c r="AU26" s="66">
        <f>IF(details!AE26="","",details!AE26)</f>
        <v>21</v>
      </c>
      <c r="AV26" s="66">
        <f>IF(details!AF26="","",details!AF26)</f>
        <v>1</v>
      </c>
      <c r="AW26" s="150">
        <f t="shared" si="43"/>
        <v>43</v>
      </c>
      <c r="AX26" s="151">
        <f t="shared" si="44"/>
        <v>73</v>
      </c>
      <c r="AY26" s="66">
        <f>IF(details!AG26="","",details!AG26)</f>
        <v>21</v>
      </c>
      <c r="AZ26" s="66">
        <f>IF(details!AH26="","",details!AH26)</f>
        <v>21</v>
      </c>
      <c r="BA26" s="66">
        <f>IF(details!AI26="","",details!AI26)</f>
        <v>20</v>
      </c>
      <c r="BB26" s="151">
        <f t="shared" si="45"/>
        <v>62</v>
      </c>
      <c r="BC26" s="97">
        <f t="shared" si="46"/>
        <v>135</v>
      </c>
      <c r="BD26" s="152">
        <f t="shared" si="47"/>
        <v>68</v>
      </c>
      <c r="BE26" s="97" t="str">
        <f t="shared" si="48"/>
        <v>C</v>
      </c>
      <c r="BF26" s="138">
        <f t="shared" si="2"/>
        <v>200</v>
      </c>
      <c r="BG26" s="138">
        <f t="shared" si="49"/>
        <v>0</v>
      </c>
      <c r="BH26" s="153" t="str">
        <f>IF(D26="","",details!AJ26)</f>
        <v>s</v>
      </c>
      <c r="BI26" s="66">
        <f>IF(details!AK26="","",details!AK26)</f>
        <v>5</v>
      </c>
      <c r="BJ26" s="66">
        <f>IF(details!AL26="","",details!AL26)</f>
        <v>5</v>
      </c>
      <c r="BK26" s="66">
        <f t="shared" si="50"/>
        <v>10</v>
      </c>
      <c r="BL26" s="66">
        <f>IF(details!AM26="","",details!AM26)</f>
        <v>5</v>
      </c>
      <c r="BM26" s="66">
        <f>IF(details!AN26="","",details!AN26)</f>
        <v>5</v>
      </c>
      <c r="BN26" s="66">
        <f t="shared" si="51"/>
        <v>10</v>
      </c>
      <c r="BO26" s="66">
        <f>IF(details!AO26="","",details!AO26)</f>
        <v>5</v>
      </c>
      <c r="BP26" s="66">
        <f>IF(details!AP26="","",details!AP26)</f>
        <v>5</v>
      </c>
      <c r="BQ26" s="66">
        <f t="shared" si="52"/>
        <v>10</v>
      </c>
      <c r="BR26" s="150">
        <f t="shared" si="53"/>
        <v>30</v>
      </c>
      <c r="BS26" s="66">
        <f>IF(details!AQ26="","",details!AQ26)</f>
        <v>50</v>
      </c>
      <c r="BT26" s="66">
        <f>IF(details!AR26="","",details!AR26)</f>
        <v>20</v>
      </c>
      <c r="BU26" s="150">
        <f t="shared" si="54"/>
        <v>70</v>
      </c>
      <c r="BV26" s="151">
        <f t="shared" si="55"/>
        <v>100</v>
      </c>
      <c r="BW26" s="66">
        <f>IF(details!AS26="","",details!AS26)</f>
        <v>70</v>
      </c>
      <c r="BX26" s="66">
        <f>IF(details!AT26="","",details!AT26)</f>
        <v>30</v>
      </c>
      <c r="BY26" s="151">
        <f t="shared" si="56"/>
        <v>100</v>
      </c>
      <c r="BZ26" s="97">
        <f t="shared" si="57"/>
        <v>200</v>
      </c>
      <c r="CA26" s="152">
        <f t="shared" si="58"/>
        <v>100</v>
      </c>
      <c r="CB26" s="97" t="str">
        <f t="shared" si="59"/>
        <v>A</v>
      </c>
      <c r="CC26" s="138">
        <f t="shared" si="4"/>
        <v>200</v>
      </c>
      <c r="CD26" s="138">
        <f t="shared" si="60"/>
        <v>0</v>
      </c>
      <c r="CE26" s="66">
        <f>IF(details!AU26="","",details!AU26)</f>
        <v>5</v>
      </c>
      <c r="CF26" s="66">
        <f>IF(details!AV26="","",details!AV26)</f>
        <v>5</v>
      </c>
      <c r="CG26" s="66">
        <f t="shared" si="61"/>
        <v>10</v>
      </c>
      <c r="CH26" s="66">
        <f>IF(details!AW26="","",details!AW26)</f>
        <v>5</v>
      </c>
      <c r="CI26" s="66">
        <f>IF(details!AX26="","",details!AX26)</f>
        <v>5</v>
      </c>
      <c r="CJ26" s="66">
        <f t="shared" si="62"/>
        <v>10</v>
      </c>
      <c r="CK26" s="66">
        <f>IF(details!AY26="","",details!AY26)</f>
        <v>5</v>
      </c>
      <c r="CL26" s="66">
        <f>IF(details!AZ26="","",details!AZ26)</f>
        <v>5</v>
      </c>
      <c r="CM26" s="66">
        <f t="shared" si="63"/>
        <v>10</v>
      </c>
      <c r="CN26" s="150">
        <f t="shared" si="64"/>
        <v>30</v>
      </c>
      <c r="CO26" s="66">
        <f>IF(details!BA26="","",details!BA26)</f>
        <v>21</v>
      </c>
      <c r="CP26" s="66">
        <f>IF(details!BB26="","",details!BB26)</f>
        <v>21</v>
      </c>
      <c r="CQ26" s="66">
        <f>IF(details!BC26="","",details!BC26)</f>
        <v>1</v>
      </c>
      <c r="CR26" s="150">
        <f t="shared" si="65"/>
        <v>43</v>
      </c>
      <c r="CS26" s="151">
        <f t="shared" si="66"/>
        <v>73</v>
      </c>
      <c r="CT26" s="66">
        <f>IF(details!BD26="","",details!BD26)</f>
        <v>21</v>
      </c>
      <c r="CU26" s="66">
        <f>IF(details!BE26="","",details!BE26)</f>
        <v>21</v>
      </c>
      <c r="CV26" s="66">
        <f>IF(details!BF26="","",details!BF26)</f>
        <v>20</v>
      </c>
      <c r="CW26" s="151">
        <f t="shared" si="67"/>
        <v>62</v>
      </c>
      <c r="CX26" s="97">
        <f t="shared" si="68"/>
        <v>135</v>
      </c>
      <c r="CY26" s="152">
        <f t="shared" si="69"/>
        <v>68</v>
      </c>
      <c r="CZ26" s="97" t="str">
        <f t="shared" si="70"/>
        <v>C</v>
      </c>
      <c r="DA26" s="138">
        <f t="shared" si="6"/>
        <v>200</v>
      </c>
      <c r="DB26" s="138">
        <f t="shared" si="71"/>
        <v>0</v>
      </c>
      <c r="DC26" s="66">
        <f>IF(details!BG26="","",details!BG26)</f>
        <v>5</v>
      </c>
      <c r="DD26" s="66">
        <f>IF(details!BH26="","",details!BH26)</f>
        <v>5</v>
      </c>
      <c r="DE26" s="66">
        <f t="shared" si="72"/>
        <v>10</v>
      </c>
      <c r="DF26" s="66">
        <f>IF(details!BI26="","",details!BI26)</f>
        <v>5</v>
      </c>
      <c r="DG26" s="66">
        <f>IF(details!BJ26="","",details!BJ26)</f>
        <v>5</v>
      </c>
      <c r="DH26" s="66">
        <f t="shared" si="73"/>
        <v>10</v>
      </c>
      <c r="DI26" s="66">
        <f>IF(details!BK26="","",details!BK26)</f>
        <v>5</v>
      </c>
      <c r="DJ26" s="66">
        <f>IF(details!BL26="","",details!BL26)</f>
        <v>5</v>
      </c>
      <c r="DK26" s="66">
        <f t="shared" si="74"/>
        <v>10</v>
      </c>
      <c r="DL26" s="150">
        <f t="shared" si="75"/>
        <v>30</v>
      </c>
      <c r="DM26" s="66">
        <f>IF(details!BM26="","",details!BM26)</f>
        <v>50</v>
      </c>
      <c r="DN26" s="66">
        <f>IF(details!BN26="","",details!BN26)</f>
        <v>20</v>
      </c>
      <c r="DO26" s="150">
        <f t="shared" si="76"/>
        <v>70</v>
      </c>
      <c r="DP26" s="151">
        <f t="shared" si="77"/>
        <v>100</v>
      </c>
      <c r="DQ26" s="66">
        <f>IF(details!BO26="","",details!BO26)</f>
        <v>70</v>
      </c>
      <c r="DR26" s="66">
        <f>IF(details!BP26="","",details!BP26)</f>
        <v>30</v>
      </c>
      <c r="DS26" s="151">
        <f t="shared" si="78"/>
        <v>100</v>
      </c>
      <c r="DT26" s="97">
        <f t="shared" si="79"/>
        <v>200</v>
      </c>
      <c r="DU26" s="152">
        <f t="shared" si="80"/>
        <v>100</v>
      </c>
      <c r="DV26" s="97" t="str">
        <f t="shared" si="81"/>
        <v>A</v>
      </c>
      <c r="DW26" s="138">
        <f t="shared" si="8"/>
        <v>200</v>
      </c>
      <c r="DX26" s="138">
        <f t="shared" si="82"/>
        <v>0</v>
      </c>
      <c r="DY26" s="66">
        <f>IF(details!BQ26="","",details!BQ26)</f>
        <v>5</v>
      </c>
      <c r="DZ26" s="66">
        <f>IF(details!BR26="","",details!BR26)</f>
        <v>5</v>
      </c>
      <c r="EA26" s="66">
        <f t="shared" si="83"/>
        <v>10</v>
      </c>
      <c r="EB26" s="66">
        <f>IF(details!BS26="","",details!BS26)</f>
        <v>5</v>
      </c>
      <c r="EC26" s="66">
        <f>IF(details!BT26="","",details!BT26)</f>
        <v>5</v>
      </c>
      <c r="ED26" s="66">
        <f t="shared" si="84"/>
        <v>10</v>
      </c>
      <c r="EE26" s="66">
        <f>IF(details!BU26="","",details!BU26)</f>
        <v>5</v>
      </c>
      <c r="EF26" s="66">
        <f>IF(details!BV26="","",details!BV26)</f>
        <v>5</v>
      </c>
      <c r="EG26" s="66">
        <f t="shared" si="85"/>
        <v>10</v>
      </c>
      <c r="EH26" s="150">
        <f t="shared" si="86"/>
        <v>30</v>
      </c>
      <c r="EI26" s="66">
        <f>IF(details!BW26="","",details!BW26)</f>
        <v>50</v>
      </c>
      <c r="EJ26" s="66">
        <f>IF(details!BX26="","",details!BX26)</f>
        <v>20</v>
      </c>
      <c r="EK26" s="150">
        <f t="shared" si="87"/>
        <v>70</v>
      </c>
      <c r="EL26" s="151">
        <f t="shared" si="88"/>
        <v>100</v>
      </c>
      <c r="EM26" s="66">
        <f>IF(details!BY26="","",details!BY26)</f>
        <v>70</v>
      </c>
      <c r="EN26" s="66">
        <f>IF(details!BZ26="","",details!BZ26)</f>
        <v>30</v>
      </c>
      <c r="EO26" s="151">
        <f t="shared" si="89"/>
        <v>100</v>
      </c>
      <c r="EP26" s="97">
        <f t="shared" si="90"/>
        <v>200</v>
      </c>
      <c r="EQ26" s="152">
        <f t="shared" si="91"/>
        <v>100</v>
      </c>
      <c r="ER26" s="97" t="str">
        <f t="shared" si="92"/>
        <v>A</v>
      </c>
      <c r="ES26" s="138">
        <f t="shared" si="10"/>
        <v>200</v>
      </c>
      <c r="ET26" s="138">
        <f t="shared" si="93"/>
        <v>0</v>
      </c>
      <c r="EU26" s="66">
        <f>IF(details!CA26="","",details!CA26)</f>
        <v>20</v>
      </c>
      <c r="EV26" s="66">
        <f>IF(details!CB26="","",details!CB26)</f>
        <v>20</v>
      </c>
      <c r="EW26" s="66">
        <f>IF(details!CC26="","",details!CC26)</f>
        <v>20</v>
      </c>
      <c r="EX26" s="66">
        <f>IF(details!CD26="","",details!CD26)</f>
        <v>20</v>
      </c>
      <c r="EY26" s="66">
        <f>IF(details!CE26="","",details!CE26)</f>
        <v>20</v>
      </c>
      <c r="EZ26" s="97">
        <f t="shared" si="94"/>
        <v>100</v>
      </c>
      <c r="FA26" s="97">
        <f t="shared" si="95"/>
        <v>100</v>
      </c>
      <c r="FB26" s="97" t="str">
        <f t="shared" si="96"/>
        <v>A</v>
      </c>
      <c r="FC26" s="138">
        <f t="shared" si="97"/>
        <v>100</v>
      </c>
      <c r="FD26" s="138">
        <f t="shared" si="98"/>
        <v>0</v>
      </c>
      <c r="FE26" s="66">
        <f>IF(details!CF26="","",details!CF26)</f>
        <v>20</v>
      </c>
      <c r="FF26" s="66">
        <f>IF(details!CG26="","",details!CG26)</f>
        <v>20</v>
      </c>
      <c r="FG26" s="66">
        <f>IF(details!CH26="","",details!CH26)</f>
        <v>20</v>
      </c>
      <c r="FH26" s="66">
        <f>IF(details!CI26="","",details!CI26)</f>
        <v>20</v>
      </c>
      <c r="FI26" s="66">
        <f>IF(details!CJ26="","",details!CJ26)</f>
        <v>20</v>
      </c>
      <c r="FJ26" s="97">
        <f t="shared" si="99"/>
        <v>100</v>
      </c>
      <c r="FK26" s="97">
        <f t="shared" si="100"/>
        <v>100</v>
      </c>
      <c r="FL26" s="97" t="str">
        <f t="shared" si="101"/>
        <v>A</v>
      </c>
      <c r="FM26" s="138">
        <f t="shared" si="102"/>
        <v>100</v>
      </c>
      <c r="FN26" s="138">
        <f t="shared" si="103"/>
        <v>0</v>
      </c>
      <c r="FO26" s="66">
        <f>IF(details!CK26="","",details!CK26)</f>
        <v>20</v>
      </c>
      <c r="FP26" s="66">
        <f>IF(details!CL26="","",details!CL26)</f>
        <v>20</v>
      </c>
      <c r="FQ26" s="66">
        <f>IF(details!CM26="","",details!CM26)</f>
        <v>20</v>
      </c>
      <c r="FR26" s="66">
        <f>IF(details!CN26="","",details!CN26)</f>
        <v>20</v>
      </c>
      <c r="FS26" s="66">
        <f>IF(details!CO26="","",details!CO26)</f>
        <v>20</v>
      </c>
      <c r="FT26" s="97">
        <f t="shared" si="104"/>
        <v>100</v>
      </c>
      <c r="FU26" s="97">
        <f t="shared" si="105"/>
        <v>100</v>
      </c>
      <c r="FV26" s="97" t="str">
        <f t="shared" si="106"/>
        <v>A</v>
      </c>
      <c r="FW26" s="138">
        <f t="shared" si="107"/>
        <v>100</v>
      </c>
      <c r="FX26" s="138">
        <f t="shared" si="108"/>
        <v>0</v>
      </c>
      <c r="FY26" s="96">
        <f t="shared" si="109"/>
        <v>200</v>
      </c>
      <c r="FZ26" s="96">
        <f t="shared" si="110"/>
        <v>135</v>
      </c>
      <c r="GA26" s="96" t="str">
        <f t="shared" si="111"/>
        <v>C</v>
      </c>
      <c r="GB26" s="96">
        <f t="shared" si="112"/>
        <v>200</v>
      </c>
      <c r="GC26" s="96">
        <f t="shared" si="113"/>
        <v>135</v>
      </c>
      <c r="GD26" s="96" t="str">
        <f t="shared" si="114"/>
        <v>C</v>
      </c>
      <c r="GE26" s="154">
        <f t="shared" si="115"/>
        <v>200</v>
      </c>
      <c r="GF26" s="154">
        <f t="shared" si="116"/>
        <v>200</v>
      </c>
      <c r="GG26" s="154" t="str">
        <f t="shared" si="117"/>
        <v>A</v>
      </c>
      <c r="GH26" s="96" t="str">
        <f t="shared" si="118"/>
        <v>A</v>
      </c>
      <c r="GI26" s="96" t="str">
        <f t="shared" si="119"/>
        <v/>
      </c>
      <c r="GJ26" s="96" t="str">
        <f t="shared" si="120"/>
        <v/>
      </c>
      <c r="GK26" s="96" t="str">
        <f t="shared" si="121"/>
        <v/>
      </c>
      <c r="GL26" s="96" t="str">
        <f t="shared" si="122"/>
        <v/>
      </c>
      <c r="GM26" s="96">
        <f t="shared" si="123"/>
        <v>200</v>
      </c>
      <c r="GN26" s="96">
        <f t="shared" si="124"/>
        <v>135</v>
      </c>
      <c r="GO26" s="96" t="str">
        <f t="shared" si="125"/>
        <v>C</v>
      </c>
      <c r="GP26" s="96">
        <f t="shared" si="126"/>
        <v>200</v>
      </c>
      <c r="GQ26" s="96">
        <f t="shared" si="127"/>
        <v>200</v>
      </c>
      <c r="GR26" s="96" t="str">
        <f t="shared" si="128"/>
        <v>A</v>
      </c>
      <c r="GS26" s="96">
        <f t="shared" si="129"/>
        <v>200</v>
      </c>
      <c r="GT26" s="96">
        <f t="shared" si="130"/>
        <v>200</v>
      </c>
      <c r="GU26" s="96" t="str">
        <f t="shared" si="131"/>
        <v>A</v>
      </c>
      <c r="GV26" s="96">
        <f t="shared" si="132"/>
        <v>100</v>
      </c>
      <c r="GW26" s="96">
        <f t="shared" si="133"/>
        <v>100</v>
      </c>
      <c r="GX26" s="96" t="str">
        <f t="shared" si="134"/>
        <v>A</v>
      </c>
      <c r="GY26" s="155">
        <f t="shared" si="135"/>
        <v>100</v>
      </c>
      <c r="GZ26" s="155">
        <f t="shared" si="136"/>
        <v>100</v>
      </c>
      <c r="HA26" s="155" t="str">
        <f t="shared" si="137"/>
        <v>A</v>
      </c>
      <c r="HB26" s="155">
        <f t="shared" si="138"/>
        <v>100</v>
      </c>
      <c r="HC26" s="155">
        <f t="shared" si="139"/>
        <v>100</v>
      </c>
      <c r="HD26" s="155" t="str">
        <f t="shared" si="140"/>
        <v>A</v>
      </c>
      <c r="HE26" s="257">
        <f t="shared" si="141"/>
        <v>0</v>
      </c>
      <c r="HF26" s="257">
        <f t="shared" si="142"/>
        <v>0</v>
      </c>
      <c r="HG26" s="257">
        <f t="shared" si="143"/>
        <v>4</v>
      </c>
      <c r="HH26" s="257">
        <f t="shared" si="144"/>
        <v>0</v>
      </c>
      <c r="HI26" s="66" t="str">
        <f t="shared" si="17"/>
        <v>PASSED</v>
      </c>
      <c r="HJ26" s="93">
        <f t="shared" si="145"/>
        <v>1200</v>
      </c>
      <c r="HK26" s="93">
        <f t="shared" si="146"/>
        <v>1005</v>
      </c>
      <c r="HL26" s="94">
        <f t="shared" si="147"/>
        <v>83.75</v>
      </c>
      <c r="HM26" s="216">
        <f t="shared" si="148"/>
        <v>83.75</v>
      </c>
      <c r="HN26" s="217">
        <f t="shared" si="149"/>
        <v>12.99999999999998</v>
      </c>
      <c r="HO26" s="95" t="str">
        <f t="shared" si="150"/>
        <v>B</v>
      </c>
      <c r="HP26" s="156" t="str">
        <f>details!EP26</f>
        <v/>
      </c>
      <c r="HQ26" s="157" t="str">
        <f>details!EQ26</f>
        <v/>
      </c>
      <c r="HR26" s="220" t="str">
        <f t="shared" si="152"/>
        <v/>
      </c>
      <c r="HS26" s="102" t="str">
        <f>IF(details!CP26="","",details!CP26)</f>
        <v/>
      </c>
      <c r="HX26" s="321" t="str">
        <f>'result aggregate'!O115</f>
        <v>PASS PERCENTAGE</v>
      </c>
      <c r="HY26" s="322">
        <f>'result aggregate'!P115</f>
        <v>100</v>
      </c>
      <c r="HZ26" s="322" t="str">
        <f>'result aggregate'!Q115</f>
        <v/>
      </c>
      <c r="IA26" s="322" t="str">
        <f>'result aggregate'!R115</f>
        <v/>
      </c>
      <c r="IB26" s="322" t="str">
        <f>'result aggregate'!S115</f>
        <v/>
      </c>
      <c r="IC26" s="322" t="str">
        <f>'result aggregate'!T115</f>
        <v/>
      </c>
      <c r="ID26" s="322" t="str">
        <f>'result aggregate'!U115</f>
        <v/>
      </c>
      <c r="IE26" s="322" t="str">
        <f>'result aggregate'!V115</f>
        <v/>
      </c>
      <c r="IF26" s="322" t="str">
        <f>'result aggregate'!W115</f>
        <v/>
      </c>
      <c r="IG26" s="322" t="str">
        <f>'result aggregate'!X115</f>
        <v/>
      </c>
      <c r="IH26" s="322" t="str">
        <f>'result aggregate'!Y115</f>
        <v/>
      </c>
      <c r="II26" s="322" t="str">
        <f>'result aggregate'!Z115</f>
        <v/>
      </c>
      <c r="IJ26" s="322" t="str">
        <f>'result aggregate'!AA115</f>
        <v/>
      </c>
      <c r="IK26" s="323">
        <f>'result aggregate'!AB115</f>
        <v>100</v>
      </c>
    </row>
    <row r="27" spans="1:268" ht="14" customHeight="1" thickTop="1">
      <c r="A27" s="147">
        <f>IF(details!A27="","",details!A27)</f>
        <v>21</v>
      </c>
      <c r="B27" s="66" t="str">
        <f>IF(details!B27="","",details!B27)</f>
        <v/>
      </c>
      <c r="C27" s="66" t="str">
        <f>IF(details!C27="","",details!C27)</f>
        <v/>
      </c>
      <c r="D27" s="97">
        <f>IF(details!D27="","",details!D27)</f>
        <v>821</v>
      </c>
      <c r="E27" s="97" t="str">
        <f>IF(details!E27="","",details!E27)</f>
        <v/>
      </c>
      <c r="F27" s="66" t="str">
        <f>IF(details!F27="","",details!F27)</f>
        <v/>
      </c>
      <c r="G27" s="315" t="str">
        <f>IF(details!G27="","",details!G27)</f>
        <v/>
      </c>
      <c r="H27" s="148" t="str">
        <f>IF(details!CQ27="","",details!CQ27)</f>
        <v/>
      </c>
      <c r="I27" s="149" t="str">
        <f>IF(details!I27="","",details!I27)</f>
        <v>A21</v>
      </c>
      <c r="J27" s="149" t="str">
        <f>IF(details!J27="","",details!J27)</f>
        <v>B21</v>
      </c>
      <c r="K27" s="149" t="str">
        <f>IF(details!K27="","",details!K27)</f>
        <v>C21</v>
      </c>
      <c r="L27" s="66">
        <f>IF(details!L27="","",details!L27)</f>
        <v>5</v>
      </c>
      <c r="M27" s="66">
        <f>IF(details!M27="","",details!M27)</f>
        <v>5</v>
      </c>
      <c r="N27" s="66">
        <f t="shared" si="28"/>
        <v>10</v>
      </c>
      <c r="O27" s="66">
        <f>IF(details!N27="","",details!N27)</f>
        <v>5</v>
      </c>
      <c r="P27" s="66">
        <f>IF(details!O27="","",details!O27)</f>
        <v>5</v>
      </c>
      <c r="Q27" s="66">
        <f t="shared" si="29"/>
        <v>10</v>
      </c>
      <c r="R27" s="66">
        <f>IF(details!P27="","",details!P27)</f>
        <v>5</v>
      </c>
      <c r="S27" s="66">
        <f>IF(details!Q27="","",details!Q27)</f>
        <v>5</v>
      </c>
      <c r="T27" s="66">
        <f t="shared" si="30"/>
        <v>10</v>
      </c>
      <c r="U27" s="150">
        <f t="shared" si="31"/>
        <v>30</v>
      </c>
      <c r="V27" s="66">
        <f>IF(details!R27="","",details!R27)</f>
        <v>30</v>
      </c>
      <c r="W27" s="66">
        <f>IF(details!S27="","",details!S27)</f>
        <v>30</v>
      </c>
      <c r="X27" s="66">
        <f>IF(details!T27="","",details!T27)</f>
        <v>10</v>
      </c>
      <c r="Y27" s="150">
        <f t="shared" si="32"/>
        <v>70</v>
      </c>
      <c r="Z27" s="151">
        <f t="shared" si="33"/>
        <v>100</v>
      </c>
      <c r="AA27" s="66">
        <f>IF(details!U27="","",details!U27)</f>
        <v>40</v>
      </c>
      <c r="AB27" s="66">
        <f>IF(details!V27="","",details!V27)</f>
        <v>40</v>
      </c>
      <c r="AC27" s="66">
        <f>IF(details!W27="","",details!W27)</f>
        <v>20</v>
      </c>
      <c r="AD27" s="151">
        <f t="shared" si="34"/>
        <v>100</v>
      </c>
      <c r="AE27" s="97">
        <f t="shared" si="35"/>
        <v>200</v>
      </c>
      <c r="AF27" s="152">
        <f t="shared" si="36"/>
        <v>100</v>
      </c>
      <c r="AG27" s="97" t="str">
        <f t="shared" si="37"/>
        <v>A</v>
      </c>
      <c r="AH27" s="138">
        <f t="shared" si="0"/>
        <v>200</v>
      </c>
      <c r="AI27" s="138">
        <f t="shared" si="38"/>
        <v>0</v>
      </c>
      <c r="AJ27" s="66">
        <f>IF(details!X27="","",details!X27)</f>
        <v>5</v>
      </c>
      <c r="AK27" s="66">
        <f>IF(details!Y27="","",details!Y27)</f>
        <v>5</v>
      </c>
      <c r="AL27" s="66">
        <f t="shared" si="39"/>
        <v>10</v>
      </c>
      <c r="AM27" s="66">
        <f>IF(details!Z27="","",details!Z27)</f>
        <v>5</v>
      </c>
      <c r="AN27" s="66">
        <f>IF(details!AA27="","",details!AA27)</f>
        <v>5</v>
      </c>
      <c r="AO27" s="66">
        <f t="shared" si="40"/>
        <v>10</v>
      </c>
      <c r="AP27" s="66">
        <f>IF(details!AB27="","",details!AB27)</f>
        <v>5</v>
      </c>
      <c r="AQ27" s="66">
        <f>IF(details!AC27="","",details!AC27)</f>
        <v>5</v>
      </c>
      <c r="AR27" s="66">
        <f t="shared" si="41"/>
        <v>10</v>
      </c>
      <c r="AS27" s="150">
        <f t="shared" si="42"/>
        <v>30</v>
      </c>
      <c r="AT27" s="66">
        <f>IF(details!AD27="","",details!AD27)</f>
        <v>30</v>
      </c>
      <c r="AU27" s="66">
        <f>IF(details!AE27="","",details!AE27)</f>
        <v>30</v>
      </c>
      <c r="AV27" s="66">
        <f>IF(details!AF27="","",details!AF27)</f>
        <v>10</v>
      </c>
      <c r="AW27" s="150">
        <f t="shared" si="43"/>
        <v>70</v>
      </c>
      <c r="AX27" s="151">
        <f t="shared" si="44"/>
        <v>100</v>
      </c>
      <c r="AY27" s="66">
        <f>IF(details!AG27="","",details!AG27)</f>
        <v>40</v>
      </c>
      <c r="AZ27" s="66">
        <f>IF(details!AH27="","",details!AH27)</f>
        <v>40</v>
      </c>
      <c r="BA27" s="66">
        <f>IF(details!AI27="","",details!AI27)</f>
        <v>20</v>
      </c>
      <c r="BB27" s="151">
        <f t="shared" si="45"/>
        <v>100</v>
      </c>
      <c r="BC27" s="97">
        <f t="shared" si="46"/>
        <v>200</v>
      </c>
      <c r="BD27" s="152">
        <f t="shared" si="47"/>
        <v>100</v>
      </c>
      <c r="BE27" s="97" t="str">
        <f t="shared" si="48"/>
        <v>A</v>
      </c>
      <c r="BF27" s="138">
        <f t="shared" si="2"/>
        <v>200</v>
      </c>
      <c r="BG27" s="138">
        <f t="shared" si="49"/>
        <v>0</v>
      </c>
      <c r="BH27" s="153" t="str">
        <f>IF(D27="","",details!AJ27)</f>
        <v>s</v>
      </c>
      <c r="BI27" s="66">
        <f>IF(details!AK27="","",details!AK27)</f>
        <v>5</v>
      </c>
      <c r="BJ27" s="66">
        <f>IF(details!AL27="","",details!AL27)</f>
        <v>5</v>
      </c>
      <c r="BK27" s="66">
        <f t="shared" si="50"/>
        <v>10</v>
      </c>
      <c r="BL27" s="66">
        <f>IF(details!AM27="","",details!AM27)</f>
        <v>5</v>
      </c>
      <c r="BM27" s="66">
        <f>IF(details!AN27="","",details!AN27)</f>
        <v>5</v>
      </c>
      <c r="BN27" s="66">
        <f t="shared" si="51"/>
        <v>10</v>
      </c>
      <c r="BO27" s="66">
        <f>IF(details!AO27="","",details!AO27)</f>
        <v>5</v>
      </c>
      <c r="BP27" s="66">
        <f>IF(details!AP27="","",details!AP27)</f>
        <v>5</v>
      </c>
      <c r="BQ27" s="66">
        <f t="shared" si="52"/>
        <v>10</v>
      </c>
      <c r="BR27" s="150">
        <f t="shared" si="53"/>
        <v>30</v>
      </c>
      <c r="BS27" s="66">
        <f>IF(details!AQ27="","",details!AQ27)</f>
        <v>50</v>
      </c>
      <c r="BT27" s="66">
        <f>IF(details!AR27="","",details!AR27)</f>
        <v>20</v>
      </c>
      <c r="BU27" s="150">
        <f t="shared" si="54"/>
        <v>70</v>
      </c>
      <c r="BV27" s="151">
        <f t="shared" si="55"/>
        <v>100</v>
      </c>
      <c r="BW27" s="66">
        <f>IF(details!AS27="","",details!AS27)</f>
        <v>70</v>
      </c>
      <c r="BX27" s="66">
        <f>IF(details!AT27="","",details!AT27)</f>
        <v>30</v>
      </c>
      <c r="BY27" s="151">
        <f t="shared" si="56"/>
        <v>100</v>
      </c>
      <c r="BZ27" s="97">
        <f t="shared" si="57"/>
        <v>200</v>
      </c>
      <c r="CA27" s="152">
        <f t="shared" si="58"/>
        <v>100</v>
      </c>
      <c r="CB27" s="97" t="str">
        <f t="shared" si="59"/>
        <v>A</v>
      </c>
      <c r="CC27" s="138">
        <f t="shared" si="4"/>
        <v>200</v>
      </c>
      <c r="CD27" s="138">
        <f t="shared" si="60"/>
        <v>0</v>
      </c>
      <c r="CE27" s="66">
        <f>IF(details!AU27="","",details!AU27)</f>
        <v>5</v>
      </c>
      <c r="CF27" s="66">
        <f>IF(details!AV27="","",details!AV27)</f>
        <v>5</v>
      </c>
      <c r="CG27" s="66">
        <f t="shared" si="61"/>
        <v>10</v>
      </c>
      <c r="CH27" s="66">
        <f>IF(details!AW27="","",details!AW27)</f>
        <v>5</v>
      </c>
      <c r="CI27" s="66">
        <f>IF(details!AX27="","",details!AX27)</f>
        <v>5</v>
      </c>
      <c r="CJ27" s="66">
        <f t="shared" si="62"/>
        <v>10</v>
      </c>
      <c r="CK27" s="66">
        <f>IF(details!AY27="","",details!AY27)</f>
        <v>5</v>
      </c>
      <c r="CL27" s="66">
        <f>IF(details!AZ27="","",details!AZ27)</f>
        <v>5</v>
      </c>
      <c r="CM27" s="66">
        <f t="shared" si="63"/>
        <v>10</v>
      </c>
      <c r="CN27" s="150">
        <f t="shared" si="64"/>
        <v>30</v>
      </c>
      <c r="CO27" s="66">
        <f>IF(details!BA27="","",details!BA27)</f>
        <v>30</v>
      </c>
      <c r="CP27" s="66">
        <f>IF(details!BB27="","",details!BB27)</f>
        <v>30</v>
      </c>
      <c r="CQ27" s="66">
        <f>IF(details!BC27="","",details!BC27)</f>
        <v>10</v>
      </c>
      <c r="CR27" s="150">
        <f t="shared" si="65"/>
        <v>70</v>
      </c>
      <c r="CS27" s="151">
        <f t="shared" si="66"/>
        <v>100</v>
      </c>
      <c r="CT27" s="66">
        <f>IF(details!BD27="","",details!BD27)</f>
        <v>40</v>
      </c>
      <c r="CU27" s="66">
        <f>IF(details!BE27="","",details!BE27)</f>
        <v>40</v>
      </c>
      <c r="CV27" s="66">
        <f>IF(details!BF27="","",details!BF27)</f>
        <v>20</v>
      </c>
      <c r="CW27" s="151">
        <f t="shared" si="67"/>
        <v>100</v>
      </c>
      <c r="CX27" s="97">
        <f t="shared" si="68"/>
        <v>200</v>
      </c>
      <c r="CY27" s="152">
        <f t="shared" si="69"/>
        <v>100</v>
      </c>
      <c r="CZ27" s="97" t="str">
        <f t="shared" si="70"/>
        <v>A</v>
      </c>
      <c r="DA27" s="138">
        <f t="shared" si="6"/>
        <v>200</v>
      </c>
      <c r="DB27" s="138">
        <f t="shared" si="71"/>
        <v>0</v>
      </c>
      <c r="DC27" s="66">
        <f>IF(details!BG27="","",details!BG27)</f>
        <v>5</v>
      </c>
      <c r="DD27" s="66">
        <f>IF(details!BH27="","",details!BH27)</f>
        <v>5</v>
      </c>
      <c r="DE27" s="66">
        <f t="shared" si="72"/>
        <v>10</v>
      </c>
      <c r="DF27" s="66">
        <f>IF(details!BI27="","",details!BI27)</f>
        <v>5</v>
      </c>
      <c r="DG27" s="66">
        <f>IF(details!BJ27="","",details!BJ27)</f>
        <v>5</v>
      </c>
      <c r="DH27" s="66">
        <f t="shared" si="73"/>
        <v>10</v>
      </c>
      <c r="DI27" s="66">
        <f>IF(details!BK27="","",details!BK27)</f>
        <v>5</v>
      </c>
      <c r="DJ27" s="66">
        <f>IF(details!BL27="","",details!BL27)</f>
        <v>5</v>
      </c>
      <c r="DK27" s="66">
        <f t="shared" si="74"/>
        <v>10</v>
      </c>
      <c r="DL27" s="150">
        <f t="shared" si="75"/>
        <v>30</v>
      </c>
      <c r="DM27" s="66">
        <f>IF(details!BM27="","",details!BM27)</f>
        <v>50</v>
      </c>
      <c r="DN27" s="66">
        <f>IF(details!BN27="","",details!BN27)</f>
        <v>20</v>
      </c>
      <c r="DO27" s="150">
        <f t="shared" si="76"/>
        <v>70</v>
      </c>
      <c r="DP27" s="151">
        <f t="shared" si="77"/>
        <v>100</v>
      </c>
      <c r="DQ27" s="66">
        <f>IF(details!BO27="","",details!BO27)</f>
        <v>70</v>
      </c>
      <c r="DR27" s="66">
        <f>IF(details!BP27="","",details!BP27)</f>
        <v>30</v>
      </c>
      <c r="DS27" s="151">
        <f t="shared" si="78"/>
        <v>100</v>
      </c>
      <c r="DT27" s="97">
        <f t="shared" si="79"/>
        <v>200</v>
      </c>
      <c r="DU27" s="152">
        <f t="shared" si="80"/>
        <v>100</v>
      </c>
      <c r="DV27" s="97" t="str">
        <f t="shared" si="81"/>
        <v>A</v>
      </c>
      <c r="DW27" s="138">
        <f t="shared" si="8"/>
        <v>200</v>
      </c>
      <c r="DX27" s="138">
        <f t="shared" si="82"/>
        <v>0</v>
      </c>
      <c r="DY27" s="66">
        <f>IF(details!BQ27="","",details!BQ27)</f>
        <v>5</v>
      </c>
      <c r="DZ27" s="66">
        <f>IF(details!BR27="","",details!BR27)</f>
        <v>5</v>
      </c>
      <c r="EA27" s="66">
        <f t="shared" si="83"/>
        <v>10</v>
      </c>
      <c r="EB27" s="66">
        <f>IF(details!BS27="","",details!BS27)</f>
        <v>5</v>
      </c>
      <c r="EC27" s="66">
        <f>IF(details!BT27="","",details!BT27)</f>
        <v>5</v>
      </c>
      <c r="ED27" s="66">
        <f t="shared" si="84"/>
        <v>10</v>
      </c>
      <c r="EE27" s="66">
        <f>IF(details!BU27="","",details!BU27)</f>
        <v>5</v>
      </c>
      <c r="EF27" s="66">
        <f>IF(details!BV27="","",details!BV27)</f>
        <v>5</v>
      </c>
      <c r="EG27" s="66">
        <f t="shared" si="85"/>
        <v>10</v>
      </c>
      <c r="EH27" s="150">
        <f t="shared" si="86"/>
        <v>30</v>
      </c>
      <c r="EI27" s="66">
        <f>IF(details!BW27="","",details!BW27)</f>
        <v>50</v>
      </c>
      <c r="EJ27" s="66">
        <f>IF(details!BX27="","",details!BX27)</f>
        <v>20</v>
      </c>
      <c r="EK27" s="150">
        <f t="shared" si="87"/>
        <v>70</v>
      </c>
      <c r="EL27" s="151">
        <f t="shared" si="88"/>
        <v>100</v>
      </c>
      <c r="EM27" s="66">
        <f>IF(details!BY27="","",details!BY27)</f>
        <v>70</v>
      </c>
      <c r="EN27" s="66">
        <f>IF(details!BZ27="","",details!BZ27)</f>
        <v>30</v>
      </c>
      <c r="EO27" s="151">
        <f t="shared" si="89"/>
        <v>100</v>
      </c>
      <c r="EP27" s="97">
        <f t="shared" si="90"/>
        <v>200</v>
      </c>
      <c r="EQ27" s="152">
        <f t="shared" si="91"/>
        <v>100</v>
      </c>
      <c r="ER27" s="97" t="str">
        <f t="shared" si="92"/>
        <v>A</v>
      </c>
      <c r="ES27" s="138">
        <f t="shared" si="10"/>
        <v>200</v>
      </c>
      <c r="ET27" s="138">
        <f t="shared" si="93"/>
        <v>0</v>
      </c>
      <c r="EU27" s="66">
        <f>IF(details!CA27="","",details!CA27)</f>
        <v>20</v>
      </c>
      <c r="EV27" s="66">
        <f>IF(details!CB27="","",details!CB27)</f>
        <v>20</v>
      </c>
      <c r="EW27" s="66">
        <f>IF(details!CC27="","",details!CC27)</f>
        <v>20</v>
      </c>
      <c r="EX27" s="66">
        <f>IF(details!CD27="","",details!CD27)</f>
        <v>20</v>
      </c>
      <c r="EY27" s="66">
        <f>IF(details!CE27="","",details!CE27)</f>
        <v>20</v>
      </c>
      <c r="EZ27" s="97">
        <f t="shared" si="94"/>
        <v>100</v>
      </c>
      <c r="FA27" s="97">
        <f t="shared" si="95"/>
        <v>100</v>
      </c>
      <c r="FB27" s="97" t="str">
        <f t="shared" si="96"/>
        <v>A</v>
      </c>
      <c r="FC27" s="138">
        <f t="shared" si="97"/>
        <v>100</v>
      </c>
      <c r="FD27" s="138">
        <f t="shared" si="98"/>
        <v>0</v>
      </c>
      <c r="FE27" s="66">
        <f>IF(details!CF27="","",details!CF27)</f>
        <v>20</v>
      </c>
      <c r="FF27" s="66">
        <f>IF(details!CG27="","",details!CG27)</f>
        <v>20</v>
      </c>
      <c r="FG27" s="66">
        <f>IF(details!CH27="","",details!CH27)</f>
        <v>20</v>
      </c>
      <c r="FH27" s="66">
        <f>IF(details!CI27="","",details!CI27)</f>
        <v>20</v>
      </c>
      <c r="FI27" s="66">
        <f>IF(details!CJ27="","",details!CJ27)</f>
        <v>20</v>
      </c>
      <c r="FJ27" s="97">
        <f t="shared" si="99"/>
        <v>100</v>
      </c>
      <c r="FK27" s="97">
        <f t="shared" si="100"/>
        <v>100</v>
      </c>
      <c r="FL27" s="97" t="str">
        <f t="shared" si="101"/>
        <v>A</v>
      </c>
      <c r="FM27" s="138">
        <f t="shared" si="102"/>
        <v>100</v>
      </c>
      <c r="FN27" s="138">
        <f t="shared" si="103"/>
        <v>0</v>
      </c>
      <c r="FO27" s="66">
        <f>IF(details!CK27="","",details!CK27)</f>
        <v>20</v>
      </c>
      <c r="FP27" s="66">
        <f>IF(details!CL27="","",details!CL27)</f>
        <v>20</v>
      </c>
      <c r="FQ27" s="66">
        <f>IF(details!CM27="","",details!CM27)</f>
        <v>20</v>
      </c>
      <c r="FR27" s="66">
        <f>IF(details!CN27="","",details!CN27)</f>
        <v>20</v>
      </c>
      <c r="FS27" s="66">
        <f>IF(details!CO27="","",details!CO27)</f>
        <v>20</v>
      </c>
      <c r="FT27" s="97">
        <f t="shared" si="104"/>
        <v>100</v>
      </c>
      <c r="FU27" s="97">
        <f t="shared" si="105"/>
        <v>100</v>
      </c>
      <c r="FV27" s="97" t="str">
        <f t="shared" si="106"/>
        <v>A</v>
      </c>
      <c r="FW27" s="138">
        <f t="shared" si="107"/>
        <v>100</v>
      </c>
      <c r="FX27" s="138">
        <f t="shared" si="108"/>
        <v>0</v>
      </c>
      <c r="FY27" s="96">
        <f t="shared" si="109"/>
        <v>200</v>
      </c>
      <c r="FZ27" s="96">
        <f t="shared" si="110"/>
        <v>200</v>
      </c>
      <c r="GA27" s="96" t="str">
        <f t="shared" si="111"/>
        <v>A</v>
      </c>
      <c r="GB27" s="96">
        <f t="shared" si="112"/>
        <v>200</v>
      </c>
      <c r="GC27" s="96">
        <f t="shared" si="113"/>
        <v>200</v>
      </c>
      <c r="GD27" s="96" t="str">
        <f t="shared" si="114"/>
        <v>A</v>
      </c>
      <c r="GE27" s="154">
        <f t="shared" si="115"/>
        <v>200</v>
      </c>
      <c r="GF27" s="154">
        <f t="shared" si="116"/>
        <v>200</v>
      </c>
      <c r="GG27" s="154" t="str">
        <f t="shared" si="117"/>
        <v>A</v>
      </c>
      <c r="GH27" s="96" t="str">
        <f t="shared" si="118"/>
        <v>A</v>
      </c>
      <c r="GI27" s="96" t="str">
        <f t="shared" si="119"/>
        <v/>
      </c>
      <c r="GJ27" s="96" t="str">
        <f t="shared" si="120"/>
        <v/>
      </c>
      <c r="GK27" s="96" t="str">
        <f t="shared" si="121"/>
        <v/>
      </c>
      <c r="GL27" s="96" t="str">
        <f t="shared" si="122"/>
        <v/>
      </c>
      <c r="GM27" s="96">
        <f t="shared" si="123"/>
        <v>200</v>
      </c>
      <c r="GN27" s="96">
        <f t="shared" si="124"/>
        <v>200</v>
      </c>
      <c r="GO27" s="96" t="str">
        <f t="shared" si="125"/>
        <v>A</v>
      </c>
      <c r="GP27" s="96">
        <f t="shared" si="126"/>
        <v>200</v>
      </c>
      <c r="GQ27" s="96">
        <f t="shared" si="127"/>
        <v>200</v>
      </c>
      <c r="GR27" s="96" t="str">
        <f t="shared" si="128"/>
        <v>A</v>
      </c>
      <c r="GS27" s="96">
        <f t="shared" si="129"/>
        <v>200</v>
      </c>
      <c r="GT27" s="96">
        <f t="shared" si="130"/>
        <v>200</v>
      </c>
      <c r="GU27" s="96" t="str">
        <f t="shared" si="131"/>
        <v>A</v>
      </c>
      <c r="GV27" s="96">
        <f t="shared" si="132"/>
        <v>100</v>
      </c>
      <c r="GW27" s="96">
        <f t="shared" si="133"/>
        <v>100</v>
      </c>
      <c r="GX27" s="96" t="str">
        <f t="shared" si="134"/>
        <v>A</v>
      </c>
      <c r="GY27" s="155">
        <f t="shared" si="135"/>
        <v>100</v>
      </c>
      <c r="GZ27" s="155">
        <f t="shared" si="136"/>
        <v>100</v>
      </c>
      <c r="HA27" s="155" t="str">
        <f t="shared" si="137"/>
        <v>A</v>
      </c>
      <c r="HB27" s="155">
        <f t="shared" si="138"/>
        <v>100</v>
      </c>
      <c r="HC27" s="155">
        <f t="shared" si="139"/>
        <v>100</v>
      </c>
      <c r="HD27" s="155" t="str">
        <f t="shared" si="140"/>
        <v>A</v>
      </c>
      <c r="HE27" s="257">
        <f t="shared" si="141"/>
        <v>0</v>
      </c>
      <c r="HF27" s="257">
        <f t="shared" si="142"/>
        <v>0</v>
      </c>
      <c r="HG27" s="257">
        <f t="shared" si="143"/>
        <v>4</v>
      </c>
      <c r="HH27" s="257">
        <f t="shared" si="144"/>
        <v>0</v>
      </c>
      <c r="HI27" s="66" t="str">
        <f t="shared" si="17"/>
        <v>PASSED</v>
      </c>
      <c r="HJ27" s="93">
        <f t="shared" si="145"/>
        <v>1200</v>
      </c>
      <c r="HK27" s="93">
        <f t="shared" si="146"/>
        <v>1200</v>
      </c>
      <c r="HL27" s="94">
        <f t="shared" si="147"/>
        <v>100</v>
      </c>
      <c r="HM27" s="216">
        <f t="shared" si="148"/>
        <v>100</v>
      </c>
      <c r="HN27" s="217">
        <f t="shared" si="149"/>
        <v>0</v>
      </c>
      <c r="HO27" s="95" t="str">
        <f t="shared" si="150"/>
        <v>A</v>
      </c>
      <c r="HP27" s="156" t="str">
        <f>details!EP27</f>
        <v/>
      </c>
      <c r="HQ27" s="157" t="str">
        <f>details!EQ27</f>
        <v/>
      </c>
      <c r="HR27" s="220" t="str">
        <f t="shared" si="152"/>
        <v/>
      </c>
      <c r="HS27" s="102" t="str">
        <f>IF(details!CP27="","",details!CP27)</f>
        <v/>
      </c>
    </row>
    <row r="28" spans="1:268" ht="14" customHeight="1">
      <c r="A28" s="147">
        <f>IF(details!A28="","",details!A28)</f>
        <v>22</v>
      </c>
      <c r="B28" s="66" t="str">
        <f>IF(details!B28="","",details!B28)</f>
        <v/>
      </c>
      <c r="C28" s="66" t="str">
        <f>IF(details!C28="","",details!C28)</f>
        <v/>
      </c>
      <c r="D28" s="97">
        <f>IF(details!D28="","",details!D28)</f>
        <v>822</v>
      </c>
      <c r="E28" s="97" t="str">
        <f>IF(details!E28="","",details!E28)</f>
        <v/>
      </c>
      <c r="F28" s="66" t="str">
        <f>IF(details!F28="","",details!F28)</f>
        <v/>
      </c>
      <c r="G28" s="315" t="str">
        <f>IF(details!G28="","",details!G28)</f>
        <v/>
      </c>
      <c r="H28" s="148" t="str">
        <f>IF(details!CQ28="","",details!CQ28)</f>
        <v/>
      </c>
      <c r="I28" s="149" t="str">
        <f>IF(details!I28="","",details!I28)</f>
        <v>A22</v>
      </c>
      <c r="J28" s="149" t="str">
        <f>IF(details!J28="","",details!J28)</f>
        <v>B22</v>
      </c>
      <c r="K28" s="149" t="str">
        <f>IF(details!K28="","",details!K28)</f>
        <v>C22</v>
      </c>
      <c r="L28" s="66">
        <f>IF(details!L28="","",details!L28)</f>
        <v>5</v>
      </c>
      <c r="M28" s="66">
        <f>IF(details!M28="","",details!M28)</f>
        <v>5</v>
      </c>
      <c r="N28" s="66">
        <f t="shared" si="28"/>
        <v>10</v>
      </c>
      <c r="O28" s="66">
        <f>IF(details!N28="","",details!N28)</f>
        <v>5</v>
      </c>
      <c r="P28" s="66">
        <f>IF(details!O28="","",details!O28)</f>
        <v>5</v>
      </c>
      <c r="Q28" s="66">
        <f t="shared" si="29"/>
        <v>10</v>
      </c>
      <c r="R28" s="66">
        <f>IF(details!P28="","",details!P28)</f>
        <v>5</v>
      </c>
      <c r="S28" s="66">
        <f>IF(details!Q28="","",details!Q28)</f>
        <v>5</v>
      </c>
      <c r="T28" s="66">
        <f t="shared" si="30"/>
        <v>10</v>
      </c>
      <c r="U28" s="150">
        <f t="shared" si="31"/>
        <v>30</v>
      </c>
      <c r="V28" s="66">
        <f>IF(details!R28="","",details!R28)</f>
        <v>29</v>
      </c>
      <c r="W28" s="66">
        <f>IF(details!S28="","",details!S28)</f>
        <v>29</v>
      </c>
      <c r="X28" s="66">
        <f>IF(details!T28="","",details!T28)</f>
        <v>9</v>
      </c>
      <c r="Y28" s="150">
        <f t="shared" si="32"/>
        <v>67</v>
      </c>
      <c r="Z28" s="151">
        <f t="shared" si="33"/>
        <v>97</v>
      </c>
      <c r="AA28" s="66">
        <f>IF(details!U28="","",details!U28)</f>
        <v>39</v>
      </c>
      <c r="AB28" s="66">
        <f>IF(details!V28="","",details!V28)</f>
        <v>39</v>
      </c>
      <c r="AC28" s="66">
        <f>IF(details!W28="","",details!W28)</f>
        <v>20</v>
      </c>
      <c r="AD28" s="151">
        <f t="shared" si="34"/>
        <v>98</v>
      </c>
      <c r="AE28" s="97">
        <f t="shared" si="35"/>
        <v>195</v>
      </c>
      <c r="AF28" s="152">
        <f t="shared" si="36"/>
        <v>98</v>
      </c>
      <c r="AG28" s="97" t="str">
        <f t="shared" si="37"/>
        <v>A</v>
      </c>
      <c r="AH28" s="138">
        <f t="shared" si="0"/>
        <v>200</v>
      </c>
      <c r="AI28" s="138">
        <f t="shared" si="38"/>
        <v>0</v>
      </c>
      <c r="AJ28" s="66">
        <f>IF(details!X28="","",details!X28)</f>
        <v>5</v>
      </c>
      <c r="AK28" s="66">
        <f>IF(details!Y28="","",details!Y28)</f>
        <v>5</v>
      </c>
      <c r="AL28" s="66">
        <f t="shared" si="39"/>
        <v>10</v>
      </c>
      <c r="AM28" s="66">
        <f>IF(details!Z28="","",details!Z28)</f>
        <v>5</v>
      </c>
      <c r="AN28" s="66">
        <f>IF(details!AA28="","",details!AA28)</f>
        <v>5</v>
      </c>
      <c r="AO28" s="66">
        <f t="shared" si="40"/>
        <v>10</v>
      </c>
      <c r="AP28" s="66">
        <f>IF(details!AB28="","",details!AB28)</f>
        <v>5</v>
      </c>
      <c r="AQ28" s="66">
        <f>IF(details!AC28="","",details!AC28)</f>
        <v>5</v>
      </c>
      <c r="AR28" s="66">
        <f t="shared" si="41"/>
        <v>10</v>
      </c>
      <c r="AS28" s="150">
        <f t="shared" si="42"/>
        <v>30</v>
      </c>
      <c r="AT28" s="66">
        <f>IF(details!AD28="","",details!AD28)</f>
        <v>29</v>
      </c>
      <c r="AU28" s="66">
        <f>IF(details!AE28="","",details!AE28)</f>
        <v>29</v>
      </c>
      <c r="AV28" s="66">
        <f>IF(details!AF28="","",details!AF28)</f>
        <v>9</v>
      </c>
      <c r="AW28" s="150">
        <f t="shared" si="43"/>
        <v>67</v>
      </c>
      <c r="AX28" s="151">
        <f t="shared" si="44"/>
        <v>97</v>
      </c>
      <c r="AY28" s="66">
        <f>IF(details!AG28="","",details!AG28)</f>
        <v>39</v>
      </c>
      <c r="AZ28" s="66">
        <f>IF(details!AH28="","",details!AH28)</f>
        <v>39</v>
      </c>
      <c r="BA28" s="66">
        <f>IF(details!AI28="","",details!AI28)</f>
        <v>20</v>
      </c>
      <c r="BB28" s="151">
        <f t="shared" si="45"/>
        <v>98</v>
      </c>
      <c r="BC28" s="97">
        <f t="shared" si="46"/>
        <v>195</v>
      </c>
      <c r="BD28" s="152">
        <f t="shared" si="47"/>
        <v>98</v>
      </c>
      <c r="BE28" s="97" t="str">
        <f t="shared" si="48"/>
        <v>A</v>
      </c>
      <c r="BF28" s="138">
        <f t="shared" si="2"/>
        <v>200</v>
      </c>
      <c r="BG28" s="138">
        <f t="shared" si="49"/>
        <v>0</v>
      </c>
      <c r="BH28" s="153" t="str">
        <f>IF(D28="","",details!AJ28)</f>
        <v>s</v>
      </c>
      <c r="BI28" s="66">
        <f>IF(details!AK28="","",details!AK28)</f>
        <v>5</v>
      </c>
      <c r="BJ28" s="66">
        <f>IF(details!AL28="","",details!AL28)</f>
        <v>5</v>
      </c>
      <c r="BK28" s="66">
        <f t="shared" si="50"/>
        <v>10</v>
      </c>
      <c r="BL28" s="66">
        <f>IF(details!AM28="","",details!AM28)</f>
        <v>5</v>
      </c>
      <c r="BM28" s="66">
        <f>IF(details!AN28="","",details!AN28)</f>
        <v>5</v>
      </c>
      <c r="BN28" s="66">
        <f t="shared" si="51"/>
        <v>10</v>
      </c>
      <c r="BO28" s="66">
        <f>IF(details!AO28="","",details!AO28)</f>
        <v>5</v>
      </c>
      <c r="BP28" s="66">
        <f>IF(details!AP28="","",details!AP28)</f>
        <v>5</v>
      </c>
      <c r="BQ28" s="66">
        <f t="shared" si="52"/>
        <v>10</v>
      </c>
      <c r="BR28" s="150">
        <f t="shared" si="53"/>
        <v>30</v>
      </c>
      <c r="BS28" s="66">
        <f>IF(details!AQ28="","",details!AQ28)</f>
        <v>50</v>
      </c>
      <c r="BT28" s="66">
        <f>IF(details!AR28="","",details!AR28)</f>
        <v>20</v>
      </c>
      <c r="BU28" s="150">
        <f t="shared" si="54"/>
        <v>70</v>
      </c>
      <c r="BV28" s="151">
        <f t="shared" si="55"/>
        <v>100</v>
      </c>
      <c r="BW28" s="66">
        <f>IF(details!AS28="","",details!AS28)</f>
        <v>70</v>
      </c>
      <c r="BX28" s="66">
        <f>IF(details!AT28="","",details!AT28)</f>
        <v>30</v>
      </c>
      <c r="BY28" s="151">
        <f t="shared" si="56"/>
        <v>100</v>
      </c>
      <c r="BZ28" s="97">
        <f t="shared" si="57"/>
        <v>200</v>
      </c>
      <c r="CA28" s="152">
        <f t="shared" si="58"/>
        <v>100</v>
      </c>
      <c r="CB28" s="97" t="str">
        <f t="shared" si="59"/>
        <v>A</v>
      </c>
      <c r="CC28" s="138">
        <f t="shared" si="4"/>
        <v>200</v>
      </c>
      <c r="CD28" s="138">
        <f t="shared" si="60"/>
        <v>0</v>
      </c>
      <c r="CE28" s="66">
        <f>IF(details!AU28="","",details!AU28)</f>
        <v>5</v>
      </c>
      <c r="CF28" s="66">
        <f>IF(details!AV28="","",details!AV28)</f>
        <v>5</v>
      </c>
      <c r="CG28" s="66">
        <f t="shared" si="61"/>
        <v>10</v>
      </c>
      <c r="CH28" s="66">
        <f>IF(details!AW28="","",details!AW28)</f>
        <v>5</v>
      </c>
      <c r="CI28" s="66">
        <f>IF(details!AX28="","",details!AX28)</f>
        <v>5</v>
      </c>
      <c r="CJ28" s="66">
        <f t="shared" si="62"/>
        <v>10</v>
      </c>
      <c r="CK28" s="66">
        <f>IF(details!AY28="","",details!AY28)</f>
        <v>5</v>
      </c>
      <c r="CL28" s="66">
        <f>IF(details!AZ28="","",details!AZ28)</f>
        <v>5</v>
      </c>
      <c r="CM28" s="66">
        <f t="shared" si="63"/>
        <v>10</v>
      </c>
      <c r="CN28" s="150">
        <f t="shared" si="64"/>
        <v>30</v>
      </c>
      <c r="CO28" s="66">
        <f>IF(details!BA28="","",details!BA28)</f>
        <v>29</v>
      </c>
      <c r="CP28" s="66">
        <f>IF(details!BB28="","",details!BB28)</f>
        <v>29</v>
      </c>
      <c r="CQ28" s="66">
        <f>IF(details!BC28="","",details!BC28)</f>
        <v>9</v>
      </c>
      <c r="CR28" s="150">
        <f t="shared" si="65"/>
        <v>67</v>
      </c>
      <c r="CS28" s="151">
        <f t="shared" si="66"/>
        <v>97</v>
      </c>
      <c r="CT28" s="66">
        <f>IF(details!BD28="","",details!BD28)</f>
        <v>39</v>
      </c>
      <c r="CU28" s="66">
        <f>IF(details!BE28="","",details!BE28)</f>
        <v>39</v>
      </c>
      <c r="CV28" s="66">
        <f>IF(details!BF28="","",details!BF28)</f>
        <v>20</v>
      </c>
      <c r="CW28" s="151">
        <f t="shared" si="67"/>
        <v>98</v>
      </c>
      <c r="CX28" s="97">
        <f t="shared" si="68"/>
        <v>195</v>
      </c>
      <c r="CY28" s="152">
        <f t="shared" si="69"/>
        <v>98</v>
      </c>
      <c r="CZ28" s="97" t="str">
        <f t="shared" si="70"/>
        <v>A</v>
      </c>
      <c r="DA28" s="138">
        <f t="shared" si="6"/>
        <v>200</v>
      </c>
      <c r="DB28" s="138">
        <f t="shared" si="71"/>
        <v>0</v>
      </c>
      <c r="DC28" s="66">
        <f>IF(details!BG28="","",details!BG28)</f>
        <v>5</v>
      </c>
      <c r="DD28" s="66">
        <f>IF(details!BH28="","",details!BH28)</f>
        <v>5</v>
      </c>
      <c r="DE28" s="66">
        <f t="shared" si="72"/>
        <v>10</v>
      </c>
      <c r="DF28" s="66">
        <f>IF(details!BI28="","",details!BI28)</f>
        <v>5</v>
      </c>
      <c r="DG28" s="66">
        <f>IF(details!BJ28="","",details!BJ28)</f>
        <v>5</v>
      </c>
      <c r="DH28" s="66">
        <f t="shared" si="73"/>
        <v>10</v>
      </c>
      <c r="DI28" s="66">
        <f>IF(details!BK28="","",details!BK28)</f>
        <v>5</v>
      </c>
      <c r="DJ28" s="66">
        <f>IF(details!BL28="","",details!BL28)</f>
        <v>5</v>
      </c>
      <c r="DK28" s="66">
        <f t="shared" si="74"/>
        <v>10</v>
      </c>
      <c r="DL28" s="150">
        <f t="shared" si="75"/>
        <v>30</v>
      </c>
      <c r="DM28" s="66">
        <f>IF(details!BM28="","",details!BM28)</f>
        <v>50</v>
      </c>
      <c r="DN28" s="66">
        <f>IF(details!BN28="","",details!BN28)</f>
        <v>20</v>
      </c>
      <c r="DO28" s="150">
        <f t="shared" si="76"/>
        <v>70</v>
      </c>
      <c r="DP28" s="151">
        <f t="shared" si="77"/>
        <v>100</v>
      </c>
      <c r="DQ28" s="66">
        <f>IF(details!BO28="","",details!BO28)</f>
        <v>70</v>
      </c>
      <c r="DR28" s="66">
        <f>IF(details!BP28="","",details!BP28)</f>
        <v>30</v>
      </c>
      <c r="DS28" s="151">
        <f t="shared" si="78"/>
        <v>100</v>
      </c>
      <c r="DT28" s="97">
        <f t="shared" si="79"/>
        <v>200</v>
      </c>
      <c r="DU28" s="152">
        <f t="shared" si="80"/>
        <v>100</v>
      </c>
      <c r="DV28" s="97" t="str">
        <f t="shared" si="81"/>
        <v>A</v>
      </c>
      <c r="DW28" s="138">
        <f t="shared" si="8"/>
        <v>200</v>
      </c>
      <c r="DX28" s="138">
        <f t="shared" si="82"/>
        <v>0</v>
      </c>
      <c r="DY28" s="66">
        <f>IF(details!BQ28="","",details!BQ28)</f>
        <v>5</v>
      </c>
      <c r="DZ28" s="66">
        <f>IF(details!BR28="","",details!BR28)</f>
        <v>5</v>
      </c>
      <c r="EA28" s="66">
        <f t="shared" si="83"/>
        <v>10</v>
      </c>
      <c r="EB28" s="66">
        <f>IF(details!BS28="","",details!BS28)</f>
        <v>5</v>
      </c>
      <c r="EC28" s="66">
        <f>IF(details!BT28="","",details!BT28)</f>
        <v>5</v>
      </c>
      <c r="ED28" s="66">
        <f t="shared" si="84"/>
        <v>10</v>
      </c>
      <c r="EE28" s="66">
        <f>IF(details!BU28="","",details!BU28)</f>
        <v>5</v>
      </c>
      <c r="EF28" s="66">
        <f>IF(details!BV28="","",details!BV28)</f>
        <v>5</v>
      </c>
      <c r="EG28" s="66">
        <f t="shared" si="85"/>
        <v>10</v>
      </c>
      <c r="EH28" s="150">
        <f t="shared" si="86"/>
        <v>30</v>
      </c>
      <c r="EI28" s="66">
        <f>IF(details!BW28="","",details!BW28)</f>
        <v>50</v>
      </c>
      <c r="EJ28" s="66">
        <f>IF(details!BX28="","",details!BX28)</f>
        <v>20</v>
      </c>
      <c r="EK28" s="150">
        <f t="shared" si="87"/>
        <v>70</v>
      </c>
      <c r="EL28" s="151">
        <f t="shared" si="88"/>
        <v>100</v>
      </c>
      <c r="EM28" s="66">
        <f>IF(details!BY28="","",details!BY28)</f>
        <v>70</v>
      </c>
      <c r="EN28" s="66">
        <f>IF(details!BZ28="","",details!BZ28)</f>
        <v>30</v>
      </c>
      <c r="EO28" s="151">
        <f t="shared" si="89"/>
        <v>100</v>
      </c>
      <c r="EP28" s="97">
        <f t="shared" si="90"/>
        <v>200</v>
      </c>
      <c r="EQ28" s="152">
        <f t="shared" si="91"/>
        <v>100</v>
      </c>
      <c r="ER28" s="97" t="str">
        <f t="shared" si="92"/>
        <v>A</v>
      </c>
      <c r="ES28" s="138">
        <f t="shared" si="10"/>
        <v>200</v>
      </c>
      <c r="ET28" s="138">
        <f t="shared" si="93"/>
        <v>0</v>
      </c>
      <c r="EU28" s="66">
        <f>IF(details!CA28="","",details!CA28)</f>
        <v>20</v>
      </c>
      <c r="EV28" s="66">
        <f>IF(details!CB28="","",details!CB28)</f>
        <v>20</v>
      </c>
      <c r="EW28" s="66">
        <f>IF(details!CC28="","",details!CC28)</f>
        <v>20</v>
      </c>
      <c r="EX28" s="66">
        <f>IF(details!CD28="","",details!CD28)</f>
        <v>20</v>
      </c>
      <c r="EY28" s="66">
        <f>IF(details!CE28="","",details!CE28)</f>
        <v>20</v>
      </c>
      <c r="EZ28" s="97">
        <f t="shared" si="94"/>
        <v>100</v>
      </c>
      <c r="FA28" s="97">
        <f t="shared" si="95"/>
        <v>100</v>
      </c>
      <c r="FB28" s="97" t="str">
        <f t="shared" si="96"/>
        <v>A</v>
      </c>
      <c r="FC28" s="138">
        <f t="shared" si="97"/>
        <v>100</v>
      </c>
      <c r="FD28" s="138">
        <f t="shared" si="98"/>
        <v>0</v>
      </c>
      <c r="FE28" s="66">
        <f>IF(details!CF28="","",details!CF28)</f>
        <v>20</v>
      </c>
      <c r="FF28" s="66">
        <f>IF(details!CG28="","",details!CG28)</f>
        <v>20</v>
      </c>
      <c r="FG28" s="66">
        <f>IF(details!CH28="","",details!CH28)</f>
        <v>20</v>
      </c>
      <c r="FH28" s="66">
        <f>IF(details!CI28="","",details!CI28)</f>
        <v>20</v>
      </c>
      <c r="FI28" s="66">
        <f>IF(details!CJ28="","",details!CJ28)</f>
        <v>20</v>
      </c>
      <c r="FJ28" s="97">
        <f t="shared" si="99"/>
        <v>100</v>
      </c>
      <c r="FK28" s="97">
        <f t="shared" si="100"/>
        <v>100</v>
      </c>
      <c r="FL28" s="97" t="str">
        <f t="shared" si="101"/>
        <v>A</v>
      </c>
      <c r="FM28" s="138">
        <f t="shared" si="102"/>
        <v>100</v>
      </c>
      <c r="FN28" s="138">
        <f t="shared" si="103"/>
        <v>0</v>
      </c>
      <c r="FO28" s="66">
        <f>IF(details!CK28="","",details!CK28)</f>
        <v>20</v>
      </c>
      <c r="FP28" s="66">
        <f>IF(details!CL28="","",details!CL28)</f>
        <v>20</v>
      </c>
      <c r="FQ28" s="66">
        <f>IF(details!CM28="","",details!CM28)</f>
        <v>20</v>
      </c>
      <c r="FR28" s="66">
        <f>IF(details!CN28="","",details!CN28)</f>
        <v>20</v>
      </c>
      <c r="FS28" s="66">
        <f>IF(details!CO28="","",details!CO28)</f>
        <v>20</v>
      </c>
      <c r="FT28" s="97">
        <f t="shared" si="104"/>
        <v>100</v>
      </c>
      <c r="FU28" s="97">
        <f t="shared" si="105"/>
        <v>100</v>
      </c>
      <c r="FV28" s="97" t="str">
        <f t="shared" si="106"/>
        <v>A</v>
      </c>
      <c r="FW28" s="138">
        <f t="shared" si="107"/>
        <v>100</v>
      </c>
      <c r="FX28" s="138">
        <f t="shared" si="108"/>
        <v>0</v>
      </c>
      <c r="FY28" s="96">
        <f t="shared" si="109"/>
        <v>200</v>
      </c>
      <c r="FZ28" s="96">
        <f t="shared" si="110"/>
        <v>195</v>
      </c>
      <c r="GA28" s="96" t="str">
        <f t="shared" si="111"/>
        <v>A</v>
      </c>
      <c r="GB28" s="96">
        <f t="shared" si="112"/>
        <v>200</v>
      </c>
      <c r="GC28" s="96">
        <f t="shared" si="113"/>
        <v>195</v>
      </c>
      <c r="GD28" s="96" t="str">
        <f t="shared" si="114"/>
        <v>A</v>
      </c>
      <c r="GE28" s="154">
        <f t="shared" si="115"/>
        <v>200</v>
      </c>
      <c r="GF28" s="154">
        <f t="shared" si="116"/>
        <v>200</v>
      </c>
      <c r="GG28" s="154" t="str">
        <f t="shared" si="117"/>
        <v>A</v>
      </c>
      <c r="GH28" s="96" t="str">
        <f t="shared" si="118"/>
        <v>A</v>
      </c>
      <c r="GI28" s="96" t="str">
        <f t="shared" si="119"/>
        <v/>
      </c>
      <c r="GJ28" s="96" t="str">
        <f t="shared" si="120"/>
        <v/>
      </c>
      <c r="GK28" s="96" t="str">
        <f t="shared" si="121"/>
        <v/>
      </c>
      <c r="GL28" s="96" t="str">
        <f t="shared" si="122"/>
        <v/>
      </c>
      <c r="GM28" s="96">
        <f t="shared" si="123"/>
        <v>200</v>
      </c>
      <c r="GN28" s="96">
        <f t="shared" si="124"/>
        <v>195</v>
      </c>
      <c r="GO28" s="96" t="str">
        <f t="shared" si="125"/>
        <v>A</v>
      </c>
      <c r="GP28" s="96">
        <f t="shared" si="126"/>
        <v>200</v>
      </c>
      <c r="GQ28" s="96">
        <f t="shared" si="127"/>
        <v>200</v>
      </c>
      <c r="GR28" s="96" t="str">
        <f t="shared" si="128"/>
        <v>A</v>
      </c>
      <c r="GS28" s="96">
        <f t="shared" si="129"/>
        <v>200</v>
      </c>
      <c r="GT28" s="96">
        <f t="shared" si="130"/>
        <v>200</v>
      </c>
      <c r="GU28" s="96" t="str">
        <f t="shared" si="131"/>
        <v>A</v>
      </c>
      <c r="GV28" s="96">
        <f t="shared" si="132"/>
        <v>100</v>
      </c>
      <c r="GW28" s="96">
        <f t="shared" si="133"/>
        <v>100</v>
      </c>
      <c r="GX28" s="96" t="str">
        <f t="shared" si="134"/>
        <v>A</v>
      </c>
      <c r="GY28" s="155">
        <f t="shared" si="135"/>
        <v>100</v>
      </c>
      <c r="GZ28" s="155">
        <f t="shared" si="136"/>
        <v>100</v>
      </c>
      <c r="HA28" s="155" t="str">
        <f t="shared" si="137"/>
        <v>A</v>
      </c>
      <c r="HB28" s="155">
        <f t="shared" si="138"/>
        <v>100</v>
      </c>
      <c r="HC28" s="155">
        <f t="shared" si="139"/>
        <v>100</v>
      </c>
      <c r="HD28" s="155" t="str">
        <f t="shared" si="140"/>
        <v>A</v>
      </c>
      <c r="HE28" s="257">
        <f t="shared" si="141"/>
        <v>0</v>
      </c>
      <c r="HF28" s="257">
        <f t="shared" si="142"/>
        <v>0</v>
      </c>
      <c r="HG28" s="257">
        <f t="shared" si="143"/>
        <v>4</v>
      </c>
      <c r="HH28" s="257">
        <f t="shared" si="144"/>
        <v>0</v>
      </c>
      <c r="HI28" s="66" t="str">
        <f t="shared" si="17"/>
        <v>PASSED</v>
      </c>
      <c r="HJ28" s="93">
        <f t="shared" si="145"/>
        <v>1200</v>
      </c>
      <c r="HK28" s="93">
        <f t="shared" si="146"/>
        <v>1185</v>
      </c>
      <c r="HL28" s="94">
        <f t="shared" si="147"/>
        <v>98.75</v>
      </c>
      <c r="HM28" s="216">
        <f t="shared" si="148"/>
        <v>98.75</v>
      </c>
      <c r="HN28" s="217">
        <f t="shared" si="149"/>
        <v>1</v>
      </c>
      <c r="HO28" s="95" t="str">
        <f t="shared" si="150"/>
        <v>A</v>
      </c>
      <c r="HP28" s="156" t="str">
        <f>details!EP28</f>
        <v/>
      </c>
      <c r="HQ28" s="157" t="str">
        <f>details!EQ28</f>
        <v/>
      </c>
      <c r="HR28" s="220" t="str">
        <f t="shared" si="152"/>
        <v/>
      </c>
      <c r="HS28" s="102" t="str">
        <f>IF(details!CP28="","",details!CP28)</f>
        <v/>
      </c>
    </row>
    <row r="29" spans="1:268" ht="14" customHeight="1">
      <c r="A29" s="147">
        <f>IF(details!A29="","",details!A29)</f>
        <v>23</v>
      </c>
      <c r="B29" s="66" t="str">
        <f>IF(details!B29="","",details!B29)</f>
        <v/>
      </c>
      <c r="C29" s="66" t="str">
        <f>IF(details!C29="","",details!C29)</f>
        <v/>
      </c>
      <c r="D29" s="97">
        <f>IF(details!D29="","",details!D29)</f>
        <v>823</v>
      </c>
      <c r="E29" s="97" t="str">
        <f>IF(details!E29="","",details!E29)</f>
        <v/>
      </c>
      <c r="F29" s="66" t="str">
        <f>IF(details!F29="","",details!F29)</f>
        <v/>
      </c>
      <c r="G29" s="315" t="str">
        <f>IF(details!G29="","",details!G29)</f>
        <v/>
      </c>
      <c r="H29" s="148" t="str">
        <f>IF(details!CQ29="","",details!CQ29)</f>
        <v/>
      </c>
      <c r="I29" s="149" t="str">
        <f>IF(details!I29="","",details!I29)</f>
        <v>A23</v>
      </c>
      <c r="J29" s="149" t="str">
        <f>IF(details!J29="","",details!J29)</f>
        <v>B23</v>
      </c>
      <c r="K29" s="149" t="str">
        <f>IF(details!K29="","",details!K29)</f>
        <v>C23</v>
      </c>
      <c r="L29" s="66">
        <f>IF(details!L29="","",details!L29)</f>
        <v>5</v>
      </c>
      <c r="M29" s="66">
        <f>IF(details!M29="","",details!M29)</f>
        <v>5</v>
      </c>
      <c r="N29" s="66">
        <f t="shared" si="28"/>
        <v>10</v>
      </c>
      <c r="O29" s="66">
        <f>IF(details!N29="","",details!N29)</f>
        <v>5</v>
      </c>
      <c r="P29" s="66">
        <f>IF(details!O29="","",details!O29)</f>
        <v>5</v>
      </c>
      <c r="Q29" s="66">
        <f t="shared" si="29"/>
        <v>10</v>
      </c>
      <c r="R29" s="66">
        <f>IF(details!P29="","",details!P29)</f>
        <v>5</v>
      </c>
      <c r="S29" s="66">
        <f>IF(details!Q29="","",details!Q29)</f>
        <v>5</v>
      </c>
      <c r="T29" s="66">
        <f t="shared" si="30"/>
        <v>10</v>
      </c>
      <c r="U29" s="150">
        <f t="shared" si="31"/>
        <v>30</v>
      </c>
      <c r="V29" s="66">
        <f>IF(details!R29="","",details!R29)</f>
        <v>28</v>
      </c>
      <c r="W29" s="66">
        <f>IF(details!S29="","",details!S29)</f>
        <v>28</v>
      </c>
      <c r="X29" s="66">
        <f>IF(details!T29="","",details!T29)</f>
        <v>8</v>
      </c>
      <c r="Y29" s="150">
        <f t="shared" si="32"/>
        <v>64</v>
      </c>
      <c r="Z29" s="151">
        <f t="shared" si="33"/>
        <v>94</v>
      </c>
      <c r="AA29" s="66">
        <f>IF(details!U29="","",details!U29)</f>
        <v>38</v>
      </c>
      <c r="AB29" s="66">
        <f>IF(details!V29="","",details!V29)</f>
        <v>38</v>
      </c>
      <c r="AC29" s="66">
        <f>IF(details!W29="","",details!W29)</f>
        <v>20</v>
      </c>
      <c r="AD29" s="151">
        <f t="shared" si="34"/>
        <v>96</v>
      </c>
      <c r="AE29" s="97">
        <f t="shared" si="35"/>
        <v>190</v>
      </c>
      <c r="AF29" s="152">
        <f t="shared" si="36"/>
        <v>95</v>
      </c>
      <c r="AG29" s="97" t="str">
        <f t="shared" si="37"/>
        <v>A</v>
      </c>
      <c r="AH29" s="138">
        <f t="shared" si="0"/>
        <v>200</v>
      </c>
      <c r="AI29" s="138">
        <f t="shared" si="38"/>
        <v>0</v>
      </c>
      <c r="AJ29" s="66">
        <f>IF(details!X29="","",details!X29)</f>
        <v>5</v>
      </c>
      <c r="AK29" s="66">
        <f>IF(details!Y29="","",details!Y29)</f>
        <v>5</v>
      </c>
      <c r="AL29" s="66">
        <f t="shared" si="39"/>
        <v>10</v>
      </c>
      <c r="AM29" s="66">
        <f>IF(details!Z29="","",details!Z29)</f>
        <v>5</v>
      </c>
      <c r="AN29" s="66">
        <f>IF(details!AA29="","",details!AA29)</f>
        <v>5</v>
      </c>
      <c r="AO29" s="66">
        <f t="shared" si="40"/>
        <v>10</v>
      </c>
      <c r="AP29" s="66">
        <f>IF(details!AB29="","",details!AB29)</f>
        <v>5</v>
      </c>
      <c r="AQ29" s="66">
        <f>IF(details!AC29="","",details!AC29)</f>
        <v>5</v>
      </c>
      <c r="AR29" s="66">
        <f t="shared" si="41"/>
        <v>10</v>
      </c>
      <c r="AS29" s="150">
        <f t="shared" si="42"/>
        <v>30</v>
      </c>
      <c r="AT29" s="66">
        <f>IF(details!AD29="","",details!AD29)</f>
        <v>28</v>
      </c>
      <c r="AU29" s="66">
        <f>IF(details!AE29="","",details!AE29)</f>
        <v>28</v>
      </c>
      <c r="AV29" s="66">
        <f>IF(details!AF29="","",details!AF29)</f>
        <v>8</v>
      </c>
      <c r="AW29" s="150">
        <f t="shared" si="43"/>
        <v>64</v>
      </c>
      <c r="AX29" s="151">
        <f t="shared" si="44"/>
        <v>94</v>
      </c>
      <c r="AY29" s="66">
        <f>IF(details!AG29="","",details!AG29)</f>
        <v>38</v>
      </c>
      <c r="AZ29" s="66">
        <f>IF(details!AH29="","",details!AH29)</f>
        <v>38</v>
      </c>
      <c r="BA29" s="66">
        <f>IF(details!AI29="","",details!AI29)</f>
        <v>20</v>
      </c>
      <c r="BB29" s="151">
        <f t="shared" si="45"/>
        <v>96</v>
      </c>
      <c r="BC29" s="97">
        <f t="shared" si="46"/>
        <v>190</v>
      </c>
      <c r="BD29" s="152">
        <f t="shared" si="47"/>
        <v>95</v>
      </c>
      <c r="BE29" s="97" t="str">
        <f t="shared" si="48"/>
        <v>A</v>
      </c>
      <c r="BF29" s="138">
        <f t="shared" si="2"/>
        <v>200</v>
      </c>
      <c r="BG29" s="138">
        <f t="shared" si="49"/>
        <v>0</v>
      </c>
      <c r="BH29" s="153" t="str">
        <f>IF(D29="","",details!AJ29)</f>
        <v>s</v>
      </c>
      <c r="BI29" s="66">
        <f>IF(details!AK29="","",details!AK29)</f>
        <v>5</v>
      </c>
      <c r="BJ29" s="66">
        <f>IF(details!AL29="","",details!AL29)</f>
        <v>5</v>
      </c>
      <c r="BK29" s="66">
        <f t="shared" si="50"/>
        <v>10</v>
      </c>
      <c r="BL29" s="66">
        <f>IF(details!AM29="","",details!AM29)</f>
        <v>5</v>
      </c>
      <c r="BM29" s="66">
        <f>IF(details!AN29="","",details!AN29)</f>
        <v>5</v>
      </c>
      <c r="BN29" s="66">
        <f t="shared" si="51"/>
        <v>10</v>
      </c>
      <c r="BO29" s="66">
        <f>IF(details!AO29="","",details!AO29)</f>
        <v>5</v>
      </c>
      <c r="BP29" s="66">
        <f>IF(details!AP29="","",details!AP29)</f>
        <v>5</v>
      </c>
      <c r="BQ29" s="66">
        <f t="shared" si="52"/>
        <v>10</v>
      </c>
      <c r="BR29" s="150">
        <f t="shared" si="53"/>
        <v>30</v>
      </c>
      <c r="BS29" s="66">
        <f>IF(details!AQ29="","",details!AQ29)</f>
        <v>50</v>
      </c>
      <c r="BT29" s="66">
        <f>IF(details!AR29="","",details!AR29)</f>
        <v>20</v>
      </c>
      <c r="BU29" s="150">
        <f t="shared" si="54"/>
        <v>70</v>
      </c>
      <c r="BV29" s="151">
        <f t="shared" si="55"/>
        <v>100</v>
      </c>
      <c r="BW29" s="66">
        <f>IF(details!AS29="","",details!AS29)</f>
        <v>70</v>
      </c>
      <c r="BX29" s="66">
        <f>IF(details!AT29="","",details!AT29)</f>
        <v>30</v>
      </c>
      <c r="BY29" s="151">
        <f t="shared" si="56"/>
        <v>100</v>
      </c>
      <c r="BZ29" s="97">
        <f t="shared" si="57"/>
        <v>200</v>
      </c>
      <c r="CA29" s="152">
        <f t="shared" si="58"/>
        <v>100</v>
      </c>
      <c r="CB29" s="97" t="str">
        <f t="shared" si="59"/>
        <v>A</v>
      </c>
      <c r="CC29" s="138">
        <f t="shared" si="4"/>
        <v>200</v>
      </c>
      <c r="CD29" s="138">
        <f t="shared" si="60"/>
        <v>0</v>
      </c>
      <c r="CE29" s="66">
        <f>IF(details!AU29="","",details!AU29)</f>
        <v>5</v>
      </c>
      <c r="CF29" s="66">
        <f>IF(details!AV29="","",details!AV29)</f>
        <v>5</v>
      </c>
      <c r="CG29" s="66">
        <f t="shared" si="61"/>
        <v>10</v>
      </c>
      <c r="CH29" s="66">
        <f>IF(details!AW29="","",details!AW29)</f>
        <v>5</v>
      </c>
      <c r="CI29" s="66">
        <f>IF(details!AX29="","",details!AX29)</f>
        <v>5</v>
      </c>
      <c r="CJ29" s="66">
        <f t="shared" si="62"/>
        <v>10</v>
      </c>
      <c r="CK29" s="66">
        <f>IF(details!AY29="","",details!AY29)</f>
        <v>5</v>
      </c>
      <c r="CL29" s="66">
        <f>IF(details!AZ29="","",details!AZ29)</f>
        <v>5</v>
      </c>
      <c r="CM29" s="66">
        <f t="shared" si="63"/>
        <v>10</v>
      </c>
      <c r="CN29" s="150">
        <f t="shared" si="64"/>
        <v>30</v>
      </c>
      <c r="CO29" s="66">
        <f>IF(details!BA29="","",details!BA29)</f>
        <v>28</v>
      </c>
      <c r="CP29" s="66">
        <f>IF(details!BB29="","",details!BB29)</f>
        <v>28</v>
      </c>
      <c r="CQ29" s="66">
        <f>IF(details!BC29="","",details!BC29)</f>
        <v>8</v>
      </c>
      <c r="CR29" s="150">
        <f t="shared" si="65"/>
        <v>64</v>
      </c>
      <c r="CS29" s="151">
        <f t="shared" si="66"/>
        <v>94</v>
      </c>
      <c r="CT29" s="66">
        <f>IF(details!BD29="","",details!BD29)</f>
        <v>38</v>
      </c>
      <c r="CU29" s="66">
        <f>IF(details!BE29="","",details!BE29)</f>
        <v>38</v>
      </c>
      <c r="CV29" s="66">
        <f>IF(details!BF29="","",details!BF29)</f>
        <v>20</v>
      </c>
      <c r="CW29" s="151">
        <f t="shared" si="67"/>
        <v>96</v>
      </c>
      <c r="CX29" s="97">
        <f t="shared" si="68"/>
        <v>190</v>
      </c>
      <c r="CY29" s="152">
        <f t="shared" si="69"/>
        <v>95</v>
      </c>
      <c r="CZ29" s="97" t="str">
        <f t="shared" si="70"/>
        <v>A</v>
      </c>
      <c r="DA29" s="138">
        <f t="shared" si="6"/>
        <v>200</v>
      </c>
      <c r="DB29" s="138">
        <f t="shared" si="71"/>
        <v>0</v>
      </c>
      <c r="DC29" s="66">
        <f>IF(details!BG29="","",details!BG29)</f>
        <v>5</v>
      </c>
      <c r="DD29" s="66">
        <f>IF(details!BH29="","",details!BH29)</f>
        <v>5</v>
      </c>
      <c r="DE29" s="66">
        <f t="shared" si="72"/>
        <v>10</v>
      </c>
      <c r="DF29" s="66">
        <f>IF(details!BI29="","",details!BI29)</f>
        <v>5</v>
      </c>
      <c r="DG29" s="66">
        <f>IF(details!BJ29="","",details!BJ29)</f>
        <v>5</v>
      </c>
      <c r="DH29" s="66">
        <f t="shared" si="73"/>
        <v>10</v>
      </c>
      <c r="DI29" s="66">
        <f>IF(details!BK29="","",details!BK29)</f>
        <v>5</v>
      </c>
      <c r="DJ29" s="66">
        <f>IF(details!BL29="","",details!BL29)</f>
        <v>5</v>
      </c>
      <c r="DK29" s="66">
        <f t="shared" si="74"/>
        <v>10</v>
      </c>
      <c r="DL29" s="150">
        <f t="shared" si="75"/>
        <v>30</v>
      </c>
      <c r="DM29" s="66">
        <f>IF(details!BM29="","",details!BM29)</f>
        <v>50</v>
      </c>
      <c r="DN29" s="66">
        <f>IF(details!BN29="","",details!BN29)</f>
        <v>20</v>
      </c>
      <c r="DO29" s="150">
        <f t="shared" si="76"/>
        <v>70</v>
      </c>
      <c r="DP29" s="151">
        <f t="shared" si="77"/>
        <v>100</v>
      </c>
      <c r="DQ29" s="66">
        <f>IF(details!BO29="","",details!BO29)</f>
        <v>70</v>
      </c>
      <c r="DR29" s="66">
        <f>IF(details!BP29="","",details!BP29)</f>
        <v>30</v>
      </c>
      <c r="DS29" s="151">
        <f t="shared" si="78"/>
        <v>100</v>
      </c>
      <c r="DT29" s="97">
        <f t="shared" si="79"/>
        <v>200</v>
      </c>
      <c r="DU29" s="152">
        <f t="shared" si="80"/>
        <v>100</v>
      </c>
      <c r="DV29" s="97" t="str">
        <f t="shared" si="81"/>
        <v>A</v>
      </c>
      <c r="DW29" s="138">
        <f t="shared" si="8"/>
        <v>200</v>
      </c>
      <c r="DX29" s="138">
        <f t="shared" si="82"/>
        <v>0</v>
      </c>
      <c r="DY29" s="66">
        <f>IF(details!BQ29="","",details!BQ29)</f>
        <v>5</v>
      </c>
      <c r="DZ29" s="66">
        <f>IF(details!BR29="","",details!BR29)</f>
        <v>5</v>
      </c>
      <c r="EA29" s="66">
        <f t="shared" si="83"/>
        <v>10</v>
      </c>
      <c r="EB29" s="66">
        <f>IF(details!BS29="","",details!BS29)</f>
        <v>5</v>
      </c>
      <c r="EC29" s="66">
        <f>IF(details!BT29="","",details!BT29)</f>
        <v>5</v>
      </c>
      <c r="ED29" s="66">
        <f t="shared" si="84"/>
        <v>10</v>
      </c>
      <c r="EE29" s="66">
        <f>IF(details!BU29="","",details!BU29)</f>
        <v>5</v>
      </c>
      <c r="EF29" s="66">
        <f>IF(details!BV29="","",details!BV29)</f>
        <v>5</v>
      </c>
      <c r="EG29" s="66">
        <f t="shared" si="85"/>
        <v>10</v>
      </c>
      <c r="EH29" s="150">
        <f t="shared" si="86"/>
        <v>30</v>
      </c>
      <c r="EI29" s="66">
        <f>IF(details!BW29="","",details!BW29)</f>
        <v>50</v>
      </c>
      <c r="EJ29" s="66">
        <f>IF(details!BX29="","",details!BX29)</f>
        <v>20</v>
      </c>
      <c r="EK29" s="150">
        <f t="shared" si="87"/>
        <v>70</v>
      </c>
      <c r="EL29" s="151">
        <f t="shared" si="88"/>
        <v>100</v>
      </c>
      <c r="EM29" s="66">
        <f>IF(details!BY29="","",details!BY29)</f>
        <v>70</v>
      </c>
      <c r="EN29" s="66">
        <f>IF(details!BZ29="","",details!BZ29)</f>
        <v>30</v>
      </c>
      <c r="EO29" s="151">
        <f t="shared" si="89"/>
        <v>100</v>
      </c>
      <c r="EP29" s="97">
        <f t="shared" si="90"/>
        <v>200</v>
      </c>
      <c r="EQ29" s="152">
        <f t="shared" si="91"/>
        <v>100</v>
      </c>
      <c r="ER29" s="97" t="str">
        <f t="shared" si="92"/>
        <v>A</v>
      </c>
      <c r="ES29" s="138">
        <f t="shared" si="10"/>
        <v>200</v>
      </c>
      <c r="ET29" s="138">
        <f t="shared" si="93"/>
        <v>0</v>
      </c>
      <c r="EU29" s="66">
        <f>IF(details!CA29="","",details!CA29)</f>
        <v>20</v>
      </c>
      <c r="EV29" s="66">
        <f>IF(details!CB29="","",details!CB29)</f>
        <v>20</v>
      </c>
      <c r="EW29" s="66">
        <f>IF(details!CC29="","",details!CC29)</f>
        <v>20</v>
      </c>
      <c r="EX29" s="66">
        <f>IF(details!CD29="","",details!CD29)</f>
        <v>20</v>
      </c>
      <c r="EY29" s="66">
        <f>IF(details!CE29="","",details!CE29)</f>
        <v>20</v>
      </c>
      <c r="EZ29" s="97">
        <f t="shared" si="94"/>
        <v>100</v>
      </c>
      <c r="FA29" s="97">
        <f t="shared" si="95"/>
        <v>100</v>
      </c>
      <c r="FB29" s="97" t="str">
        <f t="shared" si="96"/>
        <v>A</v>
      </c>
      <c r="FC29" s="138">
        <f t="shared" si="97"/>
        <v>100</v>
      </c>
      <c r="FD29" s="138">
        <f t="shared" si="98"/>
        <v>0</v>
      </c>
      <c r="FE29" s="66">
        <f>IF(details!CF29="","",details!CF29)</f>
        <v>20</v>
      </c>
      <c r="FF29" s="66">
        <f>IF(details!CG29="","",details!CG29)</f>
        <v>20</v>
      </c>
      <c r="FG29" s="66">
        <f>IF(details!CH29="","",details!CH29)</f>
        <v>20</v>
      </c>
      <c r="FH29" s="66">
        <f>IF(details!CI29="","",details!CI29)</f>
        <v>20</v>
      </c>
      <c r="FI29" s="66">
        <f>IF(details!CJ29="","",details!CJ29)</f>
        <v>20</v>
      </c>
      <c r="FJ29" s="97">
        <f t="shared" si="99"/>
        <v>100</v>
      </c>
      <c r="FK29" s="97">
        <f t="shared" si="100"/>
        <v>100</v>
      </c>
      <c r="FL29" s="97" t="str">
        <f t="shared" si="101"/>
        <v>A</v>
      </c>
      <c r="FM29" s="138">
        <f t="shared" si="102"/>
        <v>100</v>
      </c>
      <c r="FN29" s="138">
        <f t="shared" si="103"/>
        <v>0</v>
      </c>
      <c r="FO29" s="66">
        <f>IF(details!CK29="","",details!CK29)</f>
        <v>20</v>
      </c>
      <c r="FP29" s="66">
        <f>IF(details!CL29="","",details!CL29)</f>
        <v>20</v>
      </c>
      <c r="FQ29" s="66">
        <f>IF(details!CM29="","",details!CM29)</f>
        <v>20</v>
      </c>
      <c r="FR29" s="66">
        <f>IF(details!CN29="","",details!CN29)</f>
        <v>20</v>
      </c>
      <c r="FS29" s="66">
        <f>IF(details!CO29="","",details!CO29)</f>
        <v>20</v>
      </c>
      <c r="FT29" s="97">
        <f t="shared" si="104"/>
        <v>100</v>
      </c>
      <c r="FU29" s="97">
        <f t="shared" si="105"/>
        <v>100</v>
      </c>
      <c r="FV29" s="97" t="str">
        <f t="shared" si="106"/>
        <v>A</v>
      </c>
      <c r="FW29" s="138">
        <f t="shared" si="107"/>
        <v>100</v>
      </c>
      <c r="FX29" s="138">
        <f t="shared" si="108"/>
        <v>0</v>
      </c>
      <c r="FY29" s="96">
        <f t="shared" si="109"/>
        <v>200</v>
      </c>
      <c r="FZ29" s="96">
        <f t="shared" si="110"/>
        <v>190</v>
      </c>
      <c r="GA29" s="96" t="str">
        <f t="shared" si="111"/>
        <v>A</v>
      </c>
      <c r="GB29" s="96">
        <f t="shared" si="112"/>
        <v>200</v>
      </c>
      <c r="GC29" s="96">
        <f t="shared" si="113"/>
        <v>190</v>
      </c>
      <c r="GD29" s="96" t="str">
        <f t="shared" si="114"/>
        <v>A</v>
      </c>
      <c r="GE29" s="154">
        <f t="shared" si="115"/>
        <v>200</v>
      </c>
      <c r="GF29" s="154">
        <f t="shared" si="116"/>
        <v>200</v>
      </c>
      <c r="GG29" s="154" t="str">
        <f t="shared" si="117"/>
        <v>A</v>
      </c>
      <c r="GH29" s="96" t="str">
        <f t="shared" si="118"/>
        <v>A</v>
      </c>
      <c r="GI29" s="96" t="str">
        <f t="shared" si="119"/>
        <v/>
      </c>
      <c r="GJ29" s="96" t="str">
        <f t="shared" si="120"/>
        <v/>
      </c>
      <c r="GK29" s="96" t="str">
        <f t="shared" si="121"/>
        <v/>
      </c>
      <c r="GL29" s="96" t="str">
        <f t="shared" si="122"/>
        <v/>
      </c>
      <c r="GM29" s="96">
        <f t="shared" si="123"/>
        <v>200</v>
      </c>
      <c r="GN29" s="96">
        <f t="shared" si="124"/>
        <v>190</v>
      </c>
      <c r="GO29" s="96" t="str">
        <f t="shared" si="125"/>
        <v>A</v>
      </c>
      <c r="GP29" s="96">
        <f t="shared" si="126"/>
        <v>200</v>
      </c>
      <c r="GQ29" s="96">
        <f t="shared" si="127"/>
        <v>200</v>
      </c>
      <c r="GR29" s="96" t="str">
        <f t="shared" si="128"/>
        <v>A</v>
      </c>
      <c r="GS29" s="96">
        <f t="shared" si="129"/>
        <v>200</v>
      </c>
      <c r="GT29" s="96">
        <f t="shared" si="130"/>
        <v>200</v>
      </c>
      <c r="GU29" s="96" t="str">
        <f t="shared" si="131"/>
        <v>A</v>
      </c>
      <c r="GV29" s="96">
        <f t="shared" si="132"/>
        <v>100</v>
      </c>
      <c r="GW29" s="96">
        <f t="shared" si="133"/>
        <v>100</v>
      </c>
      <c r="GX29" s="96" t="str">
        <f t="shared" si="134"/>
        <v>A</v>
      </c>
      <c r="GY29" s="155">
        <f t="shared" si="135"/>
        <v>100</v>
      </c>
      <c r="GZ29" s="155">
        <f t="shared" si="136"/>
        <v>100</v>
      </c>
      <c r="HA29" s="155" t="str">
        <f t="shared" si="137"/>
        <v>A</v>
      </c>
      <c r="HB29" s="155">
        <f t="shared" si="138"/>
        <v>100</v>
      </c>
      <c r="HC29" s="155">
        <f t="shared" si="139"/>
        <v>100</v>
      </c>
      <c r="HD29" s="155" t="str">
        <f t="shared" si="140"/>
        <v>A</v>
      </c>
      <c r="HE29" s="257">
        <f t="shared" si="141"/>
        <v>0</v>
      </c>
      <c r="HF29" s="257">
        <f t="shared" si="142"/>
        <v>0</v>
      </c>
      <c r="HG29" s="257">
        <f t="shared" si="143"/>
        <v>4</v>
      </c>
      <c r="HH29" s="257">
        <f t="shared" si="144"/>
        <v>0</v>
      </c>
      <c r="HI29" s="66" t="str">
        <f t="shared" si="17"/>
        <v>PASSED</v>
      </c>
      <c r="HJ29" s="93">
        <f t="shared" si="145"/>
        <v>1200</v>
      </c>
      <c r="HK29" s="93">
        <f t="shared" si="146"/>
        <v>1170</v>
      </c>
      <c r="HL29" s="94">
        <f t="shared" si="147"/>
        <v>97.5</v>
      </c>
      <c r="HM29" s="216">
        <f t="shared" si="148"/>
        <v>97.5</v>
      </c>
      <c r="HN29" s="217">
        <f t="shared" si="149"/>
        <v>1.9999999999999998</v>
      </c>
      <c r="HO29" s="95" t="str">
        <f t="shared" si="150"/>
        <v>A</v>
      </c>
      <c r="HP29" s="156" t="str">
        <f>details!EP29</f>
        <v/>
      </c>
      <c r="HQ29" s="157" t="str">
        <f>details!EQ29</f>
        <v/>
      </c>
      <c r="HR29" s="220" t="str">
        <f t="shared" si="152"/>
        <v/>
      </c>
      <c r="HS29" s="102" t="str">
        <f>IF(details!CP29="","",details!CP29)</f>
        <v/>
      </c>
    </row>
    <row r="30" spans="1:268" ht="14" customHeight="1">
      <c r="A30" s="147">
        <f>IF(details!A30="","",details!A30)</f>
        <v>24</v>
      </c>
      <c r="B30" s="66" t="str">
        <f>IF(details!B30="","",details!B30)</f>
        <v/>
      </c>
      <c r="C30" s="66" t="str">
        <f>IF(details!C30="","",details!C30)</f>
        <v/>
      </c>
      <c r="D30" s="97">
        <f>IF(details!D30="","",details!D30)</f>
        <v>824</v>
      </c>
      <c r="E30" s="97" t="str">
        <f>IF(details!E30="","",details!E30)</f>
        <v/>
      </c>
      <c r="F30" s="66" t="str">
        <f>IF(details!F30="","",details!F30)</f>
        <v/>
      </c>
      <c r="G30" s="315" t="str">
        <f>IF(details!G30="","",details!G30)</f>
        <v/>
      </c>
      <c r="H30" s="148" t="str">
        <f>IF(details!CQ30="","",details!CQ30)</f>
        <v/>
      </c>
      <c r="I30" s="149" t="str">
        <f>IF(details!I30="","",details!I30)</f>
        <v>A24</v>
      </c>
      <c r="J30" s="149" t="str">
        <f>IF(details!J30="","",details!J30)</f>
        <v>B24</v>
      </c>
      <c r="K30" s="149" t="str">
        <f>IF(details!K30="","",details!K30)</f>
        <v>C24</v>
      </c>
      <c r="L30" s="66">
        <f>IF(details!L30="","",details!L30)</f>
        <v>5</v>
      </c>
      <c r="M30" s="66">
        <f>IF(details!M30="","",details!M30)</f>
        <v>5</v>
      </c>
      <c r="N30" s="66">
        <f t="shared" si="28"/>
        <v>10</v>
      </c>
      <c r="O30" s="66">
        <f>IF(details!N30="","",details!N30)</f>
        <v>5</v>
      </c>
      <c r="P30" s="66">
        <f>IF(details!O30="","",details!O30)</f>
        <v>5</v>
      </c>
      <c r="Q30" s="66">
        <f t="shared" si="29"/>
        <v>10</v>
      </c>
      <c r="R30" s="66">
        <f>IF(details!P30="","",details!P30)</f>
        <v>5</v>
      </c>
      <c r="S30" s="66">
        <f>IF(details!Q30="","",details!Q30)</f>
        <v>5</v>
      </c>
      <c r="T30" s="66">
        <f t="shared" si="30"/>
        <v>10</v>
      </c>
      <c r="U30" s="150">
        <f t="shared" si="31"/>
        <v>30</v>
      </c>
      <c r="V30" s="66">
        <f>IF(details!R30="","",details!R30)</f>
        <v>27</v>
      </c>
      <c r="W30" s="66">
        <f>IF(details!S30="","",details!S30)</f>
        <v>27</v>
      </c>
      <c r="X30" s="66">
        <f>IF(details!T30="","",details!T30)</f>
        <v>7</v>
      </c>
      <c r="Y30" s="150">
        <f t="shared" si="32"/>
        <v>61</v>
      </c>
      <c r="Z30" s="151">
        <f t="shared" si="33"/>
        <v>91</v>
      </c>
      <c r="AA30" s="66">
        <f>IF(details!U30="","",details!U30)</f>
        <v>37</v>
      </c>
      <c r="AB30" s="66">
        <f>IF(details!V30="","",details!V30)</f>
        <v>37</v>
      </c>
      <c r="AC30" s="66">
        <f>IF(details!W30="","",details!W30)</f>
        <v>20</v>
      </c>
      <c r="AD30" s="151">
        <f t="shared" si="34"/>
        <v>94</v>
      </c>
      <c r="AE30" s="97">
        <f t="shared" si="35"/>
        <v>185</v>
      </c>
      <c r="AF30" s="152">
        <f t="shared" si="36"/>
        <v>93</v>
      </c>
      <c r="AG30" s="97" t="str">
        <f t="shared" si="37"/>
        <v>A</v>
      </c>
      <c r="AH30" s="138">
        <f t="shared" si="0"/>
        <v>200</v>
      </c>
      <c r="AI30" s="138">
        <f t="shared" si="38"/>
        <v>0</v>
      </c>
      <c r="AJ30" s="66">
        <f>IF(details!X30="","",details!X30)</f>
        <v>5</v>
      </c>
      <c r="AK30" s="66">
        <f>IF(details!Y30="","",details!Y30)</f>
        <v>5</v>
      </c>
      <c r="AL30" s="66">
        <f t="shared" si="39"/>
        <v>10</v>
      </c>
      <c r="AM30" s="66">
        <f>IF(details!Z30="","",details!Z30)</f>
        <v>5</v>
      </c>
      <c r="AN30" s="66">
        <f>IF(details!AA30="","",details!AA30)</f>
        <v>5</v>
      </c>
      <c r="AO30" s="66">
        <f t="shared" si="40"/>
        <v>10</v>
      </c>
      <c r="AP30" s="66">
        <f>IF(details!AB30="","",details!AB30)</f>
        <v>5</v>
      </c>
      <c r="AQ30" s="66">
        <f>IF(details!AC30="","",details!AC30)</f>
        <v>5</v>
      </c>
      <c r="AR30" s="66">
        <f t="shared" si="41"/>
        <v>10</v>
      </c>
      <c r="AS30" s="150">
        <f t="shared" si="42"/>
        <v>30</v>
      </c>
      <c r="AT30" s="66">
        <f>IF(details!AD30="","",details!AD30)</f>
        <v>27</v>
      </c>
      <c r="AU30" s="66">
        <f>IF(details!AE30="","",details!AE30)</f>
        <v>27</v>
      </c>
      <c r="AV30" s="66">
        <f>IF(details!AF30="","",details!AF30)</f>
        <v>7</v>
      </c>
      <c r="AW30" s="150">
        <f t="shared" si="43"/>
        <v>61</v>
      </c>
      <c r="AX30" s="151">
        <f t="shared" si="44"/>
        <v>91</v>
      </c>
      <c r="AY30" s="66">
        <f>IF(details!AG30="","",details!AG30)</f>
        <v>37</v>
      </c>
      <c r="AZ30" s="66">
        <f>IF(details!AH30="","",details!AH30)</f>
        <v>37</v>
      </c>
      <c r="BA30" s="66">
        <f>IF(details!AI30="","",details!AI30)</f>
        <v>20</v>
      </c>
      <c r="BB30" s="151">
        <f t="shared" si="45"/>
        <v>94</v>
      </c>
      <c r="BC30" s="97">
        <f t="shared" si="46"/>
        <v>185</v>
      </c>
      <c r="BD30" s="152">
        <f t="shared" si="47"/>
        <v>93</v>
      </c>
      <c r="BE30" s="97" t="str">
        <f t="shared" si="48"/>
        <v>A</v>
      </c>
      <c r="BF30" s="138">
        <f t="shared" si="2"/>
        <v>200</v>
      </c>
      <c r="BG30" s="138">
        <f t="shared" si="49"/>
        <v>0</v>
      </c>
      <c r="BH30" s="153" t="str">
        <f>IF(D30="","",details!AJ30)</f>
        <v>s</v>
      </c>
      <c r="BI30" s="66">
        <f>IF(details!AK30="","",details!AK30)</f>
        <v>5</v>
      </c>
      <c r="BJ30" s="66">
        <f>IF(details!AL30="","",details!AL30)</f>
        <v>5</v>
      </c>
      <c r="BK30" s="66">
        <f t="shared" si="50"/>
        <v>10</v>
      </c>
      <c r="BL30" s="66">
        <f>IF(details!AM30="","",details!AM30)</f>
        <v>5</v>
      </c>
      <c r="BM30" s="66">
        <f>IF(details!AN30="","",details!AN30)</f>
        <v>5</v>
      </c>
      <c r="BN30" s="66">
        <f t="shared" si="51"/>
        <v>10</v>
      </c>
      <c r="BO30" s="66">
        <f>IF(details!AO30="","",details!AO30)</f>
        <v>5</v>
      </c>
      <c r="BP30" s="66">
        <f>IF(details!AP30="","",details!AP30)</f>
        <v>5</v>
      </c>
      <c r="BQ30" s="66">
        <f t="shared" si="52"/>
        <v>10</v>
      </c>
      <c r="BR30" s="150">
        <f t="shared" si="53"/>
        <v>30</v>
      </c>
      <c r="BS30" s="66">
        <f>IF(details!AQ30="","",details!AQ30)</f>
        <v>50</v>
      </c>
      <c r="BT30" s="66">
        <f>IF(details!AR30="","",details!AR30)</f>
        <v>20</v>
      </c>
      <c r="BU30" s="150">
        <f t="shared" si="54"/>
        <v>70</v>
      </c>
      <c r="BV30" s="151">
        <f t="shared" si="55"/>
        <v>100</v>
      </c>
      <c r="BW30" s="66">
        <f>IF(details!AS30="","",details!AS30)</f>
        <v>70</v>
      </c>
      <c r="BX30" s="66">
        <f>IF(details!AT30="","",details!AT30)</f>
        <v>30</v>
      </c>
      <c r="BY30" s="151">
        <f t="shared" si="56"/>
        <v>100</v>
      </c>
      <c r="BZ30" s="97">
        <f t="shared" si="57"/>
        <v>200</v>
      </c>
      <c r="CA30" s="152">
        <f t="shared" si="58"/>
        <v>100</v>
      </c>
      <c r="CB30" s="97" t="str">
        <f t="shared" si="59"/>
        <v>A</v>
      </c>
      <c r="CC30" s="138">
        <f t="shared" si="4"/>
        <v>200</v>
      </c>
      <c r="CD30" s="138">
        <f t="shared" si="60"/>
        <v>0</v>
      </c>
      <c r="CE30" s="66">
        <f>IF(details!AU30="","",details!AU30)</f>
        <v>5</v>
      </c>
      <c r="CF30" s="66">
        <f>IF(details!AV30="","",details!AV30)</f>
        <v>5</v>
      </c>
      <c r="CG30" s="66">
        <f t="shared" si="61"/>
        <v>10</v>
      </c>
      <c r="CH30" s="66">
        <f>IF(details!AW30="","",details!AW30)</f>
        <v>5</v>
      </c>
      <c r="CI30" s="66">
        <f>IF(details!AX30="","",details!AX30)</f>
        <v>5</v>
      </c>
      <c r="CJ30" s="66">
        <f t="shared" si="62"/>
        <v>10</v>
      </c>
      <c r="CK30" s="66">
        <f>IF(details!AY30="","",details!AY30)</f>
        <v>5</v>
      </c>
      <c r="CL30" s="66">
        <f>IF(details!AZ30="","",details!AZ30)</f>
        <v>5</v>
      </c>
      <c r="CM30" s="66">
        <f t="shared" si="63"/>
        <v>10</v>
      </c>
      <c r="CN30" s="150">
        <f t="shared" si="64"/>
        <v>30</v>
      </c>
      <c r="CO30" s="66">
        <f>IF(details!BA30="","",details!BA30)</f>
        <v>27</v>
      </c>
      <c r="CP30" s="66">
        <f>IF(details!BB30="","",details!BB30)</f>
        <v>27</v>
      </c>
      <c r="CQ30" s="66">
        <f>IF(details!BC30="","",details!BC30)</f>
        <v>7</v>
      </c>
      <c r="CR30" s="150">
        <f t="shared" si="65"/>
        <v>61</v>
      </c>
      <c r="CS30" s="151">
        <f t="shared" si="66"/>
        <v>91</v>
      </c>
      <c r="CT30" s="66">
        <f>IF(details!BD30="","",details!BD30)</f>
        <v>37</v>
      </c>
      <c r="CU30" s="66">
        <f>IF(details!BE30="","",details!BE30)</f>
        <v>37</v>
      </c>
      <c r="CV30" s="66">
        <f>IF(details!BF30="","",details!BF30)</f>
        <v>20</v>
      </c>
      <c r="CW30" s="151">
        <f t="shared" si="67"/>
        <v>94</v>
      </c>
      <c r="CX30" s="97">
        <f t="shared" si="68"/>
        <v>185</v>
      </c>
      <c r="CY30" s="152">
        <f t="shared" si="69"/>
        <v>93</v>
      </c>
      <c r="CZ30" s="97" t="str">
        <f t="shared" si="70"/>
        <v>A</v>
      </c>
      <c r="DA30" s="138">
        <f t="shared" si="6"/>
        <v>200</v>
      </c>
      <c r="DB30" s="138">
        <f t="shared" si="71"/>
        <v>0</v>
      </c>
      <c r="DC30" s="66">
        <f>IF(details!BG30="","",details!BG30)</f>
        <v>5</v>
      </c>
      <c r="DD30" s="66">
        <f>IF(details!BH30="","",details!BH30)</f>
        <v>5</v>
      </c>
      <c r="DE30" s="66">
        <f t="shared" si="72"/>
        <v>10</v>
      </c>
      <c r="DF30" s="66">
        <f>IF(details!BI30="","",details!BI30)</f>
        <v>5</v>
      </c>
      <c r="DG30" s="66">
        <f>IF(details!BJ30="","",details!BJ30)</f>
        <v>5</v>
      </c>
      <c r="DH30" s="66">
        <f t="shared" si="73"/>
        <v>10</v>
      </c>
      <c r="DI30" s="66">
        <f>IF(details!BK30="","",details!BK30)</f>
        <v>5</v>
      </c>
      <c r="DJ30" s="66">
        <f>IF(details!BL30="","",details!BL30)</f>
        <v>5</v>
      </c>
      <c r="DK30" s="66">
        <f t="shared" si="74"/>
        <v>10</v>
      </c>
      <c r="DL30" s="150">
        <f t="shared" si="75"/>
        <v>30</v>
      </c>
      <c r="DM30" s="66">
        <f>IF(details!BM30="","",details!BM30)</f>
        <v>50</v>
      </c>
      <c r="DN30" s="66">
        <f>IF(details!BN30="","",details!BN30)</f>
        <v>20</v>
      </c>
      <c r="DO30" s="150">
        <f t="shared" si="76"/>
        <v>70</v>
      </c>
      <c r="DP30" s="151">
        <f t="shared" si="77"/>
        <v>100</v>
      </c>
      <c r="DQ30" s="66">
        <f>IF(details!BO30="","",details!BO30)</f>
        <v>70</v>
      </c>
      <c r="DR30" s="66">
        <f>IF(details!BP30="","",details!BP30)</f>
        <v>30</v>
      </c>
      <c r="DS30" s="151">
        <f t="shared" si="78"/>
        <v>100</v>
      </c>
      <c r="DT30" s="97">
        <f t="shared" si="79"/>
        <v>200</v>
      </c>
      <c r="DU30" s="152">
        <f t="shared" si="80"/>
        <v>100</v>
      </c>
      <c r="DV30" s="97" t="str">
        <f t="shared" si="81"/>
        <v>A</v>
      </c>
      <c r="DW30" s="138">
        <f t="shared" si="8"/>
        <v>200</v>
      </c>
      <c r="DX30" s="138">
        <f t="shared" si="82"/>
        <v>0</v>
      </c>
      <c r="DY30" s="66">
        <f>IF(details!BQ30="","",details!BQ30)</f>
        <v>5</v>
      </c>
      <c r="DZ30" s="66">
        <f>IF(details!BR30="","",details!BR30)</f>
        <v>5</v>
      </c>
      <c r="EA30" s="66">
        <f t="shared" si="83"/>
        <v>10</v>
      </c>
      <c r="EB30" s="66">
        <f>IF(details!BS30="","",details!BS30)</f>
        <v>5</v>
      </c>
      <c r="EC30" s="66">
        <f>IF(details!BT30="","",details!BT30)</f>
        <v>5</v>
      </c>
      <c r="ED30" s="66">
        <f t="shared" si="84"/>
        <v>10</v>
      </c>
      <c r="EE30" s="66">
        <f>IF(details!BU30="","",details!BU30)</f>
        <v>5</v>
      </c>
      <c r="EF30" s="66">
        <f>IF(details!BV30="","",details!BV30)</f>
        <v>5</v>
      </c>
      <c r="EG30" s="66">
        <f t="shared" si="85"/>
        <v>10</v>
      </c>
      <c r="EH30" s="150">
        <f t="shared" si="86"/>
        <v>30</v>
      </c>
      <c r="EI30" s="66">
        <f>IF(details!BW30="","",details!BW30)</f>
        <v>50</v>
      </c>
      <c r="EJ30" s="66">
        <f>IF(details!BX30="","",details!BX30)</f>
        <v>20</v>
      </c>
      <c r="EK30" s="150">
        <f t="shared" si="87"/>
        <v>70</v>
      </c>
      <c r="EL30" s="151">
        <f t="shared" si="88"/>
        <v>100</v>
      </c>
      <c r="EM30" s="66">
        <f>IF(details!BY30="","",details!BY30)</f>
        <v>70</v>
      </c>
      <c r="EN30" s="66">
        <f>IF(details!BZ30="","",details!BZ30)</f>
        <v>30</v>
      </c>
      <c r="EO30" s="151">
        <f t="shared" si="89"/>
        <v>100</v>
      </c>
      <c r="EP30" s="97">
        <f t="shared" si="90"/>
        <v>200</v>
      </c>
      <c r="EQ30" s="152">
        <f t="shared" si="91"/>
        <v>100</v>
      </c>
      <c r="ER30" s="97" t="str">
        <f t="shared" si="92"/>
        <v>A</v>
      </c>
      <c r="ES30" s="138">
        <f t="shared" si="10"/>
        <v>200</v>
      </c>
      <c r="ET30" s="138">
        <f t="shared" si="93"/>
        <v>0</v>
      </c>
      <c r="EU30" s="66">
        <f>IF(details!CA30="","",details!CA30)</f>
        <v>20</v>
      </c>
      <c r="EV30" s="66">
        <f>IF(details!CB30="","",details!CB30)</f>
        <v>20</v>
      </c>
      <c r="EW30" s="66">
        <f>IF(details!CC30="","",details!CC30)</f>
        <v>20</v>
      </c>
      <c r="EX30" s="66">
        <f>IF(details!CD30="","",details!CD30)</f>
        <v>20</v>
      </c>
      <c r="EY30" s="66">
        <f>IF(details!CE30="","",details!CE30)</f>
        <v>20</v>
      </c>
      <c r="EZ30" s="97">
        <f t="shared" si="94"/>
        <v>100</v>
      </c>
      <c r="FA30" s="97">
        <f t="shared" si="95"/>
        <v>100</v>
      </c>
      <c r="FB30" s="97" t="str">
        <f t="shared" si="96"/>
        <v>A</v>
      </c>
      <c r="FC30" s="138">
        <f t="shared" si="97"/>
        <v>100</v>
      </c>
      <c r="FD30" s="138">
        <f t="shared" si="98"/>
        <v>0</v>
      </c>
      <c r="FE30" s="66">
        <f>IF(details!CF30="","",details!CF30)</f>
        <v>20</v>
      </c>
      <c r="FF30" s="66">
        <f>IF(details!CG30="","",details!CG30)</f>
        <v>20</v>
      </c>
      <c r="FG30" s="66">
        <f>IF(details!CH30="","",details!CH30)</f>
        <v>20</v>
      </c>
      <c r="FH30" s="66">
        <f>IF(details!CI30="","",details!CI30)</f>
        <v>20</v>
      </c>
      <c r="FI30" s="66">
        <f>IF(details!CJ30="","",details!CJ30)</f>
        <v>20</v>
      </c>
      <c r="FJ30" s="97">
        <f t="shared" si="99"/>
        <v>100</v>
      </c>
      <c r="FK30" s="97">
        <f t="shared" si="100"/>
        <v>100</v>
      </c>
      <c r="FL30" s="97" t="str">
        <f t="shared" si="101"/>
        <v>A</v>
      </c>
      <c r="FM30" s="138">
        <f t="shared" si="102"/>
        <v>100</v>
      </c>
      <c r="FN30" s="138">
        <f t="shared" si="103"/>
        <v>0</v>
      </c>
      <c r="FO30" s="66">
        <f>IF(details!CK30="","",details!CK30)</f>
        <v>20</v>
      </c>
      <c r="FP30" s="66">
        <f>IF(details!CL30="","",details!CL30)</f>
        <v>20</v>
      </c>
      <c r="FQ30" s="66">
        <f>IF(details!CM30="","",details!CM30)</f>
        <v>20</v>
      </c>
      <c r="FR30" s="66">
        <f>IF(details!CN30="","",details!CN30)</f>
        <v>20</v>
      </c>
      <c r="FS30" s="66">
        <f>IF(details!CO30="","",details!CO30)</f>
        <v>20</v>
      </c>
      <c r="FT30" s="97">
        <f t="shared" si="104"/>
        <v>100</v>
      </c>
      <c r="FU30" s="97">
        <f t="shared" si="105"/>
        <v>100</v>
      </c>
      <c r="FV30" s="97" t="str">
        <f t="shared" si="106"/>
        <v>A</v>
      </c>
      <c r="FW30" s="138">
        <f t="shared" si="107"/>
        <v>100</v>
      </c>
      <c r="FX30" s="138">
        <f t="shared" si="108"/>
        <v>0</v>
      </c>
      <c r="FY30" s="96">
        <f t="shared" si="109"/>
        <v>200</v>
      </c>
      <c r="FZ30" s="96">
        <f t="shared" si="110"/>
        <v>185</v>
      </c>
      <c r="GA30" s="96" t="str">
        <f t="shared" si="111"/>
        <v>A</v>
      </c>
      <c r="GB30" s="96">
        <f t="shared" si="112"/>
        <v>200</v>
      </c>
      <c r="GC30" s="96">
        <f t="shared" si="113"/>
        <v>185</v>
      </c>
      <c r="GD30" s="96" t="str">
        <f t="shared" si="114"/>
        <v>A</v>
      </c>
      <c r="GE30" s="154">
        <f t="shared" si="115"/>
        <v>200</v>
      </c>
      <c r="GF30" s="154">
        <f t="shared" si="116"/>
        <v>200</v>
      </c>
      <c r="GG30" s="154" t="str">
        <f t="shared" si="117"/>
        <v>A</v>
      </c>
      <c r="GH30" s="96" t="str">
        <f t="shared" si="118"/>
        <v>A</v>
      </c>
      <c r="GI30" s="96" t="str">
        <f t="shared" si="119"/>
        <v/>
      </c>
      <c r="GJ30" s="96" t="str">
        <f t="shared" si="120"/>
        <v/>
      </c>
      <c r="GK30" s="96" t="str">
        <f t="shared" si="121"/>
        <v/>
      </c>
      <c r="GL30" s="96" t="str">
        <f t="shared" si="122"/>
        <v/>
      </c>
      <c r="GM30" s="96">
        <f t="shared" si="123"/>
        <v>200</v>
      </c>
      <c r="GN30" s="96">
        <f t="shared" si="124"/>
        <v>185</v>
      </c>
      <c r="GO30" s="96" t="str">
        <f t="shared" si="125"/>
        <v>A</v>
      </c>
      <c r="GP30" s="96">
        <f t="shared" si="126"/>
        <v>200</v>
      </c>
      <c r="GQ30" s="96">
        <f t="shared" si="127"/>
        <v>200</v>
      </c>
      <c r="GR30" s="96" t="str">
        <f t="shared" si="128"/>
        <v>A</v>
      </c>
      <c r="GS30" s="96">
        <f t="shared" si="129"/>
        <v>200</v>
      </c>
      <c r="GT30" s="96">
        <f t="shared" si="130"/>
        <v>200</v>
      </c>
      <c r="GU30" s="96" t="str">
        <f t="shared" si="131"/>
        <v>A</v>
      </c>
      <c r="GV30" s="96">
        <f t="shared" si="132"/>
        <v>100</v>
      </c>
      <c r="GW30" s="96">
        <f t="shared" si="133"/>
        <v>100</v>
      </c>
      <c r="GX30" s="96" t="str">
        <f t="shared" si="134"/>
        <v>A</v>
      </c>
      <c r="GY30" s="155">
        <f t="shared" si="135"/>
        <v>100</v>
      </c>
      <c r="GZ30" s="155">
        <f t="shared" si="136"/>
        <v>100</v>
      </c>
      <c r="HA30" s="155" t="str">
        <f t="shared" si="137"/>
        <v>A</v>
      </c>
      <c r="HB30" s="155">
        <f t="shared" si="138"/>
        <v>100</v>
      </c>
      <c r="HC30" s="155">
        <f t="shared" si="139"/>
        <v>100</v>
      </c>
      <c r="HD30" s="155" t="str">
        <f t="shared" si="140"/>
        <v>A</v>
      </c>
      <c r="HE30" s="257">
        <f t="shared" si="141"/>
        <v>0</v>
      </c>
      <c r="HF30" s="257">
        <f t="shared" si="142"/>
        <v>0</v>
      </c>
      <c r="HG30" s="257">
        <f t="shared" si="143"/>
        <v>4</v>
      </c>
      <c r="HH30" s="257">
        <f t="shared" si="144"/>
        <v>0</v>
      </c>
      <c r="HI30" s="66" t="str">
        <f t="shared" si="17"/>
        <v>PASSED</v>
      </c>
      <c r="HJ30" s="93">
        <f t="shared" si="145"/>
        <v>1200</v>
      </c>
      <c r="HK30" s="93">
        <f t="shared" si="146"/>
        <v>1155</v>
      </c>
      <c r="HL30" s="94">
        <f t="shared" si="147"/>
        <v>96.25</v>
      </c>
      <c r="HM30" s="216">
        <f t="shared" si="148"/>
        <v>96.25</v>
      </c>
      <c r="HN30" s="217">
        <f t="shared" si="149"/>
        <v>3.0000000000000004</v>
      </c>
      <c r="HO30" s="95" t="str">
        <f t="shared" si="150"/>
        <v>A</v>
      </c>
      <c r="HP30" s="156" t="str">
        <f>details!EP30</f>
        <v/>
      </c>
      <c r="HQ30" s="157" t="str">
        <f>details!EQ30</f>
        <v/>
      </c>
      <c r="HR30" s="220" t="str">
        <f t="shared" si="152"/>
        <v/>
      </c>
      <c r="HS30" s="102" t="str">
        <f>IF(details!CP30="","",details!CP30)</f>
        <v/>
      </c>
    </row>
    <row r="31" spans="1:268" ht="14" customHeight="1">
      <c r="A31" s="147">
        <f>IF(details!A31="","",details!A31)</f>
        <v>25</v>
      </c>
      <c r="B31" s="66" t="str">
        <f>IF(details!B31="","",details!B31)</f>
        <v/>
      </c>
      <c r="C31" s="66" t="str">
        <f>IF(details!C31="","",details!C31)</f>
        <v/>
      </c>
      <c r="D31" s="97">
        <f>IF(details!D31="","",details!D31)</f>
        <v>825</v>
      </c>
      <c r="E31" s="97" t="str">
        <f>IF(details!E31="","",details!E31)</f>
        <v/>
      </c>
      <c r="F31" s="66" t="str">
        <f>IF(details!F31="","",details!F31)</f>
        <v/>
      </c>
      <c r="G31" s="315" t="str">
        <f>IF(details!G31="","",details!G31)</f>
        <v/>
      </c>
      <c r="H31" s="148" t="str">
        <f>IF(details!CQ31="","",details!CQ31)</f>
        <v/>
      </c>
      <c r="I31" s="149" t="str">
        <f>IF(details!I31="","",details!I31)</f>
        <v>A25</v>
      </c>
      <c r="J31" s="149" t="str">
        <f>IF(details!J31="","",details!J31)</f>
        <v>B25</v>
      </c>
      <c r="K31" s="149" t="str">
        <f>IF(details!K31="","",details!K31)</f>
        <v>C25</v>
      </c>
      <c r="L31" s="66">
        <f>IF(details!L31="","",details!L31)</f>
        <v>5</v>
      </c>
      <c r="M31" s="66">
        <f>IF(details!M31="","",details!M31)</f>
        <v>5</v>
      </c>
      <c r="N31" s="66">
        <f t="shared" si="28"/>
        <v>10</v>
      </c>
      <c r="O31" s="66">
        <f>IF(details!N31="","",details!N31)</f>
        <v>5</v>
      </c>
      <c r="P31" s="66">
        <f>IF(details!O31="","",details!O31)</f>
        <v>5</v>
      </c>
      <c r="Q31" s="66">
        <f t="shared" si="29"/>
        <v>10</v>
      </c>
      <c r="R31" s="66">
        <f>IF(details!P31="","",details!P31)</f>
        <v>5</v>
      </c>
      <c r="S31" s="66">
        <f>IF(details!Q31="","",details!Q31)</f>
        <v>5</v>
      </c>
      <c r="T31" s="66">
        <f t="shared" si="30"/>
        <v>10</v>
      </c>
      <c r="U31" s="150">
        <f t="shared" si="31"/>
        <v>30</v>
      </c>
      <c r="V31" s="66">
        <f>IF(details!R31="","",details!R31)</f>
        <v>26</v>
      </c>
      <c r="W31" s="66">
        <f>IF(details!S31="","",details!S31)</f>
        <v>26</v>
      </c>
      <c r="X31" s="66">
        <f>IF(details!T31="","",details!T31)</f>
        <v>6</v>
      </c>
      <c r="Y31" s="150">
        <f t="shared" si="32"/>
        <v>58</v>
      </c>
      <c r="Z31" s="151">
        <f t="shared" si="33"/>
        <v>88</v>
      </c>
      <c r="AA31" s="66">
        <f>IF(details!U31="","",details!U31)</f>
        <v>36</v>
      </c>
      <c r="AB31" s="66">
        <f>IF(details!V31="","",details!V31)</f>
        <v>36</v>
      </c>
      <c r="AC31" s="66">
        <f>IF(details!W31="","",details!W31)</f>
        <v>20</v>
      </c>
      <c r="AD31" s="151">
        <f t="shared" si="34"/>
        <v>92</v>
      </c>
      <c r="AE31" s="97">
        <f t="shared" si="35"/>
        <v>180</v>
      </c>
      <c r="AF31" s="152">
        <f t="shared" si="36"/>
        <v>90</v>
      </c>
      <c r="AG31" s="97" t="str">
        <f t="shared" si="37"/>
        <v>A</v>
      </c>
      <c r="AH31" s="138">
        <f t="shared" si="0"/>
        <v>200</v>
      </c>
      <c r="AI31" s="138">
        <f t="shared" si="38"/>
        <v>0</v>
      </c>
      <c r="AJ31" s="66">
        <f>IF(details!X31="","",details!X31)</f>
        <v>5</v>
      </c>
      <c r="AK31" s="66">
        <f>IF(details!Y31="","",details!Y31)</f>
        <v>5</v>
      </c>
      <c r="AL31" s="66">
        <f t="shared" si="39"/>
        <v>10</v>
      </c>
      <c r="AM31" s="66">
        <f>IF(details!Z31="","",details!Z31)</f>
        <v>5</v>
      </c>
      <c r="AN31" s="66">
        <f>IF(details!AA31="","",details!AA31)</f>
        <v>5</v>
      </c>
      <c r="AO31" s="66">
        <f t="shared" si="40"/>
        <v>10</v>
      </c>
      <c r="AP31" s="66">
        <f>IF(details!AB31="","",details!AB31)</f>
        <v>5</v>
      </c>
      <c r="AQ31" s="66">
        <f>IF(details!AC31="","",details!AC31)</f>
        <v>5</v>
      </c>
      <c r="AR31" s="66">
        <f t="shared" si="41"/>
        <v>10</v>
      </c>
      <c r="AS31" s="150">
        <f t="shared" si="42"/>
        <v>30</v>
      </c>
      <c r="AT31" s="66">
        <f>IF(details!AD31="","",details!AD31)</f>
        <v>26</v>
      </c>
      <c r="AU31" s="66">
        <f>IF(details!AE31="","",details!AE31)</f>
        <v>26</v>
      </c>
      <c r="AV31" s="66">
        <f>IF(details!AF31="","",details!AF31)</f>
        <v>6</v>
      </c>
      <c r="AW31" s="150">
        <f t="shared" si="43"/>
        <v>58</v>
      </c>
      <c r="AX31" s="151">
        <f t="shared" si="44"/>
        <v>88</v>
      </c>
      <c r="AY31" s="66">
        <f>IF(details!AG31="","",details!AG31)</f>
        <v>36</v>
      </c>
      <c r="AZ31" s="66">
        <f>IF(details!AH31="","",details!AH31)</f>
        <v>36</v>
      </c>
      <c r="BA31" s="66">
        <f>IF(details!AI31="","",details!AI31)</f>
        <v>20</v>
      </c>
      <c r="BB31" s="151">
        <f t="shared" si="45"/>
        <v>92</v>
      </c>
      <c r="BC31" s="97">
        <f t="shared" si="46"/>
        <v>180</v>
      </c>
      <c r="BD31" s="152">
        <f t="shared" si="47"/>
        <v>90</v>
      </c>
      <c r="BE31" s="97" t="str">
        <f t="shared" si="48"/>
        <v>A</v>
      </c>
      <c r="BF31" s="138">
        <f t="shared" si="2"/>
        <v>200</v>
      </c>
      <c r="BG31" s="138">
        <f t="shared" si="49"/>
        <v>0</v>
      </c>
      <c r="BH31" s="153" t="str">
        <f>IF(D31="","",details!AJ31)</f>
        <v>s</v>
      </c>
      <c r="BI31" s="66">
        <f>IF(details!AK31="","",details!AK31)</f>
        <v>5</v>
      </c>
      <c r="BJ31" s="66">
        <f>IF(details!AL31="","",details!AL31)</f>
        <v>5</v>
      </c>
      <c r="BK31" s="66">
        <f t="shared" si="50"/>
        <v>10</v>
      </c>
      <c r="BL31" s="66">
        <f>IF(details!AM31="","",details!AM31)</f>
        <v>5</v>
      </c>
      <c r="BM31" s="66">
        <f>IF(details!AN31="","",details!AN31)</f>
        <v>5</v>
      </c>
      <c r="BN31" s="66">
        <f t="shared" si="51"/>
        <v>10</v>
      </c>
      <c r="BO31" s="66">
        <f>IF(details!AO31="","",details!AO31)</f>
        <v>5</v>
      </c>
      <c r="BP31" s="66">
        <f>IF(details!AP31="","",details!AP31)</f>
        <v>5</v>
      </c>
      <c r="BQ31" s="66">
        <f t="shared" si="52"/>
        <v>10</v>
      </c>
      <c r="BR31" s="150">
        <f t="shared" si="53"/>
        <v>30</v>
      </c>
      <c r="BS31" s="66">
        <f>IF(details!AQ31="","",details!AQ31)</f>
        <v>50</v>
      </c>
      <c r="BT31" s="66">
        <f>IF(details!AR31="","",details!AR31)</f>
        <v>20</v>
      </c>
      <c r="BU31" s="150">
        <f t="shared" si="54"/>
        <v>70</v>
      </c>
      <c r="BV31" s="151">
        <f t="shared" si="55"/>
        <v>100</v>
      </c>
      <c r="BW31" s="66">
        <f>IF(details!AS31="","",details!AS31)</f>
        <v>70</v>
      </c>
      <c r="BX31" s="66">
        <f>IF(details!AT31="","",details!AT31)</f>
        <v>30</v>
      </c>
      <c r="BY31" s="151">
        <f t="shared" si="56"/>
        <v>100</v>
      </c>
      <c r="BZ31" s="97">
        <f t="shared" si="57"/>
        <v>200</v>
      </c>
      <c r="CA31" s="152">
        <f t="shared" si="58"/>
        <v>100</v>
      </c>
      <c r="CB31" s="97" t="str">
        <f t="shared" si="59"/>
        <v>A</v>
      </c>
      <c r="CC31" s="138">
        <f t="shared" si="4"/>
        <v>200</v>
      </c>
      <c r="CD31" s="138">
        <f t="shared" si="60"/>
        <v>0</v>
      </c>
      <c r="CE31" s="66">
        <f>IF(details!AU31="","",details!AU31)</f>
        <v>5</v>
      </c>
      <c r="CF31" s="66">
        <f>IF(details!AV31="","",details!AV31)</f>
        <v>5</v>
      </c>
      <c r="CG31" s="66">
        <f t="shared" si="61"/>
        <v>10</v>
      </c>
      <c r="CH31" s="66">
        <f>IF(details!AW31="","",details!AW31)</f>
        <v>5</v>
      </c>
      <c r="CI31" s="66">
        <f>IF(details!AX31="","",details!AX31)</f>
        <v>5</v>
      </c>
      <c r="CJ31" s="66">
        <f t="shared" si="62"/>
        <v>10</v>
      </c>
      <c r="CK31" s="66">
        <f>IF(details!AY31="","",details!AY31)</f>
        <v>5</v>
      </c>
      <c r="CL31" s="66">
        <f>IF(details!AZ31="","",details!AZ31)</f>
        <v>5</v>
      </c>
      <c r="CM31" s="66">
        <f t="shared" si="63"/>
        <v>10</v>
      </c>
      <c r="CN31" s="150">
        <f t="shared" si="64"/>
        <v>30</v>
      </c>
      <c r="CO31" s="66">
        <f>IF(details!BA31="","",details!BA31)</f>
        <v>26</v>
      </c>
      <c r="CP31" s="66">
        <f>IF(details!BB31="","",details!BB31)</f>
        <v>26</v>
      </c>
      <c r="CQ31" s="66">
        <f>IF(details!BC31="","",details!BC31)</f>
        <v>6</v>
      </c>
      <c r="CR31" s="150">
        <f t="shared" si="65"/>
        <v>58</v>
      </c>
      <c r="CS31" s="151">
        <f t="shared" si="66"/>
        <v>88</v>
      </c>
      <c r="CT31" s="66">
        <f>IF(details!BD31="","",details!BD31)</f>
        <v>36</v>
      </c>
      <c r="CU31" s="66">
        <f>IF(details!BE31="","",details!BE31)</f>
        <v>36</v>
      </c>
      <c r="CV31" s="66">
        <f>IF(details!BF31="","",details!BF31)</f>
        <v>20</v>
      </c>
      <c r="CW31" s="151">
        <f t="shared" si="67"/>
        <v>92</v>
      </c>
      <c r="CX31" s="97">
        <f t="shared" si="68"/>
        <v>180</v>
      </c>
      <c r="CY31" s="152">
        <f t="shared" si="69"/>
        <v>90</v>
      </c>
      <c r="CZ31" s="97" t="str">
        <f t="shared" si="70"/>
        <v>A</v>
      </c>
      <c r="DA31" s="138">
        <f t="shared" si="6"/>
        <v>200</v>
      </c>
      <c r="DB31" s="138">
        <f t="shared" si="71"/>
        <v>0</v>
      </c>
      <c r="DC31" s="66">
        <f>IF(details!BG31="","",details!BG31)</f>
        <v>5</v>
      </c>
      <c r="DD31" s="66">
        <f>IF(details!BH31="","",details!BH31)</f>
        <v>5</v>
      </c>
      <c r="DE31" s="66">
        <f t="shared" si="72"/>
        <v>10</v>
      </c>
      <c r="DF31" s="66">
        <f>IF(details!BI31="","",details!BI31)</f>
        <v>5</v>
      </c>
      <c r="DG31" s="66">
        <f>IF(details!BJ31="","",details!BJ31)</f>
        <v>5</v>
      </c>
      <c r="DH31" s="66">
        <f t="shared" si="73"/>
        <v>10</v>
      </c>
      <c r="DI31" s="66">
        <f>IF(details!BK31="","",details!BK31)</f>
        <v>5</v>
      </c>
      <c r="DJ31" s="66">
        <f>IF(details!BL31="","",details!BL31)</f>
        <v>5</v>
      </c>
      <c r="DK31" s="66">
        <f t="shared" si="74"/>
        <v>10</v>
      </c>
      <c r="DL31" s="150">
        <f t="shared" si="75"/>
        <v>30</v>
      </c>
      <c r="DM31" s="66">
        <f>IF(details!BM31="","",details!BM31)</f>
        <v>50</v>
      </c>
      <c r="DN31" s="66">
        <f>IF(details!BN31="","",details!BN31)</f>
        <v>20</v>
      </c>
      <c r="DO31" s="150">
        <f t="shared" si="76"/>
        <v>70</v>
      </c>
      <c r="DP31" s="151">
        <f t="shared" si="77"/>
        <v>100</v>
      </c>
      <c r="DQ31" s="66">
        <f>IF(details!BO31="","",details!BO31)</f>
        <v>70</v>
      </c>
      <c r="DR31" s="66">
        <f>IF(details!BP31="","",details!BP31)</f>
        <v>30</v>
      </c>
      <c r="DS31" s="151">
        <f t="shared" si="78"/>
        <v>100</v>
      </c>
      <c r="DT31" s="97">
        <f t="shared" si="79"/>
        <v>200</v>
      </c>
      <c r="DU31" s="152">
        <f t="shared" si="80"/>
        <v>100</v>
      </c>
      <c r="DV31" s="97" t="str">
        <f t="shared" si="81"/>
        <v>A</v>
      </c>
      <c r="DW31" s="138">
        <f t="shared" si="8"/>
        <v>200</v>
      </c>
      <c r="DX31" s="138">
        <f t="shared" si="82"/>
        <v>0</v>
      </c>
      <c r="DY31" s="66">
        <f>IF(details!BQ31="","",details!BQ31)</f>
        <v>5</v>
      </c>
      <c r="DZ31" s="66">
        <f>IF(details!BR31="","",details!BR31)</f>
        <v>5</v>
      </c>
      <c r="EA31" s="66">
        <f t="shared" si="83"/>
        <v>10</v>
      </c>
      <c r="EB31" s="66">
        <f>IF(details!BS31="","",details!BS31)</f>
        <v>5</v>
      </c>
      <c r="EC31" s="66">
        <f>IF(details!BT31="","",details!BT31)</f>
        <v>5</v>
      </c>
      <c r="ED31" s="66">
        <f t="shared" si="84"/>
        <v>10</v>
      </c>
      <c r="EE31" s="66">
        <f>IF(details!BU31="","",details!BU31)</f>
        <v>5</v>
      </c>
      <c r="EF31" s="66">
        <f>IF(details!BV31="","",details!BV31)</f>
        <v>5</v>
      </c>
      <c r="EG31" s="66">
        <f t="shared" si="85"/>
        <v>10</v>
      </c>
      <c r="EH31" s="150">
        <f t="shared" si="86"/>
        <v>30</v>
      </c>
      <c r="EI31" s="66">
        <f>IF(details!BW31="","",details!BW31)</f>
        <v>50</v>
      </c>
      <c r="EJ31" s="66">
        <f>IF(details!BX31="","",details!BX31)</f>
        <v>20</v>
      </c>
      <c r="EK31" s="150">
        <f t="shared" si="87"/>
        <v>70</v>
      </c>
      <c r="EL31" s="151">
        <f t="shared" si="88"/>
        <v>100</v>
      </c>
      <c r="EM31" s="66">
        <f>IF(details!BY31="","",details!BY31)</f>
        <v>70</v>
      </c>
      <c r="EN31" s="66">
        <f>IF(details!BZ31="","",details!BZ31)</f>
        <v>30</v>
      </c>
      <c r="EO31" s="151">
        <f t="shared" si="89"/>
        <v>100</v>
      </c>
      <c r="EP31" s="97">
        <f t="shared" si="90"/>
        <v>200</v>
      </c>
      <c r="EQ31" s="152">
        <f t="shared" si="91"/>
        <v>100</v>
      </c>
      <c r="ER31" s="97" t="str">
        <f t="shared" si="92"/>
        <v>A</v>
      </c>
      <c r="ES31" s="138">
        <f t="shared" si="10"/>
        <v>200</v>
      </c>
      <c r="ET31" s="138">
        <f t="shared" si="93"/>
        <v>0</v>
      </c>
      <c r="EU31" s="66">
        <f>IF(details!CA31="","",details!CA31)</f>
        <v>20</v>
      </c>
      <c r="EV31" s="66">
        <f>IF(details!CB31="","",details!CB31)</f>
        <v>20</v>
      </c>
      <c r="EW31" s="66">
        <f>IF(details!CC31="","",details!CC31)</f>
        <v>20</v>
      </c>
      <c r="EX31" s="66">
        <f>IF(details!CD31="","",details!CD31)</f>
        <v>20</v>
      </c>
      <c r="EY31" s="66">
        <f>IF(details!CE31="","",details!CE31)</f>
        <v>20</v>
      </c>
      <c r="EZ31" s="97">
        <f t="shared" si="94"/>
        <v>100</v>
      </c>
      <c r="FA31" s="97">
        <f t="shared" si="95"/>
        <v>100</v>
      </c>
      <c r="FB31" s="97" t="str">
        <f t="shared" si="96"/>
        <v>A</v>
      </c>
      <c r="FC31" s="138">
        <f t="shared" si="97"/>
        <v>100</v>
      </c>
      <c r="FD31" s="138">
        <f t="shared" si="98"/>
        <v>0</v>
      </c>
      <c r="FE31" s="66">
        <f>IF(details!CF31="","",details!CF31)</f>
        <v>20</v>
      </c>
      <c r="FF31" s="66">
        <f>IF(details!CG31="","",details!CG31)</f>
        <v>20</v>
      </c>
      <c r="FG31" s="66">
        <f>IF(details!CH31="","",details!CH31)</f>
        <v>20</v>
      </c>
      <c r="FH31" s="66">
        <f>IF(details!CI31="","",details!CI31)</f>
        <v>20</v>
      </c>
      <c r="FI31" s="66">
        <f>IF(details!CJ31="","",details!CJ31)</f>
        <v>20</v>
      </c>
      <c r="FJ31" s="97">
        <f t="shared" si="99"/>
        <v>100</v>
      </c>
      <c r="FK31" s="97">
        <f t="shared" si="100"/>
        <v>100</v>
      </c>
      <c r="FL31" s="97" t="str">
        <f t="shared" si="101"/>
        <v>A</v>
      </c>
      <c r="FM31" s="138">
        <f t="shared" si="102"/>
        <v>100</v>
      </c>
      <c r="FN31" s="138">
        <f t="shared" si="103"/>
        <v>0</v>
      </c>
      <c r="FO31" s="66">
        <f>IF(details!CK31="","",details!CK31)</f>
        <v>20</v>
      </c>
      <c r="FP31" s="66">
        <f>IF(details!CL31="","",details!CL31)</f>
        <v>20</v>
      </c>
      <c r="FQ31" s="66">
        <f>IF(details!CM31="","",details!CM31)</f>
        <v>20</v>
      </c>
      <c r="FR31" s="66">
        <f>IF(details!CN31="","",details!CN31)</f>
        <v>20</v>
      </c>
      <c r="FS31" s="66">
        <f>IF(details!CO31="","",details!CO31)</f>
        <v>20</v>
      </c>
      <c r="FT31" s="97">
        <f t="shared" si="104"/>
        <v>100</v>
      </c>
      <c r="FU31" s="97">
        <f t="shared" si="105"/>
        <v>100</v>
      </c>
      <c r="FV31" s="97" t="str">
        <f t="shared" si="106"/>
        <v>A</v>
      </c>
      <c r="FW31" s="138">
        <f t="shared" si="107"/>
        <v>100</v>
      </c>
      <c r="FX31" s="138">
        <f t="shared" si="108"/>
        <v>0</v>
      </c>
      <c r="FY31" s="96">
        <f t="shared" si="109"/>
        <v>200</v>
      </c>
      <c r="FZ31" s="96">
        <f t="shared" si="110"/>
        <v>180</v>
      </c>
      <c r="GA31" s="96" t="str">
        <f t="shared" si="111"/>
        <v>A</v>
      </c>
      <c r="GB31" s="96">
        <f t="shared" si="112"/>
        <v>200</v>
      </c>
      <c r="GC31" s="96">
        <f t="shared" si="113"/>
        <v>180</v>
      </c>
      <c r="GD31" s="96" t="str">
        <f t="shared" si="114"/>
        <v>A</v>
      </c>
      <c r="GE31" s="154">
        <f t="shared" si="115"/>
        <v>200</v>
      </c>
      <c r="GF31" s="154">
        <f t="shared" si="116"/>
        <v>200</v>
      </c>
      <c r="GG31" s="154" t="str">
        <f t="shared" si="117"/>
        <v>A</v>
      </c>
      <c r="GH31" s="96" t="str">
        <f t="shared" si="118"/>
        <v>A</v>
      </c>
      <c r="GI31" s="96" t="str">
        <f t="shared" si="119"/>
        <v/>
      </c>
      <c r="GJ31" s="96" t="str">
        <f t="shared" si="120"/>
        <v/>
      </c>
      <c r="GK31" s="96" t="str">
        <f t="shared" si="121"/>
        <v/>
      </c>
      <c r="GL31" s="96" t="str">
        <f t="shared" si="122"/>
        <v/>
      </c>
      <c r="GM31" s="96">
        <f t="shared" si="123"/>
        <v>200</v>
      </c>
      <c r="GN31" s="96">
        <f t="shared" si="124"/>
        <v>180</v>
      </c>
      <c r="GO31" s="96" t="str">
        <f t="shared" si="125"/>
        <v>A</v>
      </c>
      <c r="GP31" s="96">
        <f t="shared" si="126"/>
        <v>200</v>
      </c>
      <c r="GQ31" s="96">
        <f t="shared" si="127"/>
        <v>200</v>
      </c>
      <c r="GR31" s="96" t="str">
        <f t="shared" si="128"/>
        <v>A</v>
      </c>
      <c r="GS31" s="96">
        <f t="shared" si="129"/>
        <v>200</v>
      </c>
      <c r="GT31" s="96">
        <f t="shared" si="130"/>
        <v>200</v>
      </c>
      <c r="GU31" s="96" t="str">
        <f t="shared" si="131"/>
        <v>A</v>
      </c>
      <c r="GV31" s="96">
        <f t="shared" si="132"/>
        <v>100</v>
      </c>
      <c r="GW31" s="96">
        <f t="shared" si="133"/>
        <v>100</v>
      </c>
      <c r="GX31" s="96" t="str">
        <f t="shared" si="134"/>
        <v>A</v>
      </c>
      <c r="GY31" s="155">
        <f t="shared" si="135"/>
        <v>100</v>
      </c>
      <c r="GZ31" s="155">
        <f t="shared" si="136"/>
        <v>100</v>
      </c>
      <c r="HA31" s="155" t="str">
        <f t="shared" si="137"/>
        <v>A</v>
      </c>
      <c r="HB31" s="155">
        <f t="shared" si="138"/>
        <v>100</v>
      </c>
      <c r="HC31" s="155">
        <f t="shared" si="139"/>
        <v>100</v>
      </c>
      <c r="HD31" s="155" t="str">
        <f t="shared" si="140"/>
        <v>A</v>
      </c>
      <c r="HE31" s="257">
        <f t="shared" si="141"/>
        <v>0</v>
      </c>
      <c r="HF31" s="257">
        <f t="shared" si="142"/>
        <v>0</v>
      </c>
      <c r="HG31" s="257">
        <f t="shared" si="143"/>
        <v>4</v>
      </c>
      <c r="HH31" s="257">
        <f t="shared" si="144"/>
        <v>0</v>
      </c>
      <c r="HI31" s="66" t="str">
        <f t="shared" si="17"/>
        <v>PASSED</v>
      </c>
      <c r="HJ31" s="93">
        <f t="shared" si="145"/>
        <v>1200</v>
      </c>
      <c r="HK31" s="93">
        <f t="shared" si="146"/>
        <v>1140</v>
      </c>
      <c r="HL31" s="94">
        <f t="shared" si="147"/>
        <v>95</v>
      </c>
      <c r="HM31" s="216">
        <f t="shared" si="148"/>
        <v>95</v>
      </c>
      <c r="HN31" s="217">
        <f t="shared" si="149"/>
        <v>4.0000000000000009</v>
      </c>
      <c r="HO31" s="95" t="str">
        <f t="shared" si="150"/>
        <v>A</v>
      </c>
      <c r="HP31" s="156" t="str">
        <f>details!EP31</f>
        <v/>
      </c>
      <c r="HQ31" s="157" t="str">
        <f>details!EQ31</f>
        <v/>
      </c>
      <c r="HR31" s="220" t="str">
        <f t="shared" si="152"/>
        <v/>
      </c>
      <c r="HS31" s="102" t="str">
        <f>IF(details!CP31="","",details!CP31)</f>
        <v/>
      </c>
    </row>
    <row r="32" spans="1:268" ht="14" customHeight="1">
      <c r="A32" s="147">
        <f>IF(details!A32="","",details!A32)</f>
        <v>26</v>
      </c>
      <c r="B32" s="66" t="str">
        <f>IF(details!B32="","",details!B32)</f>
        <v/>
      </c>
      <c r="C32" s="66" t="str">
        <f>IF(details!C32="","",details!C32)</f>
        <v/>
      </c>
      <c r="D32" s="97">
        <f>IF(details!D32="","",details!D32)</f>
        <v>826</v>
      </c>
      <c r="E32" s="97" t="str">
        <f>IF(details!E32="","",details!E32)</f>
        <v/>
      </c>
      <c r="F32" s="66" t="str">
        <f>IF(details!F32="","",details!F32)</f>
        <v/>
      </c>
      <c r="G32" s="315" t="str">
        <f>IF(details!G32="","",details!G32)</f>
        <v/>
      </c>
      <c r="H32" s="148" t="str">
        <f>IF(details!CQ32="","",details!CQ32)</f>
        <v/>
      </c>
      <c r="I32" s="149" t="str">
        <f>IF(details!I32="","",details!I32)</f>
        <v>A26</v>
      </c>
      <c r="J32" s="149" t="str">
        <f>IF(details!J32="","",details!J32)</f>
        <v>B26</v>
      </c>
      <c r="K32" s="149" t="str">
        <f>IF(details!K32="","",details!K32)</f>
        <v>C26</v>
      </c>
      <c r="L32" s="66">
        <f>IF(details!L32="","",details!L32)</f>
        <v>5</v>
      </c>
      <c r="M32" s="66">
        <f>IF(details!M32="","",details!M32)</f>
        <v>5</v>
      </c>
      <c r="N32" s="66">
        <f t="shared" si="28"/>
        <v>10</v>
      </c>
      <c r="O32" s="66">
        <f>IF(details!N32="","",details!N32)</f>
        <v>5</v>
      </c>
      <c r="P32" s="66">
        <f>IF(details!O32="","",details!O32)</f>
        <v>5</v>
      </c>
      <c r="Q32" s="66">
        <f t="shared" si="29"/>
        <v>10</v>
      </c>
      <c r="R32" s="66">
        <f>IF(details!P32="","",details!P32)</f>
        <v>5</v>
      </c>
      <c r="S32" s="66">
        <f>IF(details!Q32="","",details!Q32)</f>
        <v>5</v>
      </c>
      <c r="T32" s="66">
        <f t="shared" si="30"/>
        <v>10</v>
      </c>
      <c r="U32" s="150">
        <f t="shared" si="31"/>
        <v>30</v>
      </c>
      <c r="V32" s="66">
        <f>IF(details!R32="","",details!R32)</f>
        <v>25</v>
      </c>
      <c r="W32" s="66">
        <f>IF(details!S32="","",details!S32)</f>
        <v>25</v>
      </c>
      <c r="X32" s="66">
        <f>IF(details!T32="","",details!T32)</f>
        <v>5</v>
      </c>
      <c r="Y32" s="150">
        <f t="shared" si="32"/>
        <v>55</v>
      </c>
      <c r="Z32" s="151">
        <f t="shared" si="33"/>
        <v>85</v>
      </c>
      <c r="AA32" s="66">
        <f>IF(details!U32="","",details!U32)</f>
        <v>35</v>
      </c>
      <c r="AB32" s="66">
        <f>IF(details!V32="","",details!V32)</f>
        <v>35</v>
      </c>
      <c r="AC32" s="66">
        <f>IF(details!W32="","",details!W32)</f>
        <v>20</v>
      </c>
      <c r="AD32" s="151">
        <f t="shared" si="34"/>
        <v>90</v>
      </c>
      <c r="AE32" s="97">
        <f t="shared" si="35"/>
        <v>175</v>
      </c>
      <c r="AF32" s="152">
        <f t="shared" si="36"/>
        <v>88</v>
      </c>
      <c r="AG32" s="97" t="str">
        <f t="shared" si="37"/>
        <v>A</v>
      </c>
      <c r="AH32" s="138">
        <f t="shared" si="0"/>
        <v>200</v>
      </c>
      <c r="AI32" s="138">
        <f t="shared" si="38"/>
        <v>0</v>
      </c>
      <c r="AJ32" s="66">
        <f>IF(details!X32="","",details!X32)</f>
        <v>5</v>
      </c>
      <c r="AK32" s="66">
        <f>IF(details!Y32="","",details!Y32)</f>
        <v>5</v>
      </c>
      <c r="AL32" s="66">
        <f t="shared" si="39"/>
        <v>10</v>
      </c>
      <c r="AM32" s="66">
        <f>IF(details!Z32="","",details!Z32)</f>
        <v>5</v>
      </c>
      <c r="AN32" s="66">
        <f>IF(details!AA32="","",details!AA32)</f>
        <v>5</v>
      </c>
      <c r="AO32" s="66">
        <f t="shared" si="40"/>
        <v>10</v>
      </c>
      <c r="AP32" s="66">
        <f>IF(details!AB32="","",details!AB32)</f>
        <v>5</v>
      </c>
      <c r="AQ32" s="66">
        <f>IF(details!AC32="","",details!AC32)</f>
        <v>5</v>
      </c>
      <c r="AR32" s="66">
        <f t="shared" si="41"/>
        <v>10</v>
      </c>
      <c r="AS32" s="150">
        <f t="shared" si="42"/>
        <v>30</v>
      </c>
      <c r="AT32" s="66">
        <f>IF(details!AD32="","",details!AD32)</f>
        <v>25</v>
      </c>
      <c r="AU32" s="66">
        <f>IF(details!AE32="","",details!AE32)</f>
        <v>25</v>
      </c>
      <c r="AV32" s="66">
        <f>IF(details!AF32="","",details!AF32)</f>
        <v>5</v>
      </c>
      <c r="AW32" s="150">
        <f t="shared" si="43"/>
        <v>55</v>
      </c>
      <c r="AX32" s="151">
        <f t="shared" si="44"/>
        <v>85</v>
      </c>
      <c r="AY32" s="66">
        <f>IF(details!AG32="","",details!AG32)</f>
        <v>35</v>
      </c>
      <c r="AZ32" s="66">
        <f>IF(details!AH32="","",details!AH32)</f>
        <v>35</v>
      </c>
      <c r="BA32" s="66">
        <f>IF(details!AI32="","",details!AI32)</f>
        <v>20</v>
      </c>
      <c r="BB32" s="151">
        <f t="shared" si="45"/>
        <v>90</v>
      </c>
      <c r="BC32" s="97">
        <f t="shared" si="46"/>
        <v>175</v>
      </c>
      <c r="BD32" s="152">
        <f t="shared" si="47"/>
        <v>88</v>
      </c>
      <c r="BE32" s="97" t="str">
        <f t="shared" si="48"/>
        <v>A</v>
      </c>
      <c r="BF32" s="138">
        <f t="shared" si="2"/>
        <v>200</v>
      </c>
      <c r="BG32" s="138">
        <f t="shared" si="49"/>
        <v>0</v>
      </c>
      <c r="BH32" s="153" t="str">
        <f>IF(D32="","",details!AJ32)</f>
        <v>s</v>
      </c>
      <c r="BI32" s="66">
        <f>IF(details!AK32="","",details!AK32)</f>
        <v>5</v>
      </c>
      <c r="BJ32" s="66">
        <f>IF(details!AL32="","",details!AL32)</f>
        <v>5</v>
      </c>
      <c r="BK32" s="66">
        <f t="shared" si="50"/>
        <v>10</v>
      </c>
      <c r="BL32" s="66">
        <f>IF(details!AM32="","",details!AM32)</f>
        <v>5</v>
      </c>
      <c r="BM32" s="66">
        <f>IF(details!AN32="","",details!AN32)</f>
        <v>5</v>
      </c>
      <c r="BN32" s="66">
        <f t="shared" si="51"/>
        <v>10</v>
      </c>
      <c r="BO32" s="66">
        <f>IF(details!AO32="","",details!AO32)</f>
        <v>5</v>
      </c>
      <c r="BP32" s="66">
        <f>IF(details!AP32="","",details!AP32)</f>
        <v>5</v>
      </c>
      <c r="BQ32" s="66">
        <f t="shared" si="52"/>
        <v>10</v>
      </c>
      <c r="BR32" s="150">
        <f t="shared" si="53"/>
        <v>30</v>
      </c>
      <c r="BS32" s="66">
        <f>IF(details!AQ32="","",details!AQ32)</f>
        <v>50</v>
      </c>
      <c r="BT32" s="66">
        <f>IF(details!AR32="","",details!AR32)</f>
        <v>20</v>
      </c>
      <c r="BU32" s="150">
        <f t="shared" si="54"/>
        <v>70</v>
      </c>
      <c r="BV32" s="151">
        <f t="shared" si="55"/>
        <v>100</v>
      </c>
      <c r="BW32" s="66">
        <f>IF(details!AS32="","",details!AS32)</f>
        <v>70</v>
      </c>
      <c r="BX32" s="66">
        <f>IF(details!AT32="","",details!AT32)</f>
        <v>30</v>
      </c>
      <c r="BY32" s="151">
        <f t="shared" si="56"/>
        <v>100</v>
      </c>
      <c r="BZ32" s="97">
        <f t="shared" si="57"/>
        <v>200</v>
      </c>
      <c r="CA32" s="152">
        <f t="shared" si="58"/>
        <v>100</v>
      </c>
      <c r="CB32" s="97" t="str">
        <f t="shared" si="59"/>
        <v>A</v>
      </c>
      <c r="CC32" s="138">
        <f t="shared" si="4"/>
        <v>200</v>
      </c>
      <c r="CD32" s="138">
        <f t="shared" si="60"/>
        <v>0</v>
      </c>
      <c r="CE32" s="66">
        <f>IF(details!AU32="","",details!AU32)</f>
        <v>5</v>
      </c>
      <c r="CF32" s="66">
        <f>IF(details!AV32="","",details!AV32)</f>
        <v>5</v>
      </c>
      <c r="CG32" s="66">
        <f t="shared" si="61"/>
        <v>10</v>
      </c>
      <c r="CH32" s="66">
        <f>IF(details!AW32="","",details!AW32)</f>
        <v>5</v>
      </c>
      <c r="CI32" s="66">
        <f>IF(details!AX32="","",details!AX32)</f>
        <v>5</v>
      </c>
      <c r="CJ32" s="66">
        <f t="shared" si="62"/>
        <v>10</v>
      </c>
      <c r="CK32" s="66">
        <f>IF(details!AY32="","",details!AY32)</f>
        <v>5</v>
      </c>
      <c r="CL32" s="66">
        <f>IF(details!AZ32="","",details!AZ32)</f>
        <v>5</v>
      </c>
      <c r="CM32" s="66">
        <f t="shared" si="63"/>
        <v>10</v>
      </c>
      <c r="CN32" s="150">
        <f t="shared" si="64"/>
        <v>30</v>
      </c>
      <c r="CO32" s="66">
        <f>IF(details!BA32="","",details!BA32)</f>
        <v>25</v>
      </c>
      <c r="CP32" s="66">
        <f>IF(details!BB32="","",details!BB32)</f>
        <v>25</v>
      </c>
      <c r="CQ32" s="66">
        <f>IF(details!BC32="","",details!BC32)</f>
        <v>5</v>
      </c>
      <c r="CR32" s="150">
        <f t="shared" si="65"/>
        <v>55</v>
      </c>
      <c r="CS32" s="151">
        <f t="shared" si="66"/>
        <v>85</v>
      </c>
      <c r="CT32" s="66">
        <f>IF(details!BD32="","",details!BD32)</f>
        <v>35</v>
      </c>
      <c r="CU32" s="66">
        <f>IF(details!BE32="","",details!BE32)</f>
        <v>35</v>
      </c>
      <c r="CV32" s="66">
        <f>IF(details!BF32="","",details!BF32)</f>
        <v>20</v>
      </c>
      <c r="CW32" s="151">
        <f t="shared" si="67"/>
        <v>90</v>
      </c>
      <c r="CX32" s="97">
        <f t="shared" si="68"/>
        <v>175</v>
      </c>
      <c r="CY32" s="152">
        <f t="shared" si="69"/>
        <v>88</v>
      </c>
      <c r="CZ32" s="97" t="str">
        <f t="shared" si="70"/>
        <v>A</v>
      </c>
      <c r="DA32" s="138">
        <f t="shared" si="6"/>
        <v>200</v>
      </c>
      <c r="DB32" s="138">
        <f t="shared" si="71"/>
        <v>0</v>
      </c>
      <c r="DC32" s="66">
        <f>IF(details!BG32="","",details!BG32)</f>
        <v>5</v>
      </c>
      <c r="DD32" s="66">
        <f>IF(details!BH32="","",details!BH32)</f>
        <v>5</v>
      </c>
      <c r="DE32" s="66">
        <f t="shared" si="72"/>
        <v>10</v>
      </c>
      <c r="DF32" s="66">
        <f>IF(details!BI32="","",details!BI32)</f>
        <v>5</v>
      </c>
      <c r="DG32" s="66">
        <f>IF(details!BJ32="","",details!BJ32)</f>
        <v>5</v>
      </c>
      <c r="DH32" s="66">
        <f t="shared" si="73"/>
        <v>10</v>
      </c>
      <c r="DI32" s="66">
        <f>IF(details!BK32="","",details!BK32)</f>
        <v>5</v>
      </c>
      <c r="DJ32" s="66">
        <f>IF(details!BL32="","",details!BL32)</f>
        <v>5</v>
      </c>
      <c r="DK32" s="66">
        <f t="shared" si="74"/>
        <v>10</v>
      </c>
      <c r="DL32" s="150">
        <f t="shared" si="75"/>
        <v>30</v>
      </c>
      <c r="DM32" s="66">
        <f>IF(details!BM32="","",details!BM32)</f>
        <v>50</v>
      </c>
      <c r="DN32" s="66">
        <f>IF(details!BN32="","",details!BN32)</f>
        <v>20</v>
      </c>
      <c r="DO32" s="150">
        <f t="shared" si="76"/>
        <v>70</v>
      </c>
      <c r="DP32" s="151">
        <f t="shared" si="77"/>
        <v>100</v>
      </c>
      <c r="DQ32" s="66">
        <f>IF(details!BO32="","",details!BO32)</f>
        <v>70</v>
      </c>
      <c r="DR32" s="66">
        <f>IF(details!BP32="","",details!BP32)</f>
        <v>30</v>
      </c>
      <c r="DS32" s="151">
        <f t="shared" si="78"/>
        <v>100</v>
      </c>
      <c r="DT32" s="97">
        <f t="shared" si="79"/>
        <v>200</v>
      </c>
      <c r="DU32" s="152">
        <f t="shared" si="80"/>
        <v>100</v>
      </c>
      <c r="DV32" s="97" t="str">
        <f t="shared" si="81"/>
        <v>A</v>
      </c>
      <c r="DW32" s="138">
        <f t="shared" si="8"/>
        <v>200</v>
      </c>
      <c r="DX32" s="138">
        <f t="shared" si="82"/>
        <v>0</v>
      </c>
      <c r="DY32" s="66">
        <f>IF(details!BQ32="","",details!BQ32)</f>
        <v>5</v>
      </c>
      <c r="DZ32" s="66">
        <f>IF(details!BR32="","",details!BR32)</f>
        <v>5</v>
      </c>
      <c r="EA32" s="66">
        <f t="shared" si="83"/>
        <v>10</v>
      </c>
      <c r="EB32" s="66">
        <f>IF(details!BS32="","",details!BS32)</f>
        <v>5</v>
      </c>
      <c r="EC32" s="66">
        <f>IF(details!BT32="","",details!BT32)</f>
        <v>5</v>
      </c>
      <c r="ED32" s="66">
        <f t="shared" si="84"/>
        <v>10</v>
      </c>
      <c r="EE32" s="66">
        <f>IF(details!BU32="","",details!BU32)</f>
        <v>5</v>
      </c>
      <c r="EF32" s="66">
        <f>IF(details!BV32="","",details!BV32)</f>
        <v>5</v>
      </c>
      <c r="EG32" s="66">
        <f t="shared" si="85"/>
        <v>10</v>
      </c>
      <c r="EH32" s="150">
        <f t="shared" si="86"/>
        <v>30</v>
      </c>
      <c r="EI32" s="66">
        <f>IF(details!BW32="","",details!BW32)</f>
        <v>50</v>
      </c>
      <c r="EJ32" s="66">
        <f>IF(details!BX32="","",details!BX32)</f>
        <v>20</v>
      </c>
      <c r="EK32" s="150">
        <f t="shared" si="87"/>
        <v>70</v>
      </c>
      <c r="EL32" s="151">
        <f t="shared" si="88"/>
        <v>100</v>
      </c>
      <c r="EM32" s="66">
        <f>IF(details!BY32="","",details!BY32)</f>
        <v>70</v>
      </c>
      <c r="EN32" s="66">
        <f>IF(details!BZ32="","",details!BZ32)</f>
        <v>30</v>
      </c>
      <c r="EO32" s="151">
        <f t="shared" si="89"/>
        <v>100</v>
      </c>
      <c r="EP32" s="97">
        <f t="shared" si="90"/>
        <v>200</v>
      </c>
      <c r="EQ32" s="152">
        <f t="shared" si="91"/>
        <v>100</v>
      </c>
      <c r="ER32" s="97" t="str">
        <f t="shared" si="92"/>
        <v>A</v>
      </c>
      <c r="ES32" s="138">
        <f t="shared" si="10"/>
        <v>200</v>
      </c>
      <c r="ET32" s="138">
        <f t="shared" si="93"/>
        <v>0</v>
      </c>
      <c r="EU32" s="66">
        <f>IF(details!CA32="","",details!CA32)</f>
        <v>20</v>
      </c>
      <c r="EV32" s="66">
        <f>IF(details!CB32="","",details!CB32)</f>
        <v>20</v>
      </c>
      <c r="EW32" s="66">
        <f>IF(details!CC32="","",details!CC32)</f>
        <v>20</v>
      </c>
      <c r="EX32" s="66">
        <f>IF(details!CD32="","",details!CD32)</f>
        <v>20</v>
      </c>
      <c r="EY32" s="66">
        <f>IF(details!CE32="","",details!CE32)</f>
        <v>20</v>
      </c>
      <c r="EZ32" s="97">
        <f t="shared" si="94"/>
        <v>100</v>
      </c>
      <c r="FA32" s="97">
        <f t="shared" si="95"/>
        <v>100</v>
      </c>
      <c r="FB32" s="97" t="str">
        <f t="shared" si="96"/>
        <v>A</v>
      </c>
      <c r="FC32" s="138">
        <f t="shared" si="97"/>
        <v>100</v>
      </c>
      <c r="FD32" s="138">
        <f t="shared" si="98"/>
        <v>0</v>
      </c>
      <c r="FE32" s="66">
        <f>IF(details!CF32="","",details!CF32)</f>
        <v>20</v>
      </c>
      <c r="FF32" s="66">
        <f>IF(details!CG32="","",details!CG32)</f>
        <v>20</v>
      </c>
      <c r="FG32" s="66">
        <f>IF(details!CH32="","",details!CH32)</f>
        <v>20</v>
      </c>
      <c r="FH32" s="66">
        <f>IF(details!CI32="","",details!CI32)</f>
        <v>20</v>
      </c>
      <c r="FI32" s="66">
        <f>IF(details!CJ32="","",details!CJ32)</f>
        <v>20</v>
      </c>
      <c r="FJ32" s="97">
        <f t="shared" si="99"/>
        <v>100</v>
      </c>
      <c r="FK32" s="97">
        <f t="shared" si="100"/>
        <v>100</v>
      </c>
      <c r="FL32" s="97" t="str">
        <f t="shared" si="101"/>
        <v>A</v>
      </c>
      <c r="FM32" s="138">
        <f t="shared" si="102"/>
        <v>100</v>
      </c>
      <c r="FN32" s="138">
        <f t="shared" si="103"/>
        <v>0</v>
      </c>
      <c r="FO32" s="66">
        <f>IF(details!CK32="","",details!CK32)</f>
        <v>20</v>
      </c>
      <c r="FP32" s="66">
        <f>IF(details!CL32="","",details!CL32)</f>
        <v>20</v>
      </c>
      <c r="FQ32" s="66">
        <f>IF(details!CM32="","",details!CM32)</f>
        <v>20</v>
      </c>
      <c r="FR32" s="66">
        <f>IF(details!CN32="","",details!CN32)</f>
        <v>20</v>
      </c>
      <c r="FS32" s="66">
        <f>IF(details!CO32="","",details!CO32)</f>
        <v>20</v>
      </c>
      <c r="FT32" s="97">
        <f t="shared" si="104"/>
        <v>100</v>
      </c>
      <c r="FU32" s="97">
        <f t="shared" si="105"/>
        <v>100</v>
      </c>
      <c r="FV32" s="97" t="str">
        <f t="shared" si="106"/>
        <v>A</v>
      </c>
      <c r="FW32" s="138">
        <f t="shared" si="107"/>
        <v>100</v>
      </c>
      <c r="FX32" s="138">
        <f t="shared" si="108"/>
        <v>0</v>
      </c>
      <c r="FY32" s="96">
        <f t="shared" si="109"/>
        <v>200</v>
      </c>
      <c r="FZ32" s="96">
        <f t="shared" si="110"/>
        <v>175</v>
      </c>
      <c r="GA32" s="96" t="str">
        <f t="shared" si="111"/>
        <v>A</v>
      </c>
      <c r="GB32" s="96">
        <f t="shared" si="112"/>
        <v>200</v>
      </c>
      <c r="GC32" s="96">
        <f t="shared" si="113"/>
        <v>175</v>
      </c>
      <c r="GD32" s="96" t="str">
        <f t="shared" si="114"/>
        <v>A</v>
      </c>
      <c r="GE32" s="154">
        <f t="shared" si="115"/>
        <v>200</v>
      </c>
      <c r="GF32" s="154">
        <f t="shared" si="116"/>
        <v>200</v>
      </c>
      <c r="GG32" s="154" t="str">
        <f t="shared" si="117"/>
        <v>A</v>
      </c>
      <c r="GH32" s="96" t="str">
        <f t="shared" si="118"/>
        <v>A</v>
      </c>
      <c r="GI32" s="96" t="str">
        <f t="shared" si="119"/>
        <v/>
      </c>
      <c r="GJ32" s="96" t="str">
        <f t="shared" si="120"/>
        <v/>
      </c>
      <c r="GK32" s="96" t="str">
        <f t="shared" si="121"/>
        <v/>
      </c>
      <c r="GL32" s="96" t="str">
        <f t="shared" si="122"/>
        <v/>
      </c>
      <c r="GM32" s="96">
        <f t="shared" si="123"/>
        <v>200</v>
      </c>
      <c r="GN32" s="96">
        <f t="shared" si="124"/>
        <v>175</v>
      </c>
      <c r="GO32" s="96" t="str">
        <f t="shared" si="125"/>
        <v>A</v>
      </c>
      <c r="GP32" s="96">
        <f t="shared" si="126"/>
        <v>200</v>
      </c>
      <c r="GQ32" s="96">
        <f t="shared" si="127"/>
        <v>200</v>
      </c>
      <c r="GR32" s="96" t="str">
        <f t="shared" si="128"/>
        <v>A</v>
      </c>
      <c r="GS32" s="96">
        <f t="shared" si="129"/>
        <v>200</v>
      </c>
      <c r="GT32" s="96">
        <f t="shared" si="130"/>
        <v>200</v>
      </c>
      <c r="GU32" s="96" t="str">
        <f t="shared" si="131"/>
        <v>A</v>
      </c>
      <c r="GV32" s="96">
        <f t="shared" si="132"/>
        <v>100</v>
      </c>
      <c r="GW32" s="96">
        <f t="shared" si="133"/>
        <v>100</v>
      </c>
      <c r="GX32" s="96" t="str">
        <f t="shared" si="134"/>
        <v>A</v>
      </c>
      <c r="GY32" s="155">
        <f t="shared" si="135"/>
        <v>100</v>
      </c>
      <c r="GZ32" s="155">
        <f t="shared" si="136"/>
        <v>100</v>
      </c>
      <c r="HA32" s="155" t="str">
        <f t="shared" si="137"/>
        <v>A</v>
      </c>
      <c r="HB32" s="155">
        <f t="shared" si="138"/>
        <v>100</v>
      </c>
      <c r="HC32" s="155">
        <f t="shared" si="139"/>
        <v>100</v>
      </c>
      <c r="HD32" s="155" t="str">
        <f t="shared" si="140"/>
        <v>A</v>
      </c>
      <c r="HE32" s="257">
        <f t="shared" si="141"/>
        <v>0</v>
      </c>
      <c r="HF32" s="257">
        <f t="shared" si="142"/>
        <v>0</v>
      </c>
      <c r="HG32" s="257">
        <f t="shared" si="143"/>
        <v>4</v>
      </c>
      <c r="HH32" s="257">
        <f t="shared" si="144"/>
        <v>0</v>
      </c>
      <c r="HI32" s="66" t="str">
        <f t="shared" si="17"/>
        <v>PASSED</v>
      </c>
      <c r="HJ32" s="93">
        <f t="shared" si="145"/>
        <v>1200</v>
      </c>
      <c r="HK32" s="93">
        <f t="shared" si="146"/>
        <v>1125</v>
      </c>
      <c r="HL32" s="94">
        <f t="shared" si="147"/>
        <v>93.75</v>
      </c>
      <c r="HM32" s="216">
        <f t="shared" si="148"/>
        <v>93.75</v>
      </c>
      <c r="HN32" s="217">
        <f t="shared" si="149"/>
        <v>5.0000000000000018</v>
      </c>
      <c r="HO32" s="95" t="str">
        <f t="shared" si="150"/>
        <v>A</v>
      </c>
      <c r="HP32" s="156" t="str">
        <f>details!EP32</f>
        <v/>
      </c>
      <c r="HQ32" s="157" t="str">
        <f>details!EQ32</f>
        <v/>
      </c>
      <c r="HR32" s="220" t="str">
        <f t="shared" si="152"/>
        <v/>
      </c>
      <c r="HS32" s="102" t="str">
        <f>IF(details!CP32="","",details!CP32)</f>
        <v/>
      </c>
    </row>
    <row r="33" spans="1:227" ht="14" customHeight="1">
      <c r="A33" s="147">
        <f>IF(details!A33="","",details!A33)</f>
        <v>27</v>
      </c>
      <c r="B33" s="66" t="str">
        <f>IF(details!B33="","",details!B33)</f>
        <v/>
      </c>
      <c r="C33" s="66" t="str">
        <f>IF(details!C33="","",details!C33)</f>
        <v/>
      </c>
      <c r="D33" s="97">
        <f>IF(details!D33="","",details!D33)</f>
        <v>827</v>
      </c>
      <c r="E33" s="97" t="str">
        <f>IF(details!E33="","",details!E33)</f>
        <v/>
      </c>
      <c r="F33" s="66" t="str">
        <f>IF(details!F33="","",details!F33)</f>
        <v/>
      </c>
      <c r="G33" s="315" t="str">
        <f>IF(details!G33="","",details!G33)</f>
        <v/>
      </c>
      <c r="H33" s="148" t="str">
        <f>IF(details!CQ33="","",details!CQ33)</f>
        <v/>
      </c>
      <c r="I33" s="149" t="str">
        <f>IF(details!I33="","",details!I33)</f>
        <v>A27</v>
      </c>
      <c r="J33" s="149" t="str">
        <f>IF(details!J33="","",details!J33)</f>
        <v>B27</v>
      </c>
      <c r="K33" s="149" t="str">
        <f>IF(details!K33="","",details!K33)</f>
        <v>C27</v>
      </c>
      <c r="L33" s="66">
        <f>IF(details!L33="","",details!L33)</f>
        <v>5</v>
      </c>
      <c r="M33" s="66">
        <f>IF(details!M33="","",details!M33)</f>
        <v>5</v>
      </c>
      <c r="N33" s="66">
        <f t="shared" si="28"/>
        <v>10</v>
      </c>
      <c r="O33" s="66">
        <f>IF(details!N33="","",details!N33)</f>
        <v>5</v>
      </c>
      <c r="P33" s="66">
        <f>IF(details!O33="","",details!O33)</f>
        <v>5</v>
      </c>
      <c r="Q33" s="66">
        <f t="shared" si="29"/>
        <v>10</v>
      </c>
      <c r="R33" s="66">
        <f>IF(details!P33="","",details!P33)</f>
        <v>5</v>
      </c>
      <c r="S33" s="66">
        <f>IF(details!Q33="","",details!Q33)</f>
        <v>5</v>
      </c>
      <c r="T33" s="66">
        <f t="shared" si="30"/>
        <v>10</v>
      </c>
      <c r="U33" s="150">
        <f t="shared" si="31"/>
        <v>30</v>
      </c>
      <c r="V33" s="66">
        <f>IF(details!R33="","",details!R33)</f>
        <v>24</v>
      </c>
      <c r="W33" s="66">
        <f>IF(details!S33="","",details!S33)</f>
        <v>24</v>
      </c>
      <c r="X33" s="66">
        <f>IF(details!T33="","",details!T33)</f>
        <v>4</v>
      </c>
      <c r="Y33" s="150">
        <f t="shared" si="32"/>
        <v>52</v>
      </c>
      <c r="Z33" s="151">
        <f t="shared" si="33"/>
        <v>82</v>
      </c>
      <c r="AA33" s="66">
        <f>IF(details!U33="","",details!U33)</f>
        <v>34</v>
      </c>
      <c r="AB33" s="66">
        <f>IF(details!V33="","",details!V33)</f>
        <v>34</v>
      </c>
      <c r="AC33" s="66">
        <f>IF(details!W33="","",details!W33)</f>
        <v>20</v>
      </c>
      <c r="AD33" s="151">
        <f t="shared" si="34"/>
        <v>88</v>
      </c>
      <c r="AE33" s="97">
        <f t="shared" si="35"/>
        <v>170</v>
      </c>
      <c r="AF33" s="152">
        <f t="shared" si="36"/>
        <v>85</v>
      </c>
      <c r="AG33" s="97" t="str">
        <f t="shared" si="37"/>
        <v>B</v>
      </c>
      <c r="AH33" s="138">
        <f t="shared" si="0"/>
        <v>200</v>
      </c>
      <c r="AI33" s="138">
        <f t="shared" si="38"/>
        <v>0</v>
      </c>
      <c r="AJ33" s="66">
        <f>IF(details!X33="","",details!X33)</f>
        <v>5</v>
      </c>
      <c r="AK33" s="66">
        <f>IF(details!Y33="","",details!Y33)</f>
        <v>5</v>
      </c>
      <c r="AL33" s="66">
        <f t="shared" si="39"/>
        <v>10</v>
      </c>
      <c r="AM33" s="66">
        <f>IF(details!Z33="","",details!Z33)</f>
        <v>5</v>
      </c>
      <c r="AN33" s="66">
        <f>IF(details!AA33="","",details!AA33)</f>
        <v>5</v>
      </c>
      <c r="AO33" s="66">
        <f t="shared" si="40"/>
        <v>10</v>
      </c>
      <c r="AP33" s="66">
        <f>IF(details!AB33="","",details!AB33)</f>
        <v>5</v>
      </c>
      <c r="AQ33" s="66">
        <f>IF(details!AC33="","",details!AC33)</f>
        <v>5</v>
      </c>
      <c r="AR33" s="66">
        <f t="shared" si="41"/>
        <v>10</v>
      </c>
      <c r="AS33" s="150">
        <f t="shared" si="42"/>
        <v>30</v>
      </c>
      <c r="AT33" s="66">
        <f>IF(details!AD33="","",details!AD33)</f>
        <v>24</v>
      </c>
      <c r="AU33" s="66">
        <f>IF(details!AE33="","",details!AE33)</f>
        <v>24</v>
      </c>
      <c r="AV33" s="66">
        <f>IF(details!AF33="","",details!AF33)</f>
        <v>4</v>
      </c>
      <c r="AW33" s="150">
        <f t="shared" si="43"/>
        <v>52</v>
      </c>
      <c r="AX33" s="151">
        <f t="shared" si="44"/>
        <v>82</v>
      </c>
      <c r="AY33" s="66">
        <f>IF(details!AG33="","",details!AG33)</f>
        <v>34</v>
      </c>
      <c r="AZ33" s="66">
        <f>IF(details!AH33="","",details!AH33)</f>
        <v>34</v>
      </c>
      <c r="BA33" s="66">
        <f>IF(details!AI33="","",details!AI33)</f>
        <v>20</v>
      </c>
      <c r="BB33" s="151">
        <f t="shared" si="45"/>
        <v>88</v>
      </c>
      <c r="BC33" s="97">
        <f t="shared" si="46"/>
        <v>170</v>
      </c>
      <c r="BD33" s="152">
        <f t="shared" si="47"/>
        <v>85</v>
      </c>
      <c r="BE33" s="97" t="str">
        <f t="shared" si="48"/>
        <v>B</v>
      </c>
      <c r="BF33" s="138">
        <f t="shared" si="2"/>
        <v>200</v>
      </c>
      <c r="BG33" s="138">
        <f t="shared" si="49"/>
        <v>0</v>
      </c>
      <c r="BH33" s="153" t="str">
        <f>IF(D33="","",details!AJ33)</f>
        <v>s</v>
      </c>
      <c r="BI33" s="66">
        <f>IF(details!AK33="","",details!AK33)</f>
        <v>5</v>
      </c>
      <c r="BJ33" s="66">
        <f>IF(details!AL33="","",details!AL33)</f>
        <v>5</v>
      </c>
      <c r="BK33" s="66">
        <f t="shared" si="50"/>
        <v>10</v>
      </c>
      <c r="BL33" s="66">
        <f>IF(details!AM33="","",details!AM33)</f>
        <v>5</v>
      </c>
      <c r="BM33" s="66">
        <f>IF(details!AN33="","",details!AN33)</f>
        <v>5</v>
      </c>
      <c r="BN33" s="66">
        <f t="shared" si="51"/>
        <v>10</v>
      </c>
      <c r="BO33" s="66">
        <f>IF(details!AO33="","",details!AO33)</f>
        <v>5</v>
      </c>
      <c r="BP33" s="66">
        <f>IF(details!AP33="","",details!AP33)</f>
        <v>5</v>
      </c>
      <c r="BQ33" s="66">
        <f t="shared" si="52"/>
        <v>10</v>
      </c>
      <c r="BR33" s="150">
        <f t="shared" si="53"/>
        <v>30</v>
      </c>
      <c r="BS33" s="66">
        <f>IF(details!AQ33="","",details!AQ33)</f>
        <v>50</v>
      </c>
      <c r="BT33" s="66">
        <f>IF(details!AR33="","",details!AR33)</f>
        <v>20</v>
      </c>
      <c r="BU33" s="150">
        <f t="shared" si="54"/>
        <v>70</v>
      </c>
      <c r="BV33" s="151">
        <f t="shared" si="55"/>
        <v>100</v>
      </c>
      <c r="BW33" s="66">
        <f>IF(details!AS33="","",details!AS33)</f>
        <v>70</v>
      </c>
      <c r="BX33" s="66">
        <f>IF(details!AT33="","",details!AT33)</f>
        <v>30</v>
      </c>
      <c r="BY33" s="151">
        <f t="shared" si="56"/>
        <v>100</v>
      </c>
      <c r="BZ33" s="97">
        <f t="shared" si="57"/>
        <v>200</v>
      </c>
      <c r="CA33" s="152">
        <f t="shared" si="58"/>
        <v>100</v>
      </c>
      <c r="CB33" s="97" t="str">
        <f t="shared" si="59"/>
        <v>A</v>
      </c>
      <c r="CC33" s="138">
        <f t="shared" si="4"/>
        <v>200</v>
      </c>
      <c r="CD33" s="138">
        <f t="shared" si="60"/>
        <v>0</v>
      </c>
      <c r="CE33" s="66">
        <f>IF(details!AU33="","",details!AU33)</f>
        <v>5</v>
      </c>
      <c r="CF33" s="66">
        <f>IF(details!AV33="","",details!AV33)</f>
        <v>5</v>
      </c>
      <c r="CG33" s="66">
        <f t="shared" si="61"/>
        <v>10</v>
      </c>
      <c r="CH33" s="66">
        <f>IF(details!AW33="","",details!AW33)</f>
        <v>5</v>
      </c>
      <c r="CI33" s="66">
        <f>IF(details!AX33="","",details!AX33)</f>
        <v>5</v>
      </c>
      <c r="CJ33" s="66">
        <f t="shared" si="62"/>
        <v>10</v>
      </c>
      <c r="CK33" s="66">
        <f>IF(details!AY33="","",details!AY33)</f>
        <v>5</v>
      </c>
      <c r="CL33" s="66">
        <f>IF(details!AZ33="","",details!AZ33)</f>
        <v>5</v>
      </c>
      <c r="CM33" s="66">
        <f t="shared" si="63"/>
        <v>10</v>
      </c>
      <c r="CN33" s="150">
        <f t="shared" si="64"/>
        <v>30</v>
      </c>
      <c r="CO33" s="66">
        <f>IF(details!BA33="","",details!BA33)</f>
        <v>24</v>
      </c>
      <c r="CP33" s="66">
        <f>IF(details!BB33="","",details!BB33)</f>
        <v>24</v>
      </c>
      <c r="CQ33" s="66">
        <f>IF(details!BC33="","",details!BC33)</f>
        <v>4</v>
      </c>
      <c r="CR33" s="150">
        <f t="shared" si="65"/>
        <v>52</v>
      </c>
      <c r="CS33" s="151">
        <f t="shared" si="66"/>
        <v>82</v>
      </c>
      <c r="CT33" s="66">
        <f>IF(details!BD33="","",details!BD33)</f>
        <v>34</v>
      </c>
      <c r="CU33" s="66">
        <f>IF(details!BE33="","",details!BE33)</f>
        <v>34</v>
      </c>
      <c r="CV33" s="66">
        <f>IF(details!BF33="","",details!BF33)</f>
        <v>20</v>
      </c>
      <c r="CW33" s="151">
        <f t="shared" si="67"/>
        <v>88</v>
      </c>
      <c r="CX33" s="97">
        <f t="shared" si="68"/>
        <v>170</v>
      </c>
      <c r="CY33" s="152">
        <f t="shared" si="69"/>
        <v>85</v>
      </c>
      <c r="CZ33" s="97" t="str">
        <f t="shared" si="70"/>
        <v>B</v>
      </c>
      <c r="DA33" s="138">
        <f t="shared" si="6"/>
        <v>200</v>
      </c>
      <c r="DB33" s="138">
        <f t="shared" si="71"/>
        <v>0</v>
      </c>
      <c r="DC33" s="66">
        <f>IF(details!BG33="","",details!BG33)</f>
        <v>5</v>
      </c>
      <c r="DD33" s="66">
        <f>IF(details!BH33="","",details!BH33)</f>
        <v>5</v>
      </c>
      <c r="DE33" s="66">
        <f t="shared" si="72"/>
        <v>10</v>
      </c>
      <c r="DF33" s="66">
        <f>IF(details!BI33="","",details!BI33)</f>
        <v>5</v>
      </c>
      <c r="DG33" s="66">
        <f>IF(details!BJ33="","",details!BJ33)</f>
        <v>5</v>
      </c>
      <c r="DH33" s="66">
        <f t="shared" si="73"/>
        <v>10</v>
      </c>
      <c r="DI33" s="66">
        <f>IF(details!BK33="","",details!BK33)</f>
        <v>5</v>
      </c>
      <c r="DJ33" s="66">
        <f>IF(details!BL33="","",details!BL33)</f>
        <v>5</v>
      </c>
      <c r="DK33" s="66">
        <f t="shared" si="74"/>
        <v>10</v>
      </c>
      <c r="DL33" s="150">
        <f t="shared" si="75"/>
        <v>30</v>
      </c>
      <c r="DM33" s="66">
        <f>IF(details!BM33="","",details!BM33)</f>
        <v>50</v>
      </c>
      <c r="DN33" s="66">
        <f>IF(details!BN33="","",details!BN33)</f>
        <v>20</v>
      </c>
      <c r="DO33" s="150">
        <f t="shared" si="76"/>
        <v>70</v>
      </c>
      <c r="DP33" s="151">
        <f t="shared" si="77"/>
        <v>100</v>
      </c>
      <c r="DQ33" s="66">
        <f>IF(details!BO33="","",details!BO33)</f>
        <v>70</v>
      </c>
      <c r="DR33" s="66">
        <f>IF(details!BP33="","",details!BP33)</f>
        <v>30</v>
      </c>
      <c r="DS33" s="151">
        <f t="shared" si="78"/>
        <v>100</v>
      </c>
      <c r="DT33" s="97">
        <f t="shared" si="79"/>
        <v>200</v>
      </c>
      <c r="DU33" s="152">
        <f t="shared" si="80"/>
        <v>100</v>
      </c>
      <c r="DV33" s="97" t="str">
        <f t="shared" si="81"/>
        <v>A</v>
      </c>
      <c r="DW33" s="138">
        <f t="shared" si="8"/>
        <v>200</v>
      </c>
      <c r="DX33" s="138">
        <f t="shared" si="82"/>
        <v>0</v>
      </c>
      <c r="DY33" s="66">
        <f>IF(details!BQ33="","",details!BQ33)</f>
        <v>5</v>
      </c>
      <c r="DZ33" s="66">
        <f>IF(details!BR33="","",details!BR33)</f>
        <v>5</v>
      </c>
      <c r="EA33" s="66">
        <f t="shared" si="83"/>
        <v>10</v>
      </c>
      <c r="EB33" s="66">
        <f>IF(details!BS33="","",details!BS33)</f>
        <v>5</v>
      </c>
      <c r="EC33" s="66">
        <f>IF(details!BT33="","",details!BT33)</f>
        <v>5</v>
      </c>
      <c r="ED33" s="66">
        <f t="shared" si="84"/>
        <v>10</v>
      </c>
      <c r="EE33" s="66">
        <f>IF(details!BU33="","",details!BU33)</f>
        <v>5</v>
      </c>
      <c r="EF33" s="66">
        <f>IF(details!BV33="","",details!BV33)</f>
        <v>5</v>
      </c>
      <c r="EG33" s="66">
        <f t="shared" si="85"/>
        <v>10</v>
      </c>
      <c r="EH33" s="150">
        <f t="shared" si="86"/>
        <v>30</v>
      </c>
      <c r="EI33" s="66">
        <f>IF(details!BW33="","",details!BW33)</f>
        <v>50</v>
      </c>
      <c r="EJ33" s="66">
        <f>IF(details!BX33="","",details!BX33)</f>
        <v>20</v>
      </c>
      <c r="EK33" s="150">
        <f t="shared" si="87"/>
        <v>70</v>
      </c>
      <c r="EL33" s="151">
        <f t="shared" si="88"/>
        <v>100</v>
      </c>
      <c r="EM33" s="66">
        <f>IF(details!BY33="","",details!BY33)</f>
        <v>70</v>
      </c>
      <c r="EN33" s="66">
        <f>IF(details!BZ33="","",details!BZ33)</f>
        <v>30</v>
      </c>
      <c r="EO33" s="151">
        <f t="shared" si="89"/>
        <v>100</v>
      </c>
      <c r="EP33" s="97">
        <f t="shared" si="90"/>
        <v>200</v>
      </c>
      <c r="EQ33" s="152">
        <f t="shared" si="91"/>
        <v>100</v>
      </c>
      <c r="ER33" s="97" t="str">
        <f t="shared" si="92"/>
        <v>A</v>
      </c>
      <c r="ES33" s="138">
        <f t="shared" si="10"/>
        <v>200</v>
      </c>
      <c r="ET33" s="138">
        <f t="shared" si="93"/>
        <v>0</v>
      </c>
      <c r="EU33" s="66">
        <f>IF(details!CA33="","",details!CA33)</f>
        <v>20</v>
      </c>
      <c r="EV33" s="66">
        <f>IF(details!CB33="","",details!CB33)</f>
        <v>20</v>
      </c>
      <c r="EW33" s="66">
        <f>IF(details!CC33="","",details!CC33)</f>
        <v>20</v>
      </c>
      <c r="EX33" s="66">
        <f>IF(details!CD33="","",details!CD33)</f>
        <v>20</v>
      </c>
      <c r="EY33" s="66">
        <f>IF(details!CE33="","",details!CE33)</f>
        <v>20</v>
      </c>
      <c r="EZ33" s="97">
        <f t="shared" si="94"/>
        <v>100</v>
      </c>
      <c r="FA33" s="97">
        <f t="shared" si="95"/>
        <v>100</v>
      </c>
      <c r="FB33" s="97" t="str">
        <f t="shared" si="96"/>
        <v>A</v>
      </c>
      <c r="FC33" s="138">
        <f t="shared" si="97"/>
        <v>100</v>
      </c>
      <c r="FD33" s="138">
        <f t="shared" si="98"/>
        <v>0</v>
      </c>
      <c r="FE33" s="66">
        <f>IF(details!CF33="","",details!CF33)</f>
        <v>20</v>
      </c>
      <c r="FF33" s="66">
        <f>IF(details!CG33="","",details!CG33)</f>
        <v>20</v>
      </c>
      <c r="FG33" s="66">
        <f>IF(details!CH33="","",details!CH33)</f>
        <v>20</v>
      </c>
      <c r="FH33" s="66">
        <f>IF(details!CI33="","",details!CI33)</f>
        <v>20</v>
      </c>
      <c r="FI33" s="66">
        <f>IF(details!CJ33="","",details!CJ33)</f>
        <v>20</v>
      </c>
      <c r="FJ33" s="97">
        <f t="shared" si="99"/>
        <v>100</v>
      </c>
      <c r="FK33" s="97">
        <f t="shared" si="100"/>
        <v>100</v>
      </c>
      <c r="FL33" s="97" t="str">
        <f t="shared" si="101"/>
        <v>A</v>
      </c>
      <c r="FM33" s="138">
        <f t="shared" si="102"/>
        <v>100</v>
      </c>
      <c r="FN33" s="138">
        <f t="shared" si="103"/>
        <v>0</v>
      </c>
      <c r="FO33" s="66">
        <f>IF(details!CK33="","",details!CK33)</f>
        <v>20</v>
      </c>
      <c r="FP33" s="66">
        <f>IF(details!CL33="","",details!CL33)</f>
        <v>20</v>
      </c>
      <c r="FQ33" s="66">
        <f>IF(details!CM33="","",details!CM33)</f>
        <v>20</v>
      </c>
      <c r="FR33" s="66">
        <f>IF(details!CN33="","",details!CN33)</f>
        <v>20</v>
      </c>
      <c r="FS33" s="66">
        <f>IF(details!CO33="","",details!CO33)</f>
        <v>20</v>
      </c>
      <c r="FT33" s="97">
        <f t="shared" si="104"/>
        <v>100</v>
      </c>
      <c r="FU33" s="97">
        <f t="shared" si="105"/>
        <v>100</v>
      </c>
      <c r="FV33" s="97" t="str">
        <f t="shared" si="106"/>
        <v>A</v>
      </c>
      <c r="FW33" s="138">
        <f t="shared" si="107"/>
        <v>100</v>
      </c>
      <c r="FX33" s="138">
        <f t="shared" si="108"/>
        <v>0</v>
      </c>
      <c r="FY33" s="96">
        <f t="shared" si="109"/>
        <v>200</v>
      </c>
      <c r="FZ33" s="96">
        <f t="shared" si="110"/>
        <v>170</v>
      </c>
      <c r="GA33" s="96" t="str">
        <f t="shared" si="111"/>
        <v>B</v>
      </c>
      <c r="GB33" s="96">
        <f t="shared" si="112"/>
        <v>200</v>
      </c>
      <c r="GC33" s="96">
        <f t="shared" si="113"/>
        <v>170</v>
      </c>
      <c r="GD33" s="96" t="str">
        <f t="shared" si="114"/>
        <v>B</v>
      </c>
      <c r="GE33" s="154">
        <f t="shared" si="115"/>
        <v>200</v>
      </c>
      <c r="GF33" s="154">
        <f t="shared" si="116"/>
        <v>200</v>
      </c>
      <c r="GG33" s="154" t="str">
        <f t="shared" si="117"/>
        <v>A</v>
      </c>
      <c r="GH33" s="96" t="str">
        <f t="shared" si="118"/>
        <v>A</v>
      </c>
      <c r="GI33" s="96" t="str">
        <f t="shared" si="119"/>
        <v/>
      </c>
      <c r="GJ33" s="96" t="str">
        <f t="shared" si="120"/>
        <v/>
      </c>
      <c r="GK33" s="96" t="str">
        <f t="shared" si="121"/>
        <v/>
      </c>
      <c r="GL33" s="96" t="str">
        <f t="shared" si="122"/>
        <v/>
      </c>
      <c r="GM33" s="96">
        <f t="shared" si="123"/>
        <v>200</v>
      </c>
      <c r="GN33" s="96">
        <f t="shared" si="124"/>
        <v>170</v>
      </c>
      <c r="GO33" s="96" t="str">
        <f t="shared" si="125"/>
        <v>B</v>
      </c>
      <c r="GP33" s="96">
        <f t="shared" si="126"/>
        <v>200</v>
      </c>
      <c r="GQ33" s="96">
        <f t="shared" si="127"/>
        <v>200</v>
      </c>
      <c r="GR33" s="96" t="str">
        <f t="shared" si="128"/>
        <v>A</v>
      </c>
      <c r="GS33" s="96">
        <f t="shared" si="129"/>
        <v>200</v>
      </c>
      <c r="GT33" s="96">
        <f t="shared" si="130"/>
        <v>200</v>
      </c>
      <c r="GU33" s="96" t="str">
        <f t="shared" si="131"/>
        <v>A</v>
      </c>
      <c r="GV33" s="96">
        <f t="shared" si="132"/>
        <v>100</v>
      </c>
      <c r="GW33" s="96">
        <f t="shared" si="133"/>
        <v>100</v>
      </c>
      <c r="GX33" s="96" t="str">
        <f t="shared" si="134"/>
        <v>A</v>
      </c>
      <c r="GY33" s="155">
        <f t="shared" si="135"/>
        <v>100</v>
      </c>
      <c r="GZ33" s="155">
        <f t="shared" si="136"/>
        <v>100</v>
      </c>
      <c r="HA33" s="155" t="str">
        <f t="shared" si="137"/>
        <v>A</v>
      </c>
      <c r="HB33" s="155">
        <f t="shared" si="138"/>
        <v>100</v>
      </c>
      <c r="HC33" s="155">
        <f t="shared" si="139"/>
        <v>100</v>
      </c>
      <c r="HD33" s="155" t="str">
        <f t="shared" si="140"/>
        <v>A</v>
      </c>
      <c r="HE33" s="257">
        <f t="shared" si="141"/>
        <v>0</v>
      </c>
      <c r="HF33" s="257">
        <f t="shared" si="142"/>
        <v>0</v>
      </c>
      <c r="HG33" s="257">
        <f t="shared" si="143"/>
        <v>4</v>
      </c>
      <c r="HH33" s="257">
        <f t="shared" si="144"/>
        <v>0</v>
      </c>
      <c r="HI33" s="66" t="str">
        <f t="shared" si="17"/>
        <v>PASSED</v>
      </c>
      <c r="HJ33" s="93">
        <f t="shared" si="145"/>
        <v>1200</v>
      </c>
      <c r="HK33" s="93">
        <f t="shared" si="146"/>
        <v>1110</v>
      </c>
      <c r="HL33" s="94">
        <f t="shared" si="147"/>
        <v>92.5</v>
      </c>
      <c r="HM33" s="216">
        <f t="shared" si="148"/>
        <v>92.5</v>
      </c>
      <c r="HN33" s="217">
        <f t="shared" si="149"/>
        <v>6</v>
      </c>
      <c r="HO33" s="95" t="str">
        <f t="shared" si="150"/>
        <v>A</v>
      </c>
      <c r="HP33" s="156" t="str">
        <f>details!EP33</f>
        <v/>
      </c>
      <c r="HQ33" s="157" t="str">
        <f>details!EQ33</f>
        <v/>
      </c>
      <c r="HR33" s="220" t="str">
        <f t="shared" si="152"/>
        <v/>
      </c>
      <c r="HS33" s="102" t="str">
        <f>IF(details!CP33="","",details!CP33)</f>
        <v/>
      </c>
    </row>
    <row r="34" spans="1:227" ht="14" customHeight="1">
      <c r="A34" s="147">
        <f>IF(details!A34="","",details!A34)</f>
        <v>28</v>
      </c>
      <c r="B34" s="66" t="str">
        <f>IF(details!B34="","",details!B34)</f>
        <v/>
      </c>
      <c r="C34" s="66" t="str">
        <f>IF(details!C34="","",details!C34)</f>
        <v/>
      </c>
      <c r="D34" s="97">
        <f>IF(details!D34="","",details!D34)</f>
        <v>828</v>
      </c>
      <c r="E34" s="97" t="str">
        <f>IF(details!E34="","",details!E34)</f>
        <v/>
      </c>
      <c r="F34" s="66" t="str">
        <f>IF(details!F34="","",details!F34)</f>
        <v/>
      </c>
      <c r="G34" s="315" t="str">
        <f>IF(details!G34="","",details!G34)</f>
        <v/>
      </c>
      <c r="H34" s="148" t="str">
        <f>IF(details!CQ34="","",details!CQ34)</f>
        <v/>
      </c>
      <c r="I34" s="149" t="str">
        <f>IF(details!I34="","",details!I34)</f>
        <v>A28</v>
      </c>
      <c r="J34" s="149" t="str">
        <f>IF(details!J34="","",details!J34)</f>
        <v>B28</v>
      </c>
      <c r="K34" s="149" t="str">
        <f>IF(details!K34="","",details!K34)</f>
        <v>C28</v>
      </c>
      <c r="L34" s="66">
        <f>IF(details!L34="","",details!L34)</f>
        <v>5</v>
      </c>
      <c r="M34" s="66">
        <f>IF(details!M34="","",details!M34)</f>
        <v>5</v>
      </c>
      <c r="N34" s="66">
        <f t="shared" si="28"/>
        <v>10</v>
      </c>
      <c r="O34" s="66">
        <f>IF(details!N34="","",details!N34)</f>
        <v>5</v>
      </c>
      <c r="P34" s="66">
        <f>IF(details!O34="","",details!O34)</f>
        <v>5</v>
      </c>
      <c r="Q34" s="66">
        <f t="shared" si="29"/>
        <v>10</v>
      </c>
      <c r="R34" s="66">
        <f>IF(details!P34="","",details!P34)</f>
        <v>5</v>
      </c>
      <c r="S34" s="66">
        <f>IF(details!Q34="","",details!Q34)</f>
        <v>5</v>
      </c>
      <c r="T34" s="66">
        <f t="shared" si="30"/>
        <v>10</v>
      </c>
      <c r="U34" s="150">
        <f t="shared" si="31"/>
        <v>30</v>
      </c>
      <c r="V34" s="66">
        <f>IF(details!R34="","",details!R34)</f>
        <v>23</v>
      </c>
      <c r="W34" s="66">
        <f>IF(details!S34="","",details!S34)</f>
        <v>23</v>
      </c>
      <c r="X34" s="66">
        <f>IF(details!T34="","",details!T34)</f>
        <v>3</v>
      </c>
      <c r="Y34" s="150">
        <f t="shared" si="32"/>
        <v>49</v>
      </c>
      <c r="Z34" s="151">
        <f t="shared" si="33"/>
        <v>79</v>
      </c>
      <c r="AA34" s="66">
        <f>IF(details!U34="","",details!U34)</f>
        <v>33</v>
      </c>
      <c r="AB34" s="66">
        <f>IF(details!V34="","",details!V34)</f>
        <v>33</v>
      </c>
      <c r="AC34" s="66">
        <f>IF(details!W34="","",details!W34)</f>
        <v>20</v>
      </c>
      <c r="AD34" s="151">
        <f t="shared" si="34"/>
        <v>86</v>
      </c>
      <c r="AE34" s="97">
        <f t="shared" si="35"/>
        <v>165</v>
      </c>
      <c r="AF34" s="152">
        <f t="shared" si="36"/>
        <v>83</v>
      </c>
      <c r="AG34" s="97" t="str">
        <f t="shared" si="37"/>
        <v>B</v>
      </c>
      <c r="AH34" s="138">
        <f t="shared" si="0"/>
        <v>200</v>
      </c>
      <c r="AI34" s="138">
        <f t="shared" si="38"/>
        <v>0</v>
      </c>
      <c r="AJ34" s="66">
        <f>IF(details!X34="","",details!X34)</f>
        <v>5</v>
      </c>
      <c r="AK34" s="66">
        <f>IF(details!Y34="","",details!Y34)</f>
        <v>5</v>
      </c>
      <c r="AL34" s="66">
        <f t="shared" si="39"/>
        <v>10</v>
      </c>
      <c r="AM34" s="66">
        <f>IF(details!Z34="","",details!Z34)</f>
        <v>5</v>
      </c>
      <c r="AN34" s="66">
        <f>IF(details!AA34="","",details!AA34)</f>
        <v>5</v>
      </c>
      <c r="AO34" s="66">
        <f t="shared" si="40"/>
        <v>10</v>
      </c>
      <c r="AP34" s="66">
        <f>IF(details!AB34="","",details!AB34)</f>
        <v>5</v>
      </c>
      <c r="AQ34" s="66">
        <f>IF(details!AC34="","",details!AC34)</f>
        <v>5</v>
      </c>
      <c r="AR34" s="66">
        <f t="shared" si="41"/>
        <v>10</v>
      </c>
      <c r="AS34" s="150">
        <f t="shared" si="42"/>
        <v>30</v>
      </c>
      <c r="AT34" s="66">
        <f>IF(details!AD34="","",details!AD34)</f>
        <v>23</v>
      </c>
      <c r="AU34" s="66">
        <f>IF(details!AE34="","",details!AE34)</f>
        <v>23</v>
      </c>
      <c r="AV34" s="66">
        <f>IF(details!AF34="","",details!AF34)</f>
        <v>3</v>
      </c>
      <c r="AW34" s="150">
        <f t="shared" si="43"/>
        <v>49</v>
      </c>
      <c r="AX34" s="151">
        <f t="shared" si="44"/>
        <v>79</v>
      </c>
      <c r="AY34" s="66">
        <f>IF(details!AG34="","",details!AG34)</f>
        <v>33</v>
      </c>
      <c r="AZ34" s="66">
        <f>IF(details!AH34="","",details!AH34)</f>
        <v>33</v>
      </c>
      <c r="BA34" s="66">
        <f>IF(details!AI34="","",details!AI34)</f>
        <v>20</v>
      </c>
      <c r="BB34" s="151">
        <f t="shared" si="45"/>
        <v>86</v>
      </c>
      <c r="BC34" s="97">
        <f t="shared" si="46"/>
        <v>165</v>
      </c>
      <c r="BD34" s="152">
        <f t="shared" si="47"/>
        <v>83</v>
      </c>
      <c r="BE34" s="97" t="str">
        <f t="shared" si="48"/>
        <v>B</v>
      </c>
      <c r="BF34" s="138">
        <f t="shared" si="2"/>
        <v>200</v>
      </c>
      <c r="BG34" s="138">
        <f t="shared" si="49"/>
        <v>0</v>
      </c>
      <c r="BH34" s="153" t="str">
        <f>IF(D34="","",details!AJ34)</f>
        <v>s</v>
      </c>
      <c r="BI34" s="66">
        <f>IF(details!AK34="","",details!AK34)</f>
        <v>5</v>
      </c>
      <c r="BJ34" s="66">
        <f>IF(details!AL34="","",details!AL34)</f>
        <v>5</v>
      </c>
      <c r="BK34" s="66">
        <f t="shared" si="50"/>
        <v>10</v>
      </c>
      <c r="BL34" s="66">
        <f>IF(details!AM34="","",details!AM34)</f>
        <v>5</v>
      </c>
      <c r="BM34" s="66">
        <f>IF(details!AN34="","",details!AN34)</f>
        <v>5</v>
      </c>
      <c r="BN34" s="66">
        <f t="shared" si="51"/>
        <v>10</v>
      </c>
      <c r="BO34" s="66">
        <f>IF(details!AO34="","",details!AO34)</f>
        <v>5</v>
      </c>
      <c r="BP34" s="66">
        <f>IF(details!AP34="","",details!AP34)</f>
        <v>5</v>
      </c>
      <c r="BQ34" s="66">
        <f t="shared" si="52"/>
        <v>10</v>
      </c>
      <c r="BR34" s="150">
        <f t="shared" si="53"/>
        <v>30</v>
      </c>
      <c r="BS34" s="66">
        <f>IF(details!AQ34="","",details!AQ34)</f>
        <v>50</v>
      </c>
      <c r="BT34" s="66">
        <f>IF(details!AR34="","",details!AR34)</f>
        <v>20</v>
      </c>
      <c r="BU34" s="150">
        <f t="shared" si="54"/>
        <v>70</v>
      </c>
      <c r="BV34" s="151">
        <f t="shared" si="55"/>
        <v>100</v>
      </c>
      <c r="BW34" s="66">
        <f>IF(details!AS34="","",details!AS34)</f>
        <v>70</v>
      </c>
      <c r="BX34" s="66">
        <f>IF(details!AT34="","",details!AT34)</f>
        <v>30</v>
      </c>
      <c r="BY34" s="151">
        <f t="shared" si="56"/>
        <v>100</v>
      </c>
      <c r="BZ34" s="97">
        <f t="shared" si="57"/>
        <v>200</v>
      </c>
      <c r="CA34" s="152">
        <f t="shared" si="58"/>
        <v>100</v>
      </c>
      <c r="CB34" s="97" t="str">
        <f t="shared" si="59"/>
        <v>A</v>
      </c>
      <c r="CC34" s="138">
        <f t="shared" si="4"/>
        <v>200</v>
      </c>
      <c r="CD34" s="138">
        <f t="shared" si="60"/>
        <v>0</v>
      </c>
      <c r="CE34" s="66">
        <f>IF(details!AU34="","",details!AU34)</f>
        <v>5</v>
      </c>
      <c r="CF34" s="66">
        <f>IF(details!AV34="","",details!AV34)</f>
        <v>5</v>
      </c>
      <c r="CG34" s="66">
        <f t="shared" si="61"/>
        <v>10</v>
      </c>
      <c r="CH34" s="66">
        <f>IF(details!AW34="","",details!AW34)</f>
        <v>5</v>
      </c>
      <c r="CI34" s="66">
        <f>IF(details!AX34="","",details!AX34)</f>
        <v>5</v>
      </c>
      <c r="CJ34" s="66">
        <f t="shared" si="62"/>
        <v>10</v>
      </c>
      <c r="CK34" s="66">
        <f>IF(details!AY34="","",details!AY34)</f>
        <v>5</v>
      </c>
      <c r="CL34" s="66">
        <f>IF(details!AZ34="","",details!AZ34)</f>
        <v>5</v>
      </c>
      <c r="CM34" s="66">
        <f t="shared" si="63"/>
        <v>10</v>
      </c>
      <c r="CN34" s="150">
        <f t="shared" si="64"/>
        <v>30</v>
      </c>
      <c r="CO34" s="66">
        <f>IF(details!BA34="","",details!BA34)</f>
        <v>23</v>
      </c>
      <c r="CP34" s="66">
        <f>IF(details!BB34="","",details!BB34)</f>
        <v>23</v>
      </c>
      <c r="CQ34" s="66">
        <f>IF(details!BC34="","",details!BC34)</f>
        <v>3</v>
      </c>
      <c r="CR34" s="150">
        <f t="shared" si="65"/>
        <v>49</v>
      </c>
      <c r="CS34" s="151">
        <f t="shared" si="66"/>
        <v>79</v>
      </c>
      <c r="CT34" s="66">
        <f>IF(details!BD34="","",details!BD34)</f>
        <v>33</v>
      </c>
      <c r="CU34" s="66">
        <f>IF(details!BE34="","",details!BE34)</f>
        <v>33</v>
      </c>
      <c r="CV34" s="66">
        <f>IF(details!BF34="","",details!BF34)</f>
        <v>20</v>
      </c>
      <c r="CW34" s="151">
        <f t="shared" si="67"/>
        <v>86</v>
      </c>
      <c r="CX34" s="97">
        <f t="shared" si="68"/>
        <v>165</v>
      </c>
      <c r="CY34" s="152">
        <f t="shared" si="69"/>
        <v>83</v>
      </c>
      <c r="CZ34" s="97" t="str">
        <f t="shared" si="70"/>
        <v>B</v>
      </c>
      <c r="DA34" s="138">
        <f t="shared" si="6"/>
        <v>200</v>
      </c>
      <c r="DB34" s="138">
        <f t="shared" si="71"/>
        <v>0</v>
      </c>
      <c r="DC34" s="66">
        <f>IF(details!BG34="","",details!BG34)</f>
        <v>5</v>
      </c>
      <c r="DD34" s="66">
        <f>IF(details!BH34="","",details!BH34)</f>
        <v>5</v>
      </c>
      <c r="DE34" s="66">
        <f t="shared" si="72"/>
        <v>10</v>
      </c>
      <c r="DF34" s="66">
        <f>IF(details!BI34="","",details!BI34)</f>
        <v>5</v>
      </c>
      <c r="DG34" s="66">
        <f>IF(details!BJ34="","",details!BJ34)</f>
        <v>5</v>
      </c>
      <c r="DH34" s="66">
        <f t="shared" si="73"/>
        <v>10</v>
      </c>
      <c r="DI34" s="66">
        <f>IF(details!BK34="","",details!BK34)</f>
        <v>5</v>
      </c>
      <c r="DJ34" s="66">
        <f>IF(details!BL34="","",details!BL34)</f>
        <v>5</v>
      </c>
      <c r="DK34" s="66">
        <f t="shared" si="74"/>
        <v>10</v>
      </c>
      <c r="DL34" s="150">
        <f t="shared" si="75"/>
        <v>30</v>
      </c>
      <c r="DM34" s="66">
        <f>IF(details!BM34="","",details!BM34)</f>
        <v>50</v>
      </c>
      <c r="DN34" s="66">
        <f>IF(details!BN34="","",details!BN34)</f>
        <v>20</v>
      </c>
      <c r="DO34" s="150">
        <f t="shared" si="76"/>
        <v>70</v>
      </c>
      <c r="DP34" s="151">
        <f t="shared" si="77"/>
        <v>100</v>
      </c>
      <c r="DQ34" s="66">
        <f>IF(details!BO34="","",details!BO34)</f>
        <v>70</v>
      </c>
      <c r="DR34" s="66">
        <f>IF(details!BP34="","",details!BP34)</f>
        <v>30</v>
      </c>
      <c r="DS34" s="151">
        <f t="shared" si="78"/>
        <v>100</v>
      </c>
      <c r="DT34" s="97">
        <f t="shared" si="79"/>
        <v>200</v>
      </c>
      <c r="DU34" s="152">
        <f t="shared" si="80"/>
        <v>100</v>
      </c>
      <c r="DV34" s="97" t="str">
        <f t="shared" si="81"/>
        <v>A</v>
      </c>
      <c r="DW34" s="138">
        <f t="shared" si="8"/>
        <v>200</v>
      </c>
      <c r="DX34" s="138">
        <f t="shared" si="82"/>
        <v>0</v>
      </c>
      <c r="DY34" s="66">
        <f>IF(details!BQ34="","",details!BQ34)</f>
        <v>5</v>
      </c>
      <c r="DZ34" s="66">
        <f>IF(details!BR34="","",details!BR34)</f>
        <v>5</v>
      </c>
      <c r="EA34" s="66">
        <f t="shared" si="83"/>
        <v>10</v>
      </c>
      <c r="EB34" s="66">
        <f>IF(details!BS34="","",details!BS34)</f>
        <v>5</v>
      </c>
      <c r="EC34" s="66">
        <f>IF(details!BT34="","",details!BT34)</f>
        <v>5</v>
      </c>
      <c r="ED34" s="66">
        <f t="shared" si="84"/>
        <v>10</v>
      </c>
      <c r="EE34" s="66">
        <f>IF(details!BU34="","",details!BU34)</f>
        <v>5</v>
      </c>
      <c r="EF34" s="66">
        <f>IF(details!BV34="","",details!BV34)</f>
        <v>5</v>
      </c>
      <c r="EG34" s="66">
        <f t="shared" si="85"/>
        <v>10</v>
      </c>
      <c r="EH34" s="150">
        <f t="shared" si="86"/>
        <v>30</v>
      </c>
      <c r="EI34" s="66">
        <f>IF(details!BW34="","",details!BW34)</f>
        <v>50</v>
      </c>
      <c r="EJ34" s="66">
        <f>IF(details!BX34="","",details!BX34)</f>
        <v>20</v>
      </c>
      <c r="EK34" s="150">
        <f t="shared" si="87"/>
        <v>70</v>
      </c>
      <c r="EL34" s="151">
        <f t="shared" si="88"/>
        <v>100</v>
      </c>
      <c r="EM34" s="66">
        <f>IF(details!BY34="","",details!BY34)</f>
        <v>70</v>
      </c>
      <c r="EN34" s="66">
        <f>IF(details!BZ34="","",details!BZ34)</f>
        <v>30</v>
      </c>
      <c r="EO34" s="151">
        <f t="shared" si="89"/>
        <v>100</v>
      </c>
      <c r="EP34" s="97">
        <f t="shared" si="90"/>
        <v>200</v>
      </c>
      <c r="EQ34" s="152">
        <f t="shared" si="91"/>
        <v>100</v>
      </c>
      <c r="ER34" s="97" t="str">
        <f t="shared" si="92"/>
        <v>A</v>
      </c>
      <c r="ES34" s="138">
        <f t="shared" si="10"/>
        <v>200</v>
      </c>
      <c r="ET34" s="138">
        <f t="shared" si="93"/>
        <v>0</v>
      </c>
      <c r="EU34" s="66">
        <f>IF(details!CA34="","",details!CA34)</f>
        <v>20</v>
      </c>
      <c r="EV34" s="66">
        <f>IF(details!CB34="","",details!CB34)</f>
        <v>20</v>
      </c>
      <c r="EW34" s="66">
        <f>IF(details!CC34="","",details!CC34)</f>
        <v>20</v>
      </c>
      <c r="EX34" s="66">
        <f>IF(details!CD34="","",details!CD34)</f>
        <v>20</v>
      </c>
      <c r="EY34" s="66">
        <f>IF(details!CE34="","",details!CE34)</f>
        <v>20</v>
      </c>
      <c r="EZ34" s="97">
        <f t="shared" si="94"/>
        <v>100</v>
      </c>
      <c r="FA34" s="97">
        <f t="shared" si="95"/>
        <v>100</v>
      </c>
      <c r="FB34" s="97" t="str">
        <f t="shared" si="96"/>
        <v>A</v>
      </c>
      <c r="FC34" s="138">
        <f t="shared" si="97"/>
        <v>100</v>
      </c>
      <c r="FD34" s="138">
        <f t="shared" si="98"/>
        <v>0</v>
      </c>
      <c r="FE34" s="66">
        <f>IF(details!CF34="","",details!CF34)</f>
        <v>20</v>
      </c>
      <c r="FF34" s="66">
        <f>IF(details!CG34="","",details!CG34)</f>
        <v>20</v>
      </c>
      <c r="FG34" s="66">
        <f>IF(details!CH34="","",details!CH34)</f>
        <v>20</v>
      </c>
      <c r="FH34" s="66">
        <f>IF(details!CI34="","",details!CI34)</f>
        <v>20</v>
      </c>
      <c r="FI34" s="66">
        <f>IF(details!CJ34="","",details!CJ34)</f>
        <v>20</v>
      </c>
      <c r="FJ34" s="97">
        <f t="shared" si="99"/>
        <v>100</v>
      </c>
      <c r="FK34" s="97">
        <f t="shared" si="100"/>
        <v>100</v>
      </c>
      <c r="FL34" s="97" t="str">
        <f t="shared" si="101"/>
        <v>A</v>
      </c>
      <c r="FM34" s="138">
        <f t="shared" si="102"/>
        <v>100</v>
      </c>
      <c r="FN34" s="138">
        <f t="shared" si="103"/>
        <v>0</v>
      </c>
      <c r="FO34" s="66">
        <f>IF(details!CK34="","",details!CK34)</f>
        <v>20</v>
      </c>
      <c r="FP34" s="66">
        <f>IF(details!CL34="","",details!CL34)</f>
        <v>20</v>
      </c>
      <c r="FQ34" s="66">
        <f>IF(details!CM34="","",details!CM34)</f>
        <v>20</v>
      </c>
      <c r="FR34" s="66">
        <f>IF(details!CN34="","",details!CN34)</f>
        <v>20</v>
      </c>
      <c r="FS34" s="66">
        <f>IF(details!CO34="","",details!CO34)</f>
        <v>20</v>
      </c>
      <c r="FT34" s="97">
        <f t="shared" si="104"/>
        <v>100</v>
      </c>
      <c r="FU34" s="97">
        <f t="shared" si="105"/>
        <v>100</v>
      </c>
      <c r="FV34" s="97" t="str">
        <f t="shared" si="106"/>
        <v>A</v>
      </c>
      <c r="FW34" s="138">
        <f t="shared" si="107"/>
        <v>100</v>
      </c>
      <c r="FX34" s="138">
        <f t="shared" si="108"/>
        <v>0</v>
      </c>
      <c r="FY34" s="96">
        <f t="shared" si="109"/>
        <v>200</v>
      </c>
      <c r="FZ34" s="96">
        <f t="shared" si="110"/>
        <v>165</v>
      </c>
      <c r="GA34" s="96" t="str">
        <f t="shared" si="111"/>
        <v>B</v>
      </c>
      <c r="GB34" s="96">
        <f t="shared" si="112"/>
        <v>200</v>
      </c>
      <c r="GC34" s="96">
        <f t="shared" si="113"/>
        <v>165</v>
      </c>
      <c r="GD34" s="96" t="str">
        <f t="shared" si="114"/>
        <v>B</v>
      </c>
      <c r="GE34" s="154">
        <f t="shared" si="115"/>
        <v>200</v>
      </c>
      <c r="GF34" s="154">
        <f t="shared" si="116"/>
        <v>200</v>
      </c>
      <c r="GG34" s="154" t="str">
        <f t="shared" si="117"/>
        <v>A</v>
      </c>
      <c r="GH34" s="96" t="str">
        <f t="shared" si="118"/>
        <v>A</v>
      </c>
      <c r="GI34" s="96" t="str">
        <f t="shared" si="119"/>
        <v/>
      </c>
      <c r="GJ34" s="96" t="str">
        <f t="shared" si="120"/>
        <v/>
      </c>
      <c r="GK34" s="96" t="str">
        <f t="shared" si="121"/>
        <v/>
      </c>
      <c r="GL34" s="96" t="str">
        <f t="shared" si="122"/>
        <v/>
      </c>
      <c r="GM34" s="96">
        <f t="shared" si="123"/>
        <v>200</v>
      </c>
      <c r="GN34" s="96">
        <f t="shared" si="124"/>
        <v>165</v>
      </c>
      <c r="GO34" s="96" t="str">
        <f t="shared" si="125"/>
        <v>B</v>
      </c>
      <c r="GP34" s="96">
        <f t="shared" si="126"/>
        <v>200</v>
      </c>
      <c r="GQ34" s="96">
        <f t="shared" si="127"/>
        <v>200</v>
      </c>
      <c r="GR34" s="96" t="str">
        <f t="shared" si="128"/>
        <v>A</v>
      </c>
      <c r="GS34" s="96">
        <f t="shared" si="129"/>
        <v>200</v>
      </c>
      <c r="GT34" s="96">
        <f t="shared" si="130"/>
        <v>200</v>
      </c>
      <c r="GU34" s="96" t="str">
        <f t="shared" si="131"/>
        <v>A</v>
      </c>
      <c r="GV34" s="96">
        <f t="shared" si="132"/>
        <v>100</v>
      </c>
      <c r="GW34" s="96">
        <f t="shared" si="133"/>
        <v>100</v>
      </c>
      <c r="GX34" s="96" t="str">
        <f t="shared" si="134"/>
        <v>A</v>
      </c>
      <c r="GY34" s="155">
        <f t="shared" si="135"/>
        <v>100</v>
      </c>
      <c r="GZ34" s="155">
        <f t="shared" si="136"/>
        <v>100</v>
      </c>
      <c r="HA34" s="155" t="str">
        <f t="shared" si="137"/>
        <v>A</v>
      </c>
      <c r="HB34" s="155">
        <f t="shared" si="138"/>
        <v>100</v>
      </c>
      <c r="HC34" s="155">
        <f t="shared" si="139"/>
        <v>100</v>
      </c>
      <c r="HD34" s="155" t="str">
        <f t="shared" si="140"/>
        <v>A</v>
      </c>
      <c r="HE34" s="257">
        <f t="shared" si="141"/>
        <v>0</v>
      </c>
      <c r="HF34" s="257">
        <f t="shared" si="142"/>
        <v>0</v>
      </c>
      <c r="HG34" s="257">
        <f t="shared" si="143"/>
        <v>4</v>
      </c>
      <c r="HH34" s="257">
        <f t="shared" si="144"/>
        <v>0</v>
      </c>
      <c r="HI34" s="66" t="str">
        <f t="shared" si="17"/>
        <v>PASSED</v>
      </c>
      <c r="HJ34" s="93">
        <f t="shared" si="145"/>
        <v>1200</v>
      </c>
      <c r="HK34" s="93">
        <f t="shared" si="146"/>
        <v>1095</v>
      </c>
      <c r="HL34" s="94">
        <f t="shared" si="147"/>
        <v>91.25</v>
      </c>
      <c r="HM34" s="216">
        <f t="shared" si="148"/>
        <v>91.25</v>
      </c>
      <c r="HN34" s="217">
        <f t="shared" si="149"/>
        <v>6.9999999999999982</v>
      </c>
      <c r="HO34" s="95" t="str">
        <f t="shared" si="150"/>
        <v>A</v>
      </c>
      <c r="HP34" s="156" t="str">
        <f>details!EP34</f>
        <v/>
      </c>
      <c r="HQ34" s="157" t="str">
        <f>details!EQ34</f>
        <v/>
      </c>
      <c r="HR34" s="220" t="str">
        <f t="shared" si="152"/>
        <v/>
      </c>
      <c r="HS34" s="102" t="str">
        <f>IF(details!CP34="","",details!CP34)</f>
        <v/>
      </c>
    </row>
    <row r="35" spans="1:227" ht="14" customHeight="1">
      <c r="A35" s="147">
        <f>IF(details!A35="","",details!A35)</f>
        <v>29</v>
      </c>
      <c r="B35" s="66" t="str">
        <f>IF(details!B35="","",details!B35)</f>
        <v/>
      </c>
      <c r="C35" s="66" t="str">
        <f>IF(details!C35="","",details!C35)</f>
        <v/>
      </c>
      <c r="D35" s="97">
        <f>IF(details!D35="","",details!D35)</f>
        <v>829</v>
      </c>
      <c r="E35" s="97" t="str">
        <f>IF(details!E35="","",details!E35)</f>
        <v/>
      </c>
      <c r="F35" s="66" t="str">
        <f>IF(details!F35="","",details!F35)</f>
        <v/>
      </c>
      <c r="G35" s="315" t="str">
        <f>IF(details!G35="","",details!G35)</f>
        <v/>
      </c>
      <c r="H35" s="148" t="str">
        <f>IF(details!CQ35="","",details!CQ35)</f>
        <v/>
      </c>
      <c r="I35" s="149" t="str">
        <f>IF(details!I35="","",details!I35)</f>
        <v>A29</v>
      </c>
      <c r="J35" s="149" t="str">
        <f>IF(details!J35="","",details!J35)</f>
        <v>B29</v>
      </c>
      <c r="K35" s="149" t="str">
        <f>IF(details!K35="","",details!K35)</f>
        <v>C29</v>
      </c>
      <c r="L35" s="66">
        <f>IF(details!L35="","",details!L35)</f>
        <v>5</v>
      </c>
      <c r="M35" s="66">
        <f>IF(details!M35="","",details!M35)</f>
        <v>5</v>
      </c>
      <c r="N35" s="66">
        <f t="shared" si="28"/>
        <v>10</v>
      </c>
      <c r="O35" s="66">
        <f>IF(details!N35="","",details!N35)</f>
        <v>5</v>
      </c>
      <c r="P35" s="66">
        <f>IF(details!O35="","",details!O35)</f>
        <v>5</v>
      </c>
      <c r="Q35" s="66">
        <f t="shared" si="29"/>
        <v>10</v>
      </c>
      <c r="R35" s="66">
        <f>IF(details!P35="","",details!P35)</f>
        <v>5</v>
      </c>
      <c r="S35" s="66">
        <f>IF(details!Q35="","",details!Q35)</f>
        <v>5</v>
      </c>
      <c r="T35" s="66">
        <f t="shared" si="30"/>
        <v>10</v>
      </c>
      <c r="U35" s="150">
        <f t="shared" si="31"/>
        <v>30</v>
      </c>
      <c r="V35" s="66">
        <f>IF(details!R35="","",details!R35)</f>
        <v>22</v>
      </c>
      <c r="W35" s="66">
        <f>IF(details!S35="","",details!S35)</f>
        <v>22</v>
      </c>
      <c r="X35" s="66">
        <f>IF(details!T35="","",details!T35)</f>
        <v>2</v>
      </c>
      <c r="Y35" s="150">
        <f t="shared" si="32"/>
        <v>46</v>
      </c>
      <c r="Z35" s="151">
        <f t="shared" si="33"/>
        <v>76</v>
      </c>
      <c r="AA35" s="66">
        <f>IF(details!U35="","",details!U35)</f>
        <v>32</v>
      </c>
      <c r="AB35" s="66">
        <f>IF(details!V35="","",details!V35)</f>
        <v>32</v>
      </c>
      <c r="AC35" s="66">
        <f>IF(details!W35="","",details!W35)</f>
        <v>20</v>
      </c>
      <c r="AD35" s="151">
        <f t="shared" si="34"/>
        <v>84</v>
      </c>
      <c r="AE35" s="97">
        <f t="shared" si="35"/>
        <v>160</v>
      </c>
      <c r="AF35" s="152">
        <f t="shared" si="36"/>
        <v>80</v>
      </c>
      <c r="AG35" s="97" t="str">
        <f t="shared" si="37"/>
        <v>B</v>
      </c>
      <c r="AH35" s="138">
        <f t="shared" si="0"/>
        <v>200</v>
      </c>
      <c r="AI35" s="138">
        <f t="shared" si="38"/>
        <v>0</v>
      </c>
      <c r="AJ35" s="66">
        <f>IF(details!X35="","",details!X35)</f>
        <v>5</v>
      </c>
      <c r="AK35" s="66">
        <f>IF(details!Y35="","",details!Y35)</f>
        <v>5</v>
      </c>
      <c r="AL35" s="66">
        <f t="shared" si="39"/>
        <v>10</v>
      </c>
      <c r="AM35" s="66">
        <f>IF(details!Z35="","",details!Z35)</f>
        <v>5</v>
      </c>
      <c r="AN35" s="66">
        <f>IF(details!AA35="","",details!AA35)</f>
        <v>5</v>
      </c>
      <c r="AO35" s="66">
        <f t="shared" si="40"/>
        <v>10</v>
      </c>
      <c r="AP35" s="66">
        <f>IF(details!AB35="","",details!AB35)</f>
        <v>5</v>
      </c>
      <c r="AQ35" s="66">
        <f>IF(details!AC35="","",details!AC35)</f>
        <v>5</v>
      </c>
      <c r="AR35" s="66">
        <f t="shared" si="41"/>
        <v>10</v>
      </c>
      <c r="AS35" s="150">
        <f t="shared" si="42"/>
        <v>30</v>
      </c>
      <c r="AT35" s="66">
        <f>IF(details!AD35="","",details!AD35)</f>
        <v>22</v>
      </c>
      <c r="AU35" s="66">
        <f>IF(details!AE35="","",details!AE35)</f>
        <v>22</v>
      </c>
      <c r="AV35" s="66">
        <f>IF(details!AF35="","",details!AF35)</f>
        <v>2</v>
      </c>
      <c r="AW35" s="150">
        <f t="shared" si="43"/>
        <v>46</v>
      </c>
      <c r="AX35" s="151">
        <f t="shared" si="44"/>
        <v>76</v>
      </c>
      <c r="AY35" s="66">
        <f>IF(details!AG35="","",details!AG35)</f>
        <v>32</v>
      </c>
      <c r="AZ35" s="66">
        <f>IF(details!AH35="","",details!AH35)</f>
        <v>32</v>
      </c>
      <c r="BA35" s="66">
        <f>IF(details!AI35="","",details!AI35)</f>
        <v>20</v>
      </c>
      <c r="BB35" s="151">
        <f t="shared" si="45"/>
        <v>84</v>
      </c>
      <c r="BC35" s="97">
        <f t="shared" si="46"/>
        <v>160</v>
      </c>
      <c r="BD35" s="152">
        <f t="shared" si="47"/>
        <v>80</v>
      </c>
      <c r="BE35" s="97" t="str">
        <f t="shared" si="48"/>
        <v>B</v>
      </c>
      <c r="BF35" s="138">
        <f t="shared" si="2"/>
        <v>200</v>
      </c>
      <c r="BG35" s="138">
        <f t="shared" si="49"/>
        <v>0</v>
      </c>
      <c r="BH35" s="153" t="str">
        <f>IF(D35="","",details!AJ35)</f>
        <v>s</v>
      </c>
      <c r="BI35" s="66">
        <f>IF(details!AK35="","",details!AK35)</f>
        <v>5</v>
      </c>
      <c r="BJ35" s="66">
        <f>IF(details!AL35="","",details!AL35)</f>
        <v>5</v>
      </c>
      <c r="BK35" s="66">
        <f t="shared" si="50"/>
        <v>10</v>
      </c>
      <c r="BL35" s="66">
        <f>IF(details!AM35="","",details!AM35)</f>
        <v>5</v>
      </c>
      <c r="BM35" s="66">
        <f>IF(details!AN35="","",details!AN35)</f>
        <v>5</v>
      </c>
      <c r="BN35" s="66">
        <f t="shared" si="51"/>
        <v>10</v>
      </c>
      <c r="BO35" s="66">
        <f>IF(details!AO35="","",details!AO35)</f>
        <v>5</v>
      </c>
      <c r="BP35" s="66">
        <f>IF(details!AP35="","",details!AP35)</f>
        <v>5</v>
      </c>
      <c r="BQ35" s="66">
        <f t="shared" si="52"/>
        <v>10</v>
      </c>
      <c r="BR35" s="150">
        <f t="shared" si="53"/>
        <v>30</v>
      </c>
      <c r="BS35" s="66">
        <f>IF(details!AQ35="","",details!AQ35)</f>
        <v>50</v>
      </c>
      <c r="BT35" s="66">
        <f>IF(details!AR35="","",details!AR35)</f>
        <v>20</v>
      </c>
      <c r="BU35" s="150">
        <f t="shared" si="54"/>
        <v>70</v>
      </c>
      <c r="BV35" s="151">
        <f t="shared" si="55"/>
        <v>100</v>
      </c>
      <c r="BW35" s="66">
        <f>IF(details!AS35="","",details!AS35)</f>
        <v>70</v>
      </c>
      <c r="BX35" s="66">
        <f>IF(details!AT35="","",details!AT35)</f>
        <v>30</v>
      </c>
      <c r="BY35" s="151">
        <f t="shared" si="56"/>
        <v>100</v>
      </c>
      <c r="BZ35" s="97">
        <f t="shared" si="57"/>
        <v>200</v>
      </c>
      <c r="CA35" s="152">
        <f t="shared" si="58"/>
        <v>100</v>
      </c>
      <c r="CB35" s="97" t="str">
        <f t="shared" si="59"/>
        <v>A</v>
      </c>
      <c r="CC35" s="138">
        <f t="shared" si="4"/>
        <v>200</v>
      </c>
      <c r="CD35" s="138">
        <f t="shared" si="60"/>
        <v>0</v>
      </c>
      <c r="CE35" s="66">
        <f>IF(details!AU35="","",details!AU35)</f>
        <v>5</v>
      </c>
      <c r="CF35" s="66">
        <f>IF(details!AV35="","",details!AV35)</f>
        <v>5</v>
      </c>
      <c r="CG35" s="66">
        <f t="shared" si="61"/>
        <v>10</v>
      </c>
      <c r="CH35" s="66">
        <f>IF(details!AW35="","",details!AW35)</f>
        <v>5</v>
      </c>
      <c r="CI35" s="66">
        <f>IF(details!AX35="","",details!AX35)</f>
        <v>5</v>
      </c>
      <c r="CJ35" s="66">
        <f t="shared" si="62"/>
        <v>10</v>
      </c>
      <c r="CK35" s="66">
        <f>IF(details!AY35="","",details!AY35)</f>
        <v>5</v>
      </c>
      <c r="CL35" s="66">
        <f>IF(details!AZ35="","",details!AZ35)</f>
        <v>5</v>
      </c>
      <c r="CM35" s="66">
        <f t="shared" si="63"/>
        <v>10</v>
      </c>
      <c r="CN35" s="150">
        <f t="shared" si="64"/>
        <v>30</v>
      </c>
      <c r="CO35" s="66">
        <f>IF(details!BA35="","",details!BA35)</f>
        <v>22</v>
      </c>
      <c r="CP35" s="66">
        <f>IF(details!BB35="","",details!BB35)</f>
        <v>22</v>
      </c>
      <c r="CQ35" s="66">
        <f>IF(details!BC35="","",details!BC35)</f>
        <v>2</v>
      </c>
      <c r="CR35" s="150">
        <f t="shared" si="65"/>
        <v>46</v>
      </c>
      <c r="CS35" s="151">
        <f t="shared" si="66"/>
        <v>76</v>
      </c>
      <c r="CT35" s="66">
        <f>IF(details!BD35="","",details!BD35)</f>
        <v>32</v>
      </c>
      <c r="CU35" s="66">
        <f>IF(details!BE35="","",details!BE35)</f>
        <v>32</v>
      </c>
      <c r="CV35" s="66">
        <f>IF(details!BF35="","",details!BF35)</f>
        <v>20</v>
      </c>
      <c r="CW35" s="151">
        <f t="shared" si="67"/>
        <v>84</v>
      </c>
      <c r="CX35" s="97">
        <f t="shared" si="68"/>
        <v>160</v>
      </c>
      <c r="CY35" s="152">
        <f t="shared" si="69"/>
        <v>80</v>
      </c>
      <c r="CZ35" s="97" t="str">
        <f t="shared" si="70"/>
        <v>B</v>
      </c>
      <c r="DA35" s="138">
        <f t="shared" si="6"/>
        <v>200</v>
      </c>
      <c r="DB35" s="138">
        <f t="shared" si="71"/>
        <v>0</v>
      </c>
      <c r="DC35" s="66">
        <f>IF(details!BG35="","",details!BG35)</f>
        <v>5</v>
      </c>
      <c r="DD35" s="66">
        <f>IF(details!BH35="","",details!BH35)</f>
        <v>5</v>
      </c>
      <c r="DE35" s="66">
        <f t="shared" si="72"/>
        <v>10</v>
      </c>
      <c r="DF35" s="66">
        <f>IF(details!BI35="","",details!BI35)</f>
        <v>5</v>
      </c>
      <c r="DG35" s="66">
        <f>IF(details!BJ35="","",details!BJ35)</f>
        <v>5</v>
      </c>
      <c r="DH35" s="66">
        <f t="shared" si="73"/>
        <v>10</v>
      </c>
      <c r="DI35" s="66">
        <f>IF(details!BK35="","",details!BK35)</f>
        <v>5</v>
      </c>
      <c r="DJ35" s="66">
        <f>IF(details!BL35="","",details!BL35)</f>
        <v>5</v>
      </c>
      <c r="DK35" s="66">
        <f t="shared" si="74"/>
        <v>10</v>
      </c>
      <c r="DL35" s="150">
        <f t="shared" si="75"/>
        <v>30</v>
      </c>
      <c r="DM35" s="66">
        <f>IF(details!BM35="","",details!BM35)</f>
        <v>50</v>
      </c>
      <c r="DN35" s="66">
        <f>IF(details!BN35="","",details!BN35)</f>
        <v>20</v>
      </c>
      <c r="DO35" s="150">
        <f t="shared" si="76"/>
        <v>70</v>
      </c>
      <c r="DP35" s="151">
        <f t="shared" si="77"/>
        <v>100</v>
      </c>
      <c r="DQ35" s="66">
        <f>IF(details!BO35="","",details!BO35)</f>
        <v>70</v>
      </c>
      <c r="DR35" s="66">
        <f>IF(details!BP35="","",details!BP35)</f>
        <v>30</v>
      </c>
      <c r="DS35" s="151">
        <f t="shared" si="78"/>
        <v>100</v>
      </c>
      <c r="DT35" s="97">
        <f t="shared" si="79"/>
        <v>200</v>
      </c>
      <c r="DU35" s="152">
        <f t="shared" si="80"/>
        <v>100</v>
      </c>
      <c r="DV35" s="97" t="str">
        <f t="shared" si="81"/>
        <v>A</v>
      </c>
      <c r="DW35" s="138">
        <f t="shared" si="8"/>
        <v>200</v>
      </c>
      <c r="DX35" s="138">
        <f t="shared" si="82"/>
        <v>0</v>
      </c>
      <c r="DY35" s="66">
        <f>IF(details!BQ35="","",details!BQ35)</f>
        <v>5</v>
      </c>
      <c r="DZ35" s="66">
        <f>IF(details!BR35="","",details!BR35)</f>
        <v>5</v>
      </c>
      <c r="EA35" s="66">
        <f t="shared" si="83"/>
        <v>10</v>
      </c>
      <c r="EB35" s="66">
        <f>IF(details!BS35="","",details!BS35)</f>
        <v>5</v>
      </c>
      <c r="EC35" s="66">
        <f>IF(details!BT35="","",details!BT35)</f>
        <v>5</v>
      </c>
      <c r="ED35" s="66">
        <f t="shared" si="84"/>
        <v>10</v>
      </c>
      <c r="EE35" s="66">
        <f>IF(details!BU35="","",details!BU35)</f>
        <v>5</v>
      </c>
      <c r="EF35" s="66">
        <f>IF(details!BV35="","",details!BV35)</f>
        <v>5</v>
      </c>
      <c r="EG35" s="66">
        <f t="shared" si="85"/>
        <v>10</v>
      </c>
      <c r="EH35" s="150">
        <f t="shared" si="86"/>
        <v>30</v>
      </c>
      <c r="EI35" s="66">
        <f>IF(details!BW35="","",details!BW35)</f>
        <v>50</v>
      </c>
      <c r="EJ35" s="66">
        <f>IF(details!BX35="","",details!BX35)</f>
        <v>20</v>
      </c>
      <c r="EK35" s="150">
        <f t="shared" si="87"/>
        <v>70</v>
      </c>
      <c r="EL35" s="151">
        <f t="shared" si="88"/>
        <v>100</v>
      </c>
      <c r="EM35" s="66">
        <f>IF(details!BY35="","",details!BY35)</f>
        <v>70</v>
      </c>
      <c r="EN35" s="66">
        <f>IF(details!BZ35="","",details!BZ35)</f>
        <v>30</v>
      </c>
      <c r="EO35" s="151">
        <f t="shared" si="89"/>
        <v>100</v>
      </c>
      <c r="EP35" s="97">
        <f t="shared" si="90"/>
        <v>200</v>
      </c>
      <c r="EQ35" s="152">
        <f t="shared" si="91"/>
        <v>100</v>
      </c>
      <c r="ER35" s="97" t="str">
        <f t="shared" si="92"/>
        <v>A</v>
      </c>
      <c r="ES35" s="138">
        <f t="shared" si="10"/>
        <v>200</v>
      </c>
      <c r="ET35" s="138">
        <f t="shared" si="93"/>
        <v>0</v>
      </c>
      <c r="EU35" s="66">
        <f>IF(details!CA35="","",details!CA35)</f>
        <v>20</v>
      </c>
      <c r="EV35" s="66">
        <f>IF(details!CB35="","",details!CB35)</f>
        <v>20</v>
      </c>
      <c r="EW35" s="66">
        <f>IF(details!CC35="","",details!CC35)</f>
        <v>20</v>
      </c>
      <c r="EX35" s="66">
        <f>IF(details!CD35="","",details!CD35)</f>
        <v>20</v>
      </c>
      <c r="EY35" s="66">
        <f>IF(details!CE35="","",details!CE35)</f>
        <v>20</v>
      </c>
      <c r="EZ35" s="97">
        <f t="shared" si="94"/>
        <v>100</v>
      </c>
      <c r="FA35" s="97">
        <f t="shared" si="95"/>
        <v>100</v>
      </c>
      <c r="FB35" s="97" t="str">
        <f t="shared" si="96"/>
        <v>A</v>
      </c>
      <c r="FC35" s="138">
        <f t="shared" si="97"/>
        <v>100</v>
      </c>
      <c r="FD35" s="138">
        <f t="shared" si="98"/>
        <v>0</v>
      </c>
      <c r="FE35" s="66">
        <f>IF(details!CF35="","",details!CF35)</f>
        <v>20</v>
      </c>
      <c r="FF35" s="66">
        <f>IF(details!CG35="","",details!CG35)</f>
        <v>20</v>
      </c>
      <c r="FG35" s="66">
        <f>IF(details!CH35="","",details!CH35)</f>
        <v>20</v>
      </c>
      <c r="FH35" s="66">
        <f>IF(details!CI35="","",details!CI35)</f>
        <v>20</v>
      </c>
      <c r="FI35" s="66">
        <f>IF(details!CJ35="","",details!CJ35)</f>
        <v>20</v>
      </c>
      <c r="FJ35" s="97">
        <f t="shared" si="99"/>
        <v>100</v>
      </c>
      <c r="FK35" s="97">
        <f t="shared" si="100"/>
        <v>100</v>
      </c>
      <c r="FL35" s="97" t="str">
        <f t="shared" si="101"/>
        <v>A</v>
      </c>
      <c r="FM35" s="138">
        <f t="shared" si="102"/>
        <v>100</v>
      </c>
      <c r="FN35" s="138">
        <f t="shared" si="103"/>
        <v>0</v>
      </c>
      <c r="FO35" s="66">
        <f>IF(details!CK35="","",details!CK35)</f>
        <v>20</v>
      </c>
      <c r="FP35" s="66">
        <f>IF(details!CL35="","",details!CL35)</f>
        <v>20</v>
      </c>
      <c r="FQ35" s="66">
        <f>IF(details!CM35="","",details!CM35)</f>
        <v>20</v>
      </c>
      <c r="FR35" s="66">
        <f>IF(details!CN35="","",details!CN35)</f>
        <v>20</v>
      </c>
      <c r="FS35" s="66">
        <f>IF(details!CO35="","",details!CO35)</f>
        <v>20</v>
      </c>
      <c r="FT35" s="97">
        <f t="shared" si="104"/>
        <v>100</v>
      </c>
      <c r="FU35" s="97">
        <f t="shared" si="105"/>
        <v>100</v>
      </c>
      <c r="FV35" s="97" t="str">
        <f t="shared" si="106"/>
        <v>A</v>
      </c>
      <c r="FW35" s="138">
        <f t="shared" si="107"/>
        <v>100</v>
      </c>
      <c r="FX35" s="138">
        <f t="shared" si="108"/>
        <v>0</v>
      </c>
      <c r="FY35" s="96">
        <f t="shared" si="109"/>
        <v>200</v>
      </c>
      <c r="FZ35" s="96">
        <f t="shared" si="110"/>
        <v>160</v>
      </c>
      <c r="GA35" s="96" t="str">
        <f t="shared" si="111"/>
        <v>B</v>
      </c>
      <c r="GB35" s="96">
        <f t="shared" si="112"/>
        <v>200</v>
      </c>
      <c r="GC35" s="96">
        <f t="shared" si="113"/>
        <v>160</v>
      </c>
      <c r="GD35" s="96" t="str">
        <f t="shared" si="114"/>
        <v>B</v>
      </c>
      <c r="GE35" s="154">
        <f t="shared" si="115"/>
        <v>200</v>
      </c>
      <c r="GF35" s="154">
        <f t="shared" si="116"/>
        <v>200</v>
      </c>
      <c r="GG35" s="154" t="str">
        <f t="shared" si="117"/>
        <v>A</v>
      </c>
      <c r="GH35" s="96" t="str">
        <f t="shared" si="118"/>
        <v>A</v>
      </c>
      <c r="GI35" s="96" t="str">
        <f t="shared" si="119"/>
        <v/>
      </c>
      <c r="GJ35" s="96" t="str">
        <f t="shared" si="120"/>
        <v/>
      </c>
      <c r="GK35" s="96" t="str">
        <f t="shared" si="121"/>
        <v/>
      </c>
      <c r="GL35" s="96" t="str">
        <f t="shared" si="122"/>
        <v/>
      </c>
      <c r="GM35" s="96">
        <f t="shared" si="123"/>
        <v>200</v>
      </c>
      <c r="GN35" s="96">
        <f t="shared" si="124"/>
        <v>160</v>
      </c>
      <c r="GO35" s="96" t="str">
        <f t="shared" si="125"/>
        <v>B</v>
      </c>
      <c r="GP35" s="96">
        <f t="shared" si="126"/>
        <v>200</v>
      </c>
      <c r="GQ35" s="96">
        <f t="shared" si="127"/>
        <v>200</v>
      </c>
      <c r="GR35" s="96" t="str">
        <f t="shared" si="128"/>
        <v>A</v>
      </c>
      <c r="GS35" s="96">
        <f t="shared" si="129"/>
        <v>200</v>
      </c>
      <c r="GT35" s="96">
        <f t="shared" si="130"/>
        <v>200</v>
      </c>
      <c r="GU35" s="96" t="str">
        <f t="shared" si="131"/>
        <v>A</v>
      </c>
      <c r="GV35" s="96">
        <f t="shared" si="132"/>
        <v>100</v>
      </c>
      <c r="GW35" s="96">
        <f t="shared" si="133"/>
        <v>100</v>
      </c>
      <c r="GX35" s="96" t="str">
        <f t="shared" si="134"/>
        <v>A</v>
      </c>
      <c r="GY35" s="155">
        <f t="shared" si="135"/>
        <v>100</v>
      </c>
      <c r="GZ35" s="155">
        <f t="shared" si="136"/>
        <v>100</v>
      </c>
      <c r="HA35" s="155" t="str">
        <f t="shared" si="137"/>
        <v>A</v>
      </c>
      <c r="HB35" s="155">
        <f t="shared" si="138"/>
        <v>100</v>
      </c>
      <c r="HC35" s="155">
        <f t="shared" si="139"/>
        <v>100</v>
      </c>
      <c r="HD35" s="155" t="str">
        <f t="shared" si="140"/>
        <v>A</v>
      </c>
      <c r="HE35" s="257">
        <f t="shared" si="141"/>
        <v>0</v>
      </c>
      <c r="HF35" s="257">
        <f t="shared" si="142"/>
        <v>0</v>
      </c>
      <c r="HG35" s="257">
        <f t="shared" si="143"/>
        <v>4</v>
      </c>
      <c r="HH35" s="257">
        <f t="shared" si="144"/>
        <v>0</v>
      </c>
      <c r="HI35" s="66" t="str">
        <f t="shared" si="17"/>
        <v>PASSED</v>
      </c>
      <c r="HJ35" s="93">
        <f t="shared" si="145"/>
        <v>1200</v>
      </c>
      <c r="HK35" s="93">
        <f t="shared" si="146"/>
        <v>1080</v>
      </c>
      <c r="HL35" s="94">
        <f t="shared" si="147"/>
        <v>90</v>
      </c>
      <c r="HM35" s="216">
        <f t="shared" si="148"/>
        <v>90</v>
      </c>
      <c r="HN35" s="217">
        <f t="shared" si="149"/>
        <v>7.9999999999999947</v>
      </c>
      <c r="HO35" s="95" t="str">
        <f t="shared" si="150"/>
        <v>A</v>
      </c>
      <c r="HP35" s="156" t="str">
        <f>details!EP35</f>
        <v/>
      </c>
      <c r="HQ35" s="157" t="str">
        <f>details!EQ35</f>
        <v/>
      </c>
      <c r="HR35" s="220" t="str">
        <f t="shared" si="152"/>
        <v/>
      </c>
      <c r="HS35" s="102" t="str">
        <f>IF(details!CP35="","",details!CP35)</f>
        <v/>
      </c>
    </row>
    <row r="36" spans="1:227" ht="14" customHeight="1">
      <c r="A36" s="147">
        <f>IF(details!A36="","",details!A36)</f>
        <v>30</v>
      </c>
      <c r="B36" s="66" t="str">
        <f>IF(details!B36="","",details!B36)</f>
        <v/>
      </c>
      <c r="C36" s="66" t="str">
        <f>IF(details!C36="","",details!C36)</f>
        <v/>
      </c>
      <c r="D36" s="97">
        <f>IF(details!D36="","",details!D36)</f>
        <v>830</v>
      </c>
      <c r="E36" s="97" t="str">
        <f>IF(details!E36="","",details!E36)</f>
        <v/>
      </c>
      <c r="F36" s="66" t="str">
        <f>IF(details!F36="","",details!F36)</f>
        <v/>
      </c>
      <c r="G36" s="315" t="str">
        <f>IF(details!G36="","",details!G36)</f>
        <v/>
      </c>
      <c r="H36" s="148" t="str">
        <f>IF(details!CQ36="","",details!CQ36)</f>
        <v/>
      </c>
      <c r="I36" s="149" t="str">
        <f>IF(details!I36="","",details!I36)</f>
        <v>A30</v>
      </c>
      <c r="J36" s="149" t="str">
        <f>IF(details!J36="","",details!J36)</f>
        <v>B30</v>
      </c>
      <c r="K36" s="149" t="str">
        <f>IF(details!K36="","",details!K36)</f>
        <v>C30</v>
      </c>
      <c r="L36" s="66">
        <f>IF(details!L36="","",details!L36)</f>
        <v>5</v>
      </c>
      <c r="M36" s="66">
        <f>IF(details!M36="","",details!M36)</f>
        <v>5</v>
      </c>
      <c r="N36" s="66">
        <f t="shared" si="28"/>
        <v>10</v>
      </c>
      <c r="O36" s="66">
        <f>IF(details!N36="","",details!N36)</f>
        <v>5</v>
      </c>
      <c r="P36" s="66">
        <f>IF(details!O36="","",details!O36)</f>
        <v>5</v>
      </c>
      <c r="Q36" s="66">
        <f t="shared" si="29"/>
        <v>10</v>
      </c>
      <c r="R36" s="66">
        <f>IF(details!P36="","",details!P36)</f>
        <v>5</v>
      </c>
      <c r="S36" s="66">
        <f>IF(details!Q36="","",details!Q36)</f>
        <v>5</v>
      </c>
      <c r="T36" s="66">
        <f t="shared" si="30"/>
        <v>10</v>
      </c>
      <c r="U36" s="150">
        <f t="shared" si="31"/>
        <v>30</v>
      </c>
      <c r="V36" s="66">
        <f>IF(details!R36="","",details!R36)</f>
        <v>21</v>
      </c>
      <c r="W36" s="66">
        <f>IF(details!S36="","",details!S36)</f>
        <v>21</v>
      </c>
      <c r="X36" s="66">
        <f>IF(details!T36="","",details!T36)</f>
        <v>1</v>
      </c>
      <c r="Y36" s="150">
        <f t="shared" si="32"/>
        <v>43</v>
      </c>
      <c r="Z36" s="151">
        <f t="shared" si="33"/>
        <v>73</v>
      </c>
      <c r="AA36" s="66">
        <f>IF(details!U36="","",details!U36)</f>
        <v>31</v>
      </c>
      <c r="AB36" s="66">
        <f>IF(details!V36="","",details!V36)</f>
        <v>31</v>
      </c>
      <c r="AC36" s="66">
        <f>IF(details!W36="","",details!W36)</f>
        <v>20</v>
      </c>
      <c r="AD36" s="151">
        <f t="shared" si="34"/>
        <v>82</v>
      </c>
      <c r="AE36" s="97">
        <f t="shared" si="35"/>
        <v>155</v>
      </c>
      <c r="AF36" s="152">
        <f t="shared" si="36"/>
        <v>78</v>
      </c>
      <c r="AG36" s="97" t="str">
        <f t="shared" si="37"/>
        <v>B</v>
      </c>
      <c r="AH36" s="138">
        <f t="shared" si="0"/>
        <v>200</v>
      </c>
      <c r="AI36" s="138">
        <f t="shared" si="38"/>
        <v>0</v>
      </c>
      <c r="AJ36" s="66">
        <f>IF(details!X36="","",details!X36)</f>
        <v>5</v>
      </c>
      <c r="AK36" s="66">
        <f>IF(details!Y36="","",details!Y36)</f>
        <v>5</v>
      </c>
      <c r="AL36" s="66">
        <f t="shared" si="39"/>
        <v>10</v>
      </c>
      <c r="AM36" s="66">
        <f>IF(details!Z36="","",details!Z36)</f>
        <v>5</v>
      </c>
      <c r="AN36" s="66">
        <f>IF(details!AA36="","",details!AA36)</f>
        <v>5</v>
      </c>
      <c r="AO36" s="66">
        <f t="shared" si="40"/>
        <v>10</v>
      </c>
      <c r="AP36" s="66">
        <f>IF(details!AB36="","",details!AB36)</f>
        <v>5</v>
      </c>
      <c r="AQ36" s="66">
        <f>IF(details!AC36="","",details!AC36)</f>
        <v>5</v>
      </c>
      <c r="AR36" s="66">
        <f t="shared" si="41"/>
        <v>10</v>
      </c>
      <c r="AS36" s="150">
        <f t="shared" si="42"/>
        <v>30</v>
      </c>
      <c r="AT36" s="66">
        <f>IF(details!AD36="","",details!AD36)</f>
        <v>21</v>
      </c>
      <c r="AU36" s="66">
        <f>IF(details!AE36="","",details!AE36)</f>
        <v>21</v>
      </c>
      <c r="AV36" s="66">
        <f>IF(details!AF36="","",details!AF36)</f>
        <v>1</v>
      </c>
      <c r="AW36" s="150">
        <f t="shared" si="43"/>
        <v>43</v>
      </c>
      <c r="AX36" s="151">
        <f t="shared" si="44"/>
        <v>73</v>
      </c>
      <c r="AY36" s="66">
        <f>IF(details!AG36="","",details!AG36)</f>
        <v>31</v>
      </c>
      <c r="AZ36" s="66">
        <f>IF(details!AH36="","",details!AH36)</f>
        <v>31</v>
      </c>
      <c r="BA36" s="66">
        <f>IF(details!AI36="","",details!AI36)</f>
        <v>20</v>
      </c>
      <c r="BB36" s="151">
        <f t="shared" si="45"/>
        <v>82</v>
      </c>
      <c r="BC36" s="97">
        <f t="shared" si="46"/>
        <v>155</v>
      </c>
      <c r="BD36" s="152">
        <f t="shared" si="47"/>
        <v>78</v>
      </c>
      <c r="BE36" s="97" t="str">
        <f t="shared" si="48"/>
        <v>B</v>
      </c>
      <c r="BF36" s="138">
        <f t="shared" si="2"/>
        <v>200</v>
      </c>
      <c r="BG36" s="138">
        <f t="shared" si="49"/>
        <v>0</v>
      </c>
      <c r="BH36" s="153" t="str">
        <f>IF(D36="","",details!AJ36)</f>
        <v>s</v>
      </c>
      <c r="BI36" s="66">
        <f>IF(details!AK36="","",details!AK36)</f>
        <v>5</v>
      </c>
      <c r="BJ36" s="66">
        <f>IF(details!AL36="","",details!AL36)</f>
        <v>5</v>
      </c>
      <c r="BK36" s="66">
        <f t="shared" si="50"/>
        <v>10</v>
      </c>
      <c r="BL36" s="66">
        <f>IF(details!AM36="","",details!AM36)</f>
        <v>5</v>
      </c>
      <c r="BM36" s="66">
        <f>IF(details!AN36="","",details!AN36)</f>
        <v>5</v>
      </c>
      <c r="BN36" s="66">
        <f t="shared" si="51"/>
        <v>10</v>
      </c>
      <c r="BO36" s="66">
        <f>IF(details!AO36="","",details!AO36)</f>
        <v>5</v>
      </c>
      <c r="BP36" s="66">
        <f>IF(details!AP36="","",details!AP36)</f>
        <v>5</v>
      </c>
      <c r="BQ36" s="66">
        <f t="shared" si="52"/>
        <v>10</v>
      </c>
      <c r="BR36" s="150">
        <f t="shared" si="53"/>
        <v>30</v>
      </c>
      <c r="BS36" s="66">
        <f>IF(details!AQ36="","",details!AQ36)</f>
        <v>50</v>
      </c>
      <c r="BT36" s="66">
        <f>IF(details!AR36="","",details!AR36)</f>
        <v>20</v>
      </c>
      <c r="BU36" s="150">
        <f t="shared" si="54"/>
        <v>70</v>
      </c>
      <c r="BV36" s="151">
        <f t="shared" si="55"/>
        <v>100</v>
      </c>
      <c r="BW36" s="66">
        <f>IF(details!AS36="","",details!AS36)</f>
        <v>70</v>
      </c>
      <c r="BX36" s="66">
        <f>IF(details!AT36="","",details!AT36)</f>
        <v>30</v>
      </c>
      <c r="BY36" s="151">
        <f t="shared" si="56"/>
        <v>100</v>
      </c>
      <c r="BZ36" s="97">
        <f t="shared" si="57"/>
        <v>200</v>
      </c>
      <c r="CA36" s="152">
        <f t="shared" si="58"/>
        <v>100</v>
      </c>
      <c r="CB36" s="97" t="str">
        <f t="shared" si="59"/>
        <v>A</v>
      </c>
      <c r="CC36" s="138">
        <f t="shared" si="4"/>
        <v>200</v>
      </c>
      <c r="CD36" s="138">
        <f t="shared" si="60"/>
        <v>0</v>
      </c>
      <c r="CE36" s="66">
        <f>IF(details!AU36="","",details!AU36)</f>
        <v>5</v>
      </c>
      <c r="CF36" s="66">
        <f>IF(details!AV36="","",details!AV36)</f>
        <v>5</v>
      </c>
      <c r="CG36" s="66">
        <f t="shared" si="61"/>
        <v>10</v>
      </c>
      <c r="CH36" s="66">
        <f>IF(details!AW36="","",details!AW36)</f>
        <v>5</v>
      </c>
      <c r="CI36" s="66">
        <f>IF(details!AX36="","",details!AX36)</f>
        <v>5</v>
      </c>
      <c r="CJ36" s="66">
        <f t="shared" si="62"/>
        <v>10</v>
      </c>
      <c r="CK36" s="66">
        <f>IF(details!AY36="","",details!AY36)</f>
        <v>5</v>
      </c>
      <c r="CL36" s="66">
        <f>IF(details!AZ36="","",details!AZ36)</f>
        <v>5</v>
      </c>
      <c r="CM36" s="66">
        <f t="shared" si="63"/>
        <v>10</v>
      </c>
      <c r="CN36" s="150">
        <f t="shared" si="64"/>
        <v>30</v>
      </c>
      <c r="CO36" s="66">
        <f>IF(details!BA36="","",details!BA36)</f>
        <v>21</v>
      </c>
      <c r="CP36" s="66">
        <f>IF(details!BB36="","",details!BB36)</f>
        <v>21</v>
      </c>
      <c r="CQ36" s="66">
        <f>IF(details!BC36="","",details!BC36)</f>
        <v>1</v>
      </c>
      <c r="CR36" s="150">
        <f t="shared" si="65"/>
        <v>43</v>
      </c>
      <c r="CS36" s="151">
        <f t="shared" si="66"/>
        <v>73</v>
      </c>
      <c r="CT36" s="66">
        <f>IF(details!BD36="","",details!BD36)</f>
        <v>31</v>
      </c>
      <c r="CU36" s="66">
        <f>IF(details!BE36="","",details!BE36)</f>
        <v>31</v>
      </c>
      <c r="CV36" s="66">
        <f>IF(details!BF36="","",details!BF36)</f>
        <v>20</v>
      </c>
      <c r="CW36" s="151">
        <f t="shared" si="67"/>
        <v>82</v>
      </c>
      <c r="CX36" s="97">
        <f t="shared" si="68"/>
        <v>155</v>
      </c>
      <c r="CY36" s="152">
        <f t="shared" si="69"/>
        <v>78</v>
      </c>
      <c r="CZ36" s="97" t="str">
        <f t="shared" si="70"/>
        <v>B</v>
      </c>
      <c r="DA36" s="138">
        <f t="shared" si="6"/>
        <v>200</v>
      </c>
      <c r="DB36" s="138">
        <f t="shared" si="71"/>
        <v>0</v>
      </c>
      <c r="DC36" s="66">
        <f>IF(details!BG36="","",details!BG36)</f>
        <v>5</v>
      </c>
      <c r="DD36" s="66">
        <f>IF(details!BH36="","",details!BH36)</f>
        <v>5</v>
      </c>
      <c r="DE36" s="66">
        <f t="shared" si="72"/>
        <v>10</v>
      </c>
      <c r="DF36" s="66">
        <f>IF(details!BI36="","",details!BI36)</f>
        <v>5</v>
      </c>
      <c r="DG36" s="66">
        <f>IF(details!BJ36="","",details!BJ36)</f>
        <v>5</v>
      </c>
      <c r="DH36" s="66">
        <f t="shared" si="73"/>
        <v>10</v>
      </c>
      <c r="DI36" s="66">
        <f>IF(details!BK36="","",details!BK36)</f>
        <v>5</v>
      </c>
      <c r="DJ36" s="66">
        <f>IF(details!BL36="","",details!BL36)</f>
        <v>5</v>
      </c>
      <c r="DK36" s="66">
        <f t="shared" si="74"/>
        <v>10</v>
      </c>
      <c r="DL36" s="150">
        <f t="shared" si="75"/>
        <v>30</v>
      </c>
      <c r="DM36" s="66">
        <f>IF(details!BM36="","",details!BM36)</f>
        <v>50</v>
      </c>
      <c r="DN36" s="66">
        <f>IF(details!BN36="","",details!BN36)</f>
        <v>20</v>
      </c>
      <c r="DO36" s="150">
        <f t="shared" si="76"/>
        <v>70</v>
      </c>
      <c r="DP36" s="151">
        <f t="shared" si="77"/>
        <v>100</v>
      </c>
      <c r="DQ36" s="66">
        <f>IF(details!BO36="","",details!BO36)</f>
        <v>70</v>
      </c>
      <c r="DR36" s="66">
        <f>IF(details!BP36="","",details!BP36)</f>
        <v>30</v>
      </c>
      <c r="DS36" s="151">
        <f t="shared" si="78"/>
        <v>100</v>
      </c>
      <c r="DT36" s="97">
        <f t="shared" si="79"/>
        <v>200</v>
      </c>
      <c r="DU36" s="152">
        <f t="shared" si="80"/>
        <v>100</v>
      </c>
      <c r="DV36" s="97" t="str">
        <f t="shared" si="81"/>
        <v>A</v>
      </c>
      <c r="DW36" s="138">
        <f t="shared" si="8"/>
        <v>200</v>
      </c>
      <c r="DX36" s="138">
        <f t="shared" si="82"/>
        <v>0</v>
      </c>
      <c r="DY36" s="66">
        <f>IF(details!BQ36="","",details!BQ36)</f>
        <v>5</v>
      </c>
      <c r="DZ36" s="66">
        <f>IF(details!BR36="","",details!BR36)</f>
        <v>5</v>
      </c>
      <c r="EA36" s="66">
        <f t="shared" si="83"/>
        <v>10</v>
      </c>
      <c r="EB36" s="66">
        <f>IF(details!BS36="","",details!BS36)</f>
        <v>5</v>
      </c>
      <c r="EC36" s="66">
        <f>IF(details!BT36="","",details!BT36)</f>
        <v>5</v>
      </c>
      <c r="ED36" s="66">
        <f t="shared" si="84"/>
        <v>10</v>
      </c>
      <c r="EE36" s="66">
        <f>IF(details!BU36="","",details!BU36)</f>
        <v>5</v>
      </c>
      <c r="EF36" s="66">
        <f>IF(details!BV36="","",details!BV36)</f>
        <v>5</v>
      </c>
      <c r="EG36" s="66">
        <f t="shared" si="85"/>
        <v>10</v>
      </c>
      <c r="EH36" s="150">
        <f t="shared" si="86"/>
        <v>30</v>
      </c>
      <c r="EI36" s="66">
        <f>IF(details!BW36="","",details!BW36)</f>
        <v>50</v>
      </c>
      <c r="EJ36" s="66">
        <f>IF(details!BX36="","",details!BX36)</f>
        <v>20</v>
      </c>
      <c r="EK36" s="150">
        <f t="shared" si="87"/>
        <v>70</v>
      </c>
      <c r="EL36" s="151">
        <f t="shared" si="88"/>
        <v>100</v>
      </c>
      <c r="EM36" s="66">
        <f>IF(details!BY36="","",details!BY36)</f>
        <v>70</v>
      </c>
      <c r="EN36" s="66">
        <f>IF(details!BZ36="","",details!BZ36)</f>
        <v>30</v>
      </c>
      <c r="EO36" s="151">
        <f t="shared" si="89"/>
        <v>100</v>
      </c>
      <c r="EP36" s="97">
        <f t="shared" si="90"/>
        <v>200</v>
      </c>
      <c r="EQ36" s="152">
        <f t="shared" si="91"/>
        <v>100</v>
      </c>
      <c r="ER36" s="97" t="str">
        <f t="shared" si="92"/>
        <v>A</v>
      </c>
      <c r="ES36" s="138">
        <f t="shared" si="10"/>
        <v>200</v>
      </c>
      <c r="ET36" s="138">
        <f t="shared" si="93"/>
        <v>0</v>
      </c>
      <c r="EU36" s="66">
        <f>IF(details!CA36="","",details!CA36)</f>
        <v>20</v>
      </c>
      <c r="EV36" s="66">
        <f>IF(details!CB36="","",details!CB36)</f>
        <v>20</v>
      </c>
      <c r="EW36" s="66">
        <f>IF(details!CC36="","",details!CC36)</f>
        <v>20</v>
      </c>
      <c r="EX36" s="66">
        <f>IF(details!CD36="","",details!CD36)</f>
        <v>20</v>
      </c>
      <c r="EY36" s="66">
        <f>IF(details!CE36="","",details!CE36)</f>
        <v>20</v>
      </c>
      <c r="EZ36" s="97">
        <f t="shared" si="94"/>
        <v>100</v>
      </c>
      <c r="FA36" s="97">
        <f t="shared" si="95"/>
        <v>100</v>
      </c>
      <c r="FB36" s="97" t="str">
        <f t="shared" si="96"/>
        <v>A</v>
      </c>
      <c r="FC36" s="138">
        <f t="shared" si="97"/>
        <v>100</v>
      </c>
      <c r="FD36" s="138">
        <f t="shared" si="98"/>
        <v>0</v>
      </c>
      <c r="FE36" s="66">
        <f>IF(details!CF36="","",details!CF36)</f>
        <v>20</v>
      </c>
      <c r="FF36" s="66">
        <f>IF(details!CG36="","",details!CG36)</f>
        <v>20</v>
      </c>
      <c r="FG36" s="66">
        <f>IF(details!CH36="","",details!CH36)</f>
        <v>20</v>
      </c>
      <c r="FH36" s="66">
        <f>IF(details!CI36="","",details!CI36)</f>
        <v>20</v>
      </c>
      <c r="FI36" s="66">
        <f>IF(details!CJ36="","",details!CJ36)</f>
        <v>20</v>
      </c>
      <c r="FJ36" s="97">
        <f t="shared" si="99"/>
        <v>100</v>
      </c>
      <c r="FK36" s="97">
        <f t="shared" si="100"/>
        <v>100</v>
      </c>
      <c r="FL36" s="97" t="str">
        <f t="shared" si="101"/>
        <v>A</v>
      </c>
      <c r="FM36" s="138">
        <f t="shared" si="102"/>
        <v>100</v>
      </c>
      <c r="FN36" s="138">
        <f t="shared" si="103"/>
        <v>0</v>
      </c>
      <c r="FO36" s="66">
        <f>IF(details!CK36="","",details!CK36)</f>
        <v>20</v>
      </c>
      <c r="FP36" s="66">
        <f>IF(details!CL36="","",details!CL36)</f>
        <v>20</v>
      </c>
      <c r="FQ36" s="66">
        <f>IF(details!CM36="","",details!CM36)</f>
        <v>20</v>
      </c>
      <c r="FR36" s="66">
        <f>IF(details!CN36="","",details!CN36)</f>
        <v>20</v>
      </c>
      <c r="FS36" s="66">
        <f>IF(details!CO36="","",details!CO36)</f>
        <v>20</v>
      </c>
      <c r="FT36" s="97">
        <f t="shared" si="104"/>
        <v>100</v>
      </c>
      <c r="FU36" s="97">
        <f t="shared" si="105"/>
        <v>100</v>
      </c>
      <c r="FV36" s="97" t="str">
        <f t="shared" si="106"/>
        <v>A</v>
      </c>
      <c r="FW36" s="138">
        <f t="shared" si="107"/>
        <v>100</v>
      </c>
      <c r="FX36" s="138">
        <f t="shared" si="108"/>
        <v>0</v>
      </c>
      <c r="FY36" s="96">
        <f t="shared" si="109"/>
        <v>200</v>
      </c>
      <c r="FZ36" s="96">
        <f t="shared" si="110"/>
        <v>155</v>
      </c>
      <c r="GA36" s="96" t="str">
        <f t="shared" si="111"/>
        <v>B</v>
      </c>
      <c r="GB36" s="96">
        <f t="shared" si="112"/>
        <v>200</v>
      </c>
      <c r="GC36" s="96">
        <f t="shared" si="113"/>
        <v>155</v>
      </c>
      <c r="GD36" s="96" t="str">
        <f t="shared" si="114"/>
        <v>B</v>
      </c>
      <c r="GE36" s="154">
        <f t="shared" si="115"/>
        <v>200</v>
      </c>
      <c r="GF36" s="154">
        <f t="shared" si="116"/>
        <v>200</v>
      </c>
      <c r="GG36" s="154" t="str">
        <f t="shared" si="117"/>
        <v>A</v>
      </c>
      <c r="GH36" s="96" t="str">
        <f t="shared" si="118"/>
        <v>A</v>
      </c>
      <c r="GI36" s="96" t="str">
        <f t="shared" si="119"/>
        <v/>
      </c>
      <c r="GJ36" s="96" t="str">
        <f t="shared" si="120"/>
        <v/>
      </c>
      <c r="GK36" s="96" t="str">
        <f t="shared" si="121"/>
        <v/>
      </c>
      <c r="GL36" s="96" t="str">
        <f t="shared" si="122"/>
        <v/>
      </c>
      <c r="GM36" s="96">
        <f t="shared" si="123"/>
        <v>200</v>
      </c>
      <c r="GN36" s="96">
        <f t="shared" si="124"/>
        <v>155</v>
      </c>
      <c r="GO36" s="96" t="str">
        <f t="shared" si="125"/>
        <v>B</v>
      </c>
      <c r="GP36" s="96">
        <f t="shared" si="126"/>
        <v>200</v>
      </c>
      <c r="GQ36" s="96">
        <f t="shared" si="127"/>
        <v>200</v>
      </c>
      <c r="GR36" s="96" t="str">
        <f t="shared" si="128"/>
        <v>A</v>
      </c>
      <c r="GS36" s="96">
        <f t="shared" si="129"/>
        <v>200</v>
      </c>
      <c r="GT36" s="96">
        <f t="shared" si="130"/>
        <v>200</v>
      </c>
      <c r="GU36" s="96" t="str">
        <f t="shared" si="131"/>
        <v>A</v>
      </c>
      <c r="GV36" s="96">
        <f t="shared" si="132"/>
        <v>100</v>
      </c>
      <c r="GW36" s="96">
        <f t="shared" si="133"/>
        <v>100</v>
      </c>
      <c r="GX36" s="96" t="str">
        <f t="shared" si="134"/>
        <v>A</v>
      </c>
      <c r="GY36" s="155">
        <f t="shared" si="135"/>
        <v>100</v>
      </c>
      <c r="GZ36" s="155">
        <f t="shared" si="136"/>
        <v>100</v>
      </c>
      <c r="HA36" s="155" t="str">
        <f t="shared" si="137"/>
        <v>A</v>
      </c>
      <c r="HB36" s="155">
        <f t="shared" si="138"/>
        <v>100</v>
      </c>
      <c r="HC36" s="155">
        <f t="shared" si="139"/>
        <v>100</v>
      </c>
      <c r="HD36" s="155" t="str">
        <f t="shared" si="140"/>
        <v>A</v>
      </c>
      <c r="HE36" s="257">
        <f t="shared" si="141"/>
        <v>0</v>
      </c>
      <c r="HF36" s="257">
        <f t="shared" si="142"/>
        <v>0</v>
      </c>
      <c r="HG36" s="257">
        <f t="shared" si="143"/>
        <v>4</v>
      </c>
      <c r="HH36" s="257">
        <f t="shared" si="144"/>
        <v>0</v>
      </c>
      <c r="HI36" s="66" t="str">
        <f t="shared" si="17"/>
        <v>PASSED</v>
      </c>
      <c r="HJ36" s="93">
        <f t="shared" si="145"/>
        <v>1200</v>
      </c>
      <c r="HK36" s="93">
        <f t="shared" si="146"/>
        <v>1065</v>
      </c>
      <c r="HL36" s="94">
        <f t="shared" si="147"/>
        <v>88.75</v>
      </c>
      <c r="HM36" s="216">
        <f t="shared" si="148"/>
        <v>88.75</v>
      </c>
      <c r="HN36" s="217">
        <f t="shared" si="149"/>
        <v>8.9999999999999947</v>
      </c>
      <c r="HO36" s="95" t="str">
        <f t="shared" si="150"/>
        <v>A</v>
      </c>
      <c r="HP36" s="156" t="str">
        <f>details!EP36</f>
        <v/>
      </c>
      <c r="HQ36" s="157" t="str">
        <f>details!EQ36</f>
        <v/>
      </c>
      <c r="HR36" s="220" t="str">
        <f t="shared" si="152"/>
        <v/>
      </c>
      <c r="HS36" s="102" t="str">
        <f>IF(details!CP36="","",details!CP36)</f>
        <v/>
      </c>
    </row>
    <row r="37" spans="1:227" ht="14" customHeight="1">
      <c r="A37" s="147">
        <f>IF(details!A37="","",details!A37)</f>
        <v>31</v>
      </c>
      <c r="B37" s="66" t="str">
        <f>IF(details!B37="","",details!B37)</f>
        <v/>
      </c>
      <c r="C37" s="66" t="str">
        <f>IF(details!C37="","",details!C37)</f>
        <v/>
      </c>
      <c r="D37" s="97">
        <f>IF(details!D37="","",details!D37)</f>
        <v>831</v>
      </c>
      <c r="E37" s="97" t="str">
        <f>IF(details!E37="","",details!E37)</f>
        <v/>
      </c>
      <c r="F37" s="66" t="str">
        <f>IF(details!F37="","",details!F37)</f>
        <v/>
      </c>
      <c r="G37" s="315" t="str">
        <f>IF(details!G37="","",details!G37)</f>
        <v/>
      </c>
      <c r="H37" s="148" t="str">
        <f>IF(details!CQ37="","",details!CQ37)</f>
        <v/>
      </c>
      <c r="I37" s="149" t="str">
        <f>IF(details!I37="","",details!I37)</f>
        <v>A31</v>
      </c>
      <c r="J37" s="149" t="str">
        <f>IF(details!J37="","",details!J37)</f>
        <v>B31</v>
      </c>
      <c r="K37" s="149" t="str">
        <f>IF(details!K37="","",details!K37)</f>
        <v>C31</v>
      </c>
      <c r="L37" s="66">
        <f>IF(details!L37="","",details!L37)</f>
        <v>5</v>
      </c>
      <c r="M37" s="66">
        <f>IF(details!M37="","",details!M37)</f>
        <v>5</v>
      </c>
      <c r="N37" s="66">
        <f t="shared" si="28"/>
        <v>10</v>
      </c>
      <c r="O37" s="66">
        <f>IF(details!N37="","",details!N37)</f>
        <v>5</v>
      </c>
      <c r="P37" s="66">
        <f>IF(details!O37="","",details!O37)</f>
        <v>5</v>
      </c>
      <c r="Q37" s="66">
        <f t="shared" si="29"/>
        <v>10</v>
      </c>
      <c r="R37" s="66">
        <f>IF(details!P37="","",details!P37)</f>
        <v>5</v>
      </c>
      <c r="S37" s="66">
        <f>IF(details!Q37="","",details!Q37)</f>
        <v>5</v>
      </c>
      <c r="T37" s="66">
        <f t="shared" si="30"/>
        <v>10</v>
      </c>
      <c r="U37" s="150">
        <f t="shared" si="31"/>
        <v>30</v>
      </c>
      <c r="V37" s="66">
        <f>IF(details!R37="","",details!R37)</f>
        <v>30</v>
      </c>
      <c r="W37" s="66">
        <f>IF(details!S37="","",details!S37)</f>
        <v>30</v>
      </c>
      <c r="X37" s="66">
        <f>IF(details!T37="","",details!T37)</f>
        <v>10</v>
      </c>
      <c r="Y37" s="150">
        <f t="shared" si="32"/>
        <v>70</v>
      </c>
      <c r="Z37" s="151">
        <f t="shared" si="33"/>
        <v>100</v>
      </c>
      <c r="AA37" s="66">
        <f>IF(details!U37="","",details!U37)</f>
        <v>30</v>
      </c>
      <c r="AB37" s="66">
        <f>IF(details!V37="","",details!V37)</f>
        <v>30</v>
      </c>
      <c r="AC37" s="66">
        <f>IF(details!W37="","",details!W37)</f>
        <v>20</v>
      </c>
      <c r="AD37" s="151">
        <f t="shared" si="34"/>
        <v>80</v>
      </c>
      <c r="AE37" s="97">
        <f t="shared" si="35"/>
        <v>180</v>
      </c>
      <c r="AF37" s="152">
        <f t="shared" si="36"/>
        <v>90</v>
      </c>
      <c r="AG37" s="97" t="str">
        <f t="shared" si="37"/>
        <v>A</v>
      </c>
      <c r="AH37" s="138">
        <f t="shared" si="0"/>
        <v>200</v>
      </c>
      <c r="AI37" s="138">
        <f t="shared" si="38"/>
        <v>0</v>
      </c>
      <c r="AJ37" s="66">
        <f>IF(details!X37="","",details!X37)</f>
        <v>5</v>
      </c>
      <c r="AK37" s="66">
        <f>IF(details!Y37="","",details!Y37)</f>
        <v>5</v>
      </c>
      <c r="AL37" s="66">
        <f t="shared" si="39"/>
        <v>10</v>
      </c>
      <c r="AM37" s="66">
        <f>IF(details!Z37="","",details!Z37)</f>
        <v>5</v>
      </c>
      <c r="AN37" s="66">
        <f>IF(details!AA37="","",details!AA37)</f>
        <v>5</v>
      </c>
      <c r="AO37" s="66">
        <f t="shared" si="40"/>
        <v>10</v>
      </c>
      <c r="AP37" s="66">
        <f>IF(details!AB37="","",details!AB37)</f>
        <v>5</v>
      </c>
      <c r="AQ37" s="66">
        <f>IF(details!AC37="","",details!AC37)</f>
        <v>5</v>
      </c>
      <c r="AR37" s="66">
        <f t="shared" si="41"/>
        <v>10</v>
      </c>
      <c r="AS37" s="150">
        <f t="shared" si="42"/>
        <v>30</v>
      </c>
      <c r="AT37" s="66">
        <f>IF(details!AD37="","",details!AD37)</f>
        <v>30</v>
      </c>
      <c r="AU37" s="66">
        <f>IF(details!AE37="","",details!AE37)</f>
        <v>30</v>
      </c>
      <c r="AV37" s="66">
        <f>IF(details!AF37="","",details!AF37)</f>
        <v>10</v>
      </c>
      <c r="AW37" s="150">
        <f t="shared" si="43"/>
        <v>70</v>
      </c>
      <c r="AX37" s="151">
        <f t="shared" si="44"/>
        <v>100</v>
      </c>
      <c r="AY37" s="66">
        <f>IF(details!AG37="","",details!AG37)</f>
        <v>30</v>
      </c>
      <c r="AZ37" s="66">
        <f>IF(details!AH37="","",details!AH37)</f>
        <v>30</v>
      </c>
      <c r="BA37" s="66">
        <f>IF(details!AI37="","",details!AI37)</f>
        <v>20</v>
      </c>
      <c r="BB37" s="151">
        <f t="shared" si="45"/>
        <v>80</v>
      </c>
      <c r="BC37" s="97">
        <f t="shared" si="46"/>
        <v>180</v>
      </c>
      <c r="BD37" s="152">
        <f t="shared" si="47"/>
        <v>90</v>
      </c>
      <c r="BE37" s="97" t="str">
        <f t="shared" si="48"/>
        <v>A</v>
      </c>
      <c r="BF37" s="138">
        <f t="shared" si="2"/>
        <v>200</v>
      </c>
      <c r="BG37" s="138">
        <f t="shared" si="49"/>
        <v>0</v>
      </c>
      <c r="BH37" s="153" t="str">
        <f>IF(D37="","",details!AJ37)</f>
        <v>s</v>
      </c>
      <c r="BI37" s="66">
        <f>IF(details!AK37="","",details!AK37)</f>
        <v>5</v>
      </c>
      <c r="BJ37" s="66">
        <f>IF(details!AL37="","",details!AL37)</f>
        <v>5</v>
      </c>
      <c r="BK37" s="66">
        <f t="shared" si="50"/>
        <v>10</v>
      </c>
      <c r="BL37" s="66">
        <f>IF(details!AM37="","",details!AM37)</f>
        <v>5</v>
      </c>
      <c r="BM37" s="66">
        <f>IF(details!AN37="","",details!AN37)</f>
        <v>5</v>
      </c>
      <c r="BN37" s="66">
        <f t="shared" si="51"/>
        <v>10</v>
      </c>
      <c r="BO37" s="66">
        <f>IF(details!AO37="","",details!AO37)</f>
        <v>5</v>
      </c>
      <c r="BP37" s="66">
        <f>IF(details!AP37="","",details!AP37)</f>
        <v>5</v>
      </c>
      <c r="BQ37" s="66">
        <f t="shared" si="52"/>
        <v>10</v>
      </c>
      <c r="BR37" s="150">
        <f t="shared" si="53"/>
        <v>30</v>
      </c>
      <c r="BS37" s="66">
        <f>IF(details!AQ37="","",details!AQ37)</f>
        <v>50</v>
      </c>
      <c r="BT37" s="66">
        <f>IF(details!AR37="","",details!AR37)</f>
        <v>20</v>
      </c>
      <c r="BU37" s="150">
        <f t="shared" si="54"/>
        <v>70</v>
      </c>
      <c r="BV37" s="151">
        <f t="shared" si="55"/>
        <v>100</v>
      </c>
      <c r="BW37" s="66">
        <f>IF(details!AS37="","",details!AS37)</f>
        <v>70</v>
      </c>
      <c r="BX37" s="66">
        <f>IF(details!AT37="","",details!AT37)</f>
        <v>30</v>
      </c>
      <c r="BY37" s="151">
        <f t="shared" si="56"/>
        <v>100</v>
      </c>
      <c r="BZ37" s="97">
        <f t="shared" si="57"/>
        <v>200</v>
      </c>
      <c r="CA37" s="152">
        <f t="shared" si="58"/>
        <v>100</v>
      </c>
      <c r="CB37" s="97" t="str">
        <f t="shared" si="59"/>
        <v>A</v>
      </c>
      <c r="CC37" s="138">
        <f t="shared" si="4"/>
        <v>200</v>
      </c>
      <c r="CD37" s="138">
        <f t="shared" si="60"/>
        <v>0</v>
      </c>
      <c r="CE37" s="66">
        <f>IF(details!AU37="","",details!AU37)</f>
        <v>5</v>
      </c>
      <c r="CF37" s="66">
        <f>IF(details!AV37="","",details!AV37)</f>
        <v>5</v>
      </c>
      <c r="CG37" s="66">
        <f t="shared" si="61"/>
        <v>10</v>
      </c>
      <c r="CH37" s="66">
        <f>IF(details!AW37="","",details!AW37)</f>
        <v>5</v>
      </c>
      <c r="CI37" s="66">
        <f>IF(details!AX37="","",details!AX37)</f>
        <v>5</v>
      </c>
      <c r="CJ37" s="66">
        <f t="shared" si="62"/>
        <v>10</v>
      </c>
      <c r="CK37" s="66">
        <f>IF(details!AY37="","",details!AY37)</f>
        <v>5</v>
      </c>
      <c r="CL37" s="66">
        <f>IF(details!AZ37="","",details!AZ37)</f>
        <v>5</v>
      </c>
      <c r="CM37" s="66">
        <f t="shared" si="63"/>
        <v>10</v>
      </c>
      <c r="CN37" s="150">
        <f t="shared" si="64"/>
        <v>30</v>
      </c>
      <c r="CO37" s="66">
        <f>IF(details!BA37="","",details!BA37)</f>
        <v>30</v>
      </c>
      <c r="CP37" s="66">
        <f>IF(details!BB37="","",details!BB37)</f>
        <v>30</v>
      </c>
      <c r="CQ37" s="66">
        <f>IF(details!BC37="","",details!BC37)</f>
        <v>10</v>
      </c>
      <c r="CR37" s="150">
        <f t="shared" si="65"/>
        <v>70</v>
      </c>
      <c r="CS37" s="151">
        <f t="shared" si="66"/>
        <v>100</v>
      </c>
      <c r="CT37" s="66">
        <f>IF(details!BD37="","",details!BD37)</f>
        <v>30</v>
      </c>
      <c r="CU37" s="66">
        <f>IF(details!BE37="","",details!BE37)</f>
        <v>30</v>
      </c>
      <c r="CV37" s="66">
        <f>IF(details!BF37="","",details!BF37)</f>
        <v>20</v>
      </c>
      <c r="CW37" s="151">
        <f t="shared" si="67"/>
        <v>80</v>
      </c>
      <c r="CX37" s="97">
        <f t="shared" si="68"/>
        <v>180</v>
      </c>
      <c r="CY37" s="152">
        <f t="shared" si="69"/>
        <v>90</v>
      </c>
      <c r="CZ37" s="97" t="str">
        <f t="shared" si="70"/>
        <v>A</v>
      </c>
      <c r="DA37" s="138">
        <f t="shared" si="6"/>
        <v>200</v>
      </c>
      <c r="DB37" s="138">
        <f t="shared" si="71"/>
        <v>0</v>
      </c>
      <c r="DC37" s="66">
        <f>IF(details!BG37="","",details!BG37)</f>
        <v>5</v>
      </c>
      <c r="DD37" s="66">
        <f>IF(details!BH37="","",details!BH37)</f>
        <v>5</v>
      </c>
      <c r="DE37" s="66">
        <f t="shared" si="72"/>
        <v>10</v>
      </c>
      <c r="DF37" s="66">
        <f>IF(details!BI37="","",details!BI37)</f>
        <v>5</v>
      </c>
      <c r="DG37" s="66">
        <f>IF(details!BJ37="","",details!BJ37)</f>
        <v>5</v>
      </c>
      <c r="DH37" s="66">
        <f t="shared" si="73"/>
        <v>10</v>
      </c>
      <c r="DI37" s="66">
        <f>IF(details!BK37="","",details!BK37)</f>
        <v>5</v>
      </c>
      <c r="DJ37" s="66">
        <f>IF(details!BL37="","",details!BL37)</f>
        <v>5</v>
      </c>
      <c r="DK37" s="66">
        <f t="shared" si="74"/>
        <v>10</v>
      </c>
      <c r="DL37" s="150">
        <f t="shared" si="75"/>
        <v>30</v>
      </c>
      <c r="DM37" s="66">
        <f>IF(details!BM37="","",details!BM37)</f>
        <v>50</v>
      </c>
      <c r="DN37" s="66">
        <f>IF(details!BN37="","",details!BN37)</f>
        <v>20</v>
      </c>
      <c r="DO37" s="150">
        <f t="shared" si="76"/>
        <v>70</v>
      </c>
      <c r="DP37" s="151">
        <f t="shared" si="77"/>
        <v>100</v>
      </c>
      <c r="DQ37" s="66">
        <f>IF(details!BO37="","",details!BO37)</f>
        <v>70</v>
      </c>
      <c r="DR37" s="66">
        <f>IF(details!BP37="","",details!BP37)</f>
        <v>30</v>
      </c>
      <c r="DS37" s="151">
        <f t="shared" si="78"/>
        <v>100</v>
      </c>
      <c r="DT37" s="97">
        <f t="shared" si="79"/>
        <v>200</v>
      </c>
      <c r="DU37" s="152">
        <f t="shared" si="80"/>
        <v>100</v>
      </c>
      <c r="DV37" s="97" t="str">
        <f t="shared" si="81"/>
        <v>A</v>
      </c>
      <c r="DW37" s="138">
        <f t="shared" si="8"/>
        <v>200</v>
      </c>
      <c r="DX37" s="138">
        <f t="shared" si="82"/>
        <v>0</v>
      </c>
      <c r="DY37" s="66">
        <f>IF(details!BQ37="","",details!BQ37)</f>
        <v>5</v>
      </c>
      <c r="DZ37" s="66">
        <f>IF(details!BR37="","",details!BR37)</f>
        <v>5</v>
      </c>
      <c r="EA37" s="66">
        <f t="shared" si="83"/>
        <v>10</v>
      </c>
      <c r="EB37" s="66">
        <f>IF(details!BS37="","",details!BS37)</f>
        <v>5</v>
      </c>
      <c r="EC37" s="66">
        <f>IF(details!BT37="","",details!BT37)</f>
        <v>5</v>
      </c>
      <c r="ED37" s="66">
        <f t="shared" si="84"/>
        <v>10</v>
      </c>
      <c r="EE37" s="66">
        <f>IF(details!BU37="","",details!BU37)</f>
        <v>5</v>
      </c>
      <c r="EF37" s="66">
        <f>IF(details!BV37="","",details!BV37)</f>
        <v>5</v>
      </c>
      <c r="EG37" s="66">
        <f t="shared" si="85"/>
        <v>10</v>
      </c>
      <c r="EH37" s="150">
        <f t="shared" si="86"/>
        <v>30</v>
      </c>
      <c r="EI37" s="66">
        <f>IF(details!BW37="","",details!BW37)</f>
        <v>50</v>
      </c>
      <c r="EJ37" s="66">
        <f>IF(details!BX37="","",details!BX37)</f>
        <v>20</v>
      </c>
      <c r="EK37" s="150">
        <f t="shared" si="87"/>
        <v>70</v>
      </c>
      <c r="EL37" s="151">
        <f t="shared" si="88"/>
        <v>100</v>
      </c>
      <c r="EM37" s="66">
        <f>IF(details!BY37="","",details!BY37)</f>
        <v>70</v>
      </c>
      <c r="EN37" s="66">
        <f>IF(details!BZ37="","",details!BZ37)</f>
        <v>30</v>
      </c>
      <c r="EO37" s="151">
        <f t="shared" si="89"/>
        <v>100</v>
      </c>
      <c r="EP37" s="97">
        <f t="shared" si="90"/>
        <v>200</v>
      </c>
      <c r="EQ37" s="152">
        <f t="shared" si="91"/>
        <v>100</v>
      </c>
      <c r="ER37" s="97" t="str">
        <f t="shared" si="92"/>
        <v>A</v>
      </c>
      <c r="ES37" s="138">
        <f t="shared" si="10"/>
        <v>200</v>
      </c>
      <c r="ET37" s="138">
        <f t="shared" si="93"/>
        <v>0</v>
      </c>
      <c r="EU37" s="66">
        <f>IF(details!CA37="","",details!CA37)</f>
        <v>20</v>
      </c>
      <c r="EV37" s="66">
        <f>IF(details!CB37="","",details!CB37)</f>
        <v>20</v>
      </c>
      <c r="EW37" s="66">
        <f>IF(details!CC37="","",details!CC37)</f>
        <v>20</v>
      </c>
      <c r="EX37" s="66">
        <f>IF(details!CD37="","",details!CD37)</f>
        <v>20</v>
      </c>
      <c r="EY37" s="66">
        <f>IF(details!CE37="","",details!CE37)</f>
        <v>20</v>
      </c>
      <c r="EZ37" s="97">
        <f t="shared" si="94"/>
        <v>100</v>
      </c>
      <c r="FA37" s="97">
        <f t="shared" si="95"/>
        <v>100</v>
      </c>
      <c r="FB37" s="97" t="str">
        <f t="shared" si="96"/>
        <v>A</v>
      </c>
      <c r="FC37" s="138">
        <f t="shared" si="97"/>
        <v>100</v>
      </c>
      <c r="FD37" s="138">
        <f t="shared" si="98"/>
        <v>0</v>
      </c>
      <c r="FE37" s="66">
        <f>IF(details!CF37="","",details!CF37)</f>
        <v>20</v>
      </c>
      <c r="FF37" s="66">
        <f>IF(details!CG37="","",details!CG37)</f>
        <v>20</v>
      </c>
      <c r="FG37" s="66">
        <f>IF(details!CH37="","",details!CH37)</f>
        <v>20</v>
      </c>
      <c r="FH37" s="66">
        <f>IF(details!CI37="","",details!CI37)</f>
        <v>20</v>
      </c>
      <c r="FI37" s="66">
        <f>IF(details!CJ37="","",details!CJ37)</f>
        <v>20</v>
      </c>
      <c r="FJ37" s="97">
        <f t="shared" si="99"/>
        <v>100</v>
      </c>
      <c r="FK37" s="97">
        <f t="shared" si="100"/>
        <v>100</v>
      </c>
      <c r="FL37" s="97" t="str">
        <f t="shared" si="101"/>
        <v>A</v>
      </c>
      <c r="FM37" s="138">
        <f t="shared" si="102"/>
        <v>100</v>
      </c>
      <c r="FN37" s="138">
        <f t="shared" si="103"/>
        <v>0</v>
      </c>
      <c r="FO37" s="66">
        <f>IF(details!CK37="","",details!CK37)</f>
        <v>20</v>
      </c>
      <c r="FP37" s="66">
        <f>IF(details!CL37="","",details!CL37)</f>
        <v>20</v>
      </c>
      <c r="FQ37" s="66">
        <f>IF(details!CM37="","",details!CM37)</f>
        <v>20</v>
      </c>
      <c r="FR37" s="66">
        <f>IF(details!CN37="","",details!CN37)</f>
        <v>20</v>
      </c>
      <c r="FS37" s="66">
        <f>IF(details!CO37="","",details!CO37)</f>
        <v>20</v>
      </c>
      <c r="FT37" s="97">
        <f t="shared" si="104"/>
        <v>100</v>
      </c>
      <c r="FU37" s="97">
        <f t="shared" si="105"/>
        <v>100</v>
      </c>
      <c r="FV37" s="97" t="str">
        <f t="shared" si="106"/>
        <v>A</v>
      </c>
      <c r="FW37" s="138">
        <f t="shared" si="107"/>
        <v>100</v>
      </c>
      <c r="FX37" s="138">
        <f t="shared" si="108"/>
        <v>0</v>
      </c>
      <c r="FY37" s="96">
        <f t="shared" si="109"/>
        <v>200</v>
      </c>
      <c r="FZ37" s="96">
        <f t="shared" si="110"/>
        <v>180</v>
      </c>
      <c r="GA37" s="96" t="str">
        <f t="shared" si="111"/>
        <v>A</v>
      </c>
      <c r="GB37" s="96">
        <f t="shared" si="112"/>
        <v>200</v>
      </c>
      <c r="GC37" s="96">
        <f t="shared" si="113"/>
        <v>180</v>
      </c>
      <c r="GD37" s="96" t="str">
        <f t="shared" si="114"/>
        <v>A</v>
      </c>
      <c r="GE37" s="154">
        <f t="shared" si="115"/>
        <v>200</v>
      </c>
      <c r="GF37" s="154">
        <f t="shared" si="116"/>
        <v>200</v>
      </c>
      <c r="GG37" s="154" t="str">
        <f t="shared" si="117"/>
        <v>A</v>
      </c>
      <c r="GH37" s="96" t="str">
        <f t="shared" si="118"/>
        <v>A</v>
      </c>
      <c r="GI37" s="96" t="str">
        <f t="shared" si="119"/>
        <v/>
      </c>
      <c r="GJ37" s="96" t="str">
        <f t="shared" si="120"/>
        <v/>
      </c>
      <c r="GK37" s="96" t="str">
        <f t="shared" si="121"/>
        <v/>
      </c>
      <c r="GL37" s="96" t="str">
        <f t="shared" si="122"/>
        <v/>
      </c>
      <c r="GM37" s="96">
        <f t="shared" si="123"/>
        <v>200</v>
      </c>
      <c r="GN37" s="96">
        <f t="shared" si="124"/>
        <v>180</v>
      </c>
      <c r="GO37" s="96" t="str">
        <f t="shared" si="125"/>
        <v>A</v>
      </c>
      <c r="GP37" s="96">
        <f t="shared" si="126"/>
        <v>200</v>
      </c>
      <c r="GQ37" s="96">
        <f t="shared" si="127"/>
        <v>200</v>
      </c>
      <c r="GR37" s="96" t="str">
        <f t="shared" si="128"/>
        <v>A</v>
      </c>
      <c r="GS37" s="96">
        <f t="shared" si="129"/>
        <v>200</v>
      </c>
      <c r="GT37" s="96">
        <f t="shared" si="130"/>
        <v>200</v>
      </c>
      <c r="GU37" s="96" t="str">
        <f t="shared" si="131"/>
        <v>A</v>
      </c>
      <c r="GV37" s="96">
        <f t="shared" si="132"/>
        <v>100</v>
      </c>
      <c r="GW37" s="96">
        <f t="shared" si="133"/>
        <v>100</v>
      </c>
      <c r="GX37" s="96" t="str">
        <f t="shared" si="134"/>
        <v>A</v>
      </c>
      <c r="GY37" s="155">
        <f t="shared" si="135"/>
        <v>100</v>
      </c>
      <c r="GZ37" s="155">
        <f t="shared" si="136"/>
        <v>100</v>
      </c>
      <c r="HA37" s="155" t="str">
        <f t="shared" si="137"/>
        <v>A</v>
      </c>
      <c r="HB37" s="155">
        <f t="shared" si="138"/>
        <v>100</v>
      </c>
      <c r="HC37" s="155">
        <f t="shared" si="139"/>
        <v>100</v>
      </c>
      <c r="HD37" s="155" t="str">
        <f t="shared" si="140"/>
        <v>A</v>
      </c>
      <c r="HE37" s="257">
        <f t="shared" si="141"/>
        <v>0</v>
      </c>
      <c r="HF37" s="257">
        <f t="shared" si="142"/>
        <v>0</v>
      </c>
      <c r="HG37" s="257">
        <f t="shared" si="143"/>
        <v>4</v>
      </c>
      <c r="HH37" s="257">
        <f t="shared" si="144"/>
        <v>0</v>
      </c>
      <c r="HI37" s="66" t="str">
        <f t="shared" si="17"/>
        <v>PASSED</v>
      </c>
      <c r="HJ37" s="93">
        <f t="shared" si="145"/>
        <v>1200</v>
      </c>
      <c r="HK37" s="93">
        <f t="shared" si="146"/>
        <v>1140</v>
      </c>
      <c r="HL37" s="94">
        <f t="shared" si="147"/>
        <v>95</v>
      </c>
      <c r="HM37" s="216">
        <f t="shared" si="148"/>
        <v>95</v>
      </c>
      <c r="HN37" s="217">
        <f t="shared" si="149"/>
        <v>4.0000000000000009</v>
      </c>
      <c r="HO37" s="95" t="str">
        <f t="shared" si="150"/>
        <v>A</v>
      </c>
      <c r="HP37" s="156" t="str">
        <f>details!EP37</f>
        <v/>
      </c>
      <c r="HQ37" s="157" t="str">
        <f>details!EQ37</f>
        <v/>
      </c>
      <c r="HR37" s="220" t="str">
        <f t="shared" si="152"/>
        <v/>
      </c>
      <c r="HS37" s="102" t="str">
        <f>IF(details!CP37="","",details!CP37)</f>
        <v/>
      </c>
    </row>
    <row r="38" spans="1:227" ht="14" customHeight="1">
      <c r="A38" s="147">
        <f>IF(details!A38="","",details!A38)</f>
        <v>32</v>
      </c>
      <c r="B38" s="66" t="str">
        <f>IF(details!B38="","",details!B38)</f>
        <v/>
      </c>
      <c r="C38" s="66" t="str">
        <f>IF(details!C38="","",details!C38)</f>
        <v/>
      </c>
      <c r="D38" s="97">
        <f>IF(details!D38="","",details!D38)</f>
        <v>832</v>
      </c>
      <c r="E38" s="97" t="str">
        <f>IF(details!E38="","",details!E38)</f>
        <v/>
      </c>
      <c r="F38" s="66" t="str">
        <f>IF(details!F38="","",details!F38)</f>
        <v/>
      </c>
      <c r="G38" s="315" t="str">
        <f>IF(details!G38="","",details!G38)</f>
        <v/>
      </c>
      <c r="H38" s="148" t="str">
        <f>IF(details!CQ38="","",details!CQ38)</f>
        <v/>
      </c>
      <c r="I38" s="149" t="str">
        <f>IF(details!I38="","",details!I38)</f>
        <v>A32</v>
      </c>
      <c r="J38" s="149" t="str">
        <f>IF(details!J38="","",details!J38)</f>
        <v>B32</v>
      </c>
      <c r="K38" s="149" t="str">
        <f>IF(details!K38="","",details!K38)</f>
        <v>C32</v>
      </c>
      <c r="L38" s="66">
        <f>IF(details!L38="","",details!L38)</f>
        <v>5</v>
      </c>
      <c r="M38" s="66">
        <f>IF(details!M38="","",details!M38)</f>
        <v>5</v>
      </c>
      <c r="N38" s="66">
        <f t="shared" si="28"/>
        <v>10</v>
      </c>
      <c r="O38" s="66">
        <f>IF(details!N38="","",details!N38)</f>
        <v>5</v>
      </c>
      <c r="P38" s="66">
        <f>IF(details!O38="","",details!O38)</f>
        <v>5</v>
      </c>
      <c r="Q38" s="66">
        <f t="shared" si="29"/>
        <v>10</v>
      </c>
      <c r="R38" s="66">
        <f>IF(details!P38="","",details!P38)</f>
        <v>5</v>
      </c>
      <c r="S38" s="66">
        <f>IF(details!Q38="","",details!Q38)</f>
        <v>5</v>
      </c>
      <c r="T38" s="66">
        <f t="shared" si="30"/>
        <v>10</v>
      </c>
      <c r="U38" s="150">
        <f t="shared" si="31"/>
        <v>30</v>
      </c>
      <c r="V38" s="66">
        <f>IF(details!R38="","",details!R38)</f>
        <v>29</v>
      </c>
      <c r="W38" s="66">
        <f>IF(details!S38="","",details!S38)</f>
        <v>29</v>
      </c>
      <c r="X38" s="66">
        <f>IF(details!T38="","",details!T38)</f>
        <v>9</v>
      </c>
      <c r="Y38" s="150">
        <f t="shared" si="32"/>
        <v>67</v>
      </c>
      <c r="Z38" s="151">
        <f t="shared" si="33"/>
        <v>97</v>
      </c>
      <c r="AA38" s="66">
        <f>IF(details!U38="","",details!U38)</f>
        <v>29</v>
      </c>
      <c r="AB38" s="66">
        <f>IF(details!V38="","",details!V38)</f>
        <v>29</v>
      </c>
      <c r="AC38" s="66">
        <f>IF(details!W38="","",details!W38)</f>
        <v>20</v>
      </c>
      <c r="AD38" s="151">
        <f t="shared" si="34"/>
        <v>78</v>
      </c>
      <c r="AE38" s="97">
        <f t="shared" si="35"/>
        <v>175</v>
      </c>
      <c r="AF38" s="152">
        <f t="shared" si="36"/>
        <v>88</v>
      </c>
      <c r="AG38" s="97" t="str">
        <f t="shared" si="37"/>
        <v>A</v>
      </c>
      <c r="AH38" s="138">
        <f t="shared" si="0"/>
        <v>200</v>
      </c>
      <c r="AI38" s="138">
        <f t="shared" si="38"/>
        <v>0</v>
      </c>
      <c r="AJ38" s="66">
        <f>IF(details!X38="","",details!X38)</f>
        <v>5</v>
      </c>
      <c r="AK38" s="66">
        <f>IF(details!Y38="","",details!Y38)</f>
        <v>5</v>
      </c>
      <c r="AL38" s="66">
        <f t="shared" si="39"/>
        <v>10</v>
      </c>
      <c r="AM38" s="66">
        <f>IF(details!Z38="","",details!Z38)</f>
        <v>5</v>
      </c>
      <c r="AN38" s="66">
        <f>IF(details!AA38="","",details!AA38)</f>
        <v>5</v>
      </c>
      <c r="AO38" s="66">
        <f t="shared" si="40"/>
        <v>10</v>
      </c>
      <c r="AP38" s="66">
        <f>IF(details!AB38="","",details!AB38)</f>
        <v>5</v>
      </c>
      <c r="AQ38" s="66">
        <f>IF(details!AC38="","",details!AC38)</f>
        <v>5</v>
      </c>
      <c r="AR38" s="66">
        <f t="shared" si="41"/>
        <v>10</v>
      </c>
      <c r="AS38" s="150">
        <f t="shared" si="42"/>
        <v>30</v>
      </c>
      <c r="AT38" s="66">
        <f>IF(details!AD38="","",details!AD38)</f>
        <v>29</v>
      </c>
      <c r="AU38" s="66">
        <f>IF(details!AE38="","",details!AE38)</f>
        <v>29</v>
      </c>
      <c r="AV38" s="66">
        <f>IF(details!AF38="","",details!AF38)</f>
        <v>9</v>
      </c>
      <c r="AW38" s="150">
        <f t="shared" si="43"/>
        <v>67</v>
      </c>
      <c r="AX38" s="151">
        <f t="shared" si="44"/>
        <v>97</v>
      </c>
      <c r="AY38" s="66">
        <f>IF(details!AG38="","",details!AG38)</f>
        <v>29</v>
      </c>
      <c r="AZ38" s="66">
        <f>IF(details!AH38="","",details!AH38)</f>
        <v>29</v>
      </c>
      <c r="BA38" s="66">
        <f>IF(details!AI38="","",details!AI38)</f>
        <v>20</v>
      </c>
      <c r="BB38" s="151">
        <f t="shared" si="45"/>
        <v>78</v>
      </c>
      <c r="BC38" s="97">
        <f t="shared" si="46"/>
        <v>175</v>
      </c>
      <c r="BD38" s="152">
        <f t="shared" si="47"/>
        <v>88</v>
      </c>
      <c r="BE38" s="97" t="str">
        <f t="shared" si="48"/>
        <v>A</v>
      </c>
      <c r="BF38" s="138">
        <f t="shared" si="2"/>
        <v>200</v>
      </c>
      <c r="BG38" s="138">
        <f t="shared" si="49"/>
        <v>0</v>
      </c>
      <c r="BH38" s="153" t="str">
        <f>IF(D38="","",details!AJ38)</f>
        <v>s</v>
      </c>
      <c r="BI38" s="66">
        <f>IF(details!AK38="","",details!AK38)</f>
        <v>5</v>
      </c>
      <c r="BJ38" s="66">
        <f>IF(details!AL38="","",details!AL38)</f>
        <v>5</v>
      </c>
      <c r="BK38" s="66">
        <f t="shared" si="50"/>
        <v>10</v>
      </c>
      <c r="BL38" s="66">
        <f>IF(details!AM38="","",details!AM38)</f>
        <v>5</v>
      </c>
      <c r="BM38" s="66">
        <f>IF(details!AN38="","",details!AN38)</f>
        <v>5</v>
      </c>
      <c r="BN38" s="66">
        <f t="shared" si="51"/>
        <v>10</v>
      </c>
      <c r="BO38" s="66">
        <f>IF(details!AO38="","",details!AO38)</f>
        <v>5</v>
      </c>
      <c r="BP38" s="66">
        <f>IF(details!AP38="","",details!AP38)</f>
        <v>5</v>
      </c>
      <c r="BQ38" s="66">
        <f t="shared" si="52"/>
        <v>10</v>
      </c>
      <c r="BR38" s="150">
        <f t="shared" si="53"/>
        <v>30</v>
      </c>
      <c r="BS38" s="66">
        <f>IF(details!AQ38="","",details!AQ38)</f>
        <v>50</v>
      </c>
      <c r="BT38" s="66">
        <f>IF(details!AR38="","",details!AR38)</f>
        <v>20</v>
      </c>
      <c r="BU38" s="150">
        <f t="shared" si="54"/>
        <v>70</v>
      </c>
      <c r="BV38" s="151">
        <f t="shared" si="55"/>
        <v>100</v>
      </c>
      <c r="BW38" s="66">
        <f>IF(details!AS38="","",details!AS38)</f>
        <v>70</v>
      </c>
      <c r="BX38" s="66">
        <f>IF(details!AT38="","",details!AT38)</f>
        <v>30</v>
      </c>
      <c r="BY38" s="151">
        <f t="shared" si="56"/>
        <v>100</v>
      </c>
      <c r="BZ38" s="97">
        <f t="shared" si="57"/>
        <v>200</v>
      </c>
      <c r="CA38" s="152">
        <f t="shared" si="58"/>
        <v>100</v>
      </c>
      <c r="CB38" s="97" t="str">
        <f t="shared" si="59"/>
        <v>A</v>
      </c>
      <c r="CC38" s="138">
        <f t="shared" si="4"/>
        <v>200</v>
      </c>
      <c r="CD38" s="138">
        <f t="shared" si="60"/>
        <v>0</v>
      </c>
      <c r="CE38" s="66">
        <f>IF(details!AU38="","",details!AU38)</f>
        <v>5</v>
      </c>
      <c r="CF38" s="66">
        <f>IF(details!AV38="","",details!AV38)</f>
        <v>5</v>
      </c>
      <c r="CG38" s="66">
        <f t="shared" si="61"/>
        <v>10</v>
      </c>
      <c r="CH38" s="66">
        <f>IF(details!AW38="","",details!AW38)</f>
        <v>5</v>
      </c>
      <c r="CI38" s="66">
        <f>IF(details!AX38="","",details!AX38)</f>
        <v>5</v>
      </c>
      <c r="CJ38" s="66">
        <f t="shared" si="62"/>
        <v>10</v>
      </c>
      <c r="CK38" s="66">
        <f>IF(details!AY38="","",details!AY38)</f>
        <v>5</v>
      </c>
      <c r="CL38" s="66">
        <f>IF(details!AZ38="","",details!AZ38)</f>
        <v>5</v>
      </c>
      <c r="CM38" s="66">
        <f t="shared" si="63"/>
        <v>10</v>
      </c>
      <c r="CN38" s="150">
        <f t="shared" si="64"/>
        <v>30</v>
      </c>
      <c r="CO38" s="66">
        <f>IF(details!BA38="","",details!BA38)</f>
        <v>29</v>
      </c>
      <c r="CP38" s="66">
        <f>IF(details!BB38="","",details!BB38)</f>
        <v>29</v>
      </c>
      <c r="CQ38" s="66">
        <f>IF(details!BC38="","",details!BC38)</f>
        <v>9</v>
      </c>
      <c r="CR38" s="150">
        <f t="shared" si="65"/>
        <v>67</v>
      </c>
      <c r="CS38" s="151">
        <f t="shared" si="66"/>
        <v>97</v>
      </c>
      <c r="CT38" s="66">
        <f>IF(details!BD38="","",details!BD38)</f>
        <v>29</v>
      </c>
      <c r="CU38" s="66">
        <f>IF(details!BE38="","",details!BE38)</f>
        <v>29</v>
      </c>
      <c r="CV38" s="66">
        <f>IF(details!BF38="","",details!BF38)</f>
        <v>20</v>
      </c>
      <c r="CW38" s="151">
        <f t="shared" si="67"/>
        <v>78</v>
      </c>
      <c r="CX38" s="97">
        <f t="shared" si="68"/>
        <v>175</v>
      </c>
      <c r="CY38" s="152">
        <f t="shared" si="69"/>
        <v>88</v>
      </c>
      <c r="CZ38" s="97" t="str">
        <f t="shared" si="70"/>
        <v>A</v>
      </c>
      <c r="DA38" s="138">
        <f t="shared" si="6"/>
        <v>200</v>
      </c>
      <c r="DB38" s="138">
        <f t="shared" si="71"/>
        <v>0</v>
      </c>
      <c r="DC38" s="66">
        <f>IF(details!BG38="","",details!BG38)</f>
        <v>5</v>
      </c>
      <c r="DD38" s="66">
        <f>IF(details!BH38="","",details!BH38)</f>
        <v>5</v>
      </c>
      <c r="DE38" s="66">
        <f t="shared" si="72"/>
        <v>10</v>
      </c>
      <c r="DF38" s="66">
        <f>IF(details!BI38="","",details!BI38)</f>
        <v>5</v>
      </c>
      <c r="DG38" s="66">
        <f>IF(details!BJ38="","",details!BJ38)</f>
        <v>5</v>
      </c>
      <c r="DH38" s="66">
        <f t="shared" si="73"/>
        <v>10</v>
      </c>
      <c r="DI38" s="66">
        <f>IF(details!BK38="","",details!BK38)</f>
        <v>5</v>
      </c>
      <c r="DJ38" s="66">
        <f>IF(details!BL38="","",details!BL38)</f>
        <v>5</v>
      </c>
      <c r="DK38" s="66">
        <f t="shared" si="74"/>
        <v>10</v>
      </c>
      <c r="DL38" s="150">
        <f t="shared" si="75"/>
        <v>30</v>
      </c>
      <c r="DM38" s="66">
        <f>IF(details!BM38="","",details!BM38)</f>
        <v>50</v>
      </c>
      <c r="DN38" s="66">
        <f>IF(details!BN38="","",details!BN38)</f>
        <v>20</v>
      </c>
      <c r="DO38" s="150">
        <f t="shared" si="76"/>
        <v>70</v>
      </c>
      <c r="DP38" s="151">
        <f t="shared" si="77"/>
        <v>100</v>
      </c>
      <c r="DQ38" s="66">
        <f>IF(details!BO38="","",details!BO38)</f>
        <v>70</v>
      </c>
      <c r="DR38" s="66">
        <f>IF(details!BP38="","",details!BP38)</f>
        <v>30</v>
      </c>
      <c r="DS38" s="151">
        <f t="shared" si="78"/>
        <v>100</v>
      </c>
      <c r="DT38" s="97">
        <f t="shared" si="79"/>
        <v>200</v>
      </c>
      <c r="DU38" s="152">
        <f t="shared" si="80"/>
        <v>100</v>
      </c>
      <c r="DV38" s="97" t="str">
        <f t="shared" si="81"/>
        <v>A</v>
      </c>
      <c r="DW38" s="138">
        <f t="shared" si="8"/>
        <v>200</v>
      </c>
      <c r="DX38" s="138">
        <f t="shared" si="82"/>
        <v>0</v>
      </c>
      <c r="DY38" s="66">
        <f>IF(details!BQ38="","",details!BQ38)</f>
        <v>5</v>
      </c>
      <c r="DZ38" s="66">
        <f>IF(details!BR38="","",details!BR38)</f>
        <v>5</v>
      </c>
      <c r="EA38" s="66">
        <f t="shared" si="83"/>
        <v>10</v>
      </c>
      <c r="EB38" s="66">
        <f>IF(details!BS38="","",details!BS38)</f>
        <v>5</v>
      </c>
      <c r="EC38" s="66">
        <f>IF(details!BT38="","",details!BT38)</f>
        <v>5</v>
      </c>
      <c r="ED38" s="66">
        <f t="shared" si="84"/>
        <v>10</v>
      </c>
      <c r="EE38" s="66">
        <f>IF(details!BU38="","",details!BU38)</f>
        <v>5</v>
      </c>
      <c r="EF38" s="66">
        <f>IF(details!BV38="","",details!BV38)</f>
        <v>5</v>
      </c>
      <c r="EG38" s="66">
        <f t="shared" si="85"/>
        <v>10</v>
      </c>
      <c r="EH38" s="150">
        <f t="shared" si="86"/>
        <v>30</v>
      </c>
      <c r="EI38" s="66">
        <f>IF(details!BW38="","",details!BW38)</f>
        <v>50</v>
      </c>
      <c r="EJ38" s="66">
        <f>IF(details!BX38="","",details!BX38)</f>
        <v>20</v>
      </c>
      <c r="EK38" s="150">
        <f t="shared" si="87"/>
        <v>70</v>
      </c>
      <c r="EL38" s="151">
        <f t="shared" si="88"/>
        <v>100</v>
      </c>
      <c r="EM38" s="66">
        <f>IF(details!BY38="","",details!BY38)</f>
        <v>70</v>
      </c>
      <c r="EN38" s="66">
        <f>IF(details!BZ38="","",details!BZ38)</f>
        <v>30</v>
      </c>
      <c r="EO38" s="151">
        <f t="shared" si="89"/>
        <v>100</v>
      </c>
      <c r="EP38" s="97">
        <f t="shared" si="90"/>
        <v>200</v>
      </c>
      <c r="EQ38" s="152">
        <f t="shared" si="91"/>
        <v>100</v>
      </c>
      <c r="ER38" s="97" t="str">
        <f t="shared" si="92"/>
        <v>A</v>
      </c>
      <c r="ES38" s="138">
        <f t="shared" si="10"/>
        <v>200</v>
      </c>
      <c r="ET38" s="138">
        <f t="shared" si="93"/>
        <v>0</v>
      </c>
      <c r="EU38" s="66">
        <f>IF(details!CA38="","",details!CA38)</f>
        <v>20</v>
      </c>
      <c r="EV38" s="66">
        <f>IF(details!CB38="","",details!CB38)</f>
        <v>20</v>
      </c>
      <c r="EW38" s="66">
        <f>IF(details!CC38="","",details!CC38)</f>
        <v>20</v>
      </c>
      <c r="EX38" s="66">
        <f>IF(details!CD38="","",details!CD38)</f>
        <v>20</v>
      </c>
      <c r="EY38" s="66">
        <f>IF(details!CE38="","",details!CE38)</f>
        <v>20</v>
      </c>
      <c r="EZ38" s="97">
        <f t="shared" si="94"/>
        <v>100</v>
      </c>
      <c r="FA38" s="97">
        <f t="shared" si="95"/>
        <v>100</v>
      </c>
      <c r="FB38" s="97" t="str">
        <f t="shared" si="96"/>
        <v>A</v>
      </c>
      <c r="FC38" s="138">
        <f t="shared" si="97"/>
        <v>100</v>
      </c>
      <c r="FD38" s="138">
        <f t="shared" si="98"/>
        <v>0</v>
      </c>
      <c r="FE38" s="66">
        <f>IF(details!CF38="","",details!CF38)</f>
        <v>20</v>
      </c>
      <c r="FF38" s="66">
        <f>IF(details!CG38="","",details!CG38)</f>
        <v>20</v>
      </c>
      <c r="FG38" s="66">
        <f>IF(details!CH38="","",details!CH38)</f>
        <v>20</v>
      </c>
      <c r="FH38" s="66">
        <f>IF(details!CI38="","",details!CI38)</f>
        <v>20</v>
      </c>
      <c r="FI38" s="66">
        <f>IF(details!CJ38="","",details!CJ38)</f>
        <v>20</v>
      </c>
      <c r="FJ38" s="97">
        <f t="shared" si="99"/>
        <v>100</v>
      </c>
      <c r="FK38" s="97">
        <f t="shared" si="100"/>
        <v>100</v>
      </c>
      <c r="FL38" s="97" t="str">
        <f t="shared" si="101"/>
        <v>A</v>
      </c>
      <c r="FM38" s="138">
        <f t="shared" si="102"/>
        <v>100</v>
      </c>
      <c r="FN38" s="138">
        <f t="shared" si="103"/>
        <v>0</v>
      </c>
      <c r="FO38" s="66">
        <f>IF(details!CK38="","",details!CK38)</f>
        <v>20</v>
      </c>
      <c r="FP38" s="66">
        <f>IF(details!CL38="","",details!CL38)</f>
        <v>20</v>
      </c>
      <c r="FQ38" s="66">
        <f>IF(details!CM38="","",details!CM38)</f>
        <v>20</v>
      </c>
      <c r="FR38" s="66">
        <f>IF(details!CN38="","",details!CN38)</f>
        <v>20</v>
      </c>
      <c r="FS38" s="66">
        <f>IF(details!CO38="","",details!CO38)</f>
        <v>20</v>
      </c>
      <c r="FT38" s="97">
        <f t="shared" si="104"/>
        <v>100</v>
      </c>
      <c r="FU38" s="97">
        <f t="shared" si="105"/>
        <v>100</v>
      </c>
      <c r="FV38" s="97" t="str">
        <f t="shared" si="106"/>
        <v>A</v>
      </c>
      <c r="FW38" s="138">
        <f t="shared" si="107"/>
        <v>100</v>
      </c>
      <c r="FX38" s="138">
        <f t="shared" si="108"/>
        <v>0</v>
      </c>
      <c r="FY38" s="96">
        <f t="shared" si="109"/>
        <v>200</v>
      </c>
      <c r="FZ38" s="96">
        <f t="shared" si="110"/>
        <v>175</v>
      </c>
      <c r="GA38" s="96" t="str">
        <f t="shared" si="111"/>
        <v>A</v>
      </c>
      <c r="GB38" s="96">
        <f t="shared" si="112"/>
        <v>200</v>
      </c>
      <c r="GC38" s="96">
        <f t="shared" si="113"/>
        <v>175</v>
      </c>
      <c r="GD38" s="96" t="str">
        <f t="shared" si="114"/>
        <v>A</v>
      </c>
      <c r="GE38" s="154">
        <f t="shared" si="115"/>
        <v>200</v>
      </c>
      <c r="GF38" s="154">
        <f t="shared" si="116"/>
        <v>200</v>
      </c>
      <c r="GG38" s="154" t="str">
        <f t="shared" si="117"/>
        <v>A</v>
      </c>
      <c r="GH38" s="96" t="str">
        <f t="shared" si="118"/>
        <v>A</v>
      </c>
      <c r="GI38" s="96" t="str">
        <f t="shared" si="119"/>
        <v/>
      </c>
      <c r="GJ38" s="96" t="str">
        <f t="shared" si="120"/>
        <v/>
      </c>
      <c r="GK38" s="96" t="str">
        <f t="shared" si="121"/>
        <v/>
      </c>
      <c r="GL38" s="96" t="str">
        <f t="shared" si="122"/>
        <v/>
      </c>
      <c r="GM38" s="96">
        <f t="shared" si="123"/>
        <v>200</v>
      </c>
      <c r="GN38" s="96">
        <f t="shared" si="124"/>
        <v>175</v>
      </c>
      <c r="GO38" s="96" t="str">
        <f t="shared" si="125"/>
        <v>A</v>
      </c>
      <c r="GP38" s="96">
        <f t="shared" si="126"/>
        <v>200</v>
      </c>
      <c r="GQ38" s="96">
        <f t="shared" si="127"/>
        <v>200</v>
      </c>
      <c r="GR38" s="96" t="str">
        <f t="shared" si="128"/>
        <v>A</v>
      </c>
      <c r="GS38" s="96">
        <f t="shared" si="129"/>
        <v>200</v>
      </c>
      <c r="GT38" s="96">
        <f t="shared" si="130"/>
        <v>200</v>
      </c>
      <c r="GU38" s="96" t="str">
        <f t="shared" si="131"/>
        <v>A</v>
      </c>
      <c r="GV38" s="96">
        <f t="shared" si="132"/>
        <v>100</v>
      </c>
      <c r="GW38" s="96">
        <f t="shared" si="133"/>
        <v>100</v>
      </c>
      <c r="GX38" s="96" t="str">
        <f t="shared" si="134"/>
        <v>A</v>
      </c>
      <c r="GY38" s="155">
        <f t="shared" si="135"/>
        <v>100</v>
      </c>
      <c r="GZ38" s="155">
        <f t="shared" si="136"/>
        <v>100</v>
      </c>
      <c r="HA38" s="155" t="str">
        <f t="shared" si="137"/>
        <v>A</v>
      </c>
      <c r="HB38" s="155">
        <f t="shared" si="138"/>
        <v>100</v>
      </c>
      <c r="HC38" s="155">
        <f t="shared" si="139"/>
        <v>100</v>
      </c>
      <c r="HD38" s="155" t="str">
        <f t="shared" si="140"/>
        <v>A</v>
      </c>
      <c r="HE38" s="257">
        <f t="shared" si="141"/>
        <v>0</v>
      </c>
      <c r="HF38" s="257">
        <f t="shared" si="142"/>
        <v>0</v>
      </c>
      <c r="HG38" s="257">
        <f t="shared" si="143"/>
        <v>4</v>
      </c>
      <c r="HH38" s="257">
        <f t="shared" si="144"/>
        <v>0</v>
      </c>
      <c r="HI38" s="66" t="str">
        <f t="shared" si="17"/>
        <v>PASSED</v>
      </c>
      <c r="HJ38" s="93">
        <f t="shared" si="145"/>
        <v>1200</v>
      </c>
      <c r="HK38" s="93">
        <f t="shared" si="146"/>
        <v>1125</v>
      </c>
      <c r="HL38" s="94">
        <f t="shared" si="147"/>
        <v>93.75</v>
      </c>
      <c r="HM38" s="216">
        <f t="shared" si="148"/>
        <v>93.75</v>
      </c>
      <c r="HN38" s="217">
        <f t="shared" si="149"/>
        <v>5.0000000000000018</v>
      </c>
      <c r="HO38" s="95" t="str">
        <f t="shared" si="150"/>
        <v>A</v>
      </c>
      <c r="HP38" s="156" t="str">
        <f>details!EP38</f>
        <v/>
      </c>
      <c r="HQ38" s="157" t="str">
        <f>details!EQ38</f>
        <v/>
      </c>
      <c r="HR38" s="220" t="str">
        <f t="shared" si="152"/>
        <v/>
      </c>
      <c r="HS38" s="102" t="str">
        <f>IF(details!CP38="","",details!CP38)</f>
        <v/>
      </c>
    </row>
    <row r="39" spans="1:227" ht="14" customHeight="1">
      <c r="A39" s="147">
        <f>IF(details!A39="","",details!A39)</f>
        <v>33</v>
      </c>
      <c r="B39" s="66" t="str">
        <f>IF(details!B39="","",details!B39)</f>
        <v/>
      </c>
      <c r="C39" s="66" t="str">
        <f>IF(details!C39="","",details!C39)</f>
        <v/>
      </c>
      <c r="D39" s="97">
        <f>IF(details!D39="","",details!D39)</f>
        <v>833</v>
      </c>
      <c r="E39" s="97" t="str">
        <f>IF(details!E39="","",details!E39)</f>
        <v/>
      </c>
      <c r="F39" s="66" t="str">
        <f>IF(details!F39="","",details!F39)</f>
        <v/>
      </c>
      <c r="G39" s="315" t="str">
        <f>IF(details!G39="","",details!G39)</f>
        <v/>
      </c>
      <c r="H39" s="148" t="str">
        <f>IF(details!CQ39="","",details!CQ39)</f>
        <v/>
      </c>
      <c r="I39" s="149" t="str">
        <f>IF(details!I39="","",details!I39)</f>
        <v>A33</v>
      </c>
      <c r="J39" s="149" t="str">
        <f>IF(details!J39="","",details!J39)</f>
        <v>B33</v>
      </c>
      <c r="K39" s="149" t="str">
        <f>IF(details!K39="","",details!K39)</f>
        <v>C33</v>
      </c>
      <c r="L39" s="66">
        <f>IF(details!L39="","",details!L39)</f>
        <v>5</v>
      </c>
      <c r="M39" s="66">
        <f>IF(details!M39="","",details!M39)</f>
        <v>5</v>
      </c>
      <c r="N39" s="66">
        <f t="shared" si="28"/>
        <v>10</v>
      </c>
      <c r="O39" s="66">
        <f>IF(details!N39="","",details!N39)</f>
        <v>5</v>
      </c>
      <c r="P39" s="66">
        <f>IF(details!O39="","",details!O39)</f>
        <v>5</v>
      </c>
      <c r="Q39" s="66">
        <f t="shared" si="29"/>
        <v>10</v>
      </c>
      <c r="R39" s="66">
        <f>IF(details!P39="","",details!P39)</f>
        <v>5</v>
      </c>
      <c r="S39" s="66">
        <f>IF(details!Q39="","",details!Q39)</f>
        <v>5</v>
      </c>
      <c r="T39" s="66">
        <f t="shared" si="30"/>
        <v>10</v>
      </c>
      <c r="U39" s="150">
        <f t="shared" si="31"/>
        <v>30</v>
      </c>
      <c r="V39" s="66">
        <f>IF(details!R39="","",details!R39)</f>
        <v>28</v>
      </c>
      <c r="W39" s="66">
        <f>IF(details!S39="","",details!S39)</f>
        <v>28</v>
      </c>
      <c r="X39" s="66">
        <f>IF(details!T39="","",details!T39)</f>
        <v>8</v>
      </c>
      <c r="Y39" s="150">
        <f t="shared" si="32"/>
        <v>64</v>
      </c>
      <c r="Z39" s="151">
        <f t="shared" si="33"/>
        <v>94</v>
      </c>
      <c r="AA39" s="66">
        <f>IF(details!U39="","",details!U39)</f>
        <v>28</v>
      </c>
      <c r="AB39" s="66">
        <f>IF(details!V39="","",details!V39)</f>
        <v>28</v>
      </c>
      <c r="AC39" s="66">
        <f>IF(details!W39="","",details!W39)</f>
        <v>20</v>
      </c>
      <c r="AD39" s="151">
        <f t="shared" si="34"/>
        <v>76</v>
      </c>
      <c r="AE39" s="97">
        <f t="shared" si="35"/>
        <v>170</v>
      </c>
      <c r="AF39" s="152">
        <f t="shared" si="36"/>
        <v>85</v>
      </c>
      <c r="AG39" s="97" t="str">
        <f t="shared" si="37"/>
        <v>B</v>
      </c>
      <c r="AH39" s="138">
        <f t="shared" si="0"/>
        <v>200</v>
      </c>
      <c r="AI39" s="138">
        <f t="shared" si="38"/>
        <v>0</v>
      </c>
      <c r="AJ39" s="66">
        <f>IF(details!X39="","",details!X39)</f>
        <v>5</v>
      </c>
      <c r="AK39" s="66">
        <f>IF(details!Y39="","",details!Y39)</f>
        <v>5</v>
      </c>
      <c r="AL39" s="66">
        <f t="shared" si="39"/>
        <v>10</v>
      </c>
      <c r="AM39" s="66">
        <f>IF(details!Z39="","",details!Z39)</f>
        <v>5</v>
      </c>
      <c r="AN39" s="66">
        <f>IF(details!AA39="","",details!AA39)</f>
        <v>5</v>
      </c>
      <c r="AO39" s="66">
        <f t="shared" si="40"/>
        <v>10</v>
      </c>
      <c r="AP39" s="66">
        <f>IF(details!AB39="","",details!AB39)</f>
        <v>5</v>
      </c>
      <c r="AQ39" s="66">
        <f>IF(details!AC39="","",details!AC39)</f>
        <v>5</v>
      </c>
      <c r="AR39" s="66">
        <f t="shared" si="41"/>
        <v>10</v>
      </c>
      <c r="AS39" s="150">
        <f t="shared" si="42"/>
        <v>30</v>
      </c>
      <c r="AT39" s="66">
        <f>IF(details!AD39="","",details!AD39)</f>
        <v>28</v>
      </c>
      <c r="AU39" s="66">
        <f>IF(details!AE39="","",details!AE39)</f>
        <v>28</v>
      </c>
      <c r="AV39" s="66">
        <f>IF(details!AF39="","",details!AF39)</f>
        <v>8</v>
      </c>
      <c r="AW39" s="150">
        <f t="shared" si="43"/>
        <v>64</v>
      </c>
      <c r="AX39" s="151">
        <f t="shared" si="44"/>
        <v>94</v>
      </c>
      <c r="AY39" s="66">
        <f>IF(details!AG39="","",details!AG39)</f>
        <v>28</v>
      </c>
      <c r="AZ39" s="66">
        <f>IF(details!AH39="","",details!AH39)</f>
        <v>28</v>
      </c>
      <c r="BA39" s="66">
        <f>IF(details!AI39="","",details!AI39)</f>
        <v>20</v>
      </c>
      <c r="BB39" s="151">
        <f t="shared" si="45"/>
        <v>76</v>
      </c>
      <c r="BC39" s="97">
        <f t="shared" si="46"/>
        <v>170</v>
      </c>
      <c r="BD39" s="152">
        <f t="shared" si="47"/>
        <v>85</v>
      </c>
      <c r="BE39" s="97" t="str">
        <f t="shared" si="48"/>
        <v>B</v>
      </c>
      <c r="BF39" s="138">
        <f t="shared" si="2"/>
        <v>200</v>
      </c>
      <c r="BG39" s="138">
        <f t="shared" si="49"/>
        <v>0</v>
      </c>
      <c r="BH39" s="153" t="str">
        <f>IF(D39="","",details!AJ39)</f>
        <v>s</v>
      </c>
      <c r="BI39" s="66">
        <f>IF(details!AK39="","",details!AK39)</f>
        <v>5</v>
      </c>
      <c r="BJ39" s="66">
        <f>IF(details!AL39="","",details!AL39)</f>
        <v>5</v>
      </c>
      <c r="BK39" s="66">
        <f t="shared" si="50"/>
        <v>10</v>
      </c>
      <c r="BL39" s="66">
        <f>IF(details!AM39="","",details!AM39)</f>
        <v>5</v>
      </c>
      <c r="BM39" s="66">
        <f>IF(details!AN39="","",details!AN39)</f>
        <v>5</v>
      </c>
      <c r="BN39" s="66">
        <f t="shared" si="51"/>
        <v>10</v>
      </c>
      <c r="BO39" s="66">
        <f>IF(details!AO39="","",details!AO39)</f>
        <v>5</v>
      </c>
      <c r="BP39" s="66">
        <f>IF(details!AP39="","",details!AP39)</f>
        <v>5</v>
      </c>
      <c r="BQ39" s="66">
        <f t="shared" si="52"/>
        <v>10</v>
      </c>
      <c r="BR39" s="150">
        <f t="shared" si="53"/>
        <v>30</v>
      </c>
      <c r="BS39" s="66">
        <f>IF(details!AQ39="","",details!AQ39)</f>
        <v>50</v>
      </c>
      <c r="BT39" s="66">
        <f>IF(details!AR39="","",details!AR39)</f>
        <v>20</v>
      </c>
      <c r="BU39" s="150">
        <f t="shared" si="54"/>
        <v>70</v>
      </c>
      <c r="BV39" s="151">
        <f t="shared" si="55"/>
        <v>100</v>
      </c>
      <c r="BW39" s="66">
        <f>IF(details!AS39="","",details!AS39)</f>
        <v>70</v>
      </c>
      <c r="BX39" s="66">
        <f>IF(details!AT39="","",details!AT39)</f>
        <v>30</v>
      </c>
      <c r="BY39" s="151">
        <f t="shared" si="56"/>
        <v>100</v>
      </c>
      <c r="BZ39" s="97">
        <f t="shared" si="57"/>
        <v>200</v>
      </c>
      <c r="CA39" s="152">
        <f t="shared" si="58"/>
        <v>100</v>
      </c>
      <c r="CB39" s="97" t="str">
        <f t="shared" si="59"/>
        <v>A</v>
      </c>
      <c r="CC39" s="138">
        <f t="shared" si="4"/>
        <v>200</v>
      </c>
      <c r="CD39" s="138">
        <f t="shared" si="60"/>
        <v>0</v>
      </c>
      <c r="CE39" s="66">
        <f>IF(details!AU39="","",details!AU39)</f>
        <v>5</v>
      </c>
      <c r="CF39" s="66">
        <f>IF(details!AV39="","",details!AV39)</f>
        <v>5</v>
      </c>
      <c r="CG39" s="66">
        <f t="shared" si="61"/>
        <v>10</v>
      </c>
      <c r="CH39" s="66">
        <f>IF(details!AW39="","",details!AW39)</f>
        <v>5</v>
      </c>
      <c r="CI39" s="66">
        <f>IF(details!AX39="","",details!AX39)</f>
        <v>5</v>
      </c>
      <c r="CJ39" s="66">
        <f t="shared" si="62"/>
        <v>10</v>
      </c>
      <c r="CK39" s="66">
        <f>IF(details!AY39="","",details!AY39)</f>
        <v>5</v>
      </c>
      <c r="CL39" s="66">
        <f>IF(details!AZ39="","",details!AZ39)</f>
        <v>5</v>
      </c>
      <c r="CM39" s="66">
        <f t="shared" si="63"/>
        <v>10</v>
      </c>
      <c r="CN39" s="150">
        <f t="shared" si="64"/>
        <v>30</v>
      </c>
      <c r="CO39" s="66">
        <f>IF(details!BA39="","",details!BA39)</f>
        <v>28</v>
      </c>
      <c r="CP39" s="66">
        <f>IF(details!BB39="","",details!BB39)</f>
        <v>28</v>
      </c>
      <c r="CQ39" s="66">
        <f>IF(details!BC39="","",details!BC39)</f>
        <v>8</v>
      </c>
      <c r="CR39" s="150">
        <f t="shared" si="65"/>
        <v>64</v>
      </c>
      <c r="CS39" s="151">
        <f t="shared" si="66"/>
        <v>94</v>
      </c>
      <c r="CT39" s="66">
        <f>IF(details!BD39="","",details!BD39)</f>
        <v>28</v>
      </c>
      <c r="CU39" s="66">
        <f>IF(details!BE39="","",details!BE39)</f>
        <v>28</v>
      </c>
      <c r="CV39" s="66">
        <f>IF(details!BF39="","",details!BF39)</f>
        <v>20</v>
      </c>
      <c r="CW39" s="151">
        <f t="shared" si="67"/>
        <v>76</v>
      </c>
      <c r="CX39" s="97">
        <f t="shared" si="68"/>
        <v>170</v>
      </c>
      <c r="CY39" s="152">
        <f t="shared" si="69"/>
        <v>85</v>
      </c>
      <c r="CZ39" s="97" t="str">
        <f t="shared" si="70"/>
        <v>B</v>
      </c>
      <c r="DA39" s="138">
        <f t="shared" si="6"/>
        <v>200</v>
      </c>
      <c r="DB39" s="138">
        <f t="shared" si="71"/>
        <v>0</v>
      </c>
      <c r="DC39" s="66">
        <f>IF(details!BG39="","",details!BG39)</f>
        <v>5</v>
      </c>
      <c r="DD39" s="66">
        <f>IF(details!BH39="","",details!BH39)</f>
        <v>5</v>
      </c>
      <c r="DE39" s="66">
        <f t="shared" si="72"/>
        <v>10</v>
      </c>
      <c r="DF39" s="66">
        <f>IF(details!BI39="","",details!BI39)</f>
        <v>5</v>
      </c>
      <c r="DG39" s="66">
        <f>IF(details!BJ39="","",details!BJ39)</f>
        <v>5</v>
      </c>
      <c r="DH39" s="66">
        <f t="shared" si="73"/>
        <v>10</v>
      </c>
      <c r="DI39" s="66">
        <f>IF(details!BK39="","",details!BK39)</f>
        <v>5</v>
      </c>
      <c r="DJ39" s="66">
        <f>IF(details!BL39="","",details!BL39)</f>
        <v>5</v>
      </c>
      <c r="DK39" s="66">
        <f t="shared" si="74"/>
        <v>10</v>
      </c>
      <c r="DL39" s="150">
        <f t="shared" si="75"/>
        <v>30</v>
      </c>
      <c r="DM39" s="66">
        <f>IF(details!BM39="","",details!BM39)</f>
        <v>50</v>
      </c>
      <c r="DN39" s="66">
        <f>IF(details!BN39="","",details!BN39)</f>
        <v>20</v>
      </c>
      <c r="DO39" s="150">
        <f t="shared" si="76"/>
        <v>70</v>
      </c>
      <c r="DP39" s="151">
        <f t="shared" si="77"/>
        <v>100</v>
      </c>
      <c r="DQ39" s="66">
        <f>IF(details!BO39="","",details!BO39)</f>
        <v>70</v>
      </c>
      <c r="DR39" s="66">
        <f>IF(details!BP39="","",details!BP39)</f>
        <v>30</v>
      </c>
      <c r="DS39" s="151">
        <f t="shared" si="78"/>
        <v>100</v>
      </c>
      <c r="DT39" s="97">
        <f t="shared" si="79"/>
        <v>200</v>
      </c>
      <c r="DU39" s="152">
        <f t="shared" si="80"/>
        <v>100</v>
      </c>
      <c r="DV39" s="97" t="str">
        <f t="shared" si="81"/>
        <v>A</v>
      </c>
      <c r="DW39" s="138">
        <f t="shared" si="8"/>
        <v>200</v>
      </c>
      <c r="DX39" s="138">
        <f t="shared" si="82"/>
        <v>0</v>
      </c>
      <c r="DY39" s="66">
        <f>IF(details!BQ39="","",details!BQ39)</f>
        <v>5</v>
      </c>
      <c r="DZ39" s="66">
        <f>IF(details!BR39="","",details!BR39)</f>
        <v>5</v>
      </c>
      <c r="EA39" s="66">
        <f t="shared" si="83"/>
        <v>10</v>
      </c>
      <c r="EB39" s="66">
        <f>IF(details!BS39="","",details!BS39)</f>
        <v>5</v>
      </c>
      <c r="EC39" s="66">
        <f>IF(details!BT39="","",details!BT39)</f>
        <v>5</v>
      </c>
      <c r="ED39" s="66">
        <f t="shared" si="84"/>
        <v>10</v>
      </c>
      <c r="EE39" s="66">
        <f>IF(details!BU39="","",details!BU39)</f>
        <v>5</v>
      </c>
      <c r="EF39" s="66">
        <f>IF(details!BV39="","",details!BV39)</f>
        <v>5</v>
      </c>
      <c r="EG39" s="66">
        <f t="shared" si="85"/>
        <v>10</v>
      </c>
      <c r="EH39" s="150">
        <f t="shared" si="86"/>
        <v>30</v>
      </c>
      <c r="EI39" s="66">
        <f>IF(details!BW39="","",details!BW39)</f>
        <v>50</v>
      </c>
      <c r="EJ39" s="66">
        <f>IF(details!BX39="","",details!BX39)</f>
        <v>20</v>
      </c>
      <c r="EK39" s="150">
        <f t="shared" si="87"/>
        <v>70</v>
      </c>
      <c r="EL39" s="151">
        <f t="shared" si="88"/>
        <v>100</v>
      </c>
      <c r="EM39" s="66">
        <f>IF(details!BY39="","",details!BY39)</f>
        <v>70</v>
      </c>
      <c r="EN39" s="66">
        <f>IF(details!BZ39="","",details!BZ39)</f>
        <v>30</v>
      </c>
      <c r="EO39" s="151">
        <f t="shared" si="89"/>
        <v>100</v>
      </c>
      <c r="EP39" s="97">
        <f t="shared" si="90"/>
        <v>200</v>
      </c>
      <c r="EQ39" s="152">
        <f t="shared" si="91"/>
        <v>100</v>
      </c>
      <c r="ER39" s="97" t="str">
        <f t="shared" si="92"/>
        <v>A</v>
      </c>
      <c r="ES39" s="138">
        <f t="shared" si="10"/>
        <v>200</v>
      </c>
      <c r="ET39" s="138">
        <f t="shared" si="93"/>
        <v>0</v>
      </c>
      <c r="EU39" s="66">
        <f>IF(details!CA39="","",details!CA39)</f>
        <v>20</v>
      </c>
      <c r="EV39" s="66">
        <f>IF(details!CB39="","",details!CB39)</f>
        <v>20</v>
      </c>
      <c r="EW39" s="66">
        <f>IF(details!CC39="","",details!CC39)</f>
        <v>20</v>
      </c>
      <c r="EX39" s="66">
        <f>IF(details!CD39="","",details!CD39)</f>
        <v>20</v>
      </c>
      <c r="EY39" s="66">
        <f>IF(details!CE39="","",details!CE39)</f>
        <v>20</v>
      </c>
      <c r="EZ39" s="97">
        <f t="shared" si="94"/>
        <v>100</v>
      </c>
      <c r="FA39" s="97">
        <f t="shared" si="95"/>
        <v>100</v>
      </c>
      <c r="FB39" s="97" t="str">
        <f t="shared" si="96"/>
        <v>A</v>
      </c>
      <c r="FC39" s="138">
        <f t="shared" si="97"/>
        <v>100</v>
      </c>
      <c r="FD39" s="138">
        <f t="shared" si="98"/>
        <v>0</v>
      </c>
      <c r="FE39" s="66">
        <f>IF(details!CF39="","",details!CF39)</f>
        <v>20</v>
      </c>
      <c r="FF39" s="66">
        <f>IF(details!CG39="","",details!CG39)</f>
        <v>20</v>
      </c>
      <c r="FG39" s="66">
        <f>IF(details!CH39="","",details!CH39)</f>
        <v>20</v>
      </c>
      <c r="FH39" s="66">
        <f>IF(details!CI39="","",details!CI39)</f>
        <v>20</v>
      </c>
      <c r="FI39" s="66">
        <f>IF(details!CJ39="","",details!CJ39)</f>
        <v>20</v>
      </c>
      <c r="FJ39" s="97">
        <f t="shared" si="99"/>
        <v>100</v>
      </c>
      <c r="FK39" s="97">
        <f t="shared" si="100"/>
        <v>100</v>
      </c>
      <c r="FL39" s="97" t="str">
        <f t="shared" si="101"/>
        <v>A</v>
      </c>
      <c r="FM39" s="138">
        <f t="shared" si="102"/>
        <v>100</v>
      </c>
      <c r="FN39" s="138">
        <f t="shared" si="103"/>
        <v>0</v>
      </c>
      <c r="FO39" s="66">
        <f>IF(details!CK39="","",details!CK39)</f>
        <v>20</v>
      </c>
      <c r="FP39" s="66">
        <f>IF(details!CL39="","",details!CL39)</f>
        <v>20</v>
      </c>
      <c r="FQ39" s="66">
        <f>IF(details!CM39="","",details!CM39)</f>
        <v>20</v>
      </c>
      <c r="FR39" s="66">
        <f>IF(details!CN39="","",details!CN39)</f>
        <v>20</v>
      </c>
      <c r="FS39" s="66">
        <f>IF(details!CO39="","",details!CO39)</f>
        <v>20</v>
      </c>
      <c r="FT39" s="97">
        <f t="shared" si="104"/>
        <v>100</v>
      </c>
      <c r="FU39" s="97">
        <f t="shared" si="105"/>
        <v>100</v>
      </c>
      <c r="FV39" s="97" t="str">
        <f t="shared" si="106"/>
        <v>A</v>
      </c>
      <c r="FW39" s="138">
        <f t="shared" si="107"/>
        <v>100</v>
      </c>
      <c r="FX39" s="138">
        <f t="shared" si="108"/>
        <v>0</v>
      </c>
      <c r="FY39" s="96">
        <f t="shared" si="109"/>
        <v>200</v>
      </c>
      <c r="FZ39" s="96">
        <f t="shared" si="110"/>
        <v>170</v>
      </c>
      <c r="GA39" s="96" t="str">
        <f t="shared" si="111"/>
        <v>B</v>
      </c>
      <c r="GB39" s="96">
        <f t="shared" si="112"/>
        <v>200</v>
      </c>
      <c r="GC39" s="96">
        <f t="shared" si="113"/>
        <v>170</v>
      </c>
      <c r="GD39" s="96" t="str">
        <f t="shared" si="114"/>
        <v>B</v>
      </c>
      <c r="GE39" s="154">
        <f t="shared" si="115"/>
        <v>200</v>
      </c>
      <c r="GF39" s="154">
        <f t="shared" si="116"/>
        <v>200</v>
      </c>
      <c r="GG39" s="154" t="str">
        <f t="shared" si="117"/>
        <v>A</v>
      </c>
      <c r="GH39" s="96" t="str">
        <f t="shared" si="118"/>
        <v>A</v>
      </c>
      <c r="GI39" s="96" t="str">
        <f t="shared" si="119"/>
        <v/>
      </c>
      <c r="GJ39" s="96" t="str">
        <f t="shared" si="120"/>
        <v/>
      </c>
      <c r="GK39" s="96" t="str">
        <f t="shared" si="121"/>
        <v/>
      </c>
      <c r="GL39" s="96" t="str">
        <f t="shared" si="122"/>
        <v/>
      </c>
      <c r="GM39" s="96">
        <f t="shared" si="123"/>
        <v>200</v>
      </c>
      <c r="GN39" s="96">
        <f t="shared" si="124"/>
        <v>170</v>
      </c>
      <c r="GO39" s="96" t="str">
        <f t="shared" si="125"/>
        <v>B</v>
      </c>
      <c r="GP39" s="96">
        <f t="shared" si="126"/>
        <v>200</v>
      </c>
      <c r="GQ39" s="96">
        <f t="shared" si="127"/>
        <v>200</v>
      </c>
      <c r="GR39" s="96" t="str">
        <f t="shared" si="128"/>
        <v>A</v>
      </c>
      <c r="GS39" s="96">
        <f t="shared" si="129"/>
        <v>200</v>
      </c>
      <c r="GT39" s="96">
        <f t="shared" si="130"/>
        <v>200</v>
      </c>
      <c r="GU39" s="96" t="str">
        <f t="shared" si="131"/>
        <v>A</v>
      </c>
      <c r="GV39" s="96">
        <f t="shared" si="132"/>
        <v>100</v>
      </c>
      <c r="GW39" s="96">
        <f t="shared" si="133"/>
        <v>100</v>
      </c>
      <c r="GX39" s="96" t="str">
        <f t="shared" si="134"/>
        <v>A</v>
      </c>
      <c r="GY39" s="155">
        <f t="shared" si="135"/>
        <v>100</v>
      </c>
      <c r="GZ39" s="155">
        <f t="shared" si="136"/>
        <v>100</v>
      </c>
      <c r="HA39" s="155" t="str">
        <f t="shared" si="137"/>
        <v>A</v>
      </c>
      <c r="HB39" s="155">
        <f t="shared" si="138"/>
        <v>100</v>
      </c>
      <c r="HC39" s="155">
        <f t="shared" si="139"/>
        <v>100</v>
      </c>
      <c r="HD39" s="155" t="str">
        <f t="shared" si="140"/>
        <v>A</v>
      </c>
      <c r="HE39" s="257">
        <f t="shared" si="141"/>
        <v>0</v>
      </c>
      <c r="HF39" s="257">
        <f t="shared" si="142"/>
        <v>0</v>
      </c>
      <c r="HG39" s="257">
        <f t="shared" si="143"/>
        <v>4</v>
      </c>
      <c r="HH39" s="257">
        <f t="shared" si="144"/>
        <v>0</v>
      </c>
      <c r="HI39" s="66" t="str">
        <f t="shared" ref="HI39:HI70" si="155">IF(OR(D39=0,D39=""),"",IF(D39="TC","TRANSFERRED",IF(D39="DROP","DROP",IF(HE39&gt;0,"ABSENT",IF(HF39&gt;0,"LEAVE",IF(HG39&gt;4,"",IF(AND(HH39&gt;0,$C$3=8),"",IF(HH39&gt;0,"PROMOTED","PASSED"))))))))</f>
        <v>PASSED</v>
      </c>
      <c r="HJ39" s="93">
        <f t="shared" si="145"/>
        <v>1200</v>
      </c>
      <c r="HK39" s="93">
        <f t="shared" si="146"/>
        <v>1110</v>
      </c>
      <c r="HL39" s="94">
        <f t="shared" si="147"/>
        <v>92.5</v>
      </c>
      <c r="HM39" s="216">
        <f t="shared" si="148"/>
        <v>92.5</v>
      </c>
      <c r="HN39" s="217">
        <f t="shared" si="149"/>
        <v>6</v>
      </c>
      <c r="HO39" s="95" t="str">
        <f t="shared" si="150"/>
        <v>A</v>
      </c>
      <c r="HP39" s="156" t="str">
        <f>details!EP39</f>
        <v/>
      </c>
      <c r="HQ39" s="157" t="str">
        <f>details!EQ39</f>
        <v/>
      </c>
      <c r="HR39" s="220" t="str">
        <f t="shared" si="152"/>
        <v/>
      </c>
      <c r="HS39" s="102" t="str">
        <f>IF(details!CP39="","",details!CP39)</f>
        <v/>
      </c>
    </row>
    <row r="40" spans="1:227" ht="14" customHeight="1">
      <c r="A40" s="147">
        <f>IF(details!A40="","",details!A40)</f>
        <v>34</v>
      </c>
      <c r="B40" s="66" t="str">
        <f>IF(details!B40="","",details!B40)</f>
        <v/>
      </c>
      <c r="C40" s="66" t="str">
        <f>IF(details!C40="","",details!C40)</f>
        <v/>
      </c>
      <c r="D40" s="97">
        <f>IF(details!D40="","",details!D40)</f>
        <v>834</v>
      </c>
      <c r="E40" s="97" t="str">
        <f>IF(details!E40="","",details!E40)</f>
        <v/>
      </c>
      <c r="F40" s="66" t="str">
        <f>IF(details!F40="","",details!F40)</f>
        <v/>
      </c>
      <c r="G40" s="315" t="str">
        <f>IF(details!G40="","",details!G40)</f>
        <v/>
      </c>
      <c r="H40" s="148" t="str">
        <f>IF(details!CQ40="","",details!CQ40)</f>
        <v/>
      </c>
      <c r="I40" s="149" t="str">
        <f>IF(details!I40="","",details!I40)</f>
        <v>A34</v>
      </c>
      <c r="J40" s="149" t="str">
        <f>IF(details!J40="","",details!J40)</f>
        <v>B34</v>
      </c>
      <c r="K40" s="149" t="str">
        <f>IF(details!K40="","",details!K40)</f>
        <v>C34</v>
      </c>
      <c r="L40" s="66">
        <f>IF(details!L40="","",details!L40)</f>
        <v>5</v>
      </c>
      <c r="M40" s="66">
        <f>IF(details!M40="","",details!M40)</f>
        <v>5</v>
      </c>
      <c r="N40" s="66">
        <f t="shared" si="28"/>
        <v>10</v>
      </c>
      <c r="O40" s="66">
        <f>IF(details!N40="","",details!N40)</f>
        <v>5</v>
      </c>
      <c r="P40" s="66">
        <f>IF(details!O40="","",details!O40)</f>
        <v>5</v>
      </c>
      <c r="Q40" s="66">
        <f t="shared" si="29"/>
        <v>10</v>
      </c>
      <c r="R40" s="66">
        <f>IF(details!P40="","",details!P40)</f>
        <v>5</v>
      </c>
      <c r="S40" s="66">
        <f>IF(details!Q40="","",details!Q40)</f>
        <v>5</v>
      </c>
      <c r="T40" s="66">
        <f t="shared" si="30"/>
        <v>10</v>
      </c>
      <c r="U40" s="150">
        <f t="shared" si="31"/>
        <v>30</v>
      </c>
      <c r="V40" s="66">
        <f>IF(details!R40="","",details!R40)</f>
        <v>27</v>
      </c>
      <c r="W40" s="66">
        <f>IF(details!S40="","",details!S40)</f>
        <v>27</v>
      </c>
      <c r="X40" s="66">
        <f>IF(details!T40="","",details!T40)</f>
        <v>7</v>
      </c>
      <c r="Y40" s="150">
        <f t="shared" si="32"/>
        <v>61</v>
      </c>
      <c r="Z40" s="151">
        <f t="shared" si="33"/>
        <v>91</v>
      </c>
      <c r="AA40" s="66">
        <f>IF(details!U40="","",details!U40)</f>
        <v>27</v>
      </c>
      <c r="AB40" s="66">
        <f>IF(details!V40="","",details!V40)</f>
        <v>27</v>
      </c>
      <c r="AC40" s="66">
        <f>IF(details!W40="","",details!W40)</f>
        <v>20</v>
      </c>
      <c r="AD40" s="151">
        <f t="shared" si="34"/>
        <v>74</v>
      </c>
      <c r="AE40" s="97">
        <f t="shared" si="35"/>
        <v>165</v>
      </c>
      <c r="AF40" s="152">
        <f t="shared" si="36"/>
        <v>83</v>
      </c>
      <c r="AG40" s="97" t="str">
        <f t="shared" si="37"/>
        <v>B</v>
      </c>
      <c r="AH40" s="138">
        <f t="shared" si="0"/>
        <v>200</v>
      </c>
      <c r="AI40" s="138">
        <f t="shared" si="38"/>
        <v>0</v>
      </c>
      <c r="AJ40" s="66">
        <f>IF(details!X40="","",details!X40)</f>
        <v>5</v>
      </c>
      <c r="AK40" s="66">
        <f>IF(details!Y40="","",details!Y40)</f>
        <v>5</v>
      </c>
      <c r="AL40" s="66">
        <f t="shared" si="39"/>
        <v>10</v>
      </c>
      <c r="AM40" s="66">
        <f>IF(details!Z40="","",details!Z40)</f>
        <v>5</v>
      </c>
      <c r="AN40" s="66">
        <f>IF(details!AA40="","",details!AA40)</f>
        <v>5</v>
      </c>
      <c r="AO40" s="66">
        <f t="shared" si="40"/>
        <v>10</v>
      </c>
      <c r="AP40" s="66">
        <f>IF(details!AB40="","",details!AB40)</f>
        <v>5</v>
      </c>
      <c r="AQ40" s="66">
        <f>IF(details!AC40="","",details!AC40)</f>
        <v>5</v>
      </c>
      <c r="AR40" s="66">
        <f t="shared" si="41"/>
        <v>10</v>
      </c>
      <c r="AS40" s="150">
        <f t="shared" si="42"/>
        <v>30</v>
      </c>
      <c r="AT40" s="66">
        <f>IF(details!AD40="","",details!AD40)</f>
        <v>27</v>
      </c>
      <c r="AU40" s="66">
        <f>IF(details!AE40="","",details!AE40)</f>
        <v>27</v>
      </c>
      <c r="AV40" s="66">
        <f>IF(details!AF40="","",details!AF40)</f>
        <v>7</v>
      </c>
      <c r="AW40" s="150">
        <f t="shared" si="43"/>
        <v>61</v>
      </c>
      <c r="AX40" s="151">
        <f t="shared" si="44"/>
        <v>91</v>
      </c>
      <c r="AY40" s="66">
        <f>IF(details!AG40="","",details!AG40)</f>
        <v>27</v>
      </c>
      <c r="AZ40" s="66">
        <f>IF(details!AH40="","",details!AH40)</f>
        <v>27</v>
      </c>
      <c r="BA40" s="66">
        <f>IF(details!AI40="","",details!AI40)</f>
        <v>20</v>
      </c>
      <c r="BB40" s="151">
        <f t="shared" si="45"/>
        <v>74</v>
      </c>
      <c r="BC40" s="97">
        <f t="shared" si="46"/>
        <v>165</v>
      </c>
      <c r="BD40" s="152">
        <f t="shared" si="47"/>
        <v>83</v>
      </c>
      <c r="BE40" s="97" t="str">
        <f t="shared" si="48"/>
        <v>B</v>
      </c>
      <c r="BF40" s="138">
        <f t="shared" si="2"/>
        <v>200</v>
      </c>
      <c r="BG40" s="138">
        <f t="shared" si="49"/>
        <v>0</v>
      </c>
      <c r="BH40" s="153" t="str">
        <f>IF(D40="","",details!AJ40)</f>
        <v>s</v>
      </c>
      <c r="BI40" s="66">
        <f>IF(details!AK40="","",details!AK40)</f>
        <v>5</v>
      </c>
      <c r="BJ40" s="66">
        <f>IF(details!AL40="","",details!AL40)</f>
        <v>5</v>
      </c>
      <c r="BK40" s="66">
        <f t="shared" si="50"/>
        <v>10</v>
      </c>
      <c r="BL40" s="66">
        <f>IF(details!AM40="","",details!AM40)</f>
        <v>5</v>
      </c>
      <c r="BM40" s="66">
        <f>IF(details!AN40="","",details!AN40)</f>
        <v>5</v>
      </c>
      <c r="BN40" s="66">
        <f t="shared" si="51"/>
        <v>10</v>
      </c>
      <c r="BO40" s="66">
        <f>IF(details!AO40="","",details!AO40)</f>
        <v>5</v>
      </c>
      <c r="BP40" s="66">
        <f>IF(details!AP40="","",details!AP40)</f>
        <v>5</v>
      </c>
      <c r="BQ40" s="66">
        <f t="shared" si="52"/>
        <v>10</v>
      </c>
      <c r="BR40" s="150">
        <f t="shared" si="53"/>
        <v>30</v>
      </c>
      <c r="BS40" s="66">
        <f>IF(details!AQ40="","",details!AQ40)</f>
        <v>50</v>
      </c>
      <c r="BT40" s="66">
        <f>IF(details!AR40="","",details!AR40)</f>
        <v>20</v>
      </c>
      <c r="BU40" s="150">
        <f t="shared" si="54"/>
        <v>70</v>
      </c>
      <c r="BV40" s="151">
        <f t="shared" si="55"/>
        <v>100</v>
      </c>
      <c r="BW40" s="66">
        <f>IF(details!AS40="","",details!AS40)</f>
        <v>70</v>
      </c>
      <c r="BX40" s="66">
        <f>IF(details!AT40="","",details!AT40)</f>
        <v>30</v>
      </c>
      <c r="BY40" s="151">
        <f t="shared" si="56"/>
        <v>100</v>
      </c>
      <c r="BZ40" s="97">
        <f t="shared" si="57"/>
        <v>200</v>
      </c>
      <c r="CA40" s="152">
        <f t="shared" si="58"/>
        <v>100</v>
      </c>
      <c r="CB40" s="97" t="str">
        <f t="shared" si="59"/>
        <v>A</v>
      </c>
      <c r="CC40" s="138">
        <f t="shared" si="4"/>
        <v>200</v>
      </c>
      <c r="CD40" s="138">
        <f t="shared" si="60"/>
        <v>0</v>
      </c>
      <c r="CE40" s="66">
        <f>IF(details!AU40="","",details!AU40)</f>
        <v>5</v>
      </c>
      <c r="CF40" s="66">
        <f>IF(details!AV40="","",details!AV40)</f>
        <v>5</v>
      </c>
      <c r="CG40" s="66">
        <f t="shared" si="61"/>
        <v>10</v>
      </c>
      <c r="CH40" s="66">
        <f>IF(details!AW40="","",details!AW40)</f>
        <v>5</v>
      </c>
      <c r="CI40" s="66">
        <f>IF(details!AX40="","",details!AX40)</f>
        <v>5</v>
      </c>
      <c r="CJ40" s="66">
        <f t="shared" si="62"/>
        <v>10</v>
      </c>
      <c r="CK40" s="66">
        <f>IF(details!AY40="","",details!AY40)</f>
        <v>5</v>
      </c>
      <c r="CL40" s="66">
        <f>IF(details!AZ40="","",details!AZ40)</f>
        <v>5</v>
      </c>
      <c r="CM40" s="66">
        <f t="shared" si="63"/>
        <v>10</v>
      </c>
      <c r="CN40" s="150">
        <f t="shared" si="64"/>
        <v>30</v>
      </c>
      <c r="CO40" s="66">
        <f>IF(details!BA40="","",details!BA40)</f>
        <v>27</v>
      </c>
      <c r="CP40" s="66">
        <f>IF(details!BB40="","",details!BB40)</f>
        <v>27</v>
      </c>
      <c r="CQ40" s="66">
        <f>IF(details!BC40="","",details!BC40)</f>
        <v>7</v>
      </c>
      <c r="CR40" s="150">
        <f t="shared" si="65"/>
        <v>61</v>
      </c>
      <c r="CS40" s="151">
        <f t="shared" si="66"/>
        <v>91</v>
      </c>
      <c r="CT40" s="66">
        <f>IF(details!BD40="","",details!BD40)</f>
        <v>27</v>
      </c>
      <c r="CU40" s="66">
        <f>IF(details!BE40="","",details!BE40)</f>
        <v>27</v>
      </c>
      <c r="CV40" s="66">
        <f>IF(details!BF40="","",details!BF40)</f>
        <v>20</v>
      </c>
      <c r="CW40" s="151">
        <f t="shared" si="67"/>
        <v>74</v>
      </c>
      <c r="CX40" s="97">
        <f t="shared" si="68"/>
        <v>165</v>
      </c>
      <c r="CY40" s="152">
        <f t="shared" si="69"/>
        <v>83</v>
      </c>
      <c r="CZ40" s="97" t="str">
        <f t="shared" si="70"/>
        <v>B</v>
      </c>
      <c r="DA40" s="138">
        <f t="shared" si="6"/>
        <v>200</v>
      </c>
      <c r="DB40" s="138">
        <f t="shared" si="71"/>
        <v>0</v>
      </c>
      <c r="DC40" s="66">
        <f>IF(details!BG40="","",details!BG40)</f>
        <v>5</v>
      </c>
      <c r="DD40" s="66">
        <f>IF(details!BH40="","",details!BH40)</f>
        <v>5</v>
      </c>
      <c r="DE40" s="66">
        <f t="shared" si="72"/>
        <v>10</v>
      </c>
      <c r="DF40" s="66">
        <f>IF(details!BI40="","",details!BI40)</f>
        <v>5</v>
      </c>
      <c r="DG40" s="66">
        <f>IF(details!BJ40="","",details!BJ40)</f>
        <v>5</v>
      </c>
      <c r="DH40" s="66">
        <f t="shared" si="73"/>
        <v>10</v>
      </c>
      <c r="DI40" s="66">
        <f>IF(details!BK40="","",details!BK40)</f>
        <v>5</v>
      </c>
      <c r="DJ40" s="66">
        <f>IF(details!BL40="","",details!BL40)</f>
        <v>5</v>
      </c>
      <c r="DK40" s="66">
        <f t="shared" si="74"/>
        <v>10</v>
      </c>
      <c r="DL40" s="150">
        <f t="shared" si="75"/>
        <v>30</v>
      </c>
      <c r="DM40" s="66">
        <f>IF(details!BM40="","",details!BM40)</f>
        <v>50</v>
      </c>
      <c r="DN40" s="66">
        <f>IF(details!BN40="","",details!BN40)</f>
        <v>20</v>
      </c>
      <c r="DO40" s="150">
        <f t="shared" si="76"/>
        <v>70</v>
      </c>
      <c r="DP40" s="151">
        <f t="shared" si="77"/>
        <v>100</v>
      </c>
      <c r="DQ40" s="66">
        <f>IF(details!BO40="","",details!BO40)</f>
        <v>70</v>
      </c>
      <c r="DR40" s="66">
        <f>IF(details!BP40="","",details!BP40)</f>
        <v>30</v>
      </c>
      <c r="DS40" s="151">
        <f t="shared" si="78"/>
        <v>100</v>
      </c>
      <c r="DT40" s="97">
        <f t="shared" si="79"/>
        <v>200</v>
      </c>
      <c r="DU40" s="152">
        <f t="shared" si="80"/>
        <v>100</v>
      </c>
      <c r="DV40" s="97" t="str">
        <f t="shared" si="81"/>
        <v>A</v>
      </c>
      <c r="DW40" s="138">
        <f t="shared" si="8"/>
        <v>200</v>
      </c>
      <c r="DX40" s="138">
        <f t="shared" si="82"/>
        <v>0</v>
      </c>
      <c r="DY40" s="66">
        <f>IF(details!BQ40="","",details!BQ40)</f>
        <v>5</v>
      </c>
      <c r="DZ40" s="66">
        <f>IF(details!BR40="","",details!BR40)</f>
        <v>5</v>
      </c>
      <c r="EA40" s="66">
        <f t="shared" si="83"/>
        <v>10</v>
      </c>
      <c r="EB40" s="66">
        <f>IF(details!BS40="","",details!BS40)</f>
        <v>5</v>
      </c>
      <c r="EC40" s="66">
        <f>IF(details!BT40="","",details!BT40)</f>
        <v>5</v>
      </c>
      <c r="ED40" s="66">
        <f t="shared" si="84"/>
        <v>10</v>
      </c>
      <c r="EE40" s="66">
        <f>IF(details!BU40="","",details!BU40)</f>
        <v>5</v>
      </c>
      <c r="EF40" s="66">
        <f>IF(details!BV40="","",details!BV40)</f>
        <v>5</v>
      </c>
      <c r="EG40" s="66">
        <f t="shared" si="85"/>
        <v>10</v>
      </c>
      <c r="EH40" s="150">
        <f t="shared" si="86"/>
        <v>30</v>
      </c>
      <c r="EI40" s="66">
        <f>IF(details!BW40="","",details!BW40)</f>
        <v>50</v>
      </c>
      <c r="EJ40" s="66">
        <f>IF(details!BX40="","",details!BX40)</f>
        <v>20</v>
      </c>
      <c r="EK40" s="150">
        <f t="shared" si="87"/>
        <v>70</v>
      </c>
      <c r="EL40" s="151">
        <f t="shared" si="88"/>
        <v>100</v>
      </c>
      <c r="EM40" s="66">
        <f>IF(details!BY40="","",details!BY40)</f>
        <v>70</v>
      </c>
      <c r="EN40" s="66">
        <f>IF(details!BZ40="","",details!BZ40)</f>
        <v>30</v>
      </c>
      <c r="EO40" s="151">
        <f t="shared" si="89"/>
        <v>100</v>
      </c>
      <c r="EP40" s="97">
        <f t="shared" si="90"/>
        <v>200</v>
      </c>
      <c r="EQ40" s="152">
        <f t="shared" si="91"/>
        <v>100</v>
      </c>
      <c r="ER40" s="97" t="str">
        <f t="shared" si="92"/>
        <v>A</v>
      </c>
      <c r="ES40" s="138">
        <f t="shared" si="10"/>
        <v>200</v>
      </c>
      <c r="ET40" s="138">
        <f t="shared" si="93"/>
        <v>0</v>
      </c>
      <c r="EU40" s="66">
        <f>IF(details!CA40="","",details!CA40)</f>
        <v>20</v>
      </c>
      <c r="EV40" s="66">
        <f>IF(details!CB40="","",details!CB40)</f>
        <v>20</v>
      </c>
      <c r="EW40" s="66">
        <f>IF(details!CC40="","",details!CC40)</f>
        <v>20</v>
      </c>
      <c r="EX40" s="66">
        <f>IF(details!CD40="","",details!CD40)</f>
        <v>20</v>
      </c>
      <c r="EY40" s="66">
        <f>IF(details!CE40="","",details!CE40)</f>
        <v>20</v>
      </c>
      <c r="EZ40" s="97">
        <f t="shared" si="94"/>
        <v>100</v>
      </c>
      <c r="FA40" s="97">
        <f t="shared" si="95"/>
        <v>100</v>
      </c>
      <c r="FB40" s="97" t="str">
        <f t="shared" si="96"/>
        <v>A</v>
      </c>
      <c r="FC40" s="138">
        <f t="shared" si="97"/>
        <v>100</v>
      </c>
      <c r="FD40" s="138">
        <f t="shared" si="98"/>
        <v>0</v>
      </c>
      <c r="FE40" s="66">
        <f>IF(details!CF40="","",details!CF40)</f>
        <v>20</v>
      </c>
      <c r="FF40" s="66">
        <f>IF(details!CG40="","",details!CG40)</f>
        <v>20</v>
      </c>
      <c r="FG40" s="66">
        <f>IF(details!CH40="","",details!CH40)</f>
        <v>20</v>
      </c>
      <c r="FH40" s="66">
        <f>IF(details!CI40="","",details!CI40)</f>
        <v>20</v>
      </c>
      <c r="FI40" s="66">
        <f>IF(details!CJ40="","",details!CJ40)</f>
        <v>20</v>
      </c>
      <c r="FJ40" s="97">
        <f t="shared" si="99"/>
        <v>100</v>
      </c>
      <c r="FK40" s="97">
        <f t="shared" si="100"/>
        <v>100</v>
      </c>
      <c r="FL40" s="97" t="str">
        <f t="shared" si="101"/>
        <v>A</v>
      </c>
      <c r="FM40" s="138">
        <f t="shared" si="102"/>
        <v>100</v>
      </c>
      <c r="FN40" s="138">
        <f t="shared" si="103"/>
        <v>0</v>
      </c>
      <c r="FO40" s="66">
        <f>IF(details!CK40="","",details!CK40)</f>
        <v>20</v>
      </c>
      <c r="FP40" s="66">
        <f>IF(details!CL40="","",details!CL40)</f>
        <v>20</v>
      </c>
      <c r="FQ40" s="66">
        <f>IF(details!CM40="","",details!CM40)</f>
        <v>20</v>
      </c>
      <c r="FR40" s="66">
        <f>IF(details!CN40="","",details!CN40)</f>
        <v>20</v>
      </c>
      <c r="FS40" s="66">
        <f>IF(details!CO40="","",details!CO40)</f>
        <v>20</v>
      </c>
      <c r="FT40" s="97">
        <f t="shared" si="104"/>
        <v>100</v>
      </c>
      <c r="FU40" s="97">
        <f t="shared" si="105"/>
        <v>100</v>
      </c>
      <c r="FV40" s="97" t="str">
        <f t="shared" si="106"/>
        <v>A</v>
      </c>
      <c r="FW40" s="138">
        <f t="shared" si="107"/>
        <v>100</v>
      </c>
      <c r="FX40" s="138">
        <f t="shared" si="108"/>
        <v>0</v>
      </c>
      <c r="FY40" s="96">
        <f t="shared" si="109"/>
        <v>200</v>
      </c>
      <c r="FZ40" s="96">
        <f t="shared" si="110"/>
        <v>165</v>
      </c>
      <c r="GA40" s="96" t="str">
        <f t="shared" si="111"/>
        <v>B</v>
      </c>
      <c r="GB40" s="96">
        <f t="shared" si="112"/>
        <v>200</v>
      </c>
      <c r="GC40" s="96">
        <f t="shared" si="113"/>
        <v>165</v>
      </c>
      <c r="GD40" s="96" t="str">
        <f t="shared" si="114"/>
        <v>B</v>
      </c>
      <c r="GE40" s="154">
        <f t="shared" si="115"/>
        <v>200</v>
      </c>
      <c r="GF40" s="154">
        <f t="shared" si="116"/>
        <v>200</v>
      </c>
      <c r="GG40" s="154" t="str">
        <f t="shared" si="117"/>
        <v>A</v>
      </c>
      <c r="GH40" s="96" t="str">
        <f t="shared" si="118"/>
        <v>A</v>
      </c>
      <c r="GI40" s="96" t="str">
        <f t="shared" si="119"/>
        <v/>
      </c>
      <c r="GJ40" s="96" t="str">
        <f t="shared" si="120"/>
        <v/>
      </c>
      <c r="GK40" s="96" t="str">
        <f t="shared" si="121"/>
        <v/>
      </c>
      <c r="GL40" s="96" t="str">
        <f t="shared" si="122"/>
        <v/>
      </c>
      <c r="GM40" s="96">
        <f t="shared" si="123"/>
        <v>200</v>
      </c>
      <c r="GN40" s="96">
        <f t="shared" si="124"/>
        <v>165</v>
      </c>
      <c r="GO40" s="96" t="str">
        <f t="shared" si="125"/>
        <v>B</v>
      </c>
      <c r="GP40" s="96">
        <f t="shared" si="126"/>
        <v>200</v>
      </c>
      <c r="GQ40" s="96">
        <f t="shared" si="127"/>
        <v>200</v>
      </c>
      <c r="GR40" s="96" t="str">
        <f t="shared" si="128"/>
        <v>A</v>
      </c>
      <c r="GS40" s="96">
        <f t="shared" si="129"/>
        <v>200</v>
      </c>
      <c r="GT40" s="96">
        <f t="shared" si="130"/>
        <v>200</v>
      </c>
      <c r="GU40" s="96" t="str">
        <f t="shared" si="131"/>
        <v>A</v>
      </c>
      <c r="GV40" s="96">
        <f t="shared" si="132"/>
        <v>100</v>
      </c>
      <c r="GW40" s="96">
        <f t="shared" si="133"/>
        <v>100</v>
      </c>
      <c r="GX40" s="96" t="str">
        <f t="shared" si="134"/>
        <v>A</v>
      </c>
      <c r="GY40" s="155">
        <f t="shared" si="135"/>
        <v>100</v>
      </c>
      <c r="GZ40" s="155">
        <f t="shared" si="136"/>
        <v>100</v>
      </c>
      <c r="HA40" s="155" t="str">
        <f t="shared" si="137"/>
        <v>A</v>
      </c>
      <c r="HB40" s="155">
        <f t="shared" si="138"/>
        <v>100</v>
      </c>
      <c r="HC40" s="155">
        <f t="shared" si="139"/>
        <v>100</v>
      </c>
      <c r="HD40" s="155" t="str">
        <f t="shared" si="140"/>
        <v>A</v>
      </c>
      <c r="HE40" s="257">
        <f t="shared" si="141"/>
        <v>0</v>
      </c>
      <c r="HF40" s="257">
        <f t="shared" si="142"/>
        <v>0</v>
      </c>
      <c r="HG40" s="257">
        <f t="shared" si="143"/>
        <v>4</v>
      </c>
      <c r="HH40" s="257">
        <f t="shared" si="144"/>
        <v>0</v>
      </c>
      <c r="HI40" s="66" t="str">
        <f t="shared" si="155"/>
        <v>PASSED</v>
      </c>
      <c r="HJ40" s="93">
        <f t="shared" si="145"/>
        <v>1200</v>
      </c>
      <c r="HK40" s="93">
        <f t="shared" si="146"/>
        <v>1095</v>
      </c>
      <c r="HL40" s="94">
        <f t="shared" si="147"/>
        <v>91.25</v>
      </c>
      <c r="HM40" s="216">
        <f t="shared" si="148"/>
        <v>91.25</v>
      </c>
      <c r="HN40" s="217">
        <f t="shared" si="149"/>
        <v>6.9999999999999982</v>
      </c>
      <c r="HO40" s="95" t="str">
        <f t="shared" si="150"/>
        <v>A</v>
      </c>
      <c r="HP40" s="156" t="str">
        <f>details!EP40</f>
        <v/>
      </c>
      <c r="HQ40" s="157" t="str">
        <f>details!EQ40</f>
        <v/>
      </c>
      <c r="HR40" s="220" t="str">
        <f t="shared" si="152"/>
        <v/>
      </c>
      <c r="HS40" s="102" t="str">
        <f>IF(details!CP40="","",details!CP40)</f>
        <v/>
      </c>
    </row>
    <row r="41" spans="1:227" ht="14" customHeight="1">
      <c r="A41" s="147">
        <f>IF(details!A41="","",details!A41)</f>
        <v>35</v>
      </c>
      <c r="B41" s="66" t="str">
        <f>IF(details!B41="","",details!B41)</f>
        <v/>
      </c>
      <c r="C41" s="66" t="str">
        <f>IF(details!C41="","",details!C41)</f>
        <v/>
      </c>
      <c r="D41" s="97">
        <f>IF(details!D41="","",details!D41)</f>
        <v>835</v>
      </c>
      <c r="E41" s="97" t="str">
        <f>IF(details!E41="","",details!E41)</f>
        <v/>
      </c>
      <c r="F41" s="66" t="str">
        <f>IF(details!F41="","",details!F41)</f>
        <v/>
      </c>
      <c r="G41" s="315" t="str">
        <f>IF(details!G41="","",details!G41)</f>
        <v/>
      </c>
      <c r="H41" s="148" t="str">
        <f>IF(details!CQ41="","",details!CQ41)</f>
        <v/>
      </c>
      <c r="I41" s="149" t="str">
        <f>IF(details!I41="","",details!I41)</f>
        <v>A35</v>
      </c>
      <c r="J41" s="149" t="str">
        <f>IF(details!J41="","",details!J41)</f>
        <v>B35</v>
      </c>
      <c r="K41" s="149" t="str">
        <f>IF(details!K41="","",details!K41)</f>
        <v>C35</v>
      </c>
      <c r="L41" s="66">
        <f>IF(details!L41="","",details!L41)</f>
        <v>5</v>
      </c>
      <c r="M41" s="66">
        <f>IF(details!M41="","",details!M41)</f>
        <v>5</v>
      </c>
      <c r="N41" s="66">
        <f t="shared" si="28"/>
        <v>10</v>
      </c>
      <c r="O41" s="66">
        <f>IF(details!N41="","",details!N41)</f>
        <v>5</v>
      </c>
      <c r="P41" s="66">
        <f>IF(details!O41="","",details!O41)</f>
        <v>5</v>
      </c>
      <c r="Q41" s="66">
        <f t="shared" si="29"/>
        <v>10</v>
      </c>
      <c r="R41" s="66">
        <f>IF(details!P41="","",details!P41)</f>
        <v>5</v>
      </c>
      <c r="S41" s="66">
        <f>IF(details!Q41="","",details!Q41)</f>
        <v>5</v>
      </c>
      <c r="T41" s="66">
        <f t="shared" si="30"/>
        <v>10</v>
      </c>
      <c r="U41" s="150">
        <f t="shared" si="31"/>
        <v>30</v>
      </c>
      <c r="V41" s="66">
        <f>IF(details!R41="","",details!R41)</f>
        <v>26</v>
      </c>
      <c r="W41" s="66">
        <f>IF(details!S41="","",details!S41)</f>
        <v>26</v>
      </c>
      <c r="X41" s="66">
        <f>IF(details!T41="","",details!T41)</f>
        <v>6</v>
      </c>
      <c r="Y41" s="150">
        <f t="shared" si="32"/>
        <v>58</v>
      </c>
      <c r="Z41" s="151">
        <f t="shared" si="33"/>
        <v>88</v>
      </c>
      <c r="AA41" s="66">
        <f>IF(details!U41="","",details!U41)</f>
        <v>26</v>
      </c>
      <c r="AB41" s="66">
        <f>IF(details!V41="","",details!V41)</f>
        <v>26</v>
      </c>
      <c r="AC41" s="66">
        <f>IF(details!W41="","",details!W41)</f>
        <v>20</v>
      </c>
      <c r="AD41" s="151">
        <f t="shared" si="34"/>
        <v>72</v>
      </c>
      <c r="AE41" s="97">
        <f t="shared" si="35"/>
        <v>160</v>
      </c>
      <c r="AF41" s="152">
        <f t="shared" si="36"/>
        <v>80</v>
      </c>
      <c r="AG41" s="97" t="str">
        <f t="shared" si="37"/>
        <v>B</v>
      </c>
      <c r="AH41" s="138">
        <f t="shared" si="0"/>
        <v>200</v>
      </c>
      <c r="AI41" s="138">
        <f t="shared" si="38"/>
        <v>0</v>
      </c>
      <c r="AJ41" s="66">
        <f>IF(details!X41="","",details!X41)</f>
        <v>5</v>
      </c>
      <c r="AK41" s="66">
        <f>IF(details!Y41="","",details!Y41)</f>
        <v>5</v>
      </c>
      <c r="AL41" s="66">
        <f t="shared" si="39"/>
        <v>10</v>
      </c>
      <c r="AM41" s="66">
        <f>IF(details!Z41="","",details!Z41)</f>
        <v>5</v>
      </c>
      <c r="AN41" s="66">
        <f>IF(details!AA41="","",details!AA41)</f>
        <v>5</v>
      </c>
      <c r="AO41" s="66">
        <f t="shared" si="40"/>
        <v>10</v>
      </c>
      <c r="AP41" s="66">
        <f>IF(details!AB41="","",details!AB41)</f>
        <v>5</v>
      </c>
      <c r="AQ41" s="66">
        <f>IF(details!AC41="","",details!AC41)</f>
        <v>5</v>
      </c>
      <c r="AR41" s="66">
        <f t="shared" si="41"/>
        <v>10</v>
      </c>
      <c r="AS41" s="150">
        <f t="shared" si="42"/>
        <v>30</v>
      </c>
      <c r="AT41" s="66">
        <f>IF(details!AD41="","",details!AD41)</f>
        <v>26</v>
      </c>
      <c r="AU41" s="66">
        <f>IF(details!AE41="","",details!AE41)</f>
        <v>26</v>
      </c>
      <c r="AV41" s="66">
        <f>IF(details!AF41="","",details!AF41)</f>
        <v>6</v>
      </c>
      <c r="AW41" s="150">
        <f t="shared" si="43"/>
        <v>58</v>
      </c>
      <c r="AX41" s="151">
        <f t="shared" si="44"/>
        <v>88</v>
      </c>
      <c r="AY41" s="66">
        <f>IF(details!AG41="","",details!AG41)</f>
        <v>26</v>
      </c>
      <c r="AZ41" s="66">
        <f>IF(details!AH41="","",details!AH41)</f>
        <v>26</v>
      </c>
      <c r="BA41" s="66">
        <f>IF(details!AI41="","",details!AI41)</f>
        <v>20</v>
      </c>
      <c r="BB41" s="151">
        <f t="shared" si="45"/>
        <v>72</v>
      </c>
      <c r="BC41" s="97">
        <f t="shared" si="46"/>
        <v>160</v>
      </c>
      <c r="BD41" s="152">
        <f t="shared" si="47"/>
        <v>80</v>
      </c>
      <c r="BE41" s="97" t="str">
        <f t="shared" si="48"/>
        <v>B</v>
      </c>
      <c r="BF41" s="138">
        <f t="shared" si="2"/>
        <v>200</v>
      </c>
      <c r="BG41" s="138">
        <f t="shared" si="49"/>
        <v>0</v>
      </c>
      <c r="BH41" s="153" t="str">
        <f>IF(D41="","",details!AJ41)</f>
        <v>s</v>
      </c>
      <c r="BI41" s="66">
        <f>IF(details!AK41="","",details!AK41)</f>
        <v>5</v>
      </c>
      <c r="BJ41" s="66">
        <f>IF(details!AL41="","",details!AL41)</f>
        <v>5</v>
      </c>
      <c r="BK41" s="66">
        <f t="shared" si="50"/>
        <v>10</v>
      </c>
      <c r="BL41" s="66">
        <f>IF(details!AM41="","",details!AM41)</f>
        <v>5</v>
      </c>
      <c r="BM41" s="66">
        <f>IF(details!AN41="","",details!AN41)</f>
        <v>5</v>
      </c>
      <c r="BN41" s="66">
        <f t="shared" si="51"/>
        <v>10</v>
      </c>
      <c r="BO41" s="66">
        <f>IF(details!AO41="","",details!AO41)</f>
        <v>5</v>
      </c>
      <c r="BP41" s="66">
        <f>IF(details!AP41="","",details!AP41)</f>
        <v>5</v>
      </c>
      <c r="BQ41" s="66">
        <f t="shared" si="52"/>
        <v>10</v>
      </c>
      <c r="BR41" s="150">
        <f t="shared" si="53"/>
        <v>30</v>
      </c>
      <c r="BS41" s="66">
        <f>IF(details!AQ41="","",details!AQ41)</f>
        <v>50</v>
      </c>
      <c r="BT41" s="66">
        <f>IF(details!AR41="","",details!AR41)</f>
        <v>20</v>
      </c>
      <c r="BU41" s="150">
        <f t="shared" si="54"/>
        <v>70</v>
      </c>
      <c r="BV41" s="151">
        <f t="shared" si="55"/>
        <v>100</v>
      </c>
      <c r="BW41" s="66">
        <f>IF(details!AS41="","",details!AS41)</f>
        <v>70</v>
      </c>
      <c r="BX41" s="66">
        <f>IF(details!AT41="","",details!AT41)</f>
        <v>30</v>
      </c>
      <c r="BY41" s="151">
        <f t="shared" si="56"/>
        <v>100</v>
      </c>
      <c r="BZ41" s="97">
        <f t="shared" si="57"/>
        <v>200</v>
      </c>
      <c r="CA41" s="152">
        <f t="shared" si="58"/>
        <v>100</v>
      </c>
      <c r="CB41" s="97" t="str">
        <f t="shared" si="59"/>
        <v>A</v>
      </c>
      <c r="CC41" s="138">
        <f t="shared" si="4"/>
        <v>200</v>
      </c>
      <c r="CD41" s="138">
        <f t="shared" si="60"/>
        <v>0</v>
      </c>
      <c r="CE41" s="66">
        <f>IF(details!AU41="","",details!AU41)</f>
        <v>5</v>
      </c>
      <c r="CF41" s="66">
        <f>IF(details!AV41="","",details!AV41)</f>
        <v>5</v>
      </c>
      <c r="CG41" s="66">
        <f t="shared" si="61"/>
        <v>10</v>
      </c>
      <c r="CH41" s="66">
        <f>IF(details!AW41="","",details!AW41)</f>
        <v>5</v>
      </c>
      <c r="CI41" s="66">
        <f>IF(details!AX41="","",details!AX41)</f>
        <v>5</v>
      </c>
      <c r="CJ41" s="66">
        <f t="shared" si="62"/>
        <v>10</v>
      </c>
      <c r="CK41" s="66">
        <f>IF(details!AY41="","",details!AY41)</f>
        <v>5</v>
      </c>
      <c r="CL41" s="66">
        <f>IF(details!AZ41="","",details!AZ41)</f>
        <v>5</v>
      </c>
      <c r="CM41" s="66">
        <f t="shared" si="63"/>
        <v>10</v>
      </c>
      <c r="CN41" s="150">
        <f t="shared" si="64"/>
        <v>30</v>
      </c>
      <c r="CO41" s="66">
        <f>IF(details!BA41="","",details!BA41)</f>
        <v>26</v>
      </c>
      <c r="CP41" s="66">
        <f>IF(details!BB41="","",details!BB41)</f>
        <v>26</v>
      </c>
      <c r="CQ41" s="66">
        <f>IF(details!BC41="","",details!BC41)</f>
        <v>6</v>
      </c>
      <c r="CR41" s="150">
        <f t="shared" si="65"/>
        <v>58</v>
      </c>
      <c r="CS41" s="151">
        <f t="shared" si="66"/>
        <v>88</v>
      </c>
      <c r="CT41" s="66">
        <f>IF(details!BD41="","",details!BD41)</f>
        <v>26</v>
      </c>
      <c r="CU41" s="66">
        <f>IF(details!BE41="","",details!BE41)</f>
        <v>26</v>
      </c>
      <c r="CV41" s="66">
        <f>IF(details!BF41="","",details!BF41)</f>
        <v>20</v>
      </c>
      <c r="CW41" s="151">
        <f t="shared" si="67"/>
        <v>72</v>
      </c>
      <c r="CX41" s="97">
        <f t="shared" si="68"/>
        <v>160</v>
      </c>
      <c r="CY41" s="152">
        <f t="shared" si="69"/>
        <v>80</v>
      </c>
      <c r="CZ41" s="97" t="str">
        <f t="shared" si="70"/>
        <v>B</v>
      </c>
      <c r="DA41" s="138">
        <f t="shared" si="6"/>
        <v>200</v>
      </c>
      <c r="DB41" s="138">
        <f t="shared" si="71"/>
        <v>0</v>
      </c>
      <c r="DC41" s="66">
        <f>IF(details!BG41="","",details!BG41)</f>
        <v>5</v>
      </c>
      <c r="DD41" s="66">
        <f>IF(details!BH41="","",details!BH41)</f>
        <v>5</v>
      </c>
      <c r="DE41" s="66">
        <f t="shared" si="72"/>
        <v>10</v>
      </c>
      <c r="DF41" s="66">
        <f>IF(details!BI41="","",details!BI41)</f>
        <v>5</v>
      </c>
      <c r="DG41" s="66">
        <f>IF(details!BJ41="","",details!BJ41)</f>
        <v>5</v>
      </c>
      <c r="DH41" s="66">
        <f t="shared" si="73"/>
        <v>10</v>
      </c>
      <c r="DI41" s="66">
        <f>IF(details!BK41="","",details!BK41)</f>
        <v>5</v>
      </c>
      <c r="DJ41" s="66">
        <f>IF(details!BL41="","",details!BL41)</f>
        <v>5</v>
      </c>
      <c r="DK41" s="66">
        <f t="shared" si="74"/>
        <v>10</v>
      </c>
      <c r="DL41" s="150">
        <f t="shared" si="75"/>
        <v>30</v>
      </c>
      <c r="DM41" s="66">
        <f>IF(details!BM41="","",details!BM41)</f>
        <v>50</v>
      </c>
      <c r="DN41" s="66">
        <f>IF(details!BN41="","",details!BN41)</f>
        <v>20</v>
      </c>
      <c r="DO41" s="150">
        <f t="shared" si="76"/>
        <v>70</v>
      </c>
      <c r="DP41" s="151">
        <f t="shared" si="77"/>
        <v>100</v>
      </c>
      <c r="DQ41" s="66">
        <f>IF(details!BO41="","",details!BO41)</f>
        <v>70</v>
      </c>
      <c r="DR41" s="66">
        <f>IF(details!BP41="","",details!BP41)</f>
        <v>30</v>
      </c>
      <c r="DS41" s="151">
        <f t="shared" si="78"/>
        <v>100</v>
      </c>
      <c r="DT41" s="97">
        <f t="shared" si="79"/>
        <v>200</v>
      </c>
      <c r="DU41" s="152">
        <f t="shared" si="80"/>
        <v>100</v>
      </c>
      <c r="DV41" s="97" t="str">
        <f t="shared" si="81"/>
        <v>A</v>
      </c>
      <c r="DW41" s="138">
        <f t="shared" si="8"/>
        <v>200</v>
      </c>
      <c r="DX41" s="138">
        <f t="shared" si="82"/>
        <v>0</v>
      </c>
      <c r="DY41" s="66">
        <f>IF(details!BQ41="","",details!BQ41)</f>
        <v>5</v>
      </c>
      <c r="DZ41" s="66">
        <f>IF(details!BR41="","",details!BR41)</f>
        <v>5</v>
      </c>
      <c r="EA41" s="66">
        <f t="shared" si="83"/>
        <v>10</v>
      </c>
      <c r="EB41" s="66">
        <f>IF(details!BS41="","",details!BS41)</f>
        <v>5</v>
      </c>
      <c r="EC41" s="66">
        <f>IF(details!BT41="","",details!BT41)</f>
        <v>5</v>
      </c>
      <c r="ED41" s="66">
        <f t="shared" si="84"/>
        <v>10</v>
      </c>
      <c r="EE41" s="66">
        <f>IF(details!BU41="","",details!BU41)</f>
        <v>5</v>
      </c>
      <c r="EF41" s="66">
        <f>IF(details!BV41="","",details!BV41)</f>
        <v>5</v>
      </c>
      <c r="EG41" s="66">
        <f t="shared" si="85"/>
        <v>10</v>
      </c>
      <c r="EH41" s="150">
        <f t="shared" si="86"/>
        <v>30</v>
      </c>
      <c r="EI41" s="66">
        <f>IF(details!BW41="","",details!BW41)</f>
        <v>50</v>
      </c>
      <c r="EJ41" s="66">
        <f>IF(details!BX41="","",details!BX41)</f>
        <v>20</v>
      </c>
      <c r="EK41" s="150">
        <f t="shared" si="87"/>
        <v>70</v>
      </c>
      <c r="EL41" s="151">
        <f t="shared" si="88"/>
        <v>100</v>
      </c>
      <c r="EM41" s="66">
        <f>IF(details!BY41="","",details!BY41)</f>
        <v>70</v>
      </c>
      <c r="EN41" s="66">
        <f>IF(details!BZ41="","",details!BZ41)</f>
        <v>30</v>
      </c>
      <c r="EO41" s="151">
        <f t="shared" si="89"/>
        <v>100</v>
      </c>
      <c r="EP41" s="97">
        <f t="shared" si="90"/>
        <v>200</v>
      </c>
      <c r="EQ41" s="152">
        <f t="shared" si="91"/>
        <v>100</v>
      </c>
      <c r="ER41" s="97" t="str">
        <f t="shared" si="92"/>
        <v>A</v>
      </c>
      <c r="ES41" s="138">
        <f t="shared" si="10"/>
        <v>200</v>
      </c>
      <c r="ET41" s="138">
        <f t="shared" si="93"/>
        <v>0</v>
      </c>
      <c r="EU41" s="66">
        <f>IF(details!CA41="","",details!CA41)</f>
        <v>20</v>
      </c>
      <c r="EV41" s="66">
        <f>IF(details!CB41="","",details!CB41)</f>
        <v>20</v>
      </c>
      <c r="EW41" s="66">
        <f>IF(details!CC41="","",details!CC41)</f>
        <v>20</v>
      </c>
      <c r="EX41" s="66">
        <f>IF(details!CD41="","",details!CD41)</f>
        <v>20</v>
      </c>
      <c r="EY41" s="66">
        <f>IF(details!CE41="","",details!CE41)</f>
        <v>20</v>
      </c>
      <c r="EZ41" s="97">
        <f t="shared" si="94"/>
        <v>100</v>
      </c>
      <c r="FA41" s="97">
        <f t="shared" si="95"/>
        <v>100</v>
      </c>
      <c r="FB41" s="97" t="str">
        <f t="shared" si="96"/>
        <v>A</v>
      </c>
      <c r="FC41" s="138">
        <f t="shared" si="97"/>
        <v>100</v>
      </c>
      <c r="FD41" s="138">
        <f t="shared" si="98"/>
        <v>0</v>
      </c>
      <c r="FE41" s="66">
        <f>IF(details!CF41="","",details!CF41)</f>
        <v>20</v>
      </c>
      <c r="FF41" s="66">
        <f>IF(details!CG41="","",details!CG41)</f>
        <v>20</v>
      </c>
      <c r="FG41" s="66">
        <f>IF(details!CH41="","",details!CH41)</f>
        <v>20</v>
      </c>
      <c r="FH41" s="66">
        <f>IF(details!CI41="","",details!CI41)</f>
        <v>20</v>
      </c>
      <c r="FI41" s="66">
        <f>IF(details!CJ41="","",details!CJ41)</f>
        <v>20</v>
      </c>
      <c r="FJ41" s="97">
        <f t="shared" si="99"/>
        <v>100</v>
      </c>
      <c r="FK41" s="97">
        <f t="shared" si="100"/>
        <v>100</v>
      </c>
      <c r="FL41" s="97" t="str">
        <f t="shared" si="101"/>
        <v>A</v>
      </c>
      <c r="FM41" s="138">
        <f t="shared" si="102"/>
        <v>100</v>
      </c>
      <c r="FN41" s="138">
        <f t="shared" si="103"/>
        <v>0</v>
      </c>
      <c r="FO41" s="66">
        <f>IF(details!CK41="","",details!CK41)</f>
        <v>20</v>
      </c>
      <c r="FP41" s="66">
        <f>IF(details!CL41="","",details!CL41)</f>
        <v>20</v>
      </c>
      <c r="FQ41" s="66">
        <f>IF(details!CM41="","",details!CM41)</f>
        <v>20</v>
      </c>
      <c r="FR41" s="66">
        <f>IF(details!CN41="","",details!CN41)</f>
        <v>20</v>
      </c>
      <c r="FS41" s="66">
        <f>IF(details!CO41="","",details!CO41)</f>
        <v>20</v>
      </c>
      <c r="FT41" s="97">
        <f t="shared" si="104"/>
        <v>100</v>
      </c>
      <c r="FU41" s="97">
        <f t="shared" si="105"/>
        <v>100</v>
      </c>
      <c r="FV41" s="97" t="str">
        <f t="shared" si="106"/>
        <v>A</v>
      </c>
      <c r="FW41" s="138">
        <f t="shared" si="107"/>
        <v>100</v>
      </c>
      <c r="FX41" s="138">
        <f t="shared" si="108"/>
        <v>0</v>
      </c>
      <c r="FY41" s="96">
        <f t="shared" si="109"/>
        <v>200</v>
      </c>
      <c r="FZ41" s="96">
        <f t="shared" si="110"/>
        <v>160</v>
      </c>
      <c r="GA41" s="96" t="str">
        <f t="shared" si="111"/>
        <v>B</v>
      </c>
      <c r="GB41" s="96">
        <f t="shared" si="112"/>
        <v>200</v>
      </c>
      <c r="GC41" s="96">
        <f t="shared" si="113"/>
        <v>160</v>
      </c>
      <c r="GD41" s="96" t="str">
        <f t="shared" si="114"/>
        <v>B</v>
      </c>
      <c r="GE41" s="154">
        <f t="shared" si="115"/>
        <v>200</v>
      </c>
      <c r="GF41" s="154">
        <f t="shared" si="116"/>
        <v>200</v>
      </c>
      <c r="GG41" s="154" t="str">
        <f t="shared" si="117"/>
        <v>A</v>
      </c>
      <c r="GH41" s="96" t="str">
        <f t="shared" si="118"/>
        <v>A</v>
      </c>
      <c r="GI41" s="96" t="str">
        <f t="shared" si="119"/>
        <v/>
      </c>
      <c r="GJ41" s="96" t="str">
        <f t="shared" si="120"/>
        <v/>
      </c>
      <c r="GK41" s="96" t="str">
        <f t="shared" si="121"/>
        <v/>
      </c>
      <c r="GL41" s="96" t="str">
        <f t="shared" si="122"/>
        <v/>
      </c>
      <c r="GM41" s="96">
        <f t="shared" si="123"/>
        <v>200</v>
      </c>
      <c r="GN41" s="96">
        <f t="shared" si="124"/>
        <v>160</v>
      </c>
      <c r="GO41" s="96" t="str">
        <f t="shared" si="125"/>
        <v>B</v>
      </c>
      <c r="GP41" s="96">
        <f t="shared" si="126"/>
        <v>200</v>
      </c>
      <c r="GQ41" s="96">
        <f t="shared" si="127"/>
        <v>200</v>
      </c>
      <c r="GR41" s="96" t="str">
        <f t="shared" si="128"/>
        <v>A</v>
      </c>
      <c r="GS41" s="96">
        <f t="shared" si="129"/>
        <v>200</v>
      </c>
      <c r="GT41" s="96">
        <f t="shared" si="130"/>
        <v>200</v>
      </c>
      <c r="GU41" s="96" t="str">
        <f t="shared" si="131"/>
        <v>A</v>
      </c>
      <c r="GV41" s="96">
        <f t="shared" si="132"/>
        <v>100</v>
      </c>
      <c r="GW41" s="96">
        <f t="shared" si="133"/>
        <v>100</v>
      </c>
      <c r="GX41" s="96" t="str">
        <f t="shared" si="134"/>
        <v>A</v>
      </c>
      <c r="GY41" s="155">
        <f t="shared" si="135"/>
        <v>100</v>
      </c>
      <c r="GZ41" s="155">
        <f t="shared" si="136"/>
        <v>100</v>
      </c>
      <c r="HA41" s="155" t="str">
        <f t="shared" si="137"/>
        <v>A</v>
      </c>
      <c r="HB41" s="155">
        <f t="shared" si="138"/>
        <v>100</v>
      </c>
      <c r="HC41" s="155">
        <f t="shared" si="139"/>
        <v>100</v>
      </c>
      <c r="HD41" s="155" t="str">
        <f t="shared" si="140"/>
        <v>A</v>
      </c>
      <c r="HE41" s="257">
        <f t="shared" si="141"/>
        <v>0</v>
      </c>
      <c r="HF41" s="257">
        <f t="shared" si="142"/>
        <v>0</v>
      </c>
      <c r="HG41" s="257">
        <f t="shared" si="143"/>
        <v>4</v>
      </c>
      <c r="HH41" s="257">
        <f t="shared" si="144"/>
        <v>0</v>
      </c>
      <c r="HI41" s="66" t="str">
        <f t="shared" si="155"/>
        <v>PASSED</v>
      </c>
      <c r="HJ41" s="93">
        <f t="shared" si="145"/>
        <v>1200</v>
      </c>
      <c r="HK41" s="93">
        <f t="shared" si="146"/>
        <v>1080</v>
      </c>
      <c r="HL41" s="94">
        <f t="shared" si="147"/>
        <v>90</v>
      </c>
      <c r="HM41" s="216">
        <f t="shared" si="148"/>
        <v>90</v>
      </c>
      <c r="HN41" s="217">
        <f t="shared" si="149"/>
        <v>7.9999999999999947</v>
      </c>
      <c r="HO41" s="95" t="str">
        <f t="shared" si="150"/>
        <v>A</v>
      </c>
      <c r="HP41" s="156" t="str">
        <f>details!EP41</f>
        <v/>
      </c>
      <c r="HQ41" s="157" t="str">
        <f>details!EQ41</f>
        <v/>
      </c>
      <c r="HR41" s="220" t="str">
        <f t="shared" si="152"/>
        <v/>
      </c>
      <c r="HS41" s="102" t="str">
        <f>IF(details!CP41="","",details!CP41)</f>
        <v/>
      </c>
    </row>
    <row r="42" spans="1:227" ht="14" customHeight="1">
      <c r="A42" s="147">
        <f>IF(details!A42="","",details!A42)</f>
        <v>36</v>
      </c>
      <c r="B42" s="66" t="str">
        <f>IF(details!B42="","",details!B42)</f>
        <v/>
      </c>
      <c r="C42" s="66" t="str">
        <f>IF(details!C42="","",details!C42)</f>
        <v/>
      </c>
      <c r="D42" s="97">
        <f>IF(details!D42="","",details!D42)</f>
        <v>836</v>
      </c>
      <c r="E42" s="97" t="str">
        <f>IF(details!E42="","",details!E42)</f>
        <v/>
      </c>
      <c r="F42" s="66" t="str">
        <f>IF(details!F42="","",details!F42)</f>
        <v/>
      </c>
      <c r="G42" s="315" t="str">
        <f>IF(details!G42="","",details!G42)</f>
        <v/>
      </c>
      <c r="H42" s="148" t="str">
        <f>IF(details!CQ42="","",details!CQ42)</f>
        <v/>
      </c>
      <c r="I42" s="149" t="str">
        <f>IF(details!I42="","",details!I42)</f>
        <v>A36</v>
      </c>
      <c r="J42" s="149" t="str">
        <f>IF(details!J42="","",details!J42)</f>
        <v>B36</v>
      </c>
      <c r="K42" s="149" t="str">
        <f>IF(details!K42="","",details!K42)</f>
        <v>C36</v>
      </c>
      <c r="L42" s="66">
        <f>IF(details!L42="","",details!L42)</f>
        <v>5</v>
      </c>
      <c r="M42" s="66">
        <f>IF(details!M42="","",details!M42)</f>
        <v>5</v>
      </c>
      <c r="N42" s="66">
        <f t="shared" si="28"/>
        <v>10</v>
      </c>
      <c r="O42" s="66">
        <f>IF(details!N42="","",details!N42)</f>
        <v>5</v>
      </c>
      <c r="P42" s="66">
        <f>IF(details!O42="","",details!O42)</f>
        <v>5</v>
      </c>
      <c r="Q42" s="66">
        <f t="shared" si="29"/>
        <v>10</v>
      </c>
      <c r="R42" s="66">
        <f>IF(details!P42="","",details!P42)</f>
        <v>5</v>
      </c>
      <c r="S42" s="66">
        <f>IF(details!Q42="","",details!Q42)</f>
        <v>5</v>
      </c>
      <c r="T42" s="66">
        <f t="shared" si="30"/>
        <v>10</v>
      </c>
      <c r="U42" s="150">
        <f t="shared" si="31"/>
        <v>30</v>
      </c>
      <c r="V42" s="66">
        <f>IF(details!R42="","",details!R42)</f>
        <v>25</v>
      </c>
      <c r="W42" s="66">
        <f>IF(details!S42="","",details!S42)</f>
        <v>25</v>
      </c>
      <c r="X42" s="66">
        <f>IF(details!T42="","",details!T42)</f>
        <v>5</v>
      </c>
      <c r="Y42" s="150">
        <f t="shared" si="32"/>
        <v>55</v>
      </c>
      <c r="Z42" s="151">
        <f t="shared" si="33"/>
        <v>85</v>
      </c>
      <c r="AA42" s="66">
        <f>IF(details!U42="","",details!U42)</f>
        <v>25</v>
      </c>
      <c r="AB42" s="66">
        <f>IF(details!V42="","",details!V42)</f>
        <v>25</v>
      </c>
      <c r="AC42" s="66">
        <f>IF(details!W42="","",details!W42)</f>
        <v>20</v>
      </c>
      <c r="AD42" s="151">
        <f t="shared" si="34"/>
        <v>70</v>
      </c>
      <c r="AE42" s="97">
        <f t="shared" si="35"/>
        <v>155</v>
      </c>
      <c r="AF42" s="152">
        <f t="shared" si="36"/>
        <v>78</v>
      </c>
      <c r="AG42" s="97" t="str">
        <f t="shared" si="37"/>
        <v>B</v>
      </c>
      <c r="AH42" s="138">
        <f t="shared" si="0"/>
        <v>200</v>
      </c>
      <c r="AI42" s="138">
        <f t="shared" si="38"/>
        <v>0</v>
      </c>
      <c r="AJ42" s="66">
        <f>IF(details!X42="","",details!X42)</f>
        <v>5</v>
      </c>
      <c r="AK42" s="66">
        <f>IF(details!Y42="","",details!Y42)</f>
        <v>5</v>
      </c>
      <c r="AL42" s="66">
        <f t="shared" si="39"/>
        <v>10</v>
      </c>
      <c r="AM42" s="66">
        <f>IF(details!Z42="","",details!Z42)</f>
        <v>5</v>
      </c>
      <c r="AN42" s="66">
        <f>IF(details!AA42="","",details!AA42)</f>
        <v>5</v>
      </c>
      <c r="AO42" s="66">
        <f t="shared" si="40"/>
        <v>10</v>
      </c>
      <c r="AP42" s="66">
        <f>IF(details!AB42="","",details!AB42)</f>
        <v>5</v>
      </c>
      <c r="AQ42" s="66">
        <f>IF(details!AC42="","",details!AC42)</f>
        <v>5</v>
      </c>
      <c r="AR42" s="66">
        <f t="shared" si="41"/>
        <v>10</v>
      </c>
      <c r="AS42" s="150">
        <f t="shared" si="42"/>
        <v>30</v>
      </c>
      <c r="AT42" s="66">
        <f>IF(details!AD42="","",details!AD42)</f>
        <v>25</v>
      </c>
      <c r="AU42" s="66">
        <f>IF(details!AE42="","",details!AE42)</f>
        <v>25</v>
      </c>
      <c r="AV42" s="66">
        <f>IF(details!AF42="","",details!AF42)</f>
        <v>5</v>
      </c>
      <c r="AW42" s="150">
        <f t="shared" si="43"/>
        <v>55</v>
      </c>
      <c r="AX42" s="151">
        <f t="shared" si="44"/>
        <v>85</v>
      </c>
      <c r="AY42" s="66">
        <f>IF(details!AG42="","",details!AG42)</f>
        <v>25</v>
      </c>
      <c r="AZ42" s="66">
        <f>IF(details!AH42="","",details!AH42)</f>
        <v>25</v>
      </c>
      <c r="BA42" s="66">
        <f>IF(details!AI42="","",details!AI42)</f>
        <v>20</v>
      </c>
      <c r="BB42" s="151">
        <f t="shared" si="45"/>
        <v>70</v>
      </c>
      <c r="BC42" s="97">
        <f t="shared" si="46"/>
        <v>155</v>
      </c>
      <c r="BD42" s="152">
        <f t="shared" si="47"/>
        <v>78</v>
      </c>
      <c r="BE42" s="97" t="str">
        <f t="shared" si="48"/>
        <v>B</v>
      </c>
      <c r="BF42" s="138">
        <f t="shared" si="2"/>
        <v>200</v>
      </c>
      <c r="BG42" s="138">
        <f t="shared" si="49"/>
        <v>0</v>
      </c>
      <c r="BH42" s="153" t="str">
        <f>IF(D42="","",details!AJ42)</f>
        <v>s</v>
      </c>
      <c r="BI42" s="66">
        <f>IF(details!AK42="","",details!AK42)</f>
        <v>5</v>
      </c>
      <c r="BJ42" s="66">
        <f>IF(details!AL42="","",details!AL42)</f>
        <v>5</v>
      </c>
      <c r="BK42" s="66">
        <f t="shared" si="50"/>
        <v>10</v>
      </c>
      <c r="BL42" s="66">
        <f>IF(details!AM42="","",details!AM42)</f>
        <v>5</v>
      </c>
      <c r="BM42" s="66">
        <f>IF(details!AN42="","",details!AN42)</f>
        <v>5</v>
      </c>
      <c r="BN42" s="66">
        <f t="shared" si="51"/>
        <v>10</v>
      </c>
      <c r="BO42" s="66">
        <f>IF(details!AO42="","",details!AO42)</f>
        <v>5</v>
      </c>
      <c r="BP42" s="66">
        <f>IF(details!AP42="","",details!AP42)</f>
        <v>5</v>
      </c>
      <c r="BQ42" s="66">
        <f t="shared" si="52"/>
        <v>10</v>
      </c>
      <c r="BR42" s="150">
        <f t="shared" si="53"/>
        <v>30</v>
      </c>
      <c r="BS42" s="66">
        <f>IF(details!AQ42="","",details!AQ42)</f>
        <v>50</v>
      </c>
      <c r="BT42" s="66">
        <f>IF(details!AR42="","",details!AR42)</f>
        <v>20</v>
      </c>
      <c r="BU42" s="150">
        <f t="shared" si="54"/>
        <v>70</v>
      </c>
      <c r="BV42" s="151">
        <f t="shared" si="55"/>
        <v>100</v>
      </c>
      <c r="BW42" s="66">
        <f>IF(details!AS42="","",details!AS42)</f>
        <v>70</v>
      </c>
      <c r="BX42" s="66">
        <f>IF(details!AT42="","",details!AT42)</f>
        <v>30</v>
      </c>
      <c r="BY42" s="151">
        <f t="shared" si="56"/>
        <v>100</v>
      </c>
      <c r="BZ42" s="97">
        <f t="shared" si="57"/>
        <v>200</v>
      </c>
      <c r="CA42" s="152">
        <f t="shared" si="58"/>
        <v>100</v>
      </c>
      <c r="CB42" s="97" t="str">
        <f t="shared" si="59"/>
        <v>A</v>
      </c>
      <c r="CC42" s="138">
        <f t="shared" si="4"/>
        <v>200</v>
      </c>
      <c r="CD42" s="138">
        <f t="shared" si="60"/>
        <v>0</v>
      </c>
      <c r="CE42" s="66">
        <f>IF(details!AU42="","",details!AU42)</f>
        <v>5</v>
      </c>
      <c r="CF42" s="66">
        <f>IF(details!AV42="","",details!AV42)</f>
        <v>5</v>
      </c>
      <c r="CG42" s="66">
        <f t="shared" si="61"/>
        <v>10</v>
      </c>
      <c r="CH42" s="66">
        <f>IF(details!AW42="","",details!AW42)</f>
        <v>5</v>
      </c>
      <c r="CI42" s="66">
        <f>IF(details!AX42="","",details!AX42)</f>
        <v>5</v>
      </c>
      <c r="CJ42" s="66">
        <f t="shared" si="62"/>
        <v>10</v>
      </c>
      <c r="CK42" s="66">
        <f>IF(details!AY42="","",details!AY42)</f>
        <v>5</v>
      </c>
      <c r="CL42" s="66">
        <f>IF(details!AZ42="","",details!AZ42)</f>
        <v>5</v>
      </c>
      <c r="CM42" s="66">
        <f t="shared" si="63"/>
        <v>10</v>
      </c>
      <c r="CN42" s="150">
        <f t="shared" si="64"/>
        <v>30</v>
      </c>
      <c r="CO42" s="66">
        <f>IF(details!BA42="","",details!BA42)</f>
        <v>25</v>
      </c>
      <c r="CP42" s="66">
        <f>IF(details!BB42="","",details!BB42)</f>
        <v>25</v>
      </c>
      <c r="CQ42" s="66">
        <f>IF(details!BC42="","",details!BC42)</f>
        <v>5</v>
      </c>
      <c r="CR42" s="150">
        <f t="shared" si="65"/>
        <v>55</v>
      </c>
      <c r="CS42" s="151">
        <f t="shared" si="66"/>
        <v>85</v>
      </c>
      <c r="CT42" s="66">
        <f>IF(details!BD42="","",details!BD42)</f>
        <v>25</v>
      </c>
      <c r="CU42" s="66">
        <f>IF(details!BE42="","",details!BE42)</f>
        <v>25</v>
      </c>
      <c r="CV42" s="66">
        <f>IF(details!BF42="","",details!BF42)</f>
        <v>20</v>
      </c>
      <c r="CW42" s="151">
        <f t="shared" si="67"/>
        <v>70</v>
      </c>
      <c r="CX42" s="97">
        <f t="shared" si="68"/>
        <v>155</v>
      </c>
      <c r="CY42" s="152">
        <f t="shared" si="69"/>
        <v>78</v>
      </c>
      <c r="CZ42" s="97" t="str">
        <f t="shared" si="70"/>
        <v>B</v>
      </c>
      <c r="DA42" s="138">
        <f t="shared" si="6"/>
        <v>200</v>
      </c>
      <c r="DB42" s="138">
        <f t="shared" si="71"/>
        <v>0</v>
      </c>
      <c r="DC42" s="66">
        <f>IF(details!BG42="","",details!BG42)</f>
        <v>5</v>
      </c>
      <c r="DD42" s="66">
        <f>IF(details!BH42="","",details!BH42)</f>
        <v>5</v>
      </c>
      <c r="DE42" s="66">
        <f t="shared" si="72"/>
        <v>10</v>
      </c>
      <c r="DF42" s="66">
        <f>IF(details!BI42="","",details!BI42)</f>
        <v>5</v>
      </c>
      <c r="DG42" s="66">
        <f>IF(details!BJ42="","",details!BJ42)</f>
        <v>5</v>
      </c>
      <c r="DH42" s="66">
        <f t="shared" si="73"/>
        <v>10</v>
      </c>
      <c r="DI42" s="66">
        <f>IF(details!BK42="","",details!BK42)</f>
        <v>5</v>
      </c>
      <c r="DJ42" s="66">
        <f>IF(details!BL42="","",details!BL42)</f>
        <v>5</v>
      </c>
      <c r="DK42" s="66">
        <f t="shared" si="74"/>
        <v>10</v>
      </c>
      <c r="DL42" s="150">
        <f t="shared" si="75"/>
        <v>30</v>
      </c>
      <c r="DM42" s="66">
        <f>IF(details!BM42="","",details!BM42)</f>
        <v>50</v>
      </c>
      <c r="DN42" s="66">
        <f>IF(details!BN42="","",details!BN42)</f>
        <v>20</v>
      </c>
      <c r="DO42" s="150">
        <f t="shared" si="76"/>
        <v>70</v>
      </c>
      <c r="DP42" s="151">
        <f t="shared" si="77"/>
        <v>100</v>
      </c>
      <c r="DQ42" s="66">
        <f>IF(details!BO42="","",details!BO42)</f>
        <v>70</v>
      </c>
      <c r="DR42" s="66">
        <f>IF(details!BP42="","",details!BP42)</f>
        <v>30</v>
      </c>
      <c r="DS42" s="151">
        <f t="shared" si="78"/>
        <v>100</v>
      </c>
      <c r="DT42" s="97">
        <f t="shared" si="79"/>
        <v>200</v>
      </c>
      <c r="DU42" s="152">
        <f t="shared" si="80"/>
        <v>100</v>
      </c>
      <c r="DV42" s="97" t="str">
        <f t="shared" si="81"/>
        <v>A</v>
      </c>
      <c r="DW42" s="138">
        <f t="shared" si="8"/>
        <v>200</v>
      </c>
      <c r="DX42" s="138">
        <f t="shared" si="82"/>
        <v>0</v>
      </c>
      <c r="DY42" s="66">
        <f>IF(details!BQ42="","",details!BQ42)</f>
        <v>5</v>
      </c>
      <c r="DZ42" s="66">
        <f>IF(details!BR42="","",details!BR42)</f>
        <v>5</v>
      </c>
      <c r="EA42" s="66">
        <f t="shared" si="83"/>
        <v>10</v>
      </c>
      <c r="EB42" s="66">
        <f>IF(details!BS42="","",details!BS42)</f>
        <v>5</v>
      </c>
      <c r="EC42" s="66">
        <f>IF(details!BT42="","",details!BT42)</f>
        <v>5</v>
      </c>
      <c r="ED42" s="66">
        <f t="shared" si="84"/>
        <v>10</v>
      </c>
      <c r="EE42" s="66">
        <f>IF(details!BU42="","",details!BU42)</f>
        <v>5</v>
      </c>
      <c r="EF42" s="66">
        <f>IF(details!BV42="","",details!BV42)</f>
        <v>5</v>
      </c>
      <c r="EG42" s="66">
        <f t="shared" si="85"/>
        <v>10</v>
      </c>
      <c r="EH42" s="150">
        <f t="shared" si="86"/>
        <v>30</v>
      </c>
      <c r="EI42" s="66">
        <f>IF(details!BW42="","",details!BW42)</f>
        <v>50</v>
      </c>
      <c r="EJ42" s="66">
        <f>IF(details!BX42="","",details!BX42)</f>
        <v>20</v>
      </c>
      <c r="EK42" s="150">
        <f t="shared" si="87"/>
        <v>70</v>
      </c>
      <c r="EL42" s="151">
        <f t="shared" si="88"/>
        <v>100</v>
      </c>
      <c r="EM42" s="66">
        <f>IF(details!BY42="","",details!BY42)</f>
        <v>70</v>
      </c>
      <c r="EN42" s="66">
        <f>IF(details!BZ42="","",details!BZ42)</f>
        <v>30</v>
      </c>
      <c r="EO42" s="151">
        <f t="shared" si="89"/>
        <v>100</v>
      </c>
      <c r="EP42" s="97">
        <f t="shared" si="90"/>
        <v>200</v>
      </c>
      <c r="EQ42" s="152">
        <f t="shared" si="91"/>
        <v>100</v>
      </c>
      <c r="ER42" s="97" t="str">
        <f t="shared" si="92"/>
        <v>A</v>
      </c>
      <c r="ES42" s="138">
        <f t="shared" si="10"/>
        <v>200</v>
      </c>
      <c r="ET42" s="138">
        <f t="shared" si="93"/>
        <v>0</v>
      </c>
      <c r="EU42" s="66">
        <f>IF(details!CA42="","",details!CA42)</f>
        <v>20</v>
      </c>
      <c r="EV42" s="66">
        <f>IF(details!CB42="","",details!CB42)</f>
        <v>20</v>
      </c>
      <c r="EW42" s="66">
        <f>IF(details!CC42="","",details!CC42)</f>
        <v>20</v>
      </c>
      <c r="EX42" s="66">
        <f>IF(details!CD42="","",details!CD42)</f>
        <v>20</v>
      </c>
      <c r="EY42" s="66">
        <f>IF(details!CE42="","",details!CE42)</f>
        <v>20</v>
      </c>
      <c r="EZ42" s="97">
        <f t="shared" si="94"/>
        <v>100</v>
      </c>
      <c r="FA42" s="97">
        <f t="shared" si="95"/>
        <v>100</v>
      </c>
      <c r="FB42" s="97" t="str">
        <f t="shared" si="96"/>
        <v>A</v>
      </c>
      <c r="FC42" s="138">
        <f t="shared" si="97"/>
        <v>100</v>
      </c>
      <c r="FD42" s="138">
        <f t="shared" si="98"/>
        <v>0</v>
      </c>
      <c r="FE42" s="66">
        <f>IF(details!CF42="","",details!CF42)</f>
        <v>20</v>
      </c>
      <c r="FF42" s="66">
        <f>IF(details!CG42="","",details!CG42)</f>
        <v>20</v>
      </c>
      <c r="FG42" s="66">
        <f>IF(details!CH42="","",details!CH42)</f>
        <v>20</v>
      </c>
      <c r="FH42" s="66">
        <f>IF(details!CI42="","",details!CI42)</f>
        <v>20</v>
      </c>
      <c r="FI42" s="66">
        <f>IF(details!CJ42="","",details!CJ42)</f>
        <v>20</v>
      </c>
      <c r="FJ42" s="97">
        <f t="shared" si="99"/>
        <v>100</v>
      </c>
      <c r="FK42" s="97">
        <f t="shared" si="100"/>
        <v>100</v>
      </c>
      <c r="FL42" s="97" t="str">
        <f t="shared" si="101"/>
        <v>A</v>
      </c>
      <c r="FM42" s="138">
        <f t="shared" si="102"/>
        <v>100</v>
      </c>
      <c r="FN42" s="138">
        <f t="shared" si="103"/>
        <v>0</v>
      </c>
      <c r="FO42" s="66">
        <f>IF(details!CK42="","",details!CK42)</f>
        <v>20</v>
      </c>
      <c r="FP42" s="66">
        <f>IF(details!CL42="","",details!CL42)</f>
        <v>20</v>
      </c>
      <c r="FQ42" s="66">
        <f>IF(details!CM42="","",details!CM42)</f>
        <v>20</v>
      </c>
      <c r="FR42" s="66">
        <f>IF(details!CN42="","",details!CN42)</f>
        <v>20</v>
      </c>
      <c r="FS42" s="66">
        <f>IF(details!CO42="","",details!CO42)</f>
        <v>20</v>
      </c>
      <c r="FT42" s="97">
        <f t="shared" si="104"/>
        <v>100</v>
      </c>
      <c r="FU42" s="97">
        <f t="shared" si="105"/>
        <v>100</v>
      </c>
      <c r="FV42" s="97" t="str">
        <f t="shared" si="106"/>
        <v>A</v>
      </c>
      <c r="FW42" s="138">
        <f t="shared" si="107"/>
        <v>100</v>
      </c>
      <c r="FX42" s="138">
        <f t="shared" si="108"/>
        <v>0</v>
      </c>
      <c r="FY42" s="96">
        <f t="shared" si="109"/>
        <v>200</v>
      </c>
      <c r="FZ42" s="96">
        <f t="shared" si="110"/>
        <v>155</v>
      </c>
      <c r="GA42" s="96" t="str">
        <f t="shared" si="111"/>
        <v>B</v>
      </c>
      <c r="GB42" s="96">
        <f t="shared" si="112"/>
        <v>200</v>
      </c>
      <c r="GC42" s="96">
        <f t="shared" si="113"/>
        <v>155</v>
      </c>
      <c r="GD42" s="96" t="str">
        <f t="shared" si="114"/>
        <v>B</v>
      </c>
      <c r="GE42" s="154">
        <f t="shared" si="115"/>
        <v>200</v>
      </c>
      <c r="GF42" s="154">
        <f t="shared" si="116"/>
        <v>200</v>
      </c>
      <c r="GG42" s="154" t="str">
        <f t="shared" si="117"/>
        <v>A</v>
      </c>
      <c r="GH42" s="96" t="str">
        <f t="shared" si="118"/>
        <v>A</v>
      </c>
      <c r="GI42" s="96" t="str">
        <f t="shared" si="119"/>
        <v/>
      </c>
      <c r="GJ42" s="96" t="str">
        <f t="shared" si="120"/>
        <v/>
      </c>
      <c r="GK42" s="96" t="str">
        <f t="shared" si="121"/>
        <v/>
      </c>
      <c r="GL42" s="96" t="str">
        <f t="shared" si="122"/>
        <v/>
      </c>
      <c r="GM42" s="96">
        <f t="shared" si="123"/>
        <v>200</v>
      </c>
      <c r="GN42" s="96">
        <f t="shared" si="124"/>
        <v>155</v>
      </c>
      <c r="GO42" s="96" t="str">
        <f t="shared" si="125"/>
        <v>B</v>
      </c>
      <c r="GP42" s="96">
        <f t="shared" si="126"/>
        <v>200</v>
      </c>
      <c r="GQ42" s="96">
        <f t="shared" si="127"/>
        <v>200</v>
      </c>
      <c r="GR42" s="96" t="str">
        <f t="shared" si="128"/>
        <v>A</v>
      </c>
      <c r="GS42" s="96">
        <f t="shared" si="129"/>
        <v>200</v>
      </c>
      <c r="GT42" s="96">
        <f t="shared" si="130"/>
        <v>200</v>
      </c>
      <c r="GU42" s="96" t="str">
        <f t="shared" si="131"/>
        <v>A</v>
      </c>
      <c r="GV42" s="96">
        <f t="shared" si="132"/>
        <v>100</v>
      </c>
      <c r="GW42" s="96">
        <f t="shared" si="133"/>
        <v>100</v>
      </c>
      <c r="GX42" s="96" t="str">
        <f t="shared" si="134"/>
        <v>A</v>
      </c>
      <c r="GY42" s="155">
        <f t="shared" si="135"/>
        <v>100</v>
      </c>
      <c r="GZ42" s="155">
        <f t="shared" si="136"/>
        <v>100</v>
      </c>
      <c r="HA42" s="155" t="str">
        <f t="shared" si="137"/>
        <v>A</v>
      </c>
      <c r="HB42" s="155">
        <f t="shared" si="138"/>
        <v>100</v>
      </c>
      <c r="HC42" s="155">
        <f t="shared" si="139"/>
        <v>100</v>
      </c>
      <c r="HD42" s="155" t="str">
        <f t="shared" si="140"/>
        <v>A</v>
      </c>
      <c r="HE42" s="257">
        <f t="shared" si="141"/>
        <v>0</v>
      </c>
      <c r="HF42" s="257">
        <f t="shared" si="142"/>
        <v>0</v>
      </c>
      <c r="HG42" s="257">
        <f t="shared" si="143"/>
        <v>4</v>
      </c>
      <c r="HH42" s="257">
        <f t="shared" si="144"/>
        <v>0</v>
      </c>
      <c r="HI42" s="66" t="str">
        <f t="shared" si="155"/>
        <v>PASSED</v>
      </c>
      <c r="HJ42" s="93">
        <f t="shared" si="145"/>
        <v>1200</v>
      </c>
      <c r="HK42" s="93">
        <f t="shared" si="146"/>
        <v>1065</v>
      </c>
      <c r="HL42" s="94">
        <f t="shared" si="147"/>
        <v>88.75</v>
      </c>
      <c r="HM42" s="216">
        <f t="shared" si="148"/>
        <v>88.75</v>
      </c>
      <c r="HN42" s="217">
        <f t="shared" si="149"/>
        <v>8.9999999999999947</v>
      </c>
      <c r="HO42" s="95" t="str">
        <f t="shared" si="150"/>
        <v>A</v>
      </c>
      <c r="HP42" s="156" t="str">
        <f>details!EP42</f>
        <v/>
      </c>
      <c r="HQ42" s="157" t="str">
        <f>details!EQ42</f>
        <v/>
      </c>
      <c r="HR42" s="220" t="str">
        <f t="shared" si="152"/>
        <v/>
      </c>
      <c r="HS42" s="102" t="str">
        <f>IF(details!CP42="","",details!CP42)</f>
        <v/>
      </c>
    </row>
    <row r="43" spans="1:227" ht="14" customHeight="1">
      <c r="A43" s="147">
        <f>IF(details!A43="","",details!A43)</f>
        <v>37</v>
      </c>
      <c r="B43" s="66" t="str">
        <f>IF(details!B43="","",details!B43)</f>
        <v/>
      </c>
      <c r="C43" s="66" t="str">
        <f>IF(details!C43="","",details!C43)</f>
        <v/>
      </c>
      <c r="D43" s="97">
        <f>IF(details!D43="","",details!D43)</f>
        <v>837</v>
      </c>
      <c r="E43" s="97" t="str">
        <f>IF(details!E43="","",details!E43)</f>
        <v/>
      </c>
      <c r="F43" s="66" t="str">
        <f>IF(details!F43="","",details!F43)</f>
        <v/>
      </c>
      <c r="G43" s="315" t="str">
        <f>IF(details!G43="","",details!G43)</f>
        <v/>
      </c>
      <c r="H43" s="148" t="str">
        <f>IF(details!CQ43="","",details!CQ43)</f>
        <v/>
      </c>
      <c r="I43" s="149" t="str">
        <f>IF(details!I43="","",details!I43)</f>
        <v>A37</v>
      </c>
      <c r="J43" s="149" t="str">
        <f>IF(details!J43="","",details!J43)</f>
        <v>B37</v>
      </c>
      <c r="K43" s="149" t="str">
        <f>IF(details!K43="","",details!K43)</f>
        <v>C37</v>
      </c>
      <c r="L43" s="66">
        <f>IF(details!L43="","",details!L43)</f>
        <v>5</v>
      </c>
      <c r="M43" s="66">
        <f>IF(details!M43="","",details!M43)</f>
        <v>5</v>
      </c>
      <c r="N43" s="66">
        <f t="shared" si="28"/>
        <v>10</v>
      </c>
      <c r="O43" s="66">
        <f>IF(details!N43="","",details!N43)</f>
        <v>5</v>
      </c>
      <c r="P43" s="66">
        <f>IF(details!O43="","",details!O43)</f>
        <v>5</v>
      </c>
      <c r="Q43" s="66">
        <f t="shared" si="29"/>
        <v>10</v>
      </c>
      <c r="R43" s="66">
        <f>IF(details!P43="","",details!P43)</f>
        <v>5</v>
      </c>
      <c r="S43" s="66">
        <f>IF(details!Q43="","",details!Q43)</f>
        <v>5</v>
      </c>
      <c r="T43" s="66">
        <f t="shared" si="30"/>
        <v>10</v>
      </c>
      <c r="U43" s="150">
        <f t="shared" si="31"/>
        <v>30</v>
      </c>
      <c r="V43" s="66">
        <f>IF(details!R43="","",details!R43)</f>
        <v>24</v>
      </c>
      <c r="W43" s="66">
        <f>IF(details!S43="","",details!S43)</f>
        <v>24</v>
      </c>
      <c r="X43" s="66">
        <f>IF(details!T43="","",details!T43)</f>
        <v>4</v>
      </c>
      <c r="Y43" s="150">
        <f t="shared" si="32"/>
        <v>52</v>
      </c>
      <c r="Z43" s="151">
        <f t="shared" si="33"/>
        <v>82</v>
      </c>
      <c r="AA43" s="66">
        <f>IF(details!U43="","",details!U43)</f>
        <v>24</v>
      </c>
      <c r="AB43" s="66">
        <f>IF(details!V43="","",details!V43)</f>
        <v>24</v>
      </c>
      <c r="AC43" s="66">
        <f>IF(details!W43="","",details!W43)</f>
        <v>20</v>
      </c>
      <c r="AD43" s="151">
        <f t="shared" si="34"/>
        <v>68</v>
      </c>
      <c r="AE43" s="97">
        <f t="shared" si="35"/>
        <v>150</v>
      </c>
      <c r="AF43" s="152">
        <f t="shared" si="36"/>
        <v>75</v>
      </c>
      <c r="AG43" s="97" t="str">
        <f t="shared" si="37"/>
        <v>B</v>
      </c>
      <c r="AH43" s="138">
        <f t="shared" si="0"/>
        <v>200</v>
      </c>
      <c r="AI43" s="138">
        <f t="shared" si="38"/>
        <v>0</v>
      </c>
      <c r="AJ43" s="66">
        <f>IF(details!X43="","",details!X43)</f>
        <v>5</v>
      </c>
      <c r="AK43" s="66">
        <f>IF(details!Y43="","",details!Y43)</f>
        <v>5</v>
      </c>
      <c r="AL43" s="66">
        <f t="shared" si="39"/>
        <v>10</v>
      </c>
      <c r="AM43" s="66">
        <f>IF(details!Z43="","",details!Z43)</f>
        <v>5</v>
      </c>
      <c r="AN43" s="66">
        <f>IF(details!AA43="","",details!AA43)</f>
        <v>5</v>
      </c>
      <c r="AO43" s="66">
        <f t="shared" si="40"/>
        <v>10</v>
      </c>
      <c r="AP43" s="66">
        <f>IF(details!AB43="","",details!AB43)</f>
        <v>5</v>
      </c>
      <c r="AQ43" s="66">
        <f>IF(details!AC43="","",details!AC43)</f>
        <v>5</v>
      </c>
      <c r="AR43" s="66">
        <f t="shared" si="41"/>
        <v>10</v>
      </c>
      <c r="AS43" s="150">
        <f t="shared" si="42"/>
        <v>30</v>
      </c>
      <c r="AT43" s="66">
        <f>IF(details!AD43="","",details!AD43)</f>
        <v>24</v>
      </c>
      <c r="AU43" s="66">
        <f>IF(details!AE43="","",details!AE43)</f>
        <v>24</v>
      </c>
      <c r="AV43" s="66">
        <f>IF(details!AF43="","",details!AF43)</f>
        <v>4</v>
      </c>
      <c r="AW43" s="150">
        <f t="shared" si="43"/>
        <v>52</v>
      </c>
      <c r="AX43" s="151">
        <f t="shared" si="44"/>
        <v>82</v>
      </c>
      <c r="AY43" s="66">
        <f>IF(details!AG43="","",details!AG43)</f>
        <v>24</v>
      </c>
      <c r="AZ43" s="66">
        <f>IF(details!AH43="","",details!AH43)</f>
        <v>24</v>
      </c>
      <c r="BA43" s="66">
        <f>IF(details!AI43="","",details!AI43)</f>
        <v>20</v>
      </c>
      <c r="BB43" s="151">
        <f t="shared" si="45"/>
        <v>68</v>
      </c>
      <c r="BC43" s="97">
        <f t="shared" si="46"/>
        <v>150</v>
      </c>
      <c r="BD43" s="152">
        <f t="shared" si="47"/>
        <v>75</v>
      </c>
      <c r="BE43" s="97" t="str">
        <f t="shared" si="48"/>
        <v>B</v>
      </c>
      <c r="BF43" s="138">
        <f t="shared" si="2"/>
        <v>200</v>
      </c>
      <c r="BG43" s="138">
        <f t="shared" si="49"/>
        <v>0</v>
      </c>
      <c r="BH43" s="153" t="str">
        <f>IF(D43="","",details!AJ43)</f>
        <v>s</v>
      </c>
      <c r="BI43" s="66">
        <f>IF(details!AK43="","",details!AK43)</f>
        <v>5</v>
      </c>
      <c r="BJ43" s="66">
        <f>IF(details!AL43="","",details!AL43)</f>
        <v>5</v>
      </c>
      <c r="BK43" s="66">
        <f t="shared" si="50"/>
        <v>10</v>
      </c>
      <c r="BL43" s="66">
        <f>IF(details!AM43="","",details!AM43)</f>
        <v>5</v>
      </c>
      <c r="BM43" s="66">
        <f>IF(details!AN43="","",details!AN43)</f>
        <v>5</v>
      </c>
      <c r="BN43" s="66">
        <f t="shared" si="51"/>
        <v>10</v>
      </c>
      <c r="BO43" s="66">
        <f>IF(details!AO43="","",details!AO43)</f>
        <v>5</v>
      </c>
      <c r="BP43" s="66">
        <f>IF(details!AP43="","",details!AP43)</f>
        <v>5</v>
      </c>
      <c r="BQ43" s="66">
        <f t="shared" si="52"/>
        <v>10</v>
      </c>
      <c r="BR43" s="150">
        <f t="shared" si="53"/>
        <v>30</v>
      </c>
      <c r="BS43" s="66">
        <f>IF(details!AQ43="","",details!AQ43)</f>
        <v>50</v>
      </c>
      <c r="BT43" s="66">
        <f>IF(details!AR43="","",details!AR43)</f>
        <v>20</v>
      </c>
      <c r="BU43" s="150">
        <f t="shared" si="54"/>
        <v>70</v>
      </c>
      <c r="BV43" s="151">
        <f t="shared" si="55"/>
        <v>100</v>
      </c>
      <c r="BW43" s="66">
        <f>IF(details!AS43="","",details!AS43)</f>
        <v>70</v>
      </c>
      <c r="BX43" s="66">
        <f>IF(details!AT43="","",details!AT43)</f>
        <v>30</v>
      </c>
      <c r="BY43" s="151">
        <f t="shared" si="56"/>
        <v>100</v>
      </c>
      <c r="BZ43" s="97">
        <f t="shared" si="57"/>
        <v>200</v>
      </c>
      <c r="CA43" s="152">
        <f t="shared" si="58"/>
        <v>100</v>
      </c>
      <c r="CB43" s="97" t="str">
        <f t="shared" si="59"/>
        <v>A</v>
      </c>
      <c r="CC43" s="138">
        <f t="shared" si="4"/>
        <v>200</v>
      </c>
      <c r="CD43" s="138">
        <f t="shared" si="60"/>
        <v>0</v>
      </c>
      <c r="CE43" s="66">
        <f>IF(details!AU43="","",details!AU43)</f>
        <v>5</v>
      </c>
      <c r="CF43" s="66">
        <f>IF(details!AV43="","",details!AV43)</f>
        <v>5</v>
      </c>
      <c r="CG43" s="66">
        <f t="shared" si="61"/>
        <v>10</v>
      </c>
      <c r="CH43" s="66">
        <f>IF(details!AW43="","",details!AW43)</f>
        <v>5</v>
      </c>
      <c r="CI43" s="66">
        <f>IF(details!AX43="","",details!AX43)</f>
        <v>5</v>
      </c>
      <c r="CJ43" s="66">
        <f t="shared" si="62"/>
        <v>10</v>
      </c>
      <c r="CK43" s="66">
        <f>IF(details!AY43="","",details!AY43)</f>
        <v>5</v>
      </c>
      <c r="CL43" s="66">
        <f>IF(details!AZ43="","",details!AZ43)</f>
        <v>5</v>
      </c>
      <c r="CM43" s="66">
        <f t="shared" si="63"/>
        <v>10</v>
      </c>
      <c r="CN43" s="150">
        <f t="shared" si="64"/>
        <v>30</v>
      </c>
      <c r="CO43" s="66">
        <f>IF(details!BA43="","",details!BA43)</f>
        <v>24</v>
      </c>
      <c r="CP43" s="66">
        <f>IF(details!BB43="","",details!BB43)</f>
        <v>24</v>
      </c>
      <c r="CQ43" s="66">
        <f>IF(details!BC43="","",details!BC43)</f>
        <v>4</v>
      </c>
      <c r="CR43" s="150">
        <f t="shared" si="65"/>
        <v>52</v>
      </c>
      <c r="CS43" s="151">
        <f t="shared" si="66"/>
        <v>82</v>
      </c>
      <c r="CT43" s="66">
        <f>IF(details!BD43="","",details!BD43)</f>
        <v>24</v>
      </c>
      <c r="CU43" s="66">
        <f>IF(details!BE43="","",details!BE43)</f>
        <v>24</v>
      </c>
      <c r="CV43" s="66">
        <f>IF(details!BF43="","",details!BF43)</f>
        <v>20</v>
      </c>
      <c r="CW43" s="151">
        <f t="shared" si="67"/>
        <v>68</v>
      </c>
      <c r="CX43" s="97">
        <f t="shared" si="68"/>
        <v>150</v>
      </c>
      <c r="CY43" s="152">
        <f t="shared" si="69"/>
        <v>75</v>
      </c>
      <c r="CZ43" s="97" t="str">
        <f t="shared" si="70"/>
        <v>B</v>
      </c>
      <c r="DA43" s="138">
        <f t="shared" si="6"/>
        <v>200</v>
      </c>
      <c r="DB43" s="138">
        <f t="shared" si="71"/>
        <v>0</v>
      </c>
      <c r="DC43" s="66">
        <f>IF(details!BG43="","",details!BG43)</f>
        <v>5</v>
      </c>
      <c r="DD43" s="66">
        <f>IF(details!BH43="","",details!BH43)</f>
        <v>5</v>
      </c>
      <c r="DE43" s="66">
        <f t="shared" si="72"/>
        <v>10</v>
      </c>
      <c r="DF43" s="66">
        <f>IF(details!BI43="","",details!BI43)</f>
        <v>5</v>
      </c>
      <c r="DG43" s="66">
        <f>IF(details!BJ43="","",details!BJ43)</f>
        <v>5</v>
      </c>
      <c r="DH43" s="66">
        <f t="shared" si="73"/>
        <v>10</v>
      </c>
      <c r="DI43" s="66">
        <f>IF(details!BK43="","",details!BK43)</f>
        <v>5</v>
      </c>
      <c r="DJ43" s="66">
        <f>IF(details!BL43="","",details!BL43)</f>
        <v>5</v>
      </c>
      <c r="DK43" s="66">
        <f t="shared" si="74"/>
        <v>10</v>
      </c>
      <c r="DL43" s="150">
        <f t="shared" si="75"/>
        <v>30</v>
      </c>
      <c r="DM43" s="66">
        <f>IF(details!BM43="","",details!BM43)</f>
        <v>50</v>
      </c>
      <c r="DN43" s="66">
        <f>IF(details!BN43="","",details!BN43)</f>
        <v>20</v>
      </c>
      <c r="DO43" s="150">
        <f t="shared" si="76"/>
        <v>70</v>
      </c>
      <c r="DP43" s="151">
        <f t="shared" si="77"/>
        <v>100</v>
      </c>
      <c r="DQ43" s="66">
        <f>IF(details!BO43="","",details!BO43)</f>
        <v>70</v>
      </c>
      <c r="DR43" s="66">
        <f>IF(details!BP43="","",details!BP43)</f>
        <v>30</v>
      </c>
      <c r="DS43" s="151">
        <f t="shared" si="78"/>
        <v>100</v>
      </c>
      <c r="DT43" s="97">
        <f t="shared" si="79"/>
        <v>200</v>
      </c>
      <c r="DU43" s="152">
        <f t="shared" si="80"/>
        <v>100</v>
      </c>
      <c r="DV43" s="97" t="str">
        <f t="shared" si="81"/>
        <v>A</v>
      </c>
      <c r="DW43" s="138">
        <f t="shared" si="8"/>
        <v>200</v>
      </c>
      <c r="DX43" s="138">
        <f t="shared" si="82"/>
        <v>0</v>
      </c>
      <c r="DY43" s="66">
        <f>IF(details!BQ43="","",details!BQ43)</f>
        <v>5</v>
      </c>
      <c r="DZ43" s="66">
        <f>IF(details!BR43="","",details!BR43)</f>
        <v>5</v>
      </c>
      <c r="EA43" s="66">
        <f t="shared" si="83"/>
        <v>10</v>
      </c>
      <c r="EB43" s="66">
        <f>IF(details!BS43="","",details!BS43)</f>
        <v>5</v>
      </c>
      <c r="EC43" s="66">
        <f>IF(details!BT43="","",details!BT43)</f>
        <v>5</v>
      </c>
      <c r="ED43" s="66">
        <f t="shared" si="84"/>
        <v>10</v>
      </c>
      <c r="EE43" s="66">
        <f>IF(details!BU43="","",details!BU43)</f>
        <v>5</v>
      </c>
      <c r="EF43" s="66">
        <f>IF(details!BV43="","",details!BV43)</f>
        <v>5</v>
      </c>
      <c r="EG43" s="66">
        <f t="shared" si="85"/>
        <v>10</v>
      </c>
      <c r="EH43" s="150">
        <f t="shared" si="86"/>
        <v>30</v>
      </c>
      <c r="EI43" s="66">
        <f>IF(details!BW43="","",details!BW43)</f>
        <v>50</v>
      </c>
      <c r="EJ43" s="66">
        <f>IF(details!BX43="","",details!BX43)</f>
        <v>20</v>
      </c>
      <c r="EK43" s="150">
        <f t="shared" si="87"/>
        <v>70</v>
      </c>
      <c r="EL43" s="151">
        <f t="shared" si="88"/>
        <v>100</v>
      </c>
      <c r="EM43" s="66">
        <f>IF(details!BY43="","",details!BY43)</f>
        <v>70</v>
      </c>
      <c r="EN43" s="66">
        <f>IF(details!BZ43="","",details!BZ43)</f>
        <v>30</v>
      </c>
      <c r="EO43" s="151">
        <f t="shared" si="89"/>
        <v>100</v>
      </c>
      <c r="EP43" s="97">
        <f t="shared" si="90"/>
        <v>200</v>
      </c>
      <c r="EQ43" s="152">
        <f t="shared" si="91"/>
        <v>100</v>
      </c>
      <c r="ER43" s="97" t="str">
        <f t="shared" si="92"/>
        <v>A</v>
      </c>
      <c r="ES43" s="138">
        <f t="shared" si="10"/>
        <v>200</v>
      </c>
      <c r="ET43" s="138">
        <f t="shared" si="93"/>
        <v>0</v>
      </c>
      <c r="EU43" s="66">
        <f>IF(details!CA43="","",details!CA43)</f>
        <v>20</v>
      </c>
      <c r="EV43" s="66">
        <f>IF(details!CB43="","",details!CB43)</f>
        <v>20</v>
      </c>
      <c r="EW43" s="66">
        <f>IF(details!CC43="","",details!CC43)</f>
        <v>20</v>
      </c>
      <c r="EX43" s="66">
        <f>IF(details!CD43="","",details!CD43)</f>
        <v>20</v>
      </c>
      <c r="EY43" s="66">
        <f>IF(details!CE43="","",details!CE43)</f>
        <v>20</v>
      </c>
      <c r="EZ43" s="97">
        <f t="shared" si="94"/>
        <v>100</v>
      </c>
      <c r="FA43" s="97">
        <f t="shared" si="95"/>
        <v>100</v>
      </c>
      <c r="FB43" s="97" t="str">
        <f t="shared" si="96"/>
        <v>A</v>
      </c>
      <c r="FC43" s="138">
        <f t="shared" si="97"/>
        <v>100</v>
      </c>
      <c r="FD43" s="138">
        <f t="shared" si="98"/>
        <v>0</v>
      </c>
      <c r="FE43" s="66">
        <f>IF(details!CF43="","",details!CF43)</f>
        <v>20</v>
      </c>
      <c r="FF43" s="66">
        <f>IF(details!CG43="","",details!CG43)</f>
        <v>20</v>
      </c>
      <c r="FG43" s="66">
        <f>IF(details!CH43="","",details!CH43)</f>
        <v>20</v>
      </c>
      <c r="FH43" s="66">
        <f>IF(details!CI43="","",details!CI43)</f>
        <v>20</v>
      </c>
      <c r="FI43" s="66">
        <f>IF(details!CJ43="","",details!CJ43)</f>
        <v>20</v>
      </c>
      <c r="FJ43" s="97">
        <f t="shared" si="99"/>
        <v>100</v>
      </c>
      <c r="FK43" s="97">
        <f t="shared" si="100"/>
        <v>100</v>
      </c>
      <c r="FL43" s="97" t="str">
        <f t="shared" si="101"/>
        <v>A</v>
      </c>
      <c r="FM43" s="138">
        <f t="shared" si="102"/>
        <v>100</v>
      </c>
      <c r="FN43" s="138">
        <f t="shared" si="103"/>
        <v>0</v>
      </c>
      <c r="FO43" s="66">
        <f>IF(details!CK43="","",details!CK43)</f>
        <v>20</v>
      </c>
      <c r="FP43" s="66">
        <f>IF(details!CL43="","",details!CL43)</f>
        <v>20</v>
      </c>
      <c r="FQ43" s="66">
        <f>IF(details!CM43="","",details!CM43)</f>
        <v>20</v>
      </c>
      <c r="FR43" s="66">
        <f>IF(details!CN43="","",details!CN43)</f>
        <v>20</v>
      </c>
      <c r="FS43" s="66">
        <f>IF(details!CO43="","",details!CO43)</f>
        <v>20</v>
      </c>
      <c r="FT43" s="97">
        <f t="shared" si="104"/>
        <v>100</v>
      </c>
      <c r="FU43" s="97">
        <f t="shared" si="105"/>
        <v>100</v>
      </c>
      <c r="FV43" s="97" t="str">
        <f t="shared" si="106"/>
        <v>A</v>
      </c>
      <c r="FW43" s="138">
        <f t="shared" si="107"/>
        <v>100</v>
      </c>
      <c r="FX43" s="138">
        <f t="shared" si="108"/>
        <v>0</v>
      </c>
      <c r="FY43" s="96">
        <f t="shared" si="109"/>
        <v>200</v>
      </c>
      <c r="FZ43" s="96">
        <f t="shared" si="110"/>
        <v>150</v>
      </c>
      <c r="GA43" s="96" t="str">
        <f t="shared" si="111"/>
        <v>B</v>
      </c>
      <c r="GB43" s="96">
        <f t="shared" si="112"/>
        <v>200</v>
      </c>
      <c r="GC43" s="96">
        <f t="shared" si="113"/>
        <v>150</v>
      </c>
      <c r="GD43" s="96" t="str">
        <f t="shared" si="114"/>
        <v>B</v>
      </c>
      <c r="GE43" s="154">
        <f t="shared" si="115"/>
        <v>200</v>
      </c>
      <c r="GF43" s="154">
        <f t="shared" si="116"/>
        <v>200</v>
      </c>
      <c r="GG43" s="154" t="str">
        <f t="shared" si="117"/>
        <v>A</v>
      </c>
      <c r="GH43" s="96" t="str">
        <f t="shared" si="118"/>
        <v>A</v>
      </c>
      <c r="GI43" s="96" t="str">
        <f t="shared" si="119"/>
        <v/>
      </c>
      <c r="GJ43" s="96" t="str">
        <f t="shared" si="120"/>
        <v/>
      </c>
      <c r="GK43" s="96" t="str">
        <f t="shared" si="121"/>
        <v/>
      </c>
      <c r="GL43" s="96" t="str">
        <f t="shared" si="122"/>
        <v/>
      </c>
      <c r="GM43" s="96">
        <f t="shared" si="123"/>
        <v>200</v>
      </c>
      <c r="GN43" s="96">
        <f t="shared" si="124"/>
        <v>150</v>
      </c>
      <c r="GO43" s="96" t="str">
        <f t="shared" si="125"/>
        <v>B</v>
      </c>
      <c r="GP43" s="96">
        <f t="shared" si="126"/>
        <v>200</v>
      </c>
      <c r="GQ43" s="96">
        <f t="shared" si="127"/>
        <v>200</v>
      </c>
      <c r="GR43" s="96" t="str">
        <f t="shared" si="128"/>
        <v>A</v>
      </c>
      <c r="GS43" s="96">
        <f t="shared" si="129"/>
        <v>200</v>
      </c>
      <c r="GT43" s="96">
        <f t="shared" si="130"/>
        <v>200</v>
      </c>
      <c r="GU43" s="96" t="str">
        <f t="shared" si="131"/>
        <v>A</v>
      </c>
      <c r="GV43" s="96">
        <f t="shared" si="132"/>
        <v>100</v>
      </c>
      <c r="GW43" s="96">
        <f t="shared" si="133"/>
        <v>100</v>
      </c>
      <c r="GX43" s="96" t="str">
        <f t="shared" si="134"/>
        <v>A</v>
      </c>
      <c r="GY43" s="155">
        <f t="shared" si="135"/>
        <v>100</v>
      </c>
      <c r="GZ43" s="155">
        <f t="shared" si="136"/>
        <v>100</v>
      </c>
      <c r="HA43" s="155" t="str">
        <f t="shared" si="137"/>
        <v>A</v>
      </c>
      <c r="HB43" s="155">
        <f t="shared" si="138"/>
        <v>100</v>
      </c>
      <c r="HC43" s="155">
        <f t="shared" si="139"/>
        <v>100</v>
      </c>
      <c r="HD43" s="155" t="str">
        <f t="shared" si="140"/>
        <v>A</v>
      </c>
      <c r="HE43" s="257">
        <f t="shared" si="141"/>
        <v>0</v>
      </c>
      <c r="HF43" s="257">
        <f t="shared" si="142"/>
        <v>0</v>
      </c>
      <c r="HG43" s="257">
        <f t="shared" si="143"/>
        <v>4</v>
      </c>
      <c r="HH43" s="257">
        <f t="shared" si="144"/>
        <v>0</v>
      </c>
      <c r="HI43" s="66" t="str">
        <f t="shared" si="155"/>
        <v>PASSED</v>
      </c>
      <c r="HJ43" s="93">
        <f t="shared" si="145"/>
        <v>1200</v>
      </c>
      <c r="HK43" s="93">
        <f t="shared" si="146"/>
        <v>1050</v>
      </c>
      <c r="HL43" s="94">
        <f t="shared" si="147"/>
        <v>87.5</v>
      </c>
      <c r="HM43" s="216">
        <f t="shared" si="148"/>
        <v>87.5</v>
      </c>
      <c r="HN43" s="217">
        <f t="shared" si="149"/>
        <v>9.9999999999999893</v>
      </c>
      <c r="HO43" s="95" t="str">
        <f t="shared" si="150"/>
        <v>A</v>
      </c>
      <c r="HP43" s="156" t="str">
        <f>details!EP43</f>
        <v/>
      </c>
      <c r="HQ43" s="157" t="str">
        <f>details!EQ43</f>
        <v/>
      </c>
      <c r="HR43" s="220" t="str">
        <f t="shared" si="152"/>
        <v/>
      </c>
      <c r="HS43" s="102" t="str">
        <f>IF(details!CP43="","",details!CP43)</f>
        <v/>
      </c>
    </row>
    <row r="44" spans="1:227" ht="14" customHeight="1">
      <c r="A44" s="147">
        <f>IF(details!A44="","",details!A44)</f>
        <v>38</v>
      </c>
      <c r="B44" s="66" t="str">
        <f>IF(details!B44="","",details!B44)</f>
        <v/>
      </c>
      <c r="C44" s="66" t="str">
        <f>IF(details!C44="","",details!C44)</f>
        <v/>
      </c>
      <c r="D44" s="97">
        <f>IF(details!D44="","",details!D44)</f>
        <v>838</v>
      </c>
      <c r="E44" s="97" t="str">
        <f>IF(details!E44="","",details!E44)</f>
        <v/>
      </c>
      <c r="F44" s="66" t="str">
        <f>IF(details!F44="","",details!F44)</f>
        <v/>
      </c>
      <c r="G44" s="315" t="str">
        <f>IF(details!G44="","",details!G44)</f>
        <v/>
      </c>
      <c r="H44" s="148" t="str">
        <f>IF(details!CQ44="","",details!CQ44)</f>
        <v/>
      </c>
      <c r="I44" s="149" t="str">
        <f>IF(details!I44="","",details!I44)</f>
        <v>A38</v>
      </c>
      <c r="J44" s="149" t="str">
        <f>IF(details!J44="","",details!J44)</f>
        <v>B38</v>
      </c>
      <c r="K44" s="149" t="str">
        <f>IF(details!K44="","",details!K44)</f>
        <v>C38</v>
      </c>
      <c r="L44" s="66">
        <f>IF(details!L44="","",details!L44)</f>
        <v>5</v>
      </c>
      <c r="M44" s="66">
        <f>IF(details!M44="","",details!M44)</f>
        <v>5</v>
      </c>
      <c r="N44" s="66">
        <f t="shared" si="28"/>
        <v>10</v>
      </c>
      <c r="O44" s="66">
        <f>IF(details!N44="","",details!N44)</f>
        <v>5</v>
      </c>
      <c r="P44" s="66">
        <f>IF(details!O44="","",details!O44)</f>
        <v>5</v>
      </c>
      <c r="Q44" s="66">
        <f t="shared" si="29"/>
        <v>10</v>
      </c>
      <c r="R44" s="66">
        <f>IF(details!P44="","",details!P44)</f>
        <v>5</v>
      </c>
      <c r="S44" s="66">
        <f>IF(details!Q44="","",details!Q44)</f>
        <v>5</v>
      </c>
      <c r="T44" s="66">
        <f t="shared" si="30"/>
        <v>10</v>
      </c>
      <c r="U44" s="150">
        <f t="shared" si="31"/>
        <v>30</v>
      </c>
      <c r="V44" s="66">
        <f>IF(details!R44="","",details!R44)</f>
        <v>23</v>
      </c>
      <c r="W44" s="66">
        <f>IF(details!S44="","",details!S44)</f>
        <v>23</v>
      </c>
      <c r="X44" s="66">
        <f>IF(details!T44="","",details!T44)</f>
        <v>3</v>
      </c>
      <c r="Y44" s="150">
        <f t="shared" si="32"/>
        <v>49</v>
      </c>
      <c r="Z44" s="151">
        <f t="shared" si="33"/>
        <v>79</v>
      </c>
      <c r="AA44" s="66">
        <f>IF(details!U44="","",details!U44)</f>
        <v>23</v>
      </c>
      <c r="AB44" s="66">
        <f>IF(details!V44="","",details!V44)</f>
        <v>23</v>
      </c>
      <c r="AC44" s="66">
        <f>IF(details!W44="","",details!W44)</f>
        <v>20</v>
      </c>
      <c r="AD44" s="151">
        <f t="shared" si="34"/>
        <v>66</v>
      </c>
      <c r="AE44" s="97">
        <f t="shared" si="35"/>
        <v>145</v>
      </c>
      <c r="AF44" s="152">
        <f t="shared" si="36"/>
        <v>73</v>
      </c>
      <c r="AG44" s="97" t="str">
        <f t="shared" si="37"/>
        <v>B</v>
      </c>
      <c r="AH44" s="138">
        <f t="shared" si="0"/>
        <v>200</v>
      </c>
      <c r="AI44" s="138">
        <f t="shared" si="38"/>
        <v>0</v>
      </c>
      <c r="AJ44" s="66">
        <f>IF(details!X44="","",details!X44)</f>
        <v>5</v>
      </c>
      <c r="AK44" s="66">
        <f>IF(details!Y44="","",details!Y44)</f>
        <v>5</v>
      </c>
      <c r="AL44" s="66">
        <f t="shared" si="39"/>
        <v>10</v>
      </c>
      <c r="AM44" s="66">
        <f>IF(details!Z44="","",details!Z44)</f>
        <v>5</v>
      </c>
      <c r="AN44" s="66">
        <f>IF(details!AA44="","",details!AA44)</f>
        <v>5</v>
      </c>
      <c r="AO44" s="66">
        <f t="shared" si="40"/>
        <v>10</v>
      </c>
      <c r="AP44" s="66">
        <f>IF(details!AB44="","",details!AB44)</f>
        <v>5</v>
      </c>
      <c r="AQ44" s="66">
        <f>IF(details!AC44="","",details!AC44)</f>
        <v>5</v>
      </c>
      <c r="AR44" s="66">
        <f t="shared" si="41"/>
        <v>10</v>
      </c>
      <c r="AS44" s="150">
        <f t="shared" si="42"/>
        <v>30</v>
      </c>
      <c r="AT44" s="66">
        <f>IF(details!AD44="","",details!AD44)</f>
        <v>23</v>
      </c>
      <c r="AU44" s="66">
        <f>IF(details!AE44="","",details!AE44)</f>
        <v>23</v>
      </c>
      <c r="AV44" s="66">
        <f>IF(details!AF44="","",details!AF44)</f>
        <v>3</v>
      </c>
      <c r="AW44" s="150">
        <f t="shared" si="43"/>
        <v>49</v>
      </c>
      <c r="AX44" s="151">
        <f t="shared" si="44"/>
        <v>79</v>
      </c>
      <c r="AY44" s="66">
        <f>IF(details!AG44="","",details!AG44)</f>
        <v>23</v>
      </c>
      <c r="AZ44" s="66">
        <f>IF(details!AH44="","",details!AH44)</f>
        <v>23</v>
      </c>
      <c r="BA44" s="66">
        <f>IF(details!AI44="","",details!AI44)</f>
        <v>20</v>
      </c>
      <c r="BB44" s="151">
        <f t="shared" si="45"/>
        <v>66</v>
      </c>
      <c r="BC44" s="97">
        <f t="shared" si="46"/>
        <v>145</v>
      </c>
      <c r="BD44" s="152">
        <f t="shared" si="47"/>
        <v>73</v>
      </c>
      <c r="BE44" s="97" t="str">
        <f t="shared" si="48"/>
        <v>B</v>
      </c>
      <c r="BF44" s="138">
        <f t="shared" si="2"/>
        <v>200</v>
      </c>
      <c r="BG44" s="138">
        <f t="shared" si="49"/>
        <v>0</v>
      </c>
      <c r="BH44" s="153" t="str">
        <f>IF(D44="","",details!AJ44)</f>
        <v>s</v>
      </c>
      <c r="BI44" s="66">
        <f>IF(details!AK44="","",details!AK44)</f>
        <v>5</v>
      </c>
      <c r="BJ44" s="66">
        <f>IF(details!AL44="","",details!AL44)</f>
        <v>5</v>
      </c>
      <c r="BK44" s="66">
        <f t="shared" si="50"/>
        <v>10</v>
      </c>
      <c r="BL44" s="66">
        <f>IF(details!AM44="","",details!AM44)</f>
        <v>5</v>
      </c>
      <c r="BM44" s="66">
        <f>IF(details!AN44="","",details!AN44)</f>
        <v>5</v>
      </c>
      <c r="BN44" s="66">
        <f t="shared" si="51"/>
        <v>10</v>
      </c>
      <c r="BO44" s="66">
        <f>IF(details!AO44="","",details!AO44)</f>
        <v>5</v>
      </c>
      <c r="BP44" s="66">
        <f>IF(details!AP44="","",details!AP44)</f>
        <v>5</v>
      </c>
      <c r="BQ44" s="66">
        <f t="shared" si="52"/>
        <v>10</v>
      </c>
      <c r="BR44" s="150">
        <f t="shared" si="53"/>
        <v>30</v>
      </c>
      <c r="BS44" s="66">
        <f>IF(details!AQ44="","",details!AQ44)</f>
        <v>50</v>
      </c>
      <c r="BT44" s="66">
        <f>IF(details!AR44="","",details!AR44)</f>
        <v>20</v>
      </c>
      <c r="BU44" s="150">
        <f t="shared" si="54"/>
        <v>70</v>
      </c>
      <c r="BV44" s="151">
        <f t="shared" si="55"/>
        <v>100</v>
      </c>
      <c r="BW44" s="66">
        <f>IF(details!AS44="","",details!AS44)</f>
        <v>70</v>
      </c>
      <c r="BX44" s="66">
        <f>IF(details!AT44="","",details!AT44)</f>
        <v>30</v>
      </c>
      <c r="BY44" s="151">
        <f t="shared" si="56"/>
        <v>100</v>
      </c>
      <c r="BZ44" s="97">
        <f t="shared" si="57"/>
        <v>200</v>
      </c>
      <c r="CA44" s="152">
        <f t="shared" si="58"/>
        <v>100</v>
      </c>
      <c r="CB44" s="97" t="str">
        <f t="shared" si="59"/>
        <v>A</v>
      </c>
      <c r="CC44" s="138">
        <f t="shared" si="4"/>
        <v>200</v>
      </c>
      <c r="CD44" s="138">
        <f t="shared" si="60"/>
        <v>0</v>
      </c>
      <c r="CE44" s="66">
        <f>IF(details!AU44="","",details!AU44)</f>
        <v>5</v>
      </c>
      <c r="CF44" s="66">
        <f>IF(details!AV44="","",details!AV44)</f>
        <v>5</v>
      </c>
      <c r="CG44" s="66">
        <f t="shared" si="61"/>
        <v>10</v>
      </c>
      <c r="CH44" s="66">
        <f>IF(details!AW44="","",details!AW44)</f>
        <v>5</v>
      </c>
      <c r="CI44" s="66">
        <f>IF(details!AX44="","",details!AX44)</f>
        <v>5</v>
      </c>
      <c r="CJ44" s="66">
        <f t="shared" si="62"/>
        <v>10</v>
      </c>
      <c r="CK44" s="66">
        <f>IF(details!AY44="","",details!AY44)</f>
        <v>5</v>
      </c>
      <c r="CL44" s="66">
        <f>IF(details!AZ44="","",details!AZ44)</f>
        <v>5</v>
      </c>
      <c r="CM44" s="66">
        <f t="shared" si="63"/>
        <v>10</v>
      </c>
      <c r="CN44" s="150">
        <f t="shared" si="64"/>
        <v>30</v>
      </c>
      <c r="CO44" s="66">
        <f>IF(details!BA44="","",details!BA44)</f>
        <v>23</v>
      </c>
      <c r="CP44" s="66">
        <f>IF(details!BB44="","",details!BB44)</f>
        <v>23</v>
      </c>
      <c r="CQ44" s="66">
        <f>IF(details!BC44="","",details!BC44)</f>
        <v>3</v>
      </c>
      <c r="CR44" s="150">
        <f t="shared" si="65"/>
        <v>49</v>
      </c>
      <c r="CS44" s="151">
        <f t="shared" si="66"/>
        <v>79</v>
      </c>
      <c r="CT44" s="66">
        <f>IF(details!BD44="","",details!BD44)</f>
        <v>23</v>
      </c>
      <c r="CU44" s="66">
        <f>IF(details!BE44="","",details!BE44)</f>
        <v>23</v>
      </c>
      <c r="CV44" s="66">
        <f>IF(details!BF44="","",details!BF44)</f>
        <v>20</v>
      </c>
      <c r="CW44" s="151">
        <f t="shared" si="67"/>
        <v>66</v>
      </c>
      <c r="CX44" s="97">
        <f t="shared" si="68"/>
        <v>145</v>
      </c>
      <c r="CY44" s="152">
        <f t="shared" si="69"/>
        <v>73</v>
      </c>
      <c r="CZ44" s="97" t="str">
        <f t="shared" si="70"/>
        <v>B</v>
      </c>
      <c r="DA44" s="138">
        <f t="shared" si="6"/>
        <v>200</v>
      </c>
      <c r="DB44" s="138">
        <f t="shared" si="71"/>
        <v>0</v>
      </c>
      <c r="DC44" s="66">
        <f>IF(details!BG44="","",details!BG44)</f>
        <v>5</v>
      </c>
      <c r="DD44" s="66">
        <f>IF(details!BH44="","",details!BH44)</f>
        <v>5</v>
      </c>
      <c r="DE44" s="66">
        <f t="shared" si="72"/>
        <v>10</v>
      </c>
      <c r="DF44" s="66">
        <f>IF(details!BI44="","",details!BI44)</f>
        <v>5</v>
      </c>
      <c r="DG44" s="66">
        <f>IF(details!BJ44="","",details!BJ44)</f>
        <v>5</v>
      </c>
      <c r="DH44" s="66">
        <f t="shared" si="73"/>
        <v>10</v>
      </c>
      <c r="DI44" s="66">
        <f>IF(details!BK44="","",details!BK44)</f>
        <v>5</v>
      </c>
      <c r="DJ44" s="66">
        <f>IF(details!BL44="","",details!BL44)</f>
        <v>5</v>
      </c>
      <c r="DK44" s="66">
        <f t="shared" si="74"/>
        <v>10</v>
      </c>
      <c r="DL44" s="150">
        <f t="shared" si="75"/>
        <v>30</v>
      </c>
      <c r="DM44" s="66">
        <f>IF(details!BM44="","",details!BM44)</f>
        <v>50</v>
      </c>
      <c r="DN44" s="66">
        <f>IF(details!BN44="","",details!BN44)</f>
        <v>20</v>
      </c>
      <c r="DO44" s="150">
        <f t="shared" si="76"/>
        <v>70</v>
      </c>
      <c r="DP44" s="151">
        <f t="shared" si="77"/>
        <v>100</v>
      </c>
      <c r="DQ44" s="66">
        <f>IF(details!BO44="","",details!BO44)</f>
        <v>70</v>
      </c>
      <c r="DR44" s="66">
        <f>IF(details!BP44="","",details!BP44)</f>
        <v>30</v>
      </c>
      <c r="DS44" s="151">
        <f t="shared" si="78"/>
        <v>100</v>
      </c>
      <c r="DT44" s="97">
        <f t="shared" si="79"/>
        <v>200</v>
      </c>
      <c r="DU44" s="152">
        <f t="shared" si="80"/>
        <v>100</v>
      </c>
      <c r="DV44" s="97" t="str">
        <f t="shared" si="81"/>
        <v>A</v>
      </c>
      <c r="DW44" s="138">
        <f t="shared" si="8"/>
        <v>200</v>
      </c>
      <c r="DX44" s="138">
        <f t="shared" si="82"/>
        <v>0</v>
      </c>
      <c r="DY44" s="66">
        <f>IF(details!BQ44="","",details!BQ44)</f>
        <v>5</v>
      </c>
      <c r="DZ44" s="66">
        <f>IF(details!BR44="","",details!BR44)</f>
        <v>5</v>
      </c>
      <c r="EA44" s="66">
        <f t="shared" si="83"/>
        <v>10</v>
      </c>
      <c r="EB44" s="66">
        <f>IF(details!BS44="","",details!BS44)</f>
        <v>5</v>
      </c>
      <c r="EC44" s="66">
        <f>IF(details!BT44="","",details!BT44)</f>
        <v>5</v>
      </c>
      <c r="ED44" s="66">
        <f t="shared" si="84"/>
        <v>10</v>
      </c>
      <c r="EE44" s="66">
        <f>IF(details!BU44="","",details!BU44)</f>
        <v>5</v>
      </c>
      <c r="EF44" s="66">
        <f>IF(details!BV44="","",details!BV44)</f>
        <v>5</v>
      </c>
      <c r="EG44" s="66">
        <f t="shared" si="85"/>
        <v>10</v>
      </c>
      <c r="EH44" s="150">
        <f t="shared" si="86"/>
        <v>30</v>
      </c>
      <c r="EI44" s="66">
        <f>IF(details!BW44="","",details!BW44)</f>
        <v>50</v>
      </c>
      <c r="EJ44" s="66">
        <f>IF(details!BX44="","",details!BX44)</f>
        <v>20</v>
      </c>
      <c r="EK44" s="150">
        <f t="shared" si="87"/>
        <v>70</v>
      </c>
      <c r="EL44" s="151">
        <f t="shared" si="88"/>
        <v>100</v>
      </c>
      <c r="EM44" s="66">
        <f>IF(details!BY44="","",details!BY44)</f>
        <v>70</v>
      </c>
      <c r="EN44" s="66">
        <f>IF(details!BZ44="","",details!BZ44)</f>
        <v>30</v>
      </c>
      <c r="EO44" s="151">
        <f t="shared" si="89"/>
        <v>100</v>
      </c>
      <c r="EP44" s="97">
        <f t="shared" si="90"/>
        <v>200</v>
      </c>
      <c r="EQ44" s="152">
        <f t="shared" si="91"/>
        <v>100</v>
      </c>
      <c r="ER44" s="97" t="str">
        <f t="shared" si="92"/>
        <v>A</v>
      </c>
      <c r="ES44" s="138">
        <f t="shared" si="10"/>
        <v>200</v>
      </c>
      <c r="ET44" s="138">
        <f t="shared" si="93"/>
        <v>0</v>
      </c>
      <c r="EU44" s="66">
        <f>IF(details!CA44="","",details!CA44)</f>
        <v>20</v>
      </c>
      <c r="EV44" s="66">
        <f>IF(details!CB44="","",details!CB44)</f>
        <v>20</v>
      </c>
      <c r="EW44" s="66">
        <f>IF(details!CC44="","",details!CC44)</f>
        <v>20</v>
      </c>
      <c r="EX44" s="66">
        <f>IF(details!CD44="","",details!CD44)</f>
        <v>20</v>
      </c>
      <c r="EY44" s="66">
        <f>IF(details!CE44="","",details!CE44)</f>
        <v>20</v>
      </c>
      <c r="EZ44" s="97">
        <f t="shared" si="94"/>
        <v>100</v>
      </c>
      <c r="FA44" s="97">
        <f t="shared" si="95"/>
        <v>100</v>
      </c>
      <c r="FB44" s="97" t="str">
        <f t="shared" si="96"/>
        <v>A</v>
      </c>
      <c r="FC44" s="138">
        <f t="shared" si="97"/>
        <v>100</v>
      </c>
      <c r="FD44" s="138">
        <f t="shared" si="98"/>
        <v>0</v>
      </c>
      <c r="FE44" s="66">
        <f>IF(details!CF44="","",details!CF44)</f>
        <v>20</v>
      </c>
      <c r="FF44" s="66">
        <f>IF(details!CG44="","",details!CG44)</f>
        <v>20</v>
      </c>
      <c r="FG44" s="66">
        <f>IF(details!CH44="","",details!CH44)</f>
        <v>20</v>
      </c>
      <c r="FH44" s="66">
        <f>IF(details!CI44="","",details!CI44)</f>
        <v>20</v>
      </c>
      <c r="FI44" s="66">
        <f>IF(details!CJ44="","",details!CJ44)</f>
        <v>20</v>
      </c>
      <c r="FJ44" s="97">
        <f t="shared" si="99"/>
        <v>100</v>
      </c>
      <c r="FK44" s="97">
        <f t="shared" si="100"/>
        <v>100</v>
      </c>
      <c r="FL44" s="97" t="str">
        <f t="shared" si="101"/>
        <v>A</v>
      </c>
      <c r="FM44" s="138">
        <f t="shared" si="102"/>
        <v>100</v>
      </c>
      <c r="FN44" s="138">
        <f t="shared" si="103"/>
        <v>0</v>
      </c>
      <c r="FO44" s="66">
        <f>IF(details!CK44="","",details!CK44)</f>
        <v>20</v>
      </c>
      <c r="FP44" s="66">
        <f>IF(details!CL44="","",details!CL44)</f>
        <v>20</v>
      </c>
      <c r="FQ44" s="66">
        <f>IF(details!CM44="","",details!CM44)</f>
        <v>20</v>
      </c>
      <c r="FR44" s="66">
        <f>IF(details!CN44="","",details!CN44)</f>
        <v>20</v>
      </c>
      <c r="FS44" s="66">
        <f>IF(details!CO44="","",details!CO44)</f>
        <v>20</v>
      </c>
      <c r="FT44" s="97">
        <f t="shared" si="104"/>
        <v>100</v>
      </c>
      <c r="FU44" s="97">
        <f t="shared" si="105"/>
        <v>100</v>
      </c>
      <c r="FV44" s="97" t="str">
        <f t="shared" si="106"/>
        <v>A</v>
      </c>
      <c r="FW44" s="138">
        <f t="shared" si="107"/>
        <v>100</v>
      </c>
      <c r="FX44" s="138">
        <f t="shared" si="108"/>
        <v>0</v>
      </c>
      <c r="FY44" s="96">
        <f t="shared" si="109"/>
        <v>200</v>
      </c>
      <c r="FZ44" s="96">
        <f t="shared" si="110"/>
        <v>145</v>
      </c>
      <c r="GA44" s="96" t="str">
        <f t="shared" si="111"/>
        <v>B</v>
      </c>
      <c r="GB44" s="96">
        <f t="shared" si="112"/>
        <v>200</v>
      </c>
      <c r="GC44" s="96">
        <f t="shared" si="113"/>
        <v>145</v>
      </c>
      <c r="GD44" s="96" t="str">
        <f t="shared" si="114"/>
        <v>B</v>
      </c>
      <c r="GE44" s="154">
        <f t="shared" si="115"/>
        <v>200</v>
      </c>
      <c r="GF44" s="154">
        <f t="shared" si="116"/>
        <v>200</v>
      </c>
      <c r="GG44" s="154" t="str">
        <f t="shared" si="117"/>
        <v>A</v>
      </c>
      <c r="GH44" s="96" t="str">
        <f t="shared" si="118"/>
        <v>A</v>
      </c>
      <c r="GI44" s="96" t="str">
        <f t="shared" si="119"/>
        <v/>
      </c>
      <c r="GJ44" s="96" t="str">
        <f t="shared" si="120"/>
        <v/>
      </c>
      <c r="GK44" s="96" t="str">
        <f t="shared" si="121"/>
        <v/>
      </c>
      <c r="GL44" s="96" t="str">
        <f t="shared" si="122"/>
        <v/>
      </c>
      <c r="GM44" s="96">
        <f t="shared" si="123"/>
        <v>200</v>
      </c>
      <c r="GN44" s="96">
        <f t="shared" si="124"/>
        <v>145</v>
      </c>
      <c r="GO44" s="96" t="str">
        <f t="shared" si="125"/>
        <v>B</v>
      </c>
      <c r="GP44" s="96">
        <f t="shared" si="126"/>
        <v>200</v>
      </c>
      <c r="GQ44" s="96">
        <f t="shared" si="127"/>
        <v>200</v>
      </c>
      <c r="GR44" s="96" t="str">
        <f t="shared" si="128"/>
        <v>A</v>
      </c>
      <c r="GS44" s="96">
        <f t="shared" si="129"/>
        <v>200</v>
      </c>
      <c r="GT44" s="96">
        <f t="shared" si="130"/>
        <v>200</v>
      </c>
      <c r="GU44" s="96" t="str">
        <f t="shared" si="131"/>
        <v>A</v>
      </c>
      <c r="GV44" s="96">
        <f t="shared" si="132"/>
        <v>100</v>
      </c>
      <c r="GW44" s="96">
        <f t="shared" si="133"/>
        <v>100</v>
      </c>
      <c r="GX44" s="96" t="str">
        <f t="shared" si="134"/>
        <v>A</v>
      </c>
      <c r="GY44" s="155">
        <f t="shared" si="135"/>
        <v>100</v>
      </c>
      <c r="GZ44" s="155">
        <f t="shared" si="136"/>
        <v>100</v>
      </c>
      <c r="HA44" s="155" t="str">
        <f t="shared" si="137"/>
        <v>A</v>
      </c>
      <c r="HB44" s="155">
        <f t="shared" si="138"/>
        <v>100</v>
      </c>
      <c r="HC44" s="155">
        <f t="shared" si="139"/>
        <v>100</v>
      </c>
      <c r="HD44" s="155" t="str">
        <f t="shared" si="140"/>
        <v>A</v>
      </c>
      <c r="HE44" s="257">
        <f t="shared" si="141"/>
        <v>0</v>
      </c>
      <c r="HF44" s="257">
        <f t="shared" si="142"/>
        <v>0</v>
      </c>
      <c r="HG44" s="257">
        <f t="shared" si="143"/>
        <v>4</v>
      </c>
      <c r="HH44" s="257">
        <f t="shared" si="144"/>
        <v>0</v>
      </c>
      <c r="HI44" s="66" t="str">
        <f t="shared" si="155"/>
        <v>PASSED</v>
      </c>
      <c r="HJ44" s="93">
        <f t="shared" si="145"/>
        <v>1200</v>
      </c>
      <c r="HK44" s="93">
        <f t="shared" si="146"/>
        <v>1035</v>
      </c>
      <c r="HL44" s="94">
        <f t="shared" si="147"/>
        <v>86.25</v>
      </c>
      <c r="HM44" s="216">
        <f t="shared" si="148"/>
        <v>86.25</v>
      </c>
      <c r="HN44" s="217">
        <f t="shared" si="149"/>
        <v>10.999999999999988</v>
      </c>
      <c r="HO44" s="95" t="str">
        <f t="shared" si="150"/>
        <v>A</v>
      </c>
      <c r="HP44" s="156" t="str">
        <f>details!EP44</f>
        <v/>
      </c>
      <c r="HQ44" s="157" t="str">
        <f>details!EQ44</f>
        <v/>
      </c>
      <c r="HR44" s="220" t="str">
        <f t="shared" si="152"/>
        <v/>
      </c>
      <c r="HS44" s="102" t="str">
        <f>IF(details!CP44="","",details!CP44)</f>
        <v/>
      </c>
    </row>
    <row r="45" spans="1:227" ht="14" customHeight="1">
      <c r="A45" s="147">
        <f>IF(details!A45="","",details!A45)</f>
        <v>39</v>
      </c>
      <c r="B45" s="66" t="str">
        <f>IF(details!B45="","",details!B45)</f>
        <v/>
      </c>
      <c r="C45" s="66" t="str">
        <f>IF(details!C45="","",details!C45)</f>
        <v/>
      </c>
      <c r="D45" s="97">
        <f>IF(details!D45="","",details!D45)</f>
        <v>839</v>
      </c>
      <c r="E45" s="97" t="str">
        <f>IF(details!E45="","",details!E45)</f>
        <v/>
      </c>
      <c r="F45" s="66" t="str">
        <f>IF(details!F45="","",details!F45)</f>
        <v/>
      </c>
      <c r="G45" s="315" t="str">
        <f>IF(details!G45="","",details!G45)</f>
        <v/>
      </c>
      <c r="H45" s="148" t="str">
        <f>IF(details!CQ45="","",details!CQ45)</f>
        <v/>
      </c>
      <c r="I45" s="149" t="str">
        <f>IF(details!I45="","",details!I45)</f>
        <v>A39</v>
      </c>
      <c r="J45" s="149" t="str">
        <f>IF(details!J45="","",details!J45)</f>
        <v>B39</v>
      </c>
      <c r="K45" s="149" t="str">
        <f>IF(details!K45="","",details!K45)</f>
        <v>C39</v>
      </c>
      <c r="L45" s="66">
        <f>IF(details!L45="","",details!L45)</f>
        <v>5</v>
      </c>
      <c r="M45" s="66">
        <f>IF(details!M45="","",details!M45)</f>
        <v>5</v>
      </c>
      <c r="N45" s="66">
        <f t="shared" si="28"/>
        <v>10</v>
      </c>
      <c r="O45" s="66">
        <f>IF(details!N45="","",details!N45)</f>
        <v>5</v>
      </c>
      <c r="P45" s="66">
        <f>IF(details!O45="","",details!O45)</f>
        <v>5</v>
      </c>
      <c r="Q45" s="66">
        <f t="shared" si="29"/>
        <v>10</v>
      </c>
      <c r="R45" s="66">
        <f>IF(details!P45="","",details!P45)</f>
        <v>5</v>
      </c>
      <c r="S45" s="66">
        <f>IF(details!Q45="","",details!Q45)</f>
        <v>5</v>
      </c>
      <c r="T45" s="66">
        <f t="shared" si="30"/>
        <v>10</v>
      </c>
      <c r="U45" s="150">
        <f t="shared" si="31"/>
        <v>30</v>
      </c>
      <c r="V45" s="66">
        <f>IF(details!R45="","",details!R45)</f>
        <v>22</v>
      </c>
      <c r="W45" s="66">
        <f>IF(details!S45="","",details!S45)</f>
        <v>22</v>
      </c>
      <c r="X45" s="66">
        <f>IF(details!T45="","",details!T45)</f>
        <v>2</v>
      </c>
      <c r="Y45" s="150">
        <f t="shared" si="32"/>
        <v>46</v>
      </c>
      <c r="Z45" s="151">
        <f t="shared" si="33"/>
        <v>76</v>
      </c>
      <c r="AA45" s="66">
        <f>IF(details!U45="","",details!U45)</f>
        <v>22</v>
      </c>
      <c r="AB45" s="66">
        <f>IF(details!V45="","",details!V45)</f>
        <v>22</v>
      </c>
      <c r="AC45" s="66">
        <f>IF(details!W45="","",details!W45)</f>
        <v>20</v>
      </c>
      <c r="AD45" s="151">
        <f t="shared" si="34"/>
        <v>64</v>
      </c>
      <c r="AE45" s="97">
        <f t="shared" si="35"/>
        <v>140</v>
      </c>
      <c r="AF45" s="152">
        <f t="shared" si="36"/>
        <v>70</v>
      </c>
      <c r="AG45" s="97" t="str">
        <f t="shared" si="37"/>
        <v>C</v>
      </c>
      <c r="AH45" s="138">
        <f t="shared" si="0"/>
        <v>200</v>
      </c>
      <c r="AI45" s="138">
        <f t="shared" si="38"/>
        <v>0</v>
      </c>
      <c r="AJ45" s="66">
        <f>IF(details!X45="","",details!X45)</f>
        <v>5</v>
      </c>
      <c r="AK45" s="66">
        <f>IF(details!Y45="","",details!Y45)</f>
        <v>5</v>
      </c>
      <c r="AL45" s="66">
        <f t="shared" si="39"/>
        <v>10</v>
      </c>
      <c r="AM45" s="66">
        <f>IF(details!Z45="","",details!Z45)</f>
        <v>5</v>
      </c>
      <c r="AN45" s="66">
        <f>IF(details!AA45="","",details!AA45)</f>
        <v>5</v>
      </c>
      <c r="AO45" s="66">
        <f t="shared" si="40"/>
        <v>10</v>
      </c>
      <c r="AP45" s="66">
        <f>IF(details!AB45="","",details!AB45)</f>
        <v>5</v>
      </c>
      <c r="AQ45" s="66">
        <f>IF(details!AC45="","",details!AC45)</f>
        <v>5</v>
      </c>
      <c r="AR45" s="66">
        <f t="shared" si="41"/>
        <v>10</v>
      </c>
      <c r="AS45" s="150">
        <f t="shared" si="42"/>
        <v>30</v>
      </c>
      <c r="AT45" s="66">
        <f>IF(details!AD45="","",details!AD45)</f>
        <v>22</v>
      </c>
      <c r="AU45" s="66">
        <f>IF(details!AE45="","",details!AE45)</f>
        <v>22</v>
      </c>
      <c r="AV45" s="66">
        <f>IF(details!AF45="","",details!AF45)</f>
        <v>2</v>
      </c>
      <c r="AW45" s="150">
        <f t="shared" si="43"/>
        <v>46</v>
      </c>
      <c r="AX45" s="151">
        <f t="shared" si="44"/>
        <v>76</v>
      </c>
      <c r="AY45" s="66">
        <f>IF(details!AG45="","",details!AG45)</f>
        <v>22</v>
      </c>
      <c r="AZ45" s="66">
        <f>IF(details!AH45="","",details!AH45)</f>
        <v>22</v>
      </c>
      <c r="BA45" s="66">
        <f>IF(details!AI45="","",details!AI45)</f>
        <v>20</v>
      </c>
      <c r="BB45" s="151">
        <f t="shared" si="45"/>
        <v>64</v>
      </c>
      <c r="BC45" s="97">
        <f t="shared" si="46"/>
        <v>140</v>
      </c>
      <c r="BD45" s="152">
        <f t="shared" si="47"/>
        <v>70</v>
      </c>
      <c r="BE45" s="97" t="str">
        <f t="shared" si="48"/>
        <v>C</v>
      </c>
      <c r="BF45" s="138">
        <f t="shared" si="2"/>
        <v>200</v>
      </c>
      <c r="BG45" s="138">
        <f t="shared" si="49"/>
        <v>0</v>
      </c>
      <c r="BH45" s="153" t="str">
        <f>IF(D45="","",details!AJ45)</f>
        <v>s</v>
      </c>
      <c r="BI45" s="66">
        <f>IF(details!AK45="","",details!AK45)</f>
        <v>5</v>
      </c>
      <c r="BJ45" s="66">
        <f>IF(details!AL45="","",details!AL45)</f>
        <v>5</v>
      </c>
      <c r="BK45" s="66">
        <f t="shared" si="50"/>
        <v>10</v>
      </c>
      <c r="BL45" s="66">
        <f>IF(details!AM45="","",details!AM45)</f>
        <v>5</v>
      </c>
      <c r="BM45" s="66">
        <f>IF(details!AN45="","",details!AN45)</f>
        <v>5</v>
      </c>
      <c r="BN45" s="66">
        <f t="shared" si="51"/>
        <v>10</v>
      </c>
      <c r="BO45" s="66">
        <f>IF(details!AO45="","",details!AO45)</f>
        <v>5</v>
      </c>
      <c r="BP45" s="66">
        <f>IF(details!AP45="","",details!AP45)</f>
        <v>5</v>
      </c>
      <c r="BQ45" s="66">
        <f t="shared" si="52"/>
        <v>10</v>
      </c>
      <c r="BR45" s="150">
        <f t="shared" si="53"/>
        <v>30</v>
      </c>
      <c r="BS45" s="66">
        <f>IF(details!AQ45="","",details!AQ45)</f>
        <v>50</v>
      </c>
      <c r="BT45" s="66">
        <f>IF(details!AR45="","",details!AR45)</f>
        <v>20</v>
      </c>
      <c r="BU45" s="150">
        <f t="shared" si="54"/>
        <v>70</v>
      </c>
      <c r="BV45" s="151">
        <f t="shared" si="55"/>
        <v>100</v>
      </c>
      <c r="BW45" s="66">
        <f>IF(details!AS45="","",details!AS45)</f>
        <v>70</v>
      </c>
      <c r="BX45" s="66">
        <f>IF(details!AT45="","",details!AT45)</f>
        <v>30</v>
      </c>
      <c r="BY45" s="151">
        <f t="shared" si="56"/>
        <v>100</v>
      </c>
      <c r="BZ45" s="97">
        <f t="shared" si="57"/>
        <v>200</v>
      </c>
      <c r="CA45" s="152">
        <f t="shared" si="58"/>
        <v>100</v>
      </c>
      <c r="CB45" s="97" t="str">
        <f t="shared" si="59"/>
        <v>A</v>
      </c>
      <c r="CC45" s="138">
        <f t="shared" si="4"/>
        <v>200</v>
      </c>
      <c r="CD45" s="138">
        <f t="shared" si="60"/>
        <v>0</v>
      </c>
      <c r="CE45" s="66">
        <f>IF(details!AU45="","",details!AU45)</f>
        <v>5</v>
      </c>
      <c r="CF45" s="66">
        <f>IF(details!AV45="","",details!AV45)</f>
        <v>5</v>
      </c>
      <c r="CG45" s="66">
        <f t="shared" si="61"/>
        <v>10</v>
      </c>
      <c r="CH45" s="66">
        <f>IF(details!AW45="","",details!AW45)</f>
        <v>5</v>
      </c>
      <c r="CI45" s="66">
        <f>IF(details!AX45="","",details!AX45)</f>
        <v>5</v>
      </c>
      <c r="CJ45" s="66">
        <f t="shared" si="62"/>
        <v>10</v>
      </c>
      <c r="CK45" s="66">
        <f>IF(details!AY45="","",details!AY45)</f>
        <v>5</v>
      </c>
      <c r="CL45" s="66">
        <f>IF(details!AZ45="","",details!AZ45)</f>
        <v>5</v>
      </c>
      <c r="CM45" s="66">
        <f t="shared" si="63"/>
        <v>10</v>
      </c>
      <c r="CN45" s="150">
        <f t="shared" si="64"/>
        <v>30</v>
      </c>
      <c r="CO45" s="66">
        <f>IF(details!BA45="","",details!BA45)</f>
        <v>22</v>
      </c>
      <c r="CP45" s="66">
        <f>IF(details!BB45="","",details!BB45)</f>
        <v>22</v>
      </c>
      <c r="CQ45" s="66">
        <f>IF(details!BC45="","",details!BC45)</f>
        <v>2</v>
      </c>
      <c r="CR45" s="150">
        <f t="shared" si="65"/>
        <v>46</v>
      </c>
      <c r="CS45" s="151">
        <f t="shared" si="66"/>
        <v>76</v>
      </c>
      <c r="CT45" s="66">
        <f>IF(details!BD45="","",details!BD45)</f>
        <v>22</v>
      </c>
      <c r="CU45" s="66">
        <f>IF(details!BE45="","",details!BE45)</f>
        <v>22</v>
      </c>
      <c r="CV45" s="66">
        <f>IF(details!BF45="","",details!BF45)</f>
        <v>20</v>
      </c>
      <c r="CW45" s="151">
        <f t="shared" si="67"/>
        <v>64</v>
      </c>
      <c r="CX45" s="97">
        <f t="shared" si="68"/>
        <v>140</v>
      </c>
      <c r="CY45" s="152">
        <f t="shared" si="69"/>
        <v>70</v>
      </c>
      <c r="CZ45" s="97" t="str">
        <f t="shared" si="70"/>
        <v>C</v>
      </c>
      <c r="DA45" s="138">
        <f t="shared" si="6"/>
        <v>200</v>
      </c>
      <c r="DB45" s="138">
        <f t="shared" si="71"/>
        <v>0</v>
      </c>
      <c r="DC45" s="66">
        <f>IF(details!BG45="","",details!BG45)</f>
        <v>5</v>
      </c>
      <c r="DD45" s="66">
        <f>IF(details!BH45="","",details!BH45)</f>
        <v>5</v>
      </c>
      <c r="DE45" s="66">
        <f t="shared" si="72"/>
        <v>10</v>
      </c>
      <c r="DF45" s="66">
        <f>IF(details!BI45="","",details!BI45)</f>
        <v>5</v>
      </c>
      <c r="DG45" s="66">
        <f>IF(details!BJ45="","",details!BJ45)</f>
        <v>5</v>
      </c>
      <c r="DH45" s="66">
        <f t="shared" si="73"/>
        <v>10</v>
      </c>
      <c r="DI45" s="66">
        <f>IF(details!BK45="","",details!BK45)</f>
        <v>5</v>
      </c>
      <c r="DJ45" s="66">
        <f>IF(details!BL45="","",details!BL45)</f>
        <v>5</v>
      </c>
      <c r="DK45" s="66">
        <f t="shared" si="74"/>
        <v>10</v>
      </c>
      <c r="DL45" s="150">
        <f t="shared" si="75"/>
        <v>30</v>
      </c>
      <c r="DM45" s="66">
        <f>IF(details!BM45="","",details!BM45)</f>
        <v>50</v>
      </c>
      <c r="DN45" s="66">
        <f>IF(details!BN45="","",details!BN45)</f>
        <v>20</v>
      </c>
      <c r="DO45" s="150">
        <f t="shared" si="76"/>
        <v>70</v>
      </c>
      <c r="DP45" s="151">
        <f t="shared" si="77"/>
        <v>100</v>
      </c>
      <c r="DQ45" s="66">
        <f>IF(details!BO45="","",details!BO45)</f>
        <v>70</v>
      </c>
      <c r="DR45" s="66">
        <f>IF(details!BP45="","",details!BP45)</f>
        <v>30</v>
      </c>
      <c r="DS45" s="151">
        <f t="shared" si="78"/>
        <v>100</v>
      </c>
      <c r="DT45" s="97">
        <f t="shared" si="79"/>
        <v>200</v>
      </c>
      <c r="DU45" s="152">
        <f t="shared" si="80"/>
        <v>100</v>
      </c>
      <c r="DV45" s="97" t="str">
        <f t="shared" si="81"/>
        <v>A</v>
      </c>
      <c r="DW45" s="138">
        <f t="shared" si="8"/>
        <v>200</v>
      </c>
      <c r="DX45" s="138">
        <f t="shared" si="82"/>
        <v>0</v>
      </c>
      <c r="DY45" s="66">
        <f>IF(details!BQ45="","",details!BQ45)</f>
        <v>5</v>
      </c>
      <c r="DZ45" s="66">
        <f>IF(details!BR45="","",details!BR45)</f>
        <v>5</v>
      </c>
      <c r="EA45" s="66">
        <f t="shared" si="83"/>
        <v>10</v>
      </c>
      <c r="EB45" s="66">
        <f>IF(details!BS45="","",details!BS45)</f>
        <v>5</v>
      </c>
      <c r="EC45" s="66">
        <f>IF(details!BT45="","",details!BT45)</f>
        <v>5</v>
      </c>
      <c r="ED45" s="66">
        <f t="shared" si="84"/>
        <v>10</v>
      </c>
      <c r="EE45" s="66">
        <f>IF(details!BU45="","",details!BU45)</f>
        <v>5</v>
      </c>
      <c r="EF45" s="66">
        <f>IF(details!BV45="","",details!BV45)</f>
        <v>5</v>
      </c>
      <c r="EG45" s="66">
        <f t="shared" si="85"/>
        <v>10</v>
      </c>
      <c r="EH45" s="150">
        <f t="shared" si="86"/>
        <v>30</v>
      </c>
      <c r="EI45" s="66">
        <f>IF(details!BW45="","",details!BW45)</f>
        <v>50</v>
      </c>
      <c r="EJ45" s="66">
        <f>IF(details!BX45="","",details!BX45)</f>
        <v>20</v>
      </c>
      <c r="EK45" s="150">
        <f t="shared" si="87"/>
        <v>70</v>
      </c>
      <c r="EL45" s="151">
        <f t="shared" si="88"/>
        <v>100</v>
      </c>
      <c r="EM45" s="66">
        <f>IF(details!BY45="","",details!BY45)</f>
        <v>70</v>
      </c>
      <c r="EN45" s="66">
        <f>IF(details!BZ45="","",details!BZ45)</f>
        <v>30</v>
      </c>
      <c r="EO45" s="151">
        <f t="shared" si="89"/>
        <v>100</v>
      </c>
      <c r="EP45" s="97">
        <f t="shared" si="90"/>
        <v>200</v>
      </c>
      <c r="EQ45" s="152">
        <f t="shared" si="91"/>
        <v>100</v>
      </c>
      <c r="ER45" s="97" t="str">
        <f t="shared" si="92"/>
        <v>A</v>
      </c>
      <c r="ES45" s="138">
        <f t="shared" si="10"/>
        <v>200</v>
      </c>
      <c r="ET45" s="138">
        <f t="shared" si="93"/>
        <v>0</v>
      </c>
      <c r="EU45" s="66">
        <f>IF(details!CA45="","",details!CA45)</f>
        <v>20</v>
      </c>
      <c r="EV45" s="66">
        <f>IF(details!CB45="","",details!CB45)</f>
        <v>20</v>
      </c>
      <c r="EW45" s="66">
        <f>IF(details!CC45="","",details!CC45)</f>
        <v>20</v>
      </c>
      <c r="EX45" s="66">
        <f>IF(details!CD45="","",details!CD45)</f>
        <v>20</v>
      </c>
      <c r="EY45" s="66">
        <f>IF(details!CE45="","",details!CE45)</f>
        <v>20</v>
      </c>
      <c r="EZ45" s="97">
        <f t="shared" si="94"/>
        <v>100</v>
      </c>
      <c r="FA45" s="97">
        <f t="shared" si="95"/>
        <v>100</v>
      </c>
      <c r="FB45" s="97" t="str">
        <f t="shared" si="96"/>
        <v>A</v>
      </c>
      <c r="FC45" s="138">
        <f t="shared" si="97"/>
        <v>100</v>
      </c>
      <c r="FD45" s="138">
        <f t="shared" si="98"/>
        <v>0</v>
      </c>
      <c r="FE45" s="66">
        <f>IF(details!CF45="","",details!CF45)</f>
        <v>20</v>
      </c>
      <c r="FF45" s="66">
        <f>IF(details!CG45="","",details!CG45)</f>
        <v>20</v>
      </c>
      <c r="FG45" s="66">
        <f>IF(details!CH45="","",details!CH45)</f>
        <v>20</v>
      </c>
      <c r="FH45" s="66">
        <f>IF(details!CI45="","",details!CI45)</f>
        <v>20</v>
      </c>
      <c r="FI45" s="66">
        <f>IF(details!CJ45="","",details!CJ45)</f>
        <v>20</v>
      </c>
      <c r="FJ45" s="97">
        <f t="shared" si="99"/>
        <v>100</v>
      </c>
      <c r="FK45" s="97">
        <f t="shared" si="100"/>
        <v>100</v>
      </c>
      <c r="FL45" s="97" t="str">
        <f t="shared" si="101"/>
        <v>A</v>
      </c>
      <c r="FM45" s="138">
        <f t="shared" si="102"/>
        <v>100</v>
      </c>
      <c r="FN45" s="138">
        <f t="shared" si="103"/>
        <v>0</v>
      </c>
      <c r="FO45" s="66">
        <f>IF(details!CK45="","",details!CK45)</f>
        <v>20</v>
      </c>
      <c r="FP45" s="66">
        <f>IF(details!CL45="","",details!CL45)</f>
        <v>20</v>
      </c>
      <c r="FQ45" s="66">
        <f>IF(details!CM45="","",details!CM45)</f>
        <v>20</v>
      </c>
      <c r="FR45" s="66">
        <f>IF(details!CN45="","",details!CN45)</f>
        <v>20</v>
      </c>
      <c r="FS45" s="66">
        <f>IF(details!CO45="","",details!CO45)</f>
        <v>20</v>
      </c>
      <c r="FT45" s="97">
        <f t="shared" si="104"/>
        <v>100</v>
      </c>
      <c r="FU45" s="97">
        <f t="shared" si="105"/>
        <v>100</v>
      </c>
      <c r="FV45" s="97" t="str">
        <f t="shared" si="106"/>
        <v>A</v>
      </c>
      <c r="FW45" s="138">
        <f t="shared" si="107"/>
        <v>100</v>
      </c>
      <c r="FX45" s="138">
        <f t="shared" si="108"/>
        <v>0</v>
      </c>
      <c r="FY45" s="96">
        <f t="shared" si="109"/>
        <v>200</v>
      </c>
      <c r="FZ45" s="96">
        <f t="shared" si="110"/>
        <v>140</v>
      </c>
      <c r="GA45" s="96" t="str">
        <f t="shared" si="111"/>
        <v>C</v>
      </c>
      <c r="GB45" s="96">
        <f t="shared" si="112"/>
        <v>200</v>
      </c>
      <c r="GC45" s="96">
        <f t="shared" si="113"/>
        <v>140</v>
      </c>
      <c r="GD45" s="96" t="str">
        <f t="shared" si="114"/>
        <v>C</v>
      </c>
      <c r="GE45" s="154">
        <f t="shared" si="115"/>
        <v>200</v>
      </c>
      <c r="GF45" s="154">
        <f t="shared" si="116"/>
        <v>200</v>
      </c>
      <c r="GG45" s="154" t="str">
        <f t="shared" si="117"/>
        <v>A</v>
      </c>
      <c r="GH45" s="96" t="str">
        <f t="shared" si="118"/>
        <v>A</v>
      </c>
      <c r="GI45" s="96" t="str">
        <f t="shared" si="119"/>
        <v/>
      </c>
      <c r="GJ45" s="96" t="str">
        <f t="shared" si="120"/>
        <v/>
      </c>
      <c r="GK45" s="96" t="str">
        <f t="shared" si="121"/>
        <v/>
      </c>
      <c r="GL45" s="96" t="str">
        <f t="shared" si="122"/>
        <v/>
      </c>
      <c r="GM45" s="96">
        <f t="shared" si="123"/>
        <v>200</v>
      </c>
      <c r="GN45" s="96">
        <f t="shared" si="124"/>
        <v>140</v>
      </c>
      <c r="GO45" s="96" t="str">
        <f t="shared" si="125"/>
        <v>C</v>
      </c>
      <c r="GP45" s="96">
        <f t="shared" si="126"/>
        <v>200</v>
      </c>
      <c r="GQ45" s="96">
        <f t="shared" si="127"/>
        <v>200</v>
      </c>
      <c r="GR45" s="96" t="str">
        <f t="shared" si="128"/>
        <v>A</v>
      </c>
      <c r="GS45" s="96">
        <f t="shared" si="129"/>
        <v>200</v>
      </c>
      <c r="GT45" s="96">
        <f t="shared" si="130"/>
        <v>200</v>
      </c>
      <c r="GU45" s="96" t="str">
        <f t="shared" si="131"/>
        <v>A</v>
      </c>
      <c r="GV45" s="96">
        <f t="shared" si="132"/>
        <v>100</v>
      </c>
      <c r="GW45" s="96">
        <f t="shared" si="133"/>
        <v>100</v>
      </c>
      <c r="GX45" s="96" t="str">
        <f t="shared" si="134"/>
        <v>A</v>
      </c>
      <c r="GY45" s="155">
        <f t="shared" si="135"/>
        <v>100</v>
      </c>
      <c r="GZ45" s="155">
        <f t="shared" si="136"/>
        <v>100</v>
      </c>
      <c r="HA45" s="155" t="str">
        <f t="shared" si="137"/>
        <v>A</v>
      </c>
      <c r="HB45" s="155">
        <f t="shared" si="138"/>
        <v>100</v>
      </c>
      <c r="HC45" s="155">
        <f t="shared" si="139"/>
        <v>100</v>
      </c>
      <c r="HD45" s="155" t="str">
        <f t="shared" si="140"/>
        <v>A</v>
      </c>
      <c r="HE45" s="257">
        <f t="shared" si="141"/>
        <v>0</v>
      </c>
      <c r="HF45" s="257">
        <f t="shared" si="142"/>
        <v>0</v>
      </c>
      <c r="HG45" s="257">
        <f t="shared" si="143"/>
        <v>4</v>
      </c>
      <c r="HH45" s="257">
        <f t="shared" si="144"/>
        <v>0</v>
      </c>
      <c r="HI45" s="66" t="str">
        <f t="shared" si="155"/>
        <v>PASSED</v>
      </c>
      <c r="HJ45" s="93">
        <f t="shared" si="145"/>
        <v>1200</v>
      </c>
      <c r="HK45" s="93">
        <f t="shared" si="146"/>
        <v>1020</v>
      </c>
      <c r="HL45" s="94">
        <f t="shared" si="147"/>
        <v>85</v>
      </c>
      <c r="HM45" s="216">
        <f t="shared" si="148"/>
        <v>85</v>
      </c>
      <c r="HN45" s="217">
        <f t="shared" si="149"/>
        <v>11.999999999999986</v>
      </c>
      <c r="HO45" s="95" t="str">
        <f t="shared" si="150"/>
        <v>B</v>
      </c>
      <c r="HP45" s="156" t="str">
        <f>details!EP45</f>
        <v/>
      </c>
      <c r="HQ45" s="157" t="str">
        <f>details!EQ45</f>
        <v/>
      </c>
      <c r="HR45" s="220" t="str">
        <f t="shared" si="152"/>
        <v/>
      </c>
      <c r="HS45" s="102" t="str">
        <f>IF(details!CP45="","",details!CP45)</f>
        <v/>
      </c>
    </row>
    <row r="46" spans="1:227" ht="14" customHeight="1">
      <c r="A46" s="147">
        <f>IF(details!A46="","",details!A46)</f>
        <v>40</v>
      </c>
      <c r="B46" s="66" t="str">
        <f>IF(details!B46="","",details!B46)</f>
        <v/>
      </c>
      <c r="C46" s="66" t="str">
        <f>IF(details!C46="","",details!C46)</f>
        <v/>
      </c>
      <c r="D46" s="97">
        <f>IF(details!D46="","",details!D46)</f>
        <v>840</v>
      </c>
      <c r="E46" s="97" t="str">
        <f>IF(details!E46="","",details!E46)</f>
        <v/>
      </c>
      <c r="F46" s="66" t="str">
        <f>IF(details!F46="","",details!F46)</f>
        <v/>
      </c>
      <c r="G46" s="315" t="str">
        <f>IF(details!G46="","",details!G46)</f>
        <v/>
      </c>
      <c r="H46" s="148" t="str">
        <f>IF(details!CQ46="","",details!CQ46)</f>
        <v/>
      </c>
      <c r="I46" s="149" t="str">
        <f>IF(details!I46="","",details!I46)</f>
        <v>A40</v>
      </c>
      <c r="J46" s="149" t="str">
        <f>IF(details!J46="","",details!J46)</f>
        <v>B40</v>
      </c>
      <c r="K46" s="149" t="str">
        <f>IF(details!K46="","",details!K46)</f>
        <v>C40</v>
      </c>
      <c r="L46" s="66">
        <f>IF(details!L46="","",details!L46)</f>
        <v>5</v>
      </c>
      <c r="M46" s="66">
        <f>IF(details!M46="","",details!M46)</f>
        <v>5</v>
      </c>
      <c r="N46" s="66">
        <f t="shared" si="28"/>
        <v>10</v>
      </c>
      <c r="O46" s="66">
        <f>IF(details!N46="","",details!N46)</f>
        <v>5</v>
      </c>
      <c r="P46" s="66">
        <f>IF(details!O46="","",details!O46)</f>
        <v>5</v>
      </c>
      <c r="Q46" s="66">
        <f t="shared" si="29"/>
        <v>10</v>
      </c>
      <c r="R46" s="66">
        <f>IF(details!P46="","",details!P46)</f>
        <v>5</v>
      </c>
      <c r="S46" s="66">
        <f>IF(details!Q46="","",details!Q46)</f>
        <v>5</v>
      </c>
      <c r="T46" s="66">
        <f t="shared" si="30"/>
        <v>10</v>
      </c>
      <c r="U46" s="150">
        <f t="shared" si="31"/>
        <v>30</v>
      </c>
      <c r="V46" s="66">
        <f>IF(details!R46="","",details!R46)</f>
        <v>21</v>
      </c>
      <c r="W46" s="66">
        <f>IF(details!S46="","",details!S46)</f>
        <v>21</v>
      </c>
      <c r="X46" s="66">
        <f>IF(details!T46="","",details!T46)</f>
        <v>1</v>
      </c>
      <c r="Y46" s="150">
        <f t="shared" si="32"/>
        <v>43</v>
      </c>
      <c r="Z46" s="151">
        <f t="shared" si="33"/>
        <v>73</v>
      </c>
      <c r="AA46" s="66">
        <f>IF(details!U46="","",details!U46)</f>
        <v>21</v>
      </c>
      <c r="AB46" s="66">
        <f>IF(details!V46="","",details!V46)</f>
        <v>21</v>
      </c>
      <c r="AC46" s="66">
        <f>IF(details!W46="","",details!W46)</f>
        <v>20</v>
      </c>
      <c r="AD46" s="151">
        <f t="shared" si="34"/>
        <v>62</v>
      </c>
      <c r="AE46" s="97">
        <f t="shared" si="35"/>
        <v>135</v>
      </c>
      <c r="AF46" s="152">
        <f t="shared" si="36"/>
        <v>68</v>
      </c>
      <c r="AG46" s="97" t="str">
        <f t="shared" si="37"/>
        <v>C</v>
      </c>
      <c r="AH46" s="138">
        <f t="shared" si="0"/>
        <v>200</v>
      </c>
      <c r="AI46" s="138">
        <f t="shared" si="38"/>
        <v>0</v>
      </c>
      <c r="AJ46" s="66">
        <f>IF(details!X46="","",details!X46)</f>
        <v>5</v>
      </c>
      <c r="AK46" s="66">
        <f>IF(details!Y46="","",details!Y46)</f>
        <v>5</v>
      </c>
      <c r="AL46" s="66">
        <f t="shared" si="39"/>
        <v>10</v>
      </c>
      <c r="AM46" s="66">
        <f>IF(details!Z46="","",details!Z46)</f>
        <v>5</v>
      </c>
      <c r="AN46" s="66">
        <f>IF(details!AA46="","",details!AA46)</f>
        <v>5</v>
      </c>
      <c r="AO46" s="66">
        <f t="shared" si="40"/>
        <v>10</v>
      </c>
      <c r="AP46" s="66">
        <f>IF(details!AB46="","",details!AB46)</f>
        <v>5</v>
      </c>
      <c r="AQ46" s="66">
        <f>IF(details!AC46="","",details!AC46)</f>
        <v>5</v>
      </c>
      <c r="AR46" s="66">
        <f t="shared" si="41"/>
        <v>10</v>
      </c>
      <c r="AS46" s="150">
        <f t="shared" si="42"/>
        <v>30</v>
      </c>
      <c r="AT46" s="66">
        <f>IF(details!AD46="","",details!AD46)</f>
        <v>21</v>
      </c>
      <c r="AU46" s="66">
        <f>IF(details!AE46="","",details!AE46)</f>
        <v>21</v>
      </c>
      <c r="AV46" s="66">
        <f>IF(details!AF46="","",details!AF46)</f>
        <v>1</v>
      </c>
      <c r="AW46" s="150">
        <f t="shared" si="43"/>
        <v>43</v>
      </c>
      <c r="AX46" s="151">
        <f t="shared" si="44"/>
        <v>73</v>
      </c>
      <c r="AY46" s="66">
        <f>IF(details!AG46="","",details!AG46)</f>
        <v>21</v>
      </c>
      <c r="AZ46" s="66">
        <f>IF(details!AH46="","",details!AH46)</f>
        <v>21</v>
      </c>
      <c r="BA46" s="66">
        <f>IF(details!AI46="","",details!AI46)</f>
        <v>20</v>
      </c>
      <c r="BB46" s="151">
        <f t="shared" si="45"/>
        <v>62</v>
      </c>
      <c r="BC46" s="97">
        <f t="shared" si="46"/>
        <v>135</v>
      </c>
      <c r="BD46" s="152">
        <f t="shared" si="47"/>
        <v>68</v>
      </c>
      <c r="BE46" s="97" t="str">
        <f t="shared" si="48"/>
        <v>C</v>
      </c>
      <c r="BF46" s="138">
        <f t="shared" si="2"/>
        <v>200</v>
      </c>
      <c r="BG46" s="138">
        <f t="shared" si="49"/>
        <v>0</v>
      </c>
      <c r="BH46" s="153" t="str">
        <f>IF(D46="","",details!AJ46)</f>
        <v>s</v>
      </c>
      <c r="BI46" s="66">
        <f>IF(details!AK46="","",details!AK46)</f>
        <v>5</v>
      </c>
      <c r="BJ46" s="66">
        <f>IF(details!AL46="","",details!AL46)</f>
        <v>5</v>
      </c>
      <c r="BK46" s="66">
        <f t="shared" si="50"/>
        <v>10</v>
      </c>
      <c r="BL46" s="66">
        <f>IF(details!AM46="","",details!AM46)</f>
        <v>5</v>
      </c>
      <c r="BM46" s="66">
        <f>IF(details!AN46="","",details!AN46)</f>
        <v>5</v>
      </c>
      <c r="BN46" s="66">
        <f t="shared" si="51"/>
        <v>10</v>
      </c>
      <c r="BO46" s="66">
        <f>IF(details!AO46="","",details!AO46)</f>
        <v>5</v>
      </c>
      <c r="BP46" s="66">
        <f>IF(details!AP46="","",details!AP46)</f>
        <v>5</v>
      </c>
      <c r="BQ46" s="66">
        <f t="shared" si="52"/>
        <v>10</v>
      </c>
      <c r="BR46" s="150">
        <f t="shared" si="53"/>
        <v>30</v>
      </c>
      <c r="BS46" s="66">
        <f>IF(details!AQ46="","",details!AQ46)</f>
        <v>50</v>
      </c>
      <c r="BT46" s="66">
        <f>IF(details!AR46="","",details!AR46)</f>
        <v>20</v>
      </c>
      <c r="BU46" s="150">
        <f t="shared" si="54"/>
        <v>70</v>
      </c>
      <c r="BV46" s="151">
        <f t="shared" si="55"/>
        <v>100</v>
      </c>
      <c r="BW46" s="66">
        <f>IF(details!AS46="","",details!AS46)</f>
        <v>70</v>
      </c>
      <c r="BX46" s="66">
        <f>IF(details!AT46="","",details!AT46)</f>
        <v>30</v>
      </c>
      <c r="BY46" s="151">
        <f t="shared" si="56"/>
        <v>100</v>
      </c>
      <c r="BZ46" s="97">
        <f t="shared" si="57"/>
        <v>200</v>
      </c>
      <c r="CA46" s="152">
        <f t="shared" si="58"/>
        <v>100</v>
      </c>
      <c r="CB46" s="97" t="str">
        <f t="shared" si="59"/>
        <v>A</v>
      </c>
      <c r="CC46" s="138">
        <f t="shared" si="4"/>
        <v>200</v>
      </c>
      <c r="CD46" s="138">
        <f t="shared" si="60"/>
        <v>0</v>
      </c>
      <c r="CE46" s="66">
        <f>IF(details!AU46="","",details!AU46)</f>
        <v>5</v>
      </c>
      <c r="CF46" s="66">
        <f>IF(details!AV46="","",details!AV46)</f>
        <v>5</v>
      </c>
      <c r="CG46" s="66">
        <f t="shared" si="61"/>
        <v>10</v>
      </c>
      <c r="CH46" s="66">
        <f>IF(details!AW46="","",details!AW46)</f>
        <v>5</v>
      </c>
      <c r="CI46" s="66">
        <f>IF(details!AX46="","",details!AX46)</f>
        <v>5</v>
      </c>
      <c r="CJ46" s="66">
        <f t="shared" si="62"/>
        <v>10</v>
      </c>
      <c r="CK46" s="66">
        <f>IF(details!AY46="","",details!AY46)</f>
        <v>5</v>
      </c>
      <c r="CL46" s="66">
        <f>IF(details!AZ46="","",details!AZ46)</f>
        <v>5</v>
      </c>
      <c r="CM46" s="66">
        <f t="shared" si="63"/>
        <v>10</v>
      </c>
      <c r="CN46" s="150">
        <f t="shared" si="64"/>
        <v>30</v>
      </c>
      <c r="CO46" s="66">
        <f>IF(details!BA46="","",details!BA46)</f>
        <v>21</v>
      </c>
      <c r="CP46" s="66">
        <f>IF(details!BB46="","",details!BB46)</f>
        <v>21</v>
      </c>
      <c r="CQ46" s="66">
        <f>IF(details!BC46="","",details!BC46)</f>
        <v>1</v>
      </c>
      <c r="CR46" s="150">
        <f t="shared" si="65"/>
        <v>43</v>
      </c>
      <c r="CS46" s="151">
        <f t="shared" si="66"/>
        <v>73</v>
      </c>
      <c r="CT46" s="66">
        <f>IF(details!BD46="","",details!BD46)</f>
        <v>21</v>
      </c>
      <c r="CU46" s="66">
        <f>IF(details!BE46="","",details!BE46)</f>
        <v>21</v>
      </c>
      <c r="CV46" s="66">
        <f>IF(details!BF46="","",details!BF46)</f>
        <v>20</v>
      </c>
      <c r="CW46" s="151">
        <f t="shared" si="67"/>
        <v>62</v>
      </c>
      <c r="CX46" s="97">
        <f t="shared" si="68"/>
        <v>135</v>
      </c>
      <c r="CY46" s="152">
        <f t="shared" si="69"/>
        <v>68</v>
      </c>
      <c r="CZ46" s="97" t="str">
        <f t="shared" si="70"/>
        <v>C</v>
      </c>
      <c r="DA46" s="138">
        <f t="shared" si="6"/>
        <v>200</v>
      </c>
      <c r="DB46" s="138">
        <f t="shared" si="71"/>
        <v>0</v>
      </c>
      <c r="DC46" s="66">
        <f>IF(details!BG46="","",details!BG46)</f>
        <v>5</v>
      </c>
      <c r="DD46" s="66">
        <f>IF(details!BH46="","",details!BH46)</f>
        <v>5</v>
      </c>
      <c r="DE46" s="66">
        <f t="shared" si="72"/>
        <v>10</v>
      </c>
      <c r="DF46" s="66">
        <f>IF(details!BI46="","",details!BI46)</f>
        <v>5</v>
      </c>
      <c r="DG46" s="66">
        <f>IF(details!BJ46="","",details!BJ46)</f>
        <v>5</v>
      </c>
      <c r="DH46" s="66">
        <f t="shared" si="73"/>
        <v>10</v>
      </c>
      <c r="DI46" s="66">
        <f>IF(details!BK46="","",details!BK46)</f>
        <v>5</v>
      </c>
      <c r="DJ46" s="66">
        <f>IF(details!BL46="","",details!BL46)</f>
        <v>5</v>
      </c>
      <c r="DK46" s="66">
        <f t="shared" si="74"/>
        <v>10</v>
      </c>
      <c r="DL46" s="150">
        <f t="shared" si="75"/>
        <v>30</v>
      </c>
      <c r="DM46" s="66">
        <f>IF(details!BM46="","",details!BM46)</f>
        <v>50</v>
      </c>
      <c r="DN46" s="66">
        <f>IF(details!BN46="","",details!BN46)</f>
        <v>20</v>
      </c>
      <c r="DO46" s="150">
        <f t="shared" si="76"/>
        <v>70</v>
      </c>
      <c r="DP46" s="151">
        <f t="shared" si="77"/>
        <v>100</v>
      </c>
      <c r="DQ46" s="66">
        <f>IF(details!BO46="","",details!BO46)</f>
        <v>70</v>
      </c>
      <c r="DR46" s="66">
        <f>IF(details!BP46="","",details!BP46)</f>
        <v>30</v>
      </c>
      <c r="DS46" s="151">
        <f t="shared" si="78"/>
        <v>100</v>
      </c>
      <c r="DT46" s="97">
        <f t="shared" si="79"/>
        <v>200</v>
      </c>
      <c r="DU46" s="152">
        <f t="shared" si="80"/>
        <v>100</v>
      </c>
      <c r="DV46" s="97" t="str">
        <f t="shared" si="81"/>
        <v>A</v>
      </c>
      <c r="DW46" s="138">
        <f t="shared" si="8"/>
        <v>200</v>
      </c>
      <c r="DX46" s="138">
        <f t="shared" si="82"/>
        <v>0</v>
      </c>
      <c r="DY46" s="66">
        <f>IF(details!BQ46="","",details!BQ46)</f>
        <v>5</v>
      </c>
      <c r="DZ46" s="66">
        <f>IF(details!BR46="","",details!BR46)</f>
        <v>5</v>
      </c>
      <c r="EA46" s="66">
        <f t="shared" si="83"/>
        <v>10</v>
      </c>
      <c r="EB46" s="66">
        <f>IF(details!BS46="","",details!BS46)</f>
        <v>5</v>
      </c>
      <c r="EC46" s="66">
        <f>IF(details!BT46="","",details!BT46)</f>
        <v>5</v>
      </c>
      <c r="ED46" s="66">
        <f t="shared" si="84"/>
        <v>10</v>
      </c>
      <c r="EE46" s="66">
        <f>IF(details!BU46="","",details!BU46)</f>
        <v>5</v>
      </c>
      <c r="EF46" s="66">
        <f>IF(details!BV46="","",details!BV46)</f>
        <v>5</v>
      </c>
      <c r="EG46" s="66">
        <f t="shared" si="85"/>
        <v>10</v>
      </c>
      <c r="EH46" s="150">
        <f t="shared" si="86"/>
        <v>30</v>
      </c>
      <c r="EI46" s="66">
        <f>IF(details!BW46="","",details!BW46)</f>
        <v>50</v>
      </c>
      <c r="EJ46" s="66">
        <f>IF(details!BX46="","",details!BX46)</f>
        <v>20</v>
      </c>
      <c r="EK46" s="150">
        <f t="shared" si="87"/>
        <v>70</v>
      </c>
      <c r="EL46" s="151">
        <f t="shared" si="88"/>
        <v>100</v>
      </c>
      <c r="EM46" s="66">
        <f>IF(details!BY46="","",details!BY46)</f>
        <v>70</v>
      </c>
      <c r="EN46" s="66">
        <f>IF(details!BZ46="","",details!BZ46)</f>
        <v>30</v>
      </c>
      <c r="EO46" s="151">
        <f t="shared" si="89"/>
        <v>100</v>
      </c>
      <c r="EP46" s="97">
        <f t="shared" si="90"/>
        <v>200</v>
      </c>
      <c r="EQ46" s="152">
        <f t="shared" si="91"/>
        <v>100</v>
      </c>
      <c r="ER46" s="97" t="str">
        <f t="shared" si="92"/>
        <v>A</v>
      </c>
      <c r="ES46" s="138">
        <f t="shared" si="10"/>
        <v>200</v>
      </c>
      <c r="ET46" s="138">
        <f t="shared" si="93"/>
        <v>0</v>
      </c>
      <c r="EU46" s="66">
        <f>IF(details!CA46="","",details!CA46)</f>
        <v>20</v>
      </c>
      <c r="EV46" s="66">
        <f>IF(details!CB46="","",details!CB46)</f>
        <v>20</v>
      </c>
      <c r="EW46" s="66">
        <f>IF(details!CC46="","",details!CC46)</f>
        <v>20</v>
      </c>
      <c r="EX46" s="66">
        <f>IF(details!CD46="","",details!CD46)</f>
        <v>20</v>
      </c>
      <c r="EY46" s="66">
        <f>IF(details!CE46="","",details!CE46)</f>
        <v>20</v>
      </c>
      <c r="EZ46" s="97">
        <f t="shared" si="94"/>
        <v>100</v>
      </c>
      <c r="FA46" s="97">
        <f t="shared" si="95"/>
        <v>100</v>
      </c>
      <c r="FB46" s="97" t="str">
        <f t="shared" si="96"/>
        <v>A</v>
      </c>
      <c r="FC46" s="138">
        <f t="shared" si="97"/>
        <v>100</v>
      </c>
      <c r="FD46" s="138">
        <f t="shared" si="98"/>
        <v>0</v>
      </c>
      <c r="FE46" s="66">
        <f>IF(details!CF46="","",details!CF46)</f>
        <v>20</v>
      </c>
      <c r="FF46" s="66">
        <f>IF(details!CG46="","",details!CG46)</f>
        <v>20</v>
      </c>
      <c r="FG46" s="66">
        <f>IF(details!CH46="","",details!CH46)</f>
        <v>20</v>
      </c>
      <c r="FH46" s="66">
        <f>IF(details!CI46="","",details!CI46)</f>
        <v>20</v>
      </c>
      <c r="FI46" s="66">
        <f>IF(details!CJ46="","",details!CJ46)</f>
        <v>20</v>
      </c>
      <c r="FJ46" s="97">
        <f t="shared" si="99"/>
        <v>100</v>
      </c>
      <c r="FK46" s="97">
        <f t="shared" si="100"/>
        <v>100</v>
      </c>
      <c r="FL46" s="97" t="str">
        <f t="shared" si="101"/>
        <v>A</v>
      </c>
      <c r="FM46" s="138">
        <f t="shared" si="102"/>
        <v>100</v>
      </c>
      <c r="FN46" s="138">
        <f t="shared" si="103"/>
        <v>0</v>
      </c>
      <c r="FO46" s="66">
        <f>IF(details!CK46="","",details!CK46)</f>
        <v>20</v>
      </c>
      <c r="FP46" s="66">
        <f>IF(details!CL46="","",details!CL46)</f>
        <v>20</v>
      </c>
      <c r="FQ46" s="66">
        <f>IF(details!CM46="","",details!CM46)</f>
        <v>20</v>
      </c>
      <c r="FR46" s="66">
        <f>IF(details!CN46="","",details!CN46)</f>
        <v>20</v>
      </c>
      <c r="FS46" s="66">
        <f>IF(details!CO46="","",details!CO46)</f>
        <v>20</v>
      </c>
      <c r="FT46" s="97">
        <f t="shared" si="104"/>
        <v>100</v>
      </c>
      <c r="FU46" s="97">
        <f t="shared" si="105"/>
        <v>100</v>
      </c>
      <c r="FV46" s="97" t="str">
        <f t="shared" si="106"/>
        <v>A</v>
      </c>
      <c r="FW46" s="138">
        <f t="shared" si="107"/>
        <v>100</v>
      </c>
      <c r="FX46" s="138">
        <f t="shared" si="108"/>
        <v>0</v>
      </c>
      <c r="FY46" s="96">
        <f t="shared" si="109"/>
        <v>200</v>
      </c>
      <c r="FZ46" s="96">
        <f t="shared" si="110"/>
        <v>135</v>
      </c>
      <c r="GA46" s="96" t="str">
        <f t="shared" si="111"/>
        <v>C</v>
      </c>
      <c r="GB46" s="96">
        <f t="shared" si="112"/>
        <v>200</v>
      </c>
      <c r="GC46" s="96">
        <f t="shared" si="113"/>
        <v>135</v>
      </c>
      <c r="GD46" s="96" t="str">
        <f t="shared" si="114"/>
        <v>C</v>
      </c>
      <c r="GE46" s="154">
        <f t="shared" si="115"/>
        <v>200</v>
      </c>
      <c r="GF46" s="154">
        <f t="shared" si="116"/>
        <v>200</v>
      </c>
      <c r="GG46" s="154" t="str">
        <f t="shared" si="117"/>
        <v>A</v>
      </c>
      <c r="GH46" s="96" t="str">
        <f t="shared" si="118"/>
        <v>A</v>
      </c>
      <c r="GI46" s="96" t="str">
        <f t="shared" si="119"/>
        <v/>
      </c>
      <c r="GJ46" s="96" t="str">
        <f t="shared" si="120"/>
        <v/>
      </c>
      <c r="GK46" s="96" t="str">
        <f t="shared" si="121"/>
        <v/>
      </c>
      <c r="GL46" s="96" t="str">
        <f t="shared" si="122"/>
        <v/>
      </c>
      <c r="GM46" s="96">
        <f t="shared" si="123"/>
        <v>200</v>
      </c>
      <c r="GN46" s="96">
        <f t="shared" si="124"/>
        <v>135</v>
      </c>
      <c r="GO46" s="96" t="str">
        <f t="shared" si="125"/>
        <v>C</v>
      </c>
      <c r="GP46" s="96">
        <f t="shared" si="126"/>
        <v>200</v>
      </c>
      <c r="GQ46" s="96">
        <f t="shared" si="127"/>
        <v>200</v>
      </c>
      <c r="GR46" s="96" t="str">
        <f t="shared" si="128"/>
        <v>A</v>
      </c>
      <c r="GS46" s="96">
        <f t="shared" si="129"/>
        <v>200</v>
      </c>
      <c r="GT46" s="96">
        <f t="shared" si="130"/>
        <v>200</v>
      </c>
      <c r="GU46" s="96" t="str">
        <f t="shared" si="131"/>
        <v>A</v>
      </c>
      <c r="GV46" s="96">
        <f t="shared" si="132"/>
        <v>100</v>
      </c>
      <c r="GW46" s="96">
        <f t="shared" si="133"/>
        <v>100</v>
      </c>
      <c r="GX46" s="96" t="str">
        <f t="shared" si="134"/>
        <v>A</v>
      </c>
      <c r="GY46" s="155">
        <f t="shared" si="135"/>
        <v>100</v>
      </c>
      <c r="GZ46" s="155">
        <f t="shared" si="136"/>
        <v>100</v>
      </c>
      <c r="HA46" s="155" t="str">
        <f t="shared" si="137"/>
        <v>A</v>
      </c>
      <c r="HB46" s="155">
        <f t="shared" si="138"/>
        <v>100</v>
      </c>
      <c r="HC46" s="155">
        <f t="shared" si="139"/>
        <v>100</v>
      </c>
      <c r="HD46" s="155" t="str">
        <f t="shared" si="140"/>
        <v>A</v>
      </c>
      <c r="HE46" s="257">
        <f t="shared" si="141"/>
        <v>0</v>
      </c>
      <c r="HF46" s="257">
        <f t="shared" si="142"/>
        <v>0</v>
      </c>
      <c r="HG46" s="257">
        <f t="shared" si="143"/>
        <v>4</v>
      </c>
      <c r="HH46" s="257">
        <f t="shared" si="144"/>
        <v>0</v>
      </c>
      <c r="HI46" s="66" t="str">
        <f t="shared" si="155"/>
        <v>PASSED</v>
      </c>
      <c r="HJ46" s="93">
        <f t="shared" si="145"/>
        <v>1200</v>
      </c>
      <c r="HK46" s="93">
        <f t="shared" si="146"/>
        <v>1005</v>
      </c>
      <c r="HL46" s="94">
        <f t="shared" si="147"/>
        <v>83.75</v>
      </c>
      <c r="HM46" s="216">
        <f t="shared" si="148"/>
        <v>83.75</v>
      </c>
      <c r="HN46" s="217">
        <f t="shared" si="149"/>
        <v>12.99999999999998</v>
      </c>
      <c r="HO46" s="95" t="str">
        <f t="shared" si="150"/>
        <v>B</v>
      </c>
      <c r="HP46" s="156" t="str">
        <f>details!EP46</f>
        <v/>
      </c>
      <c r="HQ46" s="157" t="str">
        <f>details!EQ46</f>
        <v/>
      </c>
      <c r="HR46" s="220" t="str">
        <f t="shared" si="152"/>
        <v/>
      </c>
      <c r="HS46" s="102" t="str">
        <f>IF(details!CP46="","",details!CP46)</f>
        <v/>
      </c>
    </row>
    <row r="47" spans="1:227" ht="14" customHeight="1">
      <c r="A47" s="147">
        <f>IF(details!A47="","",details!A47)</f>
        <v>41</v>
      </c>
      <c r="B47" s="66" t="str">
        <f>IF(details!B47="","",details!B47)</f>
        <v/>
      </c>
      <c r="C47" s="66" t="str">
        <f>IF(details!C47="","",details!C47)</f>
        <v/>
      </c>
      <c r="D47" s="97">
        <f>IF(details!D47="","",details!D47)</f>
        <v>841</v>
      </c>
      <c r="E47" s="97" t="str">
        <f>IF(details!E47="","",details!E47)</f>
        <v/>
      </c>
      <c r="F47" s="66" t="str">
        <f>IF(details!F47="","",details!F47)</f>
        <v/>
      </c>
      <c r="G47" s="315" t="str">
        <f>IF(details!G47="","",details!G47)</f>
        <v/>
      </c>
      <c r="H47" s="148" t="str">
        <f>IF(details!CQ47="","",details!CQ47)</f>
        <v/>
      </c>
      <c r="I47" s="149" t="str">
        <f>IF(details!I47="","",details!I47)</f>
        <v>A41</v>
      </c>
      <c r="J47" s="149" t="str">
        <f>IF(details!J47="","",details!J47)</f>
        <v>B41</v>
      </c>
      <c r="K47" s="149" t="str">
        <f>IF(details!K47="","",details!K47)</f>
        <v>C41</v>
      </c>
      <c r="L47" s="66">
        <f>IF(details!L47="","",details!L47)</f>
        <v>5</v>
      </c>
      <c r="M47" s="66">
        <f>IF(details!M47="","",details!M47)</f>
        <v>5</v>
      </c>
      <c r="N47" s="66">
        <f t="shared" si="28"/>
        <v>10</v>
      </c>
      <c r="O47" s="66">
        <f>IF(details!N47="","",details!N47)</f>
        <v>5</v>
      </c>
      <c r="P47" s="66">
        <f>IF(details!O47="","",details!O47)</f>
        <v>5</v>
      </c>
      <c r="Q47" s="66">
        <f t="shared" si="29"/>
        <v>10</v>
      </c>
      <c r="R47" s="66">
        <f>IF(details!P47="","",details!P47)</f>
        <v>5</v>
      </c>
      <c r="S47" s="66">
        <f>IF(details!Q47="","",details!Q47)</f>
        <v>5</v>
      </c>
      <c r="T47" s="66">
        <f t="shared" si="30"/>
        <v>10</v>
      </c>
      <c r="U47" s="150">
        <f t="shared" si="31"/>
        <v>30</v>
      </c>
      <c r="V47" s="66">
        <f>IF(details!R47="","",details!R47)</f>
        <v>30</v>
      </c>
      <c r="W47" s="66">
        <f>IF(details!S47="","",details!S47)</f>
        <v>30</v>
      </c>
      <c r="X47" s="66">
        <f>IF(details!T47="","",details!T47)</f>
        <v>10</v>
      </c>
      <c r="Y47" s="150">
        <f t="shared" si="32"/>
        <v>70</v>
      </c>
      <c r="Z47" s="151">
        <f t="shared" si="33"/>
        <v>100</v>
      </c>
      <c r="AA47" s="66">
        <f>IF(details!U47="","",details!U47)</f>
        <v>40</v>
      </c>
      <c r="AB47" s="66">
        <f>IF(details!V47="","",details!V47)</f>
        <v>40</v>
      </c>
      <c r="AC47" s="66">
        <f>IF(details!W47="","",details!W47)</f>
        <v>20</v>
      </c>
      <c r="AD47" s="151">
        <f t="shared" si="34"/>
        <v>100</v>
      </c>
      <c r="AE47" s="97">
        <f t="shared" si="35"/>
        <v>200</v>
      </c>
      <c r="AF47" s="152">
        <f t="shared" si="36"/>
        <v>100</v>
      </c>
      <c r="AG47" s="97" t="str">
        <f t="shared" si="37"/>
        <v>A</v>
      </c>
      <c r="AH47" s="138">
        <f t="shared" si="0"/>
        <v>200</v>
      </c>
      <c r="AI47" s="138">
        <f t="shared" si="38"/>
        <v>0</v>
      </c>
      <c r="AJ47" s="66">
        <f>IF(details!X47="","",details!X47)</f>
        <v>5</v>
      </c>
      <c r="AK47" s="66">
        <f>IF(details!Y47="","",details!Y47)</f>
        <v>5</v>
      </c>
      <c r="AL47" s="66">
        <f t="shared" si="39"/>
        <v>10</v>
      </c>
      <c r="AM47" s="66">
        <f>IF(details!Z47="","",details!Z47)</f>
        <v>5</v>
      </c>
      <c r="AN47" s="66">
        <f>IF(details!AA47="","",details!AA47)</f>
        <v>5</v>
      </c>
      <c r="AO47" s="66">
        <f t="shared" si="40"/>
        <v>10</v>
      </c>
      <c r="AP47" s="66">
        <f>IF(details!AB47="","",details!AB47)</f>
        <v>5</v>
      </c>
      <c r="AQ47" s="66">
        <f>IF(details!AC47="","",details!AC47)</f>
        <v>5</v>
      </c>
      <c r="AR47" s="66">
        <f t="shared" si="41"/>
        <v>10</v>
      </c>
      <c r="AS47" s="150">
        <f t="shared" si="42"/>
        <v>30</v>
      </c>
      <c r="AT47" s="66">
        <f>IF(details!AD47="","",details!AD47)</f>
        <v>30</v>
      </c>
      <c r="AU47" s="66">
        <f>IF(details!AE47="","",details!AE47)</f>
        <v>30</v>
      </c>
      <c r="AV47" s="66">
        <f>IF(details!AF47="","",details!AF47)</f>
        <v>10</v>
      </c>
      <c r="AW47" s="150">
        <f t="shared" si="43"/>
        <v>70</v>
      </c>
      <c r="AX47" s="151">
        <f t="shared" si="44"/>
        <v>100</v>
      </c>
      <c r="AY47" s="66">
        <f>IF(details!AG47="","",details!AG47)</f>
        <v>40</v>
      </c>
      <c r="AZ47" s="66">
        <f>IF(details!AH47="","",details!AH47)</f>
        <v>40</v>
      </c>
      <c r="BA47" s="66">
        <f>IF(details!AI47="","",details!AI47)</f>
        <v>20</v>
      </c>
      <c r="BB47" s="151">
        <f t="shared" si="45"/>
        <v>100</v>
      </c>
      <c r="BC47" s="97">
        <f t="shared" si="46"/>
        <v>200</v>
      </c>
      <c r="BD47" s="152">
        <f t="shared" si="47"/>
        <v>100</v>
      </c>
      <c r="BE47" s="97" t="str">
        <f t="shared" si="48"/>
        <v>A</v>
      </c>
      <c r="BF47" s="138">
        <f t="shared" si="2"/>
        <v>200</v>
      </c>
      <c r="BG47" s="138">
        <f t="shared" si="49"/>
        <v>0</v>
      </c>
      <c r="BH47" s="153" t="str">
        <f>IF(D47="","",details!AJ47)</f>
        <v>s</v>
      </c>
      <c r="BI47" s="66">
        <f>IF(details!AK47="","",details!AK47)</f>
        <v>5</v>
      </c>
      <c r="BJ47" s="66">
        <f>IF(details!AL47="","",details!AL47)</f>
        <v>5</v>
      </c>
      <c r="BK47" s="66">
        <f t="shared" si="50"/>
        <v>10</v>
      </c>
      <c r="BL47" s="66">
        <f>IF(details!AM47="","",details!AM47)</f>
        <v>5</v>
      </c>
      <c r="BM47" s="66">
        <f>IF(details!AN47="","",details!AN47)</f>
        <v>5</v>
      </c>
      <c r="BN47" s="66">
        <f t="shared" si="51"/>
        <v>10</v>
      </c>
      <c r="BO47" s="66">
        <f>IF(details!AO47="","",details!AO47)</f>
        <v>5</v>
      </c>
      <c r="BP47" s="66">
        <f>IF(details!AP47="","",details!AP47)</f>
        <v>5</v>
      </c>
      <c r="BQ47" s="66">
        <f t="shared" si="52"/>
        <v>10</v>
      </c>
      <c r="BR47" s="150">
        <f t="shared" si="53"/>
        <v>30</v>
      </c>
      <c r="BS47" s="66">
        <f>IF(details!AQ47="","",details!AQ47)</f>
        <v>50</v>
      </c>
      <c r="BT47" s="66">
        <f>IF(details!AR47="","",details!AR47)</f>
        <v>20</v>
      </c>
      <c r="BU47" s="150">
        <f t="shared" si="54"/>
        <v>70</v>
      </c>
      <c r="BV47" s="151">
        <f t="shared" si="55"/>
        <v>100</v>
      </c>
      <c r="BW47" s="66">
        <f>IF(details!AS47="","",details!AS47)</f>
        <v>70</v>
      </c>
      <c r="BX47" s="66">
        <f>IF(details!AT47="","",details!AT47)</f>
        <v>30</v>
      </c>
      <c r="BY47" s="151">
        <f t="shared" si="56"/>
        <v>100</v>
      </c>
      <c r="BZ47" s="97">
        <f t="shared" si="57"/>
        <v>200</v>
      </c>
      <c r="CA47" s="152">
        <f t="shared" si="58"/>
        <v>100</v>
      </c>
      <c r="CB47" s="97" t="str">
        <f t="shared" si="59"/>
        <v>A</v>
      </c>
      <c r="CC47" s="138">
        <f t="shared" si="4"/>
        <v>200</v>
      </c>
      <c r="CD47" s="138">
        <f t="shared" si="60"/>
        <v>0</v>
      </c>
      <c r="CE47" s="66">
        <f>IF(details!AU47="","",details!AU47)</f>
        <v>5</v>
      </c>
      <c r="CF47" s="66">
        <f>IF(details!AV47="","",details!AV47)</f>
        <v>5</v>
      </c>
      <c r="CG47" s="66">
        <f t="shared" si="61"/>
        <v>10</v>
      </c>
      <c r="CH47" s="66">
        <f>IF(details!AW47="","",details!AW47)</f>
        <v>5</v>
      </c>
      <c r="CI47" s="66">
        <f>IF(details!AX47="","",details!AX47)</f>
        <v>5</v>
      </c>
      <c r="CJ47" s="66">
        <f t="shared" si="62"/>
        <v>10</v>
      </c>
      <c r="CK47" s="66">
        <f>IF(details!AY47="","",details!AY47)</f>
        <v>5</v>
      </c>
      <c r="CL47" s="66">
        <f>IF(details!AZ47="","",details!AZ47)</f>
        <v>5</v>
      </c>
      <c r="CM47" s="66">
        <f t="shared" si="63"/>
        <v>10</v>
      </c>
      <c r="CN47" s="150">
        <f t="shared" si="64"/>
        <v>30</v>
      </c>
      <c r="CO47" s="66">
        <f>IF(details!BA47="","",details!BA47)</f>
        <v>30</v>
      </c>
      <c r="CP47" s="66">
        <f>IF(details!BB47="","",details!BB47)</f>
        <v>30</v>
      </c>
      <c r="CQ47" s="66">
        <f>IF(details!BC47="","",details!BC47)</f>
        <v>10</v>
      </c>
      <c r="CR47" s="150">
        <f t="shared" si="65"/>
        <v>70</v>
      </c>
      <c r="CS47" s="151">
        <f t="shared" si="66"/>
        <v>100</v>
      </c>
      <c r="CT47" s="66">
        <f>IF(details!BD47="","",details!BD47)</f>
        <v>40</v>
      </c>
      <c r="CU47" s="66">
        <f>IF(details!BE47="","",details!BE47)</f>
        <v>40</v>
      </c>
      <c r="CV47" s="66">
        <f>IF(details!BF47="","",details!BF47)</f>
        <v>20</v>
      </c>
      <c r="CW47" s="151">
        <f t="shared" si="67"/>
        <v>100</v>
      </c>
      <c r="CX47" s="97">
        <f t="shared" si="68"/>
        <v>200</v>
      </c>
      <c r="CY47" s="152">
        <f t="shared" si="69"/>
        <v>100</v>
      </c>
      <c r="CZ47" s="97" t="str">
        <f t="shared" si="70"/>
        <v>A</v>
      </c>
      <c r="DA47" s="138">
        <f t="shared" si="6"/>
        <v>200</v>
      </c>
      <c r="DB47" s="138">
        <f t="shared" si="71"/>
        <v>0</v>
      </c>
      <c r="DC47" s="66">
        <f>IF(details!BG47="","",details!BG47)</f>
        <v>5</v>
      </c>
      <c r="DD47" s="66">
        <f>IF(details!BH47="","",details!BH47)</f>
        <v>5</v>
      </c>
      <c r="DE47" s="66">
        <f t="shared" si="72"/>
        <v>10</v>
      </c>
      <c r="DF47" s="66">
        <f>IF(details!BI47="","",details!BI47)</f>
        <v>5</v>
      </c>
      <c r="DG47" s="66">
        <f>IF(details!BJ47="","",details!BJ47)</f>
        <v>5</v>
      </c>
      <c r="DH47" s="66">
        <f t="shared" si="73"/>
        <v>10</v>
      </c>
      <c r="DI47" s="66">
        <f>IF(details!BK47="","",details!BK47)</f>
        <v>5</v>
      </c>
      <c r="DJ47" s="66">
        <f>IF(details!BL47="","",details!BL47)</f>
        <v>5</v>
      </c>
      <c r="DK47" s="66">
        <f t="shared" si="74"/>
        <v>10</v>
      </c>
      <c r="DL47" s="150">
        <f t="shared" si="75"/>
        <v>30</v>
      </c>
      <c r="DM47" s="66">
        <f>IF(details!BM47="","",details!BM47)</f>
        <v>50</v>
      </c>
      <c r="DN47" s="66">
        <f>IF(details!BN47="","",details!BN47)</f>
        <v>20</v>
      </c>
      <c r="DO47" s="150">
        <f t="shared" si="76"/>
        <v>70</v>
      </c>
      <c r="DP47" s="151">
        <f t="shared" si="77"/>
        <v>100</v>
      </c>
      <c r="DQ47" s="66">
        <f>IF(details!BO47="","",details!BO47)</f>
        <v>70</v>
      </c>
      <c r="DR47" s="66">
        <f>IF(details!BP47="","",details!BP47)</f>
        <v>30</v>
      </c>
      <c r="DS47" s="151">
        <f t="shared" si="78"/>
        <v>100</v>
      </c>
      <c r="DT47" s="97">
        <f t="shared" si="79"/>
        <v>200</v>
      </c>
      <c r="DU47" s="152">
        <f t="shared" si="80"/>
        <v>100</v>
      </c>
      <c r="DV47" s="97" t="str">
        <f t="shared" si="81"/>
        <v>A</v>
      </c>
      <c r="DW47" s="138">
        <f t="shared" si="8"/>
        <v>200</v>
      </c>
      <c r="DX47" s="138">
        <f t="shared" si="82"/>
        <v>0</v>
      </c>
      <c r="DY47" s="66">
        <f>IF(details!BQ47="","",details!BQ47)</f>
        <v>5</v>
      </c>
      <c r="DZ47" s="66">
        <f>IF(details!BR47="","",details!BR47)</f>
        <v>5</v>
      </c>
      <c r="EA47" s="66">
        <f t="shared" si="83"/>
        <v>10</v>
      </c>
      <c r="EB47" s="66">
        <f>IF(details!BS47="","",details!BS47)</f>
        <v>5</v>
      </c>
      <c r="EC47" s="66">
        <f>IF(details!BT47="","",details!BT47)</f>
        <v>5</v>
      </c>
      <c r="ED47" s="66">
        <f t="shared" si="84"/>
        <v>10</v>
      </c>
      <c r="EE47" s="66">
        <f>IF(details!BU47="","",details!BU47)</f>
        <v>5</v>
      </c>
      <c r="EF47" s="66">
        <f>IF(details!BV47="","",details!BV47)</f>
        <v>5</v>
      </c>
      <c r="EG47" s="66">
        <f t="shared" si="85"/>
        <v>10</v>
      </c>
      <c r="EH47" s="150">
        <f t="shared" si="86"/>
        <v>30</v>
      </c>
      <c r="EI47" s="66">
        <f>IF(details!BW47="","",details!BW47)</f>
        <v>50</v>
      </c>
      <c r="EJ47" s="66">
        <f>IF(details!BX47="","",details!BX47)</f>
        <v>20</v>
      </c>
      <c r="EK47" s="150">
        <f t="shared" si="87"/>
        <v>70</v>
      </c>
      <c r="EL47" s="151">
        <f t="shared" si="88"/>
        <v>100</v>
      </c>
      <c r="EM47" s="66">
        <f>IF(details!BY47="","",details!BY47)</f>
        <v>70</v>
      </c>
      <c r="EN47" s="66">
        <f>IF(details!BZ47="","",details!BZ47)</f>
        <v>30</v>
      </c>
      <c r="EO47" s="151">
        <f t="shared" si="89"/>
        <v>100</v>
      </c>
      <c r="EP47" s="97">
        <f t="shared" si="90"/>
        <v>200</v>
      </c>
      <c r="EQ47" s="152">
        <f t="shared" si="91"/>
        <v>100</v>
      </c>
      <c r="ER47" s="97" t="str">
        <f t="shared" si="92"/>
        <v>A</v>
      </c>
      <c r="ES47" s="138">
        <f t="shared" si="10"/>
        <v>200</v>
      </c>
      <c r="ET47" s="138">
        <f t="shared" si="93"/>
        <v>0</v>
      </c>
      <c r="EU47" s="66">
        <f>IF(details!CA47="","",details!CA47)</f>
        <v>20</v>
      </c>
      <c r="EV47" s="66">
        <f>IF(details!CB47="","",details!CB47)</f>
        <v>20</v>
      </c>
      <c r="EW47" s="66">
        <f>IF(details!CC47="","",details!CC47)</f>
        <v>20</v>
      </c>
      <c r="EX47" s="66">
        <f>IF(details!CD47="","",details!CD47)</f>
        <v>20</v>
      </c>
      <c r="EY47" s="66">
        <f>IF(details!CE47="","",details!CE47)</f>
        <v>20</v>
      </c>
      <c r="EZ47" s="97">
        <f t="shared" si="94"/>
        <v>100</v>
      </c>
      <c r="FA47" s="97">
        <f t="shared" si="95"/>
        <v>100</v>
      </c>
      <c r="FB47" s="97" t="str">
        <f t="shared" si="96"/>
        <v>A</v>
      </c>
      <c r="FC47" s="138">
        <f t="shared" si="97"/>
        <v>100</v>
      </c>
      <c r="FD47" s="138">
        <f t="shared" si="98"/>
        <v>0</v>
      </c>
      <c r="FE47" s="66">
        <f>IF(details!CF47="","",details!CF47)</f>
        <v>20</v>
      </c>
      <c r="FF47" s="66">
        <f>IF(details!CG47="","",details!CG47)</f>
        <v>20</v>
      </c>
      <c r="FG47" s="66">
        <f>IF(details!CH47="","",details!CH47)</f>
        <v>20</v>
      </c>
      <c r="FH47" s="66">
        <f>IF(details!CI47="","",details!CI47)</f>
        <v>20</v>
      </c>
      <c r="FI47" s="66">
        <f>IF(details!CJ47="","",details!CJ47)</f>
        <v>20</v>
      </c>
      <c r="FJ47" s="97">
        <f t="shared" si="99"/>
        <v>100</v>
      </c>
      <c r="FK47" s="97">
        <f t="shared" si="100"/>
        <v>100</v>
      </c>
      <c r="FL47" s="97" t="str">
        <f t="shared" si="101"/>
        <v>A</v>
      </c>
      <c r="FM47" s="138">
        <f t="shared" si="102"/>
        <v>100</v>
      </c>
      <c r="FN47" s="138">
        <f t="shared" si="103"/>
        <v>0</v>
      </c>
      <c r="FO47" s="66">
        <f>IF(details!CK47="","",details!CK47)</f>
        <v>20</v>
      </c>
      <c r="FP47" s="66">
        <f>IF(details!CL47="","",details!CL47)</f>
        <v>20</v>
      </c>
      <c r="FQ47" s="66">
        <f>IF(details!CM47="","",details!CM47)</f>
        <v>20</v>
      </c>
      <c r="FR47" s="66">
        <f>IF(details!CN47="","",details!CN47)</f>
        <v>20</v>
      </c>
      <c r="FS47" s="66">
        <f>IF(details!CO47="","",details!CO47)</f>
        <v>20</v>
      </c>
      <c r="FT47" s="97">
        <f t="shared" si="104"/>
        <v>100</v>
      </c>
      <c r="FU47" s="97">
        <f t="shared" si="105"/>
        <v>100</v>
      </c>
      <c r="FV47" s="97" t="str">
        <f t="shared" si="106"/>
        <v>A</v>
      </c>
      <c r="FW47" s="138">
        <f t="shared" si="107"/>
        <v>100</v>
      </c>
      <c r="FX47" s="138">
        <f t="shared" si="108"/>
        <v>0</v>
      </c>
      <c r="FY47" s="96">
        <f t="shared" si="109"/>
        <v>200</v>
      </c>
      <c r="FZ47" s="96">
        <f t="shared" si="110"/>
        <v>200</v>
      </c>
      <c r="GA47" s="96" t="str">
        <f t="shared" si="111"/>
        <v>A</v>
      </c>
      <c r="GB47" s="96">
        <f t="shared" si="112"/>
        <v>200</v>
      </c>
      <c r="GC47" s="96">
        <f t="shared" si="113"/>
        <v>200</v>
      </c>
      <c r="GD47" s="96" t="str">
        <f t="shared" si="114"/>
        <v>A</v>
      </c>
      <c r="GE47" s="154">
        <f t="shared" si="115"/>
        <v>200</v>
      </c>
      <c r="GF47" s="154">
        <f t="shared" si="116"/>
        <v>200</v>
      </c>
      <c r="GG47" s="154" t="str">
        <f t="shared" si="117"/>
        <v>A</v>
      </c>
      <c r="GH47" s="96" t="str">
        <f t="shared" si="118"/>
        <v>A</v>
      </c>
      <c r="GI47" s="96" t="str">
        <f t="shared" si="119"/>
        <v/>
      </c>
      <c r="GJ47" s="96" t="str">
        <f t="shared" si="120"/>
        <v/>
      </c>
      <c r="GK47" s="96" t="str">
        <f t="shared" si="121"/>
        <v/>
      </c>
      <c r="GL47" s="96" t="str">
        <f t="shared" si="122"/>
        <v/>
      </c>
      <c r="GM47" s="96">
        <f t="shared" si="123"/>
        <v>200</v>
      </c>
      <c r="GN47" s="96">
        <f t="shared" si="124"/>
        <v>200</v>
      </c>
      <c r="GO47" s="96" t="str">
        <f t="shared" si="125"/>
        <v>A</v>
      </c>
      <c r="GP47" s="96">
        <f t="shared" si="126"/>
        <v>200</v>
      </c>
      <c r="GQ47" s="96">
        <f t="shared" si="127"/>
        <v>200</v>
      </c>
      <c r="GR47" s="96" t="str">
        <f t="shared" si="128"/>
        <v>A</v>
      </c>
      <c r="GS47" s="96">
        <f t="shared" si="129"/>
        <v>200</v>
      </c>
      <c r="GT47" s="96">
        <f t="shared" si="130"/>
        <v>200</v>
      </c>
      <c r="GU47" s="96" t="str">
        <f t="shared" si="131"/>
        <v>A</v>
      </c>
      <c r="GV47" s="96">
        <f t="shared" si="132"/>
        <v>100</v>
      </c>
      <c r="GW47" s="96">
        <f t="shared" si="133"/>
        <v>100</v>
      </c>
      <c r="GX47" s="96" t="str">
        <f t="shared" si="134"/>
        <v>A</v>
      </c>
      <c r="GY47" s="155">
        <f t="shared" si="135"/>
        <v>100</v>
      </c>
      <c r="GZ47" s="155">
        <f t="shared" si="136"/>
        <v>100</v>
      </c>
      <c r="HA47" s="155" t="str">
        <f t="shared" si="137"/>
        <v>A</v>
      </c>
      <c r="HB47" s="155">
        <f t="shared" si="138"/>
        <v>100</v>
      </c>
      <c r="HC47" s="155">
        <f t="shared" si="139"/>
        <v>100</v>
      </c>
      <c r="HD47" s="155" t="str">
        <f t="shared" si="140"/>
        <v>A</v>
      </c>
      <c r="HE47" s="257">
        <f t="shared" si="141"/>
        <v>0</v>
      </c>
      <c r="HF47" s="257">
        <f t="shared" si="142"/>
        <v>0</v>
      </c>
      <c r="HG47" s="257">
        <f t="shared" si="143"/>
        <v>4</v>
      </c>
      <c r="HH47" s="257">
        <f t="shared" si="144"/>
        <v>0</v>
      </c>
      <c r="HI47" s="66" t="str">
        <f t="shared" si="155"/>
        <v>PASSED</v>
      </c>
      <c r="HJ47" s="93">
        <f t="shared" si="145"/>
        <v>1200</v>
      </c>
      <c r="HK47" s="93">
        <f t="shared" si="146"/>
        <v>1200</v>
      </c>
      <c r="HL47" s="94">
        <f t="shared" si="147"/>
        <v>100</v>
      </c>
      <c r="HM47" s="216">
        <f t="shared" si="148"/>
        <v>100</v>
      </c>
      <c r="HN47" s="217">
        <f t="shared" si="149"/>
        <v>0</v>
      </c>
      <c r="HO47" s="95" t="str">
        <f t="shared" si="150"/>
        <v>A</v>
      </c>
      <c r="HP47" s="156" t="str">
        <f>details!EP47</f>
        <v/>
      </c>
      <c r="HQ47" s="157" t="str">
        <f>details!EQ47</f>
        <v/>
      </c>
      <c r="HR47" s="220" t="str">
        <f t="shared" si="152"/>
        <v/>
      </c>
      <c r="HS47" s="102" t="str">
        <f>IF(details!CP47="","",details!CP47)</f>
        <v/>
      </c>
    </row>
    <row r="48" spans="1:227" ht="14" customHeight="1">
      <c r="A48" s="147">
        <f>IF(details!A48="","",details!A48)</f>
        <v>42</v>
      </c>
      <c r="B48" s="66" t="str">
        <f>IF(details!B48="","",details!B48)</f>
        <v/>
      </c>
      <c r="C48" s="66" t="str">
        <f>IF(details!C48="","",details!C48)</f>
        <v/>
      </c>
      <c r="D48" s="97">
        <f>IF(details!D48="","",details!D48)</f>
        <v>842</v>
      </c>
      <c r="E48" s="97" t="str">
        <f>IF(details!E48="","",details!E48)</f>
        <v/>
      </c>
      <c r="F48" s="66" t="str">
        <f>IF(details!F48="","",details!F48)</f>
        <v/>
      </c>
      <c r="G48" s="315" t="str">
        <f>IF(details!G48="","",details!G48)</f>
        <v/>
      </c>
      <c r="H48" s="148" t="str">
        <f>IF(details!CQ48="","",details!CQ48)</f>
        <v/>
      </c>
      <c r="I48" s="149" t="str">
        <f>IF(details!I48="","",details!I48)</f>
        <v>A42</v>
      </c>
      <c r="J48" s="149" t="str">
        <f>IF(details!J48="","",details!J48)</f>
        <v>B42</v>
      </c>
      <c r="K48" s="149" t="str">
        <f>IF(details!K48="","",details!K48)</f>
        <v>C42</v>
      </c>
      <c r="L48" s="66">
        <f>IF(details!L48="","",details!L48)</f>
        <v>5</v>
      </c>
      <c r="M48" s="66">
        <f>IF(details!M48="","",details!M48)</f>
        <v>5</v>
      </c>
      <c r="N48" s="66">
        <f t="shared" si="28"/>
        <v>10</v>
      </c>
      <c r="O48" s="66">
        <f>IF(details!N48="","",details!N48)</f>
        <v>5</v>
      </c>
      <c r="P48" s="66">
        <f>IF(details!O48="","",details!O48)</f>
        <v>5</v>
      </c>
      <c r="Q48" s="66">
        <f t="shared" si="29"/>
        <v>10</v>
      </c>
      <c r="R48" s="66">
        <f>IF(details!P48="","",details!P48)</f>
        <v>5</v>
      </c>
      <c r="S48" s="66">
        <f>IF(details!Q48="","",details!Q48)</f>
        <v>5</v>
      </c>
      <c r="T48" s="66">
        <f t="shared" si="30"/>
        <v>10</v>
      </c>
      <c r="U48" s="150">
        <f t="shared" si="31"/>
        <v>30</v>
      </c>
      <c r="V48" s="66">
        <f>IF(details!R48="","",details!R48)</f>
        <v>29</v>
      </c>
      <c r="W48" s="66">
        <f>IF(details!S48="","",details!S48)</f>
        <v>29</v>
      </c>
      <c r="X48" s="66">
        <f>IF(details!T48="","",details!T48)</f>
        <v>9</v>
      </c>
      <c r="Y48" s="150">
        <f t="shared" si="32"/>
        <v>67</v>
      </c>
      <c r="Z48" s="151">
        <f t="shared" si="33"/>
        <v>97</v>
      </c>
      <c r="AA48" s="66">
        <f>IF(details!U48="","",details!U48)</f>
        <v>39</v>
      </c>
      <c r="AB48" s="66">
        <f>IF(details!V48="","",details!V48)</f>
        <v>39</v>
      </c>
      <c r="AC48" s="66">
        <f>IF(details!W48="","",details!W48)</f>
        <v>20</v>
      </c>
      <c r="AD48" s="151">
        <f t="shared" si="34"/>
        <v>98</v>
      </c>
      <c r="AE48" s="97">
        <f t="shared" si="35"/>
        <v>195</v>
      </c>
      <c r="AF48" s="152">
        <f t="shared" si="36"/>
        <v>98</v>
      </c>
      <c r="AG48" s="97" t="str">
        <f t="shared" si="37"/>
        <v>A</v>
      </c>
      <c r="AH48" s="138">
        <f t="shared" si="0"/>
        <v>200</v>
      </c>
      <c r="AI48" s="138">
        <f t="shared" si="38"/>
        <v>0</v>
      </c>
      <c r="AJ48" s="66">
        <f>IF(details!X48="","",details!X48)</f>
        <v>5</v>
      </c>
      <c r="AK48" s="66">
        <f>IF(details!Y48="","",details!Y48)</f>
        <v>5</v>
      </c>
      <c r="AL48" s="66">
        <f t="shared" si="39"/>
        <v>10</v>
      </c>
      <c r="AM48" s="66">
        <f>IF(details!Z48="","",details!Z48)</f>
        <v>5</v>
      </c>
      <c r="AN48" s="66">
        <f>IF(details!AA48="","",details!AA48)</f>
        <v>5</v>
      </c>
      <c r="AO48" s="66">
        <f t="shared" si="40"/>
        <v>10</v>
      </c>
      <c r="AP48" s="66">
        <f>IF(details!AB48="","",details!AB48)</f>
        <v>5</v>
      </c>
      <c r="AQ48" s="66">
        <f>IF(details!AC48="","",details!AC48)</f>
        <v>5</v>
      </c>
      <c r="AR48" s="66">
        <f t="shared" si="41"/>
        <v>10</v>
      </c>
      <c r="AS48" s="150">
        <f t="shared" si="42"/>
        <v>30</v>
      </c>
      <c r="AT48" s="66">
        <f>IF(details!AD48="","",details!AD48)</f>
        <v>29</v>
      </c>
      <c r="AU48" s="66">
        <f>IF(details!AE48="","",details!AE48)</f>
        <v>29</v>
      </c>
      <c r="AV48" s="66">
        <f>IF(details!AF48="","",details!AF48)</f>
        <v>9</v>
      </c>
      <c r="AW48" s="150">
        <f t="shared" si="43"/>
        <v>67</v>
      </c>
      <c r="AX48" s="151">
        <f t="shared" si="44"/>
        <v>97</v>
      </c>
      <c r="AY48" s="66">
        <f>IF(details!AG48="","",details!AG48)</f>
        <v>39</v>
      </c>
      <c r="AZ48" s="66">
        <f>IF(details!AH48="","",details!AH48)</f>
        <v>39</v>
      </c>
      <c r="BA48" s="66">
        <f>IF(details!AI48="","",details!AI48)</f>
        <v>20</v>
      </c>
      <c r="BB48" s="151">
        <f t="shared" si="45"/>
        <v>98</v>
      </c>
      <c r="BC48" s="97">
        <f t="shared" si="46"/>
        <v>195</v>
      </c>
      <c r="BD48" s="152">
        <f t="shared" si="47"/>
        <v>98</v>
      </c>
      <c r="BE48" s="97" t="str">
        <f t="shared" si="48"/>
        <v>A</v>
      </c>
      <c r="BF48" s="138">
        <f t="shared" si="2"/>
        <v>200</v>
      </c>
      <c r="BG48" s="138">
        <f t="shared" si="49"/>
        <v>0</v>
      </c>
      <c r="BH48" s="153" t="str">
        <f>IF(D48="","",details!AJ48)</f>
        <v>s</v>
      </c>
      <c r="BI48" s="66">
        <f>IF(details!AK48="","",details!AK48)</f>
        <v>5</v>
      </c>
      <c r="BJ48" s="66">
        <f>IF(details!AL48="","",details!AL48)</f>
        <v>5</v>
      </c>
      <c r="BK48" s="66">
        <f t="shared" si="50"/>
        <v>10</v>
      </c>
      <c r="BL48" s="66">
        <f>IF(details!AM48="","",details!AM48)</f>
        <v>5</v>
      </c>
      <c r="BM48" s="66">
        <f>IF(details!AN48="","",details!AN48)</f>
        <v>5</v>
      </c>
      <c r="BN48" s="66">
        <f t="shared" si="51"/>
        <v>10</v>
      </c>
      <c r="BO48" s="66">
        <f>IF(details!AO48="","",details!AO48)</f>
        <v>5</v>
      </c>
      <c r="BP48" s="66">
        <f>IF(details!AP48="","",details!AP48)</f>
        <v>5</v>
      </c>
      <c r="BQ48" s="66">
        <f t="shared" si="52"/>
        <v>10</v>
      </c>
      <c r="BR48" s="150">
        <f t="shared" si="53"/>
        <v>30</v>
      </c>
      <c r="BS48" s="66">
        <f>IF(details!AQ48="","",details!AQ48)</f>
        <v>50</v>
      </c>
      <c r="BT48" s="66">
        <f>IF(details!AR48="","",details!AR48)</f>
        <v>20</v>
      </c>
      <c r="BU48" s="150">
        <f t="shared" si="54"/>
        <v>70</v>
      </c>
      <c r="BV48" s="151">
        <f t="shared" si="55"/>
        <v>100</v>
      </c>
      <c r="BW48" s="66">
        <f>IF(details!AS48="","",details!AS48)</f>
        <v>70</v>
      </c>
      <c r="BX48" s="66">
        <f>IF(details!AT48="","",details!AT48)</f>
        <v>30</v>
      </c>
      <c r="BY48" s="151">
        <f t="shared" si="56"/>
        <v>100</v>
      </c>
      <c r="BZ48" s="97">
        <f t="shared" si="57"/>
        <v>200</v>
      </c>
      <c r="CA48" s="152">
        <f t="shared" si="58"/>
        <v>100</v>
      </c>
      <c r="CB48" s="97" t="str">
        <f t="shared" si="59"/>
        <v>A</v>
      </c>
      <c r="CC48" s="138">
        <f t="shared" si="4"/>
        <v>200</v>
      </c>
      <c r="CD48" s="138">
        <f t="shared" si="60"/>
        <v>0</v>
      </c>
      <c r="CE48" s="66">
        <f>IF(details!AU48="","",details!AU48)</f>
        <v>5</v>
      </c>
      <c r="CF48" s="66">
        <f>IF(details!AV48="","",details!AV48)</f>
        <v>5</v>
      </c>
      <c r="CG48" s="66">
        <f t="shared" si="61"/>
        <v>10</v>
      </c>
      <c r="CH48" s="66">
        <f>IF(details!AW48="","",details!AW48)</f>
        <v>5</v>
      </c>
      <c r="CI48" s="66">
        <f>IF(details!AX48="","",details!AX48)</f>
        <v>5</v>
      </c>
      <c r="CJ48" s="66">
        <f t="shared" si="62"/>
        <v>10</v>
      </c>
      <c r="CK48" s="66">
        <f>IF(details!AY48="","",details!AY48)</f>
        <v>5</v>
      </c>
      <c r="CL48" s="66">
        <f>IF(details!AZ48="","",details!AZ48)</f>
        <v>5</v>
      </c>
      <c r="CM48" s="66">
        <f t="shared" si="63"/>
        <v>10</v>
      </c>
      <c r="CN48" s="150">
        <f t="shared" si="64"/>
        <v>30</v>
      </c>
      <c r="CO48" s="66">
        <f>IF(details!BA48="","",details!BA48)</f>
        <v>29</v>
      </c>
      <c r="CP48" s="66">
        <f>IF(details!BB48="","",details!BB48)</f>
        <v>29</v>
      </c>
      <c r="CQ48" s="66">
        <f>IF(details!BC48="","",details!BC48)</f>
        <v>9</v>
      </c>
      <c r="CR48" s="150">
        <f t="shared" si="65"/>
        <v>67</v>
      </c>
      <c r="CS48" s="151">
        <f t="shared" si="66"/>
        <v>97</v>
      </c>
      <c r="CT48" s="66">
        <f>IF(details!BD48="","",details!BD48)</f>
        <v>39</v>
      </c>
      <c r="CU48" s="66">
        <f>IF(details!BE48="","",details!BE48)</f>
        <v>39</v>
      </c>
      <c r="CV48" s="66">
        <f>IF(details!BF48="","",details!BF48)</f>
        <v>20</v>
      </c>
      <c r="CW48" s="151">
        <f t="shared" si="67"/>
        <v>98</v>
      </c>
      <c r="CX48" s="97">
        <f t="shared" si="68"/>
        <v>195</v>
      </c>
      <c r="CY48" s="152">
        <f t="shared" si="69"/>
        <v>98</v>
      </c>
      <c r="CZ48" s="97" t="str">
        <f t="shared" si="70"/>
        <v>A</v>
      </c>
      <c r="DA48" s="138">
        <f t="shared" si="6"/>
        <v>200</v>
      </c>
      <c r="DB48" s="138">
        <f t="shared" si="71"/>
        <v>0</v>
      </c>
      <c r="DC48" s="66">
        <f>IF(details!BG48="","",details!BG48)</f>
        <v>5</v>
      </c>
      <c r="DD48" s="66">
        <f>IF(details!BH48="","",details!BH48)</f>
        <v>5</v>
      </c>
      <c r="DE48" s="66">
        <f t="shared" si="72"/>
        <v>10</v>
      </c>
      <c r="DF48" s="66">
        <f>IF(details!BI48="","",details!BI48)</f>
        <v>5</v>
      </c>
      <c r="DG48" s="66">
        <f>IF(details!BJ48="","",details!BJ48)</f>
        <v>5</v>
      </c>
      <c r="DH48" s="66">
        <f t="shared" si="73"/>
        <v>10</v>
      </c>
      <c r="DI48" s="66">
        <f>IF(details!BK48="","",details!BK48)</f>
        <v>5</v>
      </c>
      <c r="DJ48" s="66">
        <f>IF(details!BL48="","",details!BL48)</f>
        <v>5</v>
      </c>
      <c r="DK48" s="66">
        <f t="shared" si="74"/>
        <v>10</v>
      </c>
      <c r="DL48" s="150">
        <f t="shared" si="75"/>
        <v>30</v>
      </c>
      <c r="DM48" s="66">
        <f>IF(details!BM48="","",details!BM48)</f>
        <v>50</v>
      </c>
      <c r="DN48" s="66">
        <f>IF(details!BN48="","",details!BN48)</f>
        <v>20</v>
      </c>
      <c r="DO48" s="150">
        <f t="shared" si="76"/>
        <v>70</v>
      </c>
      <c r="DP48" s="151">
        <f t="shared" si="77"/>
        <v>100</v>
      </c>
      <c r="DQ48" s="66">
        <f>IF(details!BO48="","",details!BO48)</f>
        <v>70</v>
      </c>
      <c r="DR48" s="66">
        <f>IF(details!BP48="","",details!BP48)</f>
        <v>30</v>
      </c>
      <c r="DS48" s="151">
        <f t="shared" si="78"/>
        <v>100</v>
      </c>
      <c r="DT48" s="97">
        <f t="shared" si="79"/>
        <v>200</v>
      </c>
      <c r="DU48" s="152">
        <f t="shared" si="80"/>
        <v>100</v>
      </c>
      <c r="DV48" s="97" t="str">
        <f t="shared" si="81"/>
        <v>A</v>
      </c>
      <c r="DW48" s="138">
        <f t="shared" si="8"/>
        <v>200</v>
      </c>
      <c r="DX48" s="138">
        <f t="shared" si="82"/>
        <v>0</v>
      </c>
      <c r="DY48" s="66">
        <f>IF(details!BQ48="","",details!BQ48)</f>
        <v>5</v>
      </c>
      <c r="DZ48" s="66">
        <f>IF(details!BR48="","",details!BR48)</f>
        <v>5</v>
      </c>
      <c r="EA48" s="66">
        <f t="shared" si="83"/>
        <v>10</v>
      </c>
      <c r="EB48" s="66">
        <f>IF(details!BS48="","",details!BS48)</f>
        <v>5</v>
      </c>
      <c r="EC48" s="66">
        <f>IF(details!BT48="","",details!BT48)</f>
        <v>5</v>
      </c>
      <c r="ED48" s="66">
        <f t="shared" si="84"/>
        <v>10</v>
      </c>
      <c r="EE48" s="66">
        <f>IF(details!BU48="","",details!BU48)</f>
        <v>5</v>
      </c>
      <c r="EF48" s="66">
        <f>IF(details!BV48="","",details!BV48)</f>
        <v>5</v>
      </c>
      <c r="EG48" s="66">
        <f t="shared" si="85"/>
        <v>10</v>
      </c>
      <c r="EH48" s="150">
        <f t="shared" si="86"/>
        <v>30</v>
      </c>
      <c r="EI48" s="66">
        <f>IF(details!BW48="","",details!BW48)</f>
        <v>50</v>
      </c>
      <c r="EJ48" s="66">
        <f>IF(details!BX48="","",details!BX48)</f>
        <v>20</v>
      </c>
      <c r="EK48" s="150">
        <f t="shared" si="87"/>
        <v>70</v>
      </c>
      <c r="EL48" s="151">
        <f t="shared" si="88"/>
        <v>100</v>
      </c>
      <c r="EM48" s="66">
        <f>IF(details!BY48="","",details!BY48)</f>
        <v>70</v>
      </c>
      <c r="EN48" s="66">
        <f>IF(details!BZ48="","",details!BZ48)</f>
        <v>30</v>
      </c>
      <c r="EO48" s="151">
        <f t="shared" si="89"/>
        <v>100</v>
      </c>
      <c r="EP48" s="97">
        <f t="shared" si="90"/>
        <v>200</v>
      </c>
      <c r="EQ48" s="152">
        <f t="shared" si="91"/>
        <v>100</v>
      </c>
      <c r="ER48" s="97" t="str">
        <f t="shared" si="92"/>
        <v>A</v>
      </c>
      <c r="ES48" s="138">
        <f t="shared" si="10"/>
        <v>200</v>
      </c>
      <c r="ET48" s="138">
        <f t="shared" si="93"/>
        <v>0</v>
      </c>
      <c r="EU48" s="66">
        <f>IF(details!CA48="","",details!CA48)</f>
        <v>20</v>
      </c>
      <c r="EV48" s="66">
        <f>IF(details!CB48="","",details!CB48)</f>
        <v>20</v>
      </c>
      <c r="EW48" s="66">
        <f>IF(details!CC48="","",details!CC48)</f>
        <v>20</v>
      </c>
      <c r="EX48" s="66">
        <f>IF(details!CD48="","",details!CD48)</f>
        <v>20</v>
      </c>
      <c r="EY48" s="66">
        <f>IF(details!CE48="","",details!CE48)</f>
        <v>20</v>
      </c>
      <c r="EZ48" s="97">
        <f t="shared" si="94"/>
        <v>100</v>
      </c>
      <c r="FA48" s="97">
        <f t="shared" si="95"/>
        <v>100</v>
      </c>
      <c r="FB48" s="97" t="str">
        <f t="shared" si="96"/>
        <v>A</v>
      </c>
      <c r="FC48" s="138">
        <f t="shared" si="97"/>
        <v>100</v>
      </c>
      <c r="FD48" s="138">
        <f t="shared" si="98"/>
        <v>0</v>
      </c>
      <c r="FE48" s="66">
        <f>IF(details!CF48="","",details!CF48)</f>
        <v>20</v>
      </c>
      <c r="FF48" s="66">
        <f>IF(details!CG48="","",details!CG48)</f>
        <v>20</v>
      </c>
      <c r="FG48" s="66">
        <f>IF(details!CH48="","",details!CH48)</f>
        <v>20</v>
      </c>
      <c r="FH48" s="66">
        <f>IF(details!CI48="","",details!CI48)</f>
        <v>20</v>
      </c>
      <c r="FI48" s="66">
        <f>IF(details!CJ48="","",details!CJ48)</f>
        <v>20</v>
      </c>
      <c r="FJ48" s="97">
        <f t="shared" si="99"/>
        <v>100</v>
      </c>
      <c r="FK48" s="97">
        <f t="shared" si="100"/>
        <v>100</v>
      </c>
      <c r="FL48" s="97" t="str">
        <f t="shared" si="101"/>
        <v>A</v>
      </c>
      <c r="FM48" s="138">
        <f t="shared" si="102"/>
        <v>100</v>
      </c>
      <c r="FN48" s="138">
        <f t="shared" si="103"/>
        <v>0</v>
      </c>
      <c r="FO48" s="66">
        <f>IF(details!CK48="","",details!CK48)</f>
        <v>20</v>
      </c>
      <c r="FP48" s="66">
        <f>IF(details!CL48="","",details!CL48)</f>
        <v>20</v>
      </c>
      <c r="FQ48" s="66">
        <f>IF(details!CM48="","",details!CM48)</f>
        <v>20</v>
      </c>
      <c r="FR48" s="66">
        <f>IF(details!CN48="","",details!CN48)</f>
        <v>20</v>
      </c>
      <c r="FS48" s="66">
        <f>IF(details!CO48="","",details!CO48)</f>
        <v>20</v>
      </c>
      <c r="FT48" s="97">
        <f t="shared" si="104"/>
        <v>100</v>
      </c>
      <c r="FU48" s="97">
        <f t="shared" si="105"/>
        <v>100</v>
      </c>
      <c r="FV48" s="97" t="str">
        <f t="shared" si="106"/>
        <v>A</v>
      </c>
      <c r="FW48" s="138">
        <f t="shared" si="107"/>
        <v>100</v>
      </c>
      <c r="FX48" s="138">
        <f t="shared" si="108"/>
        <v>0</v>
      </c>
      <c r="FY48" s="96">
        <f t="shared" si="109"/>
        <v>200</v>
      </c>
      <c r="FZ48" s="96">
        <f t="shared" si="110"/>
        <v>195</v>
      </c>
      <c r="GA48" s="96" t="str">
        <f t="shared" si="111"/>
        <v>A</v>
      </c>
      <c r="GB48" s="96">
        <f t="shared" si="112"/>
        <v>200</v>
      </c>
      <c r="GC48" s="96">
        <f t="shared" si="113"/>
        <v>195</v>
      </c>
      <c r="GD48" s="96" t="str">
        <f t="shared" si="114"/>
        <v>A</v>
      </c>
      <c r="GE48" s="154">
        <f t="shared" si="115"/>
        <v>200</v>
      </c>
      <c r="GF48" s="154">
        <f t="shared" si="116"/>
        <v>200</v>
      </c>
      <c r="GG48" s="154" t="str">
        <f t="shared" si="117"/>
        <v>A</v>
      </c>
      <c r="GH48" s="96" t="str">
        <f t="shared" si="118"/>
        <v>A</v>
      </c>
      <c r="GI48" s="96" t="str">
        <f t="shared" si="119"/>
        <v/>
      </c>
      <c r="GJ48" s="96" t="str">
        <f t="shared" si="120"/>
        <v/>
      </c>
      <c r="GK48" s="96" t="str">
        <f t="shared" si="121"/>
        <v/>
      </c>
      <c r="GL48" s="96" t="str">
        <f t="shared" si="122"/>
        <v/>
      </c>
      <c r="GM48" s="96">
        <f t="shared" si="123"/>
        <v>200</v>
      </c>
      <c r="GN48" s="96">
        <f t="shared" si="124"/>
        <v>195</v>
      </c>
      <c r="GO48" s="96" t="str">
        <f t="shared" si="125"/>
        <v>A</v>
      </c>
      <c r="GP48" s="96">
        <f t="shared" si="126"/>
        <v>200</v>
      </c>
      <c r="GQ48" s="96">
        <f t="shared" si="127"/>
        <v>200</v>
      </c>
      <c r="GR48" s="96" t="str">
        <f t="shared" si="128"/>
        <v>A</v>
      </c>
      <c r="GS48" s="96">
        <f t="shared" si="129"/>
        <v>200</v>
      </c>
      <c r="GT48" s="96">
        <f t="shared" si="130"/>
        <v>200</v>
      </c>
      <c r="GU48" s="96" t="str">
        <f t="shared" si="131"/>
        <v>A</v>
      </c>
      <c r="GV48" s="96">
        <f t="shared" si="132"/>
        <v>100</v>
      </c>
      <c r="GW48" s="96">
        <f t="shared" si="133"/>
        <v>100</v>
      </c>
      <c r="GX48" s="96" t="str">
        <f t="shared" si="134"/>
        <v>A</v>
      </c>
      <c r="GY48" s="155">
        <f t="shared" si="135"/>
        <v>100</v>
      </c>
      <c r="GZ48" s="155">
        <f t="shared" si="136"/>
        <v>100</v>
      </c>
      <c r="HA48" s="155" t="str">
        <f t="shared" si="137"/>
        <v>A</v>
      </c>
      <c r="HB48" s="155">
        <f t="shared" si="138"/>
        <v>100</v>
      </c>
      <c r="HC48" s="155">
        <f t="shared" si="139"/>
        <v>100</v>
      </c>
      <c r="HD48" s="155" t="str">
        <f t="shared" si="140"/>
        <v>A</v>
      </c>
      <c r="HE48" s="257">
        <f t="shared" si="141"/>
        <v>0</v>
      </c>
      <c r="HF48" s="257">
        <f t="shared" si="142"/>
        <v>0</v>
      </c>
      <c r="HG48" s="257">
        <f t="shared" si="143"/>
        <v>4</v>
      </c>
      <c r="HH48" s="257">
        <f t="shared" si="144"/>
        <v>0</v>
      </c>
      <c r="HI48" s="66" t="str">
        <f t="shared" si="155"/>
        <v>PASSED</v>
      </c>
      <c r="HJ48" s="93">
        <f t="shared" si="145"/>
        <v>1200</v>
      </c>
      <c r="HK48" s="93">
        <f t="shared" si="146"/>
        <v>1185</v>
      </c>
      <c r="HL48" s="94">
        <f t="shared" si="147"/>
        <v>98.75</v>
      </c>
      <c r="HM48" s="216">
        <f t="shared" si="148"/>
        <v>98.75</v>
      </c>
      <c r="HN48" s="217">
        <f t="shared" si="149"/>
        <v>1</v>
      </c>
      <c r="HO48" s="95" t="str">
        <f t="shared" si="150"/>
        <v>A</v>
      </c>
      <c r="HP48" s="156" t="str">
        <f>details!EP48</f>
        <v/>
      </c>
      <c r="HQ48" s="157" t="str">
        <f>details!EQ48</f>
        <v/>
      </c>
      <c r="HR48" s="220" t="str">
        <f t="shared" si="152"/>
        <v/>
      </c>
      <c r="HS48" s="102" t="str">
        <f>IF(details!CP48="","",details!CP48)</f>
        <v/>
      </c>
    </row>
    <row r="49" spans="1:227" ht="14" customHeight="1">
      <c r="A49" s="147">
        <f>IF(details!A49="","",details!A49)</f>
        <v>43</v>
      </c>
      <c r="B49" s="66" t="str">
        <f>IF(details!B49="","",details!B49)</f>
        <v/>
      </c>
      <c r="C49" s="66" t="str">
        <f>IF(details!C49="","",details!C49)</f>
        <v/>
      </c>
      <c r="D49" s="97">
        <f>IF(details!D49="","",details!D49)</f>
        <v>843</v>
      </c>
      <c r="E49" s="97" t="str">
        <f>IF(details!E49="","",details!E49)</f>
        <v/>
      </c>
      <c r="F49" s="66" t="str">
        <f>IF(details!F49="","",details!F49)</f>
        <v/>
      </c>
      <c r="G49" s="315" t="str">
        <f>IF(details!G49="","",details!G49)</f>
        <v/>
      </c>
      <c r="H49" s="148" t="str">
        <f>IF(details!CQ49="","",details!CQ49)</f>
        <v/>
      </c>
      <c r="I49" s="149" t="str">
        <f>IF(details!I49="","",details!I49)</f>
        <v>A43</v>
      </c>
      <c r="J49" s="149" t="str">
        <f>IF(details!J49="","",details!J49)</f>
        <v>B43</v>
      </c>
      <c r="K49" s="149" t="str">
        <f>IF(details!K49="","",details!K49)</f>
        <v>C43</v>
      </c>
      <c r="L49" s="66">
        <f>IF(details!L49="","",details!L49)</f>
        <v>5</v>
      </c>
      <c r="M49" s="66">
        <f>IF(details!M49="","",details!M49)</f>
        <v>5</v>
      </c>
      <c r="N49" s="66">
        <f t="shared" si="28"/>
        <v>10</v>
      </c>
      <c r="O49" s="66">
        <f>IF(details!N49="","",details!N49)</f>
        <v>5</v>
      </c>
      <c r="P49" s="66">
        <f>IF(details!O49="","",details!O49)</f>
        <v>5</v>
      </c>
      <c r="Q49" s="66">
        <f t="shared" si="29"/>
        <v>10</v>
      </c>
      <c r="R49" s="66">
        <f>IF(details!P49="","",details!P49)</f>
        <v>5</v>
      </c>
      <c r="S49" s="66">
        <f>IF(details!Q49="","",details!Q49)</f>
        <v>5</v>
      </c>
      <c r="T49" s="66">
        <f t="shared" si="30"/>
        <v>10</v>
      </c>
      <c r="U49" s="150">
        <f t="shared" si="31"/>
        <v>30</v>
      </c>
      <c r="V49" s="66">
        <f>IF(details!R49="","",details!R49)</f>
        <v>28</v>
      </c>
      <c r="W49" s="66">
        <f>IF(details!S49="","",details!S49)</f>
        <v>28</v>
      </c>
      <c r="X49" s="66">
        <f>IF(details!T49="","",details!T49)</f>
        <v>8</v>
      </c>
      <c r="Y49" s="150">
        <f t="shared" si="32"/>
        <v>64</v>
      </c>
      <c r="Z49" s="151">
        <f t="shared" si="33"/>
        <v>94</v>
      </c>
      <c r="AA49" s="66">
        <f>IF(details!U49="","",details!U49)</f>
        <v>38</v>
      </c>
      <c r="AB49" s="66">
        <f>IF(details!V49="","",details!V49)</f>
        <v>38</v>
      </c>
      <c r="AC49" s="66">
        <f>IF(details!W49="","",details!W49)</f>
        <v>20</v>
      </c>
      <c r="AD49" s="151">
        <f t="shared" si="34"/>
        <v>96</v>
      </c>
      <c r="AE49" s="97">
        <f t="shared" si="35"/>
        <v>190</v>
      </c>
      <c r="AF49" s="152">
        <f t="shared" si="36"/>
        <v>95</v>
      </c>
      <c r="AG49" s="97" t="str">
        <f t="shared" si="37"/>
        <v>A</v>
      </c>
      <c r="AH49" s="138">
        <f t="shared" si="0"/>
        <v>200</v>
      </c>
      <c r="AI49" s="138">
        <f t="shared" si="38"/>
        <v>0</v>
      </c>
      <c r="AJ49" s="66">
        <f>IF(details!X49="","",details!X49)</f>
        <v>5</v>
      </c>
      <c r="AK49" s="66">
        <f>IF(details!Y49="","",details!Y49)</f>
        <v>5</v>
      </c>
      <c r="AL49" s="66">
        <f t="shared" si="39"/>
        <v>10</v>
      </c>
      <c r="AM49" s="66">
        <f>IF(details!Z49="","",details!Z49)</f>
        <v>5</v>
      </c>
      <c r="AN49" s="66">
        <f>IF(details!AA49="","",details!AA49)</f>
        <v>5</v>
      </c>
      <c r="AO49" s="66">
        <f t="shared" si="40"/>
        <v>10</v>
      </c>
      <c r="AP49" s="66">
        <f>IF(details!AB49="","",details!AB49)</f>
        <v>5</v>
      </c>
      <c r="AQ49" s="66">
        <f>IF(details!AC49="","",details!AC49)</f>
        <v>5</v>
      </c>
      <c r="AR49" s="66">
        <f t="shared" si="41"/>
        <v>10</v>
      </c>
      <c r="AS49" s="150">
        <f t="shared" si="42"/>
        <v>30</v>
      </c>
      <c r="AT49" s="66">
        <f>IF(details!AD49="","",details!AD49)</f>
        <v>28</v>
      </c>
      <c r="AU49" s="66">
        <f>IF(details!AE49="","",details!AE49)</f>
        <v>28</v>
      </c>
      <c r="AV49" s="66">
        <f>IF(details!AF49="","",details!AF49)</f>
        <v>8</v>
      </c>
      <c r="AW49" s="150">
        <f t="shared" si="43"/>
        <v>64</v>
      </c>
      <c r="AX49" s="151">
        <f t="shared" si="44"/>
        <v>94</v>
      </c>
      <c r="AY49" s="66">
        <f>IF(details!AG49="","",details!AG49)</f>
        <v>38</v>
      </c>
      <c r="AZ49" s="66">
        <f>IF(details!AH49="","",details!AH49)</f>
        <v>38</v>
      </c>
      <c r="BA49" s="66">
        <f>IF(details!AI49="","",details!AI49)</f>
        <v>20</v>
      </c>
      <c r="BB49" s="151">
        <f t="shared" si="45"/>
        <v>96</v>
      </c>
      <c r="BC49" s="97">
        <f t="shared" si="46"/>
        <v>190</v>
      </c>
      <c r="BD49" s="152">
        <f t="shared" si="47"/>
        <v>95</v>
      </c>
      <c r="BE49" s="97" t="str">
        <f t="shared" si="48"/>
        <v>A</v>
      </c>
      <c r="BF49" s="138">
        <f t="shared" si="2"/>
        <v>200</v>
      </c>
      <c r="BG49" s="138">
        <f t="shared" si="49"/>
        <v>0</v>
      </c>
      <c r="BH49" s="153" t="str">
        <f>IF(D49="","",details!AJ49)</f>
        <v>s</v>
      </c>
      <c r="BI49" s="66">
        <f>IF(details!AK49="","",details!AK49)</f>
        <v>5</v>
      </c>
      <c r="BJ49" s="66">
        <f>IF(details!AL49="","",details!AL49)</f>
        <v>5</v>
      </c>
      <c r="BK49" s="66">
        <f t="shared" si="50"/>
        <v>10</v>
      </c>
      <c r="BL49" s="66">
        <f>IF(details!AM49="","",details!AM49)</f>
        <v>5</v>
      </c>
      <c r="BM49" s="66">
        <f>IF(details!AN49="","",details!AN49)</f>
        <v>5</v>
      </c>
      <c r="BN49" s="66">
        <f t="shared" si="51"/>
        <v>10</v>
      </c>
      <c r="BO49" s="66">
        <f>IF(details!AO49="","",details!AO49)</f>
        <v>5</v>
      </c>
      <c r="BP49" s="66">
        <f>IF(details!AP49="","",details!AP49)</f>
        <v>5</v>
      </c>
      <c r="BQ49" s="66">
        <f t="shared" si="52"/>
        <v>10</v>
      </c>
      <c r="BR49" s="150">
        <f t="shared" si="53"/>
        <v>30</v>
      </c>
      <c r="BS49" s="66">
        <f>IF(details!AQ49="","",details!AQ49)</f>
        <v>50</v>
      </c>
      <c r="BT49" s="66">
        <f>IF(details!AR49="","",details!AR49)</f>
        <v>20</v>
      </c>
      <c r="BU49" s="150">
        <f t="shared" si="54"/>
        <v>70</v>
      </c>
      <c r="BV49" s="151">
        <f t="shared" si="55"/>
        <v>100</v>
      </c>
      <c r="BW49" s="66">
        <f>IF(details!AS49="","",details!AS49)</f>
        <v>70</v>
      </c>
      <c r="BX49" s="66">
        <f>IF(details!AT49="","",details!AT49)</f>
        <v>30</v>
      </c>
      <c r="BY49" s="151">
        <f t="shared" si="56"/>
        <v>100</v>
      </c>
      <c r="BZ49" s="97">
        <f t="shared" si="57"/>
        <v>200</v>
      </c>
      <c r="CA49" s="152">
        <f t="shared" si="58"/>
        <v>100</v>
      </c>
      <c r="CB49" s="97" t="str">
        <f t="shared" si="59"/>
        <v>A</v>
      </c>
      <c r="CC49" s="138">
        <f t="shared" si="4"/>
        <v>200</v>
      </c>
      <c r="CD49" s="138">
        <f t="shared" si="60"/>
        <v>0</v>
      </c>
      <c r="CE49" s="66">
        <f>IF(details!AU49="","",details!AU49)</f>
        <v>5</v>
      </c>
      <c r="CF49" s="66">
        <f>IF(details!AV49="","",details!AV49)</f>
        <v>5</v>
      </c>
      <c r="CG49" s="66">
        <f t="shared" si="61"/>
        <v>10</v>
      </c>
      <c r="CH49" s="66">
        <f>IF(details!AW49="","",details!AW49)</f>
        <v>5</v>
      </c>
      <c r="CI49" s="66">
        <f>IF(details!AX49="","",details!AX49)</f>
        <v>5</v>
      </c>
      <c r="CJ49" s="66">
        <f t="shared" si="62"/>
        <v>10</v>
      </c>
      <c r="CK49" s="66">
        <f>IF(details!AY49="","",details!AY49)</f>
        <v>5</v>
      </c>
      <c r="CL49" s="66">
        <f>IF(details!AZ49="","",details!AZ49)</f>
        <v>5</v>
      </c>
      <c r="CM49" s="66">
        <f t="shared" si="63"/>
        <v>10</v>
      </c>
      <c r="CN49" s="150">
        <f t="shared" si="64"/>
        <v>30</v>
      </c>
      <c r="CO49" s="66">
        <f>IF(details!BA49="","",details!BA49)</f>
        <v>28</v>
      </c>
      <c r="CP49" s="66">
        <f>IF(details!BB49="","",details!BB49)</f>
        <v>28</v>
      </c>
      <c r="CQ49" s="66">
        <f>IF(details!BC49="","",details!BC49)</f>
        <v>8</v>
      </c>
      <c r="CR49" s="150">
        <f t="shared" si="65"/>
        <v>64</v>
      </c>
      <c r="CS49" s="151">
        <f t="shared" si="66"/>
        <v>94</v>
      </c>
      <c r="CT49" s="66">
        <f>IF(details!BD49="","",details!BD49)</f>
        <v>38</v>
      </c>
      <c r="CU49" s="66">
        <f>IF(details!BE49="","",details!BE49)</f>
        <v>38</v>
      </c>
      <c r="CV49" s="66">
        <f>IF(details!BF49="","",details!BF49)</f>
        <v>20</v>
      </c>
      <c r="CW49" s="151">
        <f t="shared" si="67"/>
        <v>96</v>
      </c>
      <c r="CX49" s="97">
        <f t="shared" si="68"/>
        <v>190</v>
      </c>
      <c r="CY49" s="152">
        <f t="shared" si="69"/>
        <v>95</v>
      </c>
      <c r="CZ49" s="97" t="str">
        <f t="shared" si="70"/>
        <v>A</v>
      </c>
      <c r="DA49" s="138">
        <f t="shared" si="6"/>
        <v>200</v>
      </c>
      <c r="DB49" s="138">
        <f t="shared" si="71"/>
        <v>0</v>
      </c>
      <c r="DC49" s="66">
        <f>IF(details!BG49="","",details!BG49)</f>
        <v>5</v>
      </c>
      <c r="DD49" s="66">
        <f>IF(details!BH49="","",details!BH49)</f>
        <v>5</v>
      </c>
      <c r="DE49" s="66">
        <f t="shared" si="72"/>
        <v>10</v>
      </c>
      <c r="DF49" s="66">
        <f>IF(details!BI49="","",details!BI49)</f>
        <v>5</v>
      </c>
      <c r="DG49" s="66">
        <f>IF(details!BJ49="","",details!BJ49)</f>
        <v>5</v>
      </c>
      <c r="DH49" s="66">
        <f t="shared" si="73"/>
        <v>10</v>
      </c>
      <c r="DI49" s="66">
        <f>IF(details!BK49="","",details!BK49)</f>
        <v>5</v>
      </c>
      <c r="DJ49" s="66">
        <f>IF(details!BL49="","",details!BL49)</f>
        <v>5</v>
      </c>
      <c r="DK49" s="66">
        <f t="shared" si="74"/>
        <v>10</v>
      </c>
      <c r="DL49" s="150">
        <f t="shared" si="75"/>
        <v>30</v>
      </c>
      <c r="DM49" s="66">
        <f>IF(details!BM49="","",details!BM49)</f>
        <v>50</v>
      </c>
      <c r="DN49" s="66">
        <f>IF(details!BN49="","",details!BN49)</f>
        <v>20</v>
      </c>
      <c r="DO49" s="150">
        <f t="shared" si="76"/>
        <v>70</v>
      </c>
      <c r="DP49" s="151">
        <f t="shared" si="77"/>
        <v>100</v>
      </c>
      <c r="DQ49" s="66">
        <f>IF(details!BO49="","",details!BO49)</f>
        <v>70</v>
      </c>
      <c r="DR49" s="66">
        <f>IF(details!BP49="","",details!BP49)</f>
        <v>30</v>
      </c>
      <c r="DS49" s="151">
        <f t="shared" si="78"/>
        <v>100</v>
      </c>
      <c r="DT49" s="97">
        <f t="shared" si="79"/>
        <v>200</v>
      </c>
      <c r="DU49" s="152">
        <f t="shared" si="80"/>
        <v>100</v>
      </c>
      <c r="DV49" s="97" t="str">
        <f t="shared" si="81"/>
        <v>A</v>
      </c>
      <c r="DW49" s="138">
        <f t="shared" si="8"/>
        <v>200</v>
      </c>
      <c r="DX49" s="138">
        <f t="shared" si="82"/>
        <v>0</v>
      </c>
      <c r="DY49" s="66">
        <f>IF(details!BQ49="","",details!BQ49)</f>
        <v>5</v>
      </c>
      <c r="DZ49" s="66">
        <f>IF(details!BR49="","",details!BR49)</f>
        <v>5</v>
      </c>
      <c r="EA49" s="66">
        <f t="shared" si="83"/>
        <v>10</v>
      </c>
      <c r="EB49" s="66">
        <f>IF(details!BS49="","",details!BS49)</f>
        <v>5</v>
      </c>
      <c r="EC49" s="66">
        <f>IF(details!BT49="","",details!BT49)</f>
        <v>5</v>
      </c>
      <c r="ED49" s="66">
        <f t="shared" si="84"/>
        <v>10</v>
      </c>
      <c r="EE49" s="66">
        <f>IF(details!BU49="","",details!BU49)</f>
        <v>5</v>
      </c>
      <c r="EF49" s="66">
        <f>IF(details!BV49="","",details!BV49)</f>
        <v>5</v>
      </c>
      <c r="EG49" s="66">
        <f t="shared" si="85"/>
        <v>10</v>
      </c>
      <c r="EH49" s="150">
        <f t="shared" si="86"/>
        <v>30</v>
      </c>
      <c r="EI49" s="66">
        <f>IF(details!BW49="","",details!BW49)</f>
        <v>50</v>
      </c>
      <c r="EJ49" s="66">
        <f>IF(details!BX49="","",details!BX49)</f>
        <v>20</v>
      </c>
      <c r="EK49" s="150">
        <f t="shared" si="87"/>
        <v>70</v>
      </c>
      <c r="EL49" s="151">
        <f t="shared" si="88"/>
        <v>100</v>
      </c>
      <c r="EM49" s="66">
        <f>IF(details!BY49="","",details!BY49)</f>
        <v>70</v>
      </c>
      <c r="EN49" s="66">
        <f>IF(details!BZ49="","",details!BZ49)</f>
        <v>30</v>
      </c>
      <c r="EO49" s="151">
        <f t="shared" si="89"/>
        <v>100</v>
      </c>
      <c r="EP49" s="97">
        <f t="shared" si="90"/>
        <v>200</v>
      </c>
      <c r="EQ49" s="152">
        <f t="shared" si="91"/>
        <v>100</v>
      </c>
      <c r="ER49" s="97" t="str">
        <f t="shared" si="92"/>
        <v>A</v>
      </c>
      <c r="ES49" s="138">
        <f t="shared" si="10"/>
        <v>200</v>
      </c>
      <c r="ET49" s="138">
        <f t="shared" si="93"/>
        <v>0</v>
      </c>
      <c r="EU49" s="66">
        <f>IF(details!CA49="","",details!CA49)</f>
        <v>20</v>
      </c>
      <c r="EV49" s="66">
        <f>IF(details!CB49="","",details!CB49)</f>
        <v>20</v>
      </c>
      <c r="EW49" s="66">
        <f>IF(details!CC49="","",details!CC49)</f>
        <v>20</v>
      </c>
      <c r="EX49" s="66">
        <f>IF(details!CD49="","",details!CD49)</f>
        <v>20</v>
      </c>
      <c r="EY49" s="66">
        <f>IF(details!CE49="","",details!CE49)</f>
        <v>20</v>
      </c>
      <c r="EZ49" s="97">
        <f t="shared" si="94"/>
        <v>100</v>
      </c>
      <c r="FA49" s="97">
        <f t="shared" si="95"/>
        <v>100</v>
      </c>
      <c r="FB49" s="97" t="str">
        <f t="shared" si="96"/>
        <v>A</v>
      </c>
      <c r="FC49" s="138">
        <f t="shared" si="97"/>
        <v>100</v>
      </c>
      <c r="FD49" s="138">
        <f t="shared" si="98"/>
        <v>0</v>
      </c>
      <c r="FE49" s="66">
        <f>IF(details!CF49="","",details!CF49)</f>
        <v>20</v>
      </c>
      <c r="FF49" s="66">
        <f>IF(details!CG49="","",details!CG49)</f>
        <v>20</v>
      </c>
      <c r="FG49" s="66">
        <f>IF(details!CH49="","",details!CH49)</f>
        <v>20</v>
      </c>
      <c r="FH49" s="66">
        <f>IF(details!CI49="","",details!CI49)</f>
        <v>20</v>
      </c>
      <c r="FI49" s="66">
        <f>IF(details!CJ49="","",details!CJ49)</f>
        <v>20</v>
      </c>
      <c r="FJ49" s="97">
        <f t="shared" si="99"/>
        <v>100</v>
      </c>
      <c r="FK49" s="97">
        <f t="shared" si="100"/>
        <v>100</v>
      </c>
      <c r="FL49" s="97" t="str">
        <f t="shared" si="101"/>
        <v>A</v>
      </c>
      <c r="FM49" s="138">
        <f t="shared" si="102"/>
        <v>100</v>
      </c>
      <c r="FN49" s="138">
        <f t="shared" si="103"/>
        <v>0</v>
      </c>
      <c r="FO49" s="66">
        <f>IF(details!CK49="","",details!CK49)</f>
        <v>20</v>
      </c>
      <c r="FP49" s="66">
        <f>IF(details!CL49="","",details!CL49)</f>
        <v>20</v>
      </c>
      <c r="FQ49" s="66">
        <f>IF(details!CM49="","",details!CM49)</f>
        <v>20</v>
      </c>
      <c r="FR49" s="66">
        <f>IF(details!CN49="","",details!CN49)</f>
        <v>20</v>
      </c>
      <c r="FS49" s="66">
        <f>IF(details!CO49="","",details!CO49)</f>
        <v>20</v>
      </c>
      <c r="FT49" s="97">
        <f t="shared" si="104"/>
        <v>100</v>
      </c>
      <c r="FU49" s="97">
        <f t="shared" si="105"/>
        <v>100</v>
      </c>
      <c r="FV49" s="97" t="str">
        <f t="shared" si="106"/>
        <v>A</v>
      </c>
      <c r="FW49" s="138">
        <f t="shared" si="107"/>
        <v>100</v>
      </c>
      <c r="FX49" s="138">
        <f t="shared" si="108"/>
        <v>0</v>
      </c>
      <c r="FY49" s="96">
        <f t="shared" si="109"/>
        <v>200</v>
      </c>
      <c r="FZ49" s="96">
        <f t="shared" si="110"/>
        <v>190</v>
      </c>
      <c r="GA49" s="96" t="str">
        <f t="shared" si="111"/>
        <v>A</v>
      </c>
      <c r="GB49" s="96">
        <f t="shared" si="112"/>
        <v>200</v>
      </c>
      <c r="GC49" s="96">
        <f t="shared" si="113"/>
        <v>190</v>
      </c>
      <c r="GD49" s="96" t="str">
        <f t="shared" si="114"/>
        <v>A</v>
      </c>
      <c r="GE49" s="154">
        <f t="shared" si="115"/>
        <v>200</v>
      </c>
      <c r="GF49" s="154">
        <f t="shared" si="116"/>
        <v>200</v>
      </c>
      <c r="GG49" s="154" t="str">
        <f t="shared" si="117"/>
        <v>A</v>
      </c>
      <c r="GH49" s="96" t="str">
        <f t="shared" si="118"/>
        <v>A</v>
      </c>
      <c r="GI49" s="96" t="str">
        <f t="shared" si="119"/>
        <v/>
      </c>
      <c r="GJ49" s="96" t="str">
        <f t="shared" si="120"/>
        <v/>
      </c>
      <c r="GK49" s="96" t="str">
        <f t="shared" si="121"/>
        <v/>
      </c>
      <c r="GL49" s="96" t="str">
        <f t="shared" si="122"/>
        <v/>
      </c>
      <c r="GM49" s="96">
        <f t="shared" si="123"/>
        <v>200</v>
      </c>
      <c r="GN49" s="96">
        <f t="shared" si="124"/>
        <v>190</v>
      </c>
      <c r="GO49" s="96" t="str">
        <f t="shared" si="125"/>
        <v>A</v>
      </c>
      <c r="GP49" s="96">
        <f t="shared" si="126"/>
        <v>200</v>
      </c>
      <c r="GQ49" s="96">
        <f t="shared" si="127"/>
        <v>200</v>
      </c>
      <c r="GR49" s="96" t="str">
        <f t="shared" si="128"/>
        <v>A</v>
      </c>
      <c r="GS49" s="96">
        <f t="shared" si="129"/>
        <v>200</v>
      </c>
      <c r="GT49" s="96">
        <f t="shared" si="130"/>
        <v>200</v>
      </c>
      <c r="GU49" s="96" t="str">
        <f t="shared" si="131"/>
        <v>A</v>
      </c>
      <c r="GV49" s="96">
        <f t="shared" si="132"/>
        <v>100</v>
      </c>
      <c r="GW49" s="96">
        <f t="shared" si="133"/>
        <v>100</v>
      </c>
      <c r="GX49" s="96" t="str">
        <f t="shared" si="134"/>
        <v>A</v>
      </c>
      <c r="GY49" s="155">
        <f t="shared" si="135"/>
        <v>100</v>
      </c>
      <c r="GZ49" s="155">
        <f t="shared" si="136"/>
        <v>100</v>
      </c>
      <c r="HA49" s="155" t="str">
        <f t="shared" si="137"/>
        <v>A</v>
      </c>
      <c r="HB49" s="155">
        <f t="shared" si="138"/>
        <v>100</v>
      </c>
      <c r="HC49" s="155">
        <f t="shared" si="139"/>
        <v>100</v>
      </c>
      <c r="HD49" s="155" t="str">
        <f t="shared" si="140"/>
        <v>A</v>
      </c>
      <c r="HE49" s="257">
        <f t="shared" si="141"/>
        <v>0</v>
      </c>
      <c r="HF49" s="257">
        <f t="shared" si="142"/>
        <v>0</v>
      </c>
      <c r="HG49" s="257">
        <f t="shared" si="143"/>
        <v>4</v>
      </c>
      <c r="HH49" s="257">
        <f t="shared" si="144"/>
        <v>0</v>
      </c>
      <c r="HI49" s="66" t="str">
        <f t="shared" si="155"/>
        <v>PASSED</v>
      </c>
      <c r="HJ49" s="93">
        <f t="shared" si="145"/>
        <v>1200</v>
      </c>
      <c r="HK49" s="93">
        <f t="shared" si="146"/>
        <v>1170</v>
      </c>
      <c r="HL49" s="94">
        <f t="shared" si="147"/>
        <v>97.5</v>
      </c>
      <c r="HM49" s="216">
        <f t="shared" si="148"/>
        <v>97.5</v>
      </c>
      <c r="HN49" s="217">
        <f t="shared" si="149"/>
        <v>1.9999999999999998</v>
      </c>
      <c r="HO49" s="95" t="str">
        <f t="shared" si="150"/>
        <v>A</v>
      </c>
      <c r="HP49" s="156" t="str">
        <f>details!EP49</f>
        <v/>
      </c>
      <c r="HQ49" s="157" t="str">
        <f>details!EQ49</f>
        <v/>
      </c>
      <c r="HR49" s="220" t="str">
        <f t="shared" si="152"/>
        <v/>
      </c>
      <c r="HS49" s="102" t="str">
        <f>IF(details!CP49="","",details!CP49)</f>
        <v/>
      </c>
    </row>
    <row r="50" spans="1:227" ht="14" customHeight="1">
      <c r="A50" s="147">
        <f>IF(details!A50="","",details!A50)</f>
        <v>44</v>
      </c>
      <c r="B50" s="66" t="str">
        <f>IF(details!B50="","",details!B50)</f>
        <v/>
      </c>
      <c r="C50" s="66" t="str">
        <f>IF(details!C50="","",details!C50)</f>
        <v/>
      </c>
      <c r="D50" s="97">
        <f>IF(details!D50="","",details!D50)</f>
        <v>844</v>
      </c>
      <c r="E50" s="97" t="str">
        <f>IF(details!E50="","",details!E50)</f>
        <v/>
      </c>
      <c r="F50" s="66" t="str">
        <f>IF(details!F50="","",details!F50)</f>
        <v/>
      </c>
      <c r="G50" s="315" t="str">
        <f>IF(details!G50="","",details!G50)</f>
        <v/>
      </c>
      <c r="H50" s="148" t="str">
        <f>IF(details!CQ50="","",details!CQ50)</f>
        <v/>
      </c>
      <c r="I50" s="149" t="str">
        <f>IF(details!I50="","",details!I50)</f>
        <v>A44</v>
      </c>
      <c r="J50" s="149" t="str">
        <f>IF(details!J50="","",details!J50)</f>
        <v>B44</v>
      </c>
      <c r="K50" s="149" t="str">
        <f>IF(details!K50="","",details!K50)</f>
        <v>C44</v>
      </c>
      <c r="L50" s="66">
        <f>IF(details!L50="","",details!L50)</f>
        <v>5</v>
      </c>
      <c r="M50" s="66">
        <f>IF(details!M50="","",details!M50)</f>
        <v>5</v>
      </c>
      <c r="N50" s="66">
        <f t="shared" si="28"/>
        <v>10</v>
      </c>
      <c r="O50" s="66">
        <f>IF(details!N50="","",details!N50)</f>
        <v>5</v>
      </c>
      <c r="P50" s="66">
        <f>IF(details!O50="","",details!O50)</f>
        <v>5</v>
      </c>
      <c r="Q50" s="66">
        <f t="shared" si="29"/>
        <v>10</v>
      </c>
      <c r="R50" s="66">
        <f>IF(details!P50="","",details!P50)</f>
        <v>5</v>
      </c>
      <c r="S50" s="66">
        <f>IF(details!Q50="","",details!Q50)</f>
        <v>5</v>
      </c>
      <c r="T50" s="66">
        <f t="shared" si="30"/>
        <v>10</v>
      </c>
      <c r="U50" s="150">
        <f t="shared" si="31"/>
        <v>30</v>
      </c>
      <c r="V50" s="66">
        <f>IF(details!R50="","",details!R50)</f>
        <v>27</v>
      </c>
      <c r="W50" s="66">
        <f>IF(details!S50="","",details!S50)</f>
        <v>27</v>
      </c>
      <c r="X50" s="66">
        <f>IF(details!T50="","",details!T50)</f>
        <v>7</v>
      </c>
      <c r="Y50" s="150">
        <f t="shared" si="32"/>
        <v>61</v>
      </c>
      <c r="Z50" s="151">
        <f t="shared" si="33"/>
        <v>91</v>
      </c>
      <c r="AA50" s="66">
        <f>IF(details!U50="","",details!U50)</f>
        <v>37</v>
      </c>
      <c r="AB50" s="66">
        <f>IF(details!V50="","",details!V50)</f>
        <v>37</v>
      </c>
      <c r="AC50" s="66">
        <f>IF(details!W50="","",details!W50)</f>
        <v>20</v>
      </c>
      <c r="AD50" s="151">
        <f t="shared" si="34"/>
        <v>94</v>
      </c>
      <c r="AE50" s="97">
        <f t="shared" si="35"/>
        <v>185</v>
      </c>
      <c r="AF50" s="152">
        <f t="shared" si="36"/>
        <v>93</v>
      </c>
      <c r="AG50" s="97" t="str">
        <f t="shared" si="37"/>
        <v>A</v>
      </c>
      <c r="AH50" s="138">
        <f t="shared" si="0"/>
        <v>200</v>
      </c>
      <c r="AI50" s="138">
        <f t="shared" si="38"/>
        <v>0</v>
      </c>
      <c r="AJ50" s="66">
        <f>IF(details!X50="","",details!X50)</f>
        <v>5</v>
      </c>
      <c r="AK50" s="66">
        <f>IF(details!Y50="","",details!Y50)</f>
        <v>5</v>
      </c>
      <c r="AL50" s="66">
        <f t="shared" si="39"/>
        <v>10</v>
      </c>
      <c r="AM50" s="66">
        <f>IF(details!Z50="","",details!Z50)</f>
        <v>5</v>
      </c>
      <c r="AN50" s="66">
        <f>IF(details!AA50="","",details!AA50)</f>
        <v>5</v>
      </c>
      <c r="AO50" s="66">
        <f t="shared" si="40"/>
        <v>10</v>
      </c>
      <c r="AP50" s="66">
        <f>IF(details!AB50="","",details!AB50)</f>
        <v>5</v>
      </c>
      <c r="AQ50" s="66">
        <f>IF(details!AC50="","",details!AC50)</f>
        <v>5</v>
      </c>
      <c r="AR50" s="66">
        <f t="shared" si="41"/>
        <v>10</v>
      </c>
      <c r="AS50" s="150">
        <f t="shared" si="42"/>
        <v>30</v>
      </c>
      <c r="AT50" s="66">
        <f>IF(details!AD50="","",details!AD50)</f>
        <v>27</v>
      </c>
      <c r="AU50" s="66">
        <f>IF(details!AE50="","",details!AE50)</f>
        <v>27</v>
      </c>
      <c r="AV50" s="66">
        <f>IF(details!AF50="","",details!AF50)</f>
        <v>7</v>
      </c>
      <c r="AW50" s="150">
        <f t="shared" si="43"/>
        <v>61</v>
      </c>
      <c r="AX50" s="151">
        <f t="shared" si="44"/>
        <v>91</v>
      </c>
      <c r="AY50" s="66">
        <f>IF(details!AG50="","",details!AG50)</f>
        <v>37</v>
      </c>
      <c r="AZ50" s="66">
        <f>IF(details!AH50="","",details!AH50)</f>
        <v>37</v>
      </c>
      <c r="BA50" s="66">
        <f>IF(details!AI50="","",details!AI50)</f>
        <v>20</v>
      </c>
      <c r="BB50" s="151">
        <f t="shared" si="45"/>
        <v>94</v>
      </c>
      <c r="BC50" s="97">
        <f t="shared" si="46"/>
        <v>185</v>
      </c>
      <c r="BD50" s="152">
        <f t="shared" si="47"/>
        <v>93</v>
      </c>
      <c r="BE50" s="97" t="str">
        <f t="shared" si="48"/>
        <v>A</v>
      </c>
      <c r="BF50" s="138">
        <f t="shared" si="2"/>
        <v>200</v>
      </c>
      <c r="BG50" s="138">
        <f t="shared" si="49"/>
        <v>0</v>
      </c>
      <c r="BH50" s="153" t="str">
        <f>IF(D50="","",details!AJ50)</f>
        <v>s</v>
      </c>
      <c r="BI50" s="66">
        <f>IF(details!AK50="","",details!AK50)</f>
        <v>5</v>
      </c>
      <c r="BJ50" s="66">
        <f>IF(details!AL50="","",details!AL50)</f>
        <v>5</v>
      </c>
      <c r="BK50" s="66">
        <f t="shared" si="50"/>
        <v>10</v>
      </c>
      <c r="BL50" s="66">
        <f>IF(details!AM50="","",details!AM50)</f>
        <v>5</v>
      </c>
      <c r="BM50" s="66">
        <f>IF(details!AN50="","",details!AN50)</f>
        <v>5</v>
      </c>
      <c r="BN50" s="66">
        <f t="shared" si="51"/>
        <v>10</v>
      </c>
      <c r="BO50" s="66">
        <f>IF(details!AO50="","",details!AO50)</f>
        <v>5</v>
      </c>
      <c r="BP50" s="66">
        <f>IF(details!AP50="","",details!AP50)</f>
        <v>5</v>
      </c>
      <c r="BQ50" s="66">
        <f t="shared" si="52"/>
        <v>10</v>
      </c>
      <c r="BR50" s="150">
        <f t="shared" si="53"/>
        <v>30</v>
      </c>
      <c r="BS50" s="66">
        <f>IF(details!AQ50="","",details!AQ50)</f>
        <v>50</v>
      </c>
      <c r="BT50" s="66">
        <f>IF(details!AR50="","",details!AR50)</f>
        <v>20</v>
      </c>
      <c r="BU50" s="150">
        <f t="shared" si="54"/>
        <v>70</v>
      </c>
      <c r="BV50" s="151">
        <f t="shared" si="55"/>
        <v>100</v>
      </c>
      <c r="BW50" s="66">
        <f>IF(details!AS50="","",details!AS50)</f>
        <v>70</v>
      </c>
      <c r="BX50" s="66">
        <f>IF(details!AT50="","",details!AT50)</f>
        <v>30</v>
      </c>
      <c r="BY50" s="151">
        <f t="shared" si="56"/>
        <v>100</v>
      </c>
      <c r="BZ50" s="97">
        <f t="shared" si="57"/>
        <v>200</v>
      </c>
      <c r="CA50" s="152">
        <f t="shared" si="58"/>
        <v>100</v>
      </c>
      <c r="CB50" s="97" t="str">
        <f t="shared" si="59"/>
        <v>A</v>
      </c>
      <c r="CC50" s="138">
        <f t="shared" si="4"/>
        <v>200</v>
      </c>
      <c r="CD50" s="138">
        <f t="shared" si="60"/>
        <v>0</v>
      </c>
      <c r="CE50" s="66">
        <f>IF(details!AU50="","",details!AU50)</f>
        <v>5</v>
      </c>
      <c r="CF50" s="66">
        <f>IF(details!AV50="","",details!AV50)</f>
        <v>5</v>
      </c>
      <c r="CG50" s="66">
        <f t="shared" si="61"/>
        <v>10</v>
      </c>
      <c r="CH50" s="66">
        <f>IF(details!AW50="","",details!AW50)</f>
        <v>5</v>
      </c>
      <c r="CI50" s="66">
        <f>IF(details!AX50="","",details!AX50)</f>
        <v>5</v>
      </c>
      <c r="CJ50" s="66">
        <f t="shared" si="62"/>
        <v>10</v>
      </c>
      <c r="CK50" s="66">
        <f>IF(details!AY50="","",details!AY50)</f>
        <v>5</v>
      </c>
      <c r="CL50" s="66">
        <f>IF(details!AZ50="","",details!AZ50)</f>
        <v>5</v>
      </c>
      <c r="CM50" s="66">
        <f t="shared" si="63"/>
        <v>10</v>
      </c>
      <c r="CN50" s="150">
        <f t="shared" si="64"/>
        <v>30</v>
      </c>
      <c r="CO50" s="66">
        <f>IF(details!BA50="","",details!BA50)</f>
        <v>27</v>
      </c>
      <c r="CP50" s="66">
        <f>IF(details!BB50="","",details!BB50)</f>
        <v>27</v>
      </c>
      <c r="CQ50" s="66">
        <f>IF(details!BC50="","",details!BC50)</f>
        <v>7</v>
      </c>
      <c r="CR50" s="150">
        <f t="shared" si="65"/>
        <v>61</v>
      </c>
      <c r="CS50" s="151">
        <f t="shared" si="66"/>
        <v>91</v>
      </c>
      <c r="CT50" s="66">
        <f>IF(details!BD50="","",details!BD50)</f>
        <v>37</v>
      </c>
      <c r="CU50" s="66">
        <f>IF(details!BE50="","",details!BE50)</f>
        <v>37</v>
      </c>
      <c r="CV50" s="66">
        <f>IF(details!BF50="","",details!BF50)</f>
        <v>20</v>
      </c>
      <c r="CW50" s="151">
        <f t="shared" si="67"/>
        <v>94</v>
      </c>
      <c r="CX50" s="97">
        <f t="shared" si="68"/>
        <v>185</v>
      </c>
      <c r="CY50" s="152">
        <f t="shared" si="69"/>
        <v>93</v>
      </c>
      <c r="CZ50" s="97" t="str">
        <f t="shared" si="70"/>
        <v>A</v>
      </c>
      <c r="DA50" s="138">
        <f t="shared" si="6"/>
        <v>200</v>
      </c>
      <c r="DB50" s="138">
        <f t="shared" si="71"/>
        <v>0</v>
      </c>
      <c r="DC50" s="66">
        <f>IF(details!BG50="","",details!BG50)</f>
        <v>5</v>
      </c>
      <c r="DD50" s="66">
        <f>IF(details!BH50="","",details!BH50)</f>
        <v>5</v>
      </c>
      <c r="DE50" s="66">
        <f t="shared" si="72"/>
        <v>10</v>
      </c>
      <c r="DF50" s="66">
        <f>IF(details!BI50="","",details!BI50)</f>
        <v>5</v>
      </c>
      <c r="DG50" s="66">
        <f>IF(details!BJ50="","",details!BJ50)</f>
        <v>5</v>
      </c>
      <c r="DH50" s="66">
        <f t="shared" si="73"/>
        <v>10</v>
      </c>
      <c r="DI50" s="66">
        <f>IF(details!BK50="","",details!BK50)</f>
        <v>5</v>
      </c>
      <c r="DJ50" s="66">
        <f>IF(details!BL50="","",details!BL50)</f>
        <v>5</v>
      </c>
      <c r="DK50" s="66">
        <f t="shared" si="74"/>
        <v>10</v>
      </c>
      <c r="DL50" s="150">
        <f t="shared" si="75"/>
        <v>30</v>
      </c>
      <c r="DM50" s="66">
        <f>IF(details!BM50="","",details!BM50)</f>
        <v>50</v>
      </c>
      <c r="DN50" s="66">
        <f>IF(details!BN50="","",details!BN50)</f>
        <v>20</v>
      </c>
      <c r="DO50" s="150">
        <f t="shared" si="76"/>
        <v>70</v>
      </c>
      <c r="DP50" s="151">
        <f t="shared" si="77"/>
        <v>100</v>
      </c>
      <c r="DQ50" s="66">
        <f>IF(details!BO50="","",details!BO50)</f>
        <v>70</v>
      </c>
      <c r="DR50" s="66">
        <f>IF(details!BP50="","",details!BP50)</f>
        <v>30</v>
      </c>
      <c r="DS50" s="151">
        <f t="shared" si="78"/>
        <v>100</v>
      </c>
      <c r="DT50" s="97">
        <f t="shared" si="79"/>
        <v>200</v>
      </c>
      <c r="DU50" s="152">
        <f t="shared" si="80"/>
        <v>100</v>
      </c>
      <c r="DV50" s="97" t="str">
        <f t="shared" si="81"/>
        <v>A</v>
      </c>
      <c r="DW50" s="138">
        <f t="shared" si="8"/>
        <v>200</v>
      </c>
      <c r="DX50" s="138">
        <f t="shared" si="82"/>
        <v>0</v>
      </c>
      <c r="DY50" s="66">
        <f>IF(details!BQ50="","",details!BQ50)</f>
        <v>5</v>
      </c>
      <c r="DZ50" s="66">
        <f>IF(details!BR50="","",details!BR50)</f>
        <v>5</v>
      </c>
      <c r="EA50" s="66">
        <f t="shared" si="83"/>
        <v>10</v>
      </c>
      <c r="EB50" s="66">
        <f>IF(details!BS50="","",details!BS50)</f>
        <v>5</v>
      </c>
      <c r="EC50" s="66">
        <f>IF(details!BT50="","",details!BT50)</f>
        <v>5</v>
      </c>
      <c r="ED50" s="66">
        <f t="shared" si="84"/>
        <v>10</v>
      </c>
      <c r="EE50" s="66">
        <f>IF(details!BU50="","",details!BU50)</f>
        <v>5</v>
      </c>
      <c r="EF50" s="66">
        <f>IF(details!BV50="","",details!BV50)</f>
        <v>5</v>
      </c>
      <c r="EG50" s="66">
        <f t="shared" si="85"/>
        <v>10</v>
      </c>
      <c r="EH50" s="150">
        <f t="shared" si="86"/>
        <v>30</v>
      </c>
      <c r="EI50" s="66">
        <f>IF(details!BW50="","",details!BW50)</f>
        <v>50</v>
      </c>
      <c r="EJ50" s="66">
        <f>IF(details!BX50="","",details!BX50)</f>
        <v>20</v>
      </c>
      <c r="EK50" s="150">
        <f t="shared" si="87"/>
        <v>70</v>
      </c>
      <c r="EL50" s="151">
        <f t="shared" si="88"/>
        <v>100</v>
      </c>
      <c r="EM50" s="66">
        <f>IF(details!BY50="","",details!BY50)</f>
        <v>70</v>
      </c>
      <c r="EN50" s="66">
        <f>IF(details!BZ50="","",details!BZ50)</f>
        <v>30</v>
      </c>
      <c r="EO50" s="151">
        <f t="shared" si="89"/>
        <v>100</v>
      </c>
      <c r="EP50" s="97">
        <f t="shared" si="90"/>
        <v>200</v>
      </c>
      <c r="EQ50" s="152">
        <f t="shared" si="91"/>
        <v>100</v>
      </c>
      <c r="ER50" s="97" t="str">
        <f t="shared" si="92"/>
        <v>A</v>
      </c>
      <c r="ES50" s="138">
        <f t="shared" si="10"/>
        <v>200</v>
      </c>
      <c r="ET50" s="138">
        <f t="shared" si="93"/>
        <v>0</v>
      </c>
      <c r="EU50" s="66">
        <f>IF(details!CA50="","",details!CA50)</f>
        <v>20</v>
      </c>
      <c r="EV50" s="66">
        <f>IF(details!CB50="","",details!CB50)</f>
        <v>20</v>
      </c>
      <c r="EW50" s="66">
        <f>IF(details!CC50="","",details!CC50)</f>
        <v>20</v>
      </c>
      <c r="EX50" s="66">
        <f>IF(details!CD50="","",details!CD50)</f>
        <v>20</v>
      </c>
      <c r="EY50" s="66">
        <f>IF(details!CE50="","",details!CE50)</f>
        <v>20</v>
      </c>
      <c r="EZ50" s="97">
        <f t="shared" si="94"/>
        <v>100</v>
      </c>
      <c r="FA50" s="97">
        <f t="shared" si="95"/>
        <v>100</v>
      </c>
      <c r="FB50" s="97" t="str">
        <f t="shared" si="96"/>
        <v>A</v>
      </c>
      <c r="FC50" s="138">
        <f t="shared" si="97"/>
        <v>100</v>
      </c>
      <c r="FD50" s="138">
        <f t="shared" si="98"/>
        <v>0</v>
      </c>
      <c r="FE50" s="66">
        <f>IF(details!CF50="","",details!CF50)</f>
        <v>20</v>
      </c>
      <c r="FF50" s="66">
        <f>IF(details!CG50="","",details!CG50)</f>
        <v>20</v>
      </c>
      <c r="FG50" s="66">
        <f>IF(details!CH50="","",details!CH50)</f>
        <v>20</v>
      </c>
      <c r="FH50" s="66">
        <f>IF(details!CI50="","",details!CI50)</f>
        <v>20</v>
      </c>
      <c r="FI50" s="66">
        <f>IF(details!CJ50="","",details!CJ50)</f>
        <v>20</v>
      </c>
      <c r="FJ50" s="97">
        <f t="shared" si="99"/>
        <v>100</v>
      </c>
      <c r="FK50" s="97">
        <f t="shared" si="100"/>
        <v>100</v>
      </c>
      <c r="FL50" s="97" t="str">
        <f t="shared" si="101"/>
        <v>A</v>
      </c>
      <c r="FM50" s="138">
        <f t="shared" si="102"/>
        <v>100</v>
      </c>
      <c r="FN50" s="138">
        <f t="shared" si="103"/>
        <v>0</v>
      </c>
      <c r="FO50" s="66">
        <f>IF(details!CK50="","",details!CK50)</f>
        <v>20</v>
      </c>
      <c r="FP50" s="66">
        <f>IF(details!CL50="","",details!CL50)</f>
        <v>20</v>
      </c>
      <c r="FQ50" s="66">
        <f>IF(details!CM50="","",details!CM50)</f>
        <v>20</v>
      </c>
      <c r="FR50" s="66">
        <f>IF(details!CN50="","",details!CN50)</f>
        <v>20</v>
      </c>
      <c r="FS50" s="66">
        <f>IF(details!CO50="","",details!CO50)</f>
        <v>20</v>
      </c>
      <c r="FT50" s="97">
        <f t="shared" si="104"/>
        <v>100</v>
      </c>
      <c r="FU50" s="97">
        <f t="shared" si="105"/>
        <v>100</v>
      </c>
      <c r="FV50" s="97" t="str">
        <f t="shared" si="106"/>
        <v>A</v>
      </c>
      <c r="FW50" s="138">
        <f t="shared" si="107"/>
        <v>100</v>
      </c>
      <c r="FX50" s="138">
        <f t="shared" si="108"/>
        <v>0</v>
      </c>
      <c r="FY50" s="96">
        <f t="shared" si="109"/>
        <v>200</v>
      </c>
      <c r="FZ50" s="96">
        <f t="shared" si="110"/>
        <v>185</v>
      </c>
      <c r="GA50" s="96" t="str">
        <f t="shared" si="111"/>
        <v>A</v>
      </c>
      <c r="GB50" s="96">
        <f t="shared" si="112"/>
        <v>200</v>
      </c>
      <c r="GC50" s="96">
        <f t="shared" si="113"/>
        <v>185</v>
      </c>
      <c r="GD50" s="96" t="str">
        <f t="shared" si="114"/>
        <v>A</v>
      </c>
      <c r="GE50" s="154">
        <f t="shared" si="115"/>
        <v>200</v>
      </c>
      <c r="GF50" s="154">
        <f t="shared" si="116"/>
        <v>200</v>
      </c>
      <c r="GG50" s="154" t="str">
        <f t="shared" si="117"/>
        <v>A</v>
      </c>
      <c r="GH50" s="96" t="str">
        <f t="shared" si="118"/>
        <v>A</v>
      </c>
      <c r="GI50" s="96" t="str">
        <f t="shared" si="119"/>
        <v/>
      </c>
      <c r="GJ50" s="96" t="str">
        <f t="shared" si="120"/>
        <v/>
      </c>
      <c r="GK50" s="96" t="str">
        <f t="shared" si="121"/>
        <v/>
      </c>
      <c r="GL50" s="96" t="str">
        <f t="shared" si="122"/>
        <v/>
      </c>
      <c r="GM50" s="96">
        <f t="shared" si="123"/>
        <v>200</v>
      </c>
      <c r="GN50" s="96">
        <f t="shared" si="124"/>
        <v>185</v>
      </c>
      <c r="GO50" s="96" t="str">
        <f t="shared" si="125"/>
        <v>A</v>
      </c>
      <c r="GP50" s="96">
        <f t="shared" si="126"/>
        <v>200</v>
      </c>
      <c r="GQ50" s="96">
        <f t="shared" si="127"/>
        <v>200</v>
      </c>
      <c r="GR50" s="96" t="str">
        <f t="shared" si="128"/>
        <v>A</v>
      </c>
      <c r="GS50" s="96">
        <f t="shared" si="129"/>
        <v>200</v>
      </c>
      <c r="GT50" s="96">
        <f t="shared" si="130"/>
        <v>200</v>
      </c>
      <c r="GU50" s="96" t="str">
        <f t="shared" si="131"/>
        <v>A</v>
      </c>
      <c r="GV50" s="96">
        <f t="shared" si="132"/>
        <v>100</v>
      </c>
      <c r="GW50" s="96">
        <f t="shared" si="133"/>
        <v>100</v>
      </c>
      <c r="GX50" s="96" t="str">
        <f t="shared" si="134"/>
        <v>A</v>
      </c>
      <c r="GY50" s="155">
        <f t="shared" si="135"/>
        <v>100</v>
      </c>
      <c r="GZ50" s="155">
        <f t="shared" si="136"/>
        <v>100</v>
      </c>
      <c r="HA50" s="155" t="str">
        <f t="shared" si="137"/>
        <v>A</v>
      </c>
      <c r="HB50" s="155">
        <f t="shared" si="138"/>
        <v>100</v>
      </c>
      <c r="HC50" s="155">
        <f t="shared" si="139"/>
        <v>100</v>
      </c>
      <c r="HD50" s="155" t="str">
        <f t="shared" si="140"/>
        <v>A</v>
      </c>
      <c r="HE50" s="257">
        <f t="shared" si="141"/>
        <v>0</v>
      </c>
      <c r="HF50" s="257">
        <f t="shared" si="142"/>
        <v>0</v>
      </c>
      <c r="HG50" s="257">
        <f t="shared" si="143"/>
        <v>4</v>
      </c>
      <c r="HH50" s="257">
        <f t="shared" si="144"/>
        <v>0</v>
      </c>
      <c r="HI50" s="66" t="str">
        <f t="shared" si="155"/>
        <v>PASSED</v>
      </c>
      <c r="HJ50" s="93">
        <f t="shared" si="145"/>
        <v>1200</v>
      </c>
      <c r="HK50" s="93">
        <f t="shared" si="146"/>
        <v>1155</v>
      </c>
      <c r="HL50" s="94">
        <f t="shared" si="147"/>
        <v>96.25</v>
      </c>
      <c r="HM50" s="216">
        <f t="shared" si="148"/>
        <v>96.25</v>
      </c>
      <c r="HN50" s="217">
        <f t="shared" si="149"/>
        <v>3.0000000000000004</v>
      </c>
      <c r="HO50" s="95" t="str">
        <f t="shared" si="150"/>
        <v>A</v>
      </c>
      <c r="HP50" s="156" t="str">
        <f>details!EP50</f>
        <v/>
      </c>
      <c r="HQ50" s="157" t="str">
        <f>details!EQ50</f>
        <v/>
      </c>
      <c r="HR50" s="220" t="str">
        <f t="shared" si="152"/>
        <v/>
      </c>
      <c r="HS50" s="102" t="str">
        <f>IF(details!CP50="","",details!CP50)</f>
        <v/>
      </c>
    </row>
    <row r="51" spans="1:227" ht="14" customHeight="1">
      <c r="A51" s="147">
        <f>IF(details!A51="","",details!A51)</f>
        <v>45</v>
      </c>
      <c r="B51" s="66" t="str">
        <f>IF(details!B51="","",details!B51)</f>
        <v/>
      </c>
      <c r="C51" s="66" t="str">
        <f>IF(details!C51="","",details!C51)</f>
        <v/>
      </c>
      <c r="D51" s="97">
        <f>IF(details!D51="","",details!D51)</f>
        <v>845</v>
      </c>
      <c r="E51" s="97" t="str">
        <f>IF(details!E51="","",details!E51)</f>
        <v/>
      </c>
      <c r="F51" s="66" t="str">
        <f>IF(details!F51="","",details!F51)</f>
        <v/>
      </c>
      <c r="G51" s="315" t="str">
        <f>IF(details!G51="","",details!G51)</f>
        <v/>
      </c>
      <c r="H51" s="148" t="str">
        <f>IF(details!CQ51="","",details!CQ51)</f>
        <v/>
      </c>
      <c r="I51" s="149" t="str">
        <f>IF(details!I51="","",details!I51)</f>
        <v>A45</v>
      </c>
      <c r="J51" s="149" t="str">
        <f>IF(details!J51="","",details!J51)</f>
        <v>B45</v>
      </c>
      <c r="K51" s="149" t="str">
        <f>IF(details!K51="","",details!K51)</f>
        <v>C45</v>
      </c>
      <c r="L51" s="66">
        <f>IF(details!L51="","",details!L51)</f>
        <v>5</v>
      </c>
      <c r="M51" s="66">
        <f>IF(details!M51="","",details!M51)</f>
        <v>5</v>
      </c>
      <c r="N51" s="66">
        <f t="shared" si="28"/>
        <v>10</v>
      </c>
      <c r="O51" s="66">
        <f>IF(details!N51="","",details!N51)</f>
        <v>5</v>
      </c>
      <c r="P51" s="66">
        <f>IF(details!O51="","",details!O51)</f>
        <v>5</v>
      </c>
      <c r="Q51" s="66">
        <f t="shared" si="29"/>
        <v>10</v>
      </c>
      <c r="R51" s="66">
        <f>IF(details!P51="","",details!P51)</f>
        <v>5</v>
      </c>
      <c r="S51" s="66">
        <f>IF(details!Q51="","",details!Q51)</f>
        <v>5</v>
      </c>
      <c r="T51" s="66">
        <f t="shared" si="30"/>
        <v>10</v>
      </c>
      <c r="U51" s="150">
        <f t="shared" si="31"/>
        <v>30</v>
      </c>
      <c r="V51" s="66">
        <f>IF(details!R51="","",details!R51)</f>
        <v>26</v>
      </c>
      <c r="W51" s="66">
        <f>IF(details!S51="","",details!S51)</f>
        <v>26</v>
      </c>
      <c r="X51" s="66">
        <f>IF(details!T51="","",details!T51)</f>
        <v>6</v>
      </c>
      <c r="Y51" s="150">
        <f t="shared" si="32"/>
        <v>58</v>
      </c>
      <c r="Z51" s="151">
        <f t="shared" si="33"/>
        <v>88</v>
      </c>
      <c r="AA51" s="66">
        <f>IF(details!U51="","",details!U51)</f>
        <v>36</v>
      </c>
      <c r="AB51" s="66">
        <f>IF(details!V51="","",details!V51)</f>
        <v>36</v>
      </c>
      <c r="AC51" s="66">
        <f>IF(details!W51="","",details!W51)</f>
        <v>20</v>
      </c>
      <c r="AD51" s="151">
        <f t="shared" si="34"/>
        <v>92</v>
      </c>
      <c r="AE51" s="97">
        <f t="shared" si="35"/>
        <v>180</v>
      </c>
      <c r="AF51" s="152">
        <f t="shared" si="36"/>
        <v>90</v>
      </c>
      <c r="AG51" s="97" t="str">
        <f t="shared" si="37"/>
        <v>A</v>
      </c>
      <c r="AH51" s="138">
        <f t="shared" si="0"/>
        <v>200</v>
      </c>
      <c r="AI51" s="138">
        <f t="shared" si="38"/>
        <v>0</v>
      </c>
      <c r="AJ51" s="66">
        <f>IF(details!X51="","",details!X51)</f>
        <v>5</v>
      </c>
      <c r="AK51" s="66">
        <f>IF(details!Y51="","",details!Y51)</f>
        <v>5</v>
      </c>
      <c r="AL51" s="66">
        <f t="shared" si="39"/>
        <v>10</v>
      </c>
      <c r="AM51" s="66">
        <f>IF(details!Z51="","",details!Z51)</f>
        <v>5</v>
      </c>
      <c r="AN51" s="66">
        <f>IF(details!AA51="","",details!AA51)</f>
        <v>5</v>
      </c>
      <c r="AO51" s="66">
        <f t="shared" si="40"/>
        <v>10</v>
      </c>
      <c r="AP51" s="66">
        <f>IF(details!AB51="","",details!AB51)</f>
        <v>5</v>
      </c>
      <c r="AQ51" s="66">
        <f>IF(details!AC51="","",details!AC51)</f>
        <v>5</v>
      </c>
      <c r="AR51" s="66">
        <f t="shared" si="41"/>
        <v>10</v>
      </c>
      <c r="AS51" s="150">
        <f t="shared" si="42"/>
        <v>30</v>
      </c>
      <c r="AT51" s="66">
        <f>IF(details!AD51="","",details!AD51)</f>
        <v>26</v>
      </c>
      <c r="AU51" s="66">
        <f>IF(details!AE51="","",details!AE51)</f>
        <v>26</v>
      </c>
      <c r="AV51" s="66">
        <f>IF(details!AF51="","",details!AF51)</f>
        <v>6</v>
      </c>
      <c r="AW51" s="150">
        <f t="shared" si="43"/>
        <v>58</v>
      </c>
      <c r="AX51" s="151">
        <f t="shared" si="44"/>
        <v>88</v>
      </c>
      <c r="AY51" s="66">
        <f>IF(details!AG51="","",details!AG51)</f>
        <v>36</v>
      </c>
      <c r="AZ51" s="66">
        <f>IF(details!AH51="","",details!AH51)</f>
        <v>36</v>
      </c>
      <c r="BA51" s="66">
        <f>IF(details!AI51="","",details!AI51)</f>
        <v>20</v>
      </c>
      <c r="BB51" s="151">
        <f t="shared" si="45"/>
        <v>92</v>
      </c>
      <c r="BC51" s="97">
        <f t="shared" si="46"/>
        <v>180</v>
      </c>
      <c r="BD51" s="152">
        <f t="shared" si="47"/>
        <v>90</v>
      </c>
      <c r="BE51" s="97" t="str">
        <f t="shared" si="48"/>
        <v>A</v>
      </c>
      <c r="BF51" s="138">
        <f t="shared" si="2"/>
        <v>200</v>
      </c>
      <c r="BG51" s="138">
        <f t="shared" si="49"/>
        <v>0</v>
      </c>
      <c r="BH51" s="153" t="str">
        <f>IF(D51="","",details!AJ51)</f>
        <v>s</v>
      </c>
      <c r="BI51" s="66">
        <f>IF(details!AK51="","",details!AK51)</f>
        <v>5</v>
      </c>
      <c r="BJ51" s="66">
        <f>IF(details!AL51="","",details!AL51)</f>
        <v>5</v>
      </c>
      <c r="BK51" s="66">
        <f t="shared" si="50"/>
        <v>10</v>
      </c>
      <c r="BL51" s="66">
        <f>IF(details!AM51="","",details!AM51)</f>
        <v>5</v>
      </c>
      <c r="BM51" s="66">
        <f>IF(details!AN51="","",details!AN51)</f>
        <v>5</v>
      </c>
      <c r="BN51" s="66">
        <f t="shared" si="51"/>
        <v>10</v>
      </c>
      <c r="BO51" s="66">
        <f>IF(details!AO51="","",details!AO51)</f>
        <v>5</v>
      </c>
      <c r="BP51" s="66">
        <f>IF(details!AP51="","",details!AP51)</f>
        <v>5</v>
      </c>
      <c r="BQ51" s="66">
        <f t="shared" si="52"/>
        <v>10</v>
      </c>
      <c r="BR51" s="150">
        <f t="shared" si="53"/>
        <v>30</v>
      </c>
      <c r="BS51" s="66">
        <f>IF(details!AQ51="","",details!AQ51)</f>
        <v>50</v>
      </c>
      <c r="BT51" s="66">
        <f>IF(details!AR51="","",details!AR51)</f>
        <v>20</v>
      </c>
      <c r="BU51" s="150">
        <f t="shared" si="54"/>
        <v>70</v>
      </c>
      <c r="BV51" s="151">
        <f t="shared" si="55"/>
        <v>100</v>
      </c>
      <c r="BW51" s="66">
        <f>IF(details!AS51="","",details!AS51)</f>
        <v>70</v>
      </c>
      <c r="BX51" s="66">
        <f>IF(details!AT51="","",details!AT51)</f>
        <v>30</v>
      </c>
      <c r="BY51" s="151">
        <f t="shared" si="56"/>
        <v>100</v>
      </c>
      <c r="BZ51" s="97">
        <f t="shared" si="57"/>
        <v>200</v>
      </c>
      <c r="CA51" s="152">
        <f t="shared" si="58"/>
        <v>100</v>
      </c>
      <c r="CB51" s="97" t="str">
        <f t="shared" si="59"/>
        <v>A</v>
      </c>
      <c r="CC51" s="138">
        <f t="shared" si="4"/>
        <v>200</v>
      </c>
      <c r="CD51" s="138">
        <f t="shared" si="60"/>
        <v>0</v>
      </c>
      <c r="CE51" s="66">
        <f>IF(details!AU51="","",details!AU51)</f>
        <v>5</v>
      </c>
      <c r="CF51" s="66">
        <f>IF(details!AV51="","",details!AV51)</f>
        <v>5</v>
      </c>
      <c r="CG51" s="66">
        <f t="shared" si="61"/>
        <v>10</v>
      </c>
      <c r="CH51" s="66">
        <f>IF(details!AW51="","",details!AW51)</f>
        <v>5</v>
      </c>
      <c r="CI51" s="66">
        <f>IF(details!AX51="","",details!AX51)</f>
        <v>5</v>
      </c>
      <c r="CJ51" s="66">
        <f t="shared" si="62"/>
        <v>10</v>
      </c>
      <c r="CK51" s="66">
        <f>IF(details!AY51="","",details!AY51)</f>
        <v>5</v>
      </c>
      <c r="CL51" s="66">
        <f>IF(details!AZ51="","",details!AZ51)</f>
        <v>5</v>
      </c>
      <c r="CM51" s="66">
        <f t="shared" si="63"/>
        <v>10</v>
      </c>
      <c r="CN51" s="150">
        <f t="shared" si="64"/>
        <v>30</v>
      </c>
      <c r="CO51" s="66">
        <f>IF(details!BA51="","",details!BA51)</f>
        <v>26</v>
      </c>
      <c r="CP51" s="66">
        <f>IF(details!BB51="","",details!BB51)</f>
        <v>26</v>
      </c>
      <c r="CQ51" s="66">
        <f>IF(details!BC51="","",details!BC51)</f>
        <v>6</v>
      </c>
      <c r="CR51" s="150">
        <f t="shared" si="65"/>
        <v>58</v>
      </c>
      <c r="CS51" s="151">
        <f t="shared" si="66"/>
        <v>88</v>
      </c>
      <c r="CT51" s="66">
        <f>IF(details!BD51="","",details!BD51)</f>
        <v>36</v>
      </c>
      <c r="CU51" s="66">
        <f>IF(details!BE51="","",details!BE51)</f>
        <v>36</v>
      </c>
      <c r="CV51" s="66">
        <f>IF(details!BF51="","",details!BF51)</f>
        <v>20</v>
      </c>
      <c r="CW51" s="151">
        <f t="shared" si="67"/>
        <v>92</v>
      </c>
      <c r="CX51" s="97">
        <f t="shared" si="68"/>
        <v>180</v>
      </c>
      <c r="CY51" s="152">
        <f t="shared" si="69"/>
        <v>90</v>
      </c>
      <c r="CZ51" s="97" t="str">
        <f t="shared" si="70"/>
        <v>A</v>
      </c>
      <c r="DA51" s="138">
        <f t="shared" si="6"/>
        <v>200</v>
      </c>
      <c r="DB51" s="138">
        <f t="shared" si="71"/>
        <v>0</v>
      </c>
      <c r="DC51" s="66">
        <f>IF(details!BG51="","",details!BG51)</f>
        <v>5</v>
      </c>
      <c r="DD51" s="66">
        <f>IF(details!BH51="","",details!BH51)</f>
        <v>5</v>
      </c>
      <c r="DE51" s="66">
        <f t="shared" si="72"/>
        <v>10</v>
      </c>
      <c r="DF51" s="66">
        <f>IF(details!BI51="","",details!BI51)</f>
        <v>5</v>
      </c>
      <c r="DG51" s="66">
        <f>IF(details!BJ51="","",details!BJ51)</f>
        <v>5</v>
      </c>
      <c r="DH51" s="66">
        <f t="shared" si="73"/>
        <v>10</v>
      </c>
      <c r="DI51" s="66">
        <f>IF(details!BK51="","",details!BK51)</f>
        <v>5</v>
      </c>
      <c r="DJ51" s="66">
        <f>IF(details!BL51="","",details!BL51)</f>
        <v>5</v>
      </c>
      <c r="DK51" s="66">
        <f t="shared" si="74"/>
        <v>10</v>
      </c>
      <c r="DL51" s="150">
        <f t="shared" si="75"/>
        <v>30</v>
      </c>
      <c r="DM51" s="66">
        <f>IF(details!BM51="","",details!BM51)</f>
        <v>50</v>
      </c>
      <c r="DN51" s="66">
        <f>IF(details!BN51="","",details!BN51)</f>
        <v>20</v>
      </c>
      <c r="DO51" s="150">
        <f t="shared" si="76"/>
        <v>70</v>
      </c>
      <c r="DP51" s="151">
        <f t="shared" si="77"/>
        <v>100</v>
      </c>
      <c r="DQ51" s="66">
        <f>IF(details!BO51="","",details!BO51)</f>
        <v>70</v>
      </c>
      <c r="DR51" s="66">
        <f>IF(details!BP51="","",details!BP51)</f>
        <v>30</v>
      </c>
      <c r="DS51" s="151">
        <f t="shared" si="78"/>
        <v>100</v>
      </c>
      <c r="DT51" s="97">
        <f t="shared" si="79"/>
        <v>200</v>
      </c>
      <c r="DU51" s="152">
        <f t="shared" si="80"/>
        <v>100</v>
      </c>
      <c r="DV51" s="97" t="str">
        <f t="shared" si="81"/>
        <v>A</v>
      </c>
      <c r="DW51" s="138">
        <f t="shared" si="8"/>
        <v>200</v>
      </c>
      <c r="DX51" s="138">
        <f t="shared" si="82"/>
        <v>0</v>
      </c>
      <c r="DY51" s="66">
        <f>IF(details!BQ51="","",details!BQ51)</f>
        <v>5</v>
      </c>
      <c r="DZ51" s="66">
        <f>IF(details!BR51="","",details!BR51)</f>
        <v>5</v>
      </c>
      <c r="EA51" s="66">
        <f t="shared" si="83"/>
        <v>10</v>
      </c>
      <c r="EB51" s="66">
        <f>IF(details!BS51="","",details!BS51)</f>
        <v>5</v>
      </c>
      <c r="EC51" s="66">
        <f>IF(details!BT51="","",details!BT51)</f>
        <v>5</v>
      </c>
      <c r="ED51" s="66">
        <f t="shared" si="84"/>
        <v>10</v>
      </c>
      <c r="EE51" s="66">
        <f>IF(details!BU51="","",details!BU51)</f>
        <v>5</v>
      </c>
      <c r="EF51" s="66">
        <f>IF(details!BV51="","",details!BV51)</f>
        <v>5</v>
      </c>
      <c r="EG51" s="66">
        <f t="shared" si="85"/>
        <v>10</v>
      </c>
      <c r="EH51" s="150">
        <f t="shared" si="86"/>
        <v>30</v>
      </c>
      <c r="EI51" s="66">
        <f>IF(details!BW51="","",details!BW51)</f>
        <v>50</v>
      </c>
      <c r="EJ51" s="66">
        <f>IF(details!BX51="","",details!BX51)</f>
        <v>20</v>
      </c>
      <c r="EK51" s="150">
        <f t="shared" si="87"/>
        <v>70</v>
      </c>
      <c r="EL51" s="151">
        <f t="shared" si="88"/>
        <v>100</v>
      </c>
      <c r="EM51" s="66">
        <f>IF(details!BY51="","",details!BY51)</f>
        <v>70</v>
      </c>
      <c r="EN51" s="66">
        <f>IF(details!BZ51="","",details!BZ51)</f>
        <v>30</v>
      </c>
      <c r="EO51" s="151">
        <f t="shared" si="89"/>
        <v>100</v>
      </c>
      <c r="EP51" s="97">
        <f t="shared" si="90"/>
        <v>200</v>
      </c>
      <c r="EQ51" s="152">
        <f t="shared" si="91"/>
        <v>100</v>
      </c>
      <c r="ER51" s="97" t="str">
        <f t="shared" si="92"/>
        <v>A</v>
      </c>
      <c r="ES51" s="138">
        <f t="shared" si="10"/>
        <v>200</v>
      </c>
      <c r="ET51" s="138">
        <f t="shared" si="93"/>
        <v>0</v>
      </c>
      <c r="EU51" s="66">
        <f>IF(details!CA51="","",details!CA51)</f>
        <v>20</v>
      </c>
      <c r="EV51" s="66">
        <f>IF(details!CB51="","",details!CB51)</f>
        <v>20</v>
      </c>
      <c r="EW51" s="66">
        <f>IF(details!CC51="","",details!CC51)</f>
        <v>20</v>
      </c>
      <c r="EX51" s="66">
        <f>IF(details!CD51="","",details!CD51)</f>
        <v>20</v>
      </c>
      <c r="EY51" s="66">
        <f>IF(details!CE51="","",details!CE51)</f>
        <v>20</v>
      </c>
      <c r="EZ51" s="97">
        <f t="shared" si="94"/>
        <v>100</v>
      </c>
      <c r="FA51" s="97">
        <f t="shared" si="95"/>
        <v>100</v>
      </c>
      <c r="FB51" s="97" t="str">
        <f t="shared" si="96"/>
        <v>A</v>
      </c>
      <c r="FC51" s="138">
        <f t="shared" si="97"/>
        <v>100</v>
      </c>
      <c r="FD51" s="138">
        <f t="shared" si="98"/>
        <v>0</v>
      </c>
      <c r="FE51" s="66">
        <f>IF(details!CF51="","",details!CF51)</f>
        <v>20</v>
      </c>
      <c r="FF51" s="66">
        <f>IF(details!CG51="","",details!CG51)</f>
        <v>20</v>
      </c>
      <c r="FG51" s="66">
        <f>IF(details!CH51="","",details!CH51)</f>
        <v>20</v>
      </c>
      <c r="FH51" s="66">
        <f>IF(details!CI51="","",details!CI51)</f>
        <v>20</v>
      </c>
      <c r="FI51" s="66">
        <f>IF(details!CJ51="","",details!CJ51)</f>
        <v>20</v>
      </c>
      <c r="FJ51" s="97">
        <f t="shared" si="99"/>
        <v>100</v>
      </c>
      <c r="FK51" s="97">
        <f t="shared" si="100"/>
        <v>100</v>
      </c>
      <c r="FL51" s="97" t="str">
        <f t="shared" si="101"/>
        <v>A</v>
      </c>
      <c r="FM51" s="138">
        <f t="shared" si="102"/>
        <v>100</v>
      </c>
      <c r="FN51" s="138">
        <f t="shared" si="103"/>
        <v>0</v>
      </c>
      <c r="FO51" s="66">
        <f>IF(details!CK51="","",details!CK51)</f>
        <v>20</v>
      </c>
      <c r="FP51" s="66">
        <f>IF(details!CL51="","",details!CL51)</f>
        <v>20</v>
      </c>
      <c r="FQ51" s="66">
        <f>IF(details!CM51="","",details!CM51)</f>
        <v>20</v>
      </c>
      <c r="FR51" s="66">
        <f>IF(details!CN51="","",details!CN51)</f>
        <v>20</v>
      </c>
      <c r="FS51" s="66">
        <f>IF(details!CO51="","",details!CO51)</f>
        <v>20</v>
      </c>
      <c r="FT51" s="97">
        <f t="shared" si="104"/>
        <v>100</v>
      </c>
      <c r="FU51" s="97">
        <f t="shared" si="105"/>
        <v>100</v>
      </c>
      <c r="FV51" s="97" t="str">
        <f t="shared" si="106"/>
        <v>A</v>
      </c>
      <c r="FW51" s="138">
        <f t="shared" si="107"/>
        <v>100</v>
      </c>
      <c r="FX51" s="138">
        <f t="shared" si="108"/>
        <v>0</v>
      </c>
      <c r="FY51" s="96">
        <f t="shared" si="109"/>
        <v>200</v>
      </c>
      <c r="FZ51" s="96">
        <f t="shared" si="110"/>
        <v>180</v>
      </c>
      <c r="GA51" s="96" t="str">
        <f t="shared" si="111"/>
        <v>A</v>
      </c>
      <c r="GB51" s="96">
        <f t="shared" si="112"/>
        <v>200</v>
      </c>
      <c r="GC51" s="96">
        <f t="shared" si="113"/>
        <v>180</v>
      </c>
      <c r="GD51" s="96" t="str">
        <f t="shared" si="114"/>
        <v>A</v>
      </c>
      <c r="GE51" s="154">
        <f t="shared" si="115"/>
        <v>200</v>
      </c>
      <c r="GF51" s="154">
        <f t="shared" si="116"/>
        <v>200</v>
      </c>
      <c r="GG51" s="154" t="str">
        <f t="shared" si="117"/>
        <v>A</v>
      </c>
      <c r="GH51" s="96" t="str">
        <f t="shared" si="118"/>
        <v>A</v>
      </c>
      <c r="GI51" s="96" t="str">
        <f t="shared" si="119"/>
        <v/>
      </c>
      <c r="GJ51" s="96" t="str">
        <f t="shared" si="120"/>
        <v/>
      </c>
      <c r="GK51" s="96" t="str">
        <f t="shared" si="121"/>
        <v/>
      </c>
      <c r="GL51" s="96" t="str">
        <f t="shared" si="122"/>
        <v/>
      </c>
      <c r="GM51" s="96">
        <f t="shared" si="123"/>
        <v>200</v>
      </c>
      <c r="GN51" s="96">
        <f t="shared" si="124"/>
        <v>180</v>
      </c>
      <c r="GO51" s="96" t="str">
        <f t="shared" si="125"/>
        <v>A</v>
      </c>
      <c r="GP51" s="96">
        <f t="shared" si="126"/>
        <v>200</v>
      </c>
      <c r="GQ51" s="96">
        <f t="shared" si="127"/>
        <v>200</v>
      </c>
      <c r="GR51" s="96" t="str">
        <f t="shared" si="128"/>
        <v>A</v>
      </c>
      <c r="GS51" s="96">
        <f t="shared" si="129"/>
        <v>200</v>
      </c>
      <c r="GT51" s="96">
        <f t="shared" si="130"/>
        <v>200</v>
      </c>
      <c r="GU51" s="96" t="str">
        <f t="shared" si="131"/>
        <v>A</v>
      </c>
      <c r="GV51" s="96">
        <f t="shared" si="132"/>
        <v>100</v>
      </c>
      <c r="GW51" s="96">
        <f t="shared" si="133"/>
        <v>100</v>
      </c>
      <c r="GX51" s="96" t="str">
        <f t="shared" si="134"/>
        <v>A</v>
      </c>
      <c r="GY51" s="155">
        <f t="shared" si="135"/>
        <v>100</v>
      </c>
      <c r="GZ51" s="155">
        <f t="shared" si="136"/>
        <v>100</v>
      </c>
      <c r="HA51" s="155" t="str">
        <f t="shared" si="137"/>
        <v>A</v>
      </c>
      <c r="HB51" s="155">
        <f t="shared" si="138"/>
        <v>100</v>
      </c>
      <c r="HC51" s="155">
        <f t="shared" si="139"/>
        <v>100</v>
      </c>
      <c r="HD51" s="155" t="str">
        <f t="shared" si="140"/>
        <v>A</v>
      </c>
      <c r="HE51" s="257">
        <f t="shared" si="141"/>
        <v>0</v>
      </c>
      <c r="HF51" s="257">
        <f t="shared" si="142"/>
        <v>0</v>
      </c>
      <c r="HG51" s="257">
        <f t="shared" si="143"/>
        <v>4</v>
      </c>
      <c r="HH51" s="257">
        <f t="shared" si="144"/>
        <v>0</v>
      </c>
      <c r="HI51" s="66" t="str">
        <f t="shared" si="155"/>
        <v>PASSED</v>
      </c>
      <c r="HJ51" s="93">
        <f t="shared" si="145"/>
        <v>1200</v>
      </c>
      <c r="HK51" s="93">
        <f t="shared" si="146"/>
        <v>1140</v>
      </c>
      <c r="HL51" s="94">
        <f t="shared" si="147"/>
        <v>95</v>
      </c>
      <c r="HM51" s="216">
        <f t="shared" si="148"/>
        <v>95</v>
      </c>
      <c r="HN51" s="217">
        <f t="shared" si="149"/>
        <v>4.0000000000000009</v>
      </c>
      <c r="HO51" s="95" t="str">
        <f t="shared" si="150"/>
        <v>A</v>
      </c>
      <c r="HP51" s="156" t="str">
        <f>details!EP51</f>
        <v/>
      </c>
      <c r="HQ51" s="157" t="str">
        <f>details!EQ51</f>
        <v/>
      </c>
      <c r="HR51" s="220" t="str">
        <f t="shared" si="152"/>
        <v/>
      </c>
      <c r="HS51" s="102" t="str">
        <f>IF(details!CP51="","",details!CP51)</f>
        <v/>
      </c>
    </row>
    <row r="52" spans="1:227" ht="14" customHeight="1">
      <c r="A52" s="147">
        <f>IF(details!A52="","",details!A52)</f>
        <v>46</v>
      </c>
      <c r="B52" s="66" t="str">
        <f>IF(details!B52="","",details!B52)</f>
        <v/>
      </c>
      <c r="C52" s="66" t="str">
        <f>IF(details!C52="","",details!C52)</f>
        <v/>
      </c>
      <c r="D52" s="97">
        <f>IF(details!D52="","",details!D52)</f>
        <v>846</v>
      </c>
      <c r="E52" s="97" t="str">
        <f>IF(details!E52="","",details!E52)</f>
        <v/>
      </c>
      <c r="F52" s="66" t="str">
        <f>IF(details!F52="","",details!F52)</f>
        <v/>
      </c>
      <c r="G52" s="315" t="str">
        <f>IF(details!G52="","",details!G52)</f>
        <v/>
      </c>
      <c r="H52" s="148" t="str">
        <f>IF(details!CQ52="","",details!CQ52)</f>
        <v/>
      </c>
      <c r="I52" s="149" t="str">
        <f>IF(details!I52="","",details!I52)</f>
        <v>A46</v>
      </c>
      <c r="J52" s="149" t="str">
        <f>IF(details!J52="","",details!J52)</f>
        <v>B46</v>
      </c>
      <c r="K52" s="149" t="str">
        <f>IF(details!K52="","",details!K52)</f>
        <v>C46</v>
      </c>
      <c r="L52" s="66">
        <f>IF(details!L52="","",details!L52)</f>
        <v>5</v>
      </c>
      <c r="M52" s="66">
        <f>IF(details!M52="","",details!M52)</f>
        <v>5</v>
      </c>
      <c r="N52" s="66">
        <f t="shared" si="28"/>
        <v>10</v>
      </c>
      <c r="O52" s="66">
        <f>IF(details!N52="","",details!N52)</f>
        <v>5</v>
      </c>
      <c r="P52" s="66">
        <f>IF(details!O52="","",details!O52)</f>
        <v>5</v>
      </c>
      <c r="Q52" s="66">
        <f t="shared" si="29"/>
        <v>10</v>
      </c>
      <c r="R52" s="66">
        <f>IF(details!P52="","",details!P52)</f>
        <v>5</v>
      </c>
      <c r="S52" s="66">
        <f>IF(details!Q52="","",details!Q52)</f>
        <v>5</v>
      </c>
      <c r="T52" s="66">
        <f t="shared" si="30"/>
        <v>10</v>
      </c>
      <c r="U52" s="150">
        <f t="shared" si="31"/>
        <v>30</v>
      </c>
      <c r="V52" s="66">
        <f>IF(details!R52="","",details!R52)</f>
        <v>25</v>
      </c>
      <c r="W52" s="66">
        <f>IF(details!S52="","",details!S52)</f>
        <v>25</v>
      </c>
      <c r="X52" s="66">
        <f>IF(details!T52="","",details!T52)</f>
        <v>5</v>
      </c>
      <c r="Y52" s="150">
        <f t="shared" si="32"/>
        <v>55</v>
      </c>
      <c r="Z52" s="151">
        <f t="shared" si="33"/>
        <v>85</v>
      </c>
      <c r="AA52" s="66">
        <f>IF(details!U52="","",details!U52)</f>
        <v>35</v>
      </c>
      <c r="AB52" s="66">
        <f>IF(details!V52="","",details!V52)</f>
        <v>35</v>
      </c>
      <c r="AC52" s="66">
        <f>IF(details!W52="","",details!W52)</f>
        <v>20</v>
      </c>
      <c r="AD52" s="151">
        <f t="shared" si="34"/>
        <v>90</v>
      </c>
      <c r="AE52" s="97">
        <f t="shared" si="35"/>
        <v>175</v>
      </c>
      <c r="AF52" s="152">
        <f t="shared" si="36"/>
        <v>88</v>
      </c>
      <c r="AG52" s="97" t="str">
        <f t="shared" si="37"/>
        <v>A</v>
      </c>
      <c r="AH52" s="138">
        <f t="shared" si="0"/>
        <v>200</v>
      </c>
      <c r="AI52" s="138">
        <f t="shared" si="38"/>
        <v>0</v>
      </c>
      <c r="AJ52" s="66">
        <f>IF(details!X52="","",details!X52)</f>
        <v>5</v>
      </c>
      <c r="AK52" s="66">
        <f>IF(details!Y52="","",details!Y52)</f>
        <v>5</v>
      </c>
      <c r="AL52" s="66">
        <f t="shared" si="39"/>
        <v>10</v>
      </c>
      <c r="AM52" s="66">
        <f>IF(details!Z52="","",details!Z52)</f>
        <v>5</v>
      </c>
      <c r="AN52" s="66">
        <f>IF(details!AA52="","",details!AA52)</f>
        <v>5</v>
      </c>
      <c r="AO52" s="66">
        <f t="shared" si="40"/>
        <v>10</v>
      </c>
      <c r="AP52" s="66">
        <f>IF(details!AB52="","",details!AB52)</f>
        <v>5</v>
      </c>
      <c r="AQ52" s="66">
        <f>IF(details!AC52="","",details!AC52)</f>
        <v>5</v>
      </c>
      <c r="AR52" s="66">
        <f t="shared" si="41"/>
        <v>10</v>
      </c>
      <c r="AS52" s="150">
        <f t="shared" si="42"/>
        <v>30</v>
      </c>
      <c r="AT52" s="66">
        <f>IF(details!AD52="","",details!AD52)</f>
        <v>25</v>
      </c>
      <c r="AU52" s="66">
        <f>IF(details!AE52="","",details!AE52)</f>
        <v>25</v>
      </c>
      <c r="AV52" s="66">
        <f>IF(details!AF52="","",details!AF52)</f>
        <v>5</v>
      </c>
      <c r="AW52" s="150">
        <f t="shared" si="43"/>
        <v>55</v>
      </c>
      <c r="AX52" s="151">
        <f t="shared" si="44"/>
        <v>85</v>
      </c>
      <c r="AY52" s="66">
        <f>IF(details!AG52="","",details!AG52)</f>
        <v>35</v>
      </c>
      <c r="AZ52" s="66">
        <f>IF(details!AH52="","",details!AH52)</f>
        <v>35</v>
      </c>
      <c r="BA52" s="66">
        <f>IF(details!AI52="","",details!AI52)</f>
        <v>20</v>
      </c>
      <c r="BB52" s="151">
        <f t="shared" si="45"/>
        <v>90</v>
      </c>
      <c r="BC52" s="97">
        <f t="shared" si="46"/>
        <v>175</v>
      </c>
      <c r="BD52" s="152">
        <f t="shared" si="47"/>
        <v>88</v>
      </c>
      <c r="BE52" s="97" t="str">
        <f t="shared" si="48"/>
        <v>A</v>
      </c>
      <c r="BF52" s="138">
        <f t="shared" si="2"/>
        <v>200</v>
      </c>
      <c r="BG52" s="138">
        <f t="shared" si="49"/>
        <v>0</v>
      </c>
      <c r="BH52" s="153" t="str">
        <f>IF(D52="","",details!AJ52)</f>
        <v>s</v>
      </c>
      <c r="BI52" s="66">
        <f>IF(details!AK52="","",details!AK52)</f>
        <v>5</v>
      </c>
      <c r="BJ52" s="66">
        <f>IF(details!AL52="","",details!AL52)</f>
        <v>5</v>
      </c>
      <c r="BK52" s="66">
        <f t="shared" si="50"/>
        <v>10</v>
      </c>
      <c r="BL52" s="66">
        <f>IF(details!AM52="","",details!AM52)</f>
        <v>5</v>
      </c>
      <c r="BM52" s="66">
        <f>IF(details!AN52="","",details!AN52)</f>
        <v>5</v>
      </c>
      <c r="BN52" s="66">
        <f t="shared" si="51"/>
        <v>10</v>
      </c>
      <c r="BO52" s="66">
        <f>IF(details!AO52="","",details!AO52)</f>
        <v>5</v>
      </c>
      <c r="BP52" s="66">
        <f>IF(details!AP52="","",details!AP52)</f>
        <v>5</v>
      </c>
      <c r="BQ52" s="66">
        <f t="shared" si="52"/>
        <v>10</v>
      </c>
      <c r="BR52" s="150">
        <f t="shared" si="53"/>
        <v>30</v>
      </c>
      <c r="BS52" s="66">
        <f>IF(details!AQ52="","",details!AQ52)</f>
        <v>50</v>
      </c>
      <c r="BT52" s="66">
        <f>IF(details!AR52="","",details!AR52)</f>
        <v>20</v>
      </c>
      <c r="BU52" s="150">
        <f t="shared" si="54"/>
        <v>70</v>
      </c>
      <c r="BV52" s="151">
        <f t="shared" si="55"/>
        <v>100</v>
      </c>
      <c r="BW52" s="66">
        <f>IF(details!AS52="","",details!AS52)</f>
        <v>70</v>
      </c>
      <c r="BX52" s="66">
        <f>IF(details!AT52="","",details!AT52)</f>
        <v>30</v>
      </c>
      <c r="BY52" s="151">
        <f t="shared" si="56"/>
        <v>100</v>
      </c>
      <c r="BZ52" s="97">
        <f t="shared" si="57"/>
        <v>200</v>
      </c>
      <c r="CA52" s="152">
        <f t="shared" si="58"/>
        <v>100</v>
      </c>
      <c r="CB52" s="97" t="str">
        <f t="shared" si="59"/>
        <v>A</v>
      </c>
      <c r="CC52" s="138">
        <f t="shared" si="4"/>
        <v>200</v>
      </c>
      <c r="CD52" s="138">
        <f t="shared" si="60"/>
        <v>0</v>
      </c>
      <c r="CE52" s="66">
        <f>IF(details!AU52="","",details!AU52)</f>
        <v>5</v>
      </c>
      <c r="CF52" s="66">
        <f>IF(details!AV52="","",details!AV52)</f>
        <v>5</v>
      </c>
      <c r="CG52" s="66">
        <f t="shared" si="61"/>
        <v>10</v>
      </c>
      <c r="CH52" s="66">
        <f>IF(details!AW52="","",details!AW52)</f>
        <v>5</v>
      </c>
      <c r="CI52" s="66">
        <f>IF(details!AX52="","",details!AX52)</f>
        <v>5</v>
      </c>
      <c r="CJ52" s="66">
        <f t="shared" si="62"/>
        <v>10</v>
      </c>
      <c r="CK52" s="66">
        <f>IF(details!AY52="","",details!AY52)</f>
        <v>5</v>
      </c>
      <c r="CL52" s="66">
        <f>IF(details!AZ52="","",details!AZ52)</f>
        <v>5</v>
      </c>
      <c r="CM52" s="66">
        <f t="shared" si="63"/>
        <v>10</v>
      </c>
      <c r="CN52" s="150">
        <f t="shared" si="64"/>
        <v>30</v>
      </c>
      <c r="CO52" s="66">
        <f>IF(details!BA52="","",details!BA52)</f>
        <v>25</v>
      </c>
      <c r="CP52" s="66">
        <f>IF(details!BB52="","",details!BB52)</f>
        <v>25</v>
      </c>
      <c r="CQ52" s="66">
        <f>IF(details!BC52="","",details!BC52)</f>
        <v>5</v>
      </c>
      <c r="CR52" s="150">
        <f t="shared" si="65"/>
        <v>55</v>
      </c>
      <c r="CS52" s="151">
        <f t="shared" si="66"/>
        <v>85</v>
      </c>
      <c r="CT52" s="66">
        <f>IF(details!BD52="","",details!BD52)</f>
        <v>35</v>
      </c>
      <c r="CU52" s="66">
        <f>IF(details!BE52="","",details!BE52)</f>
        <v>35</v>
      </c>
      <c r="CV52" s="66">
        <f>IF(details!BF52="","",details!BF52)</f>
        <v>20</v>
      </c>
      <c r="CW52" s="151">
        <f t="shared" si="67"/>
        <v>90</v>
      </c>
      <c r="CX52" s="97">
        <f t="shared" si="68"/>
        <v>175</v>
      </c>
      <c r="CY52" s="152">
        <f t="shared" si="69"/>
        <v>88</v>
      </c>
      <c r="CZ52" s="97" t="str">
        <f t="shared" si="70"/>
        <v>A</v>
      </c>
      <c r="DA52" s="138">
        <f t="shared" si="6"/>
        <v>200</v>
      </c>
      <c r="DB52" s="138">
        <f t="shared" si="71"/>
        <v>0</v>
      </c>
      <c r="DC52" s="66">
        <f>IF(details!BG52="","",details!BG52)</f>
        <v>5</v>
      </c>
      <c r="DD52" s="66">
        <f>IF(details!BH52="","",details!BH52)</f>
        <v>5</v>
      </c>
      <c r="DE52" s="66">
        <f t="shared" si="72"/>
        <v>10</v>
      </c>
      <c r="DF52" s="66">
        <f>IF(details!BI52="","",details!BI52)</f>
        <v>5</v>
      </c>
      <c r="DG52" s="66">
        <f>IF(details!BJ52="","",details!BJ52)</f>
        <v>5</v>
      </c>
      <c r="DH52" s="66">
        <f t="shared" si="73"/>
        <v>10</v>
      </c>
      <c r="DI52" s="66">
        <f>IF(details!BK52="","",details!BK52)</f>
        <v>5</v>
      </c>
      <c r="DJ52" s="66">
        <f>IF(details!BL52="","",details!BL52)</f>
        <v>5</v>
      </c>
      <c r="DK52" s="66">
        <f t="shared" si="74"/>
        <v>10</v>
      </c>
      <c r="DL52" s="150">
        <f t="shared" si="75"/>
        <v>30</v>
      </c>
      <c r="DM52" s="66">
        <f>IF(details!BM52="","",details!BM52)</f>
        <v>50</v>
      </c>
      <c r="DN52" s="66">
        <f>IF(details!BN52="","",details!BN52)</f>
        <v>20</v>
      </c>
      <c r="DO52" s="150">
        <f t="shared" si="76"/>
        <v>70</v>
      </c>
      <c r="DP52" s="151">
        <f t="shared" si="77"/>
        <v>100</v>
      </c>
      <c r="DQ52" s="66">
        <f>IF(details!BO52="","",details!BO52)</f>
        <v>70</v>
      </c>
      <c r="DR52" s="66">
        <f>IF(details!BP52="","",details!BP52)</f>
        <v>30</v>
      </c>
      <c r="DS52" s="151">
        <f t="shared" si="78"/>
        <v>100</v>
      </c>
      <c r="DT52" s="97">
        <f t="shared" si="79"/>
        <v>200</v>
      </c>
      <c r="DU52" s="152">
        <f t="shared" si="80"/>
        <v>100</v>
      </c>
      <c r="DV52" s="97" t="str">
        <f t="shared" si="81"/>
        <v>A</v>
      </c>
      <c r="DW52" s="138">
        <f t="shared" si="8"/>
        <v>200</v>
      </c>
      <c r="DX52" s="138">
        <f t="shared" si="82"/>
        <v>0</v>
      </c>
      <c r="DY52" s="66">
        <f>IF(details!BQ52="","",details!BQ52)</f>
        <v>5</v>
      </c>
      <c r="DZ52" s="66">
        <f>IF(details!BR52="","",details!BR52)</f>
        <v>5</v>
      </c>
      <c r="EA52" s="66">
        <f t="shared" si="83"/>
        <v>10</v>
      </c>
      <c r="EB52" s="66">
        <f>IF(details!BS52="","",details!BS52)</f>
        <v>5</v>
      </c>
      <c r="EC52" s="66">
        <f>IF(details!BT52="","",details!BT52)</f>
        <v>5</v>
      </c>
      <c r="ED52" s="66">
        <f t="shared" si="84"/>
        <v>10</v>
      </c>
      <c r="EE52" s="66">
        <f>IF(details!BU52="","",details!BU52)</f>
        <v>5</v>
      </c>
      <c r="EF52" s="66">
        <f>IF(details!BV52="","",details!BV52)</f>
        <v>5</v>
      </c>
      <c r="EG52" s="66">
        <f t="shared" si="85"/>
        <v>10</v>
      </c>
      <c r="EH52" s="150">
        <f t="shared" si="86"/>
        <v>30</v>
      </c>
      <c r="EI52" s="66">
        <f>IF(details!BW52="","",details!BW52)</f>
        <v>50</v>
      </c>
      <c r="EJ52" s="66">
        <f>IF(details!BX52="","",details!BX52)</f>
        <v>20</v>
      </c>
      <c r="EK52" s="150">
        <f t="shared" si="87"/>
        <v>70</v>
      </c>
      <c r="EL52" s="151">
        <f t="shared" si="88"/>
        <v>100</v>
      </c>
      <c r="EM52" s="66">
        <f>IF(details!BY52="","",details!BY52)</f>
        <v>70</v>
      </c>
      <c r="EN52" s="66">
        <f>IF(details!BZ52="","",details!BZ52)</f>
        <v>30</v>
      </c>
      <c r="EO52" s="151">
        <f t="shared" si="89"/>
        <v>100</v>
      </c>
      <c r="EP52" s="97">
        <f t="shared" si="90"/>
        <v>200</v>
      </c>
      <c r="EQ52" s="152">
        <f t="shared" si="91"/>
        <v>100</v>
      </c>
      <c r="ER52" s="97" t="str">
        <f t="shared" si="92"/>
        <v>A</v>
      </c>
      <c r="ES52" s="138">
        <f t="shared" si="10"/>
        <v>200</v>
      </c>
      <c r="ET52" s="138">
        <f t="shared" si="93"/>
        <v>0</v>
      </c>
      <c r="EU52" s="66">
        <f>IF(details!CA52="","",details!CA52)</f>
        <v>20</v>
      </c>
      <c r="EV52" s="66">
        <f>IF(details!CB52="","",details!CB52)</f>
        <v>20</v>
      </c>
      <c r="EW52" s="66">
        <f>IF(details!CC52="","",details!CC52)</f>
        <v>20</v>
      </c>
      <c r="EX52" s="66">
        <f>IF(details!CD52="","",details!CD52)</f>
        <v>20</v>
      </c>
      <c r="EY52" s="66">
        <f>IF(details!CE52="","",details!CE52)</f>
        <v>20</v>
      </c>
      <c r="EZ52" s="97">
        <f t="shared" si="94"/>
        <v>100</v>
      </c>
      <c r="FA52" s="97">
        <f t="shared" si="95"/>
        <v>100</v>
      </c>
      <c r="FB52" s="97" t="str">
        <f t="shared" si="96"/>
        <v>A</v>
      </c>
      <c r="FC52" s="138">
        <f t="shared" si="97"/>
        <v>100</v>
      </c>
      <c r="FD52" s="138">
        <f t="shared" si="98"/>
        <v>0</v>
      </c>
      <c r="FE52" s="66">
        <f>IF(details!CF52="","",details!CF52)</f>
        <v>20</v>
      </c>
      <c r="FF52" s="66">
        <f>IF(details!CG52="","",details!CG52)</f>
        <v>20</v>
      </c>
      <c r="FG52" s="66">
        <f>IF(details!CH52="","",details!CH52)</f>
        <v>20</v>
      </c>
      <c r="FH52" s="66">
        <f>IF(details!CI52="","",details!CI52)</f>
        <v>20</v>
      </c>
      <c r="FI52" s="66">
        <f>IF(details!CJ52="","",details!CJ52)</f>
        <v>20</v>
      </c>
      <c r="FJ52" s="97">
        <f t="shared" si="99"/>
        <v>100</v>
      </c>
      <c r="FK52" s="97">
        <f t="shared" si="100"/>
        <v>100</v>
      </c>
      <c r="FL52" s="97" t="str">
        <f t="shared" si="101"/>
        <v>A</v>
      </c>
      <c r="FM52" s="138">
        <f t="shared" si="102"/>
        <v>100</v>
      </c>
      <c r="FN52" s="138">
        <f t="shared" si="103"/>
        <v>0</v>
      </c>
      <c r="FO52" s="66">
        <f>IF(details!CK52="","",details!CK52)</f>
        <v>20</v>
      </c>
      <c r="FP52" s="66">
        <f>IF(details!CL52="","",details!CL52)</f>
        <v>20</v>
      </c>
      <c r="FQ52" s="66">
        <f>IF(details!CM52="","",details!CM52)</f>
        <v>20</v>
      </c>
      <c r="FR52" s="66">
        <f>IF(details!CN52="","",details!CN52)</f>
        <v>20</v>
      </c>
      <c r="FS52" s="66">
        <f>IF(details!CO52="","",details!CO52)</f>
        <v>20</v>
      </c>
      <c r="FT52" s="97">
        <f t="shared" si="104"/>
        <v>100</v>
      </c>
      <c r="FU52" s="97">
        <f t="shared" si="105"/>
        <v>100</v>
      </c>
      <c r="FV52" s="97" t="str">
        <f t="shared" si="106"/>
        <v>A</v>
      </c>
      <c r="FW52" s="138">
        <f t="shared" si="107"/>
        <v>100</v>
      </c>
      <c r="FX52" s="138">
        <f t="shared" si="108"/>
        <v>0</v>
      </c>
      <c r="FY52" s="96">
        <f t="shared" si="109"/>
        <v>200</v>
      </c>
      <c r="FZ52" s="96">
        <f t="shared" si="110"/>
        <v>175</v>
      </c>
      <c r="GA52" s="96" t="str">
        <f t="shared" si="111"/>
        <v>A</v>
      </c>
      <c r="GB52" s="96">
        <f t="shared" si="112"/>
        <v>200</v>
      </c>
      <c r="GC52" s="96">
        <f t="shared" si="113"/>
        <v>175</v>
      </c>
      <c r="GD52" s="96" t="str">
        <f t="shared" si="114"/>
        <v>A</v>
      </c>
      <c r="GE52" s="154">
        <f t="shared" si="115"/>
        <v>200</v>
      </c>
      <c r="GF52" s="154">
        <f t="shared" si="116"/>
        <v>200</v>
      </c>
      <c r="GG52" s="154" t="str">
        <f t="shared" si="117"/>
        <v>A</v>
      </c>
      <c r="GH52" s="96" t="str">
        <f t="shared" si="118"/>
        <v>A</v>
      </c>
      <c r="GI52" s="96" t="str">
        <f t="shared" si="119"/>
        <v/>
      </c>
      <c r="GJ52" s="96" t="str">
        <f t="shared" si="120"/>
        <v/>
      </c>
      <c r="GK52" s="96" t="str">
        <f t="shared" si="121"/>
        <v/>
      </c>
      <c r="GL52" s="96" t="str">
        <f t="shared" si="122"/>
        <v/>
      </c>
      <c r="GM52" s="96">
        <f t="shared" si="123"/>
        <v>200</v>
      </c>
      <c r="GN52" s="96">
        <f t="shared" si="124"/>
        <v>175</v>
      </c>
      <c r="GO52" s="96" t="str">
        <f t="shared" si="125"/>
        <v>A</v>
      </c>
      <c r="GP52" s="96">
        <f t="shared" si="126"/>
        <v>200</v>
      </c>
      <c r="GQ52" s="96">
        <f t="shared" si="127"/>
        <v>200</v>
      </c>
      <c r="GR52" s="96" t="str">
        <f t="shared" si="128"/>
        <v>A</v>
      </c>
      <c r="GS52" s="96">
        <f t="shared" si="129"/>
        <v>200</v>
      </c>
      <c r="GT52" s="96">
        <f t="shared" si="130"/>
        <v>200</v>
      </c>
      <c r="GU52" s="96" t="str">
        <f t="shared" si="131"/>
        <v>A</v>
      </c>
      <c r="GV52" s="96">
        <f t="shared" si="132"/>
        <v>100</v>
      </c>
      <c r="GW52" s="96">
        <f t="shared" si="133"/>
        <v>100</v>
      </c>
      <c r="GX52" s="96" t="str">
        <f t="shared" si="134"/>
        <v>A</v>
      </c>
      <c r="GY52" s="155">
        <f t="shared" si="135"/>
        <v>100</v>
      </c>
      <c r="GZ52" s="155">
        <f t="shared" si="136"/>
        <v>100</v>
      </c>
      <c r="HA52" s="155" t="str">
        <f t="shared" si="137"/>
        <v>A</v>
      </c>
      <c r="HB52" s="155">
        <f t="shared" si="138"/>
        <v>100</v>
      </c>
      <c r="HC52" s="155">
        <f t="shared" si="139"/>
        <v>100</v>
      </c>
      <c r="HD52" s="155" t="str">
        <f t="shared" si="140"/>
        <v>A</v>
      </c>
      <c r="HE52" s="257">
        <f t="shared" si="141"/>
        <v>0</v>
      </c>
      <c r="HF52" s="257">
        <f t="shared" si="142"/>
        <v>0</v>
      </c>
      <c r="HG52" s="257">
        <f t="shared" si="143"/>
        <v>4</v>
      </c>
      <c r="HH52" s="257">
        <f t="shared" si="144"/>
        <v>0</v>
      </c>
      <c r="HI52" s="66" t="str">
        <f t="shared" si="155"/>
        <v>PASSED</v>
      </c>
      <c r="HJ52" s="93">
        <f t="shared" si="145"/>
        <v>1200</v>
      </c>
      <c r="HK52" s="93">
        <f t="shared" si="146"/>
        <v>1125</v>
      </c>
      <c r="HL52" s="94">
        <f t="shared" si="147"/>
        <v>93.75</v>
      </c>
      <c r="HM52" s="216">
        <f t="shared" si="148"/>
        <v>93.75</v>
      </c>
      <c r="HN52" s="217">
        <f t="shared" si="149"/>
        <v>5.0000000000000018</v>
      </c>
      <c r="HO52" s="95" t="str">
        <f t="shared" si="150"/>
        <v>A</v>
      </c>
      <c r="HP52" s="156" t="str">
        <f>details!EP52</f>
        <v/>
      </c>
      <c r="HQ52" s="157" t="str">
        <f>details!EQ52</f>
        <v/>
      </c>
      <c r="HR52" s="220" t="str">
        <f t="shared" si="152"/>
        <v/>
      </c>
      <c r="HS52" s="102" t="str">
        <f>IF(details!CP52="","",details!CP52)</f>
        <v/>
      </c>
    </row>
    <row r="53" spans="1:227" ht="14" customHeight="1">
      <c r="A53" s="147">
        <f>IF(details!A53="","",details!A53)</f>
        <v>47</v>
      </c>
      <c r="B53" s="66" t="str">
        <f>IF(details!B53="","",details!B53)</f>
        <v/>
      </c>
      <c r="C53" s="66" t="str">
        <f>IF(details!C53="","",details!C53)</f>
        <v/>
      </c>
      <c r="D53" s="97">
        <f>IF(details!D53="","",details!D53)</f>
        <v>847</v>
      </c>
      <c r="E53" s="97" t="str">
        <f>IF(details!E53="","",details!E53)</f>
        <v/>
      </c>
      <c r="F53" s="66" t="str">
        <f>IF(details!F53="","",details!F53)</f>
        <v/>
      </c>
      <c r="G53" s="315" t="str">
        <f>IF(details!G53="","",details!G53)</f>
        <v/>
      </c>
      <c r="H53" s="148" t="str">
        <f>IF(details!CQ53="","",details!CQ53)</f>
        <v/>
      </c>
      <c r="I53" s="149" t="str">
        <f>IF(details!I53="","",details!I53)</f>
        <v>A47</v>
      </c>
      <c r="J53" s="149" t="str">
        <f>IF(details!J53="","",details!J53)</f>
        <v>B47</v>
      </c>
      <c r="K53" s="149" t="str">
        <f>IF(details!K53="","",details!K53)</f>
        <v>C47</v>
      </c>
      <c r="L53" s="66">
        <f>IF(details!L53="","",details!L53)</f>
        <v>5</v>
      </c>
      <c r="M53" s="66">
        <f>IF(details!M53="","",details!M53)</f>
        <v>5</v>
      </c>
      <c r="N53" s="66">
        <f t="shared" si="28"/>
        <v>10</v>
      </c>
      <c r="O53" s="66">
        <f>IF(details!N53="","",details!N53)</f>
        <v>5</v>
      </c>
      <c r="P53" s="66">
        <f>IF(details!O53="","",details!O53)</f>
        <v>5</v>
      </c>
      <c r="Q53" s="66">
        <f t="shared" si="29"/>
        <v>10</v>
      </c>
      <c r="R53" s="66">
        <f>IF(details!P53="","",details!P53)</f>
        <v>5</v>
      </c>
      <c r="S53" s="66">
        <f>IF(details!Q53="","",details!Q53)</f>
        <v>5</v>
      </c>
      <c r="T53" s="66">
        <f t="shared" si="30"/>
        <v>10</v>
      </c>
      <c r="U53" s="150">
        <f t="shared" si="31"/>
        <v>30</v>
      </c>
      <c r="V53" s="66">
        <f>IF(details!R53="","",details!R53)</f>
        <v>24</v>
      </c>
      <c r="W53" s="66">
        <f>IF(details!S53="","",details!S53)</f>
        <v>24</v>
      </c>
      <c r="X53" s="66">
        <f>IF(details!T53="","",details!T53)</f>
        <v>4</v>
      </c>
      <c r="Y53" s="150">
        <f t="shared" si="32"/>
        <v>52</v>
      </c>
      <c r="Z53" s="151">
        <f t="shared" si="33"/>
        <v>82</v>
      </c>
      <c r="AA53" s="66">
        <f>IF(details!U53="","",details!U53)</f>
        <v>34</v>
      </c>
      <c r="AB53" s="66">
        <f>IF(details!V53="","",details!V53)</f>
        <v>34</v>
      </c>
      <c r="AC53" s="66">
        <f>IF(details!W53="","",details!W53)</f>
        <v>20</v>
      </c>
      <c r="AD53" s="151">
        <f t="shared" si="34"/>
        <v>88</v>
      </c>
      <c r="AE53" s="97">
        <f t="shared" si="35"/>
        <v>170</v>
      </c>
      <c r="AF53" s="152">
        <f t="shared" si="36"/>
        <v>85</v>
      </c>
      <c r="AG53" s="97" t="str">
        <f t="shared" si="37"/>
        <v>B</v>
      </c>
      <c r="AH53" s="138">
        <f t="shared" si="0"/>
        <v>200</v>
      </c>
      <c r="AI53" s="138">
        <f t="shared" si="38"/>
        <v>0</v>
      </c>
      <c r="AJ53" s="66">
        <f>IF(details!X53="","",details!X53)</f>
        <v>5</v>
      </c>
      <c r="AK53" s="66">
        <f>IF(details!Y53="","",details!Y53)</f>
        <v>5</v>
      </c>
      <c r="AL53" s="66">
        <f t="shared" si="39"/>
        <v>10</v>
      </c>
      <c r="AM53" s="66">
        <f>IF(details!Z53="","",details!Z53)</f>
        <v>5</v>
      </c>
      <c r="AN53" s="66">
        <f>IF(details!AA53="","",details!AA53)</f>
        <v>5</v>
      </c>
      <c r="AO53" s="66">
        <f t="shared" si="40"/>
        <v>10</v>
      </c>
      <c r="AP53" s="66">
        <f>IF(details!AB53="","",details!AB53)</f>
        <v>5</v>
      </c>
      <c r="AQ53" s="66">
        <f>IF(details!AC53="","",details!AC53)</f>
        <v>5</v>
      </c>
      <c r="AR53" s="66">
        <f t="shared" si="41"/>
        <v>10</v>
      </c>
      <c r="AS53" s="150">
        <f t="shared" si="42"/>
        <v>30</v>
      </c>
      <c r="AT53" s="66">
        <f>IF(details!AD53="","",details!AD53)</f>
        <v>24</v>
      </c>
      <c r="AU53" s="66">
        <f>IF(details!AE53="","",details!AE53)</f>
        <v>24</v>
      </c>
      <c r="AV53" s="66">
        <f>IF(details!AF53="","",details!AF53)</f>
        <v>4</v>
      </c>
      <c r="AW53" s="150">
        <f t="shared" si="43"/>
        <v>52</v>
      </c>
      <c r="AX53" s="151">
        <f t="shared" si="44"/>
        <v>82</v>
      </c>
      <c r="AY53" s="66">
        <f>IF(details!AG53="","",details!AG53)</f>
        <v>34</v>
      </c>
      <c r="AZ53" s="66">
        <f>IF(details!AH53="","",details!AH53)</f>
        <v>34</v>
      </c>
      <c r="BA53" s="66">
        <f>IF(details!AI53="","",details!AI53)</f>
        <v>20</v>
      </c>
      <c r="BB53" s="151">
        <f t="shared" si="45"/>
        <v>88</v>
      </c>
      <c r="BC53" s="97">
        <f t="shared" si="46"/>
        <v>170</v>
      </c>
      <c r="BD53" s="152">
        <f t="shared" si="47"/>
        <v>85</v>
      </c>
      <c r="BE53" s="97" t="str">
        <f t="shared" si="48"/>
        <v>B</v>
      </c>
      <c r="BF53" s="138">
        <f t="shared" si="2"/>
        <v>200</v>
      </c>
      <c r="BG53" s="138">
        <f t="shared" si="49"/>
        <v>0</v>
      </c>
      <c r="BH53" s="153" t="str">
        <f>IF(D53="","",details!AJ53)</f>
        <v>s</v>
      </c>
      <c r="BI53" s="66">
        <f>IF(details!AK53="","",details!AK53)</f>
        <v>5</v>
      </c>
      <c r="BJ53" s="66">
        <f>IF(details!AL53="","",details!AL53)</f>
        <v>5</v>
      </c>
      <c r="BK53" s="66">
        <f t="shared" si="50"/>
        <v>10</v>
      </c>
      <c r="BL53" s="66">
        <f>IF(details!AM53="","",details!AM53)</f>
        <v>5</v>
      </c>
      <c r="BM53" s="66">
        <f>IF(details!AN53="","",details!AN53)</f>
        <v>5</v>
      </c>
      <c r="BN53" s="66">
        <f t="shared" si="51"/>
        <v>10</v>
      </c>
      <c r="BO53" s="66">
        <f>IF(details!AO53="","",details!AO53)</f>
        <v>5</v>
      </c>
      <c r="BP53" s="66">
        <f>IF(details!AP53="","",details!AP53)</f>
        <v>5</v>
      </c>
      <c r="BQ53" s="66">
        <f t="shared" si="52"/>
        <v>10</v>
      </c>
      <c r="BR53" s="150">
        <f t="shared" si="53"/>
        <v>30</v>
      </c>
      <c r="BS53" s="66">
        <f>IF(details!AQ53="","",details!AQ53)</f>
        <v>50</v>
      </c>
      <c r="BT53" s="66">
        <f>IF(details!AR53="","",details!AR53)</f>
        <v>20</v>
      </c>
      <c r="BU53" s="150">
        <f t="shared" si="54"/>
        <v>70</v>
      </c>
      <c r="BV53" s="151">
        <f t="shared" si="55"/>
        <v>100</v>
      </c>
      <c r="BW53" s="66">
        <f>IF(details!AS53="","",details!AS53)</f>
        <v>70</v>
      </c>
      <c r="BX53" s="66">
        <f>IF(details!AT53="","",details!AT53)</f>
        <v>30</v>
      </c>
      <c r="BY53" s="151">
        <f t="shared" si="56"/>
        <v>100</v>
      </c>
      <c r="BZ53" s="97">
        <f t="shared" si="57"/>
        <v>200</v>
      </c>
      <c r="CA53" s="152">
        <f t="shared" si="58"/>
        <v>100</v>
      </c>
      <c r="CB53" s="97" t="str">
        <f t="shared" si="59"/>
        <v>A</v>
      </c>
      <c r="CC53" s="138">
        <f t="shared" si="4"/>
        <v>200</v>
      </c>
      <c r="CD53" s="138">
        <f t="shared" si="60"/>
        <v>0</v>
      </c>
      <c r="CE53" s="66">
        <f>IF(details!AU53="","",details!AU53)</f>
        <v>5</v>
      </c>
      <c r="CF53" s="66">
        <f>IF(details!AV53="","",details!AV53)</f>
        <v>5</v>
      </c>
      <c r="CG53" s="66">
        <f t="shared" si="61"/>
        <v>10</v>
      </c>
      <c r="CH53" s="66">
        <f>IF(details!AW53="","",details!AW53)</f>
        <v>5</v>
      </c>
      <c r="CI53" s="66">
        <f>IF(details!AX53="","",details!AX53)</f>
        <v>5</v>
      </c>
      <c r="CJ53" s="66">
        <f t="shared" si="62"/>
        <v>10</v>
      </c>
      <c r="CK53" s="66">
        <f>IF(details!AY53="","",details!AY53)</f>
        <v>5</v>
      </c>
      <c r="CL53" s="66">
        <f>IF(details!AZ53="","",details!AZ53)</f>
        <v>5</v>
      </c>
      <c r="CM53" s="66">
        <f t="shared" si="63"/>
        <v>10</v>
      </c>
      <c r="CN53" s="150">
        <f t="shared" si="64"/>
        <v>30</v>
      </c>
      <c r="CO53" s="66">
        <f>IF(details!BA53="","",details!BA53)</f>
        <v>24</v>
      </c>
      <c r="CP53" s="66">
        <f>IF(details!BB53="","",details!BB53)</f>
        <v>24</v>
      </c>
      <c r="CQ53" s="66">
        <f>IF(details!BC53="","",details!BC53)</f>
        <v>4</v>
      </c>
      <c r="CR53" s="150">
        <f t="shared" si="65"/>
        <v>52</v>
      </c>
      <c r="CS53" s="151">
        <f t="shared" si="66"/>
        <v>82</v>
      </c>
      <c r="CT53" s="66">
        <f>IF(details!BD53="","",details!BD53)</f>
        <v>34</v>
      </c>
      <c r="CU53" s="66">
        <f>IF(details!BE53="","",details!BE53)</f>
        <v>34</v>
      </c>
      <c r="CV53" s="66">
        <f>IF(details!BF53="","",details!BF53)</f>
        <v>20</v>
      </c>
      <c r="CW53" s="151">
        <f t="shared" si="67"/>
        <v>88</v>
      </c>
      <c r="CX53" s="97">
        <f t="shared" si="68"/>
        <v>170</v>
      </c>
      <c r="CY53" s="152">
        <f t="shared" si="69"/>
        <v>85</v>
      </c>
      <c r="CZ53" s="97" t="str">
        <f t="shared" si="70"/>
        <v>B</v>
      </c>
      <c r="DA53" s="138">
        <f t="shared" si="6"/>
        <v>200</v>
      </c>
      <c r="DB53" s="138">
        <f t="shared" si="71"/>
        <v>0</v>
      </c>
      <c r="DC53" s="66">
        <f>IF(details!BG53="","",details!BG53)</f>
        <v>5</v>
      </c>
      <c r="DD53" s="66">
        <f>IF(details!BH53="","",details!BH53)</f>
        <v>5</v>
      </c>
      <c r="DE53" s="66">
        <f t="shared" si="72"/>
        <v>10</v>
      </c>
      <c r="DF53" s="66">
        <f>IF(details!BI53="","",details!BI53)</f>
        <v>5</v>
      </c>
      <c r="DG53" s="66">
        <f>IF(details!BJ53="","",details!BJ53)</f>
        <v>5</v>
      </c>
      <c r="DH53" s="66">
        <f t="shared" si="73"/>
        <v>10</v>
      </c>
      <c r="DI53" s="66">
        <f>IF(details!BK53="","",details!BK53)</f>
        <v>5</v>
      </c>
      <c r="DJ53" s="66">
        <f>IF(details!BL53="","",details!BL53)</f>
        <v>5</v>
      </c>
      <c r="DK53" s="66">
        <f t="shared" si="74"/>
        <v>10</v>
      </c>
      <c r="DL53" s="150">
        <f t="shared" si="75"/>
        <v>30</v>
      </c>
      <c r="DM53" s="66">
        <f>IF(details!BM53="","",details!BM53)</f>
        <v>50</v>
      </c>
      <c r="DN53" s="66">
        <f>IF(details!BN53="","",details!BN53)</f>
        <v>20</v>
      </c>
      <c r="DO53" s="150">
        <f t="shared" si="76"/>
        <v>70</v>
      </c>
      <c r="DP53" s="151">
        <f t="shared" si="77"/>
        <v>100</v>
      </c>
      <c r="DQ53" s="66">
        <f>IF(details!BO53="","",details!BO53)</f>
        <v>70</v>
      </c>
      <c r="DR53" s="66">
        <f>IF(details!BP53="","",details!BP53)</f>
        <v>30</v>
      </c>
      <c r="DS53" s="151">
        <f t="shared" si="78"/>
        <v>100</v>
      </c>
      <c r="DT53" s="97">
        <f t="shared" si="79"/>
        <v>200</v>
      </c>
      <c r="DU53" s="152">
        <f t="shared" si="80"/>
        <v>100</v>
      </c>
      <c r="DV53" s="97" t="str">
        <f t="shared" si="81"/>
        <v>A</v>
      </c>
      <c r="DW53" s="138">
        <f t="shared" si="8"/>
        <v>200</v>
      </c>
      <c r="DX53" s="138">
        <f t="shared" si="82"/>
        <v>0</v>
      </c>
      <c r="DY53" s="66">
        <f>IF(details!BQ53="","",details!BQ53)</f>
        <v>5</v>
      </c>
      <c r="DZ53" s="66">
        <f>IF(details!BR53="","",details!BR53)</f>
        <v>5</v>
      </c>
      <c r="EA53" s="66">
        <f t="shared" si="83"/>
        <v>10</v>
      </c>
      <c r="EB53" s="66">
        <f>IF(details!BS53="","",details!BS53)</f>
        <v>5</v>
      </c>
      <c r="EC53" s="66">
        <f>IF(details!BT53="","",details!BT53)</f>
        <v>5</v>
      </c>
      <c r="ED53" s="66">
        <f t="shared" si="84"/>
        <v>10</v>
      </c>
      <c r="EE53" s="66">
        <f>IF(details!BU53="","",details!BU53)</f>
        <v>5</v>
      </c>
      <c r="EF53" s="66">
        <f>IF(details!BV53="","",details!BV53)</f>
        <v>5</v>
      </c>
      <c r="EG53" s="66">
        <f t="shared" si="85"/>
        <v>10</v>
      </c>
      <c r="EH53" s="150">
        <f t="shared" si="86"/>
        <v>30</v>
      </c>
      <c r="EI53" s="66">
        <f>IF(details!BW53="","",details!BW53)</f>
        <v>50</v>
      </c>
      <c r="EJ53" s="66">
        <f>IF(details!BX53="","",details!BX53)</f>
        <v>20</v>
      </c>
      <c r="EK53" s="150">
        <f t="shared" si="87"/>
        <v>70</v>
      </c>
      <c r="EL53" s="151">
        <f t="shared" si="88"/>
        <v>100</v>
      </c>
      <c r="EM53" s="66">
        <f>IF(details!BY53="","",details!BY53)</f>
        <v>70</v>
      </c>
      <c r="EN53" s="66">
        <f>IF(details!BZ53="","",details!BZ53)</f>
        <v>30</v>
      </c>
      <c r="EO53" s="151">
        <f t="shared" si="89"/>
        <v>100</v>
      </c>
      <c r="EP53" s="97">
        <f t="shared" si="90"/>
        <v>200</v>
      </c>
      <c r="EQ53" s="152">
        <f t="shared" si="91"/>
        <v>100</v>
      </c>
      <c r="ER53" s="97" t="str">
        <f t="shared" si="92"/>
        <v>A</v>
      </c>
      <c r="ES53" s="138">
        <f t="shared" si="10"/>
        <v>200</v>
      </c>
      <c r="ET53" s="138">
        <f t="shared" si="93"/>
        <v>0</v>
      </c>
      <c r="EU53" s="66">
        <f>IF(details!CA53="","",details!CA53)</f>
        <v>20</v>
      </c>
      <c r="EV53" s="66">
        <f>IF(details!CB53="","",details!CB53)</f>
        <v>20</v>
      </c>
      <c r="EW53" s="66">
        <f>IF(details!CC53="","",details!CC53)</f>
        <v>20</v>
      </c>
      <c r="EX53" s="66">
        <f>IF(details!CD53="","",details!CD53)</f>
        <v>20</v>
      </c>
      <c r="EY53" s="66">
        <f>IF(details!CE53="","",details!CE53)</f>
        <v>20</v>
      </c>
      <c r="EZ53" s="97">
        <f t="shared" si="94"/>
        <v>100</v>
      </c>
      <c r="FA53" s="97">
        <f t="shared" si="95"/>
        <v>100</v>
      </c>
      <c r="FB53" s="97" t="str">
        <f t="shared" si="96"/>
        <v>A</v>
      </c>
      <c r="FC53" s="138">
        <f t="shared" si="97"/>
        <v>100</v>
      </c>
      <c r="FD53" s="138">
        <f t="shared" si="98"/>
        <v>0</v>
      </c>
      <c r="FE53" s="66">
        <f>IF(details!CF53="","",details!CF53)</f>
        <v>20</v>
      </c>
      <c r="FF53" s="66">
        <f>IF(details!CG53="","",details!CG53)</f>
        <v>20</v>
      </c>
      <c r="FG53" s="66">
        <f>IF(details!CH53="","",details!CH53)</f>
        <v>20</v>
      </c>
      <c r="FH53" s="66">
        <f>IF(details!CI53="","",details!CI53)</f>
        <v>20</v>
      </c>
      <c r="FI53" s="66">
        <f>IF(details!CJ53="","",details!CJ53)</f>
        <v>20</v>
      </c>
      <c r="FJ53" s="97">
        <f t="shared" si="99"/>
        <v>100</v>
      </c>
      <c r="FK53" s="97">
        <f t="shared" si="100"/>
        <v>100</v>
      </c>
      <c r="FL53" s="97" t="str">
        <f t="shared" si="101"/>
        <v>A</v>
      </c>
      <c r="FM53" s="138">
        <f t="shared" si="102"/>
        <v>100</v>
      </c>
      <c r="FN53" s="138">
        <f t="shared" si="103"/>
        <v>0</v>
      </c>
      <c r="FO53" s="66">
        <f>IF(details!CK53="","",details!CK53)</f>
        <v>20</v>
      </c>
      <c r="FP53" s="66">
        <f>IF(details!CL53="","",details!CL53)</f>
        <v>20</v>
      </c>
      <c r="FQ53" s="66">
        <f>IF(details!CM53="","",details!CM53)</f>
        <v>20</v>
      </c>
      <c r="FR53" s="66">
        <f>IF(details!CN53="","",details!CN53)</f>
        <v>20</v>
      </c>
      <c r="FS53" s="66">
        <f>IF(details!CO53="","",details!CO53)</f>
        <v>20</v>
      </c>
      <c r="FT53" s="97">
        <f t="shared" si="104"/>
        <v>100</v>
      </c>
      <c r="FU53" s="97">
        <f t="shared" si="105"/>
        <v>100</v>
      </c>
      <c r="FV53" s="97" t="str">
        <f t="shared" si="106"/>
        <v>A</v>
      </c>
      <c r="FW53" s="138">
        <f t="shared" si="107"/>
        <v>100</v>
      </c>
      <c r="FX53" s="138">
        <f t="shared" si="108"/>
        <v>0</v>
      </c>
      <c r="FY53" s="96">
        <f t="shared" si="109"/>
        <v>200</v>
      </c>
      <c r="FZ53" s="96">
        <f t="shared" si="110"/>
        <v>170</v>
      </c>
      <c r="GA53" s="96" t="str">
        <f t="shared" si="111"/>
        <v>B</v>
      </c>
      <c r="GB53" s="96">
        <f t="shared" si="112"/>
        <v>200</v>
      </c>
      <c r="GC53" s="96">
        <f t="shared" si="113"/>
        <v>170</v>
      </c>
      <c r="GD53" s="96" t="str">
        <f t="shared" si="114"/>
        <v>B</v>
      </c>
      <c r="GE53" s="154">
        <f t="shared" si="115"/>
        <v>200</v>
      </c>
      <c r="GF53" s="154">
        <f t="shared" si="116"/>
        <v>200</v>
      </c>
      <c r="GG53" s="154" t="str">
        <f t="shared" si="117"/>
        <v>A</v>
      </c>
      <c r="GH53" s="96" t="str">
        <f t="shared" si="118"/>
        <v>A</v>
      </c>
      <c r="GI53" s="96" t="str">
        <f t="shared" si="119"/>
        <v/>
      </c>
      <c r="GJ53" s="96" t="str">
        <f t="shared" si="120"/>
        <v/>
      </c>
      <c r="GK53" s="96" t="str">
        <f t="shared" si="121"/>
        <v/>
      </c>
      <c r="GL53" s="96" t="str">
        <f t="shared" si="122"/>
        <v/>
      </c>
      <c r="GM53" s="96">
        <f t="shared" si="123"/>
        <v>200</v>
      </c>
      <c r="GN53" s="96">
        <f t="shared" si="124"/>
        <v>170</v>
      </c>
      <c r="GO53" s="96" t="str">
        <f t="shared" si="125"/>
        <v>B</v>
      </c>
      <c r="GP53" s="96">
        <f t="shared" si="126"/>
        <v>200</v>
      </c>
      <c r="GQ53" s="96">
        <f t="shared" si="127"/>
        <v>200</v>
      </c>
      <c r="GR53" s="96" t="str">
        <f t="shared" si="128"/>
        <v>A</v>
      </c>
      <c r="GS53" s="96">
        <f t="shared" si="129"/>
        <v>200</v>
      </c>
      <c r="GT53" s="96">
        <f t="shared" si="130"/>
        <v>200</v>
      </c>
      <c r="GU53" s="96" t="str">
        <f t="shared" si="131"/>
        <v>A</v>
      </c>
      <c r="GV53" s="96">
        <f t="shared" si="132"/>
        <v>100</v>
      </c>
      <c r="GW53" s="96">
        <f t="shared" si="133"/>
        <v>100</v>
      </c>
      <c r="GX53" s="96" t="str">
        <f t="shared" si="134"/>
        <v>A</v>
      </c>
      <c r="GY53" s="155">
        <f t="shared" si="135"/>
        <v>100</v>
      </c>
      <c r="GZ53" s="155">
        <f t="shared" si="136"/>
        <v>100</v>
      </c>
      <c r="HA53" s="155" t="str">
        <f t="shared" si="137"/>
        <v>A</v>
      </c>
      <c r="HB53" s="155">
        <f t="shared" si="138"/>
        <v>100</v>
      </c>
      <c r="HC53" s="155">
        <f t="shared" si="139"/>
        <v>100</v>
      </c>
      <c r="HD53" s="155" t="str">
        <f t="shared" si="140"/>
        <v>A</v>
      </c>
      <c r="HE53" s="257">
        <f t="shared" si="141"/>
        <v>0</v>
      </c>
      <c r="HF53" s="257">
        <f t="shared" si="142"/>
        <v>0</v>
      </c>
      <c r="HG53" s="257">
        <f t="shared" si="143"/>
        <v>4</v>
      </c>
      <c r="HH53" s="257">
        <f t="shared" si="144"/>
        <v>0</v>
      </c>
      <c r="HI53" s="66" t="str">
        <f t="shared" si="155"/>
        <v>PASSED</v>
      </c>
      <c r="HJ53" s="93">
        <f t="shared" si="145"/>
        <v>1200</v>
      </c>
      <c r="HK53" s="93">
        <f t="shared" si="146"/>
        <v>1110</v>
      </c>
      <c r="HL53" s="94">
        <f t="shared" si="147"/>
        <v>92.5</v>
      </c>
      <c r="HM53" s="216">
        <f t="shared" si="148"/>
        <v>92.5</v>
      </c>
      <c r="HN53" s="217">
        <f t="shared" si="149"/>
        <v>6</v>
      </c>
      <c r="HO53" s="95" t="str">
        <f t="shared" si="150"/>
        <v>A</v>
      </c>
      <c r="HP53" s="156" t="str">
        <f>details!EP53</f>
        <v/>
      </c>
      <c r="HQ53" s="157" t="str">
        <f>details!EQ53</f>
        <v/>
      </c>
      <c r="HR53" s="220" t="str">
        <f t="shared" si="152"/>
        <v/>
      </c>
      <c r="HS53" s="102" t="str">
        <f>IF(details!CP53="","",details!CP53)</f>
        <v/>
      </c>
    </row>
    <row r="54" spans="1:227" ht="14" customHeight="1">
      <c r="A54" s="147">
        <f>IF(details!A54="","",details!A54)</f>
        <v>48</v>
      </c>
      <c r="B54" s="66" t="str">
        <f>IF(details!B54="","",details!B54)</f>
        <v/>
      </c>
      <c r="C54" s="66" t="str">
        <f>IF(details!C54="","",details!C54)</f>
        <v/>
      </c>
      <c r="D54" s="97">
        <f>IF(details!D54="","",details!D54)</f>
        <v>848</v>
      </c>
      <c r="E54" s="97" t="str">
        <f>IF(details!E54="","",details!E54)</f>
        <v/>
      </c>
      <c r="F54" s="66" t="str">
        <f>IF(details!F54="","",details!F54)</f>
        <v/>
      </c>
      <c r="G54" s="315" t="str">
        <f>IF(details!G54="","",details!G54)</f>
        <v/>
      </c>
      <c r="H54" s="148" t="str">
        <f>IF(details!CQ54="","",details!CQ54)</f>
        <v/>
      </c>
      <c r="I54" s="149" t="str">
        <f>IF(details!I54="","",details!I54)</f>
        <v>A48</v>
      </c>
      <c r="J54" s="149" t="str">
        <f>IF(details!J54="","",details!J54)</f>
        <v>B48</v>
      </c>
      <c r="K54" s="149" t="str">
        <f>IF(details!K54="","",details!K54)</f>
        <v>C48</v>
      </c>
      <c r="L54" s="66">
        <f>IF(details!L54="","",details!L54)</f>
        <v>5</v>
      </c>
      <c r="M54" s="66">
        <f>IF(details!M54="","",details!M54)</f>
        <v>5</v>
      </c>
      <c r="N54" s="66">
        <f t="shared" si="28"/>
        <v>10</v>
      </c>
      <c r="O54" s="66">
        <f>IF(details!N54="","",details!N54)</f>
        <v>5</v>
      </c>
      <c r="P54" s="66">
        <f>IF(details!O54="","",details!O54)</f>
        <v>5</v>
      </c>
      <c r="Q54" s="66">
        <f t="shared" si="29"/>
        <v>10</v>
      </c>
      <c r="R54" s="66">
        <f>IF(details!P54="","",details!P54)</f>
        <v>5</v>
      </c>
      <c r="S54" s="66">
        <f>IF(details!Q54="","",details!Q54)</f>
        <v>5</v>
      </c>
      <c r="T54" s="66">
        <f t="shared" si="30"/>
        <v>10</v>
      </c>
      <c r="U54" s="150">
        <f t="shared" si="31"/>
        <v>30</v>
      </c>
      <c r="V54" s="66">
        <f>IF(details!R54="","",details!R54)</f>
        <v>23</v>
      </c>
      <c r="W54" s="66">
        <f>IF(details!S54="","",details!S54)</f>
        <v>23</v>
      </c>
      <c r="X54" s="66">
        <f>IF(details!T54="","",details!T54)</f>
        <v>3</v>
      </c>
      <c r="Y54" s="150">
        <f t="shared" si="32"/>
        <v>49</v>
      </c>
      <c r="Z54" s="151">
        <f t="shared" si="33"/>
        <v>79</v>
      </c>
      <c r="AA54" s="66">
        <f>IF(details!U54="","",details!U54)</f>
        <v>33</v>
      </c>
      <c r="AB54" s="66">
        <f>IF(details!V54="","",details!V54)</f>
        <v>33</v>
      </c>
      <c r="AC54" s="66">
        <f>IF(details!W54="","",details!W54)</f>
        <v>20</v>
      </c>
      <c r="AD54" s="151">
        <f t="shared" si="34"/>
        <v>86</v>
      </c>
      <c r="AE54" s="97">
        <f t="shared" si="35"/>
        <v>165</v>
      </c>
      <c r="AF54" s="152">
        <f t="shared" si="36"/>
        <v>83</v>
      </c>
      <c r="AG54" s="97" t="str">
        <f t="shared" si="37"/>
        <v>B</v>
      </c>
      <c r="AH54" s="138">
        <f t="shared" si="0"/>
        <v>200</v>
      </c>
      <c r="AI54" s="138">
        <f t="shared" si="38"/>
        <v>0</v>
      </c>
      <c r="AJ54" s="66">
        <f>IF(details!X54="","",details!X54)</f>
        <v>5</v>
      </c>
      <c r="AK54" s="66">
        <f>IF(details!Y54="","",details!Y54)</f>
        <v>5</v>
      </c>
      <c r="AL54" s="66">
        <f t="shared" si="39"/>
        <v>10</v>
      </c>
      <c r="AM54" s="66">
        <f>IF(details!Z54="","",details!Z54)</f>
        <v>5</v>
      </c>
      <c r="AN54" s="66">
        <f>IF(details!AA54="","",details!AA54)</f>
        <v>5</v>
      </c>
      <c r="AO54" s="66">
        <f t="shared" si="40"/>
        <v>10</v>
      </c>
      <c r="AP54" s="66">
        <f>IF(details!AB54="","",details!AB54)</f>
        <v>5</v>
      </c>
      <c r="AQ54" s="66">
        <f>IF(details!AC54="","",details!AC54)</f>
        <v>5</v>
      </c>
      <c r="AR54" s="66">
        <f t="shared" si="41"/>
        <v>10</v>
      </c>
      <c r="AS54" s="150">
        <f t="shared" si="42"/>
        <v>30</v>
      </c>
      <c r="AT54" s="66">
        <f>IF(details!AD54="","",details!AD54)</f>
        <v>23</v>
      </c>
      <c r="AU54" s="66">
        <f>IF(details!AE54="","",details!AE54)</f>
        <v>23</v>
      </c>
      <c r="AV54" s="66">
        <f>IF(details!AF54="","",details!AF54)</f>
        <v>3</v>
      </c>
      <c r="AW54" s="150">
        <f t="shared" si="43"/>
        <v>49</v>
      </c>
      <c r="AX54" s="151">
        <f t="shared" si="44"/>
        <v>79</v>
      </c>
      <c r="AY54" s="66">
        <f>IF(details!AG54="","",details!AG54)</f>
        <v>33</v>
      </c>
      <c r="AZ54" s="66">
        <f>IF(details!AH54="","",details!AH54)</f>
        <v>33</v>
      </c>
      <c r="BA54" s="66">
        <f>IF(details!AI54="","",details!AI54)</f>
        <v>20</v>
      </c>
      <c r="BB54" s="151">
        <f t="shared" si="45"/>
        <v>86</v>
      </c>
      <c r="BC54" s="97">
        <f t="shared" si="46"/>
        <v>165</v>
      </c>
      <c r="BD54" s="152">
        <f t="shared" si="47"/>
        <v>83</v>
      </c>
      <c r="BE54" s="97" t="str">
        <f t="shared" si="48"/>
        <v>B</v>
      </c>
      <c r="BF54" s="138">
        <f t="shared" si="2"/>
        <v>200</v>
      </c>
      <c r="BG54" s="138">
        <f t="shared" si="49"/>
        <v>0</v>
      </c>
      <c r="BH54" s="153" t="str">
        <f>IF(D54="","",details!AJ54)</f>
        <v>s</v>
      </c>
      <c r="BI54" s="66">
        <f>IF(details!AK54="","",details!AK54)</f>
        <v>5</v>
      </c>
      <c r="BJ54" s="66">
        <f>IF(details!AL54="","",details!AL54)</f>
        <v>5</v>
      </c>
      <c r="BK54" s="66">
        <f t="shared" si="50"/>
        <v>10</v>
      </c>
      <c r="BL54" s="66">
        <f>IF(details!AM54="","",details!AM54)</f>
        <v>5</v>
      </c>
      <c r="BM54" s="66">
        <f>IF(details!AN54="","",details!AN54)</f>
        <v>5</v>
      </c>
      <c r="BN54" s="66">
        <f t="shared" si="51"/>
        <v>10</v>
      </c>
      <c r="BO54" s="66">
        <f>IF(details!AO54="","",details!AO54)</f>
        <v>5</v>
      </c>
      <c r="BP54" s="66">
        <f>IF(details!AP54="","",details!AP54)</f>
        <v>5</v>
      </c>
      <c r="BQ54" s="66">
        <f t="shared" si="52"/>
        <v>10</v>
      </c>
      <c r="BR54" s="150">
        <f t="shared" si="53"/>
        <v>30</v>
      </c>
      <c r="BS54" s="66">
        <f>IF(details!AQ54="","",details!AQ54)</f>
        <v>50</v>
      </c>
      <c r="BT54" s="66">
        <f>IF(details!AR54="","",details!AR54)</f>
        <v>20</v>
      </c>
      <c r="BU54" s="150">
        <f t="shared" si="54"/>
        <v>70</v>
      </c>
      <c r="BV54" s="151">
        <f t="shared" si="55"/>
        <v>100</v>
      </c>
      <c r="BW54" s="66">
        <f>IF(details!AS54="","",details!AS54)</f>
        <v>70</v>
      </c>
      <c r="BX54" s="66">
        <f>IF(details!AT54="","",details!AT54)</f>
        <v>30</v>
      </c>
      <c r="BY54" s="151">
        <f t="shared" si="56"/>
        <v>100</v>
      </c>
      <c r="BZ54" s="97">
        <f t="shared" si="57"/>
        <v>200</v>
      </c>
      <c r="CA54" s="152">
        <f t="shared" si="58"/>
        <v>100</v>
      </c>
      <c r="CB54" s="97" t="str">
        <f t="shared" si="59"/>
        <v>A</v>
      </c>
      <c r="CC54" s="138">
        <f t="shared" si="4"/>
        <v>200</v>
      </c>
      <c r="CD54" s="138">
        <f t="shared" si="60"/>
        <v>0</v>
      </c>
      <c r="CE54" s="66">
        <f>IF(details!AU54="","",details!AU54)</f>
        <v>5</v>
      </c>
      <c r="CF54" s="66">
        <f>IF(details!AV54="","",details!AV54)</f>
        <v>5</v>
      </c>
      <c r="CG54" s="66">
        <f t="shared" si="61"/>
        <v>10</v>
      </c>
      <c r="CH54" s="66">
        <f>IF(details!AW54="","",details!AW54)</f>
        <v>5</v>
      </c>
      <c r="CI54" s="66">
        <f>IF(details!AX54="","",details!AX54)</f>
        <v>5</v>
      </c>
      <c r="CJ54" s="66">
        <f t="shared" si="62"/>
        <v>10</v>
      </c>
      <c r="CK54" s="66">
        <f>IF(details!AY54="","",details!AY54)</f>
        <v>5</v>
      </c>
      <c r="CL54" s="66">
        <f>IF(details!AZ54="","",details!AZ54)</f>
        <v>5</v>
      </c>
      <c r="CM54" s="66">
        <f t="shared" si="63"/>
        <v>10</v>
      </c>
      <c r="CN54" s="150">
        <f t="shared" si="64"/>
        <v>30</v>
      </c>
      <c r="CO54" s="66">
        <f>IF(details!BA54="","",details!BA54)</f>
        <v>23</v>
      </c>
      <c r="CP54" s="66">
        <f>IF(details!BB54="","",details!BB54)</f>
        <v>23</v>
      </c>
      <c r="CQ54" s="66">
        <f>IF(details!BC54="","",details!BC54)</f>
        <v>3</v>
      </c>
      <c r="CR54" s="150">
        <f t="shared" si="65"/>
        <v>49</v>
      </c>
      <c r="CS54" s="151">
        <f t="shared" si="66"/>
        <v>79</v>
      </c>
      <c r="CT54" s="66">
        <f>IF(details!BD54="","",details!BD54)</f>
        <v>33</v>
      </c>
      <c r="CU54" s="66">
        <f>IF(details!BE54="","",details!BE54)</f>
        <v>33</v>
      </c>
      <c r="CV54" s="66">
        <f>IF(details!BF54="","",details!BF54)</f>
        <v>20</v>
      </c>
      <c r="CW54" s="151">
        <f t="shared" si="67"/>
        <v>86</v>
      </c>
      <c r="CX54" s="97">
        <f t="shared" si="68"/>
        <v>165</v>
      </c>
      <c r="CY54" s="152">
        <f t="shared" si="69"/>
        <v>83</v>
      </c>
      <c r="CZ54" s="97" t="str">
        <f t="shared" si="70"/>
        <v>B</v>
      </c>
      <c r="DA54" s="138">
        <f t="shared" si="6"/>
        <v>200</v>
      </c>
      <c r="DB54" s="138">
        <f t="shared" si="71"/>
        <v>0</v>
      </c>
      <c r="DC54" s="66">
        <f>IF(details!BG54="","",details!BG54)</f>
        <v>5</v>
      </c>
      <c r="DD54" s="66">
        <f>IF(details!BH54="","",details!BH54)</f>
        <v>5</v>
      </c>
      <c r="DE54" s="66">
        <f t="shared" si="72"/>
        <v>10</v>
      </c>
      <c r="DF54" s="66">
        <f>IF(details!BI54="","",details!BI54)</f>
        <v>5</v>
      </c>
      <c r="DG54" s="66">
        <f>IF(details!BJ54="","",details!BJ54)</f>
        <v>5</v>
      </c>
      <c r="DH54" s="66">
        <f t="shared" si="73"/>
        <v>10</v>
      </c>
      <c r="DI54" s="66">
        <f>IF(details!BK54="","",details!BK54)</f>
        <v>5</v>
      </c>
      <c r="DJ54" s="66">
        <f>IF(details!BL54="","",details!BL54)</f>
        <v>5</v>
      </c>
      <c r="DK54" s="66">
        <f t="shared" si="74"/>
        <v>10</v>
      </c>
      <c r="DL54" s="150">
        <f t="shared" si="75"/>
        <v>30</v>
      </c>
      <c r="DM54" s="66">
        <f>IF(details!BM54="","",details!BM54)</f>
        <v>50</v>
      </c>
      <c r="DN54" s="66">
        <f>IF(details!BN54="","",details!BN54)</f>
        <v>20</v>
      </c>
      <c r="DO54" s="150">
        <f t="shared" si="76"/>
        <v>70</v>
      </c>
      <c r="DP54" s="151">
        <f t="shared" si="77"/>
        <v>100</v>
      </c>
      <c r="DQ54" s="66">
        <f>IF(details!BO54="","",details!BO54)</f>
        <v>70</v>
      </c>
      <c r="DR54" s="66">
        <f>IF(details!BP54="","",details!BP54)</f>
        <v>30</v>
      </c>
      <c r="DS54" s="151">
        <f t="shared" si="78"/>
        <v>100</v>
      </c>
      <c r="DT54" s="97">
        <f t="shared" si="79"/>
        <v>200</v>
      </c>
      <c r="DU54" s="152">
        <f t="shared" si="80"/>
        <v>100</v>
      </c>
      <c r="DV54" s="97" t="str">
        <f t="shared" si="81"/>
        <v>A</v>
      </c>
      <c r="DW54" s="138">
        <f t="shared" si="8"/>
        <v>200</v>
      </c>
      <c r="DX54" s="138">
        <f t="shared" si="82"/>
        <v>0</v>
      </c>
      <c r="DY54" s="66">
        <f>IF(details!BQ54="","",details!BQ54)</f>
        <v>5</v>
      </c>
      <c r="DZ54" s="66">
        <f>IF(details!BR54="","",details!BR54)</f>
        <v>5</v>
      </c>
      <c r="EA54" s="66">
        <f t="shared" si="83"/>
        <v>10</v>
      </c>
      <c r="EB54" s="66">
        <f>IF(details!BS54="","",details!BS54)</f>
        <v>5</v>
      </c>
      <c r="EC54" s="66">
        <f>IF(details!BT54="","",details!BT54)</f>
        <v>5</v>
      </c>
      <c r="ED54" s="66">
        <f t="shared" si="84"/>
        <v>10</v>
      </c>
      <c r="EE54" s="66">
        <f>IF(details!BU54="","",details!BU54)</f>
        <v>5</v>
      </c>
      <c r="EF54" s="66">
        <f>IF(details!BV54="","",details!BV54)</f>
        <v>5</v>
      </c>
      <c r="EG54" s="66">
        <f t="shared" si="85"/>
        <v>10</v>
      </c>
      <c r="EH54" s="150">
        <f t="shared" si="86"/>
        <v>30</v>
      </c>
      <c r="EI54" s="66">
        <f>IF(details!BW54="","",details!BW54)</f>
        <v>50</v>
      </c>
      <c r="EJ54" s="66">
        <f>IF(details!BX54="","",details!BX54)</f>
        <v>20</v>
      </c>
      <c r="EK54" s="150">
        <f t="shared" si="87"/>
        <v>70</v>
      </c>
      <c r="EL54" s="151">
        <f t="shared" si="88"/>
        <v>100</v>
      </c>
      <c r="EM54" s="66">
        <f>IF(details!BY54="","",details!BY54)</f>
        <v>70</v>
      </c>
      <c r="EN54" s="66">
        <f>IF(details!BZ54="","",details!BZ54)</f>
        <v>30</v>
      </c>
      <c r="EO54" s="151">
        <f t="shared" si="89"/>
        <v>100</v>
      </c>
      <c r="EP54" s="97">
        <f t="shared" si="90"/>
        <v>200</v>
      </c>
      <c r="EQ54" s="152">
        <f t="shared" si="91"/>
        <v>100</v>
      </c>
      <c r="ER54" s="97" t="str">
        <f t="shared" si="92"/>
        <v>A</v>
      </c>
      <c r="ES54" s="138">
        <f t="shared" si="10"/>
        <v>200</v>
      </c>
      <c r="ET54" s="138">
        <f t="shared" si="93"/>
        <v>0</v>
      </c>
      <c r="EU54" s="66">
        <f>IF(details!CA54="","",details!CA54)</f>
        <v>20</v>
      </c>
      <c r="EV54" s="66">
        <f>IF(details!CB54="","",details!CB54)</f>
        <v>20</v>
      </c>
      <c r="EW54" s="66">
        <f>IF(details!CC54="","",details!CC54)</f>
        <v>20</v>
      </c>
      <c r="EX54" s="66">
        <f>IF(details!CD54="","",details!CD54)</f>
        <v>20</v>
      </c>
      <c r="EY54" s="66">
        <f>IF(details!CE54="","",details!CE54)</f>
        <v>20</v>
      </c>
      <c r="EZ54" s="97">
        <f t="shared" si="94"/>
        <v>100</v>
      </c>
      <c r="FA54" s="97">
        <f t="shared" si="95"/>
        <v>100</v>
      </c>
      <c r="FB54" s="97" t="str">
        <f t="shared" si="96"/>
        <v>A</v>
      </c>
      <c r="FC54" s="138">
        <f t="shared" si="97"/>
        <v>100</v>
      </c>
      <c r="FD54" s="138">
        <f t="shared" si="98"/>
        <v>0</v>
      </c>
      <c r="FE54" s="66">
        <f>IF(details!CF54="","",details!CF54)</f>
        <v>20</v>
      </c>
      <c r="FF54" s="66">
        <f>IF(details!CG54="","",details!CG54)</f>
        <v>20</v>
      </c>
      <c r="FG54" s="66">
        <f>IF(details!CH54="","",details!CH54)</f>
        <v>20</v>
      </c>
      <c r="FH54" s="66">
        <f>IF(details!CI54="","",details!CI54)</f>
        <v>20</v>
      </c>
      <c r="FI54" s="66">
        <f>IF(details!CJ54="","",details!CJ54)</f>
        <v>20</v>
      </c>
      <c r="FJ54" s="97">
        <f t="shared" si="99"/>
        <v>100</v>
      </c>
      <c r="FK54" s="97">
        <f t="shared" si="100"/>
        <v>100</v>
      </c>
      <c r="FL54" s="97" t="str">
        <f t="shared" si="101"/>
        <v>A</v>
      </c>
      <c r="FM54" s="138">
        <f t="shared" si="102"/>
        <v>100</v>
      </c>
      <c r="FN54" s="138">
        <f t="shared" si="103"/>
        <v>0</v>
      </c>
      <c r="FO54" s="66">
        <f>IF(details!CK54="","",details!CK54)</f>
        <v>20</v>
      </c>
      <c r="FP54" s="66">
        <f>IF(details!CL54="","",details!CL54)</f>
        <v>20</v>
      </c>
      <c r="FQ54" s="66">
        <f>IF(details!CM54="","",details!CM54)</f>
        <v>20</v>
      </c>
      <c r="FR54" s="66">
        <f>IF(details!CN54="","",details!CN54)</f>
        <v>20</v>
      </c>
      <c r="FS54" s="66">
        <f>IF(details!CO54="","",details!CO54)</f>
        <v>20</v>
      </c>
      <c r="FT54" s="97">
        <f t="shared" si="104"/>
        <v>100</v>
      </c>
      <c r="FU54" s="97">
        <f t="shared" si="105"/>
        <v>100</v>
      </c>
      <c r="FV54" s="97" t="str">
        <f t="shared" si="106"/>
        <v>A</v>
      </c>
      <c r="FW54" s="138">
        <f t="shared" si="107"/>
        <v>100</v>
      </c>
      <c r="FX54" s="138">
        <f t="shared" si="108"/>
        <v>0</v>
      </c>
      <c r="FY54" s="96">
        <f t="shared" si="109"/>
        <v>200</v>
      </c>
      <c r="FZ54" s="96">
        <f t="shared" si="110"/>
        <v>165</v>
      </c>
      <c r="GA54" s="96" t="str">
        <f t="shared" si="111"/>
        <v>B</v>
      </c>
      <c r="GB54" s="96">
        <f t="shared" si="112"/>
        <v>200</v>
      </c>
      <c r="GC54" s="96">
        <f t="shared" si="113"/>
        <v>165</v>
      </c>
      <c r="GD54" s="96" t="str">
        <f t="shared" si="114"/>
        <v>B</v>
      </c>
      <c r="GE54" s="154">
        <f t="shared" si="115"/>
        <v>200</v>
      </c>
      <c r="GF54" s="154">
        <f t="shared" si="116"/>
        <v>200</v>
      </c>
      <c r="GG54" s="154" t="str">
        <f t="shared" si="117"/>
        <v>A</v>
      </c>
      <c r="GH54" s="96" t="str">
        <f t="shared" si="118"/>
        <v>A</v>
      </c>
      <c r="GI54" s="96" t="str">
        <f t="shared" si="119"/>
        <v/>
      </c>
      <c r="GJ54" s="96" t="str">
        <f t="shared" si="120"/>
        <v/>
      </c>
      <c r="GK54" s="96" t="str">
        <f t="shared" si="121"/>
        <v/>
      </c>
      <c r="GL54" s="96" t="str">
        <f t="shared" si="122"/>
        <v/>
      </c>
      <c r="GM54" s="96">
        <f t="shared" si="123"/>
        <v>200</v>
      </c>
      <c r="GN54" s="96">
        <f t="shared" si="124"/>
        <v>165</v>
      </c>
      <c r="GO54" s="96" t="str">
        <f t="shared" si="125"/>
        <v>B</v>
      </c>
      <c r="GP54" s="96">
        <f t="shared" si="126"/>
        <v>200</v>
      </c>
      <c r="GQ54" s="96">
        <f t="shared" si="127"/>
        <v>200</v>
      </c>
      <c r="GR54" s="96" t="str">
        <f t="shared" si="128"/>
        <v>A</v>
      </c>
      <c r="GS54" s="96">
        <f t="shared" si="129"/>
        <v>200</v>
      </c>
      <c r="GT54" s="96">
        <f t="shared" si="130"/>
        <v>200</v>
      </c>
      <c r="GU54" s="96" t="str">
        <f t="shared" si="131"/>
        <v>A</v>
      </c>
      <c r="GV54" s="96">
        <f t="shared" si="132"/>
        <v>100</v>
      </c>
      <c r="GW54" s="96">
        <f t="shared" si="133"/>
        <v>100</v>
      </c>
      <c r="GX54" s="96" t="str">
        <f t="shared" si="134"/>
        <v>A</v>
      </c>
      <c r="GY54" s="155">
        <f t="shared" si="135"/>
        <v>100</v>
      </c>
      <c r="GZ54" s="155">
        <f t="shared" si="136"/>
        <v>100</v>
      </c>
      <c r="HA54" s="155" t="str">
        <f t="shared" si="137"/>
        <v>A</v>
      </c>
      <c r="HB54" s="155">
        <f t="shared" si="138"/>
        <v>100</v>
      </c>
      <c r="HC54" s="155">
        <f t="shared" si="139"/>
        <v>100</v>
      </c>
      <c r="HD54" s="155" t="str">
        <f t="shared" si="140"/>
        <v>A</v>
      </c>
      <c r="HE54" s="257">
        <f t="shared" si="141"/>
        <v>0</v>
      </c>
      <c r="HF54" s="257">
        <f t="shared" si="142"/>
        <v>0</v>
      </c>
      <c r="HG54" s="257">
        <f t="shared" si="143"/>
        <v>4</v>
      </c>
      <c r="HH54" s="257">
        <f t="shared" si="144"/>
        <v>0</v>
      </c>
      <c r="HI54" s="66" t="str">
        <f t="shared" si="155"/>
        <v>PASSED</v>
      </c>
      <c r="HJ54" s="93">
        <f t="shared" si="145"/>
        <v>1200</v>
      </c>
      <c r="HK54" s="93">
        <f t="shared" si="146"/>
        <v>1095</v>
      </c>
      <c r="HL54" s="94">
        <f t="shared" si="147"/>
        <v>91.25</v>
      </c>
      <c r="HM54" s="216">
        <f t="shared" si="148"/>
        <v>91.25</v>
      </c>
      <c r="HN54" s="217">
        <f t="shared" si="149"/>
        <v>6.9999999999999982</v>
      </c>
      <c r="HO54" s="95" t="str">
        <f t="shared" si="150"/>
        <v>A</v>
      </c>
      <c r="HP54" s="156" t="str">
        <f>details!EP54</f>
        <v/>
      </c>
      <c r="HQ54" s="157" t="str">
        <f>details!EQ54</f>
        <v/>
      </c>
      <c r="HR54" s="220" t="str">
        <f t="shared" si="152"/>
        <v/>
      </c>
      <c r="HS54" s="102" t="str">
        <f>IF(details!CP54="","",details!CP54)</f>
        <v/>
      </c>
    </row>
    <row r="55" spans="1:227" ht="14" customHeight="1">
      <c r="A55" s="147">
        <f>IF(details!A55="","",details!A55)</f>
        <v>49</v>
      </c>
      <c r="B55" s="66" t="str">
        <f>IF(details!B55="","",details!B55)</f>
        <v/>
      </c>
      <c r="C55" s="66" t="str">
        <f>IF(details!C55="","",details!C55)</f>
        <v/>
      </c>
      <c r="D55" s="97">
        <f>IF(details!D55="","",details!D55)</f>
        <v>849</v>
      </c>
      <c r="E55" s="97" t="str">
        <f>IF(details!E55="","",details!E55)</f>
        <v/>
      </c>
      <c r="F55" s="66" t="str">
        <f>IF(details!F55="","",details!F55)</f>
        <v/>
      </c>
      <c r="G55" s="315" t="str">
        <f>IF(details!G55="","",details!G55)</f>
        <v/>
      </c>
      <c r="H55" s="148" t="str">
        <f>IF(details!CQ55="","",details!CQ55)</f>
        <v/>
      </c>
      <c r="I55" s="149" t="str">
        <f>IF(details!I55="","",details!I55)</f>
        <v>A49</v>
      </c>
      <c r="J55" s="149" t="str">
        <f>IF(details!J55="","",details!J55)</f>
        <v>B49</v>
      </c>
      <c r="K55" s="149" t="str">
        <f>IF(details!K55="","",details!K55)</f>
        <v>C49</v>
      </c>
      <c r="L55" s="66">
        <f>IF(details!L55="","",details!L55)</f>
        <v>5</v>
      </c>
      <c r="M55" s="66">
        <f>IF(details!M55="","",details!M55)</f>
        <v>5</v>
      </c>
      <c r="N55" s="66">
        <f t="shared" si="28"/>
        <v>10</v>
      </c>
      <c r="O55" s="66">
        <f>IF(details!N55="","",details!N55)</f>
        <v>5</v>
      </c>
      <c r="P55" s="66">
        <f>IF(details!O55="","",details!O55)</f>
        <v>5</v>
      </c>
      <c r="Q55" s="66">
        <f t="shared" si="29"/>
        <v>10</v>
      </c>
      <c r="R55" s="66">
        <f>IF(details!P55="","",details!P55)</f>
        <v>5</v>
      </c>
      <c r="S55" s="66">
        <f>IF(details!Q55="","",details!Q55)</f>
        <v>5</v>
      </c>
      <c r="T55" s="66">
        <f t="shared" si="30"/>
        <v>10</v>
      </c>
      <c r="U55" s="150">
        <f t="shared" si="31"/>
        <v>30</v>
      </c>
      <c r="V55" s="66">
        <f>IF(details!R55="","",details!R55)</f>
        <v>22</v>
      </c>
      <c r="W55" s="66">
        <f>IF(details!S55="","",details!S55)</f>
        <v>22</v>
      </c>
      <c r="X55" s="66">
        <f>IF(details!T55="","",details!T55)</f>
        <v>2</v>
      </c>
      <c r="Y55" s="150">
        <f t="shared" si="32"/>
        <v>46</v>
      </c>
      <c r="Z55" s="151">
        <f t="shared" si="33"/>
        <v>76</v>
      </c>
      <c r="AA55" s="66">
        <f>IF(details!U55="","",details!U55)</f>
        <v>32</v>
      </c>
      <c r="AB55" s="66">
        <f>IF(details!V55="","",details!V55)</f>
        <v>32</v>
      </c>
      <c r="AC55" s="66">
        <f>IF(details!W55="","",details!W55)</f>
        <v>20</v>
      </c>
      <c r="AD55" s="151">
        <f t="shared" si="34"/>
        <v>84</v>
      </c>
      <c r="AE55" s="97">
        <f t="shared" si="35"/>
        <v>160</v>
      </c>
      <c r="AF55" s="152">
        <f t="shared" si="36"/>
        <v>80</v>
      </c>
      <c r="AG55" s="97" t="str">
        <f t="shared" si="37"/>
        <v>B</v>
      </c>
      <c r="AH55" s="138">
        <f t="shared" si="0"/>
        <v>200</v>
      </c>
      <c r="AI55" s="138">
        <f t="shared" si="38"/>
        <v>0</v>
      </c>
      <c r="AJ55" s="66">
        <f>IF(details!X55="","",details!X55)</f>
        <v>5</v>
      </c>
      <c r="AK55" s="66">
        <f>IF(details!Y55="","",details!Y55)</f>
        <v>5</v>
      </c>
      <c r="AL55" s="66">
        <f t="shared" si="39"/>
        <v>10</v>
      </c>
      <c r="AM55" s="66">
        <f>IF(details!Z55="","",details!Z55)</f>
        <v>5</v>
      </c>
      <c r="AN55" s="66">
        <f>IF(details!AA55="","",details!AA55)</f>
        <v>5</v>
      </c>
      <c r="AO55" s="66">
        <f t="shared" si="40"/>
        <v>10</v>
      </c>
      <c r="AP55" s="66">
        <f>IF(details!AB55="","",details!AB55)</f>
        <v>5</v>
      </c>
      <c r="AQ55" s="66">
        <f>IF(details!AC55="","",details!AC55)</f>
        <v>5</v>
      </c>
      <c r="AR55" s="66">
        <f t="shared" si="41"/>
        <v>10</v>
      </c>
      <c r="AS55" s="150">
        <f t="shared" si="42"/>
        <v>30</v>
      </c>
      <c r="AT55" s="66">
        <f>IF(details!AD55="","",details!AD55)</f>
        <v>22</v>
      </c>
      <c r="AU55" s="66">
        <f>IF(details!AE55="","",details!AE55)</f>
        <v>22</v>
      </c>
      <c r="AV55" s="66">
        <f>IF(details!AF55="","",details!AF55)</f>
        <v>2</v>
      </c>
      <c r="AW55" s="150">
        <f t="shared" si="43"/>
        <v>46</v>
      </c>
      <c r="AX55" s="151">
        <f t="shared" si="44"/>
        <v>76</v>
      </c>
      <c r="AY55" s="66">
        <f>IF(details!AG55="","",details!AG55)</f>
        <v>32</v>
      </c>
      <c r="AZ55" s="66">
        <f>IF(details!AH55="","",details!AH55)</f>
        <v>32</v>
      </c>
      <c r="BA55" s="66">
        <f>IF(details!AI55="","",details!AI55)</f>
        <v>20</v>
      </c>
      <c r="BB55" s="151">
        <f t="shared" si="45"/>
        <v>84</v>
      </c>
      <c r="BC55" s="97">
        <f t="shared" si="46"/>
        <v>160</v>
      </c>
      <c r="BD55" s="152">
        <f t="shared" si="47"/>
        <v>80</v>
      </c>
      <c r="BE55" s="97" t="str">
        <f t="shared" si="48"/>
        <v>B</v>
      </c>
      <c r="BF55" s="138">
        <f t="shared" si="2"/>
        <v>200</v>
      </c>
      <c r="BG55" s="138">
        <f t="shared" si="49"/>
        <v>0</v>
      </c>
      <c r="BH55" s="153" t="str">
        <f>IF(D55="","",details!AJ55)</f>
        <v>s</v>
      </c>
      <c r="BI55" s="66">
        <f>IF(details!AK55="","",details!AK55)</f>
        <v>5</v>
      </c>
      <c r="BJ55" s="66">
        <f>IF(details!AL55="","",details!AL55)</f>
        <v>5</v>
      </c>
      <c r="BK55" s="66">
        <f t="shared" si="50"/>
        <v>10</v>
      </c>
      <c r="BL55" s="66">
        <f>IF(details!AM55="","",details!AM55)</f>
        <v>5</v>
      </c>
      <c r="BM55" s="66">
        <f>IF(details!AN55="","",details!AN55)</f>
        <v>5</v>
      </c>
      <c r="BN55" s="66">
        <f t="shared" si="51"/>
        <v>10</v>
      </c>
      <c r="BO55" s="66">
        <f>IF(details!AO55="","",details!AO55)</f>
        <v>5</v>
      </c>
      <c r="BP55" s="66">
        <f>IF(details!AP55="","",details!AP55)</f>
        <v>5</v>
      </c>
      <c r="BQ55" s="66">
        <f t="shared" si="52"/>
        <v>10</v>
      </c>
      <c r="BR55" s="150">
        <f t="shared" si="53"/>
        <v>30</v>
      </c>
      <c r="BS55" s="66">
        <f>IF(details!AQ55="","",details!AQ55)</f>
        <v>50</v>
      </c>
      <c r="BT55" s="66">
        <f>IF(details!AR55="","",details!AR55)</f>
        <v>20</v>
      </c>
      <c r="BU55" s="150">
        <f t="shared" si="54"/>
        <v>70</v>
      </c>
      <c r="BV55" s="151">
        <f t="shared" si="55"/>
        <v>100</v>
      </c>
      <c r="BW55" s="66">
        <f>IF(details!AS55="","",details!AS55)</f>
        <v>70</v>
      </c>
      <c r="BX55" s="66">
        <f>IF(details!AT55="","",details!AT55)</f>
        <v>30</v>
      </c>
      <c r="BY55" s="151">
        <f t="shared" si="56"/>
        <v>100</v>
      </c>
      <c r="BZ55" s="97">
        <f t="shared" si="57"/>
        <v>200</v>
      </c>
      <c r="CA55" s="152">
        <f t="shared" si="58"/>
        <v>100</v>
      </c>
      <c r="CB55" s="97" t="str">
        <f t="shared" si="59"/>
        <v>A</v>
      </c>
      <c r="CC55" s="138">
        <f t="shared" si="4"/>
        <v>200</v>
      </c>
      <c r="CD55" s="138">
        <f t="shared" si="60"/>
        <v>0</v>
      </c>
      <c r="CE55" s="66">
        <f>IF(details!AU55="","",details!AU55)</f>
        <v>5</v>
      </c>
      <c r="CF55" s="66">
        <f>IF(details!AV55="","",details!AV55)</f>
        <v>5</v>
      </c>
      <c r="CG55" s="66">
        <f t="shared" si="61"/>
        <v>10</v>
      </c>
      <c r="CH55" s="66">
        <f>IF(details!AW55="","",details!AW55)</f>
        <v>5</v>
      </c>
      <c r="CI55" s="66">
        <f>IF(details!AX55="","",details!AX55)</f>
        <v>5</v>
      </c>
      <c r="CJ55" s="66">
        <f t="shared" si="62"/>
        <v>10</v>
      </c>
      <c r="CK55" s="66">
        <f>IF(details!AY55="","",details!AY55)</f>
        <v>5</v>
      </c>
      <c r="CL55" s="66">
        <f>IF(details!AZ55="","",details!AZ55)</f>
        <v>5</v>
      </c>
      <c r="CM55" s="66">
        <f t="shared" si="63"/>
        <v>10</v>
      </c>
      <c r="CN55" s="150">
        <f t="shared" si="64"/>
        <v>30</v>
      </c>
      <c r="CO55" s="66">
        <f>IF(details!BA55="","",details!BA55)</f>
        <v>22</v>
      </c>
      <c r="CP55" s="66">
        <f>IF(details!BB55="","",details!BB55)</f>
        <v>22</v>
      </c>
      <c r="CQ55" s="66">
        <f>IF(details!BC55="","",details!BC55)</f>
        <v>2</v>
      </c>
      <c r="CR55" s="150">
        <f t="shared" si="65"/>
        <v>46</v>
      </c>
      <c r="CS55" s="151">
        <f t="shared" si="66"/>
        <v>76</v>
      </c>
      <c r="CT55" s="66">
        <f>IF(details!BD55="","",details!BD55)</f>
        <v>32</v>
      </c>
      <c r="CU55" s="66">
        <f>IF(details!BE55="","",details!BE55)</f>
        <v>32</v>
      </c>
      <c r="CV55" s="66">
        <f>IF(details!BF55="","",details!BF55)</f>
        <v>20</v>
      </c>
      <c r="CW55" s="151">
        <f t="shared" si="67"/>
        <v>84</v>
      </c>
      <c r="CX55" s="97">
        <f t="shared" si="68"/>
        <v>160</v>
      </c>
      <c r="CY55" s="152">
        <f t="shared" si="69"/>
        <v>80</v>
      </c>
      <c r="CZ55" s="97" t="str">
        <f t="shared" si="70"/>
        <v>B</v>
      </c>
      <c r="DA55" s="138">
        <f t="shared" si="6"/>
        <v>200</v>
      </c>
      <c r="DB55" s="138">
        <f t="shared" si="71"/>
        <v>0</v>
      </c>
      <c r="DC55" s="66">
        <f>IF(details!BG55="","",details!BG55)</f>
        <v>5</v>
      </c>
      <c r="DD55" s="66">
        <f>IF(details!BH55="","",details!BH55)</f>
        <v>5</v>
      </c>
      <c r="DE55" s="66">
        <f t="shared" si="72"/>
        <v>10</v>
      </c>
      <c r="DF55" s="66">
        <f>IF(details!BI55="","",details!BI55)</f>
        <v>5</v>
      </c>
      <c r="DG55" s="66">
        <f>IF(details!BJ55="","",details!BJ55)</f>
        <v>5</v>
      </c>
      <c r="DH55" s="66">
        <f t="shared" si="73"/>
        <v>10</v>
      </c>
      <c r="DI55" s="66">
        <f>IF(details!BK55="","",details!BK55)</f>
        <v>5</v>
      </c>
      <c r="DJ55" s="66">
        <f>IF(details!BL55="","",details!BL55)</f>
        <v>5</v>
      </c>
      <c r="DK55" s="66">
        <f t="shared" si="74"/>
        <v>10</v>
      </c>
      <c r="DL55" s="150">
        <f t="shared" si="75"/>
        <v>30</v>
      </c>
      <c r="DM55" s="66">
        <f>IF(details!BM55="","",details!BM55)</f>
        <v>50</v>
      </c>
      <c r="DN55" s="66">
        <f>IF(details!BN55="","",details!BN55)</f>
        <v>20</v>
      </c>
      <c r="DO55" s="150">
        <f t="shared" si="76"/>
        <v>70</v>
      </c>
      <c r="DP55" s="151">
        <f t="shared" si="77"/>
        <v>100</v>
      </c>
      <c r="DQ55" s="66">
        <f>IF(details!BO55="","",details!BO55)</f>
        <v>70</v>
      </c>
      <c r="DR55" s="66">
        <f>IF(details!BP55="","",details!BP55)</f>
        <v>30</v>
      </c>
      <c r="DS55" s="151">
        <f t="shared" si="78"/>
        <v>100</v>
      </c>
      <c r="DT55" s="97">
        <f t="shared" si="79"/>
        <v>200</v>
      </c>
      <c r="DU55" s="152">
        <f t="shared" si="80"/>
        <v>100</v>
      </c>
      <c r="DV55" s="97" t="str">
        <f t="shared" si="81"/>
        <v>A</v>
      </c>
      <c r="DW55" s="138">
        <f t="shared" si="8"/>
        <v>200</v>
      </c>
      <c r="DX55" s="138">
        <f t="shared" si="82"/>
        <v>0</v>
      </c>
      <c r="DY55" s="66">
        <f>IF(details!BQ55="","",details!BQ55)</f>
        <v>5</v>
      </c>
      <c r="DZ55" s="66">
        <f>IF(details!BR55="","",details!BR55)</f>
        <v>5</v>
      </c>
      <c r="EA55" s="66">
        <f t="shared" si="83"/>
        <v>10</v>
      </c>
      <c r="EB55" s="66">
        <f>IF(details!BS55="","",details!BS55)</f>
        <v>5</v>
      </c>
      <c r="EC55" s="66">
        <f>IF(details!BT55="","",details!BT55)</f>
        <v>5</v>
      </c>
      <c r="ED55" s="66">
        <f t="shared" si="84"/>
        <v>10</v>
      </c>
      <c r="EE55" s="66">
        <f>IF(details!BU55="","",details!BU55)</f>
        <v>5</v>
      </c>
      <c r="EF55" s="66">
        <f>IF(details!BV55="","",details!BV55)</f>
        <v>5</v>
      </c>
      <c r="EG55" s="66">
        <f t="shared" si="85"/>
        <v>10</v>
      </c>
      <c r="EH55" s="150">
        <f t="shared" si="86"/>
        <v>30</v>
      </c>
      <c r="EI55" s="66">
        <f>IF(details!BW55="","",details!BW55)</f>
        <v>50</v>
      </c>
      <c r="EJ55" s="66">
        <f>IF(details!BX55="","",details!BX55)</f>
        <v>20</v>
      </c>
      <c r="EK55" s="150">
        <f t="shared" si="87"/>
        <v>70</v>
      </c>
      <c r="EL55" s="151">
        <f t="shared" si="88"/>
        <v>100</v>
      </c>
      <c r="EM55" s="66">
        <f>IF(details!BY55="","",details!BY55)</f>
        <v>70</v>
      </c>
      <c r="EN55" s="66">
        <f>IF(details!BZ55="","",details!BZ55)</f>
        <v>30</v>
      </c>
      <c r="EO55" s="151">
        <f t="shared" si="89"/>
        <v>100</v>
      </c>
      <c r="EP55" s="97">
        <f t="shared" si="90"/>
        <v>200</v>
      </c>
      <c r="EQ55" s="152">
        <f t="shared" si="91"/>
        <v>100</v>
      </c>
      <c r="ER55" s="97" t="str">
        <f t="shared" si="92"/>
        <v>A</v>
      </c>
      <c r="ES55" s="138">
        <f t="shared" si="10"/>
        <v>200</v>
      </c>
      <c r="ET55" s="138">
        <f t="shared" si="93"/>
        <v>0</v>
      </c>
      <c r="EU55" s="66">
        <f>IF(details!CA55="","",details!CA55)</f>
        <v>20</v>
      </c>
      <c r="EV55" s="66">
        <f>IF(details!CB55="","",details!CB55)</f>
        <v>20</v>
      </c>
      <c r="EW55" s="66">
        <f>IF(details!CC55="","",details!CC55)</f>
        <v>20</v>
      </c>
      <c r="EX55" s="66">
        <f>IF(details!CD55="","",details!CD55)</f>
        <v>20</v>
      </c>
      <c r="EY55" s="66">
        <f>IF(details!CE55="","",details!CE55)</f>
        <v>20</v>
      </c>
      <c r="EZ55" s="97">
        <f t="shared" si="94"/>
        <v>100</v>
      </c>
      <c r="FA55" s="97">
        <f t="shared" si="95"/>
        <v>100</v>
      </c>
      <c r="FB55" s="97" t="str">
        <f t="shared" si="96"/>
        <v>A</v>
      </c>
      <c r="FC55" s="138">
        <f t="shared" si="97"/>
        <v>100</v>
      </c>
      <c r="FD55" s="138">
        <f t="shared" si="98"/>
        <v>0</v>
      </c>
      <c r="FE55" s="66">
        <f>IF(details!CF55="","",details!CF55)</f>
        <v>20</v>
      </c>
      <c r="FF55" s="66">
        <f>IF(details!CG55="","",details!CG55)</f>
        <v>20</v>
      </c>
      <c r="FG55" s="66">
        <f>IF(details!CH55="","",details!CH55)</f>
        <v>20</v>
      </c>
      <c r="FH55" s="66">
        <f>IF(details!CI55="","",details!CI55)</f>
        <v>20</v>
      </c>
      <c r="FI55" s="66">
        <f>IF(details!CJ55="","",details!CJ55)</f>
        <v>20</v>
      </c>
      <c r="FJ55" s="97">
        <f t="shared" si="99"/>
        <v>100</v>
      </c>
      <c r="FK55" s="97">
        <f t="shared" si="100"/>
        <v>100</v>
      </c>
      <c r="FL55" s="97" t="str">
        <f t="shared" si="101"/>
        <v>A</v>
      </c>
      <c r="FM55" s="138">
        <f t="shared" si="102"/>
        <v>100</v>
      </c>
      <c r="FN55" s="138">
        <f t="shared" si="103"/>
        <v>0</v>
      </c>
      <c r="FO55" s="66">
        <f>IF(details!CK55="","",details!CK55)</f>
        <v>20</v>
      </c>
      <c r="FP55" s="66">
        <f>IF(details!CL55="","",details!CL55)</f>
        <v>20</v>
      </c>
      <c r="FQ55" s="66">
        <f>IF(details!CM55="","",details!CM55)</f>
        <v>20</v>
      </c>
      <c r="FR55" s="66">
        <f>IF(details!CN55="","",details!CN55)</f>
        <v>20</v>
      </c>
      <c r="FS55" s="66">
        <f>IF(details!CO55="","",details!CO55)</f>
        <v>20</v>
      </c>
      <c r="FT55" s="97">
        <f t="shared" si="104"/>
        <v>100</v>
      </c>
      <c r="FU55" s="97">
        <f t="shared" si="105"/>
        <v>100</v>
      </c>
      <c r="FV55" s="97" t="str">
        <f t="shared" si="106"/>
        <v>A</v>
      </c>
      <c r="FW55" s="138">
        <f t="shared" si="107"/>
        <v>100</v>
      </c>
      <c r="FX55" s="138">
        <f t="shared" si="108"/>
        <v>0</v>
      </c>
      <c r="FY55" s="96">
        <f t="shared" si="109"/>
        <v>200</v>
      </c>
      <c r="FZ55" s="96">
        <f t="shared" si="110"/>
        <v>160</v>
      </c>
      <c r="GA55" s="96" t="str">
        <f t="shared" si="111"/>
        <v>B</v>
      </c>
      <c r="GB55" s="96">
        <f t="shared" si="112"/>
        <v>200</v>
      </c>
      <c r="GC55" s="96">
        <f t="shared" si="113"/>
        <v>160</v>
      </c>
      <c r="GD55" s="96" t="str">
        <f t="shared" si="114"/>
        <v>B</v>
      </c>
      <c r="GE55" s="154">
        <f t="shared" si="115"/>
        <v>200</v>
      </c>
      <c r="GF55" s="154">
        <f t="shared" si="116"/>
        <v>200</v>
      </c>
      <c r="GG55" s="154" t="str">
        <f t="shared" si="117"/>
        <v>A</v>
      </c>
      <c r="GH55" s="96" t="str">
        <f t="shared" si="118"/>
        <v>A</v>
      </c>
      <c r="GI55" s="96" t="str">
        <f t="shared" si="119"/>
        <v/>
      </c>
      <c r="GJ55" s="96" t="str">
        <f t="shared" si="120"/>
        <v/>
      </c>
      <c r="GK55" s="96" t="str">
        <f t="shared" si="121"/>
        <v/>
      </c>
      <c r="GL55" s="96" t="str">
        <f t="shared" si="122"/>
        <v/>
      </c>
      <c r="GM55" s="96">
        <f t="shared" si="123"/>
        <v>200</v>
      </c>
      <c r="GN55" s="96">
        <f t="shared" si="124"/>
        <v>160</v>
      </c>
      <c r="GO55" s="96" t="str">
        <f t="shared" si="125"/>
        <v>B</v>
      </c>
      <c r="GP55" s="96">
        <f t="shared" si="126"/>
        <v>200</v>
      </c>
      <c r="GQ55" s="96">
        <f t="shared" si="127"/>
        <v>200</v>
      </c>
      <c r="GR55" s="96" t="str">
        <f t="shared" si="128"/>
        <v>A</v>
      </c>
      <c r="GS55" s="96">
        <f t="shared" si="129"/>
        <v>200</v>
      </c>
      <c r="GT55" s="96">
        <f t="shared" si="130"/>
        <v>200</v>
      </c>
      <c r="GU55" s="96" t="str">
        <f t="shared" si="131"/>
        <v>A</v>
      </c>
      <c r="GV55" s="96">
        <f t="shared" si="132"/>
        <v>100</v>
      </c>
      <c r="GW55" s="96">
        <f t="shared" si="133"/>
        <v>100</v>
      </c>
      <c r="GX55" s="96" t="str">
        <f t="shared" si="134"/>
        <v>A</v>
      </c>
      <c r="GY55" s="155">
        <f t="shared" si="135"/>
        <v>100</v>
      </c>
      <c r="GZ55" s="155">
        <f t="shared" si="136"/>
        <v>100</v>
      </c>
      <c r="HA55" s="155" t="str">
        <f t="shared" si="137"/>
        <v>A</v>
      </c>
      <c r="HB55" s="155">
        <f t="shared" si="138"/>
        <v>100</v>
      </c>
      <c r="HC55" s="155">
        <f t="shared" si="139"/>
        <v>100</v>
      </c>
      <c r="HD55" s="155" t="str">
        <f t="shared" si="140"/>
        <v>A</v>
      </c>
      <c r="HE55" s="257">
        <f t="shared" si="141"/>
        <v>0</v>
      </c>
      <c r="HF55" s="257">
        <f t="shared" si="142"/>
        <v>0</v>
      </c>
      <c r="HG55" s="257">
        <f t="shared" si="143"/>
        <v>4</v>
      </c>
      <c r="HH55" s="257">
        <f t="shared" si="144"/>
        <v>0</v>
      </c>
      <c r="HI55" s="66" t="str">
        <f t="shared" si="155"/>
        <v>PASSED</v>
      </c>
      <c r="HJ55" s="93">
        <f t="shared" si="145"/>
        <v>1200</v>
      </c>
      <c r="HK55" s="93">
        <f t="shared" si="146"/>
        <v>1080</v>
      </c>
      <c r="HL55" s="94">
        <f t="shared" si="147"/>
        <v>90</v>
      </c>
      <c r="HM55" s="216">
        <f t="shared" si="148"/>
        <v>90</v>
      </c>
      <c r="HN55" s="217">
        <f t="shared" si="149"/>
        <v>7.9999999999999947</v>
      </c>
      <c r="HO55" s="95" t="str">
        <f t="shared" si="150"/>
        <v>A</v>
      </c>
      <c r="HP55" s="156" t="str">
        <f>details!EP55</f>
        <v/>
      </c>
      <c r="HQ55" s="157" t="str">
        <f>details!EQ55</f>
        <v/>
      </c>
      <c r="HR55" s="220" t="str">
        <f t="shared" si="152"/>
        <v/>
      </c>
      <c r="HS55" s="102" t="str">
        <f>IF(details!CP55="","",details!CP55)</f>
        <v/>
      </c>
    </row>
    <row r="56" spans="1:227" ht="14" customHeight="1">
      <c r="A56" s="147">
        <f>IF(details!A56="","",details!A56)</f>
        <v>50</v>
      </c>
      <c r="B56" s="66" t="str">
        <f>IF(details!B56="","",details!B56)</f>
        <v/>
      </c>
      <c r="C56" s="66" t="str">
        <f>IF(details!C56="","",details!C56)</f>
        <v/>
      </c>
      <c r="D56" s="97">
        <f>IF(details!D56="","",details!D56)</f>
        <v>850</v>
      </c>
      <c r="E56" s="97" t="str">
        <f>IF(details!E56="","",details!E56)</f>
        <v/>
      </c>
      <c r="F56" s="66" t="str">
        <f>IF(details!F56="","",details!F56)</f>
        <v/>
      </c>
      <c r="G56" s="315" t="str">
        <f>IF(details!G56="","",details!G56)</f>
        <v/>
      </c>
      <c r="H56" s="148" t="str">
        <f>IF(details!CQ56="","",details!CQ56)</f>
        <v/>
      </c>
      <c r="I56" s="149" t="str">
        <f>IF(details!I56="","",details!I56)</f>
        <v>A50</v>
      </c>
      <c r="J56" s="149" t="str">
        <f>IF(details!J56="","",details!J56)</f>
        <v>B50</v>
      </c>
      <c r="K56" s="149" t="str">
        <f>IF(details!K56="","",details!K56)</f>
        <v>C50</v>
      </c>
      <c r="L56" s="66">
        <f>IF(details!L56="","",details!L56)</f>
        <v>5</v>
      </c>
      <c r="M56" s="66">
        <f>IF(details!M56="","",details!M56)</f>
        <v>5</v>
      </c>
      <c r="N56" s="66">
        <f t="shared" si="28"/>
        <v>10</v>
      </c>
      <c r="O56" s="66">
        <f>IF(details!N56="","",details!N56)</f>
        <v>5</v>
      </c>
      <c r="P56" s="66">
        <f>IF(details!O56="","",details!O56)</f>
        <v>5</v>
      </c>
      <c r="Q56" s="66">
        <f t="shared" si="29"/>
        <v>10</v>
      </c>
      <c r="R56" s="66">
        <f>IF(details!P56="","",details!P56)</f>
        <v>5</v>
      </c>
      <c r="S56" s="66">
        <f>IF(details!Q56="","",details!Q56)</f>
        <v>5</v>
      </c>
      <c r="T56" s="66">
        <f t="shared" si="30"/>
        <v>10</v>
      </c>
      <c r="U56" s="150">
        <f t="shared" si="31"/>
        <v>30</v>
      </c>
      <c r="V56" s="66">
        <f>IF(details!R56="","",details!R56)</f>
        <v>21</v>
      </c>
      <c r="W56" s="66">
        <f>IF(details!S56="","",details!S56)</f>
        <v>21</v>
      </c>
      <c r="X56" s="66">
        <f>IF(details!T56="","",details!T56)</f>
        <v>1</v>
      </c>
      <c r="Y56" s="150">
        <f t="shared" si="32"/>
        <v>43</v>
      </c>
      <c r="Z56" s="151">
        <f t="shared" si="33"/>
        <v>73</v>
      </c>
      <c r="AA56" s="66">
        <f>IF(details!U56="","",details!U56)</f>
        <v>31</v>
      </c>
      <c r="AB56" s="66">
        <f>IF(details!V56="","",details!V56)</f>
        <v>31</v>
      </c>
      <c r="AC56" s="66">
        <f>IF(details!W56="","",details!W56)</f>
        <v>20</v>
      </c>
      <c r="AD56" s="151">
        <f t="shared" si="34"/>
        <v>82</v>
      </c>
      <c r="AE56" s="97">
        <f t="shared" si="35"/>
        <v>155</v>
      </c>
      <c r="AF56" s="152">
        <f t="shared" si="36"/>
        <v>78</v>
      </c>
      <c r="AG56" s="97" t="str">
        <f t="shared" si="37"/>
        <v>B</v>
      </c>
      <c r="AH56" s="138">
        <f t="shared" si="0"/>
        <v>200</v>
      </c>
      <c r="AI56" s="138">
        <f t="shared" si="38"/>
        <v>0</v>
      </c>
      <c r="AJ56" s="66">
        <f>IF(details!X56="","",details!X56)</f>
        <v>5</v>
      </c>
      <c r="AK56" s="66">
        <f>IF(details!Y56="","",details!Y56)</f>
        <v>5</v>
      </c>
      <c r="AL56" s="66">
        <f t="shared" si="39"/>
        <v>10</v>
      </c>
      <c r="AM56" s="66">
        <f>IF(details!Z56="","",details!Z56)</f>
        <v>5</v>
      </c>
      <c r="AN56" s="66">
        <f>IF(details!AA56="","",details!AA56)</f>
        <v>5</v>
      </c>
      <c r="AO56" s="66">
        <f t="shared" si="40"/>
        <v>10</v>
      </c>
      <c r="AP56" s="66">
        <f>IF(details!AB56="","",details!AB56)</f>
        <v>5</v>
      </c>
      <c r="AQ56" s="66">
        <f>IF(details!AC56="","",details!AC56)</f>
        <v>5</v>
      </c>
      <c r="AR56" s="66">
        <f t="shared" si="41"/>
        <v>10</v>
      </c>
      <c r="AS56" s="150">
        <f t="shared" si="42"/>
        <v>30</v>
      </c>
      <c r="AT56" s="66">
        <f>IF(details!AD56="","",details!AD56)</f>
        <v>21</v>
      </c>
      <c r="AU56" s="66">
        <f>IF(details!AE56="","",details!AE56)</f>
        <v>21</v>
      </c>
      <c r="AV56" s="66">
        <f>IF(details!AF56="","",details!AF56)</f>
        <v>1</v>
      </c>
      <c r="AW56" s="150">
        <f t="shared" si="43"/>
        <v>43</v>
      </c>
      <c r="AX56" s="151">
        <f t="shared" si="44"/>
        <v>73</v>
      </c>
      <c r="AY56" s="66">
        <f>IF(details!AG56="","",details!AG56)</f>
        <v>31</v>
      </c>
      <c r="AZ56" s="66">
        <f>IF(details!AH56="","",details!AH56)</f>
        <v>31</v>
      </c>
      <c r="BA56" s="66">
        <f>IF(details!AI56="","",details!AI56)</f>
        <v>20</v>
      </c>
      <c r="BB56" s="151">
        <f t="shared" si="45"/>
        <v>82</v>
      </c>
      <c r="BC56" s="97">
        <f t="shared" si="46"/>
        <v>155</v>
      </c>
      <c r="BD56" s="152">
        <f t="shared" si="47"/>
        <v>78</v>
      </c>
      <c r="BE56" s="97" t="str">
        <f t="shared" si="48"/>
        <v>B</v>
      </c>
      <c r="BF56" s="138">
        <f t="shared" si="2"/>
        <v>200</v>
      </c>
      <c r="BG56" s="138">
        <f t="shared" si="49"/>
        <v>0</v>
      </c>
      <c r="BH56" s="153" t="str">
        <f>IF(D56="","",details!AJ56)</f>
        <v>s</v>
      </c>
      <c r="BI56" s="66">
        <f>IF(details!AK56="","",details!AK56)</f>
        <v>5</v>
      </c>
      <c r="BJ56" s="66">
        <f>IF(details!AL56="","",details!AL56)</f>
        <v>5</v>
      </c>
      <c r="BK56" s="66">
        <f t="shared" si="50"/>
        <v>10</v>
      </c>
      <c r="BL56" s="66">
        <f>IF(details!AM56="","",details!AM56)</f>
        <v>5</v>
      </c>
      <c r="BM56" s="66">
        <f>IF(details!AN56="","",details!AN56)</f>
        <v>5</v>
      </c>
      <c r="BN56" s="66">
        <f t="shared" si="51"/>
        <v>10</v>
      </c>
      <c r="BO56" s="66">
        <f>IF(details!AO56="","",details!AO56)</f>
        <v>5</v>
      </c>
      <c r="BP56" s="66">
        <f>IF(details!AP56="","",details!AP56)</f>
        <v>5</v>
      </c>
      <c r="BQ56" s="66">
        <f t="shared" si="52"/>
        <v>10</v>
      </c>
      <c r="BR56" s="150">
        <f t="shared" si="53"/>
        <v>30</v>
      </c>
      <c r="BS56" s="66">
        <f>IF(details!AQ56="","",details!AQ56)</f>
        <v>50</v>
      </c>
      <c r="BT56" s="66">
        <f>IF(details!AR56="","",details!AR56)</f>
        <v>20</v>
      </c>
      <c r="BU56" s="150">
        <f t="shared" si="54"/>
        <v>70</v>
      </c>
      <c r="BV56" s="151">
        <f t="shared" si="55"/>
        <v>100</v>
      </c>
      <c r="BW56" s="66">
        <f>IF(details!AS56="","",details!AS56)</f>
        <v>70</v>
      </c>
      <c r="BX56" s="66">
        <f>IF(details!AT56="","",details!AT56)</f>
        <v>30</v>
      </c>
      <c r="BY56" s="151">
        <f t="shared" si="56"/>
        <v>100</v>
      </c>
      <c r="BZ56" s="97">
        <f t="shared" si="57"/>
        <v>200</v>
      </c>
      <c r="CA56" s="152">
        <f t="shared" si="58"/>
        <v>100</v>
      </c>
      <c r="CB56" s="97" t="str">
        <f t="shared" si="59"/>
        <v>A</v>
      </c>
      <c r="CC56" s="138">
        <f t="shared" si="4"/>
        <v>200</v>
      </c>
      <c r="CD56" s="138">
        <f t="shared" si="60"/>
        <v>0</v>
      </c>
      <c r="CE56" s="66">
        <f>IF(details!AU56="","",details!AU56)</f>
        <v>5</v>
      </c>
      <c r="CF56" s="66">
        <f>IF(details!AV56="","",details!AV56)</f>
        <v>5</v>
      </c>
      <c r="CG56" s="66">
        <f t="shared" si="61"/>
        <v>10</v>
      </c>
      <c r="CH56" s="66">
        <f>IF(details!AW56="","",details!AW56)</f>
        <v>5</v>
      </c>
      <c r="CI56" s="66">
        <f>IF(details!AX56="","",details!AX56)</f>
        <v>5</v>
      </c>
      <c r="CJ56" s="66">
        <f t="shared" si="62"/>
        <v>10</v>
      </c>
      <c r="CK56" s="66">
        <f>IF(details!AY56="","",details!AY56)</f>
        <v>5</v>
      </c>
      <c r="CL56" s="66">
        <f>IF(details!AZ56="","",details!AZ56)</f>
        <v>5</v>
      </c>
      <c r="CM56" s="66">
        <f t="shared" si="63"/>
        <v>10</v>
      </c>
      <c r="CN56" s="150">
        <f t="shared" si="64"/>
        <v>30</v>
      </c>
      <c r="CO56" s="66">
        <f>IF(details!BA56="","",details!BA56)</f>
        <v>21</v>
      </c>
      <c r="CP56" s="66">
        <f>IF(details!BB56="","",details!BB56)</f>
        <v>21</v>
      </c>
      <c r="CQ56" s="66">
        <f>IF(details!BC56="","",details!BC56)</f>
        <v>1</v>
      </c>
      <c r="CR56" s="150">
        <f t="shared" si="65"/>
        <v>43</v>
      </c>
      <c r="CS56" s="151">
        <f t="shared" si="66"/>
        <v>73</v>
      </c>
      <c r="CT56" s="66">
        <f>IF(details!BD56="","",details!BD56)</f>
        <v>31</v>
      </c>
      <c r="CU56" s="66">
        <f>IF(details!BE56="","",details!BE56)</f>
        <v>31</v>
      </c>
      <c r="CV56" s="66">
        <f>IF(details!BF56="","",details!BF56)</f>
        <v>20</v>
      </c>
      <c r="CW56" s="151">
        <f t="shared" si="67"/>
        <v>82</v>
      </c>
      <c r="CX56" s="97">
        <f t="shared" si="68"/>
        <v>155</v>
      </c>
      <c r="CY56" s="152">
        <f t="shared" si="69"/>
        <v>78</v>
      </c>
      <c r="CZ56" s="97" t="str">
        <f t="shared" si="70"/>
        <v>B</v>
      </c>
      <c r="DA56" s="138">
        <f t="shared" si="6"/>
        <v>200</v>
      </c>
      <c r="DB56" s="138">
        <f t="shared" si="71"/>
        <v>0</v>
      </c>
      <c r="DC56" s="66">
        <f>IF(details!BG56="","",details!BG56)</f>
        <v>5</v>
      </c>
      <c r="DD56" s="66">
        <f>IF(details!BH56="","",details!BH56)</f>
        <v>5</v>
      </c>
      <c r="DE56" s="66">
        <f t="shared" si="72"/>
        <v>10</v>
      </c>
      <c r="DF56" s="66">
        <f>IF(details!BI56="","",details!BI56)</f>
        <v>5</v>
      </c>
      <c r="DG56" s="66">
        <f>IF(details!BJ56="","",details!BJ56)</f>
        <v>5</v>
      </c>
      <c r="DH56" s="66">
        <f t="shared" si="73"/>
        <v>10</v>
      </c>
      <c r="DI56" s="66">
        <f>IF(details!BK56="","",details!BK56)</f>
        <v>5</v>
      </c>
      <c r="DJ56" s="66">
        <f>IF(details!BL56="","",details!BL56)</f>
        <v>5</v>
      </c>
      <c r="DK56" s="66">
        <f t="shared" si="74"/>
        <v>10</v>
      </c>
      <c r="DL56" s="150">
        <f t="shared" si="75"/>
        <v>30</v>
      </c>
      <c r="DM56" s="66">
        <f>IF(details!BM56="","",details!BM56)</f>
        <v>50</v>
      </c>
      <c r="DN56" s="66">
        <f>IF(details!BN56="","",details!BN56)</f>
        <v>20</v>
      </c>
      <c r="DO56" s="150">
        <f t="shared" si="76"/>
        <v>70</v>
      </c>
      <c r="DP56" s="151">
        <f t="shared" si="77"/>
        <v>100</v>
      </c>
      <c r="DQ56" s="66">
        <f>IF(details!BO56="","",details!BO56)</f>
        <v>70</v>
      </c>
      <c r="DR56" s="66">
        <f>IF(details!BP56="","",details!BP56)</f>
        <v>30</v>
      </c>
      <c r="DS56" s="151">
        <f t="shared" si="78"/>
        <v>100</v>
      </c>
      <c r="DT56" s="97">
        <f t="shared" si="79"/>
        <v>200</v>
      </c>
      <c r="DU56" s="152">
        <f t="shared" si="80"/>
        <v>100</v>
      </c>
      <c r="DV56" s="97" t="str">
        <f t="shared" si="81"/>
        <v>A</v>
      </c>
      <c r="DW56" s="138">
        <f t="shared" si="8"/>
        <v>200</v>
      </c>
      <c r="DX56" s="138">
        <f t="shared" si="82"/>
        <v>0</v>
      </c>
      <c r="DY56" s="66">
        <f>IF(details!BQ56="","",details!BQ56)</f>
        <v>5</v>
      </c>
      <c r="DZ56" s="66">
        <f>IF(details!BR56="","",details!BR56)</f>
        <v>5</v>
      </c>
      <c r="EA56" s="66">
        <f t="shared" si="83"/>
        <v>10</v>
      </c>
      <c r="EB56" s="66">
        <f>IF(details!BS56="","",details!BS56)</f>
        <v>5</v>
      </c>
      <c r="EC56" s="66">
        <f>IF(details!BT56="","",details!BT56)</f>
        <v>5</v>
      </c>
      <c r="ED56" s="66">
        <f t="shared" si="84"/>
        <v>10</v>
      </c>
      <c r="EE56" s="66">
        <f>IF(details!BU56="","",details!BU56)</f>
        <v>5</v>
      </c>
      <c r="EF56" s="66">
        <f>IF(details!BV56="","",details!BV56)</f>
        <v>5</v>
      </c>
      <c r="EG56" s="66">
        <f t="shared" si="85"/>
        <v>10</v>
      </c>
      <c r="EH56" s="150">
        <f t="shared" si="86"/>
        <v>30</v>
      </c>
      <c r="EI56" s="66">
        <f>IF(details!BW56="","",details!BW56)</f>
        <v>50</v>
      </c>
      <c r="EJ56" s="66">
        <f>IF(details!BX56="","",details!BX56)</f>
        <v>20</v>
      </c>
      <c r="EK56" s="150">
        <f t="shared" si="87"/>
        <v>70</v>
      </c>
      <c r="EL56" s="151">
        <f t="shared" si="88"/>
        <v>100</v>
      </c>
      <c r="EM56" s="66">
        <f>IF(details!BY56="","",details!BY56)</f>
        <v>70</v>
      </c>
      <c r="EN56" s="66">
        <f>IF(details!BZ56="","",details!BZ56)</f>
        <v>30</v>
      </c>
      <c r="EO56" s="151">
        <f t="shared" si="89"/>
        <v>100</v>
      </c>
      <c r="EP56" s="97">
        <f t="shared" si="90"/>
        <v>200</v>
      </c>
      <c r="EQ56" s="152">
        <f t="shared" si="91"/>
        <v>100</v>
      </c>
      <c r="ER56" s="97" t="str">
        <f t="shared" si="92"/>
        <v>A</v>
      </c>
      <c r="ES56" s="138">
        <f t="shared" si="10"/>
        <v>200</v>
      </c>
      <c r="ET56" s="138">
        <f t="shared" si="93"/>
        <v>0</v>
      </c>
      <c r="EU56" s="66">
        <f>IF(details!CA56="","",details!CA56)</f>
        <v>20</v>
      </c>
      <c r="EV56" s="66">
        <f>IF(details!CB56="","",details!CB56)</f>
        <v>20</v>
      </c>
      <c r="EW56" s="66">
        <f>IF(details!CC56="","",details!CC56)</f>
        <v>20</v>
      </c>
      <c r="EX56" s="66">
        <f>IF(details!CD56="","",details!CD56)</f>
        <v>20</v>
      </c>
      <c r="EY56" s="66">
        <f>IF(details!CE56="","",details!CE56)</f>
        <v>20</v>
      </c>
      <c r="EZ56" s="97">
        <f t="shared" si="94"/>
        <v>100</v>
      </c>
      <c r="FA56" s="97">
        <f t="shared" si="95"/>
        <v>100</v>
      </c>
      <c r="FB56" s="97" t="str">
        <f t="shared" si="96"/>
        <v>A</v>
      </c>
      <c r="FC56" s="138">
        <f t="shared" si="97"/>
        <v>100</v>
      </c>
      <c r="FD56" s="138">
        <f t="shared" si="98"/>
        <v>0</v>
      </c>
      <c r="FE56" s="66">
        <f>IF(details!CF56="","",details!CF56)</f>
        <v>20</v>
      </c>
      <c r="FF56" s="66">
        <f>IF(details!CG56="","",details!CG56)</f>
        <v>20</v>
      </c>
      <c r="FG56" s="66">
        <f>IF(details!CH56="","",details!CH56)</f>
        <v>20</v>
      </c>
      <c r="FH56" s="66">
        <f>IF(details!CI56="","",details!CI56)</f>
        <v>20</v>
      </c>
      <c r="FI56" s="66">
        <f>IF(details!CJ56="","",details!CJ56)</f>
        <v>20</v>
      </c>
      <c r="FJ56" s="97">
        <f t="shared" si="99"/>
        <v>100</v>
      </c>
      <c r="FK56" s="97">
        <f t="shared" si="100"/>
        <v>100</v>
      </c>
      <c r="FL56" s="97" t="str">
        <f t="shared" si="101"/>
        <v>A</v>
      </c>
      <c r="FM56" s="138">
        <f t="shared" si="102"/>
        <v>100</v>
      </c>
      <c r="FN56" s="138">
        <f t="shared" si="103"/>
        <v>0</v>
      </c>
      <c r="FO56" s="66">
        <f>IF(details!CK56="","",details!CK56)</f>
        <v>20</v>
      </c>
      <c r="FP56" s="66">
        <f>IF(details!CL56="","",details!CL56)</f>
        <v>20</v>
      </c>
      <c r="FQ56" s="66">
        <f>IF(details!CM56="","",details!CM56)</f>
        <v>20</v>
      </c>
      <c r="FR56" s="66">
        <f>IF(details!CN56="","",details!CN56)</f>
        <v>20</v>
      </c>
      <c r="FS56" s="66">
        <f>IF(details!CO56="","",details!CO56)</f>
        <v>20</v>
      </c>
      <c r="FT56" s="97">
        <f t="shared" si="104"/>
        <v>100</v>
      </c>
      <c r="FU56" s="97">
        <f t="shared" si="105"/>
        <v>100</v>
      </c>
      <c r="FV56" s="97" t="str">
        <f t="shared" si="106"/>
        <v>A</v>
      </c>
      <c r="FW56" s="138">
        <f t="shared" si="107"/>
        <v>100</v>
      </c>
      <c r="FX56" s="138">
        <f t="shared" si="108"/>
        <v>0</v>
      </c>
      <c r="FY56" s="96">
        <f t="shared" si="109"/>
        <v>200</v>
      </c>
      <c r="FZ56" s="96">
        <f t="shared" si="110"/>
        <v>155</v>
      </c>
      <c r="GA56" s="96" t="str">
        <f t="shared" si="111"/>
        <v>B</v>
      </c>
      <c r="GB56" s="96">
        <f t="shared" si="112"/>
        <v>200</v>
      </c>
      <c r="GC56" s="96">
        <f t="shared" si="113"/>
        <v>155</v>
      </c>
      <c r="GD56" s="96" t="str">
        <f t="shared" si="114"/>
        <v>B</v>
      </c>
      <c r="GE56" s="154">
        <f t="shared" si="115"/>
        <v>200</v>
      </c>
      <c r="GF56" s="154">
        <f t="shared" si="116"/>
        <v>200</v>
      </c>
      <c r="GG56" s="154" t="str">
        <f t="shared" si="117"/>
        <v>A</v>
      </c>
      <c r="GH56" s="96" t="str">
        <f t="shared" si="118"/>
        <v>A</v>
      </c>
      <c r="GI56" s="96" t="str">
        <f t="shared" si="119"/>
        <v/>
      </c>
      <c r="GJ56" s="96" t="str">
        <f t="shared" si="120"/>
        <v/>
      </c>
      <c r="GK56" s="96" t="str">
        <f t="shared" si="121"/>
        <v/>
      </c>
      <c r="GL56" s="96" t="str">
        <f t="shared" si="122"/>
        <v/>
      </c>
      <c r="GM56" s="96">
        <f t="shared" si="123"/>
        <v>200</v>
      </c>
      <c r="GN56" s="96">
        <f t="shared" si="124"/>
        <v>155</v>
      </c>
      <c r="GO56" s="96" t="str">
        <f t="shared" si="125"/>
        <v>B</v>
      </c>
      <c r="GP56" s="96">
        <f t="shared" si="126"/>
        <v>200</v>
      </c>
      <c r="GQ56" s="96">
        <f t="shared" si="127"/>
        <v>200</v>
      </c>
      <c r="GR56" s="96" t="str">
        <f t="shared" si="128"/>
        <v>A</v>
      </c>
      <c r="GS56" s="96">
        <f t="shared" si="129"/>
        <v>200</v>
      </c>
      <c r="GT56" s="96">
        <f t="shared" si="130"/>
        <v>200</v>
      </c>
      <c r="GU56" s="96" t="str">
        <f t="shared" si="131"/>
        <v>A</v>
      </c>
      <c r="GV56" s="96">
        <f t="shared" si="132"/>
        <v>100</v>
      </c>
      <c r="GW56" s="96">
        <f t="shared" si="133"/>
        <v>100</v>
      </c>
      <c r="GX56" s="96" t="str">
        <f t="shared" si="134"/>
        <v>A</v>
      </c>
      <c r="GY56" s="155">
        <f t="shared" si="135"/>
        <v>100</v>
      </c>
      <c r="GZ56" s="155">
        <f t="shared" si="136"/>
        <v>100</v>
      </c>
      <c r="HA56" s="155" t="str">
        <f t="shared" si="137"/>
        <v>A</v>
      </c>
      <c r="HB56" s="155">
        <f t="shared" si="138"/>
        <v>100</v>
      </c>
      <c r="HC56" s="155">
        <f t="shared" si="139"/>
        <v>100</v>
      </c>
      <c r="HD56" s="155" t="str">
        <f t="shared" si="140"/>
        <v>A</v>
      </c>
      <c r="HE56" s="257">
        <f t="shared" si="141"/>
        <v>0</v>
      </c>
      <c r="HF56" s="257">
        <f t="shared" si="142"/>
        <v>0</v>
      </c>
      <c r="HG56" s="257">
        <f t="shared" si="143"/>
        <v>4</v>
      </c>
      <c r="HH56" s="257">
        <f t="shared" si="144"/>
        <v>0</v>
      </c>
      <c r="HI56" s="66" t="str">
        <f t="shared" si="155"/>
        <v>PASSED</v>
      </c>
      <c r="HJ56" s="93">
        <f t="shared" si="145"/>
        <v>1200</v>
      </c>
      <c r="HK56" s="93">
        <f t="shared" si="146"/>
        <v>1065</v>
      </c>
      <c r="HL56" s="94">
        <f t="shared" si="147"/>
        <v>88.75</v>
      </c>
      <c r="HM56" s="216">
        <f t="shared" si="148"/>
        <v>88.75</v>
      </c>
      <c r="HN56" s="217">
        <f t="shared" si="149"/>
        <v>8.9999999999999947</v>
      </c>
      <c r="HO56" s="95" t="str">
        <f t="shared" si="150"/>
        <v>A</v>
      </c>
      <c r="HP56" s="156" t="str">
        <f>details!EP56</f>
        <v/>
      </c>
      <c r="HQ56" s="157" t="str">
        <f>details!EQ56</f>
        <v/>
      </c>
      <c r="HR56" s="220" t="str">
        <f t="shared" si="152"/>
        <v/>
      </c>
      <c r="HS56" s="102" t="str">
        <f>IF(details!CP56="","",details!CP56)</f>
        <v/>
      </c>
    </row>
    <row r="57" spans="1:227" ht="14" customHeight="1">
      <c r="A57" s="147">
        <f>IF(details!A57="","",details!A57)</f>
        <v>51</v>
      </c>
      <c r="B57" s="66" t="str">
        <f>IF(details!B57="","",details!B57)</f>
        <v/>
      </c>
      <c r="C57" s="66" t="str">
        <f>IF(details!C57="","",details!C57)</f>
        <v/>
      </c>
      <c r="D57" s="97">
        <f>IF(details!D57="","",details!D57)</f>
        <v>851</v>
      </c>
      <c r="E57" s="97" t="str">
        <f>IF(details!E57="","",details!E57)</f>
        <v/>
      </c>
      <c r="F57" s="66" t="str">
        <f>IF(details!F57="","",details!F57)</f>
        <v/>
      </c>
      <c r="G57" s="315" t="str">
        <f>IF(details!G57="","",details!G57)</f>
        <v/>
      </c>
      <c r="H57" s="148" t="str">
        <f>IF(details!CQ57="","",details!CQ57)</f>
        <v/>
      </c>
      <c r="I57" s="149" t="str">
        <f>IF(details!I57="","",details!I57)</f>
        <v>A51</v>
      </c>
      <c r="J57" s="149" t="str">
        <f>IF(details!J57="","",details!J57)</f>
        <v>B51</v>
      </c>
      <c r="K57" s="149" t="str">
        <f>IF(details!K57="","",details!K57)</f>
        <v>C51</v>
      </c>
      <c r="L57" s="66">
        <f>IF(details!L57="","",details!L57)</f>
        <v>5</v>
      </c>
      <c r="M57" s="66">
        <f>IF(details!M57="","",details!M57)</f>
        <v>5</v>
      </c>
      <c r="N57" s="66">
        <f t="shared" si="28"/>
        <v>10</v>
      </c>
      <c r="O57" s="66">
        <f>IF(details!N57="","",details!N57)</f>
        <v>5</v>
      </c>
      <c r="P57" s="66">
        <f>IF(details!O57="","",details!O57)</f>
        <v>5</v>
      </c>
      <c r="Q57" s="66">
        <f t="shared" si="29"/>
        <v>10</v>
      </c>
      <c r="R57" s="66">
        <f>IF(details!P57="","",details!P57)</f>
        <v>5</v>
      </c>
      <c r="S57" s="66">
        <f>IF(details!Q57="","",details!Q57)</f>
        <v>5</v>
      </c>
      <c r="T57" s="66">
        <f t="shared" si="30"/>
        <v>10</v>
      </c>
      <c r="U57" s="150">
        <f t="shared" si="31"/>
        <v>30</v>
      </c>
      <c r="V57" s="66">
        <f>IF(details!R57="","",details!R57)</f>
        <v>30</v>
      </c>
      <c r="W57" s="66">
        <f>IF(details!S57="","",details!S57)</f>
        <v>30</v>
      </c>
      <c r="X57" s="66">
        <f>IF(details!T57="","",details!T57)</f>
        <v>10</v>
      </c>
      <c r="Y57" s="150">
        <f t="shared" si="32"/>
        <v>70</v>
      </c>
      <c r="Z57" s="151">
        <f t="shared" si="33"/>
        <v>100</v>
      </c>
      <c r="AA57" s="66">
        <f>IF(details!U57="","",details!U57)</f>
        <v>30</v>
      </c>
      <c r="AB57" s="66">
        <f>IF(details!V57="","",details!V57)</f>
        <v>30</v>
      </c>
      <c r="AC57" s="66">
        <f>IF(details!W57="","",details!W57)</f>
        <v>20</v>
      </c>
      <c r="AD57" s="151">
        <f t="shared" si="34"/>
        <v>80</v>
      </c>
      <c r="AE57" s="97">
        <f t="shared" si="35"/>
        <v>180</v>
      </c>
      <c r="AF57" s="152">
        <f t="shared" si="36"/>
        <v>90</v>
      </c>
      <c r="AG57" s="97" t="str">
        <f t="shared" si="37"/>
        <v>A</v>
      </c>
      <c r="AH57" s="138">
        <f t="shared" si="0"/>
        <v>200</v>
      </c>
      <c r="AI57" s="138">
        <f t="shared" si="38"/>
        <v>0</v>
      </c>
      <c r="AJ57" s="66">
        <f>IF(details!X57="","",details!X57)</f>
        <v>5</v>
      </c>
      <c r="AK57" s="66">
        <f>IF(details!Y57="","",details!Y57)</f>
        <v>5</v>
      </c>
      <c r="AL57" s="66">
        <f t="shared" si="39"/>
        <v>10</v>
      </c>
      <c r="AM57" s="66">
        <f>IF(details!Z57="","",details!Z57)</f>
        <v>5</v>
      </c>
      <c r="AN57" s="66">
        <f>IF(details!AA57="","",details!AA57)</f>
        <v>5</v>
      </c>
      <c r="AO57" s="66">
        <f t="shared" si="40"/>
        <v>10</v>
      </c>
      <c r="AP57" s="66">
        <f>IF(details!AB57="","",details!AB57)</f>
        <v>5</v>
      </c>
      <c r="AQ57" s="66">
        <f>IF(details!AC57="","",details!AC57)</f>
        <v>5</v>
      </c>
      <c r="AR57" s="66">
        <f t="shared" si="41"/>
        <v>10</v>
      </c>
      <c r="AS57" s="150">
        <f t="shared" si="42"/>
        <v>30</v>
      </c>
      <c r="AT57" s="66">
        <f>IF(details!AD57="","",details!AD57)</f>
        <v>30</v>
      </c>
      <c r="AU57" s="66">
        <f>IF(details!AE57="","",details!AE57)</f>
        <v>30</v>
      </c>
      <c r="AV57" s="66">
        <f>IF(details!AF57="","",details!AF57)</f>
        <v>10</v>
      </c>
      <c r="AW57" s="150">
        <f t="shared" si="43"/>
        <v>70</v>
      </c>
      <c r="AX57" s="151">
        <f t="shared" si="44"/>
        <v>100</v>
      </c>
      <c r="AY57" s="66">
        <f>IF(details!AG57="","",details!AG57)</f>
        <v>30</v>
      </c>
      <c r="AZ57" s="66">
        <f>IF(details!AH57="","",details!AH57)</f>
        <v>30</v>
      </c>
      <c r="BA57" s="66">
        <f>IF(details!AI57="","",details!AI57)</f>
        <v>20</v>
      </c>
      <c r="BB57" s="151">
        <f t="shared" si="45"/>
        <v>80</v>
      </c>
      <c r="BC57" s="97">
        <f t="shared" si="46"/>
        <v>180</v>
      </c>
      <c r="BD57" s="152">
        <f t="shared" si="47"/>
        <v>90</v>
      </c>
      <c r="BE57" s="97" t="str">
        <f t="shared" si="48"/>
        <v>A</v>
      </c>
      <c r="BF57" s="138">
        <f t="shared" si="2"/>
        <v>200</v>
      </c>
      <c r="BG57" s="138">
        <f t="shared" si="49"/>
        <v>0</v>
      </c>
      <c r="BH57" s="153" t="str">
        <f>IF(D57="","",details!AJ57)</f>
        <v>s</v>
      </c>
      <c r="BI57" s="66">
        <f>IF(details!AK57="","",details!AK57)</f>
        <v>5</v>
      </c>
      <c r="BJ57" s="66">
        <f>IF(details!AL57="","",details!AL57)</f>
        <v>5</v>
      </c>
      <c r="BK57" s="66">
        <f t="shared" si="50"/>
        <v>10</v>
      </c>
      <c r="BL57" s="66">
        <f>IF(details!AM57="","",details!AM57)</f>
        <v>5</v>
      </c>
      <c r="BM57" s="66">
        <f>IF(details!AN57="","",details!AN57)</f>
        <v>5</v>
      </c>
      <c r="BN57" s="66">
        <f t="shared" si="51"/>
        <v>10</v>
      </c>
      <c r="BO57" s="66">
        <f>IF(details!AO57="","",details!AO57)</f>
        <v>5</v>
      </c>
      <c r="BP57" s="66">
        <f>IF(details!AP57="","",details!AP57)</f>
        <v>5</v>
      </c>
      <c r="BQ57" s="66">
        <f t="shared" si="52"/>
        <v>10</v>
      </c>
      <c r="BR57" s="150">
        <f t="shared" si="53"/>
        <v>30</v>
      </c>
      <c r="BS57" s="66">
        <f>IF(details!AQ57="","",details!AQ57)</f>
        <v>50</v>
      </c>
      <c r="BT57" s="66">
        <f>IF(details!AR57="","",details!AR57)</f>
        <v>20</v>
      </c>
      <c r="BU57" s="150">
        <f t="shared" si="54"/>
        <v>70</v>
      </c>
      <c r="BV57" s="151">
        <f t="shared" si="55"/>
        <v>100</v>
      </c>
      <c r="BW57" s="66">
        <f>IF(details!AS57="","",details!AS57)</f>
        <v>70</v>
      </c>
      <c r="BX57" s="66">
        <f>IF(details!AT57="","",details!AT57)</f>
        <v>30</v>
      </c>
      <c r="BY57" s="151">
        <f t="shared" si="56"/>
        <v>100</v>
      </c>
      <c r="BZ57" s="97">
        <f t="shared" si="57"/>
        <v>200</v>
      </c>
      <c r="CA57" s="152">
        <f t="shared" si="58"/>
        <v>100</v>
      </c>
      <c r="CB57" s="97" t="str">
        <f t="shared" si="59"/>
        <v>A</v>
      </c>
      <c r="CC57" s="138">
        <f t="shared" si="4"/>
        <v>200</v>
      </c>
      <c r="CD57" s="138">
        <f t="shared" si="60"/>
        <v>0</v>
      </c>
      <c r="CE57" s="66">
        <f>IF(details!AU57="","",details!AU57)</f>
        <v>5</v>
      </c>
      <c r="CF57" s="66">
        <f>IF(details!AV57="","",details!AV57)</f>
        <v>5</v>
      </c>
      <c r="CG57" s="66">
        <f t="shared" si="61"/>
        <v>10</v>
      </c>
      <c r="CH57" s="66">
        <f>IF(details!AW57="","",details!AW57)</f>
        <v>5</v>
      </c>
      <c r="CI57" s="66">
        <f>IF(details!AX57="","",details!AX57)</f>
        <v>5</v>
      </c>
      <c r="CJ57" s="66">
        <f t="shared" si="62"/>
        <v>10</v>
      </c>
      <c r="CK57" s="66">
        <f>IF(details!AY57="","",details!AY57)</f>
        <v>5</v>
      </c>
      <c r="CL57" s="66">
        <f>IF(details!AZ57="","",details!AZ57)</f>
        <v>5</v>
      </c>
      <c r="CM57" s="66">
        <f t="shared" si="63"/>
        <v>10</v>
      </c>
      <c r="CN57" s="150">
        <f t="shared" si="64"/>
        <v>30</v>
      </c>
      <c r="CO57" s="66">
        <f>IF(details!BA57="","",details!BA57)</f>
        <v>30</v>
      </c>
      <c r="CP57" s="66">
        <f>IF(details!BB57="","",details!BB57)</f>
        <v>30</v>
      </c>
      <c r="CQ57" s="66">
        <f>IF(details!BC57="","",details!BC57)</f>
        <v>10</v>
      </c>
      <c r="CR57" s="150">
        <f t="shared" si="65"/>
        <v>70</v>
      </c>
      <c r="CS57" s="151">
        <f t="shared" si="66"/>
        <v>100</v>
      </c>
      <c r="CT57" s="66">
        <f>IF(details!BD57="","",details!BD57)</f>
        <v>30</v>
      </c>
      <c r="CU57" s="66">
        <f>IF(details!BE57="","",details!BE57)</f>
        <v>30</v>
      </c>
      <c r="CV57" s="66">
        <f>IF(details!BF57="","",details!BF57)</f>
        <v>20</v>
      </c>
      <c r="CW57" s="151">
        <f t="shared" si="67"/>
        <v>80</v>
      </c>
      <c r="CX57" s="97">
        <f t="shared" si="68"/>
        <v>180</v>
      </c>
      <c r="CY57" s="152">
        <f t="shared" si="69"/>
        <v>90</v>
      </c>
      <c r="CZ57" s="97" t="str">
        <f t="shared" si="70"/>
        <v>A</v>
      </c>
      <c r="DA57" s="138">
        <f t="shared" si="6"/>
        <v>200</v>
      </c>
      <c r="DB57" s="138">
        <f t="shared" si="71"/>
        <v>0</v>
      </c>
      <c r="DC57" s="66">
        <f>IF(details!BG57="","",details!BG57)</f>
        <v>5</v>
      </c>
      <c r="DD57" s="66">
        <f>IF(details!BH57="","",details!BH57)</f>
        <v>5</v>
      </c>
      <c r="DE57" s="66">
        <f t="shared" si="72"/>
        <v>10</v>
      </c>
      <c r="DF57" s="66">
        <f>IF(details!BI57="","",details!BI57)</f>
        <v>5</v>
      </c>
      <c r="DG57" s="66">
        <f>IF(details!BJ57="","",details!BJ57)</f>
        <v>5</v>
      </c>
      <c r="DH57" s="66">
        <f t="shared" si="73"/>
        <v>10</v>
      </c>
      <c r="DI57" s="66">
        <f>IF(details!BK57="","",details!BK57)</f>
        <v>5</v>
      </c>
      <c r="DJ57" s="66">
        <f>IF(details!BL57="","",details!BL57)</f>
        <v>5</v>
      </c>
      <c r="DK57" s="66">
        <f t="shared" si="74"/>
        <v>10</v>
      </c>
      <c r="DL57" s="150">
        <f t="shared" si="75"/>
        <v>30</v>
      </c>
      <c r="DM57" s="66">
        <f>IF(details!BM57="","",details!BM57)</f>
        <v>50</v>
      </c>
      <c r="DN57" s="66">
        <f>IF(details!BN57="","",details!BN57)</f>
        <v>20</v>
      </c>
      <c r="DO57" s="150">
        <f t="shared" si="76"/>
        <v>70</v>
      </c>
      <c r="DP57" s="151">
        <f t="shared" si="77"/>
        <v>100</v>
      </c>
      <c r="DQ57" s="66">
        <f>IF(details!BO57="","",details!BO57)</f>
        <v>70</v>
      </c>
      <c r="DR57" s="66">
        <f>IF(details!BP57="","",details!BP57)</f>
        <v>30</v>
      </c>
      <c r="DS57" s="151">
        <f t="shared" si="78"/>
        <v>100</v>
      </c>
      <c r="DT57" s="97">
        <f t="shared" si="79"/>
        <v>200</v>
      </c>
      <c r="DU57" s="152">
        <f t="shared" si="80"/>
        <v>100</v>
      </c>
      <c r="DV57" s="97" t="str">
        <f t="shared" si="81"/>
        <v>A</v>
      </c>
      <c r="DW57" s="138">
        <f t="shared" si="8"/>
        <v>200</v>
      </c>
      <c r="DX57" s="138">
        <f t="shared" si="82"/>
        <v>0</v>
      </c>
      <c r="DY57" s="66">
        <f>IF(details!BQ57="","",details!BQ57)</f>
        <v>5</v>
      </c>
      <c r="DZ57" s="66">
        <f>IF(details!BR57="","",details!BR57)</f>
        <v>5</v>
      </c>
      <c r="EA57" s="66">
        <f t="shared" si="83"/>
        <v>10</v>
      </c>
      <c r="EB57" s="66">
        <f>IF(details!BS57="","",details!BS57)</f>
        <v>5</v>
      </c>
      <c r="EC57" s="66">
        <f>IF(details!BT57="","",details!BT57)</f>
        <v>5</v>
      </c>
      <c r="ED57" s="66">
        <f t="shared" si="84"/>
        <v>10</v>
      </c>
      <c r="EE57" s="66">
        <f>IF(details!BU57="","",details!BU57)</f>
        <v>5</v>
      </c>
      <c r="EF57" s="66">
        <f>IF(details!BV57="","",details!BV57)</f>
        <v>5</v>
      </c>
      <c r="EG57" s="66">
        <f t="shared" si="85"/>
        <v>10</v>
      </c>
      <c r="EH57" s="150">
        <f t="shared" si="86"/>
        <v>30</v>
      </c>
      <c r="EI57" s="66">
        <f>IF(details!BW57="","",details!BW57)</f>
        <v>50</v>
      </c>
      <c r="EJ57" s="66">
        <f>IF(details!BX57="","",details!BX57)</f>
        <v>20</v>
      </c>
      <c r="EK57" s="150">
        <f t="shared" si="87"/>
        <v>70</v>
      </c>
      <c r="EL57" s="151">
        <f t="shared" si="88"/>
        <v>100</v>
      </c>
      <c r="EM57" s="66">
        <f>IF(details!BY57="","",details!BY57)</f>
        <v>70</v>
      </c>
      <c r="EN57" s="66">
        <f>IF(details!BZ57="","",details!BZ57)</f>
        <v>30</v>
      </c>
      <c r="EO57" s="151">
        <f t="shared" si="89"/>
        <v>100</v>
      </c>
      <c r="EP57" s="97">
        <f t="shared" si="90"/>
        <v>200</v>
      </c>
      <c r="EQ57" s="152">
        <f t="shared" si="91"/>
        <v>100</v>
      </c>
      <c r="ER57" s="97" t="str">
        <f t="shared" si="92"/>
        <v>A</v>
      </c>
      <c r="ES57" s="138">
        <f t="shared" si="10"/>
        <v>200</v>
      </c>
      <c r="ET57" s="138">
        <f t="shared" si="93"/>
        <v>0</v>
      </c>
      <c r="EU57" s="66">
        <f>IF(details!CA57="","",details!CA57)</f>
        <v>20</v>
      </c>
      <c r="EV57" s="66">
        <f>IF(details!CB57="","",details!CB57)</f>
        <v>20</v>
      </c>
      <c r="EW57" s="66">
        <f>IF(details!CC57="","",details!CC57)</f>
        <v>20</v>
      </c>
      <c r="EX57" s="66">
        <f>IF(details!CD57="","",details!CD57)</f>
        <v>20</v>
      </c>
      <c r="EY57" s="66">
        <f>IF(details!CE57="","",details!CE57)</f>
        <v>20</v>
      </c>
      <c r="EZ57" s="97">
        <f t="shared" si="94"/>
        <v>100</v>
      </c>
      <c r="FA57" s="97">
        <f t="shared" si="95"/>
        <v>100</v>
      </c>
      <c r="FB57" s="97" t="str">
        <f t="shared" si="96"/>
        <v>A</v>
      </c>
      <c r="FC57" s="138">
        <f t="shared" si="97"/>
        <v>100</v>
      </c>
      <c r="FD57" s="138">
        <f t="shared" si="98"/>
        <v>0</v>
      </c>
      <c r="FE57" s="66">
        <f>IF(details!CF57="","",details!CF57)</f>
        <v>20</v>
      </c>
      <c r="FF57" s="66">
        <f>IF(details!CG57="","",details!CG57)</f>
        <v>20</v>
      </c>
      <c r="FG57" s="66">
        <f>IF(details!CH57="","",details!CH57)</f>
        <v>20</v>
      </c>
      <c r="FH57" s="66">
        <f>IF(details!CI57="","",details!CI57)</f>
        <v>20</v>
      </c>
      <c r="FI57" s="66">
        <f>IF(details!CJ57="","",details!CJ57)</f>
        <v>20</v>
      </c>
      <c r="FJ57" s="97">
        <f t="shared" si="99"/>
        <v>100</v>
      </c>
      <c r="FK57" s="97">
        <f t="shared" si="100"/>
        <v>100</v>
      </c>
      <c r="FL57" s="97" t="str">
        <f t="shared" si="101"/>
        <v>A</v>
      </c>
      <c r="FM57" s="138">
        <f t="shared" si="102"/>
        <v>100</v>
      </c>
      <c r="FN57" s="138">
        <f t="shared" si="103"/>
        <v>0</v>
      </c>
      <c r="FO57" s="66">
        <f>IF(details!CK57="","",details!CK57)</f>
        <v>20</v>
      </c>
      <c r="FP57" s="66">
        <f>IF(details!CL57="","",details!CL57)</f>
        <v>20</v>
      </c>
      <c r="FQ57" s="66">
        <f>IF(details!CM57="","",details!CM57)</f>
        <v>20</v>
      </c>
      <c r="FR57" s="66">
        <f>IF(details!CN57="","",details!CN57)</f>
        <v>20</v>
      </c>
      <c r="FS57" s="66">
        <f>IF(details!CO57="","",details!CO57)</f>
        <v>20</v>
      </c>
      <c r="FT57" s="97">
        <f t="shared" si="104"/>
        <v>100</v>
      </c>
      <c r="FU57" s="97">
        <f t="shared" si="105"/>
        <v>100</v>
      </c>
      <c r="FV57" s="97" t="str">
        <f t="shared" si="106"/>
        <v>A</v>
      </c>
      <c r="FW57" s="138">
        <f t="shared" si="107"/>
        <v>100</v>
      </c>
      <c r="FX57" s="138">
        <f t="shared" si="108"/>
        <v>0</v>
      </c>
      <c r="FY57" s="96">
        <f t="shared" si="109"/>
        <v>200</v>
      </c>
      <c r="FZ57" s="96">
        <f t="shared" si="110"/>
        <v>180</v>
      </c>
      <c r="GA57" s="96" t="str">
        <f t="shared" si="111"/>
        <v>A</v>
      </c>
      <c r="GB57" s="96">
        <f t="shared" si="112"/>
        <v>200</v>
      </c>
      <c r="GC57" s="96">
        <f t="shared" si="113"/>
        <v>180</v>
      </c>
      <c r="GD57" s="96" t="str">
        <f t="shared" si="114"/>
        <v>A</v>
      </c>
      <c r="GE57" s="154">
        <f t="shared" si="115"/>
        <v>200</v>
      </c>
      <c r="GF57" s="154">
        <f t="shared" si="116"/>
        <v>200</v>
      </c>
      <c r="GG57" s="154" t="str">
        <f t="shared" si="117"/>
        <v>A</v>
      </c>
      <c r="GH57" s="96" t="str">
        <f t="shared" si="118"/>
        <v>A</v>
      </c>
      <c r="GI57" s="96" t="str">
        <f t="shared" si="119"/>
        <v/>
      </c>
      <c r="GJ57" s="96" t="str">
        <f t="shared" si="120"/>
        <v/>
      </c>
      <c r="GK57" s="96" t="str">
        <f t="shared" si="121"/>
        <v/>
      </c>
      <c r="GL57" s="96" t="str">
        <f t="shared" si="122"/>
        <v/>
      </c>
      <c r="GM57" s="96">
        <f t="shared" si="123"/>
        <v>200</v>
      </c>
      <c r="GN57" s="96">
        <f t="shared" si="124"/>
        <v>180</v>
      </c>
      <c r="GO57" s="96" t="str">
        <f t="shared" si="125"/>
        <v>A</v>
      </c>
      <c r="GP57" s="96">
        <f t="shared" si="126"/>
        <v>200</v>
      </c>
      <c r="GQ57" s="96">
        <f t="shared" si="127"/>
        <v>200</v>
      </c>
      <c r="GR57" s="96" t="str">
        <f t="shared" si="128"/>
        <v>A</v>
      </c>
      <c r="GS57" s="96">
        <f t="shared" si="129"/>
        <v>200</v>
      </c>
      <c r="GT57" s="96">
        <f t="shared" si="130"/>
        <v>200</v>
      </c>
      <c r="GU57" s="96" t="str">
        <f t="shared" si="131"/>
        <v>A</v>
      </c>
      <c r="GV57" s="96">
        <f t="shared" si="132"/>
        <v>100</v>
      </c>
      <c r="GW57" s="96">
        <f t="shared" si="133"/>
        <v>100</v>
      </c>
      <c r="GX57" s="96" t="str">
        <f t="shared" si="134"/>
        <v>A</v>
      </c>
      <c r="GY57" s="155">
        <f t="shared" si="135"/>
        <v>100</v>
      </c>
      <c r="GZ57" s="155">
        <f t="shared" si="136"/>
        <v>100</v>
      </c>
      <c r="HA57" s="155" t="str">
        <f t="shared" si="137"/>
        <v>A</v>
      </c>
      <c r="HB57" s="155">
        <f t="shared" si="138"/>
        <v>100</v>
      </c>
      <c r="HC57" s="155">
        <f t="shared" si="139"/>
        <v>100</v>
      </c>
      <c r="HD57" s="155" t="str">
        <f t="shared" si="140"/>
        <v>A</v>
      </c>
      <c r="HE57" s="257">
        <f t="shared" si="141"/>
        <v>0</v>
      </c>
      <c r="HF57" s="257">
        <f t="shared" si="142"/>
        <v>0</v>
      </c>
      <c r="HG57" s="257">
        <f t="shared" si="143"/>
        <v>4</v>
      </c>
      <c r="HH57" s="257">
        <f t="shared" si="144"/>
        <v>0</v>
      </c>
      <c r="HI57" s="66" t="str">
        <f t="shared" si="155"/>
        <v>PASSED</v>
      </c>
      <c r="HJ57" s="93">
        <f t="shared" si="145"/>
        <v>1200</v>
      </c>
      <c r="HK57" s="93">
        <f t="shared" si="146"/>
        <v>1140</v>
      </c>
      <c r="HL57" s="94">
        <f t="shared" si="147"/>
        <v>95</v>
      </c>
      <c r="HM57" s="216">
        <f t="shared" si="148"/>
        <v>95</v>
      </c>
      <c r="HN57" s="217">
        <f t="shared" si="149"/>
        <v>4.0000000000000009</v>
      </c>
      <c r="HO57" s="95" t="str">
        <f t="shared" si="150"/>
        <v>A</v>
      </c>
      <c r="HP57" s="156" t="str">
        <f>details!EP57</f>
        <v/>
      </c>
      <c r="HQ57" s="157" t="str">
        <f>details!EQ57</f>
        <v/>
      </c>
      <c r="HR57" s="220" t="str">
        <f t="shared" si="152"/>
        <v/>
      </c>
      <c r="HS57" s="102" t="str">
        <f>IF(details!CP57="","",details!CP57)</f>
        <v/>
      </c>
    </row>
    <row r="58" spans="1:227" ht="14" customHeight="1">
      <c r="A58" s="147">
        <f>IF(details!A58="","",details!A58)</f>
        <v>52</v>
      </c>
      <c r="B58" s="66" t="str">
        <f>IF(details!B58="","",details!B58)</f>
        <v/>
      </c>
      <c r="C58" s="66" t="str">
        <f>IF(details!C58="","",details!C58)</f>
        <v/>
      </c>
      <c r="D58" s="97">
        <f>IF(details!D58="","",details!D58)</f>
        <v>852</v>
      </c>
      <c r="E58" s="97" t="str">
        <f>IF(details!E58="","",details!E58)</f>
        <v/>
      </c>
      <c r="F58" s="66" t="str">
        <f>IF(details!F58="","",details!F58)</f>
        <v/>
      </c>
      <c r="G58" s="315" t="str">
        <f>IF(details!G58="","",details!G58)</f>
        <v/>
      </c>
      <c r="H58" s="148" t="str">
        <f>IF(details!CQ58="","",details!CQ58)</f>
        <v/>
      </c>
      <c r="I58" s="149" t="str">
        <f>IF(details!I58="","",details!I58)</f>
        <v>A52</v>
      </c>
      <c r="J58" s="149" t="str">
        <f>IF(details!J58="","",details!J58)</f>
        <v>B52</v>
      </c>
      <c r="K58" s="149" t="str">
        <f>IF(details!K58="","",details!K58)</f>
        <v>C52</v>
      </c>
      <c r="L58" s="66">
        <f>IF(details!L58="","",details!L58)</f>
        <v>5</v>
      </c>
      <c r="M58" s="66">
        <f>IF(details!M58="","",details!M58)</f>
        <v>5</v>
      </c>
      <c r="N58" s="66">
        <f t="shared" si="28"/>
        <v>10</v>
      </c>
      <c r="O58" s="66">
        <f>IF(details!N58="","",details!N58)</f>
        <v>5</v>
      </c>
      <c r="P58" s="66">
        <f>IF(details!O58="","",details!O58)</f>
        <v>5</v>
      </c>
      <c r="Q58" s="66">
        <f t="shared" si="29"/>
        <v>10</v>
      </c>
      <c r="R58" s="66">
        <f>IF(details!P58="","",details!P58)</f>
        <v>5</v>
      </c>
      <c r="S58" s="66">
        <f>IF(details!Q58="","",details!Q58)</f>
        <v>5</v>
      </c>
      <c r="T58" s="66">
        <f t="shared" si="30"/>
        <v>10</v>
      </c>
      <c r="U58" s="150">
        <f t="shared" si="31"/>
        <v>30</v>
      </c>
      <c r="V58" s="66">
        <f>IF(details!R58="","",details!R58)</f>
        <v>29</v>
      </c>
      <c r="W58" s="66">
        <f>IF(details!S58="","",details!S58)</f>
        <v>29</v>
      </c>
      <c r="X58" s="66">
        <f>IF(details!T58="","",details!T58)</f>
        <v>9</v>
      </c>
      <c r="Y58" s="150">
        <f t="shared" si="32"/>
        <v>67</v>
      </c>
      <c r="Z58" s="151">
        <f t="shared" si="33"/>
        <v>97</v>
      </c>
      <c r="AA58" s="66">
        <f>IF(details!U58="","",details!U58)</f>
        <v>29</v>
      </c>
      <c r="AB58" s="66">
        <f>IF(details!V58="","",details!V58)</f>
        <v>29</v>
      </c>
      <c r="AC58" s="66">
        <f>IF(details!W58="","",details!W58)</f>
        <v>20</v>
      </c>
      <c r="AD58" s="151">
        <f t="shared" si="34"/>
        <v>78</v>
      </c>
      <c r="AE58" s="97">
        <f t="shared" si="35"/>
        <v>175</v>
      </c>
      <c r="AF58" s="152">
        <f t="shared" si="36"/>
        <v>88</v>
      </c>
      <c r="AG58" s="97" t="str">
        <f t="shared" si="37"/>
        <v>A</v>
      </c>
      <c r="AH58" s="138">
        <f t="shared" si="0"/>
        <v>200</v>
      </c>
      <c r="AI58" s="138">
        <f t="shared" si="38"/>
        <v>0</v>
      </c>
      <c r="AJ58" s="66">
        <f>IF(details!X58="","",details!X58)</f>
        <v>5</v>
      </c>
      <c r="AK58" s="66">
        <f>IF(details!Y58="","",details!Y58)</f>
        <v>5</v>
      </c>
      <c r="AL58" s="66">
        <f t="shared" si="39"/>
        <v>10</v>
      </c>
      <c r="AM58" s="66">
        <f>IF(details!Z58="","",details!Z58)</f>
        <v>5</v>
      </c>
      <c r="AN58" s="66">
        <f>IF(details!AA58="","",details!AA58)</f>
        <v>5</v>
      </c>
      <c r="AO58" s="66">
        <f t="shared" si="40"/>
        <v>10</v>
      </c>
      <c r="AP58" s="66">
        <f>IF(details!AB58="","",details!AB58)</f>
        <v>5</v>
      </c>
      <c r="AQ58" s="66">
        <f>IF(details!AC58="","",details!AC58)</f>
        <v>5</v>
      </c>
      <c r="AR58" s="66">
        <f t="shared" si="41"/>
        <v>10</v>
      </c>
      <c r="AS58" s="150">
        <f t="shared" si="42"/>
        <v>30</v>
      </c>
      <c r="AT58" s="66">
        <f>IF(details!AD58="","",details!AD58)</f>
        <v>29</v>
      </c>
      <c r="AU58" s="66">
        <f>IF(details!AE58="","",details!AE58)</f>
        <v>29</v>
      </c>
      <c r="AV58" s="66">
        <f>IF(details!AF58="","",details!AF58)</f>
        <v>9</v>
      </c>
      <c r="AW58" s="150">
        <f t="shared" si="43"/>
        <v>67</v>
      </c>
      <c r="AX58" s="151">
        <f t="shared" si="44"/>
        <v>97</v>
      </c>
      <c r="AY58" s="66">
        <f>IF(details!AG58="","",details!AG58)</f>
        <v>29</v>
      </c>
      <c r="AZ58" s="66">
        <f>IF(details!AH58="","",details!AH58)</f>
        <v>29</v>
      </c>
      <c r="BA58" s="66">
        <f>IF(details!AI58="","",details!AI58)</f>
        <v>20</v>
      </c>
      <c r="BB58" s="151">
        <f t="shared" si="45"/>
        <v>78</v>
      </c>
      <c r="BC58" s="97">
        <f t="shared" si="46"/>
        <v>175</v>
      </c>
      <c r="BD58" s="152">
        <f t="shared" si="47"/>
        <v>88</v>
      </c>
      <c r="BE58" s="97" t="str">
        <f t="shared" si="48"/>
        <v>A</v>
      </c>
      <c r="BF58" s="138">
        <f t="shared" si="2"/>
        <v>200</v>
      </c>
      <c r="BG58" s="138">
        <f t="shared" si="49"/>
        <v>0</v>
      </c>
      <c r="BH58" s="153" t="str">
        <f>IF(D58="","",details!AJ58)</f>
        <v>s</v>
      </c>
      <c r="BI58" s="66">
        <f>IF(details!AK58="","",details!AK58)</f>
        <v>5</v>
      </c>
      <c r="BJ58" s="66">
        <f>IF(details!AL58="","",details!AL58)</f>
        <v>5</v>
      </c>
      <c r="BK58" s="66">
        <f t="shared" si="50"/>
        <v>10</v>
      </c>
      <c r="BL58" s="66">
        <f>IF(details!AM58="","",details!AM58)</f>
        <v>5</v>
      </c>
      <c r="BM58" s="66">
        <f>IF(details!AN58="","",details!AN58)</f>
        <v>5</v>
      </c>
      <c r="BN58" s="66">
        <f t="shared" si="51"/>
        <v>10</v>
      </c>
      <c r="BO58" s="66">
        <f>IF(details!AO58="","",details!AO58)</f>
        <v>5</v>
      </c>
      <c r="BP58" s="66">
        <f>IF(details!AP58="","",details!AP58)</f>
        <v>5</v>
      </c>
      <c r="BQ58" s="66">
        <f t="shared" si="52"/>
        <v>10</v>
      </c>
      <c r="BR58" s="150">
        <f t="shared" si="53"/>
        <v>30</v>
      </c>
      <c r="BS58" s="66">
        <f>IF(details!AQ58="","",details!AQ58)</f>
        <v>50</v>
      </c>
      <c r="BT58" s="66">
        <f>IF(details!AR58="","",details!AR58)</f>
        <v>20</v>
      </c>
      <c r="BU58" s="150">
        <f t="shared" si="54"/>
        <v>70</v>
      </c>
      <c r="BV58" s="151">
        <f t="shared" si="55"/>
        <v>100</v>
      </c>
      <c r="BW58" s="66">
        <f>IF(details!AS58="","",details!AS58)</f>
        <v>70</v>
      </c>
      <c r="BX58" s="66">
        <f>IF(details!AT58="","",details!AT58)</f>
        <v>30</v>
      </c>
      <c r="BY58" s="151">
        <f t="shared" si="56"/>
        <v>100</v>
      </c>
      <c r="BZ58" s="97">
        <f t="shared" si="57"/>
        <v>200</v>
      </c>
      <c r="CA58" s="152">
        <f t="shared" si="58"/>
        <v>100</v>
      </c>
      <c r="CB58" s="97" t="str">
        <f t="shared" si="59"/>
        <v>A</v>
      </c>
      <c r="CC58" s="138">
        <f t="shared" si="4"/>
        <v>200</v>
      </c>
      <c r="CD58" s="138">
        <f t="shared" si="60"/>
        <v>0</v>
      </c>
      <c r="CE58" s="66">
        <f>IF(details!AU58="","",details!AU58)</f>
        <v>5</v>
      </c>
      <c r="CF58" s="66">
        <f>IF(details!AV58="","",details!AV58)</f>
        <v>5</v>
      </c>
      <c r="CG58" s="66">
        <f t="shared" si="61"/>
        <v>10</v>
      </c>
      <c r="CH58" s="66">
        <f>IF(details!AW58="","",details!AW58)</f>
        <v>5</v>
      </c>
      <c r="CI58" s="66">
        <f>IF(details!AX58="","",details!AX58)</f>
        <v>5</v>
      </c>
      <c r="CJ58" s="66">
        <f t="shared" si="62"/>
        <v>10</v>
      </c>
      <c r="CK58" s="66">
        <f>IF(details!AY58="","",details!AY58)</f>
        <v>5</v>
      </c>
      <c r="CL58" s="66">
        <f>IF(details!AZ58="","",details!AZ58)</f>
        <v>5</v>
      </c>
      <c r="CM58" s="66">
        <f t="shared" si="63"/>
        <v>10</v>
      </c>
      <c r="CN58" s="150">
        <f t="shared" si="64"/>
        <v>30</v>
      </c>
      <c r="CO58" s="66">
        <f>IF(details!BA58="","",details!BA58)</f>
        <v>29</v>
      </c>
      <c r="CP58" s="66">
        <f>IF(details!BB58="","",details!BB58)</f>
        <v>29</v>
      </c>
      <c r="CQ58" s="66">
        <f>IF(details!BC58="","",details!BC58)</f>
        <v>9</v>
      </c>
      <c r="CR58" s="150">
        <f t="shared" si="65"/>
        <v>67</v>
      </c>
      <c r="CS58" s="151">
        <f t="shared" si="66"/>
        <v>97</v>
      </c>
      <c r="CT58" s="66">
        <f>IF(details!BD58="","",details!BD58)</f>
        <v>29</v>
      </c>
      <c r="CU58" s="66">
        <f>IF(details!BE58="","",details!BE58)</f>
        <v>29</v>
      </c>
      <c r="CV58" s="66">
        <f>IF(details!BF58="","",details!BF58)</f>
        <v>20</v>
      </c>
      <c r="CW58" s="151">
        <f t="shared" si="67"/>
        <v>78</v>
      </c>
      <c r="CX58" s="97">
        <f t="shared" si="68"/>
        <v>175</v>
      </c>
      <c r="CY58" s="152">
        <f t="shared" si="69"/>
        <v>88</v>
      </c>
      <c r="CZ58" s="97" t="str">
        <f t="shared" si="70"/>
        <v>A</v>
      </c>
      <c r="DA58" s="138">
        <f t="shared" si="6"/>
        <v>200</v>
      </c>
      <c r="DB58" s="138">
        <f t="shared" si="71"/>
        <v>0</v>
      </c>
      <c r="DC58" s="66">
        <f>IF(details!BG58="","",details!BG58)</f>
        <v>5</v>
      </c>
      <c r="DD58" s="66">
        <f>IF(details!BH58="","",details!BH58)</f>
        <v>5</v>
      </c>
      <c r="DE58" s="66">
        <f t="shared" si="72"/>
        <v>10</v>
      </c>
      <c r="DF58" s="66">
        <f>IF(details!BI58="","",details!BI58)</f>
        <v>5</v>
      </c>
      <c r="DG58" s="66">
        <f>IF(details!BJ58="","",details!BJ58)</f>
        <v>5</v>
      </c>
      <c r="DH58" s="66">
        <f t="shared" si="73"/>
        <v>10</v>
      </c>
      <c r="DI58" s="66">
        <f>IF(details!BK58="","",details!BK58)</f>
        <v>5</v>
      </c>
      <c r="DJ58" s="66">
        <f>IF(details!BL58="","",details!BL58)</f>
        <v>5</v>
      </c>
      <c r="DK58" s="66">
        <f t="shared" si="74"/>
        <v>10</v>
      </c>
      <c r="DL58" s="150">
        <f t="shared" si="75"/>
        <v>30</v>
      </c>
      <c r="DM58" s="66">
        <f>IF(details!BM58="","",details!BM58)</f>
        <v>50</v>
      </c>
      <c r="DN58" s="66">
        <f>IF(details!BN58="","",details!BN58)</f>
        <v>20</v>
      </c>
      <c r="DO58" s="150">
        <f t="shared" si="76"/>
        <v>70</v>
      </c>
      <c r="DP58" s="151">
        <f t="shared" si="77"/>
        <v>100</v>
      </c>
      <c r="DQ58" s="66">
        <f>IF(details!BO58="","",details!BO58)</f>
        <v>70</v>
      </c>
      <c r="DR58" s="66">
        <f>IF(details!BP58="","",details!BP58)</f>
        <v>30</v>
      </c>
      <c r="DS58" s="151">
        <f t="shared" si="78"/>
        <v>100</v>
      </c>
      <c r="DT58" s="97">
        <f t="shared" si="79"/>
        <v>200</v>
      </c>
      <c r="DU58" s="152">
        <f t="shared" si="80"/>
        <v>100</v>
      </c>
      <c r="DV58" s="97" t="str">
        <f t="shared" si="81"/>
        <v>A</v>
      </c>
      <c r="DW58" s="138">
        <f t="shared" si="8"/>
        <v>200</v>
      </c>
      <c r="DX58" s="138">
        <f t="shared" si="82"/>
        <v>0</v>
      </c>
      <c r="DY58" s="66">
        <f>IF(details!BQ58="","",details!BQ58)</f>
        <v>5</v>
      </c>
      <c r="DZ58" s="66">
        <f>IF(details!BR58="","",details!BR58)</f>
        <v>5</v>
      </c>
      <c r="EA58" s="66">
        <f t="shared" si="83"/>
        <v>10</v>
      </c>
      <c r="EB58" s="66">
        <f>IF(details!BS58="","",details!BS58)</f>
        <v>5</v>
      </c>
      <c r="EC58" s="66">
        <f>IF(details!BT58="","",details!BT58)</f>
        <v>5</v>
      </c>
      <c r="ED58" s="66">
        <f t="shared" si="84"/>
        <v>10</v>
      </c>
      <c r="EE58" s="66">
        <f>IF(details!BU58="","",details!BU58)</f>
        <v>5</v>
      </c>
      <c r="EF58" s="66">
        <f>IF(details!BV58="","",details!BV58)</f>
        <v>5</v>
      </c>
      <c r="EG58" s="66">
        <f t="shared" si="85"/>
        <v>10</v>
      </c>
      <c r="EH58" s="150">
        <f t="shared" si="86"/>
        <v>30</v>
      </c>
      <c r="EI58" s="66">
        <f>IF(details!BW58="","",details!BW58)</f>
        <v>50</v>
      </c>
      <c r="EJ58" s="66">
        <f>IF(details!BX58="","",details!BX58)</f>
        <v>20</v>
      </c>
      <c r="EK58" s="150">
        <f t="shared" si="87"/>
        <v>70</v>
      </c>
      <c r="EL58" s="151">
        <f t="shared" si="88"/>
        <v>100</v>
      </c>
      <c r="EM58" s="66">
        <f>IF(details!BY58="","",details!BY58)</f>
        <v>70</v>
      </c>
      <c r="EN58" s="66">
        <f>IF(details!BZ58="","",details!BZ58)</f>
        <v>30</v>
      </c>
      <c r="EO58" s="151">
        <f t="shared" si="89"/>
        <v>100</v>
      </c>
      <c r="EP58" s="97">
        <f t="shared" si="90"/>
        <v>200</v>
      </c>
      <c r="EQ58" s="152">
        <f t="shared" si="91"/>
        <v>100</v>
      </c>
      <c r="ER58" s="97" t="str">
        <f t="shared" si="92"/>
        <v>A</v>
      </c>
      <c r="ES58" s="138">
        <f t="shared" si="10"/>
        <v>200</v>
      </c>
      <c r="ET58" s="138">
        <f t="shared" si="93"/>
        <v>0</v>
      </c>
      <c r="EU58" s="66">
        <f>IF(details!CA58="","",details!CA58)</f>
        <v>20</v>
      </c>
      <c r="EV58" s="66">
        <f>IF(details!CB58="","",details!CB58)</f>
        <v>20</v>
      </c>
      <c r="EW58" s="66">
        <f>IF(details!CC58="","",details!CC58)</f>
        <v>20</v>
      </c>
      <c r="EX58" s="66">
        <f>IF(details!CD58="","",details!CD58)</f>
        <v>20</v>
      </c>
      <c r="EY58" s="66">
        <f>IF(details!CE58="","",details!CE58)</f>
        <v>20</v>
      </c>
      <c r="EZ58" s="97">
        <f t="shared" si="94"/>
        <v>100</v>
      </c>
      <c r="FA58" s="97">
        <f t="shared" si="95"/>
        <v>100</v>
      </c>
      <c r="FB58" s="97" t="str">
        <f t="shared" si="96"/>
        <v>A</v>
      </c>
      <c r="FC58" s="138">
        <f t="shared" si="97"/>
        <v>100</v>
      </c>
      <c r="FD58" s="138">
        <f t="shared" si="98"/>
        <v>0</v>
      </c>
      <c r="FE58" s="66">
        <f>IF(details!CF58="","",details!CF58)</f>
        <v>20</v>
      </c>
      <c r="FF58" s="66">
        <f>IF(details!CG58="","",details!CG58)</f>
        <v>20</v>
      </c>
      <c r="FG58" s="66">
        <f>IF(details!CH58="","",details!CH58)</f>
        <v>20</v>
      </c>
      <c r="FH58" s="66">
        <f>IF(details!CI58="","",details!CI58)</f>
        <v>20</v>
      </c>
      <c r="FI58" s="66">
        <f>IF(details!CJ58="","",details!CJ58)</f>
        <v>20</v>
      </c>
      <c r="FJ58" s="97">
        <f t="shared" si="99"/>
        <v>100</v>
      </c>
      <c r="FK58" s="97">
        <f t="shared" si="100"/>
        <v>100</v>
      </c>
      <c r="FL58" s="97" t="str">
        <f t="shared" si="101"/>
        <v>A</v>
      </c>
      <c r="FM58" s="138">
        <f t="shared" si="102"/>
        <v>100</v>
      </c>
      <c r="FN58" s="138">
        <f t="shared" si="103"/>
        <v>0</v>
      </c>
      <c r="FO58" s="66">
        <f>IF(details!CK58="","",details!CK58)</f>
        <v>20</v>
      </c>
      <c r="FP58" s="66">
        <f>IF(details!CL58="","",details!CL58)</f>
        <v>20</v>
      </c>
      <c r="FQ58" s="66">
        <f>IF(details!CM58="","",details!CM58)</f>
        <v>20</v>
      </c>
      <c r="FR58" s="66">
        <f>IF(details!CN58="","",details!CN58)</f>
        <v>20</v>
      </c>
      <c r="FS58" s="66">
        <f>IF(details!CO58="","",details!CO58)</f>
        <v>20</v>
      </c>
      <c r="FT58" s="97">
        <f t="shared" si="104"/>
        <v>100</v>
      </c>
      <c r="FU58" s="97">
        <f t="shared" si="105"/>
        <v>100</v>
      </c>
      <c r="FV58" s="97" t="str">
        <f t="shared" si="106"/>
        <v>A</v>
      </c>
      <c r="FW58" s="138">
        <f t="shared" si="107"/>
        <v>100</v>
      </c>
      <c r="FX58" s="138">
        <f t="shared" si="108"/>
        <v>0</v>
      </c>
      <c r="FY58" s="96">
        <f t="shared" si="109"/>
        <v>200</v>
      </c>
      <c r="FZ58" s="96">
        <f t="shared" si="110"/>
        <v>175</v>
      </c>
      <c r="GA58" s="96" t="str">
        <f t="shared" si="111"/>
        <v>A</v>
      </c>
      <c r="GB58" s="96">
        <f t="shared" si="112"/>
        <v>200</v>
      </c>
      <c r="GC58" s="96">
        <f t="shared" si="113"/>
        <v>175</v>
      </c>
      <c r="GD58" s="96" t="str">
        <f t="shared" si="114"/>
        <v>A</v>
      </c>
      <c r="GE58" s="154">
        <f t="shared" si="115"/>
        <v>200</v>
      </c>
      <c r="GF58" s="154">
        <f t="shared" si="116"/>
        <v>200</v>
      </c>
      <c r="GG58" s="154" t="str">
        <f t="shared" si="117"/>
        <v>A</v>
      </c>
      <c r="GH58" s="96" t="str">
        <f t="shared" si="118"/>
        <v>A</v>
      </c>
      <c r="GI58" s="96" t="str">
        <f t="shared" si="119"/>
        <v/>
      </c>
      <c r="GJ58" s="96" t="str">
        <f t="shared" si="120"/>
        <v/>
      </c>
      <c r="GK58" s="96" t="str">
        <f t="shared" si="121"/>
        <v/>
      </c>
      <c r="GL58" s="96" t="str">
        <f t="shared" si="122"/>
        <v/>
      </c>
      <c r="GM58" s="96">
        <f t="shared" si="123"/>
        <v>200</v>
      </c>
      <c r="GN58" s="96">
        <f t="shared" si="124"/>
        <v>175</v>
      </c>
      <c r="GO58" s="96" t="str">
        <f t="shared" si="125"/>
        <v>A</v>
      </c>
      <c r="GP58" s="96">
        <f t="shared" si="126"/>
        <v>200</v>
      </c>
      <c r="GQ58" s="96">
        <f t="shared" si="127"/>
        <v>200</v>
      </c>
      <c r="GR58" s="96" t="str">
        <f t="shared" si="128"/>
        <v>A</v>
      </c>
      <c r="GS58" s="96">
        <f t="shared" si="129"/>
        <v>200</v>
      </c>
      <c r="GT58" s="96">
        <f t="shared" si="130"/>
        <v>200</v>
      </c>
      <c r="GU58" s="96" t="str">
        <f t="shared" si="131"/>
        <v>A</v>
      </c>
      <c r="GV58" s="96">
        <f t="shared" si="132"/>
        <v>100</v>
      </c>
      <c r="GW58" s="96">
        <f t="shared" si="133"/>
        <v>100</v>
      </c>
      <c r="GX58" s="96" t="str">
        <f t="shared" si="134"/>
        <v>A</v>
      </c>
      <c r="GY58" s="155">
        <f t="shared" si="135"/>
        <v>100</v>
      </c>
      <c r="GZ58" s="155">
        <f t="shared" si="136"/>
        <v>100</v>
      </c>
      <c r="HA58" s="155" t="str">
        <f t="shared" si="137"/>
        <v>A</v>
      </c>
      <c r="HB58" s="155">
        <f t="shared" si="138"/>
        <v>100</v>
      </c>
      <c r="HC58" s="155">
        <f t="shared" si="139"/>
        <v>100</v>
      </c>
      <c r="HD58" s="155" t="str">
        <f t="shared" si="140"/>
        <v>A</v>
      </c>
      <c r="HE58" s="257">
        <f t="shared" si="141"/>
        <v>0</v>
      </c>
      <c r="HF58" s="257">
        <f t="shared" si="142"/>
        <v>0</v>
      </c>
      <c r="HG58" s="257">
        <f t="shared" si="143"/>
        <v>4</v>
      </c>
      <c r="HH58" s="257">
        <f t="shared" si="144"/>
        <v>0</v>
      </c>
      <c r="HI58" s="66" t="str">
        <f t="shared" si="155"/>
        <v>PASSED</v>
      </c>
      <c r="HJ58" s="93">
        <f t="shared" si="145"/>
        <v>1200</v>
      </c>
      <c r="HK58" s="93">
        <f t="shared" si="146"/>
        <v>1125</v>
      </c>
      <c r="HL58" s="94">
        <f t="shared" si="147"/>
        <v>93.75</v>
      </c>
      <c r="HM58" s="216">
        <f t="shared" si="148"/>
        <v>93.75</v>
      </c>
      <c r="HN58" s="217">
        <f t="shared" si="149"/>
        <v>5.0000000000000018</v>
      </c>
      <c r="HO58" s="95" t="str">
        <f t="shared" si="150"/>
        <v>A</v>
      </c>
      <c r="HP58" s="156" t="str">
        <f>details!EP58</f>
        <v/>
      </c>
      <c r="HQ58" s="157" t="str">
        <f>details!EQ58</f>
        <v/>
      </c>
      <c r="HR58" s="220" t="str">
        <f t="shared" si="152"/>
        <v/>
      </c>
      <c r="HS58" s="102" t="str">
        <f>IF(details!CP58="","",details!CP58)</f>
        <v/>
      </c>
    </row>
    <row r="59" spans="1:227" ht="14" customHeight="1">
      <c r="A59" s="147">
        <f>IF(details!A59="","",details!A59)</f>
        <v>53</v>
      </c>
      <c r="B59" s="66" t="str">
        <f>IF(details!B59="","",details!B59)</f>
        <v/>
      </c>
      <c r="C59" s="66" t="str">
        <f>IF(details!C59="","",details!C59)</f>
        <v/>
      </c>
      <c r="D59" s="97">
        <f>IF(details!D59="","",details!D59)</f>
        <v>853</v>
      </c>
      <c r="E59" s="97" t="str">
        <f>IF(details!E59="","",details!E59)</f>
        <v/>
      </c>
      <c r="F59" s="66" t="str">
        <f>IF(details!F59="","",details!F59)</f>
        <v/>
      </c>
      <c r="G59" s="315" t="str">
        <f>IF(details!G59="","",details!G59)</f>
        <v/>
      </c>
      <c r="H59" s="148" t="str">
        <f>IF(details!CQ59="","",details!CQ59)</f>
        <v/>
      </c>
      <c r="I59" s="149" t="str">
        <f>IF(details!I59="","",details!I59)</f>
        <v>A53</v>
      </c>
      <c r="J59" s="149" t="str">
        <f>IF(details!J59="","",details!J59)</f>
        <v>B53</v>
      </c>
      <c r="K59" s="149" t="str">
        <f>IF(details!K59="","",details!K59)</f>
        <v>C53</v>
      </c>
      <c r="L59" s="66">
        <f>IF(details!L59="","",details!L59)</f>
        <v>5</v>
      </c>
      <c r="M59" s="66">
        <f>IF(details!M59="","",details!M59)</f>
        <v>5</v>
      </c>
      <c r="N59" s="66">
        <f t="shared" si="28"/>
        <v>10</v>
      </c>
      <c r="O59" s="66">
        <f>IF(details!N59="","",details!N59)</f>
        <v>5</v>
      </c>
      <c r="P59" s="66">
        <f>IF(details!O59="","",details!O59)</f>
        <v>5</v>
      </c>
      <c r="Q59" s="66">
        <f t="shared" si="29"/>
        <v>10</v>
      </c>
      <c r="R59" s="66">
        <f>IF(details!P59="","",details!P59)</f>
        <v>5</v>
      </c>
      <c r="S59" s="66">
        <f>IF(details!Q59="","",details!Q59)</f>
        <v>5</v>
      </c>
      <c r="T59" s="66">
        <f t="shared" si="30"/>
        <v>10</v>
      </c>
      <c r="U59" s="150">
        <f t="shared" si="31"/>
        <v>30</v>
      </c>
      <c r="V59" s="66">
        <f>IF(details!R59="","",details!R59)</f>
        <v>28</v>
      </c>
      <c r="W59" s="66">
        <f>IF(details!S59="","",details!S59)</f>
        <v>28</v>
      </c>
      <c r="X59" s="66">
        <f>IF(details!T59="","",details!T59)</f>
        <v>8</v>
      </c>
      <c r="Y59" s="150">
        <f t="shared" si="32"/>
        <v>64</v>
      </c>
      <c r="Z59" s="151">
        <f t="shared" si="33"/>
        <v>94</v>
      </c>
      <c r="AA59" s="66">
        <f>IF(details!U59="","",details!U59)</f>
        <v>28</v>
      </c>
      <c r="AB59" s="66">
        <f>IF(details!V59="","",details!V59)</f>
        <v>28</v>
      </c>
      <c r="AC59" s="66">
        <f>IF(details!W59="","",details!W59)</f>
        <v>20</v>
      </c>
      <c r="AD59" s="151">
        <f t="shared" si="34"/>
        <v>76</v>
      </c>
      <c r="AE59" s="97">
        <f t="shared" si="35"/>
        <v>170</v>
      </c>
      <c r="AF59" s="152">
        <f t="shared" si="36"/>
        <v>85</v>
      </c>
      <c r="AG59" s="97" t="str">
        <f t="shared" si="37"/>
        <v>B</v>
      </c>
      <c r="AH59" s="138">
        <f t="shared" si="0"/>
        <v>200</v>
      </c>
      <c r="AI59" s="138">
        <f t="shared" si="38"/>
        <v>0</v>
      </c>
      <c r="AJ59" s="66">
        <f>IF(details!X59="","",details!X59)</f>
        <v>5</v>
      </c>
      <c r="AK59" s="66">
        <f>IF(details!Y59="","",details!Y59)</f>
        <v>5</v>
      </c>
      <c r="AL59" s="66">
        <f t="shared" si="39"/>
        <v>10</v>
      </c>
      <c r="AM59" s="66">
        <f>IF(details!Z59="","",details!Z59)</f>
        <v>5</v>
      </c>
      <c r="AN59" s="66">
        <f>IF(details!AA59="","",details!AA59)</f>
        <v>5</v>
      </c>
      <c r="AO59" s="66">
        <f t="shared" si="40"/>
        <v>10</v>
      </c>
      <c r="AP59" s="66">
        <f>IF(details!AB59="","",details!AB59)</f>
        <v>5</v>
      </c>
      <c r="AQ59" s="66">
        <f>IF(details!AC59="","",details!AC59)</f>
        <v>5</v>
      </c>
      <c r="AR59" s="66">
        <f t="shared" si="41"/>
        <v>10</v>
      </c>
      <c r="AS59" s="150">
        <f t="shared" si="42"/>
        <v>30</v>
      </c>
      <c r="AT59" s="66">
        <f>IF(details!AD59="","",details!AD59)</f>
        <v>28</v>
      </c>
      <c r="AU59" s="66">
        <f>IF(details!AE59="","",details!AE59)</f>
        <v>28</v>
      </c>
      <c r="AV59" s="66">
        <f>IF(details!AF59="","",details!AF59)</f>
        <v>8</v>
      </c>
      <c r="AW59" s="150">
        <f t="shared" si="43"/>
        <v>64</v>
      </c>
      <c r="AX59" s="151">
        <f t="shared" si="44"/>
        <v>94</v>
      </c>
      <c r="AY59" s="66">
        <f>IF(details!AG59="","",details!AG59)</f>
        <v>28</v>
      </c>
      <c r="AZ59" s="66">
        <f>IF(details!AH59="","",details!AH59)</f>
        <v>28</v>
      </c>
      <c r="BA59" s="66">
        <f>IF(details!AI59="","",details!AI59)</f>
        <v>20</v>
      </c>
      <c r="BB59" s="151">
        <f t="shared" si="45"/>
        <v>76</v>
      </c>
      <c r="BC59" s="97">
        <f t="shared" si="46"/>
        <v>170</v>
      </c>
      <c r="BD59" s="152">
        <f t="shared" si="47"/>
        <v>85</v>
      </c>
      <c r="BE59" s="97" t="str">
        <f t="shared" si="48"/>
        <v>B</v>
      </c>
      <c r="BF59" s="138">
        <f t="shared" si="2"/>
        <v>200</v>
      </c>
      <c r="BG59" s="138">
        <f t="shared" si="49"/>
        <v>0</v>
      </c>
      <c r="BH59" s="153" t="str">
        <f>IF(D59="","",details!AJ59)</f>
        <v>s</v>
      </c>
      <c r="BI59" s="66">
        <f>IF(details!AK59="","",details!AK59)</f>
        <v>5</v>
      </c>
      <c r="BJ59" s="66">
        <f>IF(details!AL59="","",details!AL59)</f>
        <v>5</v>
      </c>
      <c r="BK59" s="66">
        <f t="shared" si="50"/>
        <v>10</v>
      </c>
      <c r="BL59" s="66">
        <f>IF(details!AM59="","",details!AM59)</f>
        <v>5</v>
      </c>
      <c r="BM59" s="66">
        <f>IF(details!AN59="","",details!AN59)</f>
        <v>5</v>
      </c>
      <c r="BN59" s="66">
        <f t="shared" si="51"/>
        <v>10</v>
      </c>
      <c r="BO59" s="66">
        <f>IF(details!AO59="","",details!AO59)</f>
        <v>5</v>
      </c>
      <c r="BP59" s="66">
        <f>IF(details!AP59="","",details!AP59)</f>
        <v>5</v>
      </c>
      <c r="BQ59" s="66">
        <f t="shared" si="52"/>
        <v>10</v>
      </c>
      <c r="BR59" s="150">
        <f t="shared" si="53"/>
        <v>30</v>
      </c>
      <c r="BS59" s="66">
        <f>IF(details!AQ59="","",details!AQ59)</f>
        <v>50</v>
      </c>
      <c r="BT59" s="66">
        <f>IF(details!AR59="","",details!AR59)</f>
        <v>20</v>
      </c>
      <c r="BU59" s="150">
        <f t="shared" si="54"/>
        <v>70</v>
      </c>
      <c r="BV59" s="151">
        <f t="shared" si="55"/>
        <v>100</v>
      </c>
      <c r="BW59" s="66">
        <f>IF(details!AS59="","",details!AS59)</f>
        <v>70</v>
      </c>
      <c r="BX59" s="66">
        <f>IF(details!AT59="","",details!AT59)</f>
        <v>30</v>
      </c>
      <c r="BY59" s="151">
        <f t="shared" si="56"/>
        <v>100</v>
      </c>
      <c r="BZ59" s="97">
        <f t="shared" si="57"/>
        <v>200</v>
      </c>
      <c r="CA59" s="152">
        <f t="shared" si="58"/>
        <v>100</v>
      </c>
      <c r="CB59" s="97" t="str">
        <f t="shared" si="59"/>
        <v>A</v>
      </c>
      <c r="CC59" s="138">
        <f t="shared" si="4"/>
        <v>200</v>
      </c>
      <c r="CD59" s="138">
        <f t="shared" si="60"/>
        <v>0</v>
      </c>
      <c r="CE59" s="66">
        <f>IF(details!AU59="","",details!AU59)</f>
        <v>5</v>
      </c>
      <c r="CF59" s="66">
        <f>IF(details!AV59="","",details!AV59)</f>
        <v>5</v>
      </c>
      <c r="CG59" s="66">
        <f t="shared" si="61"/>
        <v>10</v>
      </c>
      <c r="CH59" s="66">
        <f>IF(details!AW59="","",details!AW59)</f>
        <v>5</v>
      </c>
      <c r="CI59" s="66">
        <f>IF(details!AX59="","",details!AX59)</f>
        <v>5</v>
      </c>
      <c r="CJ59" s="66">
        <f t="shared" si="62"/>
        <v>10</v>
      </c>
      <c r="CK59" s="66">
        <f>IF(details!AY59="","",details!AY59)</f>
        <v>5</v>
      </c>
      <c r="CL59" s="66">
        <f>IF(details!AZ59="","",details!AZ59)</f>
        <v>5</v>
      </c>
      <c r="CM59" s="66">
        <f t="shared" si="63"/>
        <v>10</v>
      </c>
      <c r="CN59" s="150">
        <f t="shared" si="64"/>
        <v>30</v>
      </c>
      <c r="CO59" s="66">
        <f>IF(details!BA59="","",details!BA59)</f>
        <v>28</v>
      </c>
      <c r="CP59" s="66">
        <f>IF(details!BB59="","",details!BB59)</f>
        <v>28</v>
      </c>
      <c r="CQ59" s="66">
        <f>IF(details!BC59="","",details!BC59)</f>
        <v>8</v>
      </c>
      <c r="CR59" s="150">
        <f t="shared" si="65"/>
        <v>64</v>
      </c>
      <c r="CS59" s="151">
        <f t="shared" si="66"/>
        <v>94</v>
      </c>
      <c r="CT59" s="66">
        <f>IF(details!BD59="","",details!BD59)</f>
        <v>28</v>
      </c>
      <c r="CU59" s="66">
        <f>IF(details!BE59="","",details!BE59)</f>
        <v>28</v>
      </c>
      <c r="CV59" s="66">
        <f>IF(details!BF59="","",details!BF59)</f>
        <v>20</v>
      </c>
      <c r="CW59" s="151">
        <f t="shared" si="67"/>
        <v>76</v>
      </c>
      <c r="CX59" s="97">
        <f t="shared" si="68"/>
        <v>170</v>
      </c>
      <c r="CY59" s="152">
        <f t="shared" si="69"/>
        <v>85</v>
      </c>
      <c r="CZ59" s="97" t="str">
        <f t="shared" si="70"/>
        <v>B</v>
      </c>
      <c r="DA59" s="138">
        <f t="shared" si="6"/>
        <v>200</v>
      </c>
      <c r="DB59" s="138">
        <f t="shared" si="71"/>
        <v>0</v>
      </c>
      <c r="DC59" s="66">
        <f>IF(details!BG59="","",details!BG59)</f>
        <v>5</v>
      </c>
      <c r="DD59" s="66">
        <f>IF(details!BH59="","",details!BH59)</f>
        <v>5</v>
      </c>
      <c r="DE59" s="66">
        <f t="shared" si="72"/>
        <v>10</v>
      </c>
      <c r="DF59" s="66">
        <f>IF(details!BI59="","",details!BI59)</f>
        <v>5</v>
      </c>
      <c r="DG59" s="66">
        <f>IF(details!BJ59="","",details!BJ59)</f>
        <v>5</v>
      </c>
      <c r="DH59" s="66">
        <f t="shared" si="73"/>
        <v>10</v>
      </c>
      <c r="DI59" s="66">
        <f>IF(details!BK59="","",details!BK59)</f>
        <v>5</v>
      </c>
      <c r="DJ59" s="66">
        <f>IF(details!BL59="","",details!BL59)</f>
        <v>5</v>
      </c>
      <c r="DK59" s="66">
        <f t="shared" si="74"/>
        <v>10</v>
      </c>
      <c r="DL59" s="150">
        <f t="shared" si="75"/>
        <v>30</v>
      </c>
      <c r="DM59" s="66">
        <f>IF(details!BM59="","",details!BM59)</f>
        <v>50</v>
      </c>
      <c r="DN59" s="66">
        <f>IF(details!BN59="","",details!BN59)</f>
        <v>20</v>
      </c>
      <c r="DO59" s="150">
        <f t="shared" si="76"/>
        <v>70</v>
      </c>
      <c r="DP59" s="151">
        <f t="shared" si="77"/>
        <v>100</v>
      </c>
      <c r="DQ59" s="66">
        <f>IF(details!BO59="","",details!BO59)</f>
        <v>70</v>
      </c>
      <c r="DR59" s="66">
        <f>IF(details!BP59="","",details!BP59)</f>
        <v>30</v>
      </c>
      <c r="DS59" s="151">
        <f t="shared" si="78"/>
        <v>100</v>
      </c>
      <c r="DT59" s="97">
        <f t="shared" si="79"/>
        <v>200</v>
      </c>
      <c r="DU59" s="152">
        <f t="shared" si="80"/>
        <v>100</v>
      </c>
      <c r="DV59" s="97" t="str">
        <f t="shared" si="81"/>
        <v>A</v>
      </c>
      <c r="DW59" s="138">
        <f t="shared" si="8"/>
        <v>200</v>
      </c>
      <c r="DX59" s="138">
        <f t="shared" si="82"/>
        <v>0</v>
      </c>
      <c r="DY59" s="66">
        <f>IF(details!BQ59="","",details!BQ59)</f>
        <v>5</v>
      </c>
      <c r="DZ59" s="66">
        <f>IF(details!BR59="","",details!BR59)</f>
        <v>5</v>
      </c>
      <c r="EA59" s="66">
        <f t="shared" si="83"/>
        <v>10</v>
      </c>
      <c r="EB59" s="66">
        <f>IF(details!BS59="","",details!BS59)</f>
        <v>5</v>
      </c>
      <c r="EC59" s="66">
        <f>IF(details!BT59="","",details!BT59)</f>
        <v>5</v>
      </c>
      <c r="ED59" s="66">
        <f t="shared" si="84"/>
        <v>10</v>
      </c>
      <c r="EE59" s="66">
        <f>IF(details!BU59="","",details!BU59)</f>
        <v>5</v>
      </c>
      <c r="EF59" s="66">
        <f>IF(details!BV59="","",details!BV59)</f>
        <v>5</v>
      </c>
      <c r="EG59" s="66">
        <f t="shared" si="85"/>
        <v>10</v>
      </c>
      <c r="EH59" s="150">
        <f t="shared" si="86"/>
        <v>30</v>
      </c>
      <c r="EI59" s="66">
        <f>IF(details!BW59="","",details!BW59)</f>
        <v>50</v>
      </c>
      <c r="EJ59" s="66">
        <f>IF(details!BX59="","",details!BX59)</f>
        <v>20</v>
      </c>
      <c r="EK59" s="150">
        <f t="shared" si="87"/>
        <v>70</v>
      </c>
      <c r="EL59" s="151">
        <f t="shared" si="88"/>
        <v>100</v>
      </c>
      <c r="EM59" s="66">
        <f>IF(details!BY59="","",details!BY59)</f>
        <v>70</v>
      </c>
      <c r="EN59" s="66">
        <f>IF(details!BZ59="","",details!BZ59)</f>
        <v>30</v>
      </c>
      <c r="EO59" s="151">
        <f t="shared" si="89"/>
        <v>100</v>
      </c>
      <c r="EP59" s="97">
        <f t="shared" si="90"/>
        <v>200</v>
      </c>
      <c r="EQ59" s="152">
        <f t="shared" si="91"/>
        <v>100</v>
      </c>
      <c r="ER59" s="97" t="str">
        <f t="shared" si="92"/>
        <v>A</v>
      </c>
      <c r="ES59" s="138">
        <f t="shared" si="10"/>
        <v>200</v>
      </c>
      <c r="ET59" s="138">
        <f t="shared" si="93"/>
        <v>0</v>
      </c>
      <c r="EU59" s="66">
        <f>IF(details!CA59="","",details!CA59)</f>
        <v>20</v>
      </c>
      <c r="EV59" s="66">
        <f>IF(details!CB59="","",details!CB59)</f>
        <v>20</v>
      </c>
      <c r="EW59" s="66">
        <f>IF(details!CC59="","",details!CC59)</f>
        <v>20</v>
      </c>
      <c r="EX59" s="66">
        <f>IF(details!CD59="","",details!CD59)</f>
        <v>20</v>
      </c>
      <c r="EY59" s="66">
        <f>IF(details!CE59="","",details!CE59)</f>
        <v>20</v>
      </c>
      <c r="EZ59" s="97">
        <f t="shared" si="94"/>
        <v>100</v>
      </c>
      <c r="FA59" s="97">
        <f t="shared" si="95"/>
        <v>100</v>
      </c>
      <c r="FB59" s="97" t="str">
        <f t="shared" si="96"/>
        <v>A</v>
      </c>
      <c r="FC59" s="138">
        <f t="shared" si="97"/>
        <v>100</v>
      </c>
      <c r="FD59" s="138">
        <f t="shared" si="98"/>
        <v>0</v>
      </c>
      <c r="FE59" s="66">
        <f>IF(details!CF59="","",details!CF59)</f>
        <v>20</v>
      </c>
      <c r="FF59" s="66">
        <f>IF(details!CG59="","",details!CG59)</f>
        <v>20</v>
      </c>
      <c r="FG59" s="66">
        <f>IF(details!CH59="","",details!CH59)</f>
        <v>20</v>
      </c>
      <c r="FH59" s="66">
        <f>IF(details!CI59="","",details!CI59)</f>
        <v>20</v>
      </c>
      <c r="FI59" s="66">
        <f>IF(details!CJ59="","",details!CJ59)</f>
        <v>20</v>
      </c>
      <c r="FJ59" s="97">
        <f t="shared" si="99"/>
        <v>100</v>
      </c>
      <c r="FK59" s="97">
        <f t="shared" si="100"/>
        <v>100</v>
      </c>
      <c r="FL59" s="97" t="str">
        <f t="shared" si="101"/>
        <v>A</v>
      </c>
      <c r="FM59" s="138">
        <f t="shared" si="102"/>
        <v>100</v>
      </c>
      <c r="FN59" s="138">
        <f t="shared" si="103"/>
        <v>0</v>
      </c>
      <c r="FO59" s="66">
        <f>IF(details!CK59="","",details!CK59)</f>
        <v>20</v>
      </c>
      <c r="FP59" s="66">
        <f>IF(details!CL59="","",details!CL59)</f>
        <v>20</v>
      </c>
      <c r="FQ59" s="66">
        <f>IF(details!CM59="","",details!CM59)</f>
        <v>20</v>
      </c>
      <c r="FR59" s="66">
        <f>IF(details!CN59="","",details!CN59)</f>
        <v>20</v>
      </c>
      <c r="FS59" s="66">
        <f>IF(details!CO59="","",details!CO59)</f>
        <v>20</v>
      </c>
      <c r="FT59" s="97">
        <f t="shared" si="104"/>
        <v>100</v>
      </c>
      <c r="FU59" s="97">
        <f t="shared" si="105"/>
        <v>100</v>
      </c>
      <c r="FV59" s="97" t="str">
        <f t="shared" si="106"/>
        <v>A</v>
      </c>
      <c r="FW59" s="138">
        <f t="shared" si="107"/>
        <v>100</v>
      </c>
      <c r="FX59" s="138">
        <f t="shared" si="108"/>
        <v>0</v>
      </c>
      <c r="FY59" s="96">
        <f t="shared" si="109"/>
        <v>200</v>
      </c>
      <c r="FZ59" s="96">
        <f t="shared" si="110"/>
        <v>170</v>
      </c>
      <c r="GA59" s="96" t="str">
        <f t="shared" si="111"/>
        <v>B</v>
      </c>
      <c r="GB59" s="96">
        <f t="shared" si="112"/>
        <v>200</v>
      </c>
      <c r="GC59" s="96">
        <f t="shared" si="113"/>
        <v>170</v>
      </c>
      <c r="GD59" s="96" t="str">
        <f t="shared" si="114"/>
        <v>B</v>
      </c>
      <c r="GE59" s="154">
        <f t="shared" si="115"/>
        <v>200</v>
      </c>
      <c r="GF59" s="154">
        <f t="shared" si="116"/>
        <v>200</v>
      </c>
      <c r="GG59" s="154" t="str">
        <f t="shared" si="117"/>
        <v>A</v>
      </c>
      <c r="GH59" s="96" t="str">
        <f t="shared" si="118"/>
        <v>A</v>
      </c>
      <c r="GI59" s="96" t="str">
        <f t="shared" si="119"/>
        <v/>
      </c>
      <c r="GJ59" s="96" t="str">
        <f t="shared" si="120"/>
        <v/>
      </c>
      <c r="GK59" s="96" t="str">
        <f t="shared" si="121"/>
        <v/>
      </c>
      <c r="GL59" s="96" t="str">
        <f t="shared" si="122"/>
        <v/>
      </c>
      <c r="GM59" s="96">
        <f t="shared" si="123"/>
        <v>200</v>
      </c>
      <c r="GN59" s="96">
        <f t="shared" si="124"/>
        <v>170</v>
      </c>
      <c r="GO59" s="96" t="str">
        <f t="shared" si="125"/>
        <v>B</v>
      </c>
      <c r="GP59" s="96">
        <f t="shared" si="126"/>
        <v>200</v>
      </c>
      <c r="GQ59" s="96">
        <f t="shared" si="127"/>
        <v>200</v>
      </c>
      <c r="GR59" s="96" t="str">
        <f t="shared" si="128"/>
        <v>A</v>
      </c>
      <c r="GS59" s="96">
        <f t="shared" si="129"/>
        <v>200</v>
      </c>
      <c r="GT59" s="96">
        <f t="shared" si="130"/>
        <v>200</v>
      </c>
      <c r="GU59" s="96" t="str">
        <f t="shared" si="131"/>
        <v>A</v>
      </c>
      <c r="GV59" s="96">
        <f t="shared" si="132"/>
        <v>100</v>
      </c>
      <c r="GW59" s="96">
        <f t="shared" si="133"/>
        <v>100</v>
      </c>
      <c r="GX59" s="96" t="str">
        <f t="shared" si="134"/>
        <v>A</v>
      </c>
      <c r="GY59" s="155">
        <f t="shared" si="135"/>
        <v>100</v>
      </c>
      <c r="GZ59" s="155">
        <f t="shared" si="136"/>
        <v>100</v>
      </c>
      <c r="HA59" s="155" t="str">
        <f t="shared" si="137"/>
        <v>A</v>
      </c>
      <c r="HB59" s="155">
        <f t="shared" si="138"/>
        <v>100</v>
      </c>
      <c r="HC59" s="155">
        <f t="shared" si="139"/>
        <v>100</v>
      </c>
      <c r="HD59" s="155" t="str">
        <f t="shared" si="140"/>
        <v>A</v>
      </c>
      <c r="HE59" s="257">
        <f t="shared" si="141"/>
        <v>0</v>
      </c>
      <c r="HF59" s="257">
        <f t="shared" si="142"/>
        <v>0</v>
      </c>
      <c r="HG59" s="257">
        <f t="shared" si="143"/>
        <v>4</v>
      </c>
      <c r="HH59" s="257">
        <f t="shared" si="144"/>
        <v>0</v>
      </c>
      <c r="HI59" s="66" t="str">
        <f t="shared" si="155"/>
        <v>PASSED</v>
      </c>
      <c r="HJ59" s="93">
        <f t="shared" si="145"/>
        <v>1200</v>
      </c>
      <c r="HK59" s="93">
        <f t="shared" si="146"/>
        <v>1110</v>
      </c>
      <c r="HL59" s="94">
        <f t="shared" si="147"/>
        <v>92.5</v>
      </c>
      <c r="HM59" s="216">
        <f t="shared" si="148"/>
        <v>92.5</v>
      </c>
      <c r="HN59" s="217">
        <f t="shared" si="149"/>
        <v>6</v>
      </c>
      <c r="HO59" s="95" t="str">
        <f t="shared" si="150"/>
        <v>A</v>
      </c>
      <c r="HP59" s="156" t="str">
        <f>details!EP59</f>
        <v/>
      </c>
      <c r="HQ59" s="157" t="str">
        <f>details!EQ59</f>
        <v/>
      </c>
      <c r="HR59" s="220" t="str">
        <f t="shared" si="152"/>
        <v/>
      </c>
      <c r="HS59" s="102" t="str">
        <f>IF(details!CP59="","",details!CP59)</f>
        <v/>
      </c>
    </row>
    <row r="60" spans="1:227" ht="14" customHeight="1">
      <c r="A60" s="147">
        <f>IF(details!A60="","",details!A60)</f>
        <v>54</v>
      </c>
      <c r="B60" s="66" t="str">
        <f>IF(details!B60="","",details!B60)</f>
        <v/>
      </c>
      <c r="C60" s="66" t="str">
        <f>IF(details!C60="","",details!C60)</f>
        <v/>
      </c>
      <c r="D60" s="97">
        <f>IF(details!D60="","",details!D60)</f>
        <v>854</v>
      </c>
      <c r="E60" s="97" t="str">
        <f>IF(details!E60="","",details!E60)</f>
        <v/>
      </c>
      <c r="F60" s="66" t="str">
        <f>IF(details!F60="","",details!F60)</f>
        <v/>
      </c>
      <c r="G60" s="315" t="str">
        <f>IF(details!G60="","",details!G60)</f>
        <v/>
      </c>
      <c r="H60" s="148" t="str">
        <f>IF(details!CQ60="","",details!CQ60)</f>
        <v/>
      </c>
      <c r="I60" s="149" t="str">
        <f>IF(details!I60="","",details!I60)</f>
        <v>A54</v>
      </c>
      <c r="J60" s="149" t="str">
        <f>IF(details!J60="","",details!J60)</f>
        <v>B54</v>
      </c>
      <c r="K60" s="149" t="str">
        <f>IF(details!K60="","",details!K60)</f>
        <v>C54</v>
      </c>
      <c r="L60" s="66">
        <f>IF(details!L60="","",details!L60)</f>
        <v>5</v>
      </c>
      <c r="M60" s="66">
        <f>IF(details!M60="","",details!M60)</f>
        <v>5</v>
      </c>
      <c r="N60" s="66">
        <f t="shared" si="28"/>
        <v>10</v>
      </c>
      <c r="O60" s="66">
        <f>IF(details!N60="","",details!N60)</f>
        <v>5</v>
      </c>
      <c r="P60" s="66">
        <f>IF(details!O60="","",details!O60)</f>
        <v>5</v>
      </c>
      <c r="Q60" s="66">
        <f t="shared" si="29"/>
        <v>10</v>
      </c>
      <c r="R60" s="66">
        <f>IF(details!P60="","",details!P60)</f>
        <v>5</v>
      </c>
      <c r="S60" s="66">
        <f>IF(details!Q60="","",details!Q60)</f>
        <v>5</v>
      </c>
      <c r="T60" s="66">
        <f t="shared" si="30"/>
        <v>10</v>
      </c>
      <c r="U60" s="150">
        <f t="shared" si="31"/>
        <v>30</v>
      </c>
      <c r="V60" s="66">
        <f>IF(details!R60="","",details!R60)</f>
        <v>27</v>
      </c>
      <c r="W60" s="66">
        <f>IF(details!S60="","",details!S60)</f>
        <v>27</v>
      </c>
      <c r="X60" s="66">
        <f>IF(details!T60="","",details!T60)</f>
        <v>7</v>
      </c>
      <c r="Y60" s="150">
        <f t="shared" si="32"/>
        <v>61</v>
      </c>
      <c r="Z60" s="151">
        <f t="shared" si="33"/>
        <v>91</v>
      </c>
      <c r="AA60" s="66">
        <f>IF(details!U60="","",details!U60)</f>
        <v>27</v>
      </c>
      <c r="AB60" s="66">
        <f>IF(details!V60="","",details!V60)</f>
        <v>27</v>
      </c>
      <c r="AC60" s="66">
        <f>IF(details!W60="","",details!W60)</f>
        <v>20</v>
      </c>
      <c r="AD60" s="151">
        <f t="shared" si="34"/>
        <v>74</v>
      </c>
      <c r="AE60" s="97">
        <f t="shared" si="35"/>
        <v>165</v>
      </c>
      <c r="AF60" s="152">
        <f t="shared" si="36"/>
        <v>83</v>
      </c>
      <c r="AG60" s="97" t="str">
        <f t="shared" si="37"/>
        <v>B</v>
      </c>
      <c r="AH60" s="138">
        <f t="shared" si="0"/>
        <v>200</v>
      </c>
      <c r="AI60" s="138">
        <f t="shared" si="38"/>
        <v>0</v>
      </c>
      <c r="AJ60" s="66">
        <f>IF(details!X60="","",details!X60)</f>
        <v>5</v>
      </c>
      <c r="AK60" s="66">
        <f>IF(details!Y60="","",details!Y60)</f>
        <v>5</v>
      </c>
      <c r="AL60" s="66">
        <f t="shared" si="39"/>
        <v>10</v>
      </c>
      <c r="AM60" s="66">
        <f>IF(details!Z60="","",details!Z60)</f>
        <v>5</v>
      </c>
      <c r="AN60" s="66">
        <f>IF(details!AA60="","",details!AA60)</f>
        <v>5</v>
      </c>
      <c r="AO60" s="66">
        <f t="shared" si="40"/>
        <v>10</v>
      </c>
      <c r="AP60" s="66">
        <f>IF(details!AB60="","",details!AB60)</f>
        <v>5</v>
      </c>
      <c r="AQ60" s="66">
        <f>IF(details!AC60="","",details!AC60)</f>
        <v>5</v>
      </c>
      <c r="AR60" s="66">
        <f t="shared" si="41"/>
        <v>10</v>
      </c>
      <c r="AS60" s="150">
        <f t="shared" si="42"/>
        <v>30</v>
      </c>
      <c r="AT60" s="66">
        <f>IF(details!AD60="","",details!AD60)</f>
        <v>27</v>
      </c>
      <c r="AU60" s="66">
        <f>IF(details!AE60="","",details!AE60)</f>
        <v>27</v>
      </c>
      <c r="AV60" s="66">
        <f>IF(details!AF60="","",details!AF60)</f>
        <v>7</v>
      </c>
      <c r="AW60" s="150">
        <f t="shared" si="43"/>
        <v>61</v>
      </c>
      <c r="AX60" s="151">
        <f t="shared" si="44"/>
        <v>91</v>
      </c>
      <c r="AY60" s="66">
        <f>IF(details!AG60="","",details!AG60)</f>
        <v>27</v>
      </c>
      <c r="AZ60" s="66">
        <f>IF(details!AH60="","",details!AH60)</f>
        <v>27</v>
      </c>
      <c r="BA60" s="66">
        <f>IF(details!AI60="","",details!AI60)</f>
        <v>20</v>
      </c>
      <c r="BB60" s="151">
        <f t="shared" si="45"/>
        <v>74</v>
      </c>
      <c r="BC60" s="97">
        <f t="shared" si="46"/>
        <v>165</v>
      </c>
      <c r="BD60" s="152">
        <f t="shared" si="47"/>
        <v>83</v>
      </c>
      <c r="BE60" s="97" t="str">
        <f t="shared" si="48"/>
        <v>B</v>
      </c>
      <c r="BF60" s="138">
        <f t="shared" si="2"/>
        <v>200</v>
      </c>
      <c r="BG60" s="138">
        <f t="shared" si="49"/>
        <v>0</v>
      </c>
      <c r="BH60" s="153" t="str">
        <f>IF(D60="","",details!AJ60)</f>
        <v>s</v>
      </c>
      <c r="BI60" s="66">
        <f>IF(details!AK60="","",details!AK60)</f>
        <v>5</v>
      </c>
      <c r="BJ60" s="66">
        <f>IF(details!AL60="","",details!AL60)</f>
        <v>5</v>
      </c>
      <c r="BK60" s="66">
        <f t="shared" si="50"/>
        <v>10</v>
      </c>
      <c r="BL60" s="66">
        <f>IF(details!AM60="","",details!AM60)</f>
        <v>5</v>
      </c>
      <c r="BM60" s="66">
        <f>IF(details!AN60="","",details!AN60)</f>
        <v>5</v>
      </c>
      <c r="BN60" s="66">
        <f t="shared" si="51"/>
        <v>10</v>
      </c>
      <c r="BO60" s="66">
        <f>IF(details!AO60="","",details!AO60)</f>
        <v>5</v>
      </c>
      <c r="BP60" s="66">
        <f>IF(details!AP60="","",details!AP60)</f>
        <v>5</v>
      </c>
      <c r="BQ60" s="66">
        <f t="shared" si="52"/>
        <v>10</v>
      </c>
      <c r="BR60" s="150">
        <f t="shared" si="53"/>
        <v>30</v>
      </c>
      <c r="BS60" s="66">
        <f>IF(details!AQ60="","",details!AQ60)</f>
        <v>50</v>
      </c>
      <c r="BT60" s="66">
        <f>IF(details!AR60="","",details!AR60)</f>
        <v>20</v>
      </c>
      <c r="BU60" s="150">
        <f t="shared" si="54"/>
        <v>70</v>
      </c>
      <c r="BV60" s="151">
        <f t="shared" si="55"/>
        <v>100</v>
      </c>
      <c r="BW60" s="66">
        <f>IF(details!AS60="","",details!AS60)</f>
        <v>70</v>
      </c>
      <c r="BX60" s="66">
        <f>IF(details!AT60="","",details!AT60)</f>
        <v>30</v>
      </c>
      <c r="BY60" s="151">
        <f t="shared" si="56"/>
        <v>100</v>
      </c>
      <c r="BZ60" s="97">
        <f t="shared" si="57"/>
        <v>200</v>
      </c>
      <c r="CA60" s="152">
        <f t="shared" si="58"/>
        <v>100</v>
      </c>
      <c r="CB60" s="97" t="str">
        <f t="shared" si="59"/>
        <v>A</v>
      </c>
      <c r="CC60" s="138">
        <f t="shared" si="4"/>
        <v>200</v>
      </c>
      <c r="CD60" s="138">
        <f t="shared" si="60"/>
        <v>0</v>
      </c>
      <c r="CE60" s="66">
        <f>IF(details!AU60="","",details!AU60)</f>
        <v>5</v>
      </c>
      <c r="CF60" s="66">
        <f>IF(details!AV60="","",details!AV60)</f>
        <v>5</v>
      </c>
      <c r="CG60" s="66">
        <f t="shared" si="61"/>
        <v>10</v>
      </c>
      <c r="CH60" s="66">
        <f>IF(details!AW60="","",details!AW60)</f>
        <v>5</v>
      </c>
      <c r="CI60" s="66">
        <f>IF(details!AX60="","",details!AX60)</f>
        <v>5</v>
      </c>
      <c r="CJ60" s="66">
        <f t="shared" si="62"/>
        <v>10</v>
      </c>
      <c r="CK60" s="66">
        <f>IF(details!AY60="","",details!AY60)</f>
        <v>5</v>
      </c>
      <c r="CL60" s="66">
        <f>IF(details!AZ60="","",details!AZ60)</f>
        <v>5</v>
      </c>
      <c r="CM60" s="66">
        <f t="shared" si="63"/>
        <v>10</v>
      </c>
      <c r="CN60" s="150">
        <f t="shared" si="64"/>
        <v>30</v>
      </c>
      <c r="CO60" s="66">
        <f>IF(details!BA60="","",details!BA60)</f>
        <v>27</v>
      </c>
      <c r="CP60" s="66">
        <f>IF(details!BB60="","",details!BB60)</f>
        <v>27</v>
      </c>
      <c r="CQ60" s="66">
        <f>IF(details!BC60="","",details!BC60)</f>
        <v>7</v>
      </c>
      <c r="CR60" s="150">
        <f t="shared" si="65"/>
        <v>61</v>
      </c>
      <c r="CS60" s="151">
        <f t="shared" si="66"/>
        <v>91</v>
      </c>
      <c r="CT60" s="66">
        <f>IF(details!BD60="","",details!BD60)</f>
        <v>27</v>
      </c>
      <c r="CU60" s="66">
        <f>IF(details!BE60="","",details!BE60)</f>
        <v>27</v>
      </c>
      <c r="CV60" s="66">
        <f>IF(details!BF60="","",details!BF60)</f>
        <v>20</v>
      </c>
      <c r="CW60" s="151">
        <f t="shared" si="67"/>
        <v>74</v>
      </c>
      <c r="CX60" s="97">
        <f t="shared" si="68"/>
        <v>165</v>
      </c>
      <c r="CY60" s="152">
        <f t="shared" si="69"/>
        <v>83</v>
      </c>
      <c r="CZ60" s="97" t="str">
        <f t="shared" si="70"/>
        <v>B</v>
      </c>
      <c r="DA60" s="138">
        <f t="shared" si="6"/>
        <v>200</v>
      </c>
      <c r="DB60" s="138">
        <f t="shared" si="71"/>
        <v>0</v>
      </c>
      <c r="DC60" s="66">
        <f>IF(details!BG60="","",details!BG60)</f>
        <v>5</v>
      </c>
      <c r="DD60" s="66">
        <f>IF(details!BH60="","",details!BH60)</f>
        <v>5</v>
      </c>
      <c r="DE60" s="66">
        <f t="shared" si="72"/>
        <v>10</v>
      </c>
      <c r="DF60" s="66">
        <f>IF(details!BI60="","",details!BI60)</f>
        <v>5</v>
      </c>
      <c r="DG60" s="66">
        <f>IF(details!BJ60="","",details!BJ60)</f>
        <v>5</v>
      </c>
      <c r="DH60" s="66">
        <f t="shared" si="73"/>
        <v>10</v>
      </c>
      <c r="DI60" s="66">
        <f>IF(details!BK60="","",details!BK60)</f>
        <v>5</v>
      </c>
      <c r="DJ60" s="66">
        <f>IF(details!BL60="","",details!BL60)</f>
        <v>5</v>
      </c>
      <c r="DK60" s="66">
        <f t="shared" si="74"/>
        <v>10</v>
      </c>
      <c r="DL60" s="150">
        <f t="shared" si="75"/>
        <v>30</v>
      </c>
      <c r="DM60" s="66">
        <f>IF(details!BM60="","",details!BM60)</f>
        <v>50</v>
      </c>
      <c r="DN60" s="66">
        <f>IF(details!BN60="","",details!BN60)</f>
        <v>20</v>
      </c>
      <c r="DO60" s="150">
        <f t="shared" si="76"/>
        <v>70</v>
      </c>
      <c r="DP60" s="151">
        <f t="shared" si="77"/>
        <v>100</v>
      </c>
      <c r="DQ60" s="66">
        <f>IF(details!BO60="","",details!BO60)</f>
        <v>70</v>
      </c>
      <c r="DR60" s="66">
        <f>IF(details!BP60="","",details!BP60)</f>
        <v>30</v>
      </c>
      <c r="DS60" s="151">
        <f t="shared" si="78"/>
        <v>100</v>
      </c>
      <c r="DT60" s="97">
        <f t="shared" si="79"/>
        <v>200</v>
      </c>
      <c r="DU60" s="152">
        <f t="shared" si="80"/>
        <v>100</v>
      </c>
      <c r="DV60" s="97" t="str">
        <f t="shared" si="81"/>
        <v>A</v>
      </c>
      <c r="DW60" s="138">
        <f t="shared" si="8"/>
        <v>200</v>
      </c>
      <c r="DX60" s="138">
        <f t="shared" si="82"/>
        <v>0</v>
      </c>
      <c r="DY60" s="66">
        <f>IF(details!BQ60="","",details!BQ60)</f>
        <v>5</v>
      </c>
      <c r="DZ60" s="66">
        <f>IF(details!BR60="","",details!BR60)</f>
        <v>5</v>
      </c>
      <c r="EA60" s="66">
        <f t="shared" si="83"/>
        <v>10</v>
      </c>
      <c r="EB60" s="66">
        <f>IF(details!BS60="","",details!BS60)</f>
        <v>5</v>
      </c>
      <c r="EC60" s="66">
        <f>IF(details!BT60="","",details!BT60)</f>
        <v>5</v>
      </c>
      <c r="ED60" s="66">
        <f t="shared" si="84"/>
        <v>10</v>
      </c>
      <c r="EE60" s="66">
        <f>IF(details!BU60="","",details!BU60)</f>
        <v>5</v>
      </c>
      <c r="EF60" s="66">
        <f>IF(details!BV60="","",details!BV60)</f>
        <v>5</v>
      </c>
      <c r="EG60" s="66">
        <f t="shared" si="85"/>
        <v>10</v>
      </c>
      <c r="EH60" s="150">
        <f t="shared" si="86"/>
        <v>30</v>
      </c>
      <c r="EI60" s="66">
        <f>IF(details!BW60="","",details!BW60)</f>
        <v>50</v>
      </c>
      <c r="EJ60" s="66">
        <f>IF(details!BX60="","",details!BX60)</f>
        <v>20</v>
      </c>
      <c r="EK60" s="150">
        <f t="shared" si="87"/>
        <v>70</v>
      </c>
      <c r="EL60" s="151">
        <f t="shared" si="88"/>
        <v>100</v>
      </c>
      <c r="EM60" s="66">
        <f>IF(details!BY60="","",details!BY60)</f>
        <v>70</v>
      </c>
      <c r="EN60" s="66">
        <f>IF(details!BZ60="","",details!BZ60)</f>
        <v>30</v>
      </c>
      <c r="EO60" s="151">
        <f t="shared" si="89"/>
        <v>100</v>
      </c>
      <c r="EP60" s="97">
        <f t="shared" si="90"/>
        <v>200</v>
      </c>
      <c r="EQ60" s="152">
        <f t="shared" si="91"/>
        <v>100</v>
      </c>
      <c r="ER60" s="97" t="str">
        <f t="shared" si="92"/>
        <v>A</v>
      </c>
      <c r="ES60" s="138">
        <f t="shared" si="10"/>
        <v>200</v>
      </c>
      <c r="ET60" s="138">
        <f t="shared" si="93"/>
        <v>0</v>
      </c>
      <c r="EU60" s="66">
        <f>IF(details!CA60="","",details!CA60)</f>
        <v>20</v>
      </c>
      <c r="EV60" s="66">
        <f>IF(details!CB60="","",details!CB60)</f>
        <v>20</v>
      </c>
      <c r="EW60" s="66">
        <f>IF(details!CC60="","",details!CC60)</f>
        <v>20</v>
      </c>
      <c r="EX60" s="66">
        <f>IF(details!CD60="","",details!CD60)</f>
        <v>20</v>
      </c>
      <c r="EY60" s="66">
        <f>IF(details!CE60="","",details!CE60)</f>
        <v>20</v>
      </c>
      <c r="EZ60" s="97">
        <f t="shared" si="94"/>
        <v>100</v>
      </c>
      <c r="FA60" s="97">
        <f t="shared" si="95"/>
        <v>100</v>
      </c>
      <c r="FB60" s="97" t="str">
        <f t="shared" si="96"/>
        <v>A</v>
      </c>
      <c r="FC60" s="138">
        <f t="shared" si="97"/>
        <v>100</v>
      </c>
      <c r="FD60" s="138">
        <f t="shared" si="98"/>
        <v>0</v>
      </c>
      <c r="FE60" s="66">
        <f>IF(details!CF60="","",details!CF60)</f>
        <v>20</v>
      </c>
      <c r="FF60" s="66">
        <f>IF(details!CG60="","",details!CG60)</f>
        <v>20</v>
      </c>
      <c r="FG60" s="66">
        <f>IF(details!CH60="","",details!CH60)</f>
        <v>20</v>
      </c>
      <c r="FH60" s="66">
        <f>IF(details!CI60="","",details!CI60)</f>
        <v>20</v>
      </c>
      <c r="FI60" s="66">
        <f>IF(details!CJ60="","",details!CJ60)</f>
        <v>20</v>
      </c>
      <c r="FJ60" s="97">
        <f t="shared" si="99"/>
        <v>100</v>
      </c>
      <c r="FK60" s="97">
        <f t="shared" si="100"/>
        <v>100</v>
      </c>
      <c r="FL60" s="97" t="str">
        <f t="shared" si="101"/>
        <v>A</v>
      </c>
      <c r="FM60" s="138">
        <f t="shared" si="102"/>
        <v>100</v>
      </c>
      <c r="FN60" s="138">
        <f t="shared" si="103"/>
        <v>0</v>
      </c>
      <c r="FO60" s="66">
        <f>IF(details!CK60="","",details!CK60)</f>
        <v>20</v>
      </c>
      <c r="FP60" s="66">
        <f>IF(details!CL60="","",details!CL60)</f>
        <v>20</v>
      </c>
      <c r="FQ60" s="66">
        <f>IF(details!CM60="","",details!CM60)</f>
        <v>20</v>
      </c>
      <c r="FR60" s="66">
        <f>IF(details!CN60="","",details!CN60)</f>
        <v>20</v>
      </c>
      <c r="FS60" s="66">
        <f>IF(details!CO60="","",details!CO60)</f>
        <v>20</v>
      </c>
      <c r="FT60" s="97">
        <f t="shared" si="104"/>
        <v>100</v>
      </c>
      <c r="FU60" s="97">
        <f t="shared" si="105"/>
        <v>100</v>
      </c>
      <c r="FV60" s="97" t="str">
        <f t="shared" si="106"/>
        <v>A</v>
      </c>
      <c r="FW60" s="138">
        <f t="shared" si="107"/>
        <v>100</v>
      </c>
      <c r="FX60" s="138">
        <f t="shared" si="108"/>
        <v>0</v>
      </c>
      <c r="FY60" s="96">
        <f t="shared" si="109"/>
        <v>200</v>
      </c>
      <c r="FZ60" s="96">
        <f t="shared" si="110"/>
        <v>165</v>
      </c>
      <c r="GA60" s="96" t="str">
        <f t="shared" si="111"/>
        <v>B</v>
      </c>
      <c r="GB60" s="96">
        <f t="shared" si="112"/>
        <v>200</v>
      </c>
      <c r="GC60" s="96">
        <f t="shared" si="113"/>
        <v>165</v>
      </c>
      <c r="GD60" s="96" t="str">
        <f t="shared" si="114"/>
        <v>B</v>
      </c>
      <c r="GE60" s="154">
        <f t="shared" si="115"/>
        <v>200</v>
      </c>
      <c r="GF60" s="154">
        <f t="shared" si="116"/>
        <v>200</v>
      </c>
      <c r="GG60" s="154" t="str">
        <f t="shared" si="117"/>
        <v>A</v>
      </c>
      <c r="GH60" s="96" t="str">
        <f t="shared" si="118"/>
        <v>A</v>
      </c>
      <c r="GI60" s="96" t="str">
        <f t="shared" si="119"/>
        <v/>
      </c>
      <c r="GJ60" s="96" t="str">
        <f t="shared" si="120"/>
        <v/>
      </c>
      <c r="GK60" s="96" t="str">
        <f t="shared" si="121"/>
        <v/>
      </c>
      <c r="GL60" s="96" t="str">
        <f t="shared" si="122"/>
        <v/>
      </c>
      <c r="GM60" s="96">
        <f t="shared" si="123"/>
        <v>200</v>
      </c>
      <c r="GN60" s="96">
        <f t="shared" si="124"/>
        <v>165</v>
      </c>
      <c r="GO60" s="96" t="str">
        <f t="shared" si="125"/>
        <v>B</v>
      </c>
      <c r="GP60" s="96">
        <f t="shared" si="126"/>
        <v>200</v>
      </c>
      <c r="GQ60" s="96">
        <f t="shared" si="127"/>
        <v>200</v>
      </c>
      <c r="GR60" s="96" t="str">
        <f t="shared" si="128"/>
        <v>A</v>
      </c>
      <c r="GS60" s="96">
        <f t="shared" si="129"/>
        <v>200</v>
      </c>
      <c r="GT60" s="96">
        <f t="shared" si="130"/>
        <v>200</v>
      </c>
      <c r="GU60" s="96" t="str">
        <f t="shared" si="131"/>
        <v>A</v>
      </c>
      <c r="GV60" s="96">
        <f t="shared" si="132"/>
        <v>100</v>
      </c>
      <c r="GW60" s="96">
        <f t="shared" si="133"/>
        <v>100</v>
      </c>
      <c r="GX60" s="96" t="str">
        <f t="shared" si="134"/>
        <v>A</v>
      </c>
      <c r="GY60" s="155">
        <f t="shared" si="135"/>
        <v>100</v>
      </c>
      <c r="GZ60" s="155">
        <f t="shared" si="136"/>
        <v>100</v>
      </c>
      <c r="HA60" s="155" t="str">
        <f t="shared" si="137"/>
        <v>A</v>
      </c>
      <c r="HB60" s="155">
        <f t="shared" si="138"/>
        <v>100</v>
      </c>
      <c r="HC60" s="155">
        <f t="shared" si="139"/>
        <v>100</v>
      </c>
      <c r="HD60" s="155" t="str">
        <f t="shared" si="140"/>
        <v>A</v>
      </c>
      <c r="HE60" s="257">
        <f t="shared" si="141"/>
        <v>0</v>
      </c>
      <c r="HF60" s="257">
        <f t="shared" si="142"/>
        <v>0</v>
      </c>
      <c r="HG60" s="257">
        <f t="shared" si="143"/>
        <v>4</v>
      </c>
      <c r="HH60" s="257">
        <f t="shared" si="144"/>
        <v>0</v>
      </c>
      <c r="HI60" s="66" t="str">
        <f t="shared" si="155"/>
        <v>PASSED</v>
      </c>
      <c r="HJ60" s="93">
        <f t="shared" si="145"/>
        <v>1200</v>
      </c>
      <c r="HK60" s="93">
        <f t="shared" si="146"/>
        <v>1095</v>
      </c>
      <c r="HL60" s="94">
        <f t="shared" si="147"/>
        <v>91.25</v>
      </c>
      <c r="HM60" s="216">
        <f t="shared" si="148"/>
        <v>91.25</v>
      </c>
      <c r="HN60" s="217">
        <f t="shared" si="149"/>
        <v>6.9999999999999982</v>
      </c>
      <c r="HO60" s="95" t="str">
        <f t="shared" si="150"/>
        <v>A</v>
      </c>
      <c r="HP60" s="156" t="str">
        <f>details!EP60</f>
        <v/>
      </c>
      <c r="HQ60" s="157" t="str">
        <f>details!EQ60</f>
        <v/>
      </c>
      <c r="HR60" s="220" t="str">
        <f t="shared" si="152"/>
        <v/>
      </c>
      <c r="HS60" s="102" t="str">
        <f>IF(details!CP60="","",details!CP60)</f>
        <v/>
      </c>
    </row>
    <row r="61" spans="1:227" ht="14" customHeight="1">
      <c r="A61" s="147">
        <f>IF(details!A61="","",details!A61)</f>
        <v>55</v>
      </c>
      <c r="B61" s="66" t="str">
        <f>IF(details!B61="","",details!B61)</f>
        <v/>
      </c>
      <c r="C61" s="66" t="str">
        <f>IF(details!C61="","",details!C61)</f>
        <v/>
      </c>
      <c r="D61" s="97">
        <f>IF(details!D61="","",details!D61)</f>
        <v>855</v>
      </c>
      <c r="E61" s="97" t="str">
        <f>IF(details!E61="","",details!E61)</f>
        <v/>
      </c>
      <c r="F61" s="66" t="str">
        <f>IF(details!F61="","",details!F61)</f>
        <v/>
      </c>
      <c r="G61" s="315" t="str">
        <f>IF(details!G61="","",details!G61)</f>
        <v/>
      </c>
      <c r="H61" s="148" t="str">
        <f>IF(details!CQ61="","",details!CQ61)</f>
        <v/>
      </c>
      <c r="I61" s="149" t="str">
        <f>IF(details!I61="","",details!I61)</f>
        <v>A55</v>
      </c>
      <c r="J61" s="149" t="str">
        <f>IF(details!J61="","",details!J61)</f>
        <v>B55</v>
      </c>
      <c r="K61" s="149" t="str">
        <f>IF(details!K61="","",details!K61)</f>
        <v>C55</v>
      </c>
      <c r="L61" s="66">
        <f>IF(details!L61="","",details!L61)</f>
        <v>5</v>
      </c>
      <c r="M61" s="66">
        <f>IF(details!M61="","",details!M61)</f>
        <v>5</v>
      </c>
      <c r="N61" s="66">
        <f t="shared" si="28"/>
        <v>10</v>
      </c>
      <c r="O61" s="66">
        <f>IF(details!N61="","",details!N61)</f>
        <v>5</v>
      </c>
      <c r="P61" s="66">
        <f>IF(details!O61="","",details!O61)</f>
        <v>5</v>
      </c>
      <c r="Q61" s="66">
        <f t="shared" si="29"/>
        <v>10</v>
      </c>
      <c r="R61" s="66">
        <f>IF(details!P61="","",details!P61)</f>
        <v>5</v>
      </c>
      <c r="S61" s="66">
        <f>IF(details!Q61="","",details!Q61)</f>
        <v>5</v>
      </c>
      <c r="T61" s="66">
        <f t="shared" si="30"/>
        <v>10</v>
      </c>
      <c r="U61" s="150">
        <f t="shared" si="31"/>
        <v>30</v>
      </c>
      <c r="V61" s="66">
        <f>IF(details!R61="","",details!R61)</f>
        <v>26</v>
      </c>
      <c r="W61" s="66">
        <f>IF(details!S61="","",details!S61)</f>
        <v>26</v>
      </c>
      <c r="X61" s="66">
        <f>IF(details!T61="","",details!T61)</f>
        <v>6</v>
      </c>
      <c r="Y61" s="150">
        <f t="shared" si="32"/>
        <v>58</v>
      </c>
      <c r="Z61" s="151">
        <f t="shared" si="33"/>
        <v>88</v>
      </c>
      <c r="AA61" s="66">
        <f>IF(details!U61="","",details!U61)</f>
        <v>26</v>
      </c>
      <c r="AB61" s="66">
        <f>IF(details!V61="","",details!V61)</f>
        <v>26</v>
      </c>
      <c r="AC61" s="66">
        <f>IF(details!W61="","",details!W61)</f>
        <v>20</v>
      </c>
      <c r="AD61" s="151">
        <f t="shared" si="34"/>
        <v>72</v>
      </c>
      <c r="AE61" s="97">
        <f t="shared" si="35"/>
        <v>160</v>
      </c>
      <c r="AF61" s="152">
        <f t="shared" si="36"/>
        <v>80</v>
      </c>
      <c r="AG61" s="97" t="str">
        <f t="shared" si="37"/>
        <v>B</v>
      </c>
      <c r="AH61" s="138">
        <f t="shared" si="0"/>
        <v>200</v>
      </c>
      <c r="AI61" s="138">
        <f t="shared" si="38"/>
        <v>0</v>
      </c>
      <c r="AJ61" s="66">
        <f>IF(details!X61="","",details!X61)</f>
        <v>5</v>
      </c>
      <c r="AK61" s="66">
        <f>IF(details!Y61="","",details!Y61)</f>
        <v>5</v>
      </c>
      <c r="AL61" s="66">
        <f t="shared" si="39"/>
        <v>10</v>
      </c>
      <c r="AM61" s="66">
        <f>IF(details!Z61="","",details!Z61)</f>
        <v>5</v>
      </c>
      <c r="AN61" s="66">
        <f>IF(details!AA61="","",details!AA61)</f>
        <v>5</v>
      </c>
      <c r="AO61" s="66">
        <f t="shared" si="40"/>
        <v>10</v>
      </c>
      <c r="AP61" s="66">
        <f>IF(details!AB61="","",details!AB61)</f>
        <v>5</v>
      </c>
      <c r="AQ61" s="66">
        <f>IF(details!AC61="","",details!AC61)</f>
        <v>5</v>
      </c>
      <c r="AR61" s="66">
        <f t="shared" si="41"/>
        <v>10</v>
      </c>
      <c r="AS61" s="150">
        <f t="shared" si="42"/>
        <v>30</v>
      </c>
      <c r="AT61" s="66">
        <f>IF(details!AD61="","",details!AD61)</f>
        <v>26</v>
      </c>
      <c r="AU61" s="66">
        <f>IF(details!AE61="","",details!AE61)</f>
        <v>26</v>
      </c>
      <c r="AV61" s="66">
        <f>IF(details!AF61="","",details!AF61)</f>
        <v>6</v>
      </c>
      <c r="AW61" s="150">
        <f t="shared" si="43"/>
        <v>58</v>
      </c>
      <c r="AX61" s="151">
        <f t="shared" si="44"/>
        <v>88</v>
      </c>
      <c r="AY61" s="66">
        <f>IF(details!AG61="","",details!AG61)</f>
        <v>26</v>
      </c>
      <c r="AZ61" s="66">
        <f>IF(details!AH61="","",details!AH61)</f>
        <v>26</v>
      </c>
      <c r="BA61" s="66">
        <f>IF(details!AI61="","",details!AI61)</f>
        <v>20</v>
      </c>
      <c r="BB61" s="151">
        <f t="shared" si="45"/>
        <v>72</v>
      </c>
      <c r="BC61" s="97">
        <f t="shared" si="46"/>
        <v>160</v>
      </c>
      <c r="BD61" s="152">
        <f t="shared" si="47"/>
        <v>80</v>
      </c>
      <c r="BE61" s="97" t="str">
        <f t="shared" si="48"/>
        <v>B</v>
      </c>
      <c r="BF61" s="138">
        <f t="shared" si="2"/>
        <v>200</v>
      </c>
      <c r="BG61" s="138">
        <f t="shared" si="49"/>
        <v>0</v>
      </c>
      <c r="BH61" s="153" t="str">
        <f>IF(D61="","",details!AJ61)</f>
        <v>s</v>
      </c>
      <c r="BI61" s="66">
        <f>IF(details!AK61="","",details!AK61)</f>
        <v>5</v>
      </c>
      <c r="BJ61" s="66">
        <f>IF(details!AL61="","",details!AL61)</f>
        <v>5</v>
      </c>
      <c r="BK61" s="66">
        <f t="shared" si="50"/>
        <v>10</v>
      </c>
      <c r="BL61" s="66">
        <f>IF(details!AM61="","",details!AM61)</f>
        <v>5</v>
      </c>
      <c r="BM61" s="66">
        <f>IF(details!AN61="","",details!AN61)</f>
        <v>5</v>
      </c>
      <c r="BN61" s="66">
        <f t="shared" si="51"/>
        <v>10</v>
      </c>
      <c r="BO61" s="66">
        <f>IF(details!AO61="","",details!AO61)</f>
        <v>5</v>
      </c>
      <c r="BP61" s="66">
        <f>IF(details!AP61="","",details!AP61)</f>
        <v>5</v>
      </c>
      <c r="BQ61" s="66">
        <f t="shared" si="52"/>
        <v>10</v>
      </c>
      <c r="BR61" s="150">
        <f t="shared" si="53"/>
        <v>30</v>
      </c>
      <c r="BS61" s="66">
        <f>IF(details!AQ61="","",details!AQ61)</f>
        <v>50</v>
      </c>
      <c r="BT61" s="66">
        <f>IF(details!AR61="","",details!AR61)</f>
        <v>20</v>
      </c>
      <c r="BU61" s="150">
        <f t="shared" si="54"/>
        <v>70</v>
      </c>
      <c r="BV61" s="151">
        <f t="shared" si="55"/>
        <v>100</v>
      </c>
      <c r="BW61" s="66">
        <f>IF(details!AS61="","",details!AS61)</f>
        <v>70</v>
      </c>
      <c r="BX61" s="66">
        <f>IF(details!AT61="","",details!AT61)</f>
        <v>30</v>
      </c>
      <c r="BY61" s="151">
        <f t="shared" si="56"/>
        <v>100</v>
      </c>
      <c r="BZ61" s="97">
        <f t="shared" si="57"/>
        <v>200</v>
      </c>
      <c r="CA61" s="152">
        <f t="shared" si="58"/>
        <v>100</v>
      </c>
      <c r="CB61" s="97" t="str">
        <f t="shared" si="59"/>
        <v>A</v>
      </c>
      <c r="CC61" s="138">
        <f t="shared" si="4"/>
        <v>200</v>
      </c>
      <c r="CD61" s="138">
        <f t="shared" si="60"/>
        <v>0</v>
      </c>
      <c r="CE61" s="66">
        <f>IF(details!AU61="","",details!AU61)</f>
        <v>5</v>
      </c>
      <c r="CF61" s="66">
        <f>IF(details!AV61="","",details!AV61)</f>
        <v>5</v>
      </c>
      <c r="CG61" s="66">
        <f t="shared" si="61"/>
        <v>10</v>
      </c>
      <c r="CH61" s="66">
        <f>IF(details!AW61="","",details!AW61)</f>
        <v>5</v>
      </c>
      <c r="CI61" s="66">
        <f>IF(details!AX61="","",details!AX61)</f>
        <v>5</v>
      </c>
      <c r="CJ61" s="66">
        <f t="shared" si="62"/>
        <v>10</v>
      </c>
      <c r="CK61" s="66">
        <f>IF(details!AY61="","",details!AY61)</f>
        <v>5</v>
      </c>
      <c r="CL61" s="66">
        <f>IF(details!AZ61="","",details!AZ61)</f>
        <v>5</v>
      </c>
      <c r="CM61" s="66">
        <f t="shared" si="63"/>
        <v>10</v>
      </c>
      <c r="CN61" s="150">
        <f t="shared" si="64"/>
        <v>30</v>
      </c>
      <c r="CO61" s="66">
        <f>IF(details!BA61="","",details!BA61)</f>
        <v>26</v>
      </c>
      <c r="CP61" s="66">
        <f>IF(details!BB61="","",details!BB61)</f>
        <v>26</v>
      </c>
      <c r="CQ61" s="66">
        <f>IF(details!BC61="","",details!BC61)</f>
        <v>6</v>
      </c>
      <c r="CR61" s="150">
        <f t="shared" si="65"/>
        <v>58</v>
      </c>
      <c r="CS61" s="151">
        <f t="shared" si="66"/>
        <v>88</v>
      </c>
      <c r="CT61" s="66">
        <f>IF(details!BD61="","",details!BD61)</f>
        <v>26</v>
      </c>
      <c r="CU61" s="66">
        <f>IF(details!BE61="","",details!BE61)</f>
        <v>26</v>
      </c>
      <c r="CV61" s="66">
        <f>IF(details!BF61="","",details!BF61)</f>
        <v>20</v>
      </c>
      <c r="CW61" s="151">
        <f t="shared" si="67"/>
        <v>72</v>
      </c>
      <c r="CX61" s="97">
        <f t="shared" si="68"/>
        <v>160</v>
      </c>
      <c r="CY61" s="152">
        <f t="shared" si="69"/>
        <v>80</v>
      </c>
      <c r="CZ61" s="97" t="str">
        <f t="shared" si="70"/>
        <v>B</v>
      </c>
      <c r="DA61" s="138">
        <f t="shared" si="6"/>
        <v>200</v>
      </c>
      <c r="DB61" s="138">
        <f t="shared" si="71"/>
        <v>0</v>
      </c>
      <c r="DC61" s="66">
        <f>IF(details!BG61="","",details!BG61)</f>
        <v>5</v>
      </c>
      <c r="DD61" s="66">
        <f>IF(details!BH61="","",details!BH61)</f>
        <v>5</v>
      </c>
      <c r="DE61" s="66">
        <f t="shared" si="72"/>
        <v>10</v>
      </c>
      <c r="DF61" s="66">
        <f>IF(details!BI61="","",details!BI61)</f>
        <v>5</v>
      </c>
      <c r="DG61" s="66">
        <f>IF(details!BJ61="","",details!BJ61)</f>
        <v>5</v>
      </c>
      <c r="DH61" s="66">
        <f t="shared" si="73"/>
        <v>10</v>
      </c>
      <c r="DI61" s="66">
        <f>IF(details!BK61="","",details!BK61)</f>
        <v>5</v>
      </c>
      <c r="DJ61" s="66">
        <f>IF(details!BL61="","",details!BL61)</f>
        <v>5</v>
      </c>
      <c r="DK61" s="66">
        <f t="shared" si="74"/>
        <v>10</v>
      </c>
      <c r="DL61" s="150">
        <f t="shared" si="75"/>
        <v>30</v>
      </c>
      <c r="DM61" s="66">
        <f>IF(details!BM61="","",details!BM61)</f>
        <v>50</v>
      </c>
      <c r="DN61" s="66">
        <f>IF(details!BN61="","",details!BN61)</f>
        <v>20</v>
      </c>
      <c r="DO61" s="150">
        <f t="shared" si="76"/>
        <v>70</v>
      </c>
      <c r="DP61" s="151">
        <f t="shared" si="77"/>
        <v>100</v>
      </c>
      <c r="DQ61" s="66">
        <f>IF(details!BO61="","",details!BO61)</f>
        <v>70</v>
      </c>
      <c r="DR61" s="66">
        <f>IF(details!BP61="","",details!BP61)</f>
        <v>30</v>
      </c>
      <c r="DS61" s="151">
        <f t="shared" si="78"/>
        <v>100</v>
      </c>
      <c r="DT61" s="97">
        <f t="shared" si="79"/>
        <v>200</v>
      </c>
      <c r="DU61" s="152">
        <f t="shared" si="80"/>
        <v>100</v>
      </c>
      <c r="DV61" s="97" t="str">
        <f t="shared" si="81"/>
        <v>A</v>
      </c>
      <c r="DW61" s="138">
        <f t="shared" si="8"/>
        <v>200</v>
      </c>
      <c r="DX61" s="138">
        <f t="shared" si="82"/>
        <v>0</v>
      </c>
      <c r="DY61" s="66">
        <f>IF(details!BQ61="","",details!BQ61)</f>
        <v>5</v>
      </c>
      <c r="DZ61" s="66">
        <f>IF(details!BR61="","",details!BR61)</f>
        <v>5</v>
      </c>
      <c r="EA61" s="66">
        <f t="shared" si="83"/>
        <v>10</v>
      </c>
      <c r="EB61" s="66">
        <f>IF(details!BS61="","",details!BS61)</f>
        <v>5</v>
      </c>
      <c r="EC61" s="66">
        <f>IF(details!BT61="","",details!BT61)</f>
        <v>5</v>
      </c>
      <c r="ED61" s="66">
        <f t="shared" si="84"/>
        <v>10</v>
      </c>
      <c r="EE61" s="66">
        <f>IF(details!BU61="","",details!BU61)</f>
        <v>5</v>
      </c>
      <c r="EF61" s="66">
        <f>IF(details!BV61="","",details!BV61)</f>
        <v>5</v>
      </c>
      <c r="EG61" s="66">
        <f t="shared" si="85"/>
        <v>10</v>
      </c>
      <c r="EH61" s="150">
        <f t="shared" si="86"/>
        <v>30</v>
      </c>
      <c r="EI61" s="66">
        <f>IF(details!BW61="","",details!BW61)</f>
        <v>50</v>
      </c>
      <c r="EJ61" s="66">
        <f>IF(details!BX61="","",details!BX61)</f>
        <v>20</v>
      </c>
      <c r="EK61" s="150">
        <f t="shared" si="87"/>
        <v>70</v>
      </c>
      <c r="EL61" s="151">
        <f t="shared" si="88"/>
        <v>100</v>
      </c>
      <c r="EM61" s="66">
        <f>IF(details!BY61="","",details!BY61)</f>
        <v>70</v>
      </c>
      <c r="EN61" s="66">
        <f>IF(details!BZ61="","",details!BZ61)</f>
        <v>30</v>
      </c>
      <c r="EO61" s="151">
        <f t="shared" si="89"/>
        <v>100</v>
      </c>
      <c r="EP61" s="97">
        <f t="shared" si="90"/>
        <v>200</v>
      </c>
      <c r="EQ61" s="152">
        <f t="shared" si="91"/>
        <v>100</v>
      </c>
      <c r="ER61" s="97" t="str">
        <f t="shared" si="92"/>
        <v>A</v>
      </c>
      <c r="ES61" s="138">
        <f t="shared" si="10"/>
        <v>200</v>
      </c>
      <c r="ET61" s="138">
        <f t="shared" si="93"/>
        <v>0</v>
      </c>
      <c r="EU61" s="66">
        <f>IF(details!CA61="","",details!CA61)</f>
        <v>20</v>
      </c>
      <c r="EV61" s="66">
        <f>IF(details!CB61="","",details!CB61)</f>
        <v>20</v>
      </c>
      <c r="EW61" s="66">
        <f>IF(details!CC61="","",details!CC61)</f>
        <v>20</v>
      </c>
      <c r="EX61" s="66">
        <f>IF(details!CD61="","",details!CD61)</f>
        <v>20</v>
      </c>
      <c r="EY61" s="66">
        <f>IF(details!CE61="","",details!CE61)</f>
        <v>20</v>
      </c>
      <c r="EZ61" s="97">
        <f t="shared" si="94"/>
        <v>100</v>
      </c>
      <c r="FA61" s="97">
        <f t="shared" si="95"/>
        <v>100</v>
      </c>
      <c r="FB61" s="97" t="str">
        <f t="shared" si="96"/>
        <v>A</v>
      </c>
      <c r="FC61" s="138">
        <f t="shared" si="97"/>
        <v>100</v>
      </c>
      <c r="FD61" s="138">
        <f t="shared" si="98"/>
        <v>0</v>
      </c>
      <c r="FE61" s="66">
        <f>IF(details!CF61="","",details!CF61)</f>
        <v>20</v>
      </c>
      <c r="FF61" s="66">
        <f>IF(details!CG61="","",details!CG61)</f>
        <v>20</v>
      </c>
      <c r="FG61" s="66">
        <f>IF(details!CH61="","",details!CH61)</f>
        <v>20</v>
      </c>
      <c r="FH61" s="66">
        <f>IF(details!CI61="","",details!CI61)</f>
        <v>20</v>
      </c>
      <c r="FI61" s="66">
        <f>IF(details!CJ61="","",details!CJ61)</f>
        <v>20</v>
      </c>
      <c r="FJ61" s="97">
        <f t="shared" si="99"/>
        <v>100</v>
      </c>
      <c r="FK61" s="97">
        <f t="shared" si="100"/>
        <v>100</v>
      </c>
      <c r="FL61" s="97" t="str">
        <f t="shared" si="101"/>
        <v>A</v>
      </c>
      <c r="FM61" s="138">
        <f t="shared" si="102"/>
        <v>100</v>
      </c>
      <c r="FN61" s="138">
        <f t="shared" si="103"/>
        <v>0</v>
      </c>
      <c r="FO61" s="66">
        <f>IF(details!CK61="","",details!CK61)</f>
        <v>20</v>
      </c>
      <c r="FP61" s="66">
        <f>IF(details!CL61="","",details!CL61)</f>
        <v>20</v>
      </c>
      <c r="FQ61" s="66">
        <f>IF(details!CM61="","",details!CM61)</f>
        <v>20</v>
      </c>
      <c r="FR61" s="66">
        <f>IF(details!CN61="","",details!CN61)</f>
        <v>20</v>
      </c>
      <c r="FS61" s="66">
        <f>IF(details!CO61="","",details!CO61)</f>
        <v>20</v>
      </c>
      <c r="FT61" s="97">
        <f t="shared" si="104"/>
        <v>100</v>
      </c>
      <c r="FU61" s="97">
        <f t="shared" si="105"/>
        <v>100</v>
      </c>
      <c r="FV61" s="97" t="str">
        <f t="shared" si="106"/>
        <v>A</v>
      </c>
      <c r="FW61" s="138">
        <f t="shared" si="107"/>
        <v>100</v>
      </c>
      <c r="FX61" s="138">
        <f t="shared" si="108"/>
        <v>0</v>
      </c>
      <c r="FY61" s="96">
        <f t="shared" si="109"/>
        <v>200</v>
      </c>
      <c r="FZ61" s="96">
        <f t="shared" si="110"/>
        <v>160</v>
      </c>
      <c r="GA61" s="96" t="str">
        <f t="shared" si="111"/>
        <v>B</v>
      </c>
      <c r="GB61" s="96">
        <f t="shared" si="112"/>
        <v>200</v>
      </c>
      <c r="GC61" s="96">
        <f t="shared" si="113"/>
        <v>160</v>
      </c>
      <c r="GD61" s="96" t="str">
        <f t="shared" si="114"/>
        <v>B</v>
      </c>
      <c r="GE61" s="154">
        <f t="shared" si="115"/>
        <v>200</v>
      </c>
      <c r="GF61" s="154">
        <f t="shared" si="116"/>
        <v>200</v>
      </c>
      <c r="GG61" s="154" t="str">
        <f t="shared" si="117"/>
        <v>A</v>
      </c>
      <c r="GH61" s="96" t="str">
        <f t="shared" si="118"/>
        <v>A</v>
      </c>
      <c r="GI61" s="96" t="str">
        <f t="shared" si="119"/>
        <v/>
      </c>
      <c r="GJ61" s="96" t="str">
        <f t="shared" si="120"/>
        <v/>
      </c>
      <c r="GK61" s="96" t="str">
        <f t="shared" si="121"/>
        <v/>
      </c>
      <c r="GL61" s="96" t="str">
        <f t="shared" si="122"/>
        <v/>
      </c>
      <c r="GM61" s="96">
        <f t="shared" si="123"/>
        <v>200</v>
      </c>
      <c r="GN61" s="96">
        <f t="shared" si="124"/>
        <v>160</v>
      </c>
      <c r="GO61" s="96" t="str">
        <f t="shared" si="125"/>
        <v>B</v>
      </c>
      <c r="GP61" s="96">
        <f t="shared" si="126"/>
        <v>200</v>
      </c>
      <c r="GQ61" s="96">
        <f t="shared" si="127"/>
        <v>200</v>
      </c>
      <c r="GR61" s="96" t="str">
        <f t="shared" si="128"/>
        <v>A</v>
      </c>
      <c r="GS61" s="96">
        <f t="shared" si="129"/>
        <v>200</v>
      </c>
      <c r="GT61" s="96">
        <f t="shared" si="130"/>
        <v>200</v>
      </c>
      <c r="GU61" s="96" t="str">
        <f t="shared" si="131"/>
        <v>A</v>
      </c>
      <c r="GV61" s="96">
        <f t="shared" si="132"/>
        <v>100</v>
      </c>
      <c r="GW61" s="96">
        <f t="shared" si="133"/>
        <v>100</v>
      </c>
      <c r="GX61" s="96" t="str">
        <f t="shared" si="134"/>
        <v>A</v>
      </c>
      <c r="GY61" s="155">
        <f t="shared" si="135"/>
        <v>100</v>
      </c>
      <c r="GZ61" s="155">
        <f t="shared" si="136"/>
        <v>100</v>
      </c>
      <c r="HA61" s="155" t="str">
        <f t="shared" si="137"/>
        <v>A</v>
      </c>
      <c r="HB61" s="155">
        <f t="shared" si="138"/>
        <v>100</v>
      </c>
      <c r="HC61" s="155">
        <f t="shared" si="139"/>
        <v>100</v>
      </c>
      <c r="HD61" s="155" t="str">
        <f t="shared" si="140"/>
        <v>A</v>
      </c>
      <c r="HE61" s="257">
        <f t="shared" si="141"/>
        <v>0</v>
      </c>
      <c r="HF61" s="257">
        <f t="shared" si="142"/>
        <v>0</v>
      </c>
      <c r="HG61" s="257">
        <f t="shared" si="143"/>
        <v>4</v>
      </c>
      <c r="HH61" s="257">
        <f t="shared" si="144"/>
        <v>0</v>
      </c>
      <c r="HI61" s="66" t="str">
        <f t="shared" si="155"/>
        <v>PASSED</v>
      </c>
      <c r="HJ61" s="93">
        <f t="shared" si="145"/>
        <v>1200</v>
      </c>
      <c r="HK61" s="93">
        <f t="shared" si="146"/>
        <v>1080</v>
      </c>
      <c r="HL61" s="94">
        <f t="shared" si="147"/>
        <v>90</v>
      </c>
      <c r="HM61" s="216">
        <f t="shared" si="148"/>
        <v>90</v>
      </c>
      <c r="HN61" s="217">
        <f t="shared" si="149"/>
        <v>7.9999999999999947</v>
      </c>
      <c r="HO61" s="95" t="str">
        <f t="shared" si="150"/>
        <v>A</v>
      </c>
      <c r="HP61" s="156" t="str">
        <f>details!EP61</f>
        <v/>
      </c>
      <c r="HQ61" s="157" t="str">
        <f>details!EQ61</f>
        <v/>
      </c>
      <c r="HR61" s="220" t="str">
        <f t="shared" si="152"/>
        <v/>
      </c>
      <c r="HS61" s="102" t="str">
        <f>IF(details!CP61="","",details!CP61)</f>
        <v/>
      </c>
    </row>
    <row r="62" spans="1:227" ht="14" customHeight="1">
      <c r="A62" s="147">
        <f>IF(details!A62="","",details!A62)</f>
        <v>56</v>
      </c>
      <c r="B62" s="66" t="str">
        <f>IF(details!B62="","",details!B62)</f>
        <v/>
      </c>
      <c r="C62" s="66" t="str">
        <f>IF(details!C62="","",details!C62)</f>
        <v/>
      </c>
      <c r="D62" s="97">
        <f>IF(details!D62="","",details!D62)</f>
        <v>856</v>
      </c>
      <c r="E62" s="97" t="str">
        <f>IF(details!E62="","",details!E62)</f>
        <v/>
      </c>
      <c r="F62" s="66" t="str">
        <f>IF(details!F62="","",details!F62)</f>
        <v/>
      </c>
      <c r="G62" s="315" t="str">
        <f>IF(details!G62="","",details!G62)</f>
        <v/>
      </c>
      <c r="H62" s="148" t="str">
        <f>IF(details!CQ62="","",details!CQ62)</f>
        <v/>
      </c>
      <c r="I62" s="149" t="str">
        <f>IF(details!I62="","",details!I62)</f>
        <v>A56</v>
      </c>
      <c r="J62" s="149" t="str">
        <f>IF(details!J62="","",details!J62)</f>
        <v>B56</v>
      </c>
      <c r="K62" s="149" t="str">
        <f>IF(details!K62="","",details!K62)</f>
        <v>C56</v>
      </c>
      <c r="L62" s="66">
        <f>IF(details!L62="","",details!L62)</f>
        <v>5</v>
      </c>
      <c r="M62" s="66">
        <f>IF(details!M62="","",details!M62)</f>
        <v>5</v>
      </c>
      <c r="N62" s="66">
        <f t="shared" si="28"/>
        <v>10</v>
      </c>
      <c r="O62" s="66">
        <f>IF(details!N62="","",details!N62)</f>
        <v>5</v>
      </c>
      <c r="P62" s="66">
        <f>IF(details!O62="","",details!O62)</f>
        <v>5</v>
      </c>
      <c r="Q62" s="66">
        <f t="shared" si="29"/>
        <v>10</v>
      </c>
      <c r="R62" s="66">
        <f>IF(details!P62="","",details!P62)</f>
        <v>5</v>
      </c>
      <c r="S62" s="66">
        <f>IF(details!Q62="","",details!Q62)</f>
        <v>5</v>
      </c>
      <c r="T62" s="66">
        <f t="shared" si="30"/>
        <v>10</v>
      </c>
      <c r="U62" s="150">
        <f t="shared" si="31"/>
        <v>30</v>
      </c>
      <c r="V62" s="66">
        <f>IF(details!R62="","",details!R62)</f>
        <v>25</v>
      </c>
      <c r="W62" s="66">
        <f>IF(details!S62="","",details!S62)</f>
        <v>25</v>
      </c>
      <c r="X62" s="66">
        <f>IF(details!T62="","",details!T62)</f>
        <v>5</v>
      </c>
      <c r="Y62" s="150">
        <f t="shared" si="32"/>
        <v>55</v>
      </c>
      <c r="Z62" s="151">
        <f t="shared" si="33"/>
        <v>85</v>
      </c>
      <c r="AA62" s="66">
        <f>IF(details!U62="","",details!U62)</f>
        <v>25</v>
      </c>
      <c r="AB62" s="66">
        <f>IF(details!V62="","",details!V62)</f>
        <v>25</v>
      </c>
      <c r="AC62" s="66">
        <f>IF(details!W62="","",details!W62)</f>
        <v>20</v>
      </c>
      <c r="AD62" s="151">
        <f t="shared" si="34"/>
        <v>70</v>
      </c>
      <c r="AE62" s="97">
        <f t="shared" si="35"/>
        <v>155</v>
      </c>
      <c r="AF62" s="152">
        <f t="shared" si="36"/>
        <v>78</v>
      </c>
      <c r="AG62" s="97" t="str">
        <f t="shared" si="37"/>
        <v>B</v>
      </c>
      <c r="AH62" s="138">
        <f t="shared" si="0"/>
        <v>200</v>
      </c>
      <c r="AI62" s="138">
        <f t="shared" si="38"/>
        <v>0</v>
      </c>
      <c r="AJ62" s="66">
        <f>IF(details!X62="","",details!X62)</f>
        <v>5</v>
      </c>
      <c r="AK62" s="66">
        <f>IF(details!Y62="","",details!Y62)</f>
        <v>5</v>
      </c>
      <c r="AL62" s="66">
        <f t="shared" si="39"/>
        <v>10</v>
      </c>
      <c r="AM62" s="66">
        <f>IF(details!Z62="","",details!Z62)</f>
        <v>5</v>
      </c>
      <c r="AN62" s="66">
        <f>IF(details!AA62="","",details!AA62)</f>
        <v>5</v>
      </c>
      <c r="AO62" s="66">
        <f t="shared" si="40"/>
        <v>10</v>
      </c>
      <c r="AP62" s="66">
        <f>IF(details!AB62="","",details!AB62)</f>
        <v>5</v>
      </c>
      <c r="AQ62" s="66">
        <f>IF(details!AC62="","",details!AC62)</f>
        <v>5</v>
      </c>
      <c r="AR62" s="66">
        <f t="shared" si="41"/>
        <v>10</v>
      </c>
      <c r="AS62" s="150">
        <f t="shared" si="42"/>
        <v>30</v>
      </c>
      <c r="AT62" s="66">
        <f>IF(details!AD62="","",details!AD62)</f>
        <v>25</v>
      </c>
      <c r="AU62" s="66">
        <f>IF(details!AE62="","",details!AE62)</f>
        <v>25</v>
      </c>
      <c r="AV62" s="66">
        <f>IF(details!AF62="","",details!AF62)</f>
        <v>5</v>
      </c>
      <c r="AW62" s="150">
        <f t="shared" si="43"/>
        <v>55</v>
      </c>
      <c r="AX62" s="151">
        <f t="shared" si="44"/>
        <v>85</v>
      </c>
      <c r="AY62" s="66">
        <f>IF(details!AG62="","",details!AG62)</f>
        <v>25</v>
      </c>
      <c r="AZ62" s="66">
        <f>IF(details!AH62="","",details!AH62)</f>
        <v>25</v>
      </c>
      <c r="BA62" s="66">
        <f>IF(details!AI62="","",details!AI62)</f>
        <v>20</v>
      </c>
      <c r="BB62" s="151">
        <f t="shared" si="45"/>
        <v>70</v>
      </c>
      <c r="BC62" s="97">
        <f t="shared" si="46"/>
        <v>155</v>
      </c>
      <c r="BD62" s="152">
        <f t="shared" si="47"/>
        <v>78</v>
      </c>
      <c r="BE62" s="97" t="str">
        <f t="shared" si="48"/>
        <v>B</v>
      </c>
      <c r="BF62" s="138">
        <f t="shared" si="2"/>
        <v>200</v>
      </c>
      <c r="BG62" s="138">
        <f t="shared" si="49"/>
        <v>0</v>
      </c>
      <c r="BH62" s="153" t="str">
        <f>IF(D62="","",details!AJ62)</f>
        <v>s</v>
      </c>
      <c r="BI62" s="66">
        <f>IF(details!AK62="","",details!AK62)</f>
        <v>5</v>
      </c>
      <c r="BJ62" s="66">
        <f>IF(details!AL62="","",details!AL62)</f>
        <v>5</v>
      </c>
      <c r="BK62" s="66">
        <f t="shared" si="50"/>
        <v>10</v>
      </c>
      <c r="BL62" s="66">
        <f>IF(details!AM62="","",details!AM62)</f>
        <v>5</v>
      </c>
      <c r="BM62" s="66">
        <f>IF(details!AN62="","",details!AN62)</f>
        <v>5</v>
      </c>
      <c r="BN62" s="66">
        <f t="shared" si="51"/>
        <v>10</v>
      </c>
      <c r="BO62" s="66">
        <f>IF(details!AO62="","",details!AO62)</f>
        <v>5</v>
      </c>
      <c r="BP62" s="66">
        <f>IF(details!AP62="","",details!AP62)</f>
        <v>5</v>
      </c>
      <c r="BQ62" s="66">
        <f t="shared" si="52"/>
        <v>10</v>
      </c>
      <c r="BR62" s="150">
        <f t="shared" si="53"/>
        <v>30</v>
      </c>
      <c r="BS62" s="66">
        <f>IF(details!AQ62="","",details!AQ62)</f>
        <v>50</v>
      </c>
      <c r="BT62" s="66">
        <f>IF(details!AR62="","",details!AR62)</f>
        <v>20</v>
      </c>
      <c r="BU62" s="150">
        <f t="shared" si="54"/>
        <v>70</v>
      </c>
      <c r="BV62" s="151">
        <f t="shared" si="55"/>
        <v>100</v>
      </c>
      <c r="BW62" s="66">
        <f>IF(details!AS62="","",details!AS62)</f>
        <v>70</v>
      </c>
      <c r="BX62" s="66">
        <f>IF(details!AT62="","",details!AT62)</f>
        <v>30</v>
      </c>
      <c r="BY62" s="151">
        <f t="shared" si="56"/>
        <v>100</v>
      </c>
      <c r="BZ62" s="97">
        <f t="shared" si="57"/>
        <v>200</v>
      </c>
      <c r="CA62" s="152">
        <f t="shared" si="58"/>
        <v>100</v>
      </c>
      <c r="CB62" s="97" t="str">
        <f t="shared" si="59"/>
        <v>A</v>
      </c>
      <c r="CC62" s="138">
        <f t="shared" si="4"/>
        <v>200</v>
      </c>
      <c r="CD62" s="138">
        <f t="shared" si="60"/>
        <v>0</v>
      </c>
      <c r="CE62" s="66">
        <f>IF(details!AU62="","",details!AU62)</f>
        <v>5</v>
      </c>
      <c r="CF62" s="66">
        <f>IF(details!AV62="","",details!AV62)</f>
        <v>5</v>
      </c>
      <c r="CG62" s="66">
        <f t="shared" si="61"/>
        <v>10</v>
      </c>
      <c r="CH62" s="66">
        <f>IF(details!AW62="","",details!AW62)</f>
        <v>5</v>
      </c>
      <c r="CI62" s="66">
        <f>IF(details!AX62="","",details!AX62)</f>
        <v>5</v>
      </c>
      <c r="CJ62" s="66">
        <f t="shared" si="62"/>
        <v>10</v>
      </c>
      <c r="CK62" s="66">
        <f>IF(details!AY62="","",details!AY62)</f>
        <v>5</v>
      </c>
      <c r="CL62" s="66">
        <f>IF(details!AZ62="","",details!AZ62)</f>
        <v>5</v>
      </c>
      <c r="CM62" s="66">
        <f t="shared" si="63"/>
        <v>10</v>
      </c>
      <c r="CN62" s="150">
        <f t="shared" si="64"/>
        <v>30</v>
      </c>
      <c r="CO62" s="66">
        <f>IF(details!BA62="","",details!BA62)</f>
        <v>25</v>
      </c>
      <c r="CP62" s="66">
        <f>IF(details!BB62="","",details!BB62)</f>
        <v>25</v>
      </c>
      <c r="CQ62" s="66">
        <f>IF(details!BC62="","",details!BC62)</f>
        <v>5</v>
      </c>
      <c r="CR62" s="150">
        <f t="shared" si="65"/>
        <v>55</v>
      </c>
      <c r="CS62" s="151">
        <f t="shared" si="66"/>
        <v>85</v>
      </c>
      <c r="CT62" s="66">
        <f>IF(details!BD62="","",details!BD62)</f>
        <v>25</v>
      </c>
      <c r="CU62" s="66">
        <f>IF(details!BE62="","",details!BE62)</f>
        <v>25</v>
      </c>
      <c r="CV62" s="66">
        <f>IF(details!BF62="","",details!BF62)</f>
        <v>20</v>
      </c>
      <c r="CW62" s="151">
        <f t="shared" si="67"/>
        <v>70</v>
      </c>
      <c r="CX62" s="97">
        <f t="shared" si="68"/>
        <v>155</v>
      </c>
      <c r="CY62" s="152">
        <f t="shared" si="69"/>
        <v>78</v>
      </c>
      <c r="CZ62" s="97" t="str">
        <f t="shared" si="70"/>
        <v>B</v>
      </c>
      <c r="DA62" s="138">
        <f t="shared" si="6"/>
        <v>200</v>
      </c>
      <c r="DB62" s="138">
        <f t="shared" si="71"/>
        <v>0</v>
      </c>
      <c r="DC62" s="66">
        <f>IF(details!BG62="","",details!BG62)</f>
        <v>5</v>
      </c>
      <c r="DD62" s="66">
        <f>IF(details!BH62="","",details!BH62)</f>
        <v>5</v>
      </c>
      <c r="DE62" s="66">
        <f t="shared" si="72"/>
        <v>10</v>
      </c>
      <c r="DF62" s="66">
        <f>IF(details!BI62="","",details!BI62)</f>
        <v>5</v>
      </c>
      <c r="DG62" s="66">
        <f>IF(details!BJ62="","",details!BJ62)</f>
        <v>5</v>
      </c>
      <c r="DH62" s="66">
        <f t="shared" si="73"/>
        <v>10</v>
      </c>
      <c r="DI62" s="66">
        <f>IF(details!BK62="","",details!BK62)</f>
        <v>5</v>
      </c>
      <c r="DJ62" s="66">
        <f>IF(details!BL62="","",details!BL62)</f>
        <v>5</v>
      </c>
      <c r="DK62" s="66">
        <f t="shared" si="74"/>
        <v>10</v>
      </c>
      <c r="DL62" s="150">
        <f t="shared" si="75"/>
        <v>30</v>
      </c>
      <c r="DM62" s="66">
        <f>IF(details!BM62="","",details!BM62)</f>
        <v>50</v>
      </c>
      <c r="DN62" s="66">
        <f>IF(details!BN62="","",details!BN62)</f>
        <v>20</v>
      </c>
      <c r="DO62" s="150">
        <f t="shared" si="76"/>
        <v>70</v>
      </c>
      <c r="DP62" s="151">
        <f t="shared" si="77"/>
        <v>100</v>
      </c>
      <c r="DQ62" s="66">
        <f>IF(details!BO62="","",details!BO62)</f>
        <v>70</v>
      </c>
      <c r="DR62" s="66">
        <f>IF(details!BP62="","",details!BP62)</f>
        <v>30</v>
      </c>
      <c r="DS62" s="151">
        <f t="shared" si="78"/>
        <v>100</v>
      </c>
      <c r="DT62" s="97">
        <f t="shared" si="79"/>
        <v>200</v>
      </c>
      <c r="DU62" s="152">
        <f t="shared" si="80"/>
        <v>100</v>
      </c>
      <c r="DV62" s="97" t="str">
        <f t="shared" si="81"/>
        <v>A</v>
      </c>
      <c r="DW62" s="138">
        <f t="shared" si="8"/>
        <v>200</v>
      </c>
      <c r="DX62" s="138">
        <f t="shared" si="82"/>
        <v>0</v>
      </c>
      <c r="DY62" s="66">
        <f>IF(details!BQ62="","",details!BQ62)</f>
        <v>5</v>
      </c>
      <c r="DZ62" s="66">
        <f>IF(details!BR62="","",details!BR62)</f>
        <v>5</v>
      </c>
      <c r="EA62" s="66">
        <f t="shared" si="83"/>
        <v>10</v>
      </c>
      <c r="EB62" s="66">
        <f>IF(details!BS62="","",details!BS62)</f>
        <v>5</v>
      </c>
      <c r="EC62" s="66">
        <f>IF(details!BT62="","",details!BT62)</f>
        <v>5</v>
      </c>
      <c r="ED62" s="66">
        <f t="shared" si="84"/>
        <v>10</v>
      </c>
      <c r="EE62" s="66">
        <f>IF(details!BU62="","",details!BU62)</f>
        <v>5</v>
      </c>
      <c r="EF62" s="66">
        <f>IF(details!BV62="","",details!BV62)</f>
        <v>5</v>
      </c>
      <c r="EG62" s="66">
        <f t="shared" si="85"/>
        <v>10</v>
      </c>
      <c r="EH62" s="150">
        <f t="shared" si="86"/>
        <v>30</v>
      </c>
      <c r="EI62" s="66">
        <f>IF(details!BW62="","",details!BW62)</f>
        <v>50</v>
      </c>
      <c r="EJ62" s="66">
        <f>IF(details!BX62="","",details!BX62)</f>
        <v>20</v>
      </c>
      <c r="EK62" s="150">
        <f t="shared" si="87"/>
        <v>70</v>
      </c>
      <c r="EL62" s="151">
        <f t="shared" si="88"/>
        <v>100</v>
      </c>
      <c r="EM62" s="66">
        <f>IF(details!BY62="","",details!BY62)</f>
        <v>70</v>
      </c>
      <c r="EN62" s="66">
        <f>IF(details!BZ62="","",details!BZ62)</f>
        <v>30</v>
      </c>
      <c r="EO62" s="151">
        <f t="shared" si="89"/>
        <v>100</v>
      </c>
      <c r="EP62" s="97">
        <f t="shared" si="90"/>
        <v>200</v>
      </c>
      <c r="EQ62" s="152">
        <f t="shared" si="91"/>
        <v>100</v>
      </c>
      <c r="ER62" s="97" t="str">
        <f t="shared" si="92"/>
        <v>A</v>
      </c>
      <c r="ES62" s="138">
        <f t="shared" si="10"/>
        <v>200</v>
      </c>
      <c r="ET62" s="138">
        <f t="shared" si="93"/>
        <v>0</v>
      </c>
      <c r="EU62" s="66">
        <f>IF(details!CA62="","",details!CA62)</f>
        <v>20</v>
      </c>
      <c r="EV62" s="66">
        <f>IF(details!CB62="","",details!CB62)</f>
        <v>20</v>
      </c>
      <c r="EW62" s="66">
        <f>IF(details!CC62="","",details!CC62)</f>
        <v>20</v>
      </c>
      <c r="EX62" s="66">
        <f>IF(details!CD62="","",details!CD62)</f>
        <v>20</v>
      </c>
      <c r="EY62" s="66">
        <f>IF(details!CE62="","",details!CE62)</f>
        <v>20</v>
      </c>
      <c r="EZ62" s="97">
        <f t="shared" si="94"/>
        <v>100</v>
      </c>
      <c r="FA62" s="97">
        <f t="shared" si="95"/>
        <v>100</v>
      </c>
      <c r="FB62" s="97" t="str">
        <f t="shared" si="96"/>
        <v>A</v>
      </c>
      <c r="FC62" s="138">
        <f t="shared" si="97"/>
        <v>100</v>
      </c>
      <c r="FD62" s="138">
        <f t="shared" si="98"/>
        <v>0</v>
      </c>
      <c r="FE62" s="66">
        <f>IF(details!CF62="","",details!CF62)</f>
        <v>20</v>
      </c>
      <c r="FF62" s="66">
        <f>IF(details!CG62="","",details!CG62)</f>
        <v>20</v>
      </c>
      <c r="FG62" s="66">
        <f>IF(details!CH62="","",details!CH62)</f>
        <v>20</v>
      </c>
      <c r="FH62" s="66">
        <f>IF(details!CI62="","",details!CI62)</f>
        <v>20</v>
      </c>
      <c r="FI62" s="66">
        <f>IF(details!CJ62="","",details!CJ62)</f>
        <v>20</v>
      </c>
      <c r="FJ62" s="97">
        <f t="shared" si="99"/>
        <v>100</v>
      </c>
      <c r="FK62" s="97">
        <f t="shared" si="100"/>
        <v>100</v>
      </c>
      <c r="FL62" s="97" t="str">
        <f t="shared" si="101"/>
        <v>A</v>
      </c>
      <c r="FM62" s="138">
        <f t="shared" si="102"/>
        <v>100</v>
      </c>
      <c r="FN62" s="138">
        <f t="shared" si="103"/>
        <v>0</v>
      </c>
      <c r="FO62" s="66">
        <f>IF(details!CK62="","",details!CK62)</f>
        <v>20</v>
      </c>
      <c r="FP62" s="66">
        <f>IF(details!CL62="","",details!CL62)</f>
        <v>20</v>
      </c>
      <c r="FQ62" s="66">
        <f>IF(details!CM62="","",details!CM62)</f>
        <v>20</v>
      </c>
      <c r="FR62" s="66">
        <f>IF(details!CN62="","",details!CN62)</f>
        <v>20</v>
      </c>
      <c r="FS62" s="66">
        <f>IF(details!CO62="","",details!CO62)</f>
        <v>20</v>
      </c>
      <c r="FT62" s="97">
        <f t="shared" si="104"/>
        <v>100</v>
      </c>
      <c r="FU62" s="97">
        <f t="shared" si="105"/>
        <v>100</v>
      </c>
      <c r="FV62" s="97" t="str">
        <f t="shared" si="106"/>
        <v>A</v>
      </c>
      <c r="FW62" s="138">
        <f t="shared" si="107"/>
        <v>100</v>
      </c>
      <c r="FX62" s="138">
        <f t="shared" si="108"/>
        <v>0</v>
      </c>
      <c r="FY62" s="96">
        <f t="shared" si="109"/>
        <v>200</v>
      </c>
      <c r="FZ62" s="96">
        <f t="shared" si="110"/>
        <v>155</v>
      </c>
      <c r="GA62" s="96" t="str">
        <f t="shared" si="111"/>
        <v>B</v>
      </c>
      <c r="GB62" s="96">
        <f t="shared" si="112"/>
        <v>200</v>
      </c>
      <c r="GC62" s="96">
        <f t="shared" si="113"/>
        <v>155</v>
      </c>
      <c r="GD62" s="96" t="str">
        <f t="shared" si="114"/>
        <v>B</v>
      </c>
      <c r="GE62" s="154">
        <f t="shared" si="115"/>
        <v>200</v>
      </c>
      <c r="GF62" s="154">
        <f t="shared" si="116"/>
        <v>200</v>
      </c>
      <c r="GG62" s="154" t="str">
        <f t="shared" si="117"/>
        <v>A</v>
      </c>
      <c r="GH62" s="96" t="str">
        <f t="shared" si="118"/>
        <v>A</v>
      </c>
      <c r="GI62" s="96" t="str">
        <f t="shared" si="119"/>
        <v/>
      </c>
      <c r="GJ62" s="96" t="str">
        <f t="shared" si="120"/>
        <v/>
      </c>
      <c r="GK62" s="96" t="str">
        <f t="shared" si="121"/>
        <v/>
      </c>
      <c r="GL62" s="96" t="str">
        <f t="shared" si="122"/>
        <v/>
      </c>
      <c r="GM62" s="96">
        <f t="shared" si="123"/>
        <v>200</v>
      </c>
      <c r="GN62" s="96">
        <f t="shared" si="124"/>
        <v>155</v>
      </c>
      <c r="GO62" s="96" t="str">
        <f t="shared" si="125"/>
        <v>B</v>
      </c>
      <c r="GP62" s="96">
        <f t="shared" si="126"/>
        <v>200</v>
      </c>
      <c r="GQ62" s="96">
        <f t="shared" si="127"/>
        <v>200</v>
      </c>
      <c r="GR62" s="96" t="str">
        <f t="shared" si="128"/>
        <v>A</v>
      </c>
      <c r="GS62" s="96">
        <f t="shared" si="129"/>
        <v>200</v>
      </c>
      <c r="GT62" s="96">
        <f t="shared" si="130"/>
        <v>200</v>
      </c>
      <c r="GU62" s="96" t="str">
        <f t="shared" si="131"/>
        <v>A</v>
      </c>
      <c r="GV62" s="96">
        <f t="shared" si="132"/>
        <v>100</v>
      </c>
      <c r="GW62" s="96">
        <f t="shared" si="133"/>
        <v>100</v>
      </c>
      <c r="GX62" s="96" t="str">
        <f t="shared" si="134"/>
        <v>A</v>
      </c>
      <c r="GY62" s="155">
        <f t="shared" si="135"/>
        <v>100</v>
      </c>
      <c r="GZ62" s="155">
        <f t="shared" si="136"/>
        <v>100</v>
      </c>
      <c r="HA62" s="155" t="str">
        <f t="shared" si="137"/>
        <v>A</v>
      </c>
      <c r="HB62" s="155">
        <f t="shared" si="138"/>
        <v>100</v>
      </c>
      <c r="HC62" s="155">
        <f t="shared" si="139"/>
        <v>100</v>
      </c>
      <c r="HD62" s="155" t="str">
        <f t="shared" si="140"/>
        <v>A</v>
      </c>
      <c r="HE62" s="257">
        <f t="shared" si="141"/>
        <v>0</v>
      </c>
      <c r="HF62" s="257">
        <f t="shared" si="142"/>
        <v>0</v>
      </c>
      <c r="HG62" s="257">
        <f t="shared" si="143"/>
        <v>4</v>
      </c>
      <c r="HH62" s="257">
        <f t="shared" si="144"/>
        <v>0</v>
      </c>
      <c r="HI62" s="66" t="str">
        <f t="shared" si="155"/>
        <v>PASSED</v>
      </c>
      <c r="HJ62" s="93">
        <f t="shared" si="145"/>
        <v>1200</v>
      </c>
      <c r="HK62" s="93">
        <f t="shared" si="146"/>
        <v>1065</v>
      </c>
      <c r="HL62" s="94">
        <f t="shared" si="147"/>
        <v>88.75</v>
      </c>
      <c r="HM62" s="216">
        <f t="shared" si="148"/>
        <v>88.75</v>
      </c>
      <c r="HN62" s="217">
        <f t="shared" si="149"/>
        <v>8.9999999999999947</v>
      </c>
      <c r="HO62" s="95" t="str">
        <f t="shared" si="150"/>
        <v>A</v>
      </c>
      <c r="HP62" s="156" t="str">
        <f>details!EP62</f>
        <v/>
      </c>
      <c r="HQ62" s="157" t="str">
        <f>details!EQ62</f>
        <v/>
      </c>
      <c r="HR62" s="220" t="str">
        <f t="shared" si="152"/>
        <v/>
      </c>
      <c r="HS62" s="102" t="str">
        <f>IF(details!CP62="","",details!CP62)</f>
        <v/>
      </c>
    </row>
    <row r="63" spans="1:227" ht="14" customHeight="1">
      <c r="A63" s="147">
        <f>IF(details!A63="","",details!A63)</f>
        <v>57</v>
      </c>
      <c r="B63" s="66" t="str">
        <f>IF(details!B63="","",details!B63)</f>
        <v/>
      </c>
      <c r="C63" s="66" t="str">
        <f>IF(details!C63="","",details!C63)</f>
        <v/>
      </c>
      <c r="D63" s="97">
        <f>IF(details!D63="","",details!D63)</f>
        <v>857</v>
      </c>
      <c r="E63" s="97" t="str">
        <f>IF(details!E63="","",details!E63)</f>
        <v/>
      </c>
      <c r="F63" s="66" t="str">
        <f>IF(details!F63="","",details!F63)</f>
        <v/>
      </c>
      <c r="G63" s="315" t="str">
        <f>IF(details!G63="","",details!G63)</f>
        <v/>
      </c>
      <c r="H63" s="148" t="str">
        <f>IF(details!CQ63="","",details!CQ63)</f>
        <v/>
      </c>
      <c r="I63" s="149" t="str">
        <f>IF(details!I63="","",details!I63)</f>
        <v>A57</v>
      </c>
      <c r="J63" s="149" t="str">
        <f>IF(details!J63="","",details!J63)</f>
        <v>B57</v>
      </c>
      <c r="K63" s="149" t="str">
        <f>IF(details!K63="","",details!K63)</f>
        <v>C57</v>
      </c>
      <c r="L63" s="66">
        <f>IF(details!L63="","",details!L63)</f>
        <v>5</v>
      </c>
      <c r="M63" s="66">
        <f>IF(details!M63="","",details!M63)</f>
        <v>5</v>
      </c>
      <c r="N63" s="66">
        <f t="shared" si="28"/>
        <v>10</v>
      </c>
      <c r="O63" s="66">
        <f>IF(details!N63="","",details!N63)</f>
        <v>5</v>
      </c>
      <c r="P63" s="66">
        <f>IF(details!O63="","",details!O63)</f>
        <v>5</v>
      </c>
      <c r="Q63" s="66">
        <f t="shared" si="29"/>
        <v>10</v>
      </c>
      <c r="R63" s="66">
        <f>IF(details!P63="","",details!P63)</f>
        <v>5</v>
      </c>
      <c r="S63" s="66">
        <f>IF(details!Q63="","",details!Q63)</f>
        <v>5</v>
      </c>
      <c r="T63" s="66">
        <f t="shared" si="30"/>
        <v>10</v>
      </c>
      <c r="U63" s="150">
        <f t="shared" si="31"/>
        <v>30</v>
      </c>
      <c r="V63" s="66">
        <f>IF(details!R63="","",details!R63)</f>
        <v>24</v>
      </c>
      <c r="W63" s="66">
        <f>IF(details!S63="","",details!S63)</f>
        <v>24</v>
      </c>
      <c r="X63" s="66">
        <f>IF(details!T63="","",details!T63)</f>
        <v>4</v>
      </c>
      <c r="Y63" s="150">
        <f t="shared" si="32"/>
        <v>52</v>
      </c>
      <c r="Z63" s="151">
        <f t="shared" si="33"/>
        <v>82</v>
      </c>
      <c r="AA63" s="66">
        <f>IF(details!U63="","",details!U63)</f>
        <v>24</v>
      </c>
      <c r="AB63" s="66">
        <f>IF(details!V63="","",details!V63)</f>
        <v>24</v>
      </c>
      <c r="AC63" s="66">
        <f>IF(details!W63="","",details!W63)</f>
        <v>20</v>
      </c>
      <c r="AD63" s="151">
        <f t="shared" si="34"/>
        <v>68</v>
      </c>
      <c r="AE63" s="97">
        <f t="shared" si="35"/>
        <v>150</v>
      </c>
      <c r="AF63" s="152">
        <f t="shared" si="36"/>
        <v>75</v>
      </c>
      <c r="AG63" s="97" t="str">
        <f t="shared" si="37"/>
        <v>B</v>
      </c>
      <c r="AH63" s="138">
        <f t="shared" si="0"/>
        <v>200</v>
      </c>
      <c r="AI63" s="138">
        <f t="shared" si="38"/>
        <v>0</v>
      </c>
      <c r="AJ63" s="66">
        <f>IF(details!X63="","",details!X63)</f>
        <v>5</v>
      </c>
      <c r="AK63" s="66">
        <f>IF(details!Y63="","",details!Y63)</f>
        <v>5</v>
      </c>
      <c r="AL63" s="66">
        <f t="shared" si="39"/>
        <v>10</v>
      </c>
      <c r="AM63" s="66">
        <f>IF(details!Z63="","",details!Z63)</f>
        <v>5</v>
      </c>
      <c r="AN63" s="66">
        <f>IF(details!AA63="","",details!AA63)</f>
        <v>5</v>
      </c>
      <c r="AO63" s="66">
        <f t="shared" si="40"/>
        <v>10</v>
      </c>
      <c r="AP63" s="66">
        <f>IF(details!AB63="","",details!AB63)</f>
        <v>5</v>
      </c>
      <c r="AQ63" s="66">
        <f>IF(details!AC63="","",details!AC63)</f>
        <v>5</v>
      </c>
      <c r="AR63" s="66">
        <f t="shared" si="41"/>
        <v>10</v>
      </c>
      <c r="AS63" s="150">
        <f t="shared" si="42"/>
        <v>30</v>
      </c>
      <c r="AT63" s="66">
        <f>IF(details!AD63="","",details!AD63)</f>
        <v>24</v>
      </c>
      <c r="AU63" s="66">
        <f>IF(details!AE63="","",details!AE63)</f>
        <v>24</v>
      </c>
      <c r="AV63" s="66">
        <f>IF(details!AF63="","",details!AF63)</f>
        <v>4</v>
      </c>
      <c r="AW63" s="150">
        <f t="shared" si="43"/>
        <v>52</v>
      </c>
      <c r="AX63" s="151">
        <f t="shared" si="44"/>
        <v>82</v>
      </c>
      <c r="AY63" s="66">
        <f>IF(details!AG63="","",details!AG63)</f>
        <v>24</v>
      </c>
      <c r="AZ63" s="66">
        <f>IF(details!AH63="","",details!AH63)</f>
        <v>24</v>
      </c>
      <c r="BA63" s="66">
        <f>IF(details!AI63="","",details!AI63)</f>
        <v>20</v>
      </c>
      <c r="BB63" s="151">
        <f t="shared" si="45"/>
        <v>68</v>
      </c>
      <c r="BC63" s="97">
        <f t="shared" si="46"/>
        <v>150</v>
      </c>
      <c r="BD63" s="152">
        <f t="shared" si="47"/>
        <v>75</v>
      </c>
      <c r="BE63" s="97" t="str">
        <f t="shared" si="48"/>
        <v>B</v>
      </c>
      <c r="BF63" s="138">
        <f t="shared" si="2"/>
        <v>200</v>
      </c>
      <c r="BG63" s="138">
        <f t="shared" si="49"/>
        <v>0</v>
      </c>
      <c r="BH63" s="153" t="str">
        <f>IF(D63="","",details!AJ63)</f>
        <v>s</v>
      </c>
      <c r="BI63" s="66">
        <f>IF(details!AK63="","",details!AK63)</f>
        <v>5</v>
      </c>
      <c r="BJ63" s="66">
        <f>IF(details!AL63="","",details!AL63)</f>
        <v>5</v>
      </c>
      <c r="BK63" s="66">
        <f t="shared" si="50"/>
        <v>10</v>
      </c>
      <c r="BL63" s="66">
        <f>IF(details!AM63="","",details!AM63)</f>
        <v>5</v>
      </c>
      <c r="BM63" s="66">
        <f>IF(details!AN63="","",details!AN63)</f>
        <v>5</v>
      </c>
      <c r="BN63" s="66">
        <f t="shared" si="51"/>
        <v>10</v>
      </c>
      <c r="BO63" s="66">
        <f>IF(details!AO63="","",details!AO63)</f>
        <v>5</v>
      </c>
      <c r="BP63" s="66">
        <f>IF(details!AP63="","",details!AP63)</f>
        <v>5</v>
      </c>
      <c r="BQ63" s="66">
        <f t="shared" si="52"/>
        <v>10</v>
      </c>
      <c r="BR63" s="150">
        <f t="shared" si="53"/>
        <v>30</v>
      </c>
      <c r="BS63" s="66">
        <f>IF(details!AQ63="","",details!AQ63)</f>
        <v>50</v>
      </c>
      <c r="BT63" s="66">
        <f>IF(details!AR63="","",details!AR63)</f>
        <v>20</v>
      </c>
      <c r="BU63" s="150">
        <f t="shared" si="54"/>
        <v>70</v>
      </c>
      <c r="BV63" s="151">
        <f t="shared" si="55"/>
        <v>100</v>
      </c>
      <c r="BW63" s="66">
        <f>IF(details!AS63="","",details!AS63)</f>
        <v>70</v>
      </c>
      <c r="BX63" s="66">
        <f>IF(details!AT63="","",details!AT63)</f>
        <v>30</v>
      </c>
      <c r="BY63" s="151">
        <f t="shared" si="56"/>
        <v>100</v>
      </c>
      <c r="BZ63" s="97">
        <f t="shared" si="57"/>
        <v>200</v>
      </c>
      <c r="CA63" s="152">
        <f t="shared" si="58"/>
        <v>100</v>
      </c>
      <c r="CB63" s="97" t="str">
        <f t="shared" si="59"/>
        <v>A</v>
      </c>
      <c r="CC63" s="138">
        <f t="shared" si="4"/>
        <v>200</v>
      </c>
      <c r="CD63" s="138">
        <f t="shared" si="60"/>
        <v>0</v>
      </c>
      <c r="CE63" s="66">
        <f>IF(details!AU63="","",details!AU63)</f>
        <v>5</v>
      </c>
      <c r="CF63" s="66">
        <f>IF(details!AV63="","",details!AV63)</f>
        <v>5</v>
      </c>
      <c r="CG63" s="66">
        <f t="shared" si="61"/>
        <v>10</v>
      </c>
      <c r="CH63" s="66">
        <f>IF(details!AW63="","",details!AW63)</f>
        <v>5</v>
      </c>
      <c r="CI63" s="66">
        <f>IF(details!AX63="","",details!AX63)</f>
        <v>5</v>
      </c>
      <c r="CJ63" s="66">
        <f t="shared" si="62"/>
        <v>10</v>
      </c>
      <c r="CK63" s="66">
        <f>IF(details!AY63="","",details!AY63)</f>
        <v>5</v>
      </c>
      <c r="CL63" s="66">
        <f>IF(details!AZ63="","",details!AZ63)</f>
        <v>5</v>
      </c>
      <c r="CM63" s="66">
        <f t="shared" si="63"/>
        <v>10</v>
      </c>
      <c r="CN63" s="150">
        <f t="shared" si="64"/>
        <v>30</v>
      </c>
      <c r="CO63" s="66">
        <f>IF(details!BA63="","",details!BA63)</f>
        <v>24</v>
      </c>
      <c r="CP63" s="66">
        <f>IF(details!BB63="","",details!BB63)</f>
        <v>24</v>
      </c>
      <c r="CQ63" s="66">
        <f>IF(details!BC63="","",details!BC63)</f>
        <v>4</v>
      </c>
      <c r="CR63" s="150">
        <f t="shared" si="65"/>
        <v>52</v>
      </c>
      <c r="CS63" s="151">
        <f t="shared" si="66"/>
        <v>82</v>
      </c>
      <c r="CT63" s="66">
        <f>IF(details!BD63="","",details!BD63)</f>
        <v>24</v>
      </c>
      <c r="CU63" s="66">
        <f>IF(details!BE63="","",details!BE63)</f>
        <v>24</v>
      </c>
      <c r="CV63" s="66">
        <f>IF(details!BF63="","",details!BF63)</f>
        <v>20</v>
      </c>
      <c r="CW63" s="151">
        <f t="shared" si="67"/>
        <v>68</v>
      </c>
      <c r="CX63" s="97">
        <f t="shared" si="68"/>
        <v>150</v>
      </c>
      <c r="CY63" s="152">
        <f t="shared" si="69"/>
        <v>75</v>
      </c>
      <c r="CZ63" s="97" t="str">
        <f t="shared" si="70"/>
        <v>B</v>
      </c>
      <c r="DA63" s="138">
        <f t="shared" si="6"/>
        <v>200</v>
      </c>
      <c r="DB63" s="138">
        <f t="shared" si="71"/>
        <v>0</v>
      </c>
      <c r="DC63" s="66">
        <f>IF(details!BG63="","",details!BG63)</f>
        <v>5</v>
      </c>
      <c r="DD63" s="66">
        <f>IF(details!BH63="","",details!BH63)</f>
        <v>5</v>
      </c>
      <c r="DE63" s="66">
        <f t="shared" si="72"/>
        <v>10</v>
      </c>
      <c r="DF63" s="66">
        <f>IF(details!BI63="","",details!BI63)</f>
        <v>5</v>
      </c>
      <c r="DG63" s="66">
        <f>IF(details!BJ63="","",details!BJ63)</f>
        <v>5</v>
      </c>
      <c r="DH63" s="66">
        <f t="shared" si="73"/>
        <v>10</v>
      </c>
      <c r="DI63" s="66">
        <f>IF(details!BK63="","",details!BK63)</f>
        <v>5</v>
      </c>
      <c r="DJ63" s="66">
        <f>IF(details!BL63="","",details!BL63)</f>
        <v>5</v>
      </c>
      <c r="DK63" s="66">
        <f t="shared" si="74"/>
        <v>10</v>
      </c>
      <c r="DL63" s="150">
        <f t="shared" si="75"/>
        <v>30</v>
      </c>
      <c r="DM63" s="66">
        <f>IF(details!BM63="","",details!BM63)</f>
        <v>50</v>
      </c>
      <c r="DN63" s="66">
        <f>IF(details!BN63="","",details!BN63)</f>
        <v>20</v>
      </c>
      <c r="DO63" s="150">
        <f t="shared" si="76"/>
        <v>70</v>
      </c>
      <c r="DP63" s="151">
        <f t="shared" si="77"/>
        <v>100</v>
      </c>
      <c r="DQ63" s="66">
        <f>IF(details!BO63="","",details!BO63)</f>
        <v>70</v>
      </c>
      <c r="DR63" s="66">
        <f>IF(details!BP63="","",details!BP63)</f>
        <v>30</v>
      </c>
      <c r="DS63" s="151">
        <f t="shared" si="78"/>
        <v>100</v>
      </c>
      <c r="DT63" s="97">
        <f t="shared" si="79"/>
        <v>200</v>
      </c>
      <c r="DU63" s="152">
        <f t="shared" si="80"/>
        <v>100</v>
      </c>
      <c r="DV63" s="97" t="str">
        <f t="shared" si="81"/>
        <v>A</v>
      </c>
      <c r="DW63" s="138">
        <f t="shared" si="8"/>
        <v>200</v>
      </c>
      <c r="DX63" s="138">
        <f t="shared" si="82"/>
        <v>0</v>
      </c>
      <c r="DY63" s="66">
        <f>IF(details!BQ63="","",details!BQ63)</f>
        <v>5</v>
      </c>
      <c r="DZ63" s="66">
        <f>IF(details!BR63="","",details!BR63)</f>
        <v>5</v>
      </c>
      <c r="EA63" s="66">
        <f t="shared" si="83"/>
        <v>10</v>
      </c>
      <c r="EB63" s="66">
        <f>IF(details!BS63="","",details!BS63)</f>
        <v>5</v>
      </c>
      <c r="EC63" s="66">
        <f>IF(details!BT63="","",details!BT63)</f>
        <v>5</v>
      </c>
      <c r="ED63" s="66">
        <f t="shared" si="84"/>
        <v>10</v>
      </c>
      <c r="EE63" s="66">
        <f>IF(details!BU63="","",details!BU63)</f>
        <v>5</v>
      </c>
      <c r="EF63" s="66">
        <f>IF(details!BV63="","",details!BV63)</f>
        <v>5</v>
      </c>
      <c r="EG63" s="66">
        <f t="shared" si="85"/>
        <v>10</v>
      </c>
      <c r="EH63" s="150">
        <f t="shared" si="86"/>
        <v>30</v>
      </c>
      <c r="EI63" s="66">
        <f>IF(details!BW63="","",details!BW63)</f>
        <v>50</v>
      </c>
      <c r="EJ63" s="66">
        <f>IF(details!BX63="","",details!BX63)</f>
        <v>20</v>
      </c>
      <c r="EK63" s="150">
        <f t="shared" si="87"/>
        <v>70</v>
      </c>
      <c r="EL63" s="151">
        <f t="shared" si="88"/>
        <v>100</v>
      </c>
      <c r="EM63" s="66">
        <f>IF(details!BY63="","",details!BY63)</f>
        <v>70</v>
      </c>
      <c r="EN63" s="66">
        <f>IF(details!BZ63="","",details!BZ63)</f>
        <v>30</v>
      </c>
      <c r="EO63" s="151">
        <f t="shared" si="89"/>
        <v>100</v>
      </c>
      <c r="EP63" s="97">
        <f t="shared" si="90"/>
        <v>200</v>
      </c>
      <c r="EQ63" s="152">
        <f t="shared" si="91"/>
        <v>100</v>
      </c>
      <c r="ER63" s="97" t="str">
        <f t="shared" si="92"/>
        <v>A</v>
      </c>
      <c r="ES63" s="138">
        <f t="shared" si="10"/>
        <v>200</v>
      </c>
      <c r="ET63" s="138">
        <f t="shared" si="93"/>
        <v>0</v>
      </c>
      <c r="EU63" s="66">
        <f>IF(details!CA63="","",details!CA63)</f>
        <v>20</v>
      </c>
      <c r="EV63" s="66">
        <f>IF(details!CB63="","",details!CB63)</f>
        <v>20</v>
      </c>
      <c r="EW63" s="66">
        <f>IF(details!CC63="","",details!CC63)</f>
        <v>20</v>
      </c>
      <c r="EX63" s="66">
        <f>IF(details!CD63="","",details!CD63)</f>
        <v>20</v>
      </c>
      <c r="EY63" s="66">
        <f>IF(details!CE63="","",details!CE63)</f>
        <v>20</v>
      </c>
      <c r="EZ63" s="97">
        <f t="shared" si="94"/>
        <v>100</v>
      </c>
      <c r="FA63" s="97">
        <f t="shared" si="95"/>
        <v>100</v>
      </c>
      <c r="FB63" s="97" t="str">
        <f t="shared" si="96"/>
        <v>A</v>
      </c>
      <c r="FC63" s="138">
        <f t="shared" si="97"/>
        <v>100</v>
      </c>
      <c r="FD63" s="138">
        <f t="shared" si="98"/>
        <v>0</v>
      </c>
      <c r="FE63" s="66">
        <f>IF(details!CF63="","",details!CF63)</f>
        <v>20</v>
      </c>
      <c r="FF63" s="66">
        <f>IF(details!CG63="","",details!CG63)</f>
        <v>20</v>
      </c>
      <c r="FG63" s="66">
        <f>IF(details!CH63="","",details!CH63)</f>
        <v>20</v>
      </c>
      <c r="FH63" s="66">
        <f>IF(details!CI63="","",details!CI63)</f>
        <v>20</v>
      </c>
      <c r="FI63" s="66">
        <f>IF(details!CJ63="","",details!CJ63)</f>
        <v>20</v>
      </c>
      <c r="FJ63" s="97">
        <f t="shared" si="99"/>
        <v>100</v>
      </c>
      <c r="FK63" s="97">
        <f t="shared" si="100"/>
        <v>100</v>
      </c>
      <c r="FL63" s="97" t="str">
        <f t="shared" si="101"/>
        <v>A</v>
      </c>
      <c r="FM63" s="138">
        <f t="shared" si="102"/>
        <v>100</v>
      </c>
      <c r="FN63" s="138">
        <f t="shared" si="103"/>
        <v>0</v>
      </c>
      <c r="FO63" s="66">
        <f>IF(details!CK63="","",details!CK63)</f>
        <v>20</v>
      </c>
      <c r="FP63" s="66">
        <f>IF(details!CL63="","",details!CL63)</f>
        <v>20</v>
      </c>
      <c r="FQ63" s="66">
        <f>IF(details!CM63="","",details!CM63)</f>
        <v>20</v>
      </c>
      <c r="FR63" s="66">
        <f>IF(details!CN63="","",details!CN63)</f>
        <v>20</v>
      </c>
      <c r="FS63" s="66">
        <f>IF(details!CO63="","",details!CO63)</f>
        <v>20</v>
      </c>
      <c r="FT63" s="97">
        <f t="shared" si="104"/>
        <v>100</v>
      </c>
      <c r="FU63" s="97">
        <f t="shared" si="105"/>
        <v>100</v>
      </c>
      <c r="FV63" s="97" t="str">
        <f t="shared" si="106"/>
        <v>A</v>
      </c>
      <c r="FW63" s="138">
        <f t="shared" si="107"/>
        <v>100</v>
      </c>
      <c r="FX63" s="138">
        <f t="shared" si="108"/>
        <v>0</v>
      </c>
      <c r="FY63" s="96">
        <f t="shared" si="109"/>
        <v>200</v>
      </c>
      <c r="FZ63" s="96">
        <f t="shared" si="110"/>
        <v>150</v>
      </c>
      <c r="GA63" s="96" t="str">
        <f t="shared" si="111"/>
        <v>B</v>
      </c>
      <c r="GB63" s="96">
        <f t="shared" si="112"/>
        <v>200</v>
      </c>
      <c r="GC63" s="96">
        <f t="shared" si="113"/>
        <v>150</v>
      </c>
      <c r="GD63" s="96" t="str">
        <f t="shared" si="114"/>
        <v>B</v>
      </c>
      <c r="GE63" s="154">
        <f t="shared" si="115"/>
        <v>200</v>
      </c>
      <c r="GF63" s="154">
        <f t="shared" si="116"/>
        <v>200</v>
      </c>
      <c r="GG63" s="154" t="str">
        <f t="shared" si="117"/>
        <v>A</v>
      </c>
      <c r="GH63" s="96" t="str">
        <f t="shared" si="118"/>
        <v>A</v>
      </c>
      <c r="GI63" s="96" t="str">
        <f t="shared" si="119"/>
        <v/>
      </c>
      <c r="GJ63" s="96" t="str">
        <f t="shared" si="120"/>
        <v/>
      </c>
      <c r="GK63" s="96" t="str">
        <f t="shared" si="121"/>
        <v/>
      </c>
      <c r="GL63" s="96" t="str">
        <f t="shared" si="122"/>
        <v/>
      </c>
      <c r="GM63" s="96">
        <f t="shared" si="123"/>
        <v>200</v>
      </c>
      <c r="GN63" s="96">
        <f t="shared" si="124"/>
        <v>150</v>
      </c>
      <c r="GO63" s="96" t="str">
        <f t="shared" si="125"/>
        <v>B</v>
      </c>
      <c r="GP63" s="96">
        <f t="shared" si="126"/>
        <v>200</v>
      </c>
      <c r="GQ63" s="96">
        <f t="shared" si="127"/>
        <v>200</v>
      </c>
      <c r="GR63" s="96" t="str">
        <f t="shared" si="128"/>
        <v>A</v>
      </c>
      <c r="GS63" s="96">
        <f t="shared" si="129"/>
        <v>200</v>
      </c>
      <c r="GT63" s="96">
        <f t="shared" si="130"/>
        <v>200</v>
      </c>
      <c r="GU63" s="96" t="str">
        <f t="shared" si="131"/>
        <v>A</v>
      </c>
      <c r="GV63" s="96">
        <f t="shared" si="132"/>
        <v>100</v>
      </c>
      <c r="GW63" s="96">
        <f t="shared" si="133"/>
        <v>100</v>
      </c>
      <c r="GX63" s="96" t="str">
        <f t="shared" si="134"/>
        <v>A</v>
      </c>
      <c r="GY63" s="155">
        <f t="shared" si="135"/>
        <v>100</v>
      </c>
      <c r="GZ63" s="155">
        <f t="shared" si="136"/>
        <v>100</v>
      </c>
      <c r="HA63" s="155" t="str">
        <f t="shared" si="137"/>
        <v>A</v>
      </c>
      <c r="HB63" s="155">
        <f t="shared" si="138"/>
        <v>100</v>
      </c>
      <c r="HC63" s="155">
        <f t="shared" si="139"/>
        <v>100</v>
      </c>
      <c r="HD63" s="155" t="str">
        <f t="shared" si="140"/>
        <v>A</v>
      </c>
      <c r="HE63" s="257">
        <f t="shared" si="141"/>
        <v>0</v>
      </c>
      <c r="HF63" s="257">
        <f t="shared" si="142"/>
        <v>0</v>
      </c>
      <c r="HG63" s="257">
        <f t="shared" si="143"/>
        <v>4</v>
      </c>
      <c r="HH63" s="257">
        <f t="shared" si="144"/>
        <v>0</v>
      </c>
      <c r="HI63" s="66" t="str">
        <f t="shared" si="155"/>
        <v>PASSED</v>
      </c>
      <c r="HJ63" s="93">
        <f t="shared" si="145"/>
        <v>1200</v>
      </c>
      <c r="HK63" s="93">
        <f t="shared" si="146"/>
        <v>1050</v>
      </c>
      <c r="HL63" s="94">
        <f t="shared" si="147"/>
        <v>87.5</v>
      </c>
      <c r="HM63" s="216">
        <f t="shared" si="148"/>
        <v>87.5</v>
      </c>
      <c r="HN63" s="217">
        <f t="shared" si="149"/>
        <v>9.9999999999999893</v>
      </c>
      <c r="HO63" s="95" t="str">
        <f t="shared" si="150"/>
        <v>A</v>
      </c>
      <c r="HP63" s="156" t="str">
        <f>details!EP63</f>
        <v/>
      </c>
      <c r="HQ63" s="157" t="str">
        <f>details!EQ63</f>
        <v/>
      </c>
      <c r="HR63" s="220" t="str">
        <f t="shared" si="152"/>
        <v/>
      </c>
      <c r="HS63" s="102" t="str">
        <f>IF(details!CP63="","",details!CP63)</f>
        <v/>
      </c>
    </row>
    <row r="64" spans="1:227" ht="14" customHeight="1">
      <c r="A64" s="147">
        <f>IF(details!A64="","",details!A64)</f>
        <v>58</v>
      </c>
      <c r="B64" s="66" t="str">
        <f>IF(details!B64="","",details!B64)</f>
        <v/>
      </c>
      <c r="C64" s="66" t="str">
        <f>IF(details!C64="","",details!C64)</f>
        <v/>
      </c>
      <c r="D64" s="97">
        <f>IF(details!D64="","",details!D64)</f>
        <v>858</v>
      </c>
      <c r="E64" s="97" t="str">
        <f>IF(details!E64="","",details!E64)</f>
        <v/>
      </c>
      <c r="F64" s="66" t="str">
        <f>IF(details!F64="","",details!F64)</f>
        <v/>
      </c>
      <c r="G64" s="315" t="str">
        <f>IF(details!G64="","",details!G64)</f>
        <v/>
      </c>
      <c r="H64" s="148" t="str">
        <f>IF(details!CQ64="","",details!CQ64)</f>
        <v/>
      </c>
      <c r="I64" s="149" t="str">
        <f>IF(details!I64="","",details!I64)</f>
        <v>A58</v>
      </c>
      <c r="J64" s="149" t="str">
        <f>IF(details!J64="","",details!J64)</f>
        <v>B58</v>
      </c>
      <c r="K64" s="149" t="str">
        <f>IF(details!K64="","",details!K64)</f>
        <v>C58</v>
      </c>
      <c r="L64" s="66">
        <f>IF(details!L64="","",details!L64)</f>
        <v>5</v>
      </c>
      <c r="M64" s="66">
        <f>IF(details!M64="","",details!M64)</f>
        <v>5</v>
      </c>
      <c r="N64" s="66">
        <f t="shared" si="28"/>
        <v>10</v>
      </c>
      <c r="O64" s="66">
        <f>IF(details!N64="","",details!N64)</f>
        <v>5</v>
      </c>
      <c r="P64" s="66">
        <f>IF(details!O64="","",details!O64)</f>
        <v>5</v>
      </c>
      <c r="Q64" s="66">
        <f t="shared" si="29"/>
        <v>10</v>
      </c>
      <c r="R64" s="66">
        <f>IF(details!P64="","",details!P64)</f>
        <v>5</v>
      </c>
      <c r="S64" s="66">
        <f>IF(details!Q64="","",details!Q64)</f>
        <v>5</v>
      </c>
      <c r="T64" s="66">
        <f t="shared" si="30"/>
        <v>10</v>
      </c>
      <c r="U64" s="150">
        <f t="shared" si="31"/>
        <v>30</v>
      </c>
      <c r="V64" s="66">
        <f>IF(details!R64="","",details!R64)</f>
        <v>23</v>
      </c>
      <c r="W64" s="66">
        <f>IF(details!S64="","",details!S64)</f>
        <v>23</v>
      </c>
      <c r="X64" s="66">
        <f>IF(details!T64="","",details!T64)</f>
        <v>3</v>
      </c>
      <c r="Y64" s="150">
        <f t="shared" si="32"/>
        <v>49</v>
      </c>
      <c r="Z64" s="151">
        <f t="shared" si="33"/>
        <v>79</v>
      </c>
      <c r="AA64" s="66">
        <f>IF(details!U64="","",details!U64)</f>
        <v>23</v>
      </c>
      <c r="AB64" s="66">
        <f>IF(details!V64="","",details!V64)</f>
        <v>23</v>
      </c>
      <c r="AC64" s="66">
        <f>IF(details!W64="","",details!W64)</f>
        <v>20</v>
      </c>
      <c r="AD64" s="151">
        <f t="shared" si="34"/>
        <v>66</v>
      </c>
      <c r="AE64" s="97">
        <f t="shared" si="35"/>
        <v>145</v>
      </c>
      <c r="AF64" s="152">
        <f t="shared" si="36"/>
        <v>73</v>
      </c>
      <c r="AG64" s="97" t="str">
        <f t="shared" si="37"/>
        <v>B</v>
      </c>
      <c r="AH64" s="138">
        <f t="shared" si="0"/>
        <v>200</v>
      </c>
      <c r="AI64" s="138">
        <f t="shared" si="38"/>
        <v>0</v>
      </c>
      <c r="AJ64" s="66">
        <f>IF(details!X64="","",details!X64)</f>
        <v>5</v>
      </c>
      <c r="AK64" s="66">
        <f>IF(details!Y64="","",details!Y64)</f>
        <v>5</v>
      </c>
      <c r="AL64" s="66">
        <f t="shared" si="39"/>
        <v>10</v>
      </c>
      <c r="AM64" s="66">
        <f>IF(details!Z64="","",details!Z64)</f>
        <v>5</v>
      </c>
      <c r="AN64" s="66">
        <f>IF(details!AA64="","",details!AA64)</f>
        <v>5</v>
      </c>
      <c r="AO64" s="66">
        <f t="shared" si="40"/>
        <v>10</v>
      </c>
      <c r="AP64" s="66">
        <f>IF(details!AB64="","",details!AB64)</f>
        <v>5</v>
      </c>
      <c r="AQ64" s="66">
        <f>IF(details!AC64="","",details!AC64)</f>
        <v>5</v>
      </c>
      <c r="AR64" s="66">
        <f t="shared" si="41"/>
        <v>10</v>
      </c>
      <c r="AS64" s="150">
        <f t="shared" si="42"/>
        <v>30</v>
      </c>
      <c r="AT64" s="66">
        <f>IF(details!AD64="","",details!AD64)</f>
        <v>23</v>
      </c>
      <c r="AU64" s="66">
        <f>IF(details!AE64="","",details!AE64)</f>
        <v>23</v>
      </c>
      <c r="AV64" s="66">
        <f>IF(details!AF64="","",details!AF64)</f>
        <v>3</v>
      </c>
      <c r="AW64" s="150">
        <f t="shared" si="43"/>
        <v>49</v>
      </c>
      <c r="AX64" s="151">
        <f t="shared" si="44"/>
        <v>79</v>
      </c>
      <c r="AY64" s="66">
        <f>IF(details!AG64="","",details!AG64)</f>
        <v>23</v>
      </c>
      <c r="AZ64" s="66">
        <f>IF(details!AH64="","",details!AH64)</f>
        <v>23</v>
      </c>
      <c r="BA64" s="66">
        <f>IF(details!AI64="","",details!AI64)</f>
        <v>20</v>
      </c>
      <c r="BB64" s="151">
        <f t="shared" si="45"/>
        <v>66</v>
      </c>
      <c r="BC64" s="97">
        <f t="shared" si="46"/>
        <v>145</v>
      </c>
      <c r="BD64" s="152">
        <f t="shared" si="47"/>
        <v>73</v>
      </c>
      <c r="BE64" s="97" t="str">
        <f t="shared" si="48"/>
        <v>B</v>
      </c>
      <c r="BF64" s="138">
        <f t="shared" si="2"/>
        <v>200</v>
      </c>
      <c r="BG64" s="138">
        <f t="shared" si="49"/>
        <v>0</v>
      </c>
      <c r="BH64" s="153" t="str">
        <f>IF(D64="","",details!AJ64)</f>
        <v>s</v>
      </c>
      <c r="BI64" s="66">
        <f>IF(details!AK64="","",details!AK64)</f>
        <v>5</v>
      </c>
      <c r="BJ64" s="66">
        <f>IF(details!AL64="","",details!AL64)</f>
        <v>5</v>
      </c>
      <c r="BK64" s="66">
        <f t="shared" si="50"/>
        <v>10</v>
      </c>
      <c r="BL64" s="66">
        <f>IF(details!AM64="","",details!AM64)</f>
        <v>5</v>
      </c>
      <c r="BM64" s="66">
        <f>IF(details!AN64="","",details!AN64)</f>
        <v>5</v>
      </c>
      <c r="BN64" s="66">
        <f t="shared" si="51"/>
        <v>10</v>
      </c>
      <c r="BO64" s="66">
        <f>IF(details!AO64="","",details!AO64)</f>
        <v>5</v>
      </c>
      <c r="BP64" s="66">
        <f>IF(details!AP64="","",details!AP64)</f>
        <v>5</v>
      </c>
      <c r="BQ64" s="66">
        <f t="shared" si="52"/>
        <v>10</v>
      </c>
      <c r="BR64" s="150">
        <f t="shared" si="53"/>
        <v>30</v>
      </c>
      <c r="BS64" s="66">
        <f>IF(details!AQ64="","",details!AQ64)</f>
        <v>50</v>
      </c>
      <c r="BT64" s="66">
        <f>IF(details!AR64="","",details!AR64)</f>
        <v>20</v>
      </c>
      <c r="BU64" s="150">
        <f t="shared" si="54"/>
        <v>70</v>
      </c>
      <c r="BV64" s="151">
        <f t="shared" si="55"/>
        <v>100</v>
      </c>
      <c r="BW64" s="66">
        <f>IF(details!AS64="","",details!AS64)</f>
        <v>70</v>
      </c>
      <c r="BX64" s="66">
        <f>IF(details!AT64="","",details!AT64)</f>
        <v>30</v>
      </c>
      <c r="BY64" s="151">
        <f t="shared" si="56"/>
        <v>100</v>
      </c>
      <c r="BZ64" s="97">
        <f t="shared" si="57"/>
        <v>200</v>
      </c>
      <c r="CA64" s="152">
        <f t="shared" si="58"/>
        <v>100</v>
      </c>
      <c r="CB64" s="97" t="str">
        <f t="shared" si="59"/>
        <v>A</v>
      </c>
      <c r="CC64" s="138">
        <f t="shared" si="4"/>
        <v>200</v>
      </c>
      <c r="CD64" s="138">
        <f t="shared" si="60"/>
        <v>0</v>
      </c>
      <c r="CE64" s="66">
        <f>IF(details!AU64="","",details!AU64)</f>
        <v>5</v>
      </c>
      <c r="CF64" s="66">
        <f>IF(details!AV64="","",details!AV64)</f>
        <v>5</v>
      </c>
      <c r="CG64" s="66">
        <f t="shared" si="61"/>
        <v>10</v>
      </c>
      <c r="CH64" s="66">
        <f>IF(details!AW64="","",details!AW64)</f>
        <v>5</v>
      </c>
      <c r="CI64" s="66">
        <f>IF(details!AX64="","",details!AX64)</f>
        <v>5</v>
      </c>
      <c r="CJ64" s="66">
        <f t="shared" si="62"/>
        <v>10</v>
      </c>
      <c r="CK64" s="66">
        <f>IF(details!AY64="","",details!AY64)</f>
        <v>5</v>
      </c>
      <c r="CL64" s="66">
        <f>IF(details!AZ64="","",details!AZ64)</f>
        <v>5</v>
      </c>
      <c r="CM64" s="66">
        <f t="shared" si="63"/>
        <v>10</v>
      </c>
      <c r="CN64" s="150">
        <f t="shared" si="64"/>
        <v>30</v>
      </c>
      <c r="CO64" s="66">
        <f>IF(details!BA64="","",details!BA64)</f>
        <v>23</v>
      </c>
      <c r="CP64" s="66">
        <f>IF(details!BB64="","",details!BB64)</f>
        <v>23</v>
      </c>
      <c r="CQ64" s="66">
        <f>IF(details!BC64="","",details!BC64)</f>
        <v>3</v>
      </c>
      <c r="CR64" s="150">
        <f t="shared" si="65"/>
        <v>49</v>
      </c>
      <c r="CS64" s="151">
        <f t="shared" si="66"/>
        <v>79</v>
      </c>
      <c r="CT64" s="66">
        <f>IF(details!BD64="","",details!BD64)</f>
        <v>23</v>
      </c>
      <c r="CU64" s="66">
        <f>IF(details!BE64="","",details!BE64)</f>
        <v>23</v>
      </c>
      <c r="CV64" s="66">
        <f>IF(details!BF64="","",details!BF64)</f>
        <v>20</v>
      </c>
      <c r="CW64" s="151">
        <f t="shared" si="67"/>
        <v>66</v>
      </c>
      <c r="CX64" s="97">
        <f t="shared" si="68"/>
        <v>145</v>
      </c>
      <c r="CY64" s="152">
        <f t="shared" si="69"/>
        <v>73</v>
      </c>
      <c r="CZ64" s="97" t="str">
        <f t="shared" si="70"/>
        <v>B</v>
      </c>
      <c r="DA64" s="138">
        <f t="shared" si="6"/>
        <v>200</v>
      </c>
      <c r="DB64" s="138">
        <f t="shared" si="71"/>
        <v>0</v>
      </c>
      <c r="DC64" s="66">
        <f>IF(details!BG64="","",details!BG64)</f>
        <v>5</v>
      </c>
      <c r="DD64" s="66">
        <f>IF(details!BH64="","",details!BH64)</f>
        <v>5</v>
      </c>
      <c r="DE64" s="66">
        <f t="shared" si="72"/>
        <v>10</v>
      </c>
      <c r="DF64" s="66">
        <f>IF(details!BI64="","",details!BI64)</f>
        <v>5</v>
      </c>
      <c r="DG64" s="66">
        <f>IF(details!BJ64="","",details!BJ64)</f>
        <v>5</v>
      </c>
      <c r="DH64" s="66">
        <f t="shared" si="73"/>
        <v>10</v>
      </c>
      <c r="DI64" s="66">
        <f>IF(details!BK64="","",details!BK64)</f>
        <v>5</v>
      </c>
      <c r="DJ64" s="66">
        <f>IF(details!BL64="","",details!BL64)</f>
        <v>5</v>
      </c>
      <c r="DK64" s="66">
        <f t="shared" si="74"/>
        <v>10</v>
      </c>
      <c r="DL64" s="150">
        <f t="shared" si="75"/>
        <v>30</v>
      </c>
      <c r="DM64" s="66">
        <f>IF(details!BM64="","",details!BM64)</f>
        <v>50</v>
      </c>
      <c r="DN64" s="66">
        <f>IF(details!BN64="","",details!BN64)</f>
        <v>20</v>
      </c>
      <c r="DO64" s="150">
        <f t="shared" si="76"/>
        <v>70</v>
      </c>
      <c r="DP64" s="151">
        <f t="shared" si="77"/>
        <v>100</v>
      </c>
      <c r="DQ64" s="66">
        <f>IF(details!BO64="","",details!BO64)</f>
        <v>70</v>
      </c>
      <c r="DR64" s="66">
        <f>IF(details!BP64="","",details!BP64)</f>
        <v>30</v>
      </c>
      <c r="DS64" s="151">
        <f t="shared" si="78"/>
        <v>100</v>
      </c>
      <c r="DT64" s="97">
        <f t="shared" si="79"/>
        <v>200</v>
      </c>
      <c r="DU64" s="152">
        <f t="shared" si="80"/>
        <v>100</v>
      </c>
      <c r="DV64" s="97" t="str">
        <f t="shared" si="81"/>
        <v>A</v>
      </c>
      <c r="DW64" s="138">
        <f t="shared" si="8"/>
        <v>200</v>
      </c>
      <c r="DX64" s="138">
        <f t="shared" si="82"/>
        <v>0</v>
      </c>
      <c r="DY64" s="66">
        <f>IF(details!BQ64="","",details!BQ64)</f>
        <v>5</v>
      </c>
      <c r="DZ64" s="66">
        <f>IF(details!BR64="","",details!BR64)</f>
        <v>5</v>
      </c>
      <c r="EA64" s="66">
        <f t="shared" si="83"/>
        <v>10</v>
      </c>
      <c r="EB64" s="66">
        <f>IF(details!BS64="","",details!BS64)</f>
        <v>5</v>
      </c>
      <c r="EC64" s="66">
        <f>IF(details!BT64="","",details!BT64)</f>
        <v>5</v>
      </c>
      <c r="ED64" s="66">
        <f t="shared" si="84"/>
        <v>10</v>
      </c>
      <c r="EE64" s="66">
        <f>IF(details!BU64="","",details!BU64)</f>
        <v>5</v>
      </c>
      <c r="EF64" s="66">
        <f>IF(details!BV64="","",details!BV64)</f>
        <v>5</v>
      </c>
      <c r="EG64" s="66">
        <f t="shared" si="85"/>
        <v>10</v>
      </c>
      <c r="EH64" s="150">
        <f t="shared" si="86"/>
        <v>30</v>
      </c>
      <c r="EI64" s="66">
        <f>IF(details!BW64="","",details!BW64)</f>
        <v>50</v>
      </c>
      <c r="EJ64" s="66">
        <f>IF(details!BX64="","",details!BX64)</f>
        <v>20</v>
      </c>
      <c r="EK64" s="150">
        <f t="shared" si="87"/>
        <v>70</v>
      </c>
      <c r="EL64" s="151">
        <f t="shared" si="88"/>
        <v>100</v>
      </c>
      <c r="EM64" s="66">
        <f>IF(details!BY64="","",details!BY64)</f>
        <v>70</v>
      </c>
      <c r="EN64" s="66">
        <f>IF(details!BZ64="","",details!BZ64)</f>
        <v>30</v>
      </c>
      <c r="EO64" s="151">
        <f t="shared" si="89"/>
        <v>100</v>
      </c>
      <c r="EP64" s="97">
        <f t="shared" si="90"/>
        <v>200</v>
      </c>
      <c r="EQ64" s="152">
        <f t="shared" si="91"/>
        <v>100</v>
      </c>
      <c r="ER64" s="97" t="str">
        <f t="shared" si="92"/>
        <v>A</v>
      </c>
      <c r="ES64" s="138">
        <f t="shared" si="10"/>
        <v>200</v>
      </c>
      <c r="ET64" s="138">
        <f t="shared" si="93"/>
        <v>0</v>
      </c>
      <c r="EU64" s="66">
        <f>IF(details!CA64="","",details!CA64)</f>
        <v>20</v>
      </c>
      <c r="EV64" s="66">
        <f>IF(details!CB64="","",details!CB64)</f>
        <v>20</v>
      </c>
      <c r="EW64" s="66">
        <f>IF(details!CC64="","",details!CC64)</f>
        <v>20</v>
      </c>
      <c r="EX64" s="66">
        <f>IF(details!CD64="","",details!CD64)</f>
        <v>20</v>
      </c>
      <c r="EY64" s="66">
        <f>IF(details!CE64="","",details!CE64)</f>
        <v>20</v>
      </c>
      <c r="EZ64" s="97">
        <f t="shared" si="94"/>
        <v>100</v>
      </c>
      <c r="FA64" s="97">
        <f t="shared" si="95"/>
        <v>100</v>
      </c>
      <c r="FB64" s="97" t="str">
        <f t="shared" si="96"/>
        <v>A</v>
      </c>
      <c r="FC64" s="138">
        <f t="shared" si="97"/>
        <v>100</v>
      </c>
      <c r="FD64" s="138">
        <f t="shared" si="98"/>
        <v>0</v>
      </c>
      <c r="FE64" s="66">
        <f>IF(details!CF64="","",details!CF64)</f>
        <v>20</v>
      </c>
      <c r="FF64" s="66">
        <f>IF(details!CG64="","",details!CG64)</f>
        <v>20</v>
      </c>
      <c r="FG64" s="66">
        <f>IF(details!CH64="","",details!CH64)</f>
        <v>20</v>
      </c>
      <c r="FH64" s="66">
        <f>IF(details!CI64="","",details!CI64)</f>
        <v>20</v>
      </c>
      <c r="FI64" s="66">
        <f>IF(details!CJ64="","",details!CJ64)</f>
        <v>20</v>
      </c>
      <c r="FJ64" s="97">
        <f t="shared" si="99"/>
        <v>100</v>
      </c>
      <c r="FK64" s="97">
        <f t="shared" si="100"/>
        <v>100</v>
      </c>
      <c r="FL64" s="97" t="str">
        <f t="shared" si="101"/>
        <v>A</v>
      </c>
      <c r="FM64" s="138">
        <f t="shared" si="102"/>
        <v>100</v>
      </c>
      <c r="FN64" s="138">
        <f t="shared" si="103"/>
        <v>0</v>
      </c>
      <c r="FO64" s="66">
        <f>IF(details!CK64="","",details!CK64)</f>
        <v>20</v>
      </c>
      <c r="FP64" s="66">
        <f>IF(details!CL64="","",details!CL64)</f>
        <v>20</v>
      </c>
      <c r="FQ64" s="66">
        <f>IF(details!CM64="","",details!CM64)</f>
        <v>20</v>
      </c>
      <c r="FR64" s="66">
        <f>IF(details!CN64="","",details!CN64)</f>
        <v>20</v>
      </c>
      <c r="FS64" s="66">
        <f>IF(details!CO64="","",details!CO64)</f>
        <v>20</v>
      </c>
      <c r="FT64" s="97">
        <f t="shared" si="104"/>
        <v>100</v>
      </c>
      <c r="FU64" s="97">
        <f t="shared" si="105"/>
        <v>100</v>
      </c>
      <c r="FV64" s="97" t="str">
        <f t="shared" si="106"/>
        <v>A</v>
      </c>
      <c r="FW64" s="138">
        <f t="shared" si="107"/>
        <v>100</v>
      </c>
      <c r="FX64" s="138">
        <f t="shared" si="108"/>
        <v>0</v>
      </c>
      <c r="FY64" s="96">
        <f t="shared" si="109"/>
        <v>200</v>
      </c>
      <c r="FZ64" s="96">
        <f t="shared" si="110"/>
        <v>145</v>
      </c>
      <c r="GA64" s="96" t="str">
        <f t="shared" si="111"/>
        <v>B</v>
      </c>
      <c r="GB64" s="96">
        <f t="shared" si="112"/>
        <v>200</v>
      </c>
      <c r="GC64" s="96">
        <f t="shared" si="113"/>
        <v>145</v>
      </c>
      <c r="GD64" s="96" t="str">
        <f t="shared" si="114"/>
        <v>B</v>
      </c>
      <c r="GE64" s="154">
        <f t="shared" si="115"/>
        <v>200</v>
      </c>
      <c r="GF64" s="154">
        <f t="shared" si="116"/>
        <v>200</v>
      </c>
      <c r="GG64" s="154" t="str">
        <f t="shared" si="117"/>
        <v>A</v>
      </c>
      <c r="GH64" s="96" t="str">
        <f t="shared" si="118"/>
        <v>A</v>
      </c>
      <c r="GI64" s="96" t="str">
        <f t="shared" si="119"/>
        <v/>
      </c>
      <c r="GJ64" s="96" t="str">
        <f t="shared" si="120"/>
        <v/>
      </c>
      <c r="GK64" s="96" t="str">
        <f t="shared" si="121"/>
        <v/>
      </c>
      <c r="GL64" s="96" t="str">
        <f t="shared" si="122"/>
        <v/>
      </c>
      <c r="GM64" s="96">
        <f t="shared" si="123"/>
        <v>200</v>
      </c>
      <c r="GN64" s="96">
        <f t="shared" si="124"/>
        <v>145</v>
      </c>
      <c r="GO64" s="96" t="str">
        <f t="shared" si="125"/>
        <v>B</v>
      </c>
      <c r="GP64" s="96">
        <f t="shared" si="126"/>
        <v>200</v>
      </c>
      <c r="GQ64" s="96">
        <f t="shared" si="127"/>
        <v>200</v>
      </c>
      <c r="GR64" s="96" t="str">
        <f t="shared" si="128"/>
        <v>A</v>
      </c>
      <c r="GS64" s="96">
        <f t="shared" si="129"/>
        <v>200</v>
      </c>
      <c r="GT64" s="96">
        <f t="shared" si="130"/>
        <v>200</v>
      </c>
      <c r="GU64" s="96" t="str">
        <f t="shared" si="131"/>
        <v>A</v>
      </c>
      <c r="GV64" s="96">
        <f t="shared" si="132"/>
        <v>100</v>
      </c>
      <c r="GW64" s="96">
        <f t="shared" si="133"/>
        <v>100</v>
      </c>
      <c r="GX64" s="96" t="str">
        <f t="shared" si="134"/>
        <v>A</v>
      </c>
      <c r="GY64" s="155">
        <f t="shared" si="135"/>
        <v>100</v>
      </c>
      <c r="GZ64" s="155">
        <f t="shared" si="136"/>
        <v>100</v>
      </c>
      <c r="HA64" s="155" t="str">
        <f t="shared" si="137"/>
        <v>A</v>
      </c>
      <c r="HB64" s="155">
        <f t="shared" si="138"/>
        <v>100</v>
      </c>
      <c r="HC64" s="155">
        <f t="shared" si="139"/>
        <v>100</v>
      </c>
      <c r="HD64" s="155" t="str">
        <f t="shared" si="140"/>
        <v>A</v>
      </c>
      <c r="HE64" s="257">
        <f t="shared" si="141"/>
        <v>0</v>
      </c>
      <c r="HF64" s="257">
        <f t="shared" si="142"/>
        <v>0</v>
      </c>
      <c r="HG64" s="257">
        <f t="shared" si="143"/>
        <v>4</v>
      </c>
      <c r="HH64" s="257">
        <f t="shared" si="144"/>
        <v>0</v>
      </c>
      <c r="HI64" s="66" t="str">
        <f t="shared" si="155"/>
        <v>PASSED</v>
      </c>
      <c r="HJ64" s="93">
        <f t="shared" si="145"/>
        <v>1200</v>
      </c>
      <c r="HK64" s="93">
        <f t="shared" si="146"/>
        <v>1035</v>
      </c>
      <c r="HL64" s="94">
        <f t="shared" si="147"/>
        <v>86.25</v>
      </c>
      <c r="HM64" s="216">
        <f t="shared" si="148"/>
        <v>86.25</v>
      </c>
      <c r="HN64" s="217">
        <f t="shared" si="149"/>
        <v>10.999999999999988</v>
      </c>
      <c r="HO64" s="95" t="str">
        <f t="shared" si="150"/>
        <v>A</v>
      </c>
      <c r="HP64" s="156" t="str">
        <f>details!EP64</f>
        <v/>
      </c>
      <c r="HQ64" s="157" t="str">
        <f>details!EQ64</f>
        <v/>
      </c>
      <c r="HR64" s="220" t="str">
        <f t="shared" si="152"/>
        <v/>
      </c>
      <c r="HS64" s="102" t="str">
        <f>IF(details!CP64="","",details!CP64)</f>
        <v/>
      </c>
    </row>
    <row r="65" spans="1:227" ht="14" customHeight="1">
      <c r="A65" s="147">
        <f>IF(details!A65="","",details!A65)</f>
        <v>59</v>
      </c>
      <c r="B65" s="66" t="str">
        <f>IF(details!B65="","",details!B65)</f>
        <v/>
      </c>
      <c r="C65" s="66" t="str">
        <f>IF(details!C65="","",details!C65)</f>
        <v/>
      </c>
      <c r="D65" s="97">
        <f>IF(details!D65="","",details!D65)</f>
        <v>859</v>
      </c>
      <c r="E65" s="97" t="str">
        <f>IF(details!E65="","",details!E65)</f>
        <v/>
      </c>
      <c r="F65" s="66" t="str">
        <f>IF(details!F65="","",details!F65)</f>
        <v/>
      </c>
      <c r="G65" s="315" t="str">
        <f>IF(details!G65="","",details!G65)</f>
        <v/>
      </c>
      <c r="H65" s="148" t="str">
        <f>IF(details!CQ65="","",details!CQ65)</f>
        <v/>
      </c>
      <c r="I65" s="149" t="str">
        <f>IF(details!I65="","",details!I65)</f>
        <v>A59</v>
      </c>
      <c r="J65" s="149" t="str">
        <f>IF(details!J65="","",details!J65)</f>
        <v>B59</v>
      </c>
      <c r="K65" s="149" t="str">
        <f>IF(details!K65="","",details!K65)</f>
        <v>C59</v>
      </c>
      <c r="L65" s="66">
        <f>IF(details!L65="","",details!L65)</f>
        <v>5</v>
      </c>
      <c r="M65" s="66">
        <f>IF(details!M65="","",details!M65)</f>
        <v>5</v>
      </c>
      <c r="N65" s="66">
        <f t="shared" si="28"/>
        <v>10</v>
      </c>
      <c r="O65" s="66">
        <f>IF(details!N65="","",details!N65)</f>
        <v>5</v>
      </c>
      <c r="P65" s="66">
        <f>IF(details!O65="","",details!O65)</f>
        <v>5</v>
      </c>
      <c r="Q65" s="66">
        <f t="shared" si="29"/>
        <v>10</v>
      </c>
      <c r="R65" s="66">
        <f>IF(details!P65="","",details!P65)</f>
        <v>5</v>
      </c>
      <c r="S65" s="66">
        <f>IF(details!Q65="","",details!Q65)</f>
        <v>5</v>
      </c>
      <c r="T65" s="66">
        <f t="shared" si="30"/>
        <v>10</v>
      </c>
      <c r="U65" s="150">
        <f t="shared" si="31"/>
        <v>30</v>
      </c>
      <c r="V65" s="66">
        <f>IF(details!R65="","",details!R65)</f>
        <v>22</v>
      </c>
      <c r="W65" s="66">
        <f>IF(details!S65="","",details!S65)</f>
        <v>22</v>
      </c>
      <c r="X65" s="66">
        <f>IF(details!T65="","",details!T65)</f>
        <v>2</v>
      </c>
      <c r="Y65" s="150">
        <f t="shared" si="32"/>
        <v>46</v>
      </c>
      <c r="Z65" s="151">
        <f t="shared" si="33"/>
        <v>76</v>
      </c>
      <c r="AA65" s="66">
        <f>IF(details!U65="","",details!U65)</f>
        <v>22</v>
      </c>
      <c r="AB65" s="66">
        <f>IF(details!V65="","",details!V65)</f>
        <v>22</v>
      </c>
      <c r="AC65" s="66">
        <f>IF(details!W65="","",details!W65)</f>
        <v>20</v>
      </c>
      <c r="AD65" s="151">
        <f t="shared" si="34"/>
        <v>64</v>
      </c>
      <c r="AE65" s="97">
        <f t="shared" si="35"/>
        <v>140</v>
      </c>
      <c r="AF65" s="152">
        <f t="shared" si="36"/>
        <v>70</v>
      </c>
      <c r="AG65" s="97" t="str">
        <f t="shared" si="37"/>
        <v>C</v>
      </c>
      <c r="AH65" s="138">
        <f t="shared" si="0"/>
        <v>200</v>
      </c>
      <c r="AI65" s="138">
        <f t="shared" si="38"/>
        <v>0</v>
      </c>
      <c r="AJ65" s="66">
        <f>IF(details!X65="","",details!X65)</f>
        <v>5</v>
      </c>
      <c r="AK65" s="66">
        <f>IF(details!Y65="","",details!Y65)</f>
        <v>5</v>
      </c>
      <c r="AL65" s="66">
        <f t="shared" si="39"/>
        <v>10</v>
      </c>
      <c r="AM65" s="66">
        <f>IF(details!Z65="","",details!Z65)</f>
        <v>5</v>
      </c>
      <c r="AN65" s="66">
        <f>IF(details!AA65="","",details!AA65)</f>
        <v>5</v>
      </c>
      <c r="AO65" s="66">
        <f t="shared" si="40"/>
        <v>10</v>
      </c>
      <c r="AP65" s="66">
        <f>IF(details!AB65="","",details!AB65)</f>
        <v>5</v>
      </c>
      <c r="AQ65" s="66">
        <f>IF(details!AC65="","",details!AC65)</f>
        <v>5</v>
      </c>
      <c r="AR65" s="66">
        <f t="shared" si="41"/>
        <v>10</v>
      </c>
      <c r="AS65" s="150">
        <f t="shared" si="42"/>
        <v>30</v>
      </c>
      <c r="AT65" s="66">
        <f>IF(details!AD65="","",details!AD65)</f>
        <v>22</v>
      </c>
      <c r="AU65" s="66">
        <f>IF(details!AE65="","",details!AE65)</f>
        <v>22</v>
      </c>
      <c r="AV65" s="66">
        <f>IF(details!AF65="","",details!AF65)</f>
        <v>2</v>
      </c>
      <c r="AW65" s="150">
        <f t="shared" si="43"/>
        <v>46</v>
      </c>
      <c r="AX65" s="151">
        <f t="shared" si="44"/>
        <v>76</v>
      </c>
      <c r="AY65" s="66">
        <f>IF(details!AG65="","",details!AG65)</f>
        <v>22</v>
      </c>
      <c r="AZ65" s="66">
        <f>IF(details!AH65="","",details!AH65)</f>
        <v>22</v>
      </c>
      <c r="BA65" s="66">
        <f>IF(details!AI65="","",details!AI65)</f>
        <v>20</v>
      </c>
      <c r="BB65" s="151">
        <f t="shared" si="45"/>
        <v>64</v>
      </c>
      <c r="BC65" s="97">
        <f t="shared" si="46"/>
        <v>140</v>
      </c>
      <c r="BD65" s="152">
        <f t="shared" si="47"/>
        <v>70</v>
      </c>
      <c r="BE65" s="97" t="str">
        <f t="shared" si="48"/>
        <v>C</v>
      </c>
      <c r="BF65" s="138">
        <f t="shared" si="2"/>
        <v>200</v>
      </c>
      <c r="BG65" s="138">
        <f t="shared" si="49"/>
        <v>0</v>
      </c>
      <c r="BH65" s="153" t="str">
        <f>IF(D65="","",details!AJ65)</f>
        <v>s</v>
      </c>
      <c r="BI65" s="66">
        <f>IF(details!AK65="","",details!AK65)</f>
        <v>5</v>
      </c>
      <c r="BJ65" s="66">
        <f>IF(details!AL65="","",details!AL65)</f>
        <v>5</v>
      </c>
      <c r="BK65" s="66">
        <f t="shared" si="50"/>
        <v>10</v>
      </c>
      <c r="BL65" s="66">
        <f>IF(details!AM65="","",details!AM65)</f>
        <v>5</v>
      </c>
      <c r="BM65" s="66">
        <f>IF(details!AN65="","",details!AN65)</f>
        <v>5</v>
      </c>
      <c r="BN65" s="66">
        <f t="shared" si="51"/>
        <v>10</v>
      </c>
      <c r="BO65" s="66">
        <f>IF(details!AO65="","",details!AO65)</f>
        <v>5</v>
      </c>
      <c r="BP65" s="66">
        <f>IF(details!AP65="","",details!AP65)</f>
        <v>5</v>
      </c>
      <c r="BQ65" s="66">
        <f t="shared" si="52"/>
        <v>10</v>
      </c>
      <c r="BR65" s="150">
        <f t="shared" si="53"/>
        <v>30</v>
      </c>
      <c r="BS65" s="66">
        <f>IF(details!AQ65="","",details!AQ65)</f>
        <v>50</v>
      </c>
      <c r="BT65" s="66">
        <f>IF(details!AR65="","",details!AR65)</f>
        <v>20</v>
      </c>
      <c r="BU65" s="150">
        <f t="shared" si="54"/>
        <v>70</v>
      </c>
      <c r="BV65" s="151">
        <f t="shared" si="55"/>
        <v>100</v>
      </c>
      <c r="BW65" s="66">
        <f>IF(details!AS65="","",details!AS65)</f>
        <v>70</v>
      </c>
      <c r="BX65" s="66">
        <f>IF(details!AT65="","",details!AT65)</f>
        <v>30</v>
      </c>
      <c r="BY65" s="151">
        <f t="shared" si="56"/>
        <v>100</v>
      </c>
      <c r="BZ65" s="97">
        <f t="shared" si="57"/>
        <v>200</v>
      </c>
      <c r="CA65" s="152">
        <f t="shared" si="58"/>
        <v>100</v>
      </c>
      <c r="CB65" s="97" t="str">
        <f t="shared" si="59"/>
        <v>A</v>
      </c>
      <c r="CC65" s="138">
        <f t="shared" si="4"/>
        <v>200</v>
      </c>
      <c r="CD65" s="138">
        <f t="shared" si="60"/>
        <v>0</v>
      </c>
      <c r="CE65" s="66">
        <f>IF(details!AU65="","",details!AU65)</f>
        <v>5</v>
      </c>
      <c r="CF65" s="66">
        <f>IF(details!AV65="","",details!AV65)</f>
        <v>5</v>
      </c>
      <c r="CG65" s="66">
        <f t="shared" si="61"/>
        <v>10</v>
      </c>
      <c r="CH65" s="66">
        <f>IF(details!AW65="","",details!AW65)</f>
        <v>5</v>
      </c>
      <c r="CI65" s="66">
        <f>IF(details!AX65="","",details!AX65)</f>
        <v>5</v>
      </c>
      <c r="CJ65" s="66">
        <f t="shared" si="62"/>
        <v>10</v>
      </c>
      <c r="CK65" s="66">
        <f>IF(details!AY65="","",details!AY65)</f>
        <v>5</v>
      </c>
      <c r="CL65" s="66">
        <f>IF(details!AZ65="","",details!AZ65)</f>
        <v>5</v>
      </c>
      <c r="CM65" s="66">
        <f t="shared" si="63"/>
        <v>10</v>
      </c>
      <c r="CN65" s="150">
        <f t="shared" si="64"/>
        <v>30</v>
      </c>
      <c r="CO65" s="66">
        <f>IF(details!BA65="","",details!BA65)</f>
        <v>22</v>
      </c>
      <c r="CP65" s="66">
        <f>IF(details!BB65="","",details!BB65)</f>
        <v>22</v>
      </c>
      <c r="CQ65" s="66">
        <f>IF(details!BC65="","",details!BC65)</f>
        <v>2</v>
      </c>
      <c r="CR65" s="150">
        <f t="shared" si="65"/>
        <v>46</v>
      </c>
      <c r="CS65" s="151">
        <f t="shared" si="66"/>
        <v>76</v>
      </c>
      <c r="CT65" s="66">
        <f>IF(details!BD65="","",details!BD65)</f>
        <v>22</v>
      </c>
      <c r="CU65" s="66">
        <f>IF(details!BE65="","",details!BE65)</f>
        <v>22</v>
      </c>
      <c r="CV65" s="66">
        <f>IF(details!BF65="","",details!BF65)</f>
        <v>20</v>
      </c>
      <c r="CW65" s="151">
        <f t="shared" si="67"/>
        <v>64</v>
      </c>
      <c r="CX65" s="97">
        <f t="shared" si="68"/>
        <v>140</v>
      </c>
      <c r="CY65" s="152">
        <f t="shared" si="69"/>
        <v>70</v>
      </c>
      <c r="CZ65" s="97" t="str">
        <f t="shared" si="70"/>
        <v>C</v>
      </c>
      <c r="DA65" s="138">
        <f t="shared" si="6"/>
        <v>200</v>
      </c>
      <c r="DB65" s="138">
        <f t="shared" si="71"/>
        <v>0</v>
      </c>
      <c r="DC65" s="66">
        <f>IF(details!BG65="","",details!BG65)</f>
        <v>5</v>
      </c>
      <c r="DD65" s="66">
        <f>IF(details!BH65="","",details!BH65)</f>
        <v>5</v>
      </c>
      <c r="DE65" s="66">
        <f t="shared" si="72"/>
        <v>10</v>
      </c>
      <c r="DF65" s="66">
        <f>IF(details!BI65="","",details!BI65)</f>
        <v>5</v>
      </c>
      <c r="DG65" s="66">
        <f>IF(details!BJ65="","",details!BJ65)</f>
        <v>5</v>
      </c>
      <c r="DH65" s="66">
        <f t="shared" si="73"/>
        <v>10</v>
      </c>
      <c r="DI65" s="66">
        <f>IF(details!BK65="","",details!BK65)</f>
        <v>5</v>
      </c>
      <c r="DJ65" s="66">
        <f>IF(details!BL65="","",details!BL65)</f>
        <v>5</v>
      </c>
      <c r="DK65" s="66">
        <f t="shared" si="74"/>
        <v>10</v>
      </c>
      <c r="DL65" s="150">
        <f t="shared" si="75"/>
        <v>30</v>
      </c>
      <c r="DM65" s="66">
        <f>IF(details!BM65="","",details!BM65)</f>
        <v>50</v>
      </c>
      <c r="DN65" s="66">
        <f>IF(details!BN65="","",details!BN65)</f>
        <v>20</v>
      </c>
      <c r="DO65" s="150">
        <f t="shared" si="76"/>
        <v>70</v>
      </c>
      <c r="DP65" s="151">
        <f t="shared" si="77"/>
        <v>100</v>
      </c>
      <c r="DQ65" s="66">
        <f>IF(details!BO65="","",details!BO65)</f>
        <v>70</v>
      </c>
      <c r="DR65" s="66">
        <f>IF(details!BP65="","",details!BP65)</f>
        <v>30</v>
      </c>
      <c r="DS65" s="151">
        <f t="shared" si="78"/>
        <v>100</v>
      </c>
      <c r="DT65" s="97">
        <f t="shared" si="79"/>
        <v>200</v>
      </c>
      <c r="DU65" s="152">
        <f t="shared" si="80"/>
        <v>100</v>
      </c>
      <c r="DV65" s="97" t="str">
        <f t="shared" si="81"/>
        <v>A</v>
      </c>
      <c r="DW65" s="138">
        <f t="shared" si="8"/>
        <v>200</v>
      </c>
      <c r="DX65" s="138">
        <f t="shared" si="82"/>
        <v>0</v>
      </c>
      <c r="DY65" s="66">
        <f>IF(details!BQ65="","",details!BQ65)</f>
        <v>5</v>
      </c>
      <c r="DZ65" s="66">
        <f>IF(details!BR65="","",details!BR65)</f>
        <v>5</v>
      </c>
      <c r="EA65" s="66">
        <f t="shared" si="83"/>
        <v>10</v>
      </c>
      <c r="EB65" s="66">
        <f>IF(details!BS65="","",details!BS65)</f>
        <v>5</v>
      </c>
      <c r="EC65" s="66">
        <f>IF(details!BT65="","",details!BT65)</f>
        <v>5</v>
      </c>
      <c r="ED65" s="66">
        <f t="shared" si="84"/>
        <v>10</v>
      </c>
      <c r="EE65" s="66">
        <f>IF(details!BU65="","",details!BU65)</f>
        <v>5</v>
      </c>
      <c r="EF65" s="66">
        <f>IF(details!BV65="","",details!BV65)</f>
        <v>5</v>
      </c>
      <c r="EG65" s="66">
        <f t="shared" si="85"/>
        <v>10</v>
      </c>
      <c r="EH65" s="150">
        <f t="shared" si="86"/>
        <v>30</v>
      </c>
      <c r="EI65" s="66">
        <f>IF(details!BW65="","",details!BW65)</f>
        <v>50</v>
      </c>
      <c r="EJ65" s="66">
        <f>IF(details!BX65="","",details!BX65)</f>
        <v>20</v>
      </c>
      <c r="EK65" s="150">
        <f t="shared" si="87"/>
        <v>70</v>
      </c>
      <c r="EL65" s="151">
        <f t="shared" si="88"/>
        <v>100</v>
      </c>
      <c r="EM65" s="66">
        <f>IF(details!BY65="","",details!BY65)</f>
        <v>70</v>
      </c>
      <c r="EN65" s="66">
        <f>IF(details!BZ65="","",details!BZ65)</f>
        <v>30</v>
      </c>
      <c r="EO65" s="151">
        <f t="shared" si="89"/>
        <v>100</v>
      </c>
      <c r="EP65" s="97">
        <f t="shared" si="90"/>
        <v>200</v>
      </c>
      <c r="EQ65" s="152">
        <f t="shared" si="91"/>
        <v>100</v>
      </c>
      <c r="ER65" s="97" t="str">
        <f t="shared" si="92"/>
        <v>A</v>
      </c>
      <c r="ES65" s="138">
        <f t="shared" si="10"/>
        <v>200</v>
      </c>
      <c r="ET65" s="138">
        <f t="shared" si="93"/>
        <v>0</v>
      </c>
      <c r="EU65" s="66">
        <f>IF(details!CA65="","",details!CA65)</f>
        <v>20</v>
      </c>
      <c r="EV65" s="66">
        <f>IF(details!CB65="","",details!CB65)</f>
        <v>20</v>
      </c>
      <c r="EW65" s="66">
        <f>IF(details!CC65="","",details!CC65)</f>
        <v>20</v>
      </c>
      <c r="EX65" s="66">
        <f>IF(details!CD65="","",details!CD65)</f>
        <v>20</v>
      </c>
      <c r="EY65" s="66">
        <f>IF(details!CE65="","",details!CE65)</f>
        <v>20</v>
      </c>
      <c r="EZ65" s="97">
        <f t="shared" si="94"/>
        <v>100</v>
      </c>
      <c r="FA65" s="97">
        <f t="shared" si="95"/>
        <v>100</v>
      </c>
      <c r="FB65" s="97" t="str">
        <f t="shared" si="96"/>
        <v>A</v>
      </c>
      <c r="FC65" s="138">
        <f t="shared" si="97"/>
        <v>100</v>
      </c>
      <c r="FD65" s="138">
        <f t="shared" si="98"/>
        <v>0</v>
      </c>
      <c r="FE65" s="66">
        <f>IF(details!CF65="","",details!CF65)</f>
        <v>20</v>
      </c>
      <c r="FF65" s="66">
        <f>IF(details!CG65="","",details!CG65)</f>
        <v>20</v>
      </c>
      <c r="FG65" s="66">
        <f>IF(details!CH65="","",details!CH65)</f>
        <v>20</v>
      </c>
      <c r="FH65" s="66">
        <f>IF(details!CI65="","",details!CI65)</f>
        <v>20</v>
      </c>
      <c r="FI65" s="66">
        <f>IF(details!CJ65="","",details!CJ65)</f>
        <v>20</v>
      </c>
      <c r="FJ65" s="97">
        <f t="shared" si="99"/>
        <v>100</v>
      </c>
      <c r="FK65" s="97">
        <f t="shared" si="100"/>
        <v>100</v>
      </c>
      <c r="FL65" s="97" t="str">
        <f t="shared" si="101"/>
        <v>A</v>
      </c>
      <c r="FM65" s="138">
        <f t="shared" si="102"/>
        <v>100</v>
      </c>
      <c r="FN65" s="138">
        <f t="shared" si="103"/>
        <v>0</v>
      </c>
      <c r="FO65" s="66">
        <f>IF(details!CK65="","",details!CK65)</f>
        <v>20</v>
      </c>
      <c r="FP65" s="66">
        <f>IF(details!CL65="","",details!CL65)</f>
        <v>20</v>
      </c>
      <c r="FQ65" s="66">
        <f>IF(details!CM65="","",details!CM65)</f>
        <v>20</v>
      </c>
      <c r="FR65" s="66">
        <f>IF(details!CN65="","",details!CN65)</f>
        <v>20</v>
      </c>
      <c r="FS65" s="66">
        <f>IF(details!CO65="","",details!CO65)</f>
        <v>20</v>
      </c>
      <c r="FT65" s="97">
        <f t="shared" si="104"/>
        <v>100</v>
      </c>
      <c r="FU65" s="97">
        <f t="shared" si="105"/>
        <v>100</v>
      </c>
      <c r="FV65" s="97" t="str">
        <f t="shared" si="106"/>
        <v>A</v>
      </c>
      <c r="FW65" s="138">
        <f t="shared" si="107"/>
        <v>100</v>
      </c>
      <c r="FX65" s="138">
        <f t="shared" si="108"/>
        <v>0</v>
      </c>
      <c r="FY65" s="96">
        <f t="shared" si="109"/>
        <v>200</v>
      </c>
      <c r="FZ65" s="96">
        <f t="shared" si="110"/>
        <v>140</v>
      </c>
      <c r="GA65" s="96" t="str">
        <f t="shared" si="111"/>
        <v>C</v>
      </c>
      <c r="GB65" s="96">
        <f t="shared" si="112"/>
        <v>200</v>
      </c>
      <c r="GC65" s="96">
        <f t="shared" si="113"/>
        <v>140</v>
      </c>
      <c r="GD65" s="96" t="str">
        <f t="shared" si="114"/>
        <v>C</v>
      </c>
      <c r="GE65" s="154">
        <f t="shared" si="115"/>
        <v>200</v>
      </c>
      <c r="GF65" s="154">
        <f t="shared" si="116"/>
        <v>200</v>
      </c>
      <c r="GG65" s="154" t="str">
        <f t="shared" si="117"/>
        <v>A</v>
      </c>
      <c r="GH65" s="96" t="str">
        <f t="shared" si="118"/>
        <v>A</v>
      </c>
      <c r="GI65" s="96" t="str">
        <f t="shared" si="119"/>
        <v/>
      </c>
      <c r="GJ65" s="96" t="str">
        <f t="shared" si="120"/>
        <v/>
      </c>
      <c r="GK65" s="96" t="str">
        <f t="shared" si="121"/>
        <v/>
      </c>
      <c r="GL65" s="96" t="str">
        <f t="shared" si="122"/>
        <v/>
      </c>
      <c r="GM65" s="96">
        <f t="shared" si="123"/>
        <v>200</v>
      </c>
      <c r="GN65" s="96">
        <f t="shared" si="124"/>
        <v>140</v>
      </c>
      <c r="GO65" s="96" t="str">
        <f t="shared" si="125"/>
        <v>C</v>
      </c>
      <c r="GP65" s="96">
        <f t="shared" si="126"/>
        <v>200</v>
      </c>
      <c r="GQ65" s="96">
        <f t="shared" si="127"/>
        <v>200</v>
      </c>
      <c r="GR65" s="96" t="str">
        <f t="shared" si="128"/>
        <v>A</v>
      </c>
      <c r="GS65" s="96">
        <f t="shared" si="129"/>
        <v>200</v>
      </c>
      <c r="GT65" s="96">
        <f t="shared" si="130"/>
        <v>200</v>
      </c>
      <c r="GU65" s="96" t="str">
        <f t="shared" si="131"/>
        <v>A</v>
      </c>
      <c r="GV65" s="96">
        <f t="shared" si="132"/>
        <v>100</v>
      </c>
      <c r="GW65" s="96">
        <f t="shared" si="133"/>
        <v>100</v>
      </c>
      <c r="GX65" s="96" t="str">
        <f t="shared" si="134"/>
        <v>A</v>
      </c>
      <c r="GY65" s="155">
        <f t="shared" si="135"/>
        <v>100</v>
      </c>
      <c r="GZ65" s="155">
        <f t="shared" si="136"/>
        <v>100</v>
      </c>
      <c r="HA65" s="155" t="str">
        <f t="shared" si="137"/>
        <v>A</v>
      </c>
      <c r="HB65" s="155">
        <f t="shared" si="138"/>
        <v>100</v>
      </c>
      <c r="HC65" s="155">
        <f t="shared" si="139"/>
        <v>100</v>
      </c>
      <c r="HD65" s="155" t="str">
        <f t="shared" si="140"/>
        <v>A</v>
      </c>
      <c r="HE65" s="257">
        <f t="shared" si="141"/>
        <v>0</v>
      </c>
      <c r="HF65" s="257">
        <f t="shared" si="142"/>
        <v>0</v>
      </c>
      <c r="HG65" s="257">
        <f t="shared" si="143"/>
        <v>4</v>
      </c>
      <c r="HH65" s="257">
        <f t="shared" si="144"/>
        <v>0</v>
      </c>
      <c r="HI65" s="66" t="str">
        <f t="shared" si="155"/>
        <v>PASSED</v>
      </c>
      <c r="HJ65" s="93">
        <f t="shared" si="145"/>
        <v>1200</v>
      </c>
      <c r="HK65" s="93">
        <f t="shared" si="146"/>
        <v>1020</v>
      </c>
      <c r="HL65" s="94">
        <f t="shared" si="147"/>
        <v>85</v>
      </c>
      <c r="HM65" s="216">
        <f t="shared" si="148"/>
        <v>85</v>
      </c>
      <c r="HN65" s="217">
        <f t="shared" si="149"/>
        <v>11.999999999999986</v>
      </c>
      <c r="HO65" s="95" t="str">
        <f t="shared" si="150"/>
        <v>B</v>
      </c>
      <c r="HP65" s="156" t="str">
        <f>details!EP65</f>
        <v/>
      </c>
      <c r="HQ65" s="157" t="str">
        <f>details!EQ65</f>
        <v/>
      </c>
      <c r="HR65" s="220" t="str">
        <f t="shared" si="152"/>
        <v/>
      </c>
      <c r="HS65" s="102" t="str">
        <f>IF(details!CP65="","",details!CP65)</f>
        <v/>
      </c>
    </row>
    <row r="66" spans="1:227" ht="14" customHeight="1">
      <c r="A66" s="147">
        <f>IF(details!A66="","",details!A66)</f>
        <v>60</v>
      </c>
      <c r="B66" s="66" t="str">
        <f>IF(details!B66="","",details!B66)</f>
        <v/>
      </c>
      <c r="C66" s="66" t="str">
        <f>IF(details!C66="","",details!C66)</f>
        <v/>
      </c>
      <c r="D66" s="97">
        <f>IF(details!D66="","",details!D66)</f>
        <v>860</v>
      </c>
      <c r="E66" s="97" t="str">
        <f>IF(details!E66="","",details!E66)</f>
        <v/>
      </c>
      <c r="F66" s="66" t="str">
        <f>IF(details!F66="","",details!F66)</f>
        <v/>
      </c>
      <c r="G66" s="315" t="str">
        <f>IF(details!G66="","",details!G66)</f>
        <v/>
      </c>
      <c r="H66" s="148" t="str">
        <f>IF(details!CQ66="","",details!CQ66)</f>
        <v/>
      </c>
      <c r="I66" s="149" t="str">
        <f>IF(details!I66="","",details!I66)</f>
        <v>A60</v>
      </c>
      <c r="J66" s="149" t="str">
        <f>IF(details!J66="","",details!J66)</f>
        <v>B60</v>
      </c>
      <c r="K66" s="149" t="str">
        <f>IF(details!K66="","",details!K66)</f>
        <v>C60</v>
      </c>
      <c r="L66" s="66">
        <f>IF(details!L66="","",details!L66)</f>
        <v>5</v>
      </c>
      <c r="M66" s="66">
        <f>IF(details!M66="","",details!M66)</f>
        <v>5</v>
      </c>
      <c r="N66" s="66">
        <f t="shared" si="28"/>
        <v>10</v>
      </c>
      <c r="O66" s="66">
        <f>IF(details!N66="","",details!N66)</f>
        <v>5</v>
      </c>
      <c r="P66" s="66">
        <f>IF(details!O66="","",details!O66)</f>
        <v>5</v>
      </c>
      <c r="Q66" s="66">
        <f t="shared" si="29"/>
        <v>10</v>
      </c>
      <c r="R66" s="66">
        <f>IF(details!P66="","",details!P66)</f>
        <v>5</v>
      </c>
      <c r="S66" s="66">
        <f>IF(details!Q66="","",details!Q66)</f>
        <v>5</v>
      </c>
      <c r="T66" s="66">
        <f t="shared" si="30"/>
        <v>10</v>
      </c>
      <c r="U66" s="150">
        <f t="shared" si="31"/>
        <v>30</v>
      </c>
      <c r="V66" s="66">
        <f>IF(details!R66="","",details!R66)</f>
        <v>21</v>
      </c>
      <c r="W66" s="66">
        <f>IF(details!S66="","",details!S66)</f>
        <v>21</v>
      </c>
      <c r="X66" s="66">
        <f>IF(details!T66="","",details!T66)</f>
        <v>1</v>
      </c>
      <c r="Y66" s="150">
        <f t="shared" si="32"/>
        <v>43</v>
      </c>
      <c r="Z66" s="151">
        <f t="shared" si="33"/>
        <v>73</v>
      </c>
      <c r="AA66" s="66">
        <f>IF(details!U66="","",details!U66)</f>
        <v>21</v>
      </c>
      <c r="AB66" s="66">
        <f>IF(details!V66="","",details!V66)</f>
        <v>21</v>
      </c>
      <c r="AC66" s="66">
        <f>IF(details!W66="","",details!W66)</f>
        <v>20</v>
      </c>
      <c r="AD66" s="151">
        <f t="shared" si="34"/>
        <v>62</v>
      </c>
      <c r="AE66" s="97">
        <f t="shared" si="35"/>
        <v>135</v>
      </c>
      <c r="AF66" s="152">
        <f t="shared" si="36"/>
        <v>68</v>
      </c>
      <c r="AG66" s="97" t="str">
        <f t="shared" si="37"/>
        <v>C</v>
      </c>
      <c r="AH66" s="138">
        <f t="shared" si="0"/>
        <v>200</v>
      </c>
      <c r="AI66" s="138">
        <f t="shared" si="38"/>
        <v>0</v>
      </c>
      <c r="AJ66" s="66">
        <f>IF(details!X66="","",details!X66)</f>
        <v>5</v>
      </c>
      <c r="AK66" s="66">
        <f>IF(details!Y66="","",details!Y66)</f>
        <v>5</v>
      </c>
      <c r="AL66" s="66">
        <f t="shared" si="39"/>
        <v>10</v>
      </c>
      <c r="AM66" s="66">
        <f>IF(details!Z66="","",details!Z66)</f>
        <v>5</v>
      </c>
      <c r="AN66" s="66">
        <f>IF(details!AA66="","",details!AA66)</f>
        <v>5</v>
      </c>
      <c r="AO66" s="66">
        <f t="shared" si="40"/>
        <v>10</v>
      </c>
      <c r="AP66" s="66">
        <f>IF(details!AB66="","",details!AB66)</f>
        <v>5</v>
      </c>
      <c r="AQ66" s="66">
        <f>IF(details!AC66="","",details!AC66)</f>
        <v>5</v>
      </c>
      <c r="AR66" s="66">
        <f t="shared" si="41"/>
        <v>10</v>
      </c>
      <c r="AS66" s="150">
        <f t="shared" si="42"/>
        <v>30</v>
      </c>
      <c r="AT66" s="66">
        <f>IF(details!AD66="","",details!AD66)</f>
        <v>21</v>
      </c>
      <c r="AU66" s="66">
        <f>IF(details!AE66="","",details!AE66)</f>
        <v>21</v>
      </c>
      <c r="AV66" s="66">
        <f>IF(details!AF66="","",details!AF66)</f>
        <v>1</v>
      </c>
      <c r="AW66" s="150">
        <f t="shared" si="43"/>
        <v>43</v>
      </c>
      <c r="AX66" s="151">
        <f t="shared" si="44"/>
        <v>73</v>
      </c>
      <c r="AY66" s="66">
        <f>IF(details!AG66="","",details!AG66)</f>
        <v>21</v>
      </c>
      <c r="AZ66" s="66">
        <f>IF(details!AH66="","",details!AH66)</f>
        <v>21</v>
      </c>
      <c r="BA66" s="66">
        <f>IF(details!AI66="","",details!AI66)</f>
        <v>20</v>
      </c>
      <c r="BB66" s="151">
        <f t="shared" si="45"/>
        <v>62</v>
      </c>
      <c r="BC66" s="97">
        <f t="shared" si="46"/>
        <v>135</v>
      </c>
      <c r="BD66" s="152">
        <f t="shared" si="47"/>
        <v>68</v>
      </c>
      <c r="BE66" s="97" t="str">
        <f t="shared" si="48"/>
        <v>C</v>
      </c>
      <c r="BF66" s="138">
        <f t="shared" si="2"/>
        <v>200</v>
      </c>
      <c r="BG66" s="138">
        <f t="shared" si="49"/>
        <v>0</v>
      </c>
      <c r="BH66" s="153" t="str">
        <f>IF(D66="","",details!AJ66)</f>
        <v>s</v>
      </c>
      <c r="BI66" s="66">
        <f>IF(details!AK66="","",details!AK66)</f>
        <v>5</v>
      </c>
      <c r="BJ66" s="66">
        <f>IF(details!AL66="","",details!AL66)</f>
        <v>5</v>
      </c>
      <c r="BK66" s="66">
        <f t="shared" si="50"/>
        <v>10</v>
      </c>
      <c r="BL66" s="66">
        <f>IF(details!AM66="","",details!AM66)</f>
        <v>5</v>
      </c>
      <c r="BM66" s="66">
        <f>IF(details!AN66="","",details!AN66)</f>
        <v>5</v>
      </c>
      <c r="BN66" s="66">
        <f t="shared" si="51"/>
        <v>10</v>
      </c>
      <c r="BO66" s="66">
        <f>IF(details!AO66="","",details!AO66)</f>
        <v>5</v>
      </c>
      <c r="BP66" s="66">
        <f>IF(details!AP66="","",details!AP66)</f>
        <v>5</v>
      </c>
      <c r="BQ66" s="66">
        <f t="shared" si="52"/>
        <v>10</v>
      </c>
      <c r="BR66" s="150">
        <f t="shared" si="53"/>
        <v>30</v>
      </c>
      <c r="BS66" s="66">
        <f>IF(details!AQ66="","",details!AQ66)</f>
        <v>50</v>
      </c>
      <c r="BT66" s="66">
        <f>IF(details!AR66="","",details!AR66)</f>
        <v>20</v>
      </c>
      <c r="BU66" s="150">
        <f t="shared" si="54"/>
        <v>70</v>
      </c>
      <c r="BV66" s="151">
        <f t="shared" si="55"/>
        <v>100</v>
      </c>
      <c r="BW66" s="66">
        <f>IF(details!AS66="","",details!AS66)</f>
        <v>70</v>
      </c>
      <c r="BX66" s="66">
        <f>IF(details!AT66="","",details!AT66)</f>
        <v>30</v>
      </c>
      <c r="BY66" s="151">
        <f t="shared" si="56"/>
        <v>100</v>
      </c>
      <c r="BZ66" s="97">
        <f t="shared" si="57"/>
        <v>200</v>
      </c>
      <c r="CA66" s="152">
        <f t="shared" si="58"/>
        <v>100</v>
      </c>
      <c r="CB66" s="97" t="str">
        <f t="shared" si="59"/>
        <v>A</v>
      </c>
      <c r="CC66" s="138">
        <f t="shared" si="4"/>
        <v>200</v>
      </c>
      <c r="CD66" s="138">
        <f t="shared" si="60"/>
        <v>0</v>
      </c>
      <c r="CE66" s="66">
        <f>IF(details!AU66="","",details!AU66)</f>
        <v>5</v>
      </c>
      <c r="CF66" s="66">
        <f>IF(details!AV66="","",details!AV66)</f>
        <v>5</v>
      </c>
      <c r="CG66" s="66">
        <f t="shared" si="61"/>
        <v>10</v>
      </c>
      <c r="CH66" s="66">
        <f>IF(details!AW66="","",details!AW66)</f>
        <v>5</v>
      </c>
      <c r="CI66" s="66">
        <f>IF(details!AX66="","",details!AX66)</f>
        <v>5</v>
      </c>
      <c r="CJ66" s="66">
        <f t="shared" si="62"/>
        <v>10</v>
      </c>
      <c r="CK66" s="66">
        <f>IF(details!AY66="","",details!AY66)</f>
        <v>5</v>
      </c>
      <c r="CL66" s="66">
        <f>IF(details!AZ66="","",details!AZ66)</f>
        <v>5</v>
      </c>
      <c r="CM66" s="66">
        <f t="shared" si="63"/>
        <v>10</v>
      </c>
      <c r="CN66" s="150">
        <f t="shared" si="64"/>
        <v>30</v>
      </c>
      <c r="CO66" s="66">
        <f>IF(details!BA66="","",details!BA66)</f>
        <v>21</v>
      </c>
      <c r="CP66" s="66">
        <f>IF(details!BB66="","",details!BB66)</f>
        <v>21</v>
      </c>
      <c r="CQ66" s="66">
        <f>IF(details!BC66="","",details!BC66)</f>
        <v>1</v>
      </c>
      <c r="CR66" s="150">
        <f t="shared" si="65"/>
        <v>43</v>
      </c>
      <c r="CS66" s="151">
        <f t="shared" si="66"/>
        <v>73</v>
      </c>
      <c r="CT66" s="66">
        <f>IF(details!BD66="","",details!BD66)</f>
        <v>21</v>
      </c>
      <c r="CU66" s="66">
        <f>IF(details!BE66="","",details!BE66)</f>
        <v>21</v>
      </c>
      <c r="CV66" s="66">
        <f>IF(details!BF66="","",details!BF66)</f>
        <v>20</v>
      </c>
      <c r="CW66" s="151">
        <f t="shared" si="67"/>
        <v>62</v>
      </c>
      <c r="CX66" s="97">
        <f t="shared" si="68"/>
        <v>135</v>
      </c>
      <c r="CY66" s="152">
        <f t="shared" si="69"/>
        <v>68</v>
      </c>
      <c r="CZ66" s="97" t="str">
        <f t="shared" si="70"/>
        <v>C</v>
      </c>
      <c r="DA66" s="138">
        <f t="shared" si="6"/>
        <v>200</v>
      </c>
      <c r="DB66" s="138">
        <f t="shared" si="71"/>
        <v>0</v>
      </c>
      <c r="DC66" s="66">
        <f>IF(details!BG66="","",details!BG66)</f>
        <v>5</v>
      </c>
      <c r="DD66" s="66">
        <f>IF(details!BH66="","",details!BH66)</f>
        <v>5</v>
      </c>
      <c r="DE66" s="66">
        <f t="shared" si="72"/>
        <v>10</v>
      </c>
      <c r="DF66" s="66">
        <f>IF(details!BI66="","",details!BI66)</f>
        <v>5</v>
      </c>
      <c r="DG66" s="66">
        <f>IF(details!BJ66="","",details!BJ66)</f>
        <v>5</v>
      </c>
      <c r="DH66" s="66">
        <f t="shared" si="73"/>
        <v>10</v>
      </c>
      <c r="DI66" s="66">
        <f>IF(details!BK66="","",details!BK66)</f>
        <v>5</v>
      </c>
      <c r="DJ66" s="66">
        <f>IF(details!BL66="","",details!BL66)</f>
        <v>5</v>
      </c>
      <c r="DK66" s="66">
        <f t="shared" si="74"/>
        <v>10</v>
      </c>
      <c r="DL66" s="150">
        <f t="shared" si="75"/>
        <v>30</v>
      </c>
      <c r="DM66" s="66">
        <f>IF(details!BM66="","",details!BM66)</f>
        <v>50</v>
      </c>
      <c r="DN66" s="66">
        <f>IF(details!BN66="","",details!BN66)</f>
        <v>20</v>
      </c>
      <c r="DO66" s="150">
        <f t="shared" si="76"/>
        <v>70</v>
      </c>
      <c r="DP66" s="151">
        <f t="shared" si="77"/>
        <v>100</v>
      </c>
      <c r="DQ66" s="66">
        <f>IF(details!BO66="","",details!BO66)</f>
        <v>70</v>
      </c>
      <c r="DR66" s="66">
        <f>IF(details!BP66="","",details!BP66)</f>
        <v>30</v>
      </c>
      <c r="DS66" s="151">
        <f t="shared" si="78"/>
        <v>100</v>
      </c>
      <c r="DT66" s="97">
        <f t="shared" si="79"/>
        <v>200</v>
      </c>
      <c r="DU66" s="152">
        <f t="shared" si="80"/>
        <v>100</v>
      </c>
      <c r="DV66" s="97" t="str">
        <f t="shared" si="81"/>
        <v>A</v>
      </c>
      <c r="DW66" s="138">
        <f t="shared" si="8"/>
        <v>200</v>
      </c>
      <c r="DX66" s="138">
        <f t="shared" si="82"/>
        <v>0</v>
      </c>
      <c r="DY66" s="66">
        <f>IF(details!BQ66="","",details!BQ66)</f>
        <v>5</v>
      </c>
      <c r="DZ66" s="66">
        <f>IF(details!BR66="","",details!BR66)</f>
        <v>5</v>
      </c>
      <c r="EA66" s="66">
        <f t="shared" si="83"/>
        <v>10</v>
      </c>
      <c r="EB66" s="66">
        <f>IF(details!BS66="","",details!BS66)</f>
        <v>5</v>
      </c>
      <c r="EC66" s="66">
        <f>IF(details!BT66="","",details!BT66)</f>
        <v>5</v>
      </c>
      <c r="ED66" s="66">
        <f t="shared" si="84"/>
        <v>10</v>
      </c>
      <c r="EE66" s="66">
        <f>IF(details!BU66="","",details!BU66)</f>
        <v>5</v>
      </c>
      <c r="EF66" s="66">
        <f>IF(details!BV66="","",details!BV66)</f>
        <v>5</v>
      </c>
      <c r="EG66" s="66">
        <f t="shared" si="85"/>
        <v>10</v>
      </c>
      <c r="EH66" s="150">
        <f t="shared" si="86"/>
        <v>30</v>
      </c>
      <c r="EI66" s="66">
        <f>IF(details!BW66="","",details!BW66)</f>
        <v>50</v>
      </c>
      <c r="EJ66" s="66">
        <f>IF(details!BX66="","",details!BX66)</f>
        <v>20</v>
      </c>
      <c r="EK66" s="150">
        <f t="shared" si="87"/>
        <v>70</v>
      </c>
      <c r="EL66" s="151">
        <f t="shared" si="88"/>
        <v>100</v>
      </c>
      <c r="EM66" s="66">
        <f>IF(details!BY66="","",details!BY66)</f>
        <v>70</v>
      </c>
      <c r="EN66" s="66">
        <f>IF(details!BZ66="","",details!BZ66)</f>
        <v>30</v>
      </c>
      <c r="EO66" s="151">
        <f t="shared" si="89"/>
        <v>100</v>
      </c>
      <c r="EP66" s="97">
        <f t="shared" si="90"/>
        <v>200</v>
      </c>
      <c r="EQ66" s="152">
        <f t="shared" si="91"/>
        <v>100</v>
      </c>
      <c r="ER66" s="97" t="str">
        <f t="shared" si="92"/>
        <v>A</v>
      </c>
      <c r="ES66" s="138">
        <f t="shared" si="10"/>
        <v>200</v>
      </c>
      <c r="ET66" s="138">
        <f t="shared" si="93"/>
        <v>0</v>
      </c>
      <c r="EU66" s="66">
        <f>IF(details!CA66="","",details!CA66)</f>
        <v>20</v>
      </c>
      <c r="EV66" s="66">
        <f>IF(details!CB66="","",details!CB66)</f>
        <v>20</v>
      </c>
      <c r="EW66" s="66">
        <f>IF(details!CC66="","",details!CC66)</f>
        <v>20</v>
      </c>
      <c r="EX66" s="66">
        <f>IF(details!CD66="","",details!CD66)</f>
        <v>20</v>
      </c>
      <c r="EY66" s="66">
        <f>IF(details!CE66="","",details!CE66)</f>
        <v>20</v>
      </c>
      <c r="EZ66" s="97">
        <f t="shared" si="94"/>
        <v>100</v>
      </c>
      <c r="FA66" s="97">
        <f t="shared" si="95"/>
        <v>100</v>
      </c>
      <c r="FB66" s="97" t="str">
        <f t="shared" si="96"/>
        <v>A</v>
      </c>
      <c r="FC66" s="138">
        <f t="shared" si="97"/>
        <v>100</v>
      </c>
      <c r="FD66" s="138">
        <f t="shared" si="98"/>
        <v>0</v>
      </c>
      <c r="FE66" s="66">
        <f>IF(details!CF66="","",details!CF66)</f>
        <v>20</v>
      </c>
      <c r="FF66" s="66">
        <f>IF(details!CG66="","",details!CG66)</f>
        <v>20</v>
      </c>
      <c r="FG66" s="66">
        <f>IF(details!CH66="","",details!CH66)</f>
        <v>20</v>
      </c>
      <c r="FH66" s="66">
        <f>IF(details!CI66="","",details!CI66)</f>
        <v>20</v>
      </c>
      <c r="FI66" s="66">
        <f>IF(details!CJ66="","",details!CJ66)</f>
        <v>20</v>
      </c>
      <c r="FJ66" s="97">
        <f t="shared" si="99"/>
        <v>100</v>
      </c>
      <c r="FK66" s="97">
        <f t="shared" si="100"/>
        <v>100</v>
      </c>
      <c r="FL66" s="97" t="str">
        <f t="shared" si="101"/>
        <v>A</v>
      </c>
      <c r="FM66" s="138">
        <f t="shared" si="102"/>
        <v>100</v>
      </c>
      <c r="FN66" s="138">
        <f t="shared" si="103"/>
        <v>0</v>
      </c>
      <c r="FO66" s="66">
        <f>IF(details!CK66="","",details!CK66)</f>
        <v>20</v>
      </c>
      <c r="FP66" s="66">
        <f>IF(details!CL66="","",details!CL66)</f>
        <v>20</v>
      </c>
      <c r="FQ66" s="66">
        <f>IF(details!CM66="","",details!CM66)</f>
        <v>20</v>
      </c>
      <c r="FR66" s="66">
        <f>IF(details!CN66="","",details!CN66)</f>
        <v>20</v>
      </c>
      <c r="FS66" s="66">
        <f>IF(details!CO66="","",details!CO66)</f>
        <v>20</v>
      </c>
      <c r="FT66" s="97">
        <f t="shared" si="104"/>
        <v>100</v>
      </c>
      <c r="FU66" s="97">
        <f t="shared" si="105"/>
        <v>100</v>
      </c>
      <c r="FV66" s="97" t="str">
        <f t="shared" si="106"/>
        <v>A</v>
      </c>
      <c r="FW66" s="138">
        <f t="shared" si="107"/>
        <v>100</v>
      </c>
      <c r="FX66" s="138">
        <f t="shared" si="108"/>
        <v>0</v>
      </c>
      <c r="FY66" s="96">
        <f t="shared" si="109"/>
        <v>200</v>
      </c>
      <c r="FZ66" s="96">
        <f t="shared" si="110"/>
        <v>135</v>
      </c>
      <c r="GA66" s="96" t="str">
        <f t="shared" si="111"/>
        <v>C</v>
      </c>
      <c r="GB66" s="96">
        <f t="shared" si="112"/>
        <v>200</v>
      </c>
      <c r="GC66" s="96">
        <f t="shared" si="113"/>
        <v>135</v>
      </c>
      <c r="GD66" s="96" t="str">
        <f t="shared" si="114"/>
        <v>C</v>
      </c>
      <c r="GE66" s="154">
        <f t="shared" si="115"/>
        <v>200</v>
      </c>
      <c r="GF66" s="154">
        <f t="shared" si="116"/>
        <v>200</v>
      </c>
      <c r="GG66" s="154" t="str">
        <f t="shared" si="117"/>
        <v>A</v>
      </c>
      <c r="GH66" s="96" t="str">
        <f t="shared" si="118"/>
        <v>A</v>
      </c>
      <c r="GI66" s="96" t="str">
        <f t="shared" si="119"/>
        <v/>
      </c>
      <c r="GJ66" s="96" t="str">
        <f t="shared" si="120"/>
        <v/>
      </c>
      <c r="GK66" s="96" t="str">
        <f t="shared" si="121"/>
        <v/>
      </c>
      <c r="GL66" s="96" t="str">
        <f t="shared" si="122"/>
        <v/>
      </c>
      <c r="GM66" s="96">
        <f t="shared" si="123"/>
        <v>200</v>
      </c>
      <c r="GN66" s="96">
        <f t="shared" si="124"/>
        <v>135</v>
      </c>
      <c r="GO66" s="96" t="str">
        <f t="shared" si="125"/>
        <v>C</v>
      </c>
      <c r="GP66" s="96">
        <f t="shared" si="126"/>
        <v>200</v>
      </c>
      <c r="GQ66" s="96">
        <f t="shared" si="127"/>
        <v>200</v>
      </c>
      <c r="GR66" s="96" t="str">
        <f t="shared" si="128"/>
        <v>A</v>
      </c>
      <c r="GS66" s="96">
        <f t="shared" si="129"/>
        <v>200</v>
      </c>
      <c r="GT66" s="96">
        <f t="shared" si="130"/>
        <v>200</v>
      </c>
      <c r="GU66" s="96" t="str">
        <f t="shared" si="131"/>
        <v>A</v>
      </c>
      <c r="GV66" s="96">
        <f t="shared" si="132"/>
        <v>100</v>
      </c>
      <c r="GW66" s="96">
        <f t="shared" si="133"/>
        <v>100</v>
      </c>
      <c r="GX66" s="96" t="str">
        <f t="shared" si="134"/>
        <v>A</v>
      </c>
      <c r="GY66" s="155">
        <f t="shared" si="135"/>
        <v>100</v>
      </c>
      <c r="GZ66" s="155">
        <f t="shared" si="136"/>
        <v>100</v>
      </c>
      <c r="HA66" s="155" t="str">
        <f t="shared" si="137"/>
        <v>A</v>
      </c>
      <c r="HB66" s="155">
        <f t="shared" si="138"/>
        <v>100</v>
      </c>
      <c r="HC66" s="155">
        <f t="shared" si="139"/>
        <v>100</v>
      </c>
      <c r="HD66" s="155" t="str">
        <f t="shared" si="140"/>
        <v>A</v>
      </c>
      <c r="HE66" s="257">
        <f t="shared" si="141"/>
        <v>0</v>
      </c>
      <c r="HF66" s="257">
        <f t="shared" si="142"/>
        <v>0</v>
      </c>
      <c r="HG66" s="257">
        <f t="shared" si="143"/>
        <v>4</v>
      </c>
      <c r="HH66" s="257">
        <f t="shared" si="144"/>
        <v>0</v>
      </c>
      <c r="HI66" s="66" t="str">
        <f t="shared" si="155"/>
        <v>PASSED</v>
      </c>
      <c r="HJ66" s="93">
        <f t="shared" si="145"/>
        <v>1200</v>
      </c>
      <c r="HK66" s="93">
        <f t="shared" si="146"/>
        <v>1005</v>
      </c>
      <c r="HL66" s="94">
        <f t="shared" si="147"/>
        <v>83.75</v>
      </c>
      <c r="HM66" s="216">
        <f t="shared" si="148"/>
        <v>83.75</v>
      </c>
      <c r="HN66" s="217">
        <f t="shared" si="149"/>
        <v>12.99999999999998</v>
      </c>
      <c r="HO66" s="95" t="str">
        <f t="shared" si="150"/>
        <v>B</v>
      </c>
      <c r="HP66" s="156" t="str">
        <f>details!EP66</f>
        <v/>
      </c>
      <c r="HQ66" s="157" t="str">
        <f>details!EQ66</f>
        <v/>
      </c>
      <c r="HR66" s="220" t="str">
        <f t="shared" si="152"/>
        <v/>
      </c>
      <c r="HS66" s="102" t="str">
        <f>IF(details!CP66="","",details!CP66)</f>
        <v/>
      </c>
    </row>
    <row r="67" spans="1:227" ht="14" customHeight="1">
      <c r="A67" s="147">
        <f>IF(details!A67="","",details!A67)</f>
        <v>61</v>
      </c>
      <c r="B67" s="66" t="str">
        <f>IF(details!B67="","",details!B67)</f>
        <v/>
      </c>
      <c r="C67" s="66" t="str">
        <f>IF(details!C67="","",details!C67)</f>
        <v/>
      </c>
      <c r="D67" s="97">
        <f>IF(details!D67="","",details!D67)</f>
        <v>861</v>
      </c>
      <c r="E67" s="97" t="str">
        <f>IF(details!E67="","",details!E67)</f>
        <v/>
      </c>
      <c r="F67" s="66" t="str">
        <f>IF(details!F67="","",details!F67)</f>
        <v/>
      </c>
      <c r="G67" s="315" t="str">
        <f>IF(details!G67="","",details!G67)</f>
        <v/>
      </c>
      <c r="H67" s="148" t="str">
        <f>IF(details!CQ67="","",details!CQ67)</f>
        <v/>
      </c>
      <c r="I67" s="149" t="str">
        <f>IF(details!I67="","",details!I67)</f>
        <v>A61</v>
      </c>
      <c r="J67" s="149" t="str">
        <f>IF(details!J67="","",details!J67)</f>
        <v>B61</v>
      </c>
      <c r="K67" s="149" t="str">
        <f>IF(details!K67="","",details!K67)</f>
        <v>C61</v>
      </c>
      <c r="L67" s="66">
        <f>IF(details!L67="","",details!L67)</f>
        <v>5</v>
      </c>
      <c r="M67" s="66">
        <f>IF(details!M67="","",details!M67)</f>
        <v>5</v>
      </c>
      <c r="N67" s="66">
        <f t="shared" si="28"/>
        <v>10</v>
      </c>
      <c r="O67" s="66">
        <f>IF(details!N67="","",details!N67)</f>
        <v>5</v>
      </c>
      <c r="P67" s="66">
        <f>IF(details!O67="","",details!O67)</f>
        <v>5</v>
      </c>
      <c r="Q67" s="66">
        <f t="shared" si="29"/>
        <v>10</v>
      </c>
      <c r="R67" s="66">
        <f>IF(details!P67="","",details!P67)</f>
        <v>5</v>
      </c>
      <c r="S67" s="66">
        <f>IF(details!Q67="","",details!Q67)</f>
        <v>5</v>
      </c>
      <c r="T67" s="66">
        <f t="shared" si="30"/>
        <v>10</v>
      </c>
      <c r="U67" s="150">
        <f t="shared" si="31"/>
        <v>30</v>
      </c>
      <c r="V67" s="66">
        <f>IF(details!R67="","",details!R67)</f>
        <v>30</v>
      </c>
      <c r="W67" s="66">
        <f>IF(details!S67="","",details!S67)</f>
        <v>30</v>
      </c>
      <c r="X67" s="66">
        <f>IF(details!T67="","",details!T67)</f>
        <v>10</v>
      </c>
      <c r="Y67" s="150">
        <f t="shared" si="32"/>
        <v>70</v>
      </c>
      <c r="Z67" s="151">
        <f t="shared" si="33"/>
        <v>100</v>
      </c>
      <c r="AA67" s="66">
        <f>IF(details!U67="","",details!U67)</f>
        <v>40</v>
      </c>
      <c r="AB67" s="66">
        <f>IF(details!V67="","",details!V67)</f>
        <v>40</v>
      </c>
      <c r="AC67" s="66">
        <f>IF(details!W67="","",details!W67)</f>
        <v>20</v>
      </c>
      <c r="AD67" s="151">
        <f t="shared" si="34"/>
        <v>100</v>
      </c>
      <c r="AE67" s="97">
        <f t="shared" si="35"/>
        <v>200</v>
      </c>
      <c r="AF67" s="152">
        <f t="shared" si="36"/>
        <v>100</v>
      </c>
      <c r="AG67" s="97" t="str">
        <f t="shared" si="37"/>
        <v>A</v>
      </c>
      <c r="AH67" s="138">
        <f t="shared" si="0"/>
        <v>200</v>
      </c>
      <c r="AI67" s="138">
        <f t="shared" si="38"/>
        <v>0</v>
      </c>
      <c r="AJ67" s="66">
        <f>IF(details!X67="","",details!X67)</f>
        <v>5</v>
      </c>
      <c r="AK67" s="66">
        <f>IF(details!Y67="","",details!Y67)</f>
        <v>5</v>
      </c>
      <c r="AL67" s="66">
        <f t="shared" si="39"/>
        <v>10</v>
      </c>
      <c r="AM67" s="66">
        <f>IF(details!Z67="","",details!Z67)</f>
        <v>5</v>
      </c>
      <c r="AN67" s="66">
        <f>IF(details!AA67="","",details!AA67)</f>
        <v>5</v>
      </c>
      <c r="AO67" s="66">
        <f t="shared" si="40"/>
        <v>10</v>
      </c>
      <c r="AP67" s="66">
        <f>IF(details!AB67="","",details!AB67)</f>
        <v>5</v>
      </c>
      <c r="AQ67" s="66">
        <f>IF(details!AC67="","",details!AC67)</f>
        <v>5</v>
      </c>
      <c r="AR67" s="66">
        <f t="shared" si="41"/>
        <v>10</v>
      </c>
      <c r="AS67" s="150">
        <f t="shared" si="42"/>
        <v>30</v>
      </c>
      <c r="AT67" s="66">
        <f>IF(details!AD67="","",details!AD67)</f>
        <v>30</v>
      </c>
      <c r="AU67" s="66">
        <f>IF(details!AE67="","",details!AE67)</f>
        <v>30</v>
      </c>
      <c r="AV67" s="66">
        <f>IF(details!AF67="","",details!AF67)</f>
        <v>10</v>
      </c>
      <c r="AW67" s="150">
        <f t="shared" si="43"/>
        <v>70</v>
      </c>
      <c r="AX67" s="151">
        <f t="shared" si="44"/>
        <v>100</v>
      </c>
      <c r="AY67" s="66">
        <f>IF(details!AG67="","",details!AG67)</f>
        <v>40</v>
      </c>
      <c r="AZ67" s="66">
        <f>IF(details!AH67="","",details!AH67)</f>
        <v>40</v>
      </c>
      <c r="BA67" s="66">
        <f>IF(details!AI67="","",details!AI67)</f>
        <v>20</v>
      </c>
      <c r="BB67" s="151">
        <f t="shared" si="45"/>
        <v>100</v>
      </c>
      <c r="BC67" s="97">
        <f t="shared" si="46"/>
        <v>200</v>
      </c>
      <c r="BD67" s="152">
        <f t="shared" si="47"/>
        <v>100</v>
      </c>
      <c r="BE67" s="97" t="str">
        <f t="shared" si="48"/>
        <v>A</v>
      </c>
      <c r="BF67" s="138">
        <f t="shared" si="2"/>
        <v>200</v>
      </c>
      <c r="BG67" s="138">
        <f t="shared" si="49"/>
        <v>0</v>
      </c>
      <c r="BH67" s="153" t="str">
        <f>IF(D67="","",details!AJ67)</f>
        <v>s</v>
      </c>
      <c r="BI67" s="66">
        <f>IF(details!AK67="","",details!AK67)</f>
        <v>5</v>
      </c>
      <c r="BJ67" s="66">
        <f>IF(details!AL67="","",details!AL67)</f>
        <v>5</v>
      </c>
      <c r="BK67" s="66">
        <f t="shared" si="50"/>
        <v>10</v>
      </c>
      <c r="BL67" s="66">
        <f>IF(details!AM67="","",details!AM67)</f>
        <v>5</v>
      </c>
      <c r="BM67" s="66">
        <f>IF(details!AN67="","",details!AN67)</f>
        <v>5</v>
      </c>
      <c r="BN67" s="66">
        <f t="shared" si="51"/>
        <v>10</v>
      </c>
      <c r="BO67" s="66">
        <f>IF(details!AO67="","",details!AO67)</f>
        <v>5</v>
      </c>
      <c r="BP67" s="66">
        <f>IF(details!AP67="","",details!AP67)</f>
        <v>5</v>
      </c>
      <c r="BQ67" s="66">
        <f t="shared" si="52"/>
        <v>10</v>
      </c>
      <c r="BR67" s="150">
        <f t="shared" si="53"/>
        <v>30</v>
      </c>
      <c r="BS67" s="66">
        <f>IF(details!AQ67="","",details!AQ67)</f>
        <v>50</v>
      </c>
      <c r="BT67" s="66">
        <f>IF(details!AR67="","",details!AR67)</f>
        <v>20</v>
      </c>
      <c r="BU67" s="150">
        <f t="shared" si="54"/>
        <v>70</v>
      </c>
      <c r="BV67" s="151">
        <f t="shared" si="55"/>
        <v>100</v>
      </c>
      <c r="BW67" s="66">
        <f>IF(details!AS67="","",details!AS67)</f>
        <v>70</v>
      </c>
      <c r="BX67" s="66">
        <f>IF(details!AT67="","",details!AT67)</f>
        <v>30</v>
      </c>
      <c r="BY67" s="151">
        <f t="shared" si="56"/>
        <v>100</v>
      </c>
      <c r="BZ67" s="97">
        <f t="shared" si="57"/>
        <v>200</v>
      </c>
      <c r="CA67" s="152">
        <f t="shared" si="58"/>
        <v>100</v>
      </c>
      <c r="CB67" s="97" t="str">
        <f t="shared" si="59"/>
        <v>A</v>
      </c>
      <c r="CC67" s="138">
        <f t="shared" si="4"/>
        <v>200</v>
      </c>
      <c r="CD67" s="138">
        <f t="shared" si="60"/>
        <v>0</v>
      </c>
      <c r="CE67" s="66">
        <f>IF(details!AU67="","",details!AU67)</f>
        <v>5</v>
      </c>
      <c r="CF67" s="66">
        <f>IF(details!AV67="","",details!AV67)</f>
        <v>5</v>
      </c>
      <c r="CG67" s="66">
        <f t="shared" si="61"/>
        <v>10</v>
      </c>
      <c r="CH67" s="66">
        <f>IF(details!AW67="","",details!AW67)</f>
        <v>5</v>
      </c>
      <c r="CI67" s="66">
        <f>IF(details!AX67="","",details!AX67)</f>
        <v>5</v>
      </c>
      <c r="CJ67" s="66">
        <f t="shared" si="62"/>
        <v>10</v>
      </c>
      <c r="CK67" s="66">
        <f>IF(details!AY67="","",details!AY67)</f>
        <v>5</v>
      </c>
      <c r="CL67" s="66">
        <f>IF(details!AZ67="","",details!AZ67)</f>
        <v>5</v>
      </c>
      <c r="CM67" s="66">
        <f t="shared" si="63"/>
        <v>10</v>
      </c>
      <c r="CN67" s="150">
        <f t="shared" si="64"/>
        <v>30</v>
      </c>
      <c r="CO67" s="66">
        <f>IF(details!BA67="","",details!BA67)</f>
        <v>30</v>
      </c>
      <c r="CP67" s="66">
        <f>IF(details!BB67="","",details!BB67)</f>
        <v>30</v>
      </c>
      <c r="CQ67" s="66">
        <f>IF(details!BC67="","",details!BC67)</f>
        <v>10</v>
      </c>
      <c r="CR67" s="150">
        <f t="shared" si="65"/>
        <v>70</v>
      </c>
      <c r="CS67" s="151">
        <f t="shared" si="66"/>
        <v>100</v>
      </c>
      <c r="CT67" s="66">
        <f>IF(details!BD67="","",details!BD67)</f>
        <v>40</v>
      </c>
      <c r="CU67" s="66">
        <f>IF(details!BE67="","",details!BE67)</f>
        <v>40</v>
      </c>
      <c r="CV67" s="66">
        <f>IF(details!BF67="","",details!BF67)</f>
        <v>20</v>
      </c>
      <c r="CW67" s="151">
        <f t="shared" si="67"/>
        <v>100</v>
      </c>
      <c r="CX67" s="97">
        <f t="shared" si="68"/>
        <v>200</v>
      </c>
      <c r="CY67" s="152">
        <f t="shared" si="69"/>
        <v>100</v>
      </c>
      <c r="CZ67" s="97" t="str">
        <f t="shared" si="70"/>
        <v>A</v>
      </c>
      <c r="DA67" s="138">
        <f t="shared" si="6"/>
        <v>200</v>
      </c>
      <c r="DB67" s="138">
        <f t="shared" si="71"/>
        <v>0</v>
      </c>
      <c r="DC67" s="66">
        <f>IF(details!BG67="","",details!BG67)</f>
        <v>5</v>
      </c>
      <c r="DD67" s="66">
        <f>IF(details!BH67="","",details!BH67)</f>
        <v>5</v>
      </c>
      <c r="DE67" s="66">
        <f t="shared" si="72"/>
        <v>10</v>
      </c>
      <c r="DF67" s="66">
        <f>IF(details!BI67="","",details!BI67)</f>
        <v>5</v>
      </c>
      <c r="DG67" s="66">
        <f>IF(details!BJ67="","",details!BJ67)</f>
        <v>5</v>
      </c>
      <c r="DH67" s="66">
        <f t="shared" si="73"/>
        <v>10</v>
      </c>
      <c r="DI67" s="66">
        <f>IF(details!BK67="","",details!BK67)</f>
        <v>5</v>
      </c>
      <c r="DJ67" s="66">
        <f>IF(details!BL67="","",details!BL67)</f>
        <v>5</v>
      </c>
      <c r="DK67" s="66">
        <f t="shared" si="74"/>
        <v>10</v>
      </c>
      <c r="DL67" s="150">
        <f t="shared" si="75"/>
        <v>30</v>
      </c>
      <c r="DM67" s="66">
        <f>IF(details!BM67="","",details!BM67)</f>
        <v>50</v>
      </c>
      <c r="DN67" s="66">
        <f>IF(details!BN67="","",details!BN67)</f>
        <v>20</v>
      </c>
      <c r="DO67" s="150">
        <f t="shared" si="76"/>
        <v>70</v>
      </c>
      <c r="DP67" s="151">
        <f t="shared" si="77"/>
        <v>100</v>
      </c>
      <c r="DQ67" s="66">
        <f>IF(details!BO67="","",details!BO67)</f>
        <v>70</v>
      </c>
      <c r="DR67" s="66">
        <f>IF(details!BP67="","",details!BP67)</f>
        <v>30</v>
      </c>
      <c r="DS67" s="151">
        <f t="shared" si="78"/>
        <v>100</v>
      </c>
      <c r="DT67" s="97">
        <f t="shared" si="79"/>
        <v>200</v>
      </c>
      <c r="DU67" s="152">
        <f t="shared" si="80"/>
        <v>100</v>
      </c>
      <c r="DV67" s="97" t="str">
        <f t="shared" si="81"/>
        <v>A</v>
      </c>
      <c r="DW67" s="138">
        <f t="shared" si="8"/>
        <v>200</v>
      </c>
      <c r="DX67" s="138">
        <f t="shared" si="82"/>
        <v>0</v>
      </c>
      <c r="DY67" s="66">
        <f>IF(details!BQ67="","",details!BQ67)</f>
        <v>5</v>
      </c>
      <c r="DZ67" s="66">
        <f>IF(details!BR67="","",details!BR67)</f>
        <v>5</v>
      </c>
      <c r="EA67" s="66">
        <f t="shared" si="83"/>
        <v>10</v>
      </c>
      <c r="EB67" s="66">
        <f>IF(details!BS67="","",details!BS67)</f>
        <v>5</v>
      </c>
      <c r="EC67" s="66">
        <f>IF(details!BT67="","",details!BT67)</f>
        <v>5</v>
      </c>
      <c r="ED67" s="66">
        <f t="shared" si="84"/>
        <v>10</v>
      </c>
      <c r="EE67" s="66">
        <f>IF(details!BU67="","",details!BU67)</f>
        <v>5</v>
      </c>
      <c r="EF67" s="66">
        <f>IF(details!BV67="","",details!BV67)</f>
        <v>5</v>
      </c>
      <c r="EG67" s="66">
        <f t="shared" si="85"/>
        <v>10</v>
      </c>
      <c r="EH67" s="150">
        <f t="shared" si="86"/>
        <v>30</v>
      </c>
      <c r="EI67" s="66">
        <f>IF(details!BW67="","",details!BW67)</f>
        <v>50</v>
      </c>
      <c r="EJ67" s="66">
        <f>IF(details!BX67="","",details!BX67)</f>
        <v>20</v>
      </c>
      <c r="EK67" s="150">
        <f t="shared" si="87"/>
        <v>70</v>
      </c>
      <c r="EL67" s="151">
        <f t="shared" si="88"/>
        <v>100</v>
      </c>
      <c r="EM67" s="66">
        <f>IF(details!BY67="","",details!BY67)</f>
        <v>70</v>
      </c>
      <c r="EN67" s="66">
        <f>IF(details!BZ67="","",details!BZ67)</f>
        <v>30</v>
      </c>
      <c r="EO67" s="151">
        <f t="shared" si="89"/>
        <v>100</v>
      </c>
      <c r="EP67" s="97">
        <f t="shared" si="90"/>
        <v>200</v>
      </c>
      <c r="EQ67" s="152">
        <f t="shared" si="91"/>
        <v>100</v>
      </c>
      <c r="ER67" s="97" t="str">
        <f t="shared" si="92"/>
        <v>A</v>
      </c>
      <c r="ES67" s="138">
        <f t="shared" si="10"/>
        <v>200</v>
      </c>
      <c r="ET67" s="138">
        <f t="shared" si="93"/>
        <v>0</v>
      </c>
      <c r="EU67" s="66">
        <f>IF(details!CA67="","",details!CA67)</f>
        <v>20</v>
      </c>
      <c r="EV67" s="66">
        <f>IF(details!CB67="","",details!CB67)</f>
        <v>20</v>
      </c>
      <c r="EW67" s="66">
        <f>IF(details!CC67="","",details!CC67)</f>
        <v>20</v>
      </c>
      <c r="EX67" s="66">
        <f>IF(details!CD67="","",details!CD67)</f>
        <v>20</v>
      </c>
      <c r="EY67" s="66">
        <f>IF(details!CE67="","",details!CE67)</f>
        <v>20</v>
      </c>
      <c r="EZ67" s="97">
        <f t="shared" si="94"/>
        <v>100</v>
      </c>
      <c r="FA67" s="97">
        <f t="shared" si="95"/>
        <v>100</v>
      </c>
      <c r="FB67" s="97" t="str">
        <f t="shared" si="96"/>
        <v>A</v>
      </c>
      <c r="FC67" s="138">
        <f t="shared" si="97"/>
        <v>100</v>
      </c>
      <c r="FD67" s="138">
        <f t="shared" si="98"/>
        <v>0</v>
      </c>
      <c r="FE67" s="66">
        <f>IF(details!CF67="","",details!CF67)</f>
        <v>20</v>
      </c>
      <c r="FF67" s="66">
        <f>IF(details!CG67="","",details!CG67)</f>
        <v>20</v>
      </c>
      <c r="FG67" s="66">
        <f>IF(details!CH67="","",details!CH67)</f>
        <v>20</v>
      </c>
      <c r="FH67" s="66">
        <f>IF(details!CI67="","",details!CI67)</f>
        <v>20</v>
      </c>
      <c r="FI67" s="66">
        <f>IF(details!CJ67="","",details!CJ67)</f>
        <v>20</v>
      </c>
      <c r="FJ67" s="97">
        <f t="shared" si="99"/>
        <v>100</v>
      </c>
      <c r="FK67" s="97">
        <f t="shared" si="100"/>
        <v>100</v>
      </c>
      <c r="FL67" s="97" t="str">
        <f t="shared" si="101"/>
        <v>A</v>
      </c>
      <c r="FM67" s="138">
        <f t="shared" si="102"/>
        <v>100</v>
      </c>
      <c r="FN67" s="138">
        <f t="shared" si="103"/>
        <v>0</v>
      </c>
      <c r="FO67" s="66">
        <f>IF(details!CK67="","",details!CK67)</f>
        <v>20</v>
      </c>
      <c r="FP67" s="66">
        <f>IF(details!CL67="","",details!CL67)</f>
        <v>20</v>
      </c>
      <c r="FQ67" s="66">
        <f>IF(details!CM67="","",details!CM67)</f>
        <v>20</v>
      </c>
      <c r="FR67" s="66">
        <f>IF(details!CN67="","",details!CN67)</f>
        <v>20</v>
      </c>
      <c r="FS67" s="66">
        <f>IF(details!CO67="","",details!CO67)</f>
        <v>20</v>
      </c>
      <c r="FT67" s="97">
        <f t="shared" si="104"/>
        <v>100</v>
      </c>
      <c r="FU67" s="97">
        <f t="shared" si="105"/>
        <v>100</v>
      </c>
      <c r="FV67" s="97" t="str">
        <f t="shared" si="106"/>
        <v>A</v>
      </c>
      <c r="FW67" s="138">
        <f t="shared" si="107"/>
        <v>100</v>
      </c>
      <c r="FX67" s="138">
        <f t="shared" si="108"/>
        <v>0</v>
      </c>
      <c r="FY67" s="96">
        <f t="shared" si="109"/>
        <v>200</v>
      </c>
      <c r="FZ67" s="96">
        <f t="shared" si="110"/>
        <v>200</v>
      </c>
      <c r="GA67" s="96" t="str">
        <f t="shared" si="111"/>
        <v>A</v>
      </c>
      <c r="GB67" s="96">
        <f t="shared" si="112"/>
        <v>200</v>
      </c>
      <c r="GC67" s="96">
        <f t="shared" si="113"/>
        <v>200</v>
      </c>
      <c r="GD67" s="96" t="str">
        <f t="shared" si="114"/>
        <v>A</v>
      </c>
      <c r="GE67" s="154">
        <f t="shared" si="115"/>
        <v>200</v>
      </c>
      <c r="GF67" s="154">
        <f t="shared" si="116"/>
        <v>200</v>
      </c>
      <c r="GG67" s="154" t="str">
        <f t="shared" si="117"/>
        <v>A</v>
      </c>
      <c r="GH67" s="96" t="str">
        <f t="shared" si="118"/>
        <v>A</v>
      </c>
      <c r="GI67" s="96" t="str">
        <f t="shared" si="119"/>
        <v/>
      </c>
      <c r="GJ67" s="96" t="str">
        <f t="shared" si="120"/>
        <v/>
      </c>
      <c r="GK67" s="96" t="str">
        <f t="shared" si="121"/>
        <v/>
      </c>
      <c r="GL67" s="96" t="str">
        <f t="shared" si="122"/>
        <v/>
      </c>
      <c r="GM67" s="96">
        <f t="shared" si="123"/>
        <v>200</v>
      </c>
      <c r="GN67" s="96">
        <f t="shared" si="124"/>
        <v>200</v>
      </c>
      <c r="GO67" s="96" t="str">
        <f t="shared" si="125"/>
        <v>A</v>
      </c>
      <c r="GP67" s="96">
        <f t="shared" si="126"/>
        <v>200</v>
      </c>
      <c r="GQ67" s="96">
        <f t="shared" si="127"/>
        <v>200</v>
      </c>
      <c r="GR67" s="96" t="str">
        <f t="shared" si="128"/>
        <v>A</v>
      </c>
      <c r="GS67" s="96">
        <f t="shared" si="129"/>
        <v>200</v>
      </c>
      <c r="GT67" s="96">
        <f t="shared" si="130"/>
        <v>200</v>
      </c>
      <c r="GU67" s="96" t="str">
        <f t="shared" si="131"/>
        <v>A</v>
      </c>
      <c r="GV67" s="96">
        <f t="shared" si="132"/>
        <v>100</v>
      </c>
      <c r="GW67" s="96">
        <f t="shared" si="133"/>
        <v>100</v>
      </c>
      <c r="GX67" s="96" t="str">
        <f t="shared" si="134"/>
        <v>A</v>
      </c>
      <c r="GY67" s="155">
        <f t="shared" si="135"/>
        <v>100</v>
      </c>
      <c r="GZ67" s="155">
        <f t="shared" si="136"/>
        <v>100</v>
      </c>
      <c r="HA67" s="155" t="str">
        <f t="shared" si="137"/>
        <v>A</v>
      </c>
      <c r="HB67" s="155">
        <f t="shared" si="138"/>
        <v>100</v>
      </c>
      <c r="HC67" s="155">
        <f t="shared" si="139"/>
        <v>100</v>
      </c>
      <c r="HD67" s="155" t="str">
        <f t="shared" si="140"/>
        <v>A</v>
      </c>
      <c r="HE67" s="257">
        <f t="shared" si="141"/>
        <v>0</v>
      </c>
      <c r="HF67" s="257">
        <f t="shared" si="142"/>
        <v>0</v>
      </c>
      <c r="HG67" s="257">
        <f t="shared" si="143"/>
        <v>4</v>
      </c>
      <c r="HH67" s="257">
        <f t="shared" si="144"/>
        <v>0</v>
      </c>
      <c r="HI67" s="66" t="str">
        <f t="shared" si="155"/>
        <v>PASSED</v>
      </c>
      <c r="HJ67" s="93">
        <f t="shared" si="145"/>
        <v>1200</v>
      </c>
      <c r="HK67" s="93">
        <f t="shared" si="146"/>
        <v>1200</v>
      </c>
      <c r="HL67" s="94">
        <f t="shared" si="147"/>
        <v>100</v>
      </c>
      <c r="HM67" s="216">
        <f t="shared" si="148"/>
        <v>100</v>
      </c>
      <c r="HN67" s="217">
        <f t="shared" si="149"/>
        <v>0</v>
      </c>
      <c r="HO67" s="95" t="str">
        <f t="shared" si="150"/>
        <v>A</v>
      </c>
      <c r="HP67" s="156" t="str">
        <f>details!EP67</f>
        <v/>
      </c>
      <c r="HQ67" s="157" t="str">
        <f>details!EQ67</f>
        <v/>
      </c>
      <c r="HR67" s="220" t="str">
        <f t="shared" si="152"/>
        <v/>
      </c>
      <c r="HS67" s="102" t="str">
        <f>IF(details!CP67="","",details!CP67)</f>
        <v/>
      </c>
    </row>
    <row r="68" spans="1:227" ht="14" customHeight="1">
      <c r="A68" s="147">
        <f>IF(details!A68="","",details!A68)</f>
        <v>62</v>
      </c>
      <c r="B68" s="66" t="str">
        <f>IF(details!B68="","",details!B68)</f>
        <v/>
      </c>
      <c r="C68" s="66" t="str">
        <f>IF(details!C68="","",details!C68)</f>
        <v/>
      </c>
      <c r="D68" s="97">
        <f>IF(details!D68="","",details!D68)</f>
        <v>862</v>
      </c>
      <c r="E68" s="97" t="str">
        <f>IF(details!E68="","",details!E68)</f>
        <v/>
      </c>
      <c r="F68" s="66" t="str">
        <f>IF(details!F68="","",details!F68)</f>
        <v/>
      </c>
      <c r="G68" s="315" t="str">
        <f>IF(details!G68="","",details!G68)</f>
        <v/>
      </c>
      <c r="H68" s="148" t="str">
        <f>IF(details!CQ68="","",details!CQ68)</f>
        <v/>
      </c>
      <c r="I68" s="149" t="str">
        <f>IF(details!I68="","",details!I68)</f>
        <v>A62</v>
      </c>
      <c r="J68" s="149" t="str">
        <f>IF(details!J68="","",details!J68)</f>
        <v>B62</v>
      </c>
      <c r="K68" s="149" t="str">
        <f>IF(details!K68="","",details!K68)</f>
        <v>C62</v>
      </c>
      <c r="L68" s="66">
        <f>IF(details!L68="","",details!L68)</f>
        <v>5</v>
      </c>
      <c r="M68" s="66">
        <f>IF(details!M68="","",details!M68)</f>
        <v>5</v>
      </c>
      <c r="N68" s="66">
        <f t="shared" si="28"/>
        <v>10</v>
      </c>
      <c r="O68" s="66">
        <f>IF(details!N68="","",details!N68)</f>
        <v>5</v>
      </c>
      <c r="P68" s="66">
        <f>IF(details!O68="","",details!O68)</f>
        <v>5</v>
      </c>
      <c r="Q68" s="66">
        <f t="shared" si="29"/>
        <v>10</v>
      </c>
      <c r="R68" s="66">
        <f>IF(details!P68="","",details!P68)</f>
        <v>5</v>
      </c>
      <c r="S68" s="66">
        <f>IF(details!Q68="","",details!Q68)</f>
        <v>5</v>
      </c>
      <c r="T68" s="66">
        <f t="shared" si="30"/>
        <v>10</v>
      </c>
      <c r="U68" s="150">
        <f t="shared" si="31"/>
        <v>30</v>
      </c>
      <c r="V68" s="66">
        <f>IF(details!R68="","",details!R68)</f>
        <v>29</v>
      </c>
      <c r="W68" s="66">
        <f>IF(details!S68="","",details!S68)</f>
        <v>29</v>
      </c>
      <c r="X68" s="66">
        <f>IF(details!T68="","",details!T68)</f>
        <v>9</v>
      </c>
      <c r="Y68" s="150">
        <f t="shared" si="32"/>
        <v>67</v>
      </c>
      <c r="Z68" s="151">
        <f t="shared" si="33"/>
        <v>97</v>
      </c>
      <c r="AA68" s="66">
        <f>IF(details!U68="","",details!U68)</f>
        <v>39</v>
      </c>
      <c r="AB68" s="66">
        <f>IF(details!V68="","",details!V68)</f>
        <v>39</v>
      </c>
      <c r="AC68" s="66">
        <f>IF(details!W68="","",details!W68)</f>
        <v>20</v>
      </c>
      <c r="AD68" s="151">
        <f t="shared" si="34"/>
        <v>98</v>
      </c>
      <c r="AE68" s="97">
        <f t="shared" si="35"/>
        <v>195</v>
      </c>
      <c r="AF68" s="152">
        <f t="shared" si="36"/>
        <v>98</v>
      </c>
      <c r="AG68" s="97" t="str">
        <f t="shared" si="37"/>
        <v>A</v>
      </c>
      <c r="AH68" s="138">
        <f t="shared" si="0"/>
        <v>200</v>
      </c>
      <c r="AI68" s="138">
        <f t="shared" si="38"/>
        <v>0</v>
      </c>
      <c r="AJ68" s="66">
        <f>IF(details!X68="","",details!X68)</f>
        <v>5</v>
      </c>
      <c r="AK68" s="66">
        <f>IF(details!Y68="","",details!Y68)</f>
        <v>5</v>
      </c>
      <c r="AL68" s="66">
        <f t="shared" si="39"/>
        <v>10</v>
      </c>
      <c r="AM68" s="66">
        <f>IF(details!Z68="","",details!Z68)</f>
        <v>5</v>
      </c>
      <c r="AN68" s="66">
        <f>IF(details!AA68="","",details!AA68)</f>
        <v>5</v>
      </c>
      <c r="AO68" s="66">
        <f t="shared" si="40"/>
        <v>10</v>
      </c>
      <c r="AP68" s="66">
        <f>IF(details!AB68="","",details!AB68)</f>
        <v>5</v>
      </c>
      <c r="AQ68" s="66">
        <f>IF(details!AC68="","",details!AC68)</f>
        <v>5</v>
      </c>
      <c r="AR68" s="66">
        <f t="shared" si="41"/>
        <v>10</v>
      </c>
      <c r="AS68" s="150">
        <f t="shared" si="42"/>
        <v>30</v>
      </c>
      <c r="AT68" s="66">
        <f>IF(details!AD68="","",details!AD68)</f>
        <v>29</v>
      </c>
      <c r="AU68" s="66">
        <f>IF(details!AE68="","",details!AE68)</f>
        <v>29</v>
      </c>
      <c r="AV68" s="66">
        <f>IF(details!AF68="","",details!AF68)</f>
        <v>9</v>
      </c>
      <c r="AW68" s="150">
        <f t="shared" si="43"/>
        <v>67</v>
      </c>
      <c r="AX68" s="151">
        <f t="shared" si="44"/>
        <v>97</v>
      </c>
      <c r="AY68" s="66">
        <f>IF(details!AG68="","",details!AG68)</f>
        <v>39</v>
      </c>
      <c r="AZ68" s="66">
        <f>IF(details!AH68="","",details!AH68)</f>
        <v>39</v>
      </c>
      <c r="BA68" s="66">
        <f>IF(details!AI68="","",details!AI68)</f>
        <v>20</v>
      </c>
      <c r="BB68" s="151">
        <f t="shared" si="45"/>
        <v>98</v>
      </c>
      <c r="BC68" s="97">
        <f t="shared" si="46"/>
        <v>195</v>
      </c>
      <c r="BD68" s="152">
        <f t="shared" si="47"/>
        <v>98</v>
      </c>
      <c r="BE68" s="97" t="str">
        <f t="shared" si="48"/>
        <v>A</v>
      </c>
      <c r="BF68" s="138">
        <f t="shared" si="2"/>
        <v>200</v>
      </c>
      <c r="BG68" s="138">
        <f t="shared" si="49"/>
        <v>0</v>
      </c>
      <c r="BH68" s="153" t="str">
        <f>IF(D68="","",details!AJ68)</f>
        <v>s</v>
      </c>
      <c r="BI68" s="66">
        <f>IF(details!AK68="","",details!AK68)</f>
        <v>5</v>
      </c>
      <c r="BJ68" s="66">
        <f>IF(details!AL68="","",details!AL68)</f>
        <v>5</v>
      </c>
      <c r="BK68" s="66">
        <f t="shared" si="50"/>
        <v>10</v>
      </c>
      <c r="BL68" s="66">
        <f>IF(details!AM68="","",details!AM68)</f>
        <v>5</v>
      </c>
      <c r="BM68" s="66">
        <f>IF(details!AN68="","",details!AN68)</f>
        <v>5</v>
      </c>
      <c r="BN68" s="66">
        <f t="shared" si="51"/>
        <v>10</v>
      </c>
      <c r="BO68" s="66">
        <f>IF(details!AO68="","",details!AO68)</f>
        <v>5</v>
      </c>
      <c r="BP68" s="66">
        <f>IF(details!AP68="","",details!AP68)</f>
        <v>5</v>
      </c>
      <c r="BQ68" s="66">
        <f t="shared" si="52"/>
        <v>10</v>
      </c>
      <c r="BR68" s="150">
        <f t="shared" si="53"/>
        <v>30</v>
      </c>
      <c r="BS68" s="66">
        <f>IF(details!AQ68="","",details!AQ68)</f>
        <v>50</v>
      </c>
      <c r="BT68" s="66">
        <f>IF(details!AR68="","",details!AR68)</f>
        <v>20</v>
      </c>
      <c r="BU68" s="150">
        <f t="shared" si="54"/>
        <v>70</v>
      </c>
      <c r="BV68" s="151">
        <f t="shared" si="55"/>
        <v>100</v>
      </c>
      <c r="BW68" s="66">
        <f>IF(details!AS68="","",details!AS68)</f>
        <v>70</v>
      </c>
      <c r="BX68" s="66">
        <f>IF(details!AT68="","",details!AT68)</f>
        <v>30</v>
      </c>
      <c r="BY68" s="151">
        <f t="shared" si="56"/>
        <v>100</v>
      </c>
      <c r="BZ68" s="97">
        <f t="shared" si="57"/>
        <v>200</v>
      </c>
      <c r="CA68" s="152">
        <f t="shared" si="58"/>
        <v>100</v>
      </c>
      <c r="CB68" s="97" t="str">
        <f t="shared" si="59"/>
        <v>A</v>
      </c>
      <c r="CC68" s="138">
        <f t="shared" si="4"/>
        <v>200</v>
      </c>
      <c r="CD68" s="138">
        <f t="shared" si="60"/>
        <v>0</v>
      </c>
      <c r="CE68" s="66">
        <f>IF(details!AU68="","",details!AU68)</f>
        <v>5</v>
      </c>
      <c r="CF68" s="66">
        <f>IF(details!AV68="","",details!AV68)</f>
        <v>5</v>
      </c>
      <c r="CG68" s="66">
        <f t="shared" si="61"/>
        <v>10</v>
      </c>
      <c r="CH68" s="66">
        <f>IF(details!AW68="","",details!AW68)</f>
        <v>5</v>
      </c>
      <c r="CI68" s="66">
        <f>IF(details!AX68="","",details!AX68)</f>
        <v>5</v>
      </c>
      <c r="CJ68" s="66">
        <f t="shared" si="62"/>
        <v>10</v>
      </c>
      <c r="CK68" s="66">
        <f>IF(details!AY68="","",details!AY68)</f>
        <v>5</v>
      </c>
      <c r="CL68" s="66">
        <f>IF(details!AZ68="","",details!AZ68)</f>
        <v>5</v>
      </c>
      <c r="CM68" s="66">
        <f t="shared" si="63"/>
        <v>10</v>
      </c>
      <c r="CN68" s="150">
        <f t="shared" si="64"/>
        <v>30</v>
      </c>
      <c r="CO68" s="66">
        <f>IF(details!BA68="","",details!BA68)</f>
        <v>29</v>
      </c>
      <c r="CP68" s="66">
        <f>IF(details!BB68="","",details!BB68)</f>
        <v>29</v>
      </c>
      <c r="CQ68" s="66">
        <f>IF(details!BC68="","",details!BC68)</f>
        <v>9</v>
      </c>
      <c r="CR68" s="150">
        <f t="shared" si="65"/>
        <v>67</v>
      </c>
      <c r="CS68" s="151">
        <f t="shared" si="66"/>
        <v>97</v>
      </c>
      <c r="CT68" s="66">
        <f>IF(details!BD68="","",details!BD68)</f>
        <v>39</v>
      </c>
      <c r="CU68" s="66">
        <f>IF(details!BE68="","",details!BE68)</f>
        <v>39</v>
      </c>
      <c r="CV68" s="66">
        <f>IF(details!BF68="","",details!BF68)</f>
        <v>20</v>
      </c>
      <c r="CW68" s="151">
        <f t="shared" si="67"/>
        <v>98</v>
      </c>
      <c r="CX68" s="97">
        <f t="shared" si="68"/>
        <v>195</v>
      </c>
      <c r="CY68" s="152">
        <f t="shared" si="69"/>
        <v>98</v>
      </c>
      <c r="CZ68" s="97" t="str">
        <f t="shared" si="70"/>
        <v>A</v>
      </c>
      <c r="DA68" s="138">
        <f t="shared" si="6"/>
        <v>200</v>
      </c>
      <c r="DB68" s="138">
        <f t="shared" si="71"/>
        <v>0</v>
      </c>
      <c r="DC68" s="66">
        <f>IF(details!BG68="","",details!BG68)</f>
        <v>5</v>
      </c>
      <c r="DD68" s="66">
        <f>IF(details!BH68="","",details!BH68)</f>
        <v>5</v>
      </c>
      <c r="DE68" s="66">
        <f t="shared" si="72"/>
        <v>10</v>
      </c>
      <c r="DF68" s="66">
        <f>IF(details!BI68="","",details!BI68)</f>
        <v>5</v>
      </c>
      <c r="DG68" s="66">
        <f>IF(details!BJ68="","",details!BJ68)</f>
        <v>5</v>
      </c>
      <c r="DH68" s="66">
        <f t="shared" si="73"/>
        <v>10</v>
      </c>
      <c r="DI68" s="66">
        <f>IF(details!BK68="","",details!BK68)</f>
        <v>5</v>
      </c>
      <c r="DJ68" s="66">
        <f>IF(details!BL68="","",details!BL68)</f>
        <v>5</v>
      </c>
      <c r="DK68" s="66">
        <f t="shared" si="74"/>
        <v>10</v>
      </c>
      <c r="DL68" s="150">
        <f t="shared" si="75"/>
        <v>30</v>
      </c>
      <c r="DM68" s="66">
        <f>IF(details!BM68="","",details!BM68)</f>
        <v>50</v>
      </c>
      <c r="DN68" s="66">
        <f>IF(details!BN68="","",details!BN68)</f>
        <v>20</v>
      </c>
      <c r="DO68" s="150">
        <f t="shared" si="76"/>
        <v>70</v>
      </c>
      <c r="DP68" s="151">
        <f t="shared" si="77"/>
        <v>100</v>
      </c>
      <c r="DQ68" s="66">
        <f>IF(details!BO68="","",details!BO68)</f>
        <v>70</v>
      </c>
      <c r="DR68" s="66">
        <f>IF(details!BP68="","",details!BP68)</f>
        <v>30</v>
      </c>
      <c r="DS68" s="151">
        <f t="shared" si="78"/>
        <v>100</v>
      </c>
      <c r="DT68" s="97">
        <f t="shared" si="79"/>
        <v>200</v>
      </c>
      <c r="DU68" s="152">
        <f t="shared" si="80"/>
        <v>100</v>
      </c>
      <c r="DV68" s="97" t="str">
        <f t="shared" si="81"/>
        <v>A</v>
      </c>
      <c r="DW68" s="138">
        <f t="shared" si="8"/>
        <v>200</v>
      </c>
      <c r="DX68" s="138">
        <f t="shared" si="82"/>
        <v>0</v>
      </c>
      <c r="DY68" s="66">
        <f>IF(details!BQ68="","",details!BQ68)</f>
        <v>5</v>
      </c>
      <c r="DZ68" s="66">
        <f>IF(details!BR68="","",details!BR68)</f>
        <v>5</v>
      </c>
      <c r="EA68" s="66">
        <f t="shared" si="83"/>
        <v>10</v>
      </c>
      <c r="EB68" s="66">
        <f>IF(details!BS68="","",details!BS68)</f>
        <v>5</v>
      </c>
      <c r="EC68" s="66">
        <f>IF(details!BT68="","",details!BT68)</f>
        <v>5</v>
      </c>
      <c r="ED68" s="66">
        <f t="shared" si="84"/>
        <v>10</v>
      </c>
      <c r="EE68" s="66">
        <f>IF(details!BU68="","",details!BU68)</f>
        <v>5</v>
      </c>
      <c r="EF68" s="66">
        <f>IF(details!BV68="","",details!BV68)</f>
        <v>5</v>
      </c>
      <c r="EG68" s="66">
        <f t="shared" si="85"/>
        <v>10</v>
      </c>
      <c r="EH68" s="150">
        <f t="shared" si="86"/>
        <v>30</v>
      </c>
      <c r="EI68" s="66">
        <f>IF(details!BW68="","",details!BW68)</f>
        <v>50</v>
      </c>
      <c r="EJ68" s="66">
        <f>IF(details!BX68="","",details!BX68)</f>
        <v>20</v>
      </c>
      <c r="EK68" s="150">
        <f t="shared" si="87"/>
        <v>70</v>
      </c>
      <c r="EL68" s="151">
        <f t="shared" si="88"/>
        <v>100</v>
      </c>
      <c r="EM68" s="66">
        <f>IF(details!BY68="","",details!BY68)</f>
        <v>70</v>
      </c>
      <c r="EN68" s="66">
        <f>IF(details!BZ68="","",details!BZ68)</f>
        <v>30</v>
      </c>
      <c r="EO68" s="151">
        <f t="shared" si="89"/>
        <v>100</v>
      </c>
      <c r="EP68" s="97">
        <f t="shared" si="90"/>
        <v>200</v>
      </c>
      <c r="EQ68" s="152">
        <f t="shared" si="91"/>
        <v>100</v>
      </c>
      <c r="ER68" s="97" t="str">
        <f t="shared" si="92"/>
        <v>A</v>
      </c>
      <c r="ES68" s="138">
        <f t="shared" si="10"/>
        <v>200</v>
      </c>
      <c r="ET68" s="138">
        <f t="shared" si="93"/>
        <v>0</v>
      </c>
      <c r="EU68" s="66">
        <f>IF(details!CA68="","",details!CA68)</f>
        <v>20</v>
      </c>
      <c r="EV68" s="66">
        <f>IF(details!CB68="","",details!CB68)</f>
        <v>20</v>
      </c>
      <c r="EW68" s="66">
        <f>IF(details!CC68="","",details!CC68)</f>
        <v>20</v>
      </c>
      <c r="EX68" s="66">
        <f>IF(details!CD68="","",details!CD68)</f>
        <v>20</v>
      </c>
      <c r="EY68" s="66">
        <f>IF(details!CE68="","",details!CE68)</f>
        <v>20</v>
      </c>
      <c r="EZ68" s="97">
        <f t="shared" si="94"/>
        <v>100</v>
      </c>
      <c r="FA68" s="97">
        <f t="shared" si="95"/>
        <v>100</v>
      </c>
      <c r="FB68" s="97" t="str">
        <f t="shared" si="96"/>
        <v>A</v>
      </c>
      <c r="FC68" s="138">
        <f t="shared" si="97"/>
        <v>100</v>
      </c>
      <c r="FD68" s="138">
        <f t="shared" si="98"/>
        <v>0</v>
      </c>
      <c r="FE68" s="66">
        <f>IF(details!CF68="","",details!CF68)</f>
        <v>20</v>
      </c>
      <c r="FF68" s="66">
        <f>IF(details!CG68="","",details!CG68)</f>
        <v>20</v>
      </c>
      <c r="FG68" s="66">
        <f>IF(details!CH68="","",details!CH68)</f>
        <v>20</v>
      </c>
      <c r="FH68" s="66">
        <f>IF(details!CI68="","",details!CI68)</f>
        <v>20</v>
      </c>
      <c r="FI68" s="66">
        <f>IF(details!CJ68="","",details!CJ68)</f>
        <v>20</v>
      </c>
      <c r="FJ68" s="97">
        <f t="shared" si="99"/>
        <v>100</v>
      </c>
      <c r="FK68" s="97">
        <f t="shared" si="100"/>
        <v>100</v>
      </c>
      <c r="FL68" s="97" t="str">
        <f t="shared" si="101"/>
        <v>A</v>
      </c>
      <c r="FM68" s="138">
        <f t="shared" si="102"/>
        <v>100</v>
      </c>
      <c r="FN68" s="138">
        <f t="shared" si="103"/>
        <v>0</v>
      </c>
      <c r="FO68" s="66">
        <f>IF(details!CK68="","",details!CK68)</f>
        <v>20</v>
      </c>
      <c r="FP68" s="66">
        <f>IF(details!CL68="","",details!CL68)</f>
        <v>20</v>
      </c>
      <c r="FQ68" s="66">
        <f>IF(details!CM68="","",details!CM68)</f>
        <v>20</v>
      </c>
      <c r="FR68" s="66">
        <f>IF(details!CN68="","",details!CN68)</f>
        <v>20</v>
      </c>
      <c r="FS68" s="66">
        <f>IF(details!CO68="","",details!CO68)</f>
        <v>20</v>
      </c>
      <c r="FT68" s="97">
        <f t="shared" si="104"/>
        <v>100</v>
      </c>
      <c r="FU68" s="97">
        <f t="shared" si="105"/>
        <v>100</v>
      </c>
      <c r="FV68" s="97" t="str">
        <f t="shared" si="106"/>
        <v>A</v>
      </c>
      <c r="FW68" s="138">
        <f t="shared" si="107"/>
        <v>100</v>
      </c>
      <c r="FX68" s="138">
        <f t="shared" si="108"/>
        <v>0</v>
      </c>
      <c r="FY68" s="96">
        <f t="shared" si="109"/>
        <v>200</v>
      </c>
      <c r="FZ68" s="96">
        <f t="shared" si="110"/>
        <v>195</v>
      </c>
      <c r="GA68" s="96" t="str">
        <f t="shared" si="111"/>
        <v>A</v>
      </c>
      <c r="GB68" s="96">
        <f t="shared" si="112"/>
        <v>200</v>
      </c>
      <c r="GC68" s="96">
        <f t="shared" si="113"/>
        <v>195</v>
      </c>
      <c r="GD68" s="96" t="str">
        <f t="shared" si="114"/>
        <v>A</v>
      </c>
      <c r="GE68" s="154">
        <f t="shared" si="115"/>
        <v>200</v>
      </c>
      <c r="GF68" s="154">
        <f t="shared" si="116"/>
        <v>200</v>
      </c>
      <c r="GG68" s="154" t="str">
        <f t="shared" si="117"/>
        <v>A</v>
      </c>
      <c r="GH68" s="96" t="str">
        <f t="shared" si="118"/>
        <v>A</v>
      </c>
      <c r="GI68" s="96" t="str">
        <f t="shared" si="119"/>
        <v/>
      </c>
      <c r="GJ68" s="96" t="str">
        <f t="shared" si="120"/>
        <v/>
      </c>
      <c r="GK68" s="96" t="str">
        <f t="shared" si="121"/>
        <v/>
      </c>
      <c r="GL68" s="96" t="str">
        <f t="shared" si="122"/>
        <v/>
      </c>
      <c r="GM68" s="96">
        <f t="shared" si="123"/>
        <v>200</v>
      </c>
      <c r="GN68" s="96">
        <f t="shared" si="124"/>
        <v>195</v>
      </c>
      <c r="GO68" s="96" t="str">
        <f t="shared" si="125"/>
        <v>A</v>
      </c>
      <c r="GP68" s="96">
        <f t="shared" si="126"/>
        <v>200</v>
      </c>
      <c r="GQ68" s="96">
        <f t="shared" si="127"/>
        <v>200</v>
      </c>
      <c r="GR68" s="96" t="str">
        <f t="shared" si="128"/>
        <v>A</v>
      </c>
      <c r="GS68" s="96">
        <f t="shared" si="129"/>
        <v>200</v>
      </c>
      <c r="GT68" s="96">
        <f t="shared" si="130"/>
        <v>200</v>
      </c>
      <c r="GU68" s="96" t="str">
        <f t="shared" si="131"/>
        <v>A</v>
      </c>
      <c r="GV68" s="96">
        <f t="shared" si="132"/>
        <v>100</v>
      </c>
      <c r="GW68" s="96">
        <f t="shared" si="133"/>
        <v>100</v>
      </c>
      <c r="GX68" s="96" t="str">
        <f t="shared" si="134"/>
        <v>A</v>
      </c>
      <c r="GY68" s="155">
        <f t="shared" si="135"/>
        <v>100</v>
      </c>
      <c r="GZ68" s="155">
        <f t="shared" si="136"/>
        <v>100</v>
      </c>
      <c r="HA68" s="155" t="str">
        <f t="shared" si="137"/>
        <v>A</v>
      </c>
      <c r="HB68" s="155">
        <f t="shared" si="138"/>
        <v>100</v>
      </c>
      <c r="HC68" s="155">
        <f t="shared" si="139"/>
        <v>100</v>
      </c>
      <c r="HD68" s="155" t="str">
        <f t="shared" si="140"/>
        <v>A</v>
      </c>
      <c r="HE68" s="257">
        <f t="shared" si="141"/>
        <v>0</v>
      </c>
      <c r="HF68" s="257">
        <f t="shared" si="142"/>
        <v>0</v>
      </c>
      <c r="HG68" s="257">
        <f t="shared" si="143"/>
        <v>4</v>
      </c>
      <c r="HH68" s="257">
        <f t="shared" si="144"/>
        <v>0</v>
      </c>
      <c r="HI68" s="66" t="str">
        <f t="shared" si="155"/>
        <v>PASSED</v>
      </c>
      <c r="HJ68" s="93">
        <f t="shared" si="145"/>
        <v>1200</v>
      </c>
      <c r="HK68" s="93">
        <f t="shared" si="146"/>
        <v>1185</v>
      </c>
      <c r="HL68" s="94">
        <f t="shared" si="147"/>
        <v>98.75</v>
      </c>
      <c r="HM68" s="216">
        <f t="shared" si="148"/>
        <v>98.75</v>
      </c>
      <c r="HN68" s="217">
        <f t="shared" si="149"/>
        <v>1</v>
      </c>
      <c r="HO68" s="95" t="str">
        <f t="shared" si="150"/>
        <v>A</v>
      </c>
      <c r="HP68" s="156" t="str">
        <f>details!EP68</f>
        <v/>
      </c>
      <c r="HQ68" s="157" t="str">
        <f>details!EQ68</f>
        <v/>
      </c>
      <c r="HR68" s="220" t="str">
        <f t="shared" si="152"/>
        <v/>
      </c>
      <c r="HS68" s="102" t="str">
        <f>IF(details!CP68="","",details!CP68)</f>
        <v/>
      </c>
    </row>
    <row r="69" spans="1:227" ht="14" customHeight="1">
      <c r="A69" s="147">
        <f>IF(details!A69="","",details!A69)</f>
        <v>63</v>
      </c>
      <c r="B69" s="66" t="str">
        <f>IF(details!B69="","",details!B69)</f>
        <v/>
      </c>
      <c r="C69" s="66" t="str">
        <f>IF(details!C69="","",details!C69)</f>
        <v/>
      </c>
      <c r="D69" s="97">
        <f>IF(details!D69="","",details!D69)</f>
        <v>863</v>
      </c>
      <c r="E69" s="97" t="str">
        <f>IF(details!E69="","",details!E69)</f>
        <v/>
      </c>
      <c r="F69" s="66" t="str">
        <f>IF(details!F69="","",details!F69)</f>
        <v/>
      </c>
      <c r="G69" s="315" t="str">
        <f>IF(details!G69="","",details!G69)</f>
        <v/>
      </c>
      <c r="H69" s="148" t="str">
        <f>IF(details!CQ69="","",details!CQ69)</f>
        <v/>
      </c>
      <c r="I69" s="149" t="str">
        <f>IF(details!I69="","",details!I69)</f>
        <v>A63</v>
      </c>
      <c r="J69" s="149" t="str">
        <f>IF(details!J69="","",details!J69)</f>
        <v>B63</v>
      </c>
      <c r="K69" s="149" t="str">
        <f>IF(details!K69="","",details!K69)</f>
        <v>C63</v>
      </c>
      <c r="L69" s="66">
        <f>IF(details!L69="","",details!L69)</f>
        <v>5</v>
      </c>
      <c r="M69" s="66">
        <f>IF(details!M69="","",details!M69)</f>
        <v>5</v>
      </c>
      <c r="N69" s="66">
        <f t="shared" si="28"/>
        <v>10</v>
      </c>
      <c r="O69" s="66">
        <f>IF(details!N69="","",details!N69)</f>
        <v>5</v>
      </c>
      <c r="P69" s="66">
        <f>IF(details!O69="","",details!O69)</f>
        <v>5</v>
      </c>
      <c r="Q69" s="66">
        <f t="shared" si="29"/>
        <v>10</v>
      </c>
      <c r="R69" s="66">
        <f>IF(details!P69="","",details!P69)</f>
        <v>5</v>
      </c>
      <c r="S69" s="66">
        <f>IF(details!Q69="","",details!Q69)</f>
        <v>5</v>
      </c>
      <c r="T69" s="66">
        <f t="shared" si="30"/>
        <v>10</v>
      </c>
      <c r="U69" s="150">
        <f t="shared" si="31"/>
        <v>30</v>
      </c>
      <c r="V69" s="66">
        <f>IF(details!R69="","",details!R69)</f>
        <v>28</v>
      </c>
      <c r="W69" s="66">
        <f>IF(details!S69="","",details!S69)</f>
        <v>28</v>
      </c>
      <c r="X69" s="66">
        <f>IF(details!T69="","",details!T69)</f>
        <v>8</v>
      </c>
      <c r="Y69" s="150">
        <f t="shared" si="32"/>
        <v>64</v>
      </c>
      <c r="Z69" s="151">
        <f t="shared" si="33"/>
        <v>94</v>
      </c>
      <c r="AA69" s="66">
        <f>IF(details!U69="","",details!U69)</f>
        <v>38</v>
      </c>
      <c r="AB69" s="66">
        <f>IF(details!V69="","",details!V69)</f>
        <v>38</v>
      </c>
      <c r="AC69" s="66">
        <f>IF(details!W69="","",details!W69)</f>
        <v>20</v>
      </c>
      <c r="AD69" s="151">
        <f t="shared" si="34"/>
        <v>96</v>
      </c>
      <c r="AE69" s="97">
        <f t="shared" si="35"/>
        <v>190</v>
      </c>
      <c r="AF69" s="152">
        <f t="shared" si="36"/>
        <v>95</v>
      </c>
      <c r="AG69" s="97" t="str">
        <f t="shared" si="37"/>
        <v>A</v>
      </c>
      <c r="AH69" s="138">
        <f t="shared" si="0"/>
        <v>200</v>
      </c>
      <c r="AI69" s="138">
        <f t="shared" si="38"/>
        <v>0</v>
      </c>
      <c r="AJ69" s="66">
        <f>IF(details!X69="","",details!X69)</f>
        <v>5</v>
      </c>
      <c r="AK69" s="66">
        <f>IF(details!Y69="","",details!Y69)</f>
        <v>5</v>
      </c>
      <c r="AL69" s="66">
        <f t="shared" si="39"/>
        <v>10</v>
      </c>
      <c r="AM69" s="66">
        <f>IF(details!Z69="","",details!Z69)</f>
        <v>5</v>
      </c>
      <c r="AN69" s="66">
        <f>IF(details!AA69="","",details!AA69)</f>
        <v>5</v>
      </c>
      <c r="AO69" s="66">
        <f t="shared" si="40"/>
        <v>10</v>
      </c>
      <c r="AP69" s="66">
        <f>IF(details!AB69="","",details!AB69)</f>
        <v>5</v>
      </c>
      <c r="AQ69" s="66">
        <f>IF(details!AC69="","",details!AC69)</f>
        <v>5</v>
      </c>
      <c r="AR69" s="66">
        <f t="shared" si="41"/>
        <v>10</v>
      </c>
      <c r="AS69" s="150">
        <f t="shared" si="42"/>
        <v>30</v>
      </c>
      <c r="AT69" s="66">
        <f>IF(details!AD69="","",details!AD69)</f>
        <v>28</v>
      </c>
      <c r="AU69" s="66">
        <f>IF(details!AE69="","",details!AE69)</f>
        <v>28</v>
      </c>
      <c r="AV69" s="66">
        <f>IF(details!AF69="","",details!AF69)</f>
        <v>8</v>
      </c>
      <c r="AW69" s="150">
        <f t="shared" si="43"/>
        <v>64</v>
      </c>
      <c r="AX69" s="151">
        <f t="shared" si="44"/>
        <v>94</v>
      </c>
      <c r="AY69" s="66">
        <f>IF(details!AG69="","",details!AG69)</f>
        <v>38</v>
      </c>
      <c r="AZ69" s="66">
        <f>IF(details!AH69="","",details!AH69)</f>
        <v>38</v>
      </c>
      <c r="BA69" s="66">
        <f>IF(details!AI69="","",details!AI69)</f>
        <v>20</v>
      </c>
      <c r="BB69" s="151">
        <f t="shared" si="45"/>
        <v>96</v>
      </c>
      <c r="BC69" s="97">
        <f t="shared" si="46"/>
        <v>190</v>
      </c>
      <c r="BD69" s="152">
        <f t="shared" si="47"/>
        <v>95</v>
      </c>
      <c r="BE69" s="97" t="str">
        <f t="shared" si="48"/>
        <v>A</v>
      </c>
      <c r="BF69" s="138">
        <f t="shared" si="2"/>
        <v>200</v>
      </c>
      <c r="BG69" s="138">
        <f t="shared" si="49"/>
        <v>0</v>
      </c>
      <c r="BH69" s="153" t="str">
        <f>IF(D69="","",details!AJ69)</f>
        <v>s</v>
      </c>
      <c r="BI69" s="66">
        <f>IF(details!AK69="","",details!AK69)</f>
        <v>5</v>
      </c>
      <c r="BJ69" s="66">
        <f>IF(details!AL69="","",details!AL69)</f>
        <v>5</v>
      </c>
      <c r="BK69" s="66">
        <f t="shared" si="50"/>
        <v>10</v>
      </c>
      <c r="BL69" s="66">
        <f>IF(details!AM69="","",details!AM69)</f>
        <v>5</v>
      </c>
      <c r="BM69" s="66">
        <f>IF(details!AN69="","",details!AN69)</f>
        <v>5</v>
      </c>
      <c r="BN69" s="66">
        <f t="shared" si="51"/>
        <v>10</v>
      </c>
      <c r="BO69" s="66">
        <f>IF(details!AO69="","",details!AO69)</f>
        <v>5</v>
      </c>
      <c r="BP69" s="66">
        <f>IF(details!AP69="","",details!AP69)</f>
        <v>5</v>
      </c>
      <c r="BQ69" s="66">
        <f t="shared" si="52"/>
        <v>10</v>
      </c>
      <c r="BR69" s="150">
        <f t="shared" si="53"/>
        <v>30</v>
      </c>
      <c r="BS69" s="66">
        <f>IF(details!AQ69="","",details!AQ69)</f>
        <v>50</v>
      </c>
      <c r="BT69" s="66">
        <f>IF(details!AR69="","",details!AR69)</f>
        <v>20</v>
      </c>
      <c r="BU69" s="150">
        <f t="shared" si="54"/>
        <v>70</v>
      </c>
      <c r="BV69" s="151">
        <f t="shared" si="55"/>
        <v>100</v>
      </c>
      <c r="BW69" s="66">
        <f>IF(details!AS69="","",details!AS69)</f>
        <v>70</v>
      </c>
      <c r="BX69" s="66">
        <f>IF(details!AT69="","",details!AT69)</f>
        <v>30</v>
      </c>
      <c r="BY69" s="151">
        <f t="shared" si="56"/>
        <v>100</v>
      </c>
      <c r="BZ69" s="97">
        <f t="shared" si="57"/>
        <v>200</v>
      </c>
      <c r="CA69" s="152">
        <f t="shared" si="58"/>
        <v>100</v>
      </c>
      <c r="CB69" s="97" t="str">
        <f t="shared" si="59"/>
        <v>A</v>
      </c>
      <c r="CC69" s="138">
        <f t="shared" si="4"/>
        <v>200</v>
      </c>
      <c r="CD69" s="138">
        <f t="shared" si="60"/>
        <v>0</v>
      </c>
      <c r="CE69" s="66">
        <f>IF(details!AU69="","",details!AU69)</f>
        <v>5</v>
      </c>
      <c r="CF69" s="66">
        <f>IF(details!AV69="","",details!AV69)</f>
        <v>5</v>
      </c>
      <c r="CG69" s="66">
        <f t="shared" si="61"/>
        <v>10</v>
      </c>
      <c r="CH69" s="66">
        <f>IF(details!AW69="","",details!AW69)</f>
        <v>5</v>
      </c>
      <c r="CI69" s="66">
        <f>IF(details!AX69="","",details!AX69)</f>
        <v>5</v>
      </c>
      <c r="CJ69" s="66">
        <f t="shared" si="62"/>
        <v>10</v>
      </c>
      <c r="CK69" s="66">
        <f>IF(details!AY69="","",details!AY69)</f>
        <v>5</v>
      </c>
      <c r="CL69" s="66">
        <f>IF(details!AZ69="","",details!AZ69)</f>
        <v>5</v>
      </c>
      <c r="CM69" s="66">
        <f t="shared" si="63"/>
        <v>10</v>
      </c>
      <c r="CN69" s="150">
        <f t="shared" si="64"/>
        <v>30</v>
      </c>
      <c r="CO69" s="66">
        <f>IF(details!BA69="","",details!BA69)</f>
        <v>28</v>
      </c>
      <c r="CP69" s="66">
        <f>IF(details!BB69="","",details!BB69)</f>
        <v>28</v>
      </c>
      <c r="CQ69" s="66">
        <f>IF(details!BC69="","",details!BC69)</f>
        <v>8</v>
      </c>
      <c r="CR69" s="150">
        <f t="shared" si="65"/>
        <v>64</v>
      </c>
      <c r="CS69" s="151">
        <f t="shared" si="66"/>
        <v>94</v>
      </c>
      <c r="CT69" s="66">
        <f>IF(details!BD69="","",details!BD69)</f>
        <v>38</v>
      </c>
      <c r="CU69" s="66">
        <f>IF(details!BE69="","",details!BE69)</f>
        <v>38</v>
      </c>
      <c r="CV69" s="66">
        <f>IF(details!BF69="","",details!BF69)</f>
        <v>20</v>
      </c>
      <c r="CW69" s="151">
        <f t="shared" si="67"/>
        <v>96</v>
      </c>
      <c r="CX69" s="97">
        <f t="shared" si="68"/>
        <v>190</v>
      </c>
      <c r="CY69" s="152">
        <f t="shared" si="69"/>
        <v>95</v>
      </c>
      <c r="CZ69" s="97" t="str">
        <f t="shared" si="70"/>
        <v>A</v>
      </c>
      <c r="DA69" s="138">
        <f t="shared" si="6"/>
        <v>200</v>
      </c>
      <c r="DB69" s="138">
        <f t="shared" si="71"/>
        <v>0</v>
      </c>
      <c r="DC69" s="66">
        <f>IF(details!BG69="","",details!BG69)</f>
        <v>5</v>
      </c>
      <c r="DD69" s="66">
        <f>IF(details!BH69="","",details!BH69)</f>
        <v>5</v>
      </c>
      <c r="DE69" s="66">
        <f t="shared" si="72"/>
        <v>10</v>
      </c>
      <c r="DF69" s="66">
        <f>IF(details!BI69="","",details!BI69)</f>
        <v>5</v>
      </c>
      <c r="DG69" s="66">
        <f>IF(details!BJ69="","",details!BJ69)</f>
        <v>5</v>
      </c>
      <c r="DH69" s="66">
        <f t="shared" si="73"/>
        <v>10</v>
      </c>
      <c r="DI69" s="66">
        <f>IF(details!BK69="","",details!BK69)</f>
        <v>5</v>
      </c>
      <c r="DJ69" s="66">
        <f>IF(details!BL69="","",details!BL69)</f>
        <v>5</v>
      </c>
      <c r="DK69" s="66">
        <f t="shared" si="74"/>
        <v>10</v>
      </c>
      <c r="DL69" s="150">
        <f t="shared" si="75"/>
        <v>30</v>
      </c>
      <c r="DM69" s="66">
        <f>IF(details!BM69="","",details!BM69)</f>
        <v>50</v>
      </c>
      <c r="DN69" s="66">
        <f>IF(details!BN69="","",details!BN69)</f>
        <v>20</v>
      </c>
      <c r="DO69" s="150">
        <f t="shared" si="76"/>
        <v>70</v>
      </c>
      <c r="DP69" s="151">
        <f t="shared" si="77"/>
        <v>100</v>
      </c>
      <c r="DQ69" s="66">
        <f>IF(details!BO69="","",details!BO69)</f>
        <v>70</v>
      </c>
      <c r="DR69" s="66">
        <f>IF(details!BP69="","",details!BP69)</f>
        <v>30</v>
      </c>
      <c r="DS69" s="151">
        <f t="shared" si="78"/>
        <v>100</v>
      </c>
      <c r="DT69" s="97">
        <f t="shared" si="79"/>
        <v>200</v>
      </c>
      <c r="DU69" s="152">
        <f t="shared" si="80"/>
        <v>100</v>
      </c>
      <c r="DV69" s="97" t="str">
        <f t="shared" si="81"/>
        <v>A</v>
      </c>
      <c r="DW69" s="138">
        <f t="shared" si="8"/>
        <v>200</v>
      </c>
      <c r="DX69" s="138">
        <f t="shared" si="82"/>
        <v>0</v>
      </c>
      <c r="DY69" s="66">
        <f>IF(details!BQ69="","",details!BQ69)</f>
        <v>5</v>
      </c>
      <c r="DZ69" s="66">
        <f>IF(details!BR69="","",details!BR69)</f>
        <v>5</v>
      </c>
      <c r="EA69" s="66">
        <f t="shared" si="83"/>
        <v>10</v>
      </c>
      <c r="EB69" s="66">
        <f>IF(details!BS69="","",details!BS69)</f>
        <v>5</v>
      </c>
      <c r="EC69" s="66">
        <f>IF(details!BT69="","",details!BT69)</f>
        <v>5</v>
      </c>
      <c r="ED69" s="66">
        <f t="shared" si="84"/>
        <v>10</v>
      </c>
      <c r="EE69" s="66">
        <f>IF(details!BU69="","",details!BU69)</f>
        <v>5</v>
      </c>
      <c r="EF69" s="66">
        <f>IF(details!BV69="","",details!BV69)</f>
        <v>5</v>
      </c>
      <c r="EG69" s="66">
        <f t="shared" si="85"/>
        <v>10</v>
      </c>
      <c r="EH69" s="150">
        <f t="shared" si="86"/>
        <v>30</v>
      </c>
      <c r="EI69" s="66">
        <f>IF(details!BW69="","",details!BW69)</f>
        <v>50</v>
      </c>
      <c r="EJ69" s="66">
        <f>IF(details!BX69="","",details!BX69)</f>
        <v>20</v>
      </c>
      <c r="EK69" s="150">
        <f t="shared" si="87"/>
        <v>70</v>
      </c>
      <c r="EL69" s="151">
        <f t="shared" si="88"/>
        <v>100</v>
      </c>
      <c r="EM69" s="66">
        <f>IF(details!BY69="","",details!BY69)</f>
        <v>70</v>
      </c>
      <c r="EN69" s="66">
        <f>IF(details!BZ69="","",details!BZ69)</f>
        <v>30</v>
      </c>
      <c r="EO69" s="151">
        <f t="shared" si="89"/>
        <v>100</v>
      </c>
      <c r="EP69" s="97">
        <f t="shared" si="90"/>
        <v>200</v>
      </c>
      <c r="EQ69" s="152">
        <f t="shared" si="91"/>
        <v>100</v>
      </c>
      <c r="ER69" s="97" t="str">
        <f t="shared" si="92"/>
        <v>A</v>
      </c>
      <c r="ES69" s="138">
        <f t="shared" si="10"/>
        <v>200</v>
      </c>
      <c r="ET69" s="138">
        <f t="shared" si="93"/>
        <v>0</v>
      </c>
      <c r="EU69" s="66">
        <f>IF(details!CA69="","",details!CA69)</f>
        <v>20</v>
      </c>
      <c r="EV69" s="66">
        <f>IF(details!CB69="","",details!CB69)</f>
        <v>20</v>
      </c>
      <c r="EW69" s="66">
        <f>IF(details!CC69="","",details!CC69)</f>
        <v>20</v>
      </c>
      <c r="EX69" s="66">
        <f>IF(details!CD69="","",details!CD69)</f>
        <v>20</v>
      </c>
      <c r="EY69" s="66">
        <f>IF(details!CE69="","",details!CE69)</f>
        <v>20</v>
      </c>
      <c r="EZ69" s="97">
        <f t="shared" si="94"/>
        <v>100</v>
      </c>
      <c r="FA69" s="97">
        <f t="shared" si="95"/>
        <v>100</v>
      </c>
      <c r="FB69" s="97" t="str">
        <f t="shared" si="96"/>
        <v>A</v>
      </c>
      <c r="FC69" s="138">
        <f t="shared" si="97"/>
        <v>100</v>
      </c>
      <c r="FD69" s="138">
        <f t="shared" si="98"/>
        <v>0</v>
      </c>
      <c r="FE69" s="66">
        <f>IF(details!CF69="","",details!CF69)</f>
        <v>20</v>
      </c>
      <c r="FF69" s="66">
        <f>IF(details!CG69="","",details!CG69)</f>
        <v>20</v>
      </c>
      <c r="FG69" s="66">
        <f>IF(details!CH69="","",details!CH69)</f>
        <v>20</v>
      </c>
      <c r="FH69" s="66">
        <f>IF(details!CI69="","",details!CI69)</f>
        <v>20</v>
      </c>
      <c r="FI69" s="66">
        <f>IF(details!CJ69="","",details!CJ69)</f>
        <v>20</v>
      </c>
      <c r="FJ69" s="97">
        <f t="shared" si="99"/>
        <v>100</v>
      </c>
      <c r="FK69" s="97">
        <f t="shared" si="100"/>
        <v>100</v>
      </c>
      <c r="FL69" s="97" t="str">
        <f t="shared" si="101"/>
        <v>A</v>
      </c>
      <c r="FM69" s="138">
        <f t="shared" si="102"/>
        <v>100</v>
      </c>
      <c r="FN69" s="138">
        <f t="shared" si="103"/>
        <v>0</v>
      </c>
      <c r="FO69" s="66">
        <f>IF(details!CK69="","",details!CK69)</f>
        <v>20</v>
      </c>
      <c r="FP69" s="66">
        <f>IF(details!CL69="","",details!CL69)</f>
        <v>20</v>
      </c>
      <c r="FQ69" s="66">
        <f>IF(details!CM69="","",details!CM69)</f>
        <v>20</v>
      </c>
      <c r="FR69" s="66">
        <f>IF(details!CN69="","",details!CN69)</f>
        <v>20</v>
      </c>
      <c r="FS69" s="66">
        <f>IF(details!CO69="","",details!CO69)</f>
        <v>20</v>
      </c>
      <c r="FT69" s="97">
        <f t="shared" si="104"/>
        <v>100</v>
      </c>
      <c r="FU69" s="97">
        <f t="shared" si="105"/>
        <v>100</v>
      </c>
      <c r="FV69" s="97" t="str">
        <f t="shared" si="106"/>
        <v>A</v>
      </c>
      <c r="FW69" s="138">
        <f t="shared" si="107"/>
        <v>100</v>
      </c>
      <c r="FX69" s="138">
        <f t="shared" si="108"/>
        <v>0</v>
      </c>
      <c r="FY69" s="96">
        <f t="shared" si="109"/>
        <v>200</v>
      </c>
      <c r="FZ69" s="96">
        <f t="shared" si="110"/>
        <v>190</v>
      </c>
      <c r="GA69" s="96" t="str">
        <f t="shared" si="111"/>
        <v>A</v>
      </c>
      <c r="GB69" s="96">
        <f t="shared" si="112"/>
        <v>200</v>
      </c>
      <c r="GC69" s="96">
        <f t="shared" si="113"/>
        <v>190</v>
      </c>
      <c r="GD69" s="96" t="str">
        <f t="shared" si="114"/>
        <v>A</v>
      </c>
      <c r="GE69" s="154">
        <f t="shared" si="115"/>
        <v>200</v>
      </c>
      <c r="GF69" s="154">
        <f t="shared" si="116"/>
        <v>200</v>
      </c>
      <c r="GG69" s="154" t="str">
        <f t="shared" si="117"/>
        <v>A</v>
      </c>
      <c r="GH69" s="96" t="str">
        <f t="shared" si="118"/>
        <v>A</v>
      </c>
      <c r="GI69" s="96" t="str">
        <f t="shared" si="119"/>
        <v/>
      </c>
      <c r="GJ69" s="96" t="str">
        <f t="shared" si="120"/>
        <v/>
      </c>
      <c r="GK69" s="96" t="str">
        <f t="shared" si="121"/>
        <v/>
      </c>
      <c r="GL69" s="96" t="str">
        <f t="shared" si="122"/>
        <v/>
      </c>
      <c r="GM69" s="96">
        <f t="shared" si="123"/>
        <v>200</v>
      </c>
      <c r="GN69" s="96">
        <f t="shared" si="124"/>
        <v>190</v>
      </c>
      <c r="GO69" s="96" t="str">
        <f t="shared" si="125"/>
        <v>A</v>
      </c>
      <c r="GP69" s="96">
        <f t="shared" si="126"/>
        <v>200</v>
      </c>
      <c r="GQ69" s="96">
        <f t="shared" si="127"/>
        <v>200</v>
      </c>
      <c r="GR69" s="96" t="str">
        <f t="shared" si="128"/>
        <v>A</v>
      </c>
      <c r="GS69" s="96">
        <f t="shared" si="129"/>
        <v>200</v>
      </c>
      <c r="GT69" s="96">
        <f t="shared" si="130"/>
        <v>200</v>
      </c>
      <c r="GU69" s="96" t="str">
        <f t="shared" si="131"/>
        <v>A</v>
      </c>
      <c r="GV69" s="96">
        <f t="shared" si="132"/>
        <v>100</v>
      </c>
      <c r="GW69" s="96">
        <f t="shared" si="133"/>
        <v>100</v>
      </c>
      <c r="GX69" s="96" t="str">
        <f t="shared" si="134"/>
        <v>A</v>
      </c>
      <c r="GY69" s="155">
        <f t="shared" si="135"/>
        <v>100</v>
      </c>
      <c r="GZ69" s="155">
        <f t="shared" si="136"/>
        <v>100</v>
      </c>
      <c r="HA69" s="155" t="str">
        <f t="shared" si="137"/>
        <v>A</v>
      </c>
      <c r="HB69" s="155">
        <f t="shared" si="138"/>
        <v>100</v>
      </c>
      <c r="HC69" s="155">
        <f t="shared" si="139"/>
        <v>100</v>
      </c>
      <c r="HD69" s="155" t="str">
        <f t="shared" si="140"/>
        <v>A</v>
      </c>
      <c r="HE69" s="257">
        <f t="shared" si="141"/>
        <v>0</v>
      </c>
      <c r="HF69" s="257">
        <f t="shared" si="142"/>
        <v>0</v>
      </c>
      <c r="HG69" s="257">
        <f t="shared" si="143"/>
        <v>4</v>
      </c>
      <c r="HH69" s="257">
        <f t="shared" si="144"/>
        <v>0</v>
      </c>
      <c r="HI69" s="66" t="str">
        <f t="shared" si="155"/>
        <v>PASSED</v>
      </c>
      <c r="HJ69" s="93">
        <f t="shared" si="145"/>
        <v>1200</v>
      </c>
      <c r="HK69" s="93">
        <f t="shared" si="146"/>
        <v>1170</v>
      </c>
      <c r="HL69" s="94">
        <f t="shared" si="147"/>
        <v>97.5</v>
      </c>
      <c r="HM69" s="216">
        <f t="shared" si="148"/>
        <v>97.5</v>
      </c>
      <c r="HN69" s="217">
        <f t="shared" si="149"/>
        <v>1.9999999999999998</v>
      </c>
      <c r="HO69" s="95" t="str">
        <f t="shared" si="150"/>
        <v>A</v>
      </c>
      <c r="HP69" s="156" t="str">
        <f>details!EP69</f>
        <v/>
      </c>
      <c r="HQ69" s="157" t="str">
        <f>details!EQ69</f>
        <v/>
      </c>
      <c r="HR69" s="220" t="str">
        <f t="shared" si="152"/>
        <v/>
      </c>
      <c r="HS69" s="102" t="str">
        <f>IF(details!CP69="","",details!CP69)</f>
        <v/>
      </c>
    </row>
    <row r="70" spans="1:227" ht="14" customHeight="1">
      <c r="A70" s="147">
        <f>IF(details!A70="","",details!A70)</f>
        <v>64</v>
      </c>
      <c r="B70" s="66" t="str">
        <f>IF(details!B70="","",details!B70)</f>
        <v/>
      </c>
      <c r="C70" s="66" t="str">
        <f>IF(details!C70="","",details!C70)</f>
        <v/>
      </c>
      <c r="D70" s="97">
        <f>IF(details!D70="","",details!D70)</f>
        <v>864</v>
      </c>
      <c r="E70" s="97" t="str">
        <f>IF(details!E70="","",details!E70)</f>
        <v/>
      </c>
      <c r="F70" s="66" t="str">
        <f>IF(details!F70="","",details!F70)</f>
        <v/>
      </c>
      <c r="G70" s="315" t="str">
        <f>IF(details!G70="","",details!G70)</f>
        <v/>
      </c>
      <c r="H70" s="148" t="str">
        <f>IF(details!CQ70="","",details!CQ70)</f>
        <v/>
      </c>
      <c r="I70" s="149" t="str">
        <f>IF(details!I70="","",details!I70)</f>
        <v>A64</v>
      </c>
      <c r="J70" s="149" t="str">
        <f>IF(details!J70="","",details!J70)</f>
        <v>B64</v>
      </c>
      <c r="K70" s="149" t="str">
        <f>IF(details!K70="","",details!K70)</f>
        <v>C64</v>
      </c>
      <c r="L70" s="66">
        <f>IF(details!L70="","",details!L70)</f>
        <v>5</v>
      </c>
      <c r="M70" s="66">
        <f>IF(details!M70="","",details!M70)</f>
        <v>5</v>
      </c>
      <c r="N70" s="66">
        <f t="shared" si="28"/>
        <v>10</v>
      </c>
      <c r="O70" s="66">
        <f>IF(details!N70="","",details!N70)</f>
        <v>5</v>
      </c>
      <c r="P70" s="66">
        <f>IF(details!O70="","",details!O70)</f>
        <v>5</v>
      </c>
      <c r="Q70" s="66">
        <f t="shared" si="29"/>
        <v>10</v>
      </c>
      <c r="R70" s="66">
        <f>IF(details!P70="","",details!P70)</f>
        <v>5</v>
      </c>
      <c r="S70" s="66">
        <f>IF(details!Q70="","",details!Q70)</f>
        <v>5</v>
      </c>
      <c r="T70" s="66">
        <f t="shared" si="30"/>
        <v>10</v>
      </c>
      <c r="U70" s="150">
        <f t="shared" si="31"/>
        <v>30</v>
      </c>
      <c r="V70" s="66">
        <f>IF(details!R70="","",details!R70)</f>
        <v>27</v>
      </c>
      <c r="W70" s="66">
        <f>IF(details!S70="","",details!S70)</f>
        <v>27</v>
      </c>
      <c r="X70" s="66">
        <f>IF(details!T70="","",details!T70)</f>
        <v>7</v>
      </c>
      <c r="Y70" s="150">
        <f t="shared" si="32"/>
        <v>61</v>
      </c>
      <c r="Z70" s="151">
        <f t="shared" si="33"/>
        <v>91</v>
      </c>
      <c r="AA70" s="66">
        <f>IF(details!U70="","",details!U70)</f>
        <v>37</v>
      </c>
      <c r="AB70" s="66">
        <f>IF(details!V70="","",details!V70)</f>
        <v>37</v>
      </c>
      <c r="AC70" s="66">
        <f>IF(details!W70="","",details!W70)</f>
        <v>20</v>
      </c>
      <c r="AD70" s="151">
        <f t="shared" si="34"/>
        <v>94</v>
      </c>
      <c r="AE70" s="97">
        <f t="shared" si="35"/>
        <v>185</v>
      </c>
      <c r="AF70" s="152">
        <f t="shared" si="36"/>
        <v>93</v>
      </c>
      <c r="AG70" s="97" t="str">
        <f t="shared" si="37"/>
        <v>A</v>
      </c>
      <c r="AH70" s="138">
        <f t="shared" si="0"/>
        <v>200</v>
      </c>
      <c r="AI70" s="138">
        <f t="shared" si="38"/>
        <v>0</v>
      </c>
      <c r="AJ70" s="66">
        <f>IF(details!X70="","",details!X70)</f>
        <v>5</v>
      </c>
      <c r="AK70" s="66">
        <f>IF(details!Y70="","",details!Y70)</f>
        <v>5</v>
      </c>
      <c r="AL70" s="66">
        <f t="shared" si="39"/>
        <v>10</v>
      </c>
      <c r="AM70" s="66">
        <f>IF(details!Z70="","",details!Z70)</f>
        <v>5</v>
      </c>
      <c r="AN70" s="66">
        <f>IF(details!AA70="","",details!AA70)</f>
        <v>5</v>
      </c>
      <c r="AO70" s="66">
        <f t="shared" si="40"/>
        <v>10</v>
      </c>
      <c r="AP70" s="66">
        <f>IF(details!AB70="","",details!AB70)</f>
        <v>5</v>
      </c>
      <c r="AQ70" s="66">
        <f>IF(details!AC70="","",details!AC70)</f>
        <v>5</v>
      </c>
      <c r="AR70" s="66">
        <f t="shared" si="41"/>
        <v>10</v>
      </c>
      <c r="AS70" s="150">
        <f t="shared" si="42"/>
        <v>30</v>
      </c>
      <c r="AT70" s="66">
        <f>IF(details!AD70="","",details!AD70)</f>
        <v>27</v>
      </c>
      <c r="AU70" s="66">
        <f>IF(details!AE70="","",details!AE70)</f>
        <v>27</v>
      </c>
      <c r="AV70" s="66">
        <f>IF(details!AF70="","",details!AF70)</f>
        <v>7</v>
      </c>
      <c r="AW70" s="150">
        <f t="shared" si="43"/>
        <v>61</v>
      </c>
      <c r="AX70" s="151">
        <f t="shared" si="44"/>
        <v>91</v>
      </c>
      <c r="AY70" s="66">
        <f>IF(details!AG70="","",details!AG70)</f>
        <v>37</v>
      </c>
      <c r="AZ70" s="66">
        <f>IF(details!AH70="","",details!AH70)</f>
        <v>37</v>
      </c>
      <c r="BA70" s="66">
        <f>IF(details!AI70="","",details!AI70)</f>
        <v>20</v>
      </c>
      <c r="BB70" s="151">
        <f t="shared" si="45"/>
        <v>94</v>
      </c>
      <c r="BC70" s="97">
        <f t="shared" si="46"/>
        <v>185</v>
      </c>
      <c r="BD70" s="152">
        <f t="shared" si="47"/>
        <v>93</v>
      </c>
      <c r="BE70" s="97" t="str">
        <f t="shared" si="48"/>
        <v>A</v>
      </c>
      <c r="BF70" s="138">
        <f t="shared" si="2"/>
        <v>200</v>
      </c>
      <c r="BG70" s="138">
        <f t="shared" si="49"/>
        <v>0</v>
      </c>
      <c r="BH70" s="153" t="str">
        <f>IF(D70="","",details!AJ70)</f>
        <v>s</v>
      </c>
      <c r="BI70" s="66">
        <f>IF(details!AK70="","",details!AK70)</f>
        <v>5</v>
      </c>
      <c r="BJ70" s="66">
        <f>IF(details!AL70="","",details!AL70)</f>
        <v>5</v>
      </c>
      <c r="BK70" s="66">
        <f t="shared" si="50"/>
        <v>10</v>
      </c>
      <c r="BL70" s="66">
        <f>IF(details!AM70="","",details!AM70)</f>
        <v>5</v>
      </c>
      <c r="BM70" s="66">
        <f>IF(details!AN70="","",details!AN70)</f>
        <v>5</v>
      </c>
      <c r="BN70" s="66">
        <f t="shared" si="51"/>
        <v>10</v>
      </c>
      <c r="BO70" s="66">
        <f>IF(details!AO70="","",details!AO70)</f>
        <v>5</v>
      </c>
      <c r="BP70" s="66">
        <f>IF(details!AP70="","",details!AP70)</f>
        <v>5</v>
      </c>
      <c r="BQ70" s="66">
        <f t="shared" si="52"/>
        <v>10</v>
      </c>
      <c r="BR70" s="150">
        <f t="shared" si="53"/>
        <v>30</v>
      </c>
      <c r="BS70" s="66">
        <f>IF(details!AQ70="","",details!AQ70)</f>
        <v>50</v>
      </c>
      <c r="BT70" s="66">
        <f>IF(details!AR70="","",details!AR70)</f>
        <v>20</v>
      </c>
      <c r="BU70" s="150">
        <f t="shared" si="54"/>
        <v>70</v>
      </c>
      <c r="BV70" s="151">
        <f t="shared" si="55"/>
        <v>100</v>
      </c>
      <c r="BW70" s="66">
        <f>IF(details!AS70="","",details!AS70)</f>
        <v>70</v>
      </c>
      <c r="BX70" s="66">
        <f>IF(details!AT70="","",details!AT70)</f>
        <v>30</v>
      </c>
      <c r="BY70" s="151">
        <f t="shared" si="56"/>
        <v>100</v>
      </c>
      <c r="BZ70" s="97">
        <f t="shared" si="57"/>
        <v>200</v>
      </c>
      <c r="CA70" s="152">
        <f t="shared" si="58"/>
        <v>100</v>
      </c>
      <c r="CB70" s="97" t="str">
        <f t="shared" si="59"/>
        <v>A</v>
      </c>
      <c r="CC70" s="138">
        <f t="shared" si="4"/>
        <v>200</v>
      </c>
      <c r="CD70" s="138">
        <f t="shared" si="60"/>
        <v>0</v>
      </c>
      <c r="CE70" s="66">
        <f>IF(details!AU70="","",details!AU70)</f>
        <v>5</v>
      </c>
      <c r="CF70" s="66">
        <f>IF(details!AV70="","",details!AV70)</f>
        <v>5</v>
      </c>
      <c r="CG70" s="66">
        <f t="shared" si="61"/>
        <v>10</v>
      </c>
      <c r="CH70" s="66">
        <f>IF(details!AW70="","",details!AW70)</f>
        <v>5</v>
      </c>
      <c r="CI70" s="66">
        <f>IF(details!AX70="","",details!AX70)</f>
        <v>5</v>
      </c>
      <c r="CJ70" s="66">
        <f t="shared" si="62"/>
        <v>10</v>
      </c>
      <c r="CK70" s="66">
        <f>IF(details!AY70="","",details!AY70)</f>
        <v>5</v>
      </c>
      <c r="CL70" s="66">
        <f>IF(details!AZ70="","",details!AZ70)</f>
        <v>5</v>
      </c>
      <c r="CM70" s="66">
        <f t="shared" si="63"/>
        <v>10</v>
      </c>
      <c r="CN70" s="150">
        <f t="shared" si="64"/>
        <v>30</v>
      </c>
      <c r="CO70" s="66">
        <f>IF(details!BA70="","",details!BA70)</f>
        <v>27</v>
      </c>
      <c r="CP70" s="66">
        <f>IF(details!BB70="","",details!BB70)</f>
        <v>27</v>
      </c>
      <c r="CQ70" s="66">
        <f>IF(details!BC70="","",details!BC70)</f>
        <v>7</v>
      </c>
      <c r="CR70" s="150">
        <f t="shared" si="65"/>
        <v>61</v>
      </c>
      <c r="CS70" s="151">
        <f t="shared" si="66"/>
        <v>91</v>
      </c>
      <c r="CT70" s="66">
        <f>IF(details!BD70="","",details!BD70)</f>
        <v>37</v>
      </c>
      <c r="CU70" s="66">
        <f>IF(details!BE70="","",details!BE70)</f>
        <v>37</v>
      </c>
      <c r="CV70" s="66">
        <f>IF(details!BF70="","",details!BF70)</f>
        <v>20</v>
      </c>
      <c r="CW70" s="151">
        <f t="shared" si="67"/>
        <v>94</v>
      </c>
      <c r="CX70" s="97">
        <f t="shared" si="68"/>
        <v>185</v>
      </c>
      <c r="CY70" s="152">
        <f t="shared" si="69"/>
        <v>93</v>
      </c>
      <c r="CZ70" s="97" t="str">
        <f t="shared" si="70"/>
        <v>A</v>
      </c>
      <c r="DA70" s="138">
        <f t="shared" si="6"/>
        <v>200</v>
      </c>
      <c r="DB70" s="138">
        <f t="shared" si="71"/>
        <v>0</v>
      </c>
      <c r="DC70" s="66">
        <f>IF(details!BG70="","",details!BG70)</f>
        <v>5</v>
      </c>
      <c r="DD70" s="66">
        <f>IF(details!BH70="","",details!BH70)</f>
        <v>5</v>
      </c>
      <c r="DE70" s="66">
        <f t="shared" si="72"/>
        <v>10</v>
      </c>
      <c r="DF70" s="66">
        <f>IF(details!BI70="","",details!BI70)</f>
        <v>5</v>
      </c>
      <c r="DG70" s="66">
        <f>IF(details!BJ70="","",details!BJ70)</f>
        <v>5</v>
      </c>
      <c r="DH70" s="66">
        <f t="shared" si="73"/>
        <v>10</v>
      </c>
      <c r="DI70" s="66">
        <f>IF(details!BK70="","",details!BK70)</f>
        <v>5</v>
      </c>
      <c r="DJ70" s="66">
        <f>IF(details!BL70="","",details!BL70)</f>
        <v>5</v>
      </c>
      <c r="DK70" s="66">
        <f t="shared" si="74"/>
        <v>10</v>
      </c>
      <c r="DL70" s="150">
        <f t="shared" si="75"/>
        <v>30</v>
      </c>
      <c r="DM70" s="66">
        <f>IF(details!BM70="","",details!BM70)</f>
        <v>50</v>
      </c>
      <c r="DN70" s="66">
        <f>IF(details!BN70="","",details!BN70)</f>
        <v>20</v>
      </c>
      <c r="DO70" s="150">
        <f t="shared" si="76"/>
        <v>70</v>
      </c>
      <c r="DP70" s="151">
        <f t="shared" si="77"/>
        <v>100</v>
      </c>
      <c r="DQ70" s="66">
        <f>IF(details!BO70="","",details!BO70)</f>
        <v>70</v>
      </c>
      <c r="DR70" s="66">
        <f>IF(details!BP70="","",details!BP70)</f>
        <v>30</v>
      </c>
      <c r="DS70" s="151">
        <f t="shared" si="78"/>
        <v>100</v>
      </c>
      <c r="DT70" s="97">
        <f t="shared" si="79"/>
        <v>200</v>
      </c>
      <c r="DU70" s="152">
        <f t="shared" si="80"/>
        <v>100</v>
      </c>
      <c r="DV70" s="97" t="str">
        <f t="shared" si="81"/>
        <v>A</v>
      </c>
      <c r="DW70" s="138">
        <f t="shared" si="8"/>
        <v>200</v>
      </c>
      <c r="DX70" s="138">
        <f t="shared" si="82"/>
        <v>0</v>
      </c>
      <c r="DY70" s="66">
        <f>IF(details!BQ70="","",details!BQ70)</f>
        <v>5</v>
      </c>
      <c r="DZ70" s="66">
        <f>IF(details!BR70="","",details!BR70)</f>
        <v>5</v>
      </c>
      <c r="EA70" s="66">
        <f t="shared" si="83"/>
        <v>10</v>
      </c>
      <c r="EB70" s="66">
        <f>IF(details!BS70="","",details!BS70)</f>
        <v>5</v>
      </c>
      <c r="EC70" s="66">
        <f>IF(details!BT70="","",details!BT70)</f>
        <v>5</v>
      </c>
      <c r="ED70" s="66">
        <f t="shared" si="84"/>
        <v>10</v>
      </c>
      <c r="EE70" s="66">
        <f>IF(details!BU70="","",details!BU70)</f>
        <v>5</v>
      </c>
      <c r="EF70" s="66">
        <f>IF(details!BV70="","",details!BV70)</f>
        <v>5</v>
      </c>
      <c r="EG70" s="66">
        <f t="shared" si="85"/>
        <v>10</v>
      </c>
      <c r="EH70" s="150">
        <f t="shared" si="86"/>
        <v>30</v>
      </c>
      <c r="EI70" s="66">
        <f>IF(details!BW70="","",details!BW70)</f>
        <v>50</v>
      </c>
      <c r="EJ70" s="66">
        <f>IF(details!BX70="","",details!BX70)</f>
        <v>20</v>
      </c>
      <c r="EK70" s="150">
        <f t="shared" si="87"/>
        <v>70</v>
      </c>
      <c r="EL70" s="151">
        <f t="shared" si="88"/>
        <v>100</v>
      </c>
      <c r="EM70" s="66">
        <f>IF(details!BY70="","",details!BY70)</f>
        <v>70</v>
      </c>
      <c r="EN70" s="66">
        <f>IF(details!BZ70="","",details!BZ70)</f>
        <v>30</v>
      </c>
      <c r="EO70" s="151">
        <f t="shared" si="89"/>
        <v>100</v>
      </c>
      <c r="EP70" s="97">
        <f t="shared" si="90"/>
        <v>200</v>
      </c>
      <c r="EQ70" s="152">
        <f t="shared" si="91"/>
        <v>100</v>
      </c>
      <c r="ER70" s="97" t="str">
        <f t="shared" si="92"/>
        <v>A</v>
      </c>
      <c r="ES70" s="138">
        <f t="shared" si="10"/>
        <v>200</v>
      </c>
      <c r="ET70" s="138">
        <f t="shared" si="93"/>
        <v>0</v>
      </c>
      <c r="EU70" s="66">
        <f>IF(details!CA70="","",details!CA70)</f>
        <v>20</v>
      </c>
      <c r="EV70" s="66">
        <f>IF(details!CB70="","",details!CB70)</f>
        <v>20</v>
      </c>
      <c r="EW70" s="66">
        <f>IF(details!CC70="","",details!CC70)</f>
        <v>20</v>
      </c>
      <c r="EX70" s="66">
        <f>IF(details!CD70="","",details!CD70)</f>
        <v>20</v>
      </c>
      <c r="EY70" s="66">
        <f>IF(details!CE70="","",details!CE70)</f>
        <v>20</v>
      </c>
      <c r="EZ70" s="97">
        <f t="shared" si="94"/>
        <v>100</v>
      </c>
      <c r="FA70" s="97">
        <f t="shared" si="95"/>
        <v>100</v>
      </c>
      <c r="FB70" s="97" t="str">
        <f t="shared" si="96"/>
        <v>A</v>
      </c>
      <c r="FC70" s="138">
        <f t="shared" si="97"/>
        <v>100</v>
      </c>
      <c r="FD70" s="138">
        <f t="shared" si="98"/>
        <v>0</v>
      </c>
      <c r="FE70" s="66">
        <f>IF(details!CF70="","",details!CF70)</f>
        <v>20</v>
      </c>
      <c r="FF70" s="66">
        <f>IF(details!CG70="","",details!CG70)</f>
        <v>20</v>
      </c>
      <c r="FG70" s="66">
        <f>IF(details!CH70="","",details!CH70)</f>
        <v>20</v>
      </c>
      <c r="FH70" s="66">
        <f>IF(details!CI70="","",details!CI70)</f>
        <v>20</v>
      </c>
      <c r="FI70" s="66">
        <f>IF(details!CJ70="","",details!CJ70)</f>
        <v>20</v>
      </c>
      <c r="FJ70" s="97">
        <f t="shared" si="99"/>
        <v>100</v>
      </c>
      <c r="FK70" s="97">
        <f t="shared" si="100"/>
        <v>100</v>
      </c>
      <c r="FL70" s="97" t="str">
        <f t="shared" si="101"/>
        <v>A</v>
      </c>
      <c r="FM70" s="138">
        <f t="shared" si="102"/>
        <v>100</v>
      </c>
      <c r="FN70" s="138">
        <f t="shared" si="103"/>
        <v>0</v>
      </c>
      <c r="FO70" s="66">
        <f>IF(details!CK70="","",details!CK70)</f>
        <v>20</v>
      </c>
      <c r="FP70" s="66">
        <f>IF(details!CL70="","",details!CL70)</f>
        <v>20</v>
      </c>
      <c r="FQ70" s="66">
        <f>IF(details!CM70="","",details!CM70)</f>
        <v>20</v>
      </c>
      <c r="FR70" s="66">
        <f>IF(details!CN70="","",details!CN70)</f>
        <v>20</v>
      </c>
      <c r="FS70" s="66">
        <f>IF(details!CO70="","",details!CO70)</f>
        <v>20</v>
      </c>
      <c r="FT70" s="97">
        <f t="shared" si="104"/>
        <v>100</v>
      </c>
      <c r="FU70" s="97">
        <f t="shared" si="105"/>
        <v>100</v>
      </c>
      <c r="FV70" s="97" t="str">
        <f t="shared" si="106"/>
        <v>A</v>
      </c>
      <c r="FW70" s="138">
        <f t="shared" si="107"/>
        <v>100</v>
      </c>
      <c r="FX70" s="138">
        <f t="shared" si="108"/>
        <v>0</v>
      </c>
      <c r="FY70" s="96">
        <f t="shared" si="109"/>
        <v>200</v>
      </c>
      <c r="FZ70" s="96">
        <f t="shared" si="110"/>
        <v>185</v>
      </c>
      <c r="GA70" s="96" t="str">
        <f t="shared" si="111"/>
        <v>A</v>
      </c>
      <c r="GB70" s="96">
        <f t="shared" si="112"/>
        <v>200</v>
      </c>
      <c r="GC70" s="96">
        <f t="shared" si="113"/>
        <v>185</v>
      </c>
      <c r="GD70" s="96" t="str">
        <f t="shared" si="114"/>
        <v>A</v>
      </c>
      <c r="GE70" s="154">
        <f t="shared" si="115"/>
        <v>200</v>
      </c>
      <c r="GF70" s="154">
        <f t="shared" si="116"/>
        <v>200</v>
      </c>
      <c r="GG70" s="154" t="str">
        <f t="shared" si="117"/>
        <v>A</v>
      </c>
      <c r="GH70" s="96" t="str">
        <f t="shared" si="118"/>
        <v>A</v>
      </c>
      <c r="GI70" s="96" t="str">
        <f t="shared" si="119"/>
        <v/>
      </c>
      <c r="GJ70" s="96" t="str">
        <f t="shared" si="120"/>
        <v/>
      </c>
      <c r="GK70" s="96" t="str">
        <f t="shared" si="121"/>
        <v/>
      </c>
      <c r="GL70" s="96" t="str">
        <f t="shared" si="122"/>
        <v/>
      </c>
      <c r="GM70" s="96">
        <f t="shared" si="123"/>
        <v>200</v>
      </c>
      <c r="GN70" s="96">
        <f t="shared" si="124"/>
        <v>185</v>
      </c>
      <c r="GO70" s="96" t="str">
        <f t="shared" si="125"/>
        <v>A</v>
      </c>
      <c r="GP70" s="96">
        <f t="shared" si="126"/>
        <v>200</v>
      </c>
      <c r="GQ70" s="96">
        <f t="shared" si="127"/>
        <v>200</v>
      </c>
      <c r="GR70" s="96" t="str">
        <f t="shared" si="128"/>
        <v>A</v>
      </c>
      <c r="GS70" s="96">
        <f t="shared" si="129"/>
        <v>200</v>
      </c>
      <c r="GT70" s="96">
        <f t="shared" si="130"/>
        <v>200</v>
      </c>
      <c r="GU70" s="96" t="str">
        <f t="shared" si="131"/>
        <v>A</v>
      </c>
      <c r="GV70" s="96">
        <f t="shared" si="132"/>
        <v>100</v>
      </c>
      <c r="GW70" s="96">
        <f t="shared" si="133"/>
        <v>100</v>
      </c>
      <c r="GX70" s="96" t="str">
        <f t="shared" si="134"/>
        <v>A</v>
      </c>
      <c r="GY70" s="155">
        <f t="shared" si="135"/>
        <v>100</v>
      </c>
      <c r="GZ70" s="155">
        <f t="shared" si="136"/>
        <v>100</v>
      </c>
      <c r="HA70" s="155" t="str">
        <f t="shared" si="137"/>
        <v>A</v>
      </c>
      <c r="HB70" s="155">
        <f t="shared" si="138"/>
        <v>100</v>
      </c>
      <c r="HC70" s="155">
        <f t="shared" si="139"/>
        <v>100</v>
      </c>
      <c r="HD70" s="155" t="str">
        <f t="shared" si="140"/>
        <v>A</v>
      </c>
      <c r="HE70" s="257">
        <f t="shared" si="141"/>
        <v>0</v>
      </c>
      <c r="HF70" s="257">
        <f t="shared" si="142"/>
        <v>0</v>
      </c>
      <c r="HG70" s="257">
        <f t="shared" si="143"/>
        <v>4</v>
      </c>
      <c r="HH70" s="257">
        <f t="shared" si="144"/>
        <v>0</v>
      </c>
      <c r="HI70" s="66" t="str">
        <f t="shared" si="155"/>
        <v>PASSED</v>
      </c>
      <c r="HJ70" s="93">
        <f t="shared" si="145"/>
        <v>1200</v>
      </c>
      <c r="HK70" s="93">
        <f t="shared" si="146"/>
        <v>1155</v>
      </c>
      <c r="HL70" s="94">
        <f t="shared" si="147"/>
        <v>96.25</v>
      </c>
      <c r="HM70" s="216">
        <f t="shared" si="148"/>
        <v>96.25</v>
      </c>
      <c r="HN70" s="217">
        <f t="shared" si="149"/>
        <v>3.0000000000000004</v>
      </c>
      <c r="HO70" s="95" t="str">
        <f t="shared" si="150"/>
        <v>A</v>
      </c>
      <c r="HP70" s="156" t="str">
        <f>details!EP70</f>
        <v/>
      </c>
      <c r="HQ70" s="157" t="str">
        <f>details!EQ70</f>
        <v/>
      </c>
      <c r="HR70" s="220" t="str">
        <f t="shared" si="152"/>
        <v/>
      </c>
      <c r="HS70" s="102" t="str">
        <f>IF(details!CP70="","",details!CP70)</f>
        <v/>
      </c>
    </row>
    <row r="71" spans="1:227" ht="14" customHeight="1">
      <c r="A71" s="147">
        <f>IF(details!A71="","",details!A71)</f>
        <v>65</v>
      </c>
      <c r="B71" s="66" t="str">
        <f>IF(details!B71="","",details!B71)</f>
        <v/>
      </c>
      <c r="C71" s="66" t="str">
        <f>IF(details!C71="","",details!C71)</f>
        <v/>
      </c>
      <c r="D71" s="97">
        <f>IF(details!D71="","",details!D71)</f>
        <v>865</v>
      </c>
      <c r="E71" s="97" t="str">
        <f>IF(details!E71="","",details!E71)</f>
        <v/>
      </c>
      <c r="F71" s="66" t="str">
        <f>IF(details!F71="","",details!F71)</f>
        <v/>
      </c>
      <c r="G71" s="315" t="str">
        <f>IF(details!G71="","",details!G71)</f>
        <v/>
      </c>
      <c r="H71" s="148" t="str">
        <f>IF(details!CQ71="","",details!CQ71)</f>
        <v/>
      </c>
      <c r="I71" s="149" t="str">
        <f>IF(details!I71="","",details!I71)</f>
        <v>A65</v>
      </c>
      <c r="J71" s="149" t="str">
        <f>IF(details!J71="","",details!J71)</f>
        <v>B65</v>
      </c>
      <c r="K71" s="149" t="str">
        <f>IF(details!K71="","",details!K71)</f>
        <v>C65</v>
      </c>
      <c r="L71" s="66">
        <f>IF(details!L71="","",details!L71)</f>
        <v>5</v>
      </c>
      <c r="M71" s="66">
        <f>IF(details!M71="","",details!M71)</f>
        <v>5</v>
      </c>
      <c r="N71" s="66">
        <f t="shared" si="28"/>
        <v>10</v>
      </c>
      <c r="O71" s="66">
        <f>IF(details!N71="","",details!N71)</f>
        <v>5</v>
      </c>
      <c r="P71" s="66">
        <f>IF(details!O71="","",details!O71)</f>
        <v>5</v>
      </c>
      <c r="Q71" s="66">
        <f t="shared" si="29"/>
        <v>10</v>
      </c>
      <c r="R71" s="66">
        <f>IF(details!P71="","",details!P71)</f>
        <v>5</v>
      </c>
      <c r="S71" s="66">
        <f>IF(details!Q71="","",details!Q71)</f>
        <v>5</v>
      </c>
      <c r="T71" s="66">
        <f t="shared" si="30"/>
        <v>10</v>
      </c>
      <c r="U71" s="150">
        <f t="shared" si="31"/>
        <v>30</v>
      </c>
      <c r="V71" s="66">
        <f>IF(details!R71="","",details!R71)</f>
        <v>26</v>
      </c>
      <c r="W71" s="66">
        <f>IF(details!S71="","",details!S71)</f>
        <v>26</v>
      </c>
      <c r="X71" s="66">
        <f>IF(details!T71="","",details!T71)</f>
        <v>6</v>
      </c>
      <c r="Y71" s="150">
        <f t="shared" si="32"/>
        <v>58</v>
      </c>
      <c r="Z71" s="151">
        <f t="shared" si="33"/>
        <v>88</v>
      </c>
      <c r="AA71" s="66">
        <f>IF(details!U71="","",details!U71)</f>
        <v>36</v>
      </c>
      <c r="AB71" s="66">
        <f>IF(details!V71="","",details!V71)</f>
        <v>36</v>
      </c>
      <c r="AC71" s="66">
        <f>IF(details!W71="","",details!W71)</f>
        <v>20</v>
      </c>
      <c r="AD71" s="151">
        <f t="shared" si="34"/>
        <v>92</v>
      </c>
      <c r="AE71" s="97">
        <f t="shared" si="35"/>
        <v>180</v>
      </c>
      <c r="AF71" s="152">
        <f t="shared" si="36"/>
        <v>90</v>
      </c>
      <c r="AG71" s="97" t="str">
        <f t="shared" si="37"/>
        <v>A</v>
      </c>
      <c r="AH71" s="138">
        <f t="shared" ref="AH71:AH106" si="156">IF(OR($D71="TC",$D71="drop",$D71=""),"",AE$6-AI71)</f>
        <v>200</v>
      </c>
      <c r="AI71" s="138">
        <f t="shared" si="38"/>
        <v>0</v>
      </c>
      <c r="AJ71" s="66">
        <f>IF(details!X71="","",details!X71)</f>
        <v>5</v>
      </c>
      <c r="AK71" s="66">
        <f>IF(details!Y71="","",details!Y71)</f>
        <v>5</v>
      </c>
      <c r="AL71" s="66">
        <f t="shared" si="39"/>
        <v>10</v>
      </c>
      <c r="AM71" s="66">
        <f>IF(details!Z71="","",details!Z71)</f>
        <v>5</v>
      </c>
      <c r="AN71" s="66">
        <f>IF(details!AA71="","",details!AA71)</f>
        <v>5</v>
      </c>
      <c r="AO71" s="66">
        <f t="shared" si="40"/>
        <v>10</v>
      </c>
      <c r="AP71" s="66">
        <f>IF(details!AB71="","",details!AB71)</f>
        <v>5</v>
      </c>
      <c r="AQ71" s="66">
        <f>IF(details!AC71="","",details!AC71)</f>
        <v>5</v>
      </c>
      <c r="AR71" s="66">
        <f t="shared" si="41"/>
        <v>10</v>
      </c>
      <c r="AS71" s="150">
        <f t="shared" si="42"/>
        <v>30</v>
      </c>
      <c r="AT71" s="66">
        <f>IF(details!AD71="","",details!AD71)</f>
        <v>26</v>
      </c>
      <c r="AU71" s="66">
        <f>IF(details!AE71="","",details!AE71)</f>
        <v>26</v>
      </c>
      <c r="AV71" s="66">
        <f>IF(details!AF71="","",details!AF71)</f>
        <v>6</v>
      </c>
      <c r="AW71" s="150">
        <f t="shared" si="43"/>
        <v>58</v>
      </c>
      <c r="AX71" s="151">
        <f t="shared" si="44"/>
        <v>88</v>
      </c>
      <c r="AY71" s="66">
        <f>IF(details!AG71="","",details!AG71)</f>
        <v>36</v>
      </c>
      <c r="AZ71" s="66">
        <f>IF(details!AH71="","",details!AH71)</f>
        <v>36</v>
      </c>
      <c r="BA71" s="66">
        <f>IF(details!AI71="","",details!AI71)</f>
        <v>20</v>
      </c>
      <c r="BB71" s="151">
        <f t="shared" si="45"/>
        <v>92</v>
      </c>
      <c r="BC71" s="97">
        <f t="shared" si="46"/>
        <v>180</v>
      </c>
      <c r="BD71" s="152">
        <f t="shared" si="47"/>
        <v>90</v>
      </c>
      <c r="BE71" s="97" t="str">
        <f t="shared" si="48"/>
        <v>A</v>
      </c>
      <c r="BF71" s="138">
        <f t="shared" ref="BF71:BF106" si="157">IF(OR($D71="TC",$D71="drop",$D71=""),"",BC$6-BG71)</f>
        <v>200</v>
      </c>
      <c r="BG71" s="138">
        <f t="shared" si="49"/>
        <v>0</v>
      </c>
      <c r="BH71" s="153" t="str">
        <f>IF(D71="","",details!AJ71)</f>
        <v>s</v>
      </c>
      <c r="BI71" s="66">
        <f>IF(details!AK71="","",details!AK71)</f>
        <v>5</v>
      </c>
      <c r="BJ71" s="66">
        <f>IF(details!AL71="","",details!AL71)</f>
        <v>5</v>
      </c>
      <c r="BK71" s="66">
        <f t="shared" si="50"/>
        <v>10</v>
      </c>
      <c r="BL71" s="66">
        <f>IF(details!AM71="","",details!AM71)</f>
        <v>5</v>
      </c>
      <c r="BM71" s="66">
        <f>IF(details!AN71="","",details!AN71)</f>
        <v>5</v>
      </c>
      <c r="BN71" s="66">
        <f t="shared" si="51"/>
        <v>10</v>
      </c>
      <c r="BO71" s="66">
        <f>IF(details!AO71="","",details!AO71)</f>
        <v>5</v>
      </c>
      <c r="BP71" s="66">
        <f>IF(details!AP71="","",details!AP71)</f>
        <v>5</v>
      </c>
      <c r="BQ71" s="66">
        <f t="shared" si="52"/>
        <v>10</v>
      </c>
      <c r="BR71" s="150">
        <f t="shared" si="53"/>
        <v>30</v>
      </c>
      <c r="BS71" s="66">
        <f>IF(details!AQ71="","",details!AQ71)</f>
        <v>50</v>
      </c>
      <c r="BT71" s="66">
        <f>IF(details!AR71="","",details!AR71)</f>
        <v>20</v>
      </c>
      <c r="BU71" s="150">
        <f t="shared" si="54"/>
        <v>70</v>
      </c>
      <c r="BV71" s="151">
        <f t="shared" si="55"/>
        <v>100</v>
      </c>
      <c r="BW71" s="66">
        <f>IF(details!AS71="","",details!AS71)</f>
        <v>70</v>
      </c>
      <c r="BX71" s="66">
        <f>IF(details!AT71="","",details!AT71)</f>
        <v>30</v>
      </c>
      <c r="BY71" s="151">
        <f t="shared" si="56"/>
        <v>100</v>
      </c>
      <c r="BZ71" s="97">
        <f t="shared" si="57"/>
        <v>200</v>
      </c>
      <c r="CA71" s="152">
        <f t="shared" si="58"/>
        <v>100</v>
      </c>
      <c r="CB71" s="97" t="str">
        <f t="shared" si="59"/>
        <v>A</v>
      </c>
      <c r="CC71" s="138">
        <f t="shared" ref="CC71:CC106" si="158">IF(OR($D71="TC",$D71="drop",$D71=""),"",BZ$6-CD71)</f>
        <v>200</v>
      </c>
      <c r="CD71" s="138">
        <f t="shared" si="60"/>
        <v>0</v>
      </c>
      <c r="CE71" s="66">
        <f>IF(details!AU71="","",details!AU71)</f>
        <v>5</v>
      </c>
      <c r="CF71" s="66">
        <f>IF(details!AV71="","",details!AV71)</f>
        <v>5</v>
      </c>
      <c r="CG71" s="66">
        <f t="shared" si="61"/>
        <v>10</v>
      </c>
      <c r="CH71" s="66">
        <f>IF(details!AW71="","",details!AW71)</f>
        <v>5</v>
      </c>
      <c r="CI71" s="66">
        <f>IF(details!AX71="","",details!AX71)</f>
        <v>5</v>
      </c>
      <c r="CJ71" s="66">
        <f t="shared" si="62"/>
        <v>10</v>
      </c>
      <c r="CK71" s="66">
        <f>IF(details!AY71="","",details!AY71)</f>
        <v>5</v>
      </c>
      <c r="CL71" s="66">
        <f>IF(details!AZ71="","",details!AZ71)</f>
        <v>5</v>
      </c>
      <c r="CM71" s="66">
        <f t="shared" si="63"/>
        <v>10</v>
      </c>
      <c r="CN71" s="150">
        <f t="shared" si="64"/>
        <v>30</v>
      </c>
      <c r="CO71" s="66">
        <f>IF(details!BA71="","",details!BA71)</f>
        <v>26</v>
      </c>
      <c r="CP71" s="66">
        <f>IF(details!BB71="","",details!BB71)</f>
        <v>26</v>
      </c>
      <c r="CQ71" s="66">
        <f>IF(details!BC71="","",details!BC71)</f>
        <v>6</v>
      </c>
      <c r="CR71" s="150">
        <f t="shared" si="65"/>
        <v>58</v>
      </c>
      <c r="CS71" s="151">
        <f t="shared" si="66"/>
        <v>88</v>
      </c>
      <c r="CT71" s="66">
        <f>IF(details!BD71="","",details!BD71)</f>
        <v>36</v>
      </c>
      <c r="CU71" s="66">
        <f>IF(details!BE71="","",details!BE71)</f>
        <v>36</v>
      </c>
      <c r="CV71" s="66">
        <f>IF(details!BF71="","",details!BF71)</f>
        <v>20</v>
      </c>
      <c r="CW71" s="151">
        <f t="shared" si="67"/>
        <v>92</v>
      </c>
      <c r="CX71" s="97">
        <f t="shared" si="68"/>
        <v>180</v>
      </c>
      <c r="CY71" s="152">
        <f t="shared" si="69"/>
        <v>90</v>
      </c>
      <c r="CZ71" s="97" t="str">
        <f t="shared" si="70"/>
        <v>A</v>
      </c>
      <c r="DA71" s="138">
        <f t="shared" ref="DA71:DA106" si="159">IF(OR($D71="TC",$D71="drop",$D71=""),"",CX$6-DB71)</f>
        <v>200</v>
      </c>
      <c r="DB71" s="138">
        <f t="shared" si="71"/>
        <v>0</v>
      </c>
      <c r="DC71" s="66">
        <f>IF(details!BG71="","",details!BG71)</f>
        <v>5</v>
      </c>
      <c r="DD71" s="66">
        <f>IF(details!BH71="","",details!BH71)</f>
        <v>5</v>
      </c>
      <c r="DE71" s="66">
        <f t="shared" si="72"/>
        <v>10</v>
      </c>
      <c r="DF71" s="66">
        <f>IF(details!BI71="","",details!BI71)</f>
        <v>5</v>
      </c>
      <c r="DG71" s="66">
        <f>IF(details!BJ71="","",details!BJ71)</f>
        <v>5</v>
      </c>
      <c r="DH71" s="66">
        <f t="shared" si="73"/>
        <v>10</v>
      </c>
      <c r="DI71" s="66">
        <f>IF(details!BK71="","",details!BK71)</f>
        <v>5</v>
      </c>
      <c r="DJ71" s="66">
        <f>IF(details!BL71="","",details!BL71)</f>
        <v>5</v>
      </c>
      <c r="DK71" s="66">
        <f t="shared" si="74"/>
        <v>10</v>
      </c>
      <c r="DL71" s="150">
        <f t="shared" si="75"/>
        <v>30</v>
      </c>
      <c r="DM71" s="66">
        <f>IF(details!BM71="","",details!BM71)</f>
        <v>50</v>
      </c>
      <c r="DN71" s="66">
        <f>IF(details!BN71="","",details!BN71)</f>
        <v>20</v>
      </c>
      <c r="DO71" s="150">
        <f t="shared" si="76"/>
        <v>70</v>
      </c>
      <c r="DP71" s="151">
        <f t="shared" si="77"/>
        <v>100</v>
      </c>
      <c r="DQ71" s="66">
        <f>IF(details!BO71="","",details!BO71)</f>
        <v>70</v>
      </c>
      <c r="DR71" s="66">
        <f>IF(details!BP71="","",details!BP71)</f>
        <v>30</v>
      </c>
      <c r="DS71" s="151">
        <f t="shared" si="78"/>
        <v>100</v>
      </c>
      <c r="DT71" s="97">
        <f t="shared" si="79"/>
        <v>200</v>
      </c>
      <c r="DU71" s="152">
        <f t="shared" si="80"/>
        <v>100</v>
      </c>
      <c r="DV71" s="97" t="str">
        <f t="shared" si="81"/>
        <v>A</v>
      </c>
      <c r="DW71" s="138">
        <f t="shared" ref="DW71:DW106" si="160">IF(OR($D71="TC",$D71="drop",$D71=""),"",DT$6-DX71)</f>
        <v>200</v>
      </c>
      <c r="DX71" s="138">
        <f t="shared" si="82"/>
        <v>0</v>
      </c>
      <c r="DY71" s="66">
        <f>IF(details!BQ71="","",details!BQ71)</f>
        <v>5</v>
      </c>
      <c r="DZ71" s="66">
        <f>IF(details!BR71="","",details!BR71)</f>
        <v>5</v>
      </c>
      <c r="EA71" s="66">
        <f t="shared" si="83"/>
        <v>10</v>
      </c>
      <c r="EB71" s="66">
        <f>IF(details!BS71="","",details!BS71)</f>
        <v>5</v>
      </c>
      <c r="EC71" s="66">
        <f>IF(details!BT71="","",details!BT71)</f>
        <v>5</v>
      </c>
      <c r="ED71" s="66">
        <f t="shared" si="84"/>
        <v>10</v>
      </c>
      <c r="EE71" s="66">
        <f>IF(details!BU71="","",details!BU71)</f>
        <v>5</v>
      </c>
      <c r="EF71" s="66">
        <f>IF(details!BV71="","",details!BV71)</f>
        <v>5</v>
      </c>
      <c r="EG71" s="66">
        <f t="shared" si="85"/>
        <v>10</v>
      </c>
      <c r="EH71" s="150">
        <f t="shared" si="86"/>
        <v>30</v>
      </c>
      <c r="EI71" s="66">
        <f>IF(details!BW71="","",details!BW71)</f>
        <v>50</v>
      </c>
      <c r="EJ71" s="66">
        <f>IF(details!BX71="","",details!BX71)</f>
        <v>20</v>
      </c>
      <c r="EK71" s="150">
        <f t="shared" si="87"/>
        <v>70</v>
      </c>
      <c r="EL71" s="151">
        <f t="shared" si="88"/>
        <v>100</v>
      </c>
      <c r="EM71" s="66">
        <f>IF(details!BY71="","",details!BY71)</f>
        <v>70</v>
      </c>
      <c r="EN71" s="66">
        <f>IF(details!BZ71="","",details!BZ71)</f>
        <v>30</v>
      </c>
      <c r="EO71" s="151">
        <f t="shared" si="89"/>
        <v>100</v>
      </c>
      <c r="EP71" s="97">
        <f t="shared" si="90"/>
        <v>200</v>
      </c>
      <c r="EQ71" s="152">
        <f t="shared" si="91"/>
        <v>100</v>
      </c>
      <c r="ER71" s="97" t="str">
        <f t="shared" si="92"/>
        <v>A</v>
      </c>
      <c r="ES71" s="138">
        <f t="shared" ref="ES71:ES106" si="161">IF(OR($D71="TC",$D71="drop",$D71=""),"",EP$6-ET71)</f>
        <v>200</v>
      </c>
      <c r="ET71" s="138">
        <f t="shared" si="93"/>
        <v>0</v>
      </c>
      <c r="EU71" s="66">
        <f>IF(details!CA71="","",details!CA71)</f>
        <v>20</v>
      </c>
      <c r="EV71" s="66">
        <f>IF(details!CB71="","",details!CB71)</f>
        <v>20</v>
      </c>
      <c r="EW71" s="66">
        <f>IF(details!CC71="","",details!CC71)</f>
        <v>20</v>
      </c>
      <c r="EX71" s="66">
        <f>IF(details!CD71="","",details!CD71)</f>
        <v>20</v>
      </c>
      <c r="EY71" s="66">
        <f>IF(details!CE71="","",details!CE71)</f>
        <v>20</v>
      </c>
      <c r="EZ71" s="97">
        <f t="shared" si="94"/>
        <v>100</v>
      </c>
      <c r="FA71" s="97">
        <f t="shared" si="95"/>
        <v>100</v>
      </c>
      <c r="FB71" s="97" t="str">
        <f t="shared" si="96"/>
        <v>A</v>
      </c>
      <c r="FC71" s="138">
        <f t="shared" si="97"/>
        <v>100</v>
      </c>
      <c r="FD71" s="138">
        <f t="shared" si="98"/>
        <v>0</v>
      </c>
      <c r="FE71" s="66">
        <f>IF(details!CF71="","",details!CF71)</f>
        <v>20</v>
      </c>
      <c r="FF71" s="66">
        <f>IF(details!CG71="","",details!CG71)</f>
        <v>20</v>
      </c>
      <c r="FG71" s="66">
        <f>IF(details!CH71="","",details!CH71)</f>
        <v>20</v>
      </c>
      <c r="FH71" s="66">
        <f>IF(details!CI71="","",details!CI71)</f>
        <v>20</v>
      </c>
      <c r="FI71" s="66">
        <f>IF(details!CJ71="","",details!CJ71)</f>
        <v>20</v>
      </c>
      <c r="FJ71" s="97">
        <f t="shared" si="99"/>
        <v>100</v>
      </c>
      <c r="FK71" s="97">
        <f t="shared" si="100"/>
        <v>100</v>
      </c>
      <c r="FL71" s="97" t="str">
        <f t="shared" si="101"/>
        <v>A</v>
      </c>
      <c r="FM71" s="138">
        <f t="shared" si="102"/>
        <v>100</v>
      </c>
      <c r="FN71" s="138">
        <f t="shared" si="103"/>
        <v>0</v>
      </c>
      <c r="FO71" s="66">
        <f>IF(details!CK71="","",details!CK71)</f>
        <v>20</v>
      </c>
      <c r="FP71" s="66">
        <f>IF(details!CL71="","",details!CL71)</f>
        <v>20</v>
      </c>
      <c r="FQ71" s="66">
        <f>IF(details!CM71="","",details!CM71)</f>
        <v>20</v>
      </c>
      <c r="FR71" s="66">
        <f>IF(details!CN71="","",details!CN71)</f>
        <v>20</v>
      </c>
      <c r="FS71" s="66">
        <f>IF(details!CO71="","",details!CO71)</f>
        <v>20</v>
      </c>
      <c r="FT71" s="97">
        <f t="shared" si="104"/>
        <v>100</v>
      </c>
      <c r="FU71" s="97">
        <f t="shared" si="105"/>
        <v>100</v>
      </c>
      <c r="FV71" s="97" t="str">
        <f t="shared" si="106"/>
        <v>A</v>
      </c>
      <c r="FW71" s="138">
        <f t="shared" si="107"/>
        <v>100</v>
      </c>
      <c r="FX71" s="138">
        <f t="shared" si="108"/>
        <v>0</v>
      </c>
      <c r="FY71" s="96">
        <f t="shared" si="109"/>
        <v>200</v>
      </c>
      <c r="FZ71" s="96">
        <f t="shared" si="110"/>
        <v>180</v>
      </c>
      <c r="GA71" s="96" t="str">
        <f t="shared" si="111"/>
        <v>A</v>
      </c>
      <c r="GB71" s="96">
        <f t="shared" si="112"/>
        <v>200</v>
      </c>
      <c r="GC71" s="96">
        <f t="shared" si="113"/>
        <v>180</v>
      </c>
      <c r="GD71" s="96" t="str">
        <f t="shared" si="114"/>
        <v>A</v>
      </c>
      <c r="GE71" s="154">
        <f t="shared" si="115"/>
        <v>200</v>
      </c>
      <c r="GF71" s="154">
        <f t="shared" si="116"/>
        <v>200</v>
      </c>
      <c r="GG71" s="154" t="str">
        <f t="shared" si="117"/>
        <v>A</v>
      </c>
      <c r="GH71" s="96" t="str">
        <f t="shared" si="118"/>
        <v>A</v>
      </c>
      <c r="GI71" s="96" t="str">
        <f t="shared" si="119"/>
        <v/>
      </c>
      <c r="GJ71" s="96" t="str">
        <f t="shared" si="120"/>
        <v/>
      </c>
      <c r="GK71" s="96" t="str">
        <f t="shared" si="121"/>
        <v/>
      </c>
      <c r="GL71" s="96" t="str">
        <f t="shared" si="122"/>
        <v/>
      </c>
      <c r="GM71" s="96">
        <f t="shared" si="123"/>
        <v>200</v>
      </c>
      <c r="GN71" s="96">
        <f t="shared" si="124"/>
        <v>180</v>
      </c>
      <c r="GO71" s="96" t="str">
        <f t="shared" si="125"/>
        <v>A</v>
      </c>
      <c r="GP71" s="96">
        <f t="shared" si="126"/>
        <v>200</v>
      </c>
      <c r="GQ71" s="96">
        <f t="shared" si="127"/>
        <v>200</v>
      </c>
      <c r="GR71" s="96" t="str">
        <f t="shared" si="128"/>
        <v>A</v>
      </c>
      <c r="GS71" s="96">
        <f t="shared" si="129"/>
        <v>200</v>
      </c>
      <c r="GT71" s="96">
        <f t="shared" si="130"/>
        <v>200</v>
      </c>
      <c r="GU71" s="96" t="str">
        <f t="shared" si="131"/>
        <v>A</v>
      </c>
      <c r="GV71" s="96">
        <f t="shared" si="132"/>
        <v>100</v>
      </c>
      <c r="GW71" s="96">
        <f t="shared" si="133"/>
        <v>100</v>
      </c>
      <c r="GX71" s="96" t="str">
        <f t="shared" si="134"/>
        <v>A</v>
      </c>
      <c r="GY71" s="155">
        <f t="shared" si="135"/>
        <v>100</v>
      </c>
      <c r="GZ71" s="155">
        <f t="shared" si="136"/>
        <v>100</v>
      </c>
      <c r="HA71" s="155" t="str">
        <f t="shared" si="137"/>
        <v>A</v>
      </c>
      <c r="HB71" s="155">
        <f t="shared" si="138"/>
        <v>100</v>
      </c>
      <c r="HC71" s="155">
        <f t="shared" si="139"/>
        <v>100</v>
      </c>
      <c r="HD71" s="155" t="str">
        <f t="shared" si="140"/>
        <v>A</v>
      </c>
      <c r="HE71" s="257">
        <f t="shared" si="141"/>
        <v>0</v>
      </c>
      <c r="HF71" s="257">
        <f t="shared" si="142"/>
        <v>0</v>
      </c>
      <c r="HG71" s="257">
        <f t="shared" si="143"/>
        <v>4</v>
      </c>
      <c r="HH71" s="257">
        <f t="shared" si="144"/>
        <v>0</v>
      </c>
      <c r="HI71" s="66" t="str">
        <f t="shared" ref="HI71:HI102" si="162">IF(OR(D71=0,D71=""),"",IF(D71="TC","TRANSFERRED",IF(D71="DROP","DROP",IF(HE71&gt;0,"ABSENT",IF(HF71&gt;0,"LEAVE",IF(HG71&gt;4,"",IF(AND(HH71&gt;0,$C$3=8),"",IF(HH71&gt;0,"PROMOTED","PASSED"))))))))</f>
        <v>PASSED</v>
      </c>
      <c r="HJ71" s="93">
        <f t="shared" si="145"/>
        <v>1200</v>
      </c>
      <c r="HK71" s="93">
        <f t="shared" si="146"/>
        <v>1140</v>
      </c>
      <c r="HL71" s="94">
        <f t="shared" si="147"/>
        <v>95</v>
      </c>
      <c r="HM71" s="216">
        <f t="shared" si="148"/>
        <v>95</v>
      </c>
      <c r="HN71" s="217">
        <f t="shared" si="149"/>
        <v>4.0000000000000009</v>
      </c>
      <c r="HO71" s="95" t="str">
        <f t="shared" si="150"/>
        <v>A</v>
      </c>
      <c r="HP71" s="156" t="str">
        <f>details!EP71</f>
        <v/>
      </c>
      <c r="HQ71" s="157" t="str">
        <f>details!EQ71</f>
        <v/>
      </c>
      <c r="HR71" s="220" t="str">
        <f t="shared" si="152"/>
        <v/>
      </c>
      <c r="HS71" s="102" t="str">
        <f>IF(details!CP71="","",details!CP71)</f>
        <v/>
      </c>
    </row>
    <row r="72" spans="1:227" ht="14" customHeight="1">
      <c r="A72" s="147">
        <f>IF(details!A72="","",details!A72)</f>
        <v>66</v>
      </c>
      <c r="B72" s="66" t="str">
        <f>IF(details!B72="","",details!B72)</f>
        <v/>
      </c>
      <c r="C72" s="66" t="str">
        <f>IF(details!C72="","",details!C72)</f>
        <v/>
      </c>
      <c r="D72" s="97">
        <f>IF(details!D72="","",details!D72)</f>
        <v>866</v>
      </c>
      <c r="E72" s="97" t="str">
        <f>IF(details!E72="","",details!E72)</f>
        <v/>
      </c>
      <c r="F72" s="66" t="str">
        <f>IF(details!F72="","",details!F72)</f>
        <v/>
      </c>
      <c r="G72" s="315" t="str">
        <f>IF(details!G72="","",details!G72)</f>
        <v/>
      </c>
      <c r="H72" s="148" t="str">
        <f>IF(details!CQ72="","",details!CQ72)</f>
        <v/>
      </c>
      <c r="I72" s="149" t="str">
        <f>IF(details!I72="","",details!I72)</f>
        <v>A66</v>
      </c>
      <c r="J72" s="149" t="str">
        <f>IF(details!J72="","",details!J72)</f>
        <v>B66</v>
      </c>
      <c r="K72" s="149" t="str">
        <f>IF(details!K72="","",details!K72)</f>
        <v>C66</v>
      </c>
      <c r="L72" s="66">
        <f>IF(details!L72="","",details!L72)</f>
        <v>5</v>
      </c>
      <c r="M72" s="66">
        <f>IF(details!M72="","",details!M72)</f>
        <v>5</v>
      </c>
      <c r="N72" s="66">
        <f t="shared" ref="N72:N106" si="163">IF(AND(L72="",M72=""),"",IF(AND(L72="NA",M72="NA"),"NA",SUM(L72:M72)))</f>
        <v>10</v>
      </c>
      <c r="O72" s="66">
        <f>IF(details!N72="","",details!N72)</f>
        <v>5</v>
      </c>
      <c r="P72" s="66">
        <f>IF(details!O72="","",details!O72)</f>
        <v>5</v>
      </c>
      <c r="Q72" s="66">
        <f t="shared" ref="Q72:Q106" si="164">IF(AND(O72="",P72=""),"",IF(AND(O72="NA",P72="NA"),"NA",SUM(O72:P72)))</f>
        <v>10</v>
      </c>
      <c r="R72" s="66">
        <f>IF(details!P72="","",details!P72)</f>
        <v>5</v>
      </c>
      <c r="S72" s="66">
        <f>IF(details!Q72="","",details!Q72)</f>
        <v>5</v>
      </c>
      <c r="T72" s="66">
        <f t="shared" ref="T72:T106" si="165">IF(AND(R72="",S72=""),"",IF(AND(R72="NA",S72="NA"),"NA",SUM(R72:S72)))</f>
        <v>10</v>
      </c>
      <c r="U72" s="150">
        <f t="shared" ref="U72:U106" si="166">IF(AND(N72="",Q72="",T72=""),"",IF(AND(N72="NA",Q72="NA",T72="NA"),"NA",SUM(N72,Q72,T72)))</f>
        <v>30</v>
      </c>
      <c r="V72" s="66">
        <f>IF(details!R72="","",details!R72)</f>
        <v>25</v>
      </c>
      <c r="W72" s="66">
        <f>IF(details!S72="","",details!S72)</f>
        <v>25</v>
      </c>
      <c r="X72" s="66">
        <f>IF(details!T72="","",details!T72)</f>
        <v>5</v>
      </c>
      <c r="Y72" s="150">
        <f t="shared" ref="Y72:Y106" si="167">IF(AND(V72="",X72=""),"",IF(AND(V72="NA",X72="NA"),"NA",SUM(V72:X72)))</f>
        <v>55</v>
      </c>
      <c r="Z72" s="151">
        <f t="shared" ref="Z72:Z106" si="168">IF(AND(U72="NA",Y72="NA"),"NA",IF(Y72="","",SUM(U72,Y72)))</f>
        <v>85</v>
      </c>
      <c r="AA72" s="66">
        <f>IF(details!U72="","",details!U72)</f>
        <v>35</v>
      </c>
      <c r="AB72" s="66">
        <f>IF(details!V72="","",details!V72)</f>
        <v>35</v>
      </c>
      <c r="AC72" s="66">
        <f>IF(details!W72="","",details!W72)</f>
        <v>20</v>
      </c>
      <c r="AD72" s="151">
        <f t="shared" ref="AD72:AD106" si="169">IF(AND(AA72="",AC72=""),"",IF(OR(AA72="AB",AC72="AB"),"AB",IF(OR(AA72="ML",AC72="ML"),"ML",SUM(AA72:AC72))))</f>
        <v>90</v>
      </c>
      <c r="AE72" s="97">
        <f t="shared" ref="AE72:AE106" si="170">IF(OR($D72="TC",$D72="drop",$D72="",AD72=""),"",SUM(Z72,AD72))</f>
        <v>175</v>
      </c>
      <c r="AF72" s="152">
        <f t="shared" ref="AF72:AF106" si="171">IF(OR(AE72="",AH72=""),"",ROUNDUP(AE72/AH72*100,0))</f>
        <v>88</v>
      </c>
      <c r="AG72" s="97" t="str">
        <f t="shared" ref="AG72:AG106" si="172">IF(AF72="","",IF(AD72="ab",AD72,IF(AD72="ML",AD72,IF(AF72&gt;85,"A",IF(AF72&gt;70,"B",IF(AF72&gt;50,"C",IF(AF72&gt;30,"D","E")))))))</f>
        <v>A</v>
      </c>
      <c r="AH72" s="138">
        <f t="shared" si="156"/>
        <v>200</v>
      </c>
      <c r="AI72" s="138">
        <f t="shared" ref="AI72:AI106" si="173">COUNTIF(N72,"NA")*N$6+COUNTIF(Q72,"NA")*Q$6+COUNTIF(T72,"NA")*T$6+(COUNTIF(Y72,"NA")*Y$6)</f>
        <v>0</v>
      </c>
      <c r="AJ72" s="66">
        <f>IF(details!X72="","",details!X72)</f>
        <v>5</v>
      </c>
      <c r="AK72" s="66">
        <f>IF(details!Y72="","",details!Y72)</f>
        <v>5</v>
      </c>
      <c r="AL72" s="66">
        <f t="shared" ref="AL72:AL106" si="174">IF(AND(AJ72="",AK72=""),"",IF(AND(AJ72="NA",AK72="NA"),"NA",SUM(AJ72:AK72)))</f>
        <v>10</v>
      </c>
      <c r="AM72" s="66">
        <f>IF(details!Z72="","",details!Z72)</f>
        <v>5</v>
      </c>
      <c r="AN72" s="66">
        <f>IF(details!AA72="","",details!AA72)</f>
        <v>5</v>
      </c>
      <c r="AO72" s="66">
        <f t="shared" ref="AO72:AO106" si="175">IF(AND(AM72="",AN72=""),"",IF(AND(AM72="NA",AN72="NA"),"NA",SUM(AM72:AN72)))</f>
        <v>10</v>
      </c>
      <c r="AP72" s="66">
        <f>IF(details!AB72="","",details!AB72)</f>
        <v>5</v>
      </c>
      <c r="AQ72" s="66">
        <f>IF(details!AC72="","",details!AC72)</f>
        <v>5</v>
      </c>
      <c r="AR72" s="66">
        <f t="shared" ref="AR72:AR106" si="176">IF(AND(AP72="",AQ72=""),"",IF(AND(AP72="NA",AQ72="NA"),"NA",SUM(AP72:AQ72)))</f>
        <v>10</v>
      </c>
      <c r="AS72" s="150">
        <f t="shared" ref="AS72:AS106" si="177">IF(AND(AL72="",AO72="",AR72=""),"",IF(AND(AL72="NA",AO72="NA",AR72="NA"),"NA",SUM(AL72,AO72,AR72)))</f>
        <v>30</v>
      </c>
      <c r="AT72" s="66">
        <f>IF(details!AD72="","",details!AD72)</f>
        <v>25</v>
      </c>
      <c r="AU72" s="66">
        <f>IF(details!AE72="","",details!AE72)</f>
        <v>25</v>
      </c>
      <c r="AV72" s="66">
        <f>IF(details!AF72="","",details!AF72)</f>
        <v>5</v>
      </c>
      <c r="AW72" s="150">
        <f t="shared" ref="AW72:AW106" si="178">IF(AND(AT72="",AV72=""),"",IF(AND(AT72="NA",AV72="NA"),"NA",SUM(AT72:AV72)))</f>
        <v>55</v>
      </c>
      <c r="AX72" s="151">
        <f t="shared" ref="AX72:AX106" si="179">IF(AND(AS72="NA",AW72="NA"),"NA",IF(AW72="","",SUM(AS72,AW72)))</f>
        <v>85</v>
      </c>
      <c r="AY72" s="66">
        <f>IF(details!AG72="","",details!AG72)</f>
        <v>35</v>
      </c>
      <c r="AZ72" s="66">
        <f>IF(details!AH72="","",details!AH72)</f>
        <v>35</v>
      </c>
      <c r="BA72" s="66">
        <f>IF(details!AI72="","",details!AI72)</f>
        <v>20</v>
      </c>
      <c r="BB72" s="151">
        <f t="shared" ref="BB72:BB106" si="180">IF(AND(AY72="",BA72=""),"",IF(OR(AY72="AB",BA72="AB"),"AB",IF(OR(AY72="ML",BA72="ML"),"ML",SUM(AY72:BA72))))</f>
        <v>90</v>
      </c>
      <c r="BC72" s="97">
        <f t="shared" ref="BC72:BC106" si="181">IF(OR($D72="TC",$D72="drop",$D72="",BB72=""),"",SUM(AX72,BB72))</f>
        <v>175</v>
      </c>
      <c r="BD72" s="152">
        <f t="shared" ref="BD72:BD106" si="182">IF(OR(BC72="",BF72=""),"",ROUNDUP(BC72/BF72*100,0))</f>
        <v>88</v>
      </c>
      <c r="BE72" s="97" t="str">
        <f t="shared" ref="BE72:BE106" si="183">IF(BD72="","",IF(BB72="ab",BB72,IF(BB72="ML",BB72,IF(BD72&gt;85,"A",IF(BD72&gt;70,"B",IF(BD72&gt;50,"C",IF(BD72&gt;30,"D","E")))))))</f>
        <v>A</v>
      </c>
      <c r="BF72" s="138">
        <f t="shared" si="157"/>
        <v>200</v>
      </c>
      <c r="BG72" s="138">
        <f t="shared" ref="BG72:BG106" si="184">COUNTIF(AL72,"NA")*AL$6+COUNTIF(AO72,"NA")*AO$6+COUNTIF(AR72,"NA")*AR$6+(COUNTIF(AW72,"NA")*AW$6)</f>
        <v>0</v>
      </c>
      <c r="BH72" s="153" t="str">
        <f>IF(D72="","",details!AJ72)</f>
        <v>s</v>
      </c>
      <c r="BI72" s="66">
        <f>IF(details!AK72="","",details!AK72)</f>
        <v>5</v>
      </c>
      <c r="BJ72" s="66">
        <f>IF(details!AL72="","",details!AL72)</f>
        <v>5</v>
      </c>
      <c r="BK72" s="66">
        <f t="shared" ref="BK72:BK106" si="185">IF(AND(BI72="",BJ72=""),"",IF(AND(BI72="NA",BJ72="NA"),"NA",SUM(BI72:BJ72)))</f>
        <v>10</v>
      </c>
      <c r="BL72" s="66">
        <f>IF(details!AM72="","",details!AM72)</f>
        <v>5</v>
      </c>
      <c r="BM72" s="66">
        <f>IF(details!AN72="","",details!AN72)</f>
        <v>5</v>
      </c>
      <c r="BN72" s="66">
        <f t="shared" ref="BN72:BN106" si="186">IF(AND(BL72="",BM72=""),"",IF(AND(BL72="NA",BM72="NA"),"NA",SUM(BL72:BM72)))</f>
        <v>10</v>
      </c>
      <c r="BO72" s="66">
        <f>IF(details!AO72="","",details!AO72)</f>
        <v>5</v>
      </c>
      <c r="BP72" s="66">
        <f>IF(details!AP72="","",details!AP72)</f>
        <v>5</v>
      </c>
      <c r="BQ72" s="66">
        <f t="shared" ref="BQ72:BQ106" si="187">IF(AND(BO72="",BP72=""),"",IF(AND(BO72="NA",BP72="NA"),"NA",SUM(BO72:BP72)))</f>
        <v>10</v>
      </c>
      <c r="BR72" s="150">
        <f t="shared" ref="BR72:BR106" si="188">IF(AND(BK72="",BN72="",BQ72=""),"",IF(AND(BK72="NA",BN72="NA",BQ72="NA"),"NA",SUM(BK72,BN72,BQ72)))</f>
        <v>30</v>
      </c>
      <c r="BS72" s="66">
        <f>IF(details!AQ72="","",details!AQ72)</f>
        <v>50</v>
      </c>
      <c r="BT72" s="66">
        <f>IF(details!AR72="","",details!AR72)</f>
        <v>20</v>
      </c>
      <c r="BU72" s="150">
        <f t="shared" ref="BU72:BU106" si="189">IF(AND(BS72="",BT72=""),"",IF(AND(BS72="NA",BT72="NA"),"NA",SUM(BS72:BT72)))</f>
        <v>70</v>
      </c>
      <c r="BV72" s="151">
        <f t="shared" ref="BV72:BV106" si="190">IF(AND(BR72="NA",BU72="NA"),"NA",IF(BU72="","",SUM(BR72,BU72)))</f>
        <v>100</v>
      </c>
      <c r="BW72" s="66">
        <f>IF(details!AS72="","",details!AS72)</f>
        <v>70</v>
      </c>
      <c r="BX72" s="66">
        <f>IF(details!AT72="","",details!AT72)</f>
        <v>30</v>
      </c>
      <c r="BY72" s="151">
        <f t="shared" ref="BY72:BY106" si="191">IF(AND(BW72="",BX72=""),"",IF(OR(BW72="AB",BX72="AB"),"AB",IF(OR(BW72="ML",BX72="ML"),"ML",SUM(BW72:BX72))))</f>
        <v>100</v>
      </c>
      <c r="BZ72" s="97">
        <f t="shared" ref="BZ72:BZ106" si="192">IF(OR($D72="TC",$D72="drop",$D72="",BY72=""),"",SUM(BV72,BY72))</f>
        <v>200</v>
      </c>
      <c r="CA72" s="152">
        <f t="shared" ref="CA72:CA106" si="193">IF(OR(BZ72="",CC72=""),"",ROUNDUP(BZ72/CC72*100,0))</f>
        <v>100</v>
      </c>
      <c r="CB72" s="97" t="str">
        <f t="shared" ref="CB72:CB106" si="194">IF(CA72="","",IF(BY72="ab",BY72,IF(BY72="ML",BY72,IF(CA72&gt;85,"A",IF(CA72&gt;70,"B",IF(CA72&gt;50,"C",IF(CA72&gt;30,"D","E")))))))</f>
        <v>A</v>
      </c>
      <c r="CC72" s="138">
        <f t="shared" si="158"/>
        <v>200</v>
      </c>
      <c r="CD72" s="138">
        <f t="shared" ref="CD72:CD106" si="195">COUNTIF(BK72,"NA")*BK$6+COUNTIF(BN72,"NA")*BN$6+COUNTIF(BQ72,"NA")*BQ$6+(COUNTIF(BU72,"NA")*BU$6)</f>
        <v>0</v>
      </c>
      <c r="CE72" s="66">
        <f>IF(details!AU72="","",details!AU72)</f>
        <v>5</v>
      </c>
      <c r="CF72" s="66">
        <f>IF(details!AV72="","",details!AV72)</f>
        <v>5</v>
      </c>
      <c r="CG72" s="66">
        <f t="shared" ref="CG72:CG106" si="196">IF(AND(CE72="",CF72=""),"",IF(AND(CE72="NA",CF72="NA"),"NA",SUM(CE72:CF72)))</f>
        <v>10</v>
      </c>
      <c r="CH72" s="66">
        <f>IF(details!AW72="","",details!AW72)</f>
        <v>5</v>
      </c>
      <c r="CI72" s="66">
        <f>IF(details!AX72="","",details!AX72)</f>
        <v>5</v>
      </c>
      <c r="CJ72" s="66">
        <f t="shared" ref="CJ72:CJ106" si="197">IF(AND(CH72="",CI72=""),"",IF(AND(CH72="NA",CI72="NA"),"NA",SUM(CH72:CI72)))</f>
        <v>10</v>
      </c>
      <c r="CK72" s="66">
        <f>IF(details!AY72="","",details!AY72)</f>
        <v>5</v>
      </c>
      <c r="CL72" s="66">
        <f>IF(details!AZ72="","",details!AZ72)</f>
        <v>5</v>
      </c>
      <c r="CM72" s="66">
        <f t="shared" ref="CM72:CM106" si="198">IF(AND(CK72="",CL72=""),"",IF(AND(CK72="NA",CL72="NA"),"NA",SUM(CK72:CL72)))</f>
        <v>10</v>
      </c>
      <c r="CN72" s="150">
        <f t="shared" ref="CN72:CN106" si="199">IF(AND(CG72="",CJ72="",CM72=""),"",IF(AND(CG72="NA",CJ72="NA",CM72="NA"),"NA",SUM(CG72,CJ72,CM72)))</f>
        <v>30</v>
      </c>
      <c r="CO72" s="66">
        <f>IF(details!BA72="","",details!BA72)</f>
        <v>25</v>
      </c>
      <c r="CP72" s="66">
        <f>IF(details!BB72="","",details!BB72)</f>
        <v>25</v>
      </c>
      <c r="CQ72" s="66">
        <f>IF(details!BC72="","",details!BC72)</f>
        <v>5</v>
      </c>
      <c r="CR72" s="150">
        <f t="shared" ref="CR72:CR106" si="200">IF(AND(CO72="",CQ72=""),"",IF(AND(CO72="NA",CQ72="NA"),"NA",SUM(CO72:CQ72)))</f>
        <v>55</v>
      </c>
      <c r="CS72" s="151">
        <f t="shared" ref="CS72:CS106" si="201">IF(AND(CN72="NA",CR72="NA"),"NA",IF(CR72="","",SUM(CN72,CR72)))</f>
        <v>85</v>
      </c>
      <c r="CT72" s="66">
        <f>IF(details!BD72="","",details!BD72)</f>
        <v>35</v>
      </c>
      <c r="CU72" s="66">
        <f>IF(details!BE72="","",details!BE72)</f>
        <v>35</v>
      </c>
      <c r="CV72" s="66">
        <f>IF(details!BF72="","",details!BF72)</f>
        <v>20</v>
      </c>
      <c r="CW72" s="151">
        <f t="shared" ref="CW72:CW106" si="202">IF(AND(CT72="",CV72=""),"",IF(OR(CT72="AB",CV72="AB"),"AB",IF(OR(CT72="ML",CV72="ML"),"ML",SUM(CT72:CV72))))</f>
        <v>90</v>
      </c>
      <c r="CX72" s="97">
        <f t="shared" ref="CX72:CX106" si="203">IF(OR($D72="TC",$D72="drop",$D72="",CW72=""),"",SUM(CS72,CW72))</f>
        <v>175</v>
      </c>
      <c r="CY72" s="152">
        <f t="shared" ref="CY72:CY106" si="204">IF(OR(CX72="",DA72=""),"",ROUNDUP(CX72/DA72*100,0))</f>
        <v>88</v>
      </c>
      <c r="CZ72" s="97" t="str">
        <f t="shared" ref="CZ72:CZ106" si="205">IF(CY72="","",IF(CW72="ab",CW72,IF(CW72="ML",CW72,IF(CY72&gt;85,"A",IF(CY72&gt;70,"B",IF(CY72&gt;50,"C",IF(CY72&gt;30,"D","E")))))))</f>
        <v>A</v>
      </c>
      <c r="DA72" s="138">
        <f t="shared" si="159"/>
        <v>200</v>
      </c>
      <c r="DB72" s="138">
        <f t="shared" ref="DB72:DB106" si="206">COUNTIF(CG72,"NA")*CG$6+COUNTIF(CJ72,"NA")*CJ$6+COUNTIF(CM72,"NA")*CM$6+(COUNTIF(CR72,"NA")*CR$6)</f>
        <v>0</v>
      </c>
      <c r="DC72" s="66">
        <f>IF(details!BG72="","",details!BG72)</f>
        <v>5</v>
      </c>
      <c r="DD72" s="66">
        <f>IF(details!BH72="","",details!BH72)</f>
        <v>5</v>
      </c>
      <c r="DE72" s="66">
        <f t="shared" ref="DE72:DE106" si="207">IF(AND(DC72="",DD72=""),"",IF(AND(DC72="NA",DD72="NA"),"NA",SUM(DC72:DD72)))</f>
        <v>10</v>
      </c>
      <c r="DF72" s="66">
        <f>IF(details!BI72="","",details!BI72)</f>
        <v>5</v>
      </c>
      <c r="DG72" s="66">
        <f>IF(details!BJ72="","",details!BJ72)</f>
        <v>5</v>
      </c>
      <c r="DH72" s="66">
        <f t="shared" ref="DH72:DH106" si="208">IF(AND(DF72="",DG72=""),"",IF(AND(DF72="NA",DG72="NA"),"NA",SUM(DF72:DG72)))</f>
        <v>10</v>
      </c>
      <c r="DI72" s="66">
        <f>IF(details!BK72="","",details!BK72)</f>
        <v>5</v>
      </c>
      <c r="DJ72" s="66">
        <f>IF(details!BL72="","",details!BL72)</f>
        <v>5</v>
      </c>
      <c r="DK72" s="66">
        <f t="shared" ref="DK72:DK106" si="209">IF(AND(DI72="",DJ72=""),"",IF(AND(DI72="NA",DJ72="NA"),"NA",SUM(DI72:DJ72)))</f>
        <v>10</v>
      </c>
      <c r="DL72" s="150">
        <f t="shared" ref="DL72:DL106" si="210">IF(AND(DE72="",DH72="",DK72=""),"",IF(AND(DE72="NA",DH72="NA",DK72="NA"),"NA",SUM(DE72,DH72,DK72)))</f>
        <v>30</v>
      </c>
      <c r="DM72" s="66">
        <f>IF(details!BM72="","",details!BM72)</f>
        <v>50</v>
      </c>
      <c r="DN72" s="66">
        <f>IF(details!BN72="","",details!BN72)</f>
        <v>20</v>
      </c>
      <c r="DO72" s="150">
        <f t="shared" ref="DO72:DO106" si="211">IF(AND(DM72="",DN72=""),"",IF(AND(DM72="NA",DN72="NA"),"NA",SUM(DM72:DN72)))</f>
        <v>70</v>
      </c>
      <c r="DP72" s="151">
        <f t="shared" ref="DP72:DP106" si="212">IF(AND(DL72="NA",DO72="NA"),"NA",IF(DO72="","",SUM(DL72,DO72)))</f>
        <v>100</v>
      </c>
      <c r="DQ72" s="66">
        <f>IF(details!BO72="","",details!BO72)</f>
        <v>70</v>
      </c>
      <c r="DR72" s="66">
        <f>IF(details!BP72="","",details!BP72)</f>
        <v>30</v>
      </c>
      <c r="DS72" s="151">
        <f t="shared" ref="DS72:DS106" si="213">IF(AND(DQ72="",DR72=""),"",IF(OR(DQ72="AB",DR72="AB"),"AB",IF(OR(DQ72="ML",DR72="ML"),"ML",SUM(DQ72:DR72))))</f>
        <v>100</v>
      </c>
      <c r="DT72" s="97">
        <f t="shared" ref="DT72:DT106" si="214">IF(OR($D72="TC",$D72="drop",$D72="",DS72=""),"",SUM(DP72,DS72))</f>
        <v>200</v>
      </c>
      <c r="DU72" s="152">
        <f t="shared" ref="DU72:DU106" si="215">IF(OR(DT72="",DW72=""),"",ROUNDUP(DT72/DW72*100,0))</f>
        <v>100</v>
      </c>
      <c r="DV72" s="97" t="str">
        <f t="shared" ref="DV72:DV106" si="216">IF(DU72="","",IF(DS72="ab",DS72,IF(DS72="ML",DS72,IF(DU72&gt;85,"A",IF(DU72&gt;70,"B",IF(DU72&gt;50,"C",IF(DU72&gt;30,"D","E")))))))</f>
        <v>A</v>
      </c>
      <c r="DW72" s="138">
        <f t="shared" si="160"/>
        <v>200</v>
      </c>
      <c r="DX72" s="138">
        <f t="shared" ref="DX72:DX106" si="217">COUNTIF(DE72,"NA")*DE$6+COUNTIF(DH72,"NA")*DH$6+COUNTIF(DK72,"NA")*DK$6+(COUNTIF(DO72,"NA")*DO$6)</f>
        <v>0</v>
      </c>
      <c r="DY72" s="66">
        <f>IF(details!BQ72="","",details!BQ72)</f>
        <v>5</v>
      </c>
      <c r="DZ72" s="66">
        <f>IF(details!BR72="","",details!BR72)</f>
        <v>5</v>
      </c>
      <c r="EA72" s="66">
        <f t="shared" ref="EA72:EA106" si="218">IF(AND(DY72="",DZ72=""),"",IF(AND(DY72="NA",DZ72="NA"),"NA",SUM(DY72:DZ72)))</f>
        <v>10</v>
      </c>
      <c r="EB72" s="66">
        <f>IF(details!BS72="","",details!BS72)</f>
        <v>5</v>
      </c>
      <c r="EC72" s="66">
        <f>IF(details!BT72="","",details!BT72)</f>
        <v>5</v>
      </c>
      <c r="ED72" s="66">
        <f t="shared" ref="ED72:ED106" si="219">IF(AND(EB72="",EC72=""),"",IF(AND(EB72="NA",EC72="NA"),"NA",SUM(EB72:EC72)))</f>
        <v>10</v>
      </c>
      <c r="EE72" s="66">
        <f>IF(details!BU72="","",details!BU72)</f>
        <v>5</v>
      </c>
      <c r="EF72" s="66">
        <f>IF(details!BV72="","",details!BV72)</f>
        <v>5</v>
      </c>
      <c r="EG72" s="66">
        <f t="shared" ref="EG72:EG106" si="220">IF(AND(EE72="",EF72=""),"",IF(AND(EE72="NA",EF72="NA"),"NA",SUM(EE72:EF72)))</f>
        <v>10</v>
      </c>
      <c r="EH72" s="150">
        <f t="shared" ref="EH72:EH106" si="221">IF(AND(EA72="",ED72="",EG72=""),"",IF(AND(EA72="NA",ED72="NA",EG72="NA"),"NA",SUM(EA72,ED72,EG72)))</f>
        <v>30</v>
      </c>
      <c r="EI72" s="66">
        <f>IF(details!BW72="","",details!BW72)</f>
        <v>50</v>
      </c>
      <c r="EJ72" s="66">
        <f>IF(details!BX72="","",details!BX72)</f>
        <v>20</v>
      </c>
      <c r="EK72" s="150">
        <f t="shared" ref="EK72:EK106" si="222">IF(AND(EI72="",EJ72=""),"",IF(AND(EI72="NA",EJ72="NA"),"NA",SUM(EI72:EJ72)))</f>
        <v>70</v>
      </c>
      <c r="EL72" s="151">
        <f t="shared" ref="EL72:EL106" si="223">IF(AND(EH72="NA",EK72="NA"),"NA",IF(EK72="","",SUM(EH72,EK72)))</f>
        <v>100</v>
      </c>
      <c r="EM72" s="66">
        <f>IF(details!BY72="","",details!BY72)</f>
        <v>70</v>
      </c>
      <c r="EN72" s="66">
        <f>IF(details!BZ72="","",details!BZ72)</f>
        <v>30</v>
      </c>
      <c r="EO72" s="151">
        <f t="shared" ref="EO72:EO106" si="224">IF(AND(EM72="",EN72=""),"",IF(OR(EM72="AB",EN72="AB"),"AB",IF(OR(EM72="ML",EN72="ML"),"ML",SUM(EM72:EN72))))</f>
        <v>100</v>
      </c>
      <c r="EP72" s="97">
        <f t="shared" ref="EP72:EP106" si="225">IF(OR($D72="TC",$D72="drop",$D72="",EO72=""),"",SUM(EL72,EO72))</f>
        <v>200</v>
      </c>
      <c r="EQ72" s="152">
        <f t="shared" ref="EQ72:EQ106" si="226">IF(OR(EP72="",ES72=""),"",ROUNDUP(EP72/ES72*100,0))</f>
        <v>100</v>
      </c>
      <c r="ER72" s="97" t="str">
        <f t="shared" ref="ER72:ER106" si="227">IF(EQ72="","",IF(EO72="ab",EO72,IF(EO72="ML",EO72,IF(EQ72&gt;85,"A",IF(EQ72&gt;70,"B",IF(EQ72&gt;50,"C",IF(EQ72&gt;30,"D","E")))))))</f>
        <v>A</v>
      </c>
      <c r="ES72" s="138">
        <f t="shared" si="161"/>
        <v>200</v>
      </c>
      <c r="ET72" s="138">
        <f t="shared" ref="ET72:ET106" si="228">COUNTIF(EA72,"NA")*EA$6+COUNTIF(ED72,"NA")*ED$6+COUNTIF(EG72,"NA")*EG$6+(COUNTIF(EK72,"NA")*EK$6)</f>
        <v>0</v>
      </c>
      <c r="EU72" s="66">
        <f>IF(details!CA72="","",details!CA72)</f>
        <v>20</v>
      </c>
      <c r="EV72" s="66">
        <f>IF(details!CB72="","",details!CB72)</f>
        <v>20</v>
      </c>
      <c r="EW72" s="66">
        <f>IF(details!CC72="","",details!CC72)</f>
        <v>20</v>
      </c>
      <c r="EX72" s="66">
        <f>IF(details!CD72="","",details!CD72)</f>
        <v>20</v>
      </c>
      <c r="EY72" s="66">
        <f>IF(details!CE72="","",details!CE72)</f>
        <v>20</v>
      </c>
      <c r="EZ72" s="97">
        <f t="shared" ref="EZ72:EZ106" si="229">IF(FC72="","",IF(EY72="","",IF(AND(EU72="AB",EV72="AB",EW72="AB",EX72="AB",EY72="AB"),"AB",IF(AND(EU72="NA",EV72="NA",EW72="NA",EX72="NA",EY72="NA"),"NA",SUM(EU72:EY72)))))</f>
        <v>100</v>
      </c>
      <c r="FA72" s="97">
        <f t="shared" ref="FA72:FA106" si="230">IF(OR(EZ72="",FC72=""),"",IF(EZ72="AB","",ROUNDUP(EZ72/FC72*100,0)))</f>
        <v>100</v>
      </c>
      <c r="FB72" s="97" t="str">
        <f t="shared" ref="FB72:FB106" si="231">IF(FA72="","",IF(FA72&gt;85,"A",IF(FA72&gt;70,"B",IF(FA72&gt;50,"C",IF(FA72&gt;30,"D","E")))))</f>
        <v>A</v>
      </c>
      <c r="FC72" s="138">
        <f t="shared" ref="FC72:FC106" si="232">IF(OR($D72="TC",$D72="drop",$D72=""),"",EZ$6-FD72)</f>
        <v>100</v>
      </c>
      <c r="FD72" s="138">
        <f t="shared" ref="FD72:FD106" si="233">COUNTIF(EU72:EX72,"NA")*EU$6</f>
        <v>0</v>
      </c>
      <c r="FE72" s="66">
        <f>IF(details!CF72="","",details!CF72)</f>
        <v>20</v>
      </c>
      <c r="FF72" s="66">
        <f>IF(details!CG72="","",details!CG72)</f>
        <v>20</v>
      </c>
      <c r="FG72" s="66">
        <f>IF(details!CH72="","",details!CH72)</f>
        <v>20</v>
      </c>
      <c r="FH72" s="66">
        <f>IF(details!CI72="","",details!CI72)</f>
        <v>20</v>
      </c>
      <c r="FI72" s="66">
        <f>IF(details!CJ72="","",details!CJ72)</f>
        <v>20</v>
      </c>
      <c r="FJ72" s="97">
        <f t="shared" ref="FJ72:FJ106" si="234">IF(FM72="","",IF(FI72="","",IF(AND(FE72="AB",FF72="AB",FG72="AB",FH72="AB",FI72="AB"),"AB",IF(AND(FE72="NA",FF72="NA",FG72="NA",FH72="NA",FI72="NA"),"NA",SUM(FE72:FI72)))))</f>
        <v>100</v>
      </c>
      <c r="FK72" s="97">
        <f t="shared" ref="FK72:FK106" si="235">IF(OR(FJ72="",FM72=""),"",IF(FJ72="AB","",ROUNDUP(FJ72/FM72*100,0)))</f>
        <v>100</v>
      </c>
      <c r="FL72" s="97" t="str">
        <f t="shared" ref="FL72:FL106" si="236">IF(FK72="","",IF(FK72&gt;85,"A",IF(FK72&gt;70,"B",IF(FK72&gt;50,"C",IF(FK72&gt;30,"D","E")))))</f>
        <v>A</v>
      </c>
      <c r="FM72" s="138">
        <f t="shared" ref="FM72:FM106" si="237">IF(OR($D72="TC",$D72="drop",$D72=""),"",FJ$6-FN72)</f>
        <v>100</v>
      </c>
      <c r="FN72" s="138">
        <f t="shared" ref="FN72:FN106" si="238">COUNTIF(FE72:FH72,"NA")*FE$6</f>
        <v>0</v>
      </c>
      <c r="FO72" s="66">
        <f>IF(details!CK72="","",details!CK72)</f>
        <v>20</v>
      </c>
      <c r="FP72" s="66">
        <f>IF(details!CL72="","",details!CL72)</f>
        <v>20</v>
      </c>
      <c r="FQ72" s="66">
        <f>IF(details!CM72="","",details!CM72)</f>
        <v>20</v>
      </c>
      <c r="FR72" s="66">
        <f>IF(details!CN72="","",details!CN72)</f>
        <v>20</v>
      </c>
      <c r="FS72" s="66">
        <f>IF(details!CO72="","",details!CO72)</f>
        <v>20</v>
      </c>
      <c r="FT72" s="97">
        <f t="shared" ref="FT72:FT106" si="239">IF(FW72="","",IF(FS72="","",IF(AND(FO72="AB",FP72="AB",FQ72="AB",FR72="AB",FS72="AB"),"AB",IF(AND(FO72="NA",FP72="NA",FQ72="NA",FR72="NA",FS72="NA"),"NA",SUM(FO72:FS72)))))</f>
        <v>100</v>
      </c>
      <c r="FU72" s="97">
        <f t="shared" ref="FU72:FU106" si="240">IF(OR(FT72="",FW72=""),"",IF(FT72="AB","",ROUNDUP(FT72/FW72*100,0)))</f>
        <v>100</v>
      </c>
      <c r="FV72" s="97" t="str">
        <f t="shared" ref="FV72:FV106" si="241">IF(FU72="","",IF(FU72&gt;85,"A",IF(FU72&gt;70,"B",IF(FU72&gt;50,"C",IF(FU72&gt;30,"D","E")))))</f>
        <v>A</v>
      </c>
      <c r="FW72" s="138">
        <f t="shared" ref="FW72:FW106" si="242">IF(OR($D72="TC",$D72="drop",$D72=""),"",FT$6-FX72)</f>
        <v>100</v>
      </c>
      <c r="FX72" s="138">
        <f t="shared" ref="FX72:FX106" si="243">COUNTIF(FO72:FR72,"NA")*FO$6</f>
        <v>0</v>
      </c>
      <c r="FY72" s="96">
        <f t="shared" ref="FY72:FY106" si="244">AH72</f>
        <v>200</v>
      </c>
      <c r="FZ72" s="96">
        <f t="shared" ref="FZ72:FZ106" si="245">AE72</f>
        <v>175</v>
      </c>
      <c r="GA72" s="96" t="str">
        <f t="shared" ref="GA72:GA106" si="246">AG72</f>
        <v>A</v>
      </c>
      <c r="GB72" s="96">
        <f t="shared" ref="GB72:GB106" si="247">BF72</f>
        <v>200</v>
      </c>
      <c r="GC72" s="96">
        <f t="shared" ref="GC72:GC106" si="248">BC72</f>
        <v>175</v>
      </c>
      <c r="GD72" s="96" t="str">
        <f t="shared" ref="GD72:GD106" si="249">BE72</f>
        <v>A</v>
      </c>
      <c r="GE72" s="154">
        <f t="shared" ref="GE72:GE106" si="250">CC72</f>
        <v>200</v>
      </c>
      <c r="GF72" s="154">
        <f t="shared" ref="GF72:GF106" si="251">BZ72</f>
        <v>200</v>
      </c>
      <c r="GG72" s="154" t="str">
        <f t="shared" ref="GG72:GG106" si="252">CB72</f>
        <v>A</v>
      </c>
      <c r="GH72" s="96" t="str">
        <f t="shared" ref="GH72:GH106" si="253">IF($BH72="s",GG72,"")</f>
        <v>A</v>
      </c>
      <c r="GI72" s="96" t="str">
        <f t="shared" ref="GI72:GI106" si="254">IF($BH72="u",GG72,"")</f>
        <v/>
      </c>
      <c r="GJ72" s="96" t="str">
        <f t="shared" ref="GJ72:GJ106" si="255">IF($BH72="g",GG72,"")</f>
        <v/>
      </c>
      <c r="GK72" s="96" t="str">
        <f t="shared" ref="GK72:GK106" si="256">IF($BH72="p",GG72,"")</f>
        <v/>
      </c>
      <c r="GL72" s="96" t="str">
        <f t="shared" ref="GL72:GL106" si="257">IF($BH72="sd",GG72,"")</f>
        <v/>
      </c>
      <c r="GM72" s="96">
        <f t="shared" ref="GM72:GM106" si="258">DA72</f>
        <v>200</v>
      </c>
      <c r="GN72" s="96">
        <f t="shared" ref="GN72:GN106" si="259">CX72</f>
        <v>175</v>
      </c>
      <c r="GO72" s="96" t="str">
        <f t="shared" ref="GO72:GO106" si="260">CZ72</f>
        <v>A</v>
      </c>
      <c r="GP72" s="96">
        <f t="shared" ref="GP72:GP106" si="261">DW72</f>
        <v>200</v>
      </c>
      <c r="GQ72" s="96">
        <f t="shared" ref="GQ72:GQ106" si="262">DT72</f>
        <v>200</v>
      </c>
      <c r="GR72" s="96" t="str">
        <f t="shared" ref="GR72:GR106" si="263">DV72</f>
        <v>A</v>
      </c>
      <c r="GS72" s="96">
        <f t="shared" ref="GS72:GS106" si="264">ES72</f>
        <v>200</v>
      </c>
      <c r="GT72" s="96">
        <f t="shared" ref="GT72:GT106" si="265">EP72</f>
        <v>200</v>
      </c>
      <c r="GU72" s="96" t="str">
        <f t="shared" ref="GU72:GU106" si="266">ER72</f>
        <v>A</v>
      </c>
      <c r="GV72" s="96">
        <f t="shared" ref="GV72:GV106" si="267">FC72</f>
        <v>100</v>
      </c>
      <c r="GW72" s="96">
        <f t="shared" ref="GW72:GW106" si="268">EZ72</f>
        <v>100</v>
      </c>
      <c r="GX72" s="96" t="str">
        <f t="shared" ref="GX72:GX106" si="269">FB72</f>
        <v>A</v>
      </c>
      <c r="GY72" s="155">
        <f t="shared" ref="GY72:GY106" si="270">FM72</f>
        <v>100</v>
      </c>
      <c r="GZ72" s="155">
        <f t="shared" ref="GZ72:GZ106" si="271">FJ72</f>
        <v>100</v>
      </c>
      <c r="HA72" s="155" t="str">
        <f t="shared" ref="HA72:HA106" si="272">FL72</f>
        <v>A</v>
      </c>
      <c r="HB72" s="155">
        <f t="shared" ref="HB72:HB106" si="273">FW72</f>
        <v>100</v>
      </c>
      <c r="HC72" s="155">
        <f t="shared" ref="HC72:HC106" si="274">FT72</f>
        <v>100</v>
      </c>
      <c r="HD72" s="155" t="str">
        <f t="shared" ref="HD72:HD106" si="275">FV72</f>
        <v>A</v>
      </c>
      <c r="HE72" s="257">
        <f t="shared" ref="HE72:HE106" si="276">COUNTIF(FZ72:HD72,"AB")</f>
        <v>0</v>
      </c>
      <c r="HF72" s="257">
        <f t="shared" ref="HF72:HF106" si="277">COUNTIF(FZ72:HD72,"ML")</f>
        <v>0</v>
      </c>
      <c r="HG72" s="257">
        <f t="shared" ref="HG72:HG106" si="278">COUNTBLANK(FZ72:HD72)</f>
        <v>4</v>
      </c>
      <c r="HH72" s="257">
        <f t="shared" ref="HH72:HH106" si="279">COUNTIF(FZ72:HD72,"E")</f>
        <v>0</v>
      </c>
      <c r="HI72" s="66" t="str">
        <f t="shared" si="162"/>
        <v>PASSED</v>
      </c>
      <c r="HJ72" s="93">
        <f t="shared" ref="HJ72:HJ106" si="280">IF(OR(FY72="",GB72="",GE72="",GM72="",GP72="",GS72=""),"",SUM(FY72,GB72,GE72,GM72,GP72,GS72))</f>
        <v>1200</v>
      </c>
      <c r="HK72" s="93">
        <f t="shared" ref="HK72:HK106" si="281">IF(OR(FZ72="",GC72="",GF72="",GN72="",GQ72="",GT72=""),"",SUM(FZ72,GC72,GF72,GN72,GQ72,GT72))</f>
        <v>1125</v>
      </c>
      <c r="HL72" s="94">
        <f t="shared" ref="HL72:HL106" si="282">IF(OR(HK72="",HJ72=""),"",HK72/HJ72*100)</f>
        <v>93.75</v>
      </c>
      <c r="HM72" s="216">
        <f t="shared" ref="HM72:HM106" si="283">IF(HI72="PASSED",HL72,"")</f>
        <v>93.75</v>
      </c>
      <c r="HN72" s="217">
        <f t="shared" ref="HN72:HN106" si="284">IF(HM72="","",SUMPRODUCT((HM72&lt;HM$7:HM$106)/COUNTIF(HM$7:HM$106,HM$7:HM$106)))</f>
        <v>5.0000000000000018</v>
      </c>
      <c r="HO72" s="95" t="str">
        <f t="shared" ref="HO72:HO106" si="285">IF(OR(HL72="",HI72&lt;&gt;"PASSED"),"",IF(HL72&gt;85,"A",IF(HL72&gt;70,"B",IF(HL72&gt;50,"C",IF(HL72&gt;30,"D","E")))))</f>
        <v>A</v>
      </c>
      <c r="HP72" s="156" t="str">
        <f>details!EP72</f>
        <v/>
      </c>
      <c r="HQ72" s="157" t="str">
        <f>details!EQ72</f>
        <v/>
      </c>
      <c r="HR72" s="220" t="str">
        <f t="shared" ref="HR72:HR106" si="286">IF(OR(HP72="",HQ72=""),"",HQ72/HP72*100)</f>
        <v/>
      </c>
      <c r="HS72" s="102" t="str">
        <f>IF(details!CP72="","",details!CP72)</f>
        <v/>
      </c>
    </row>
    <row r="73" spans="1:227" ht="14" customHeight="1">
      <c r="A73" s="147">
        <f>IF(details!A73="","",details!A73)</f>
        <v>67</v>
      </c>
      <c r="B73" s="66" t="str">
        <f>IF(details!B73="","",details!B73)</f>
        <v/>
      </c>
      <c r="C73" s="66" t="str">
        <f>IF(details!C73="","",details!C73)</f>
        <v/>
      </c>
      <c r="D73" s="97">
        <f>IF(details!D73="","",details!D73)</f>
        <v>867</v>
      </c>
      <c r="E73" s="97" t="str">
        <f>IF(details!E73="","",details!E73)</f>
        <v/>
      </c>
      <c r="F73" s="66" t="str">
        <f>IF(details!F73="","",details!F73)</f>
        <v/>
      </c>
      <c r="G73" s="315" t="str">
        <f>IF(details!G73="","",details!G73)</f>
        <v/>
      </c>
      <c r="H73" s="148" t="str">
        <f>IF(details!CQ73="","",details!CQ73)</f>
        <v/>
      </c>
      <c r="I73" s="149" t="str">
        <f>IF(details!I73="","",details!I73)</f>
        <v>A67</v>
      </c>
      <c r="J73" s="149" t="str">
        <f>IF(details!J73="","",details!J73)</f>
        <v>B67</v>
      </c>
      <c r="K73" s="149" t="str">
        <f>IF(details!K73="","",details!K73)</f>
        <v>C67</v>
      </c>
      <c r="L73" s="66">
        <f>IF(details!L73="","",details!L73)</f>
        <v>5</v>
      </c>
      <c r="M73" s="66">
        <f>IF(details!M73="","",details!M73)</f>
        <v>5</v>
      </c>
      <c r="N73" s="66">
        <f t="shared" si="163"/>
        <v>10</v>
      </c>
      <c r="O73" s="66">
        <f>IF(details!N73="","",details!N73)</f>
        <v>5</v>
      </c>
      <c r="P73" s="66">
        <f>IF(details!O73="","",details!O73)</f>
        <v>5</v>
      </c>
      <c r="Q73" s="66">
        <f t="shared" si="164"/>
        <v>10</v>
      </c>
      <c r="R73" s="66">
        <f>IF(details!P73="","",details!P73)</f>
        <v>5</v>
      </c>
      <c r="S73" s="66">
        <f>IF(details!Q73="","",details!Q73)</f>
        <v>5</v>
      </c>
      <c r="T73" s="66">
        <f t="shared" si="165"/>
        <v>10</v>
      </c>
      <c r="U73" s="150">
        <f t="shared" si="166"/>
        <v>30</v>
      </c>
      <c r="V73" s="66">
        <f>IF(details!R73="","",details!R73)</f>
        <v>24</v>
      </c>
      <c r="W73" s="66">
        <f>IF(details!S73="","",details!S73)</f>
        <v>24</v>
      </c>
      <c r="X73" s="66">
        <f>IF(details!T73="","",details!T73)</f>
        <v>4</v>
      </c>
      <c r="Y73" s="150">
        <f t="shared" si="167"/>
        <v>52</v>
      </c>
      <c r="Z73" s="151">
        <f t="shared" si="168"/>
        <v>82</v>
      </c>
      <c r="AA73" s="66">
        <f>IF(details!U73="","",details!U73)</f>
        <v>34</v>
      </c>
      <c r="AB73" s="66">
        <f>IF(details!V73="","",details!V73)</f>
        <v>34</v>
      </c>
      <c r="AC73" s="66">
        <f>IF(details!W73="","",details!W73)</f>
        <v>20</v>
      </c>
      <c r="AD73" s="151">
        <f t="shared" si="169"/>
        <v>88</v>
      </c>
      <c r="AE73" s="97">
        <f t="shared" si="170"/>
        <v>170</v>
      </c>
      <c r="AF73" s="152">
        <f t="shared" si="171"/>
        <v>85</v>
      </c>
      <c r="AG73" s="97" t="str">
        <f t="shared" si="172"/>
        <v>B</v>
      </c>
      <c r="AH73" s="138">
        <f t="shared" si="156"/>
        <v>200</v>
      </c>
      <c r="AI73" s="138">
        <f t="shared" si="173"/>
        <v>0</v>
      </c>
      <c r="AJ73" s="66">
        <f>IF(details!X73="","",details!X73)</f>
        <v>5</v>
      </c>
      <c r="AK73" s="66">
        <f>IF(details!Y73="","",details!Y73)</f>
        <v>5</v>
      </c>
      <c r="AL73" s="66">
        <f t="shared" si="174"/>
        <v>10</v>
      </c>
      <c r="AM73" s="66">
        <f>IF(details!Z73="","",details!Z73)</f>
        <v>5</v>
      </c>
      <c r="AN73" s="66">
        <f>IF(details!AA73="","",details!AA73)</f>
        <v>5</v>
      </c>
      <c r="AO73" s="66">
        <f t="shared" si="175"/>
        <v>10</v>
      </c>
      <c r="AP73" s="66">
        <f>IF(details!AB73="","",details!AB73)</f>
        <v>5</v>
      </c>
      <c r="AQ73" s="66">
        <f>IF(details!AC73="","",details!AC73)</f>
        <v>5</v>
      </c>
      <c r="AR73" s="66">
        <f t="shared" si="176"/>
        <v>10</v>
      </c>
      <c r="AS73" s="150">
        <f t="shared" si="177"/>
        <v>30</v>
      </c>
      <c r="AT73" s="66">
        <f>IF(details!AD73="","",details!AD73)</f>
        <v>24</v>
      </c>
      <c r="AU73" s="66">
        <f>IF(details!AE73="","",details!AE73)</f>
        <v>24</v>
      </c>
      <c r="AV73" s="66">
        <f>IF(details!AF73="","",details!AF73)</f>
        <v>4</v>
      </c>
      <c r="AW73" s="150">
        <f t="shared" si="178"/>
        <v>52</v>
      </c>
      <c r="AX73" s="151">
        <f t="shared" si="179"/>
        <v>82</v>
      </c>
      <c r="AY73" s="66">
        <f>IF(details!AG73="","",details!AG73)</f>
        <v>34</v>
      </c>
      <c r="AZ73" s="66">
        <f>IF(details!AH73="","",details!AH73)</f>
        <v>34</v>
      </c>
      <c r="BA73" s="66">
        <f>IF(details!AI73="","",details!AI73)</f>
        <v>20</v>
      </c>
      <c r="BB73" s="151">
        <f t="shared" si="180"/>
        <v>88</v>
      </c>
      <c r="BC73" s="97">
        <f t="shared" si="181"/>
        <v>170</v>
      </c>
      <c r="BD73" s="152">
        <f t="shared" si="182"/>
        <v>85</v>
      </c>
      <c r="BE73" s="97" t="str">
        <f t="shared" si="183"/>
        <v>B</v>
      </c>
      <c r="BF73" s="138">
        <f t="shared" si="157"/>
        <v>200</v>
      </c>
      <c r="BG73" s="138">
        <f t="shared" si="184"/>
        <v>0</v>
      </c>
      <c r="BH73" s="153" t="str">
        <f>IF(D73="","",details!AJ73)</f>
        <v>s</v>
      </c>
      <c r="BI73" s="66">
        <f>IF(details!AK73="","",details!AK73)</f>
        <v>5</v>
      </c>
      <c r="BJ73" s="66">
        <f>IF(details!AL73="","",details!AL73)</f>
        <v>5</v>
      </c>
      <c r="BK73" s="66">
        <f t="shared" si="185"/>
        <v>10</v>
      </c>
      <c r="BL73" s="66">
        <f>IF(details!AM73="","",details!AM73)</f>
        <v>5</v>
      </c>
      <c r="BM73" s="66">
        <f>IF(details!AN73="","",details!AN73)</f>
        <v>5</v>
      </c>
      <c r="BN73" s="66">
        <f t="shared" si="186"/>
        <v>10</v>
      </c>
      <c r="BO73" s="66">
        <f>IF(details!AO73="","",details!AO73)</f>
        <v>5</v>
      </c>
      <c r="BP73" s="66">
        <f>IF(details!AP73="","",details!AP73)</f>
        <v>5</v>
      </c>
      <c r="BQ73" s="66">
        <f t="shared" si="187"/>
        <v>10</v>
      </c>
      <c r="BR73" s="150">
        <f t="shared" si="188"/>
        <v>30</v>
      </c>
      <c r="BS73" s="66">
        <f>IF(details!AQ73="","",details!AQ73)</f>
        <v>50</v>
      </c>
      <c r="BT73" s="66">
        <f>IF(details!AR73="","",details!AR73)</f>
        <v>20</v>
      </c>
      <c r="BU73" s="150">
        <f t="shared" si="189"/>
        <v>70</v>
      </c>
      <c r="BV73" s="151">
        <f t="shared" si="190"/>
        <v>100</v>
      </c>
      <c r="BW73" s="66">
        <f>IF(details!AS73="","",details!AS73)</f>
        <v>70</v>
      </c>
      <c r="BX73" s="66">
        <f>IF(details!AT73="","",details!AT73)</f>
        <v>30</v>
      </c>
      <c r="BY73" s="151">
        <f t="shared" si="191"/>
        <v>100</v>
      </c>
      <c r="BZ73" s="97">
        <f t="shared" si="192"/>
        <v>200</v>
      </c>
      <c r="CA73" s="152">
        <f t="shared" si="193"/>
        <v>100</v>
      </c>
      <c r="CB73" s="97" t="str">
        <f t="shared" si="194"/>
        <v>A</v>
      </c>
      <c r="CC73" s="138">
        <f t="shared" si="158"/>
        <v>200</v>
      </c>
      <c r="CD73" s="138">
        <f t="shared" si="195"/>
        <v>0</v>
      </c>
      <c r="CE73" s="66">
        <f>IF(details!AU73="","",details!AU73)</f>
        <v>5</v>
      </c>
      <c r="CF73" s="66">
        <f>IF(details!AV73="","",details!AV73)</f>
        <v>5</v>
      </c>
      <c r="CG73" s="66">
        <f t="shared" si="196"/>
        <v>10</v>
      </c>
      <c r="CH73" s="66">
        <f>IF(details!AW73="","",details!AW73)</f>
        <v>5</v>
      </c>
      <c r="CI73" s="66">
        <f>IF(details!AX73="","",details!AX73)</f>
        <v>5</v>
      </c>
      <c r="CJ73" s="66">
        <f t="shared" si="197"/>
        <v>10</v>
      </c>
      <c r="CK73" s="66">
        <f>IF(details!AY73="","",details!AY73)</f>
        <v>5</v>
      </c>
      <c r="CL73" s="66">
        <f>IF(details!AZ73="","",details!AZ73)</f>
        <v>5</v>
      </c>
      <c r="CM73" s="66">
        <f t="shared" si="198"/>
        <v>10</v>
      </c>
      <c r="CN73" s="150">
        <f t="shared" si="199"/>
        <v>30</v>
      </c>
      <c r="CO73" s="66">
        <f>IF(details!BA73="","",details!BA73)</f>
        <v>24</v>
      </c>
      <c r="CP73" s="66">
        <f>IF(details!BB73="","",details!BB73)</f>
        <v>24</v>
      </c>
      <c r="CQ73" s="66">
        <f>IF(details!BC73="","",details!BC73)</f>
        <v>4</v>
      </c>
      <c r="CR73" s="150">
        <f t="shared" si="200"/>
        <v>52</v>
      </c>
      <c r="CS73" s="151">
        <f t="shared" si="201"/>
        <v>82</v>
      </c>
      <c r="CT73" s="66">
        <f>IF(details!BD73="","",details!BD73)</f>
        <v>34</v>
      </c>
      <c r="CU73" s="66">
        <f>IF(details!BE73="","",details!BE73)</f>
        <v>34</v>
      </c>
      <c r="CV73" s="66">
        <f>IF(details!BF73="","",details!BF73)</f>
        <v>20</v>
      </c>
      <c r="CW73" s="151">
        <f t="shared" si="202"/>
        <v>88</v>
      </c>
      <c r="CX73" s="97">
        <f t="shared" si="203"/>
        <v>170</v>
      </c>
      <c r="CY73" s="152">
        <f t="shared" si="204"/>
        <v>85</v>
      </c>
      <c r="CZ73" s="97" t="str">
        <f t="shared" si="205"/>
        <v>B</v>
      </c>
      <c r="DA73" s="138">
        <f t="shared" si="159"/>
        <v>200</v>
      </c>
      <c r="DB73" s="138">
        <f t="shared" si="206"/>
        <v>0</v>
      </c>
      <c r="DC73" s="66">
        <f>IF(details!BG73="","",details!BG73)</f>
        <v>5</v>
      </c>
      <c r="DD73" s="66">
        <f>IF(details!BH73="","",details!BH73)</f>
        <v>5</v>
      </c>
      <c r="DE73" s="66">
        <f t="shared" si="207"/>
        <v>10</v>
      </c>
      <c r="DF73" s="66">
        <f>IF(details!BI73="","",details!BI73)</f>
        <v>5</v>
      </c>
      <c r="DG73" s="66">
        <f>IF(details!BJ73="","",details!BJ73)</f>
        <v>5</v>
      </c>
      <c r="DH73" s="66">
        <f t="shared" si="208"/>
        <v>10</v>
      </c>
      <c r="DI73" s="66">
        <f>IF(details!BK73="","",details!BK73)</f>
        <v>5</v>
      </c>
      <c r="DJ73" s="66">
        <f>IF(details!BL73="","",details!BL73)</f>
        <v>5</v>
      </c>
      <c r="DK73" s="66">
        <f t="shared" si="209"/>
        <v>10</v>
      </c>
      <c r="DL73" s="150">
        <f t="shared" si="210"/>
        <v>30</v>
      </c>
      <c r="DM73" s="66">
        <f>IF(details!BM73="","",details!BM73)</f>
        <v>50</v>
      </c>
      <c r="DN73" s="66">
        <f>IF(details!BN73="","",details!BN73)</f>
        <v>20</v>
      </c>
      <c r="DO73" s="150">
        <f t="shared" si="211"/>
        <v>70</v>
      </c>
      <c r="DP73" s="151">
        <f t="shared" si="212"/>
        <v>100</v>
      </c>
      <c r="DQ73" s="66">
        <f>IF(details!BO73="","",details!BO73)</f>
        <v>70</v>
      </c>
      <c r="DR73" s="66">
        <f>IF(details!BP73="","",details!BP73)</f>
        <v>30</v>
      </c>
      <c r="DS73" s="151">
        <f t="shared" si="213"/>
        <v>100</v>
      </c>
      <c r="DT73" s="97">
        <f t="shared" si="214"/>
        <v>200</v>
      </c>
      <c r="DU73" s="152">
        <f t="shared" si="215"/>
        <v>100</v>
      </c>
      <c r="DV73" s="97" t="str">
        <f t="shared" si="216"/>
        <v>A</v>
      </c>
      <c r="DW73" s="138">
        <f t="shared" si="160"/>
        <v>200</v>
      </c>
      <c r="DX73" s="138">
        <f t="shared" si="217"/>
        <v>0</v>
      </c>
      <c r="DY73" s="66">
        <f>IF(details!BQ73="","",details!BQ73)</f>
        <v>5</v>
      </c>
      <c r="DZ73" s="66">
        <f>IF(details!BR73="","",details!BR73)</f>
        <v>5</v>
      </c>
      <c r="EA73" s="66">
        <f t="shared" si="218"/>
        <v>10</v>
      </c>
      <c r="EB73" s="66">
        <f>IF(details!BS73="","",details!BS73)</f>
        <v>5</v>
      </c>
      <c r="EC73" s="66">
        <f>IF(details!BT73="","",details!BT73)</f>
        <v>5</v>
      </c>
      <c r="ED73" s="66">
        <f t="shared" si="219"/>
        <v>10</v>
      </c>
      <c r="EE73" s="66">
        <f>IF(details!BU73="","",details!BU73)</f>
        <v>5</v>
      </c>
      <c r="EF73" s="66">
        <f>IF(details!BV73="","",details!BV73)</f>
        <v>5</v>
      </c>
      <c r="EG73" s="66">
        <f t="shared" si="220"/>
        <v>10</v>
      </c>
      <c r="EH73" s="150">
        <f t="shared" si="221"/>
        <v>30</v>
      </c>
      <c r="EI73" s="66">
        <f>IF(details!BW73="","",details!BW73)</f>
        <v>50</v>
      </c>
      <c r="EJ73" s="66">
        <f>IF(details!BX73="","",details!BX73)</f>
        <v>20</v>
      </c>
      <c r="EK73" s="150">
        <f t="shared" si="222"/>
        <v>70</v>
      </c>
      <c r="EL73" s="151">
        <f t="shared" si="223"/>
        <v>100</v>
      </c>
      <c r="EM73" s="66">
        <f>IF(details!BY73="","",details!BY73)</f>
        <v>70</v>
      </c>
      <c r="EN73" s="66">
        <f>IF(details!BZ73="","",details!BZ73)</f>
        <v>30</v>
      </c>
      <c r="EO73" s="151">
        <f t="shared" si="224"/>
        <v>100</v>
      </c>
      <c r="EP73" s="97">
        <f t="shared" si="225"/>
        <v>200</v>
      </c>
      <c r="EQ73" s="152">
        <f t="shared" si="226"/>
        <v>100</v>
      </c>
      <c r="ER73" s="97" t="str">
        <f t="shared" si="227"/>
        <v>A</v>
      </c>
      <c r="ES73" s="138">
        <f t="shared" si="161"/>
        <v>200</v>
      </c>
      <c r="ET73" s="138">
        <f t="shared" si="228"/>
        <v>0</v>
      </c>
      <c r="EU73" s="66">
        <f>IF(details!CA73="","",details!CA73)</f>
        <v>20</v>
      </c>
      <c r="EV73" s="66">
        <f>IF(details!CB73="","",details!CB73)</f>
        <v>20</v>
      </c>
      <c r="EW73" s="66">
        <f>IF(details!CC73="","",details!CC73)</f>
        <v>20</v>
      </c>
      <c r="EX73" s="66">
        <f>IF(details!CD73="","",details!CD73)</f>
        <v>20</v>
      </c>
      <c r="EY73" s="66">
        <f>IF(details!CE73="","",details!CE73)</f>
        <v>20</v>
      </c>
      <c r="EZ73" s="97">
        <f t="shared" si="229"/>
        <v>100</v>
      </c>
      <c r="FA73" s="97">
        <f t="shared" si="230"/>
        <v>100</v>
      </c>
      <c r="FB73" s="97" t="str">
        <f t="shared" si="231"/>
        <v>A</v>
      </c>
      <c r="FC73" s="138">
        <f t="shared" si="232"/>
        <v>100</v>
      </c>
      <c r="FD73" s="138">
        <f t="shared" si="233"/>
        <v>0</v>
      </c>
      <c r="FE73" s="66">
        <f>IF(details!CF73="","",details!CF73)</f>
        <v>20</v>
      </c>
      <c r="FF73" s="66">
        <f>IF(details!CG73="","",details!CG73)</f>
        <v>20</v>
      </c>
      <c r="FG73" s="66">
        <f>IF(details!CH73="","",details!CH73)</f>
        <v>20</v>
      </c>
      <c r="FH73" s="66">
        <f>IF(details!CI73="","",details!CI73)</f>
        <v>20</v>
      </c>
      <c r="FI73" s="66">
        <f>IF(details!CJ73="","",details!CJ73)</f>
        <v>20</v>
      </c>
      <c r="FJ73" s="97">
        <f t="shared" si="234"/>
        <v>100</v>
      </c>
      <c r="FK73" s="97">
        <f t="shared" si="235"/>
        <v>100</v>
      </c>
      <c r="FL73" s="97" t="str">
        <f t="shared" si="236"/>
        <v>A</v>
      </c>
      <c r="FM73" s="138">
        <f t="shared" si="237"/>
        <v>100</v>
      </c>
      <c r="FN73" s="138">
        <f t="shared" si="238"/>
        <v>0</v>
      </c>
      <c r="FO73" s="66">
        <f>IF(details!CK73="","",details!CK73)</f>
        <v>20</v>
      </c>
      <c r="FP73" s="66">
        <f>IF(details!CL73="","",details!CL73)</f>
        <v>20</v>
      </c>
      <c r="FQ73" s="66">
        <f>IF(details!CM73="","",details!CM73)</f>
        <v>20</v>
      </c>
      <c r="FR73" s="66">
        <f>IF(details!CN73="","",details!CN73)</f>
        <v>20</v>
      </c>
      <c r="FS73" s="66">
        <f>IF(details!CO73="","",details!CO73)</f>
        <v>20</v>
      </c>
      <c r="FT73" s="97">
        <f t="shared" si="239"/>
        <v>100</v>
      </c>
      <c r="FU73" s="97">
        <f t="shared" si="240"/>
        <v>100</v>
      </c>
      <c r="FV73" s="97" t="str">
        <f t="shared" si="241"/>
        <v>A</v>
      </c>
      <c r="FW73" s="138">
        <f t="shared" si="242"/>
        <v>100</v>
      </c>
      <c r="FX73" s="138">
        <f t="shared" si="243"/>
        <v>0</v>
      </c>
      <c r="FY73" s="96">
        <f t="shared" si="244"/>
        <v>200</v>
      </c>
      <c r="FZ73" s="96">
        <f t="shared" si="245"/>
        <v>170</v>
      </c>
      <c r="GA73" s="96" t="str">
        <f t="shared" si="246"/>
        <v>B</v>
      </c>
      <c r="GB73" s="96">
        <f t="shared" si="247"/>
        <v>200</v>
      </c>
      <c r="GC73" s="96">
        <f t="shared" si="248"/>
        <v>170</v>
      </c>
      <c r="GD73" s="96" t="str">
        <f t="shared" si="249"/>
        <v>B</v>
      </c>
      <c r="GE73" s="154">
        <f t="shared" si="250"/>
        <v>200</v>
      </c>
      <c r="GF73" s="154">
        <f t="shared" si="251"/>
        <v>200</v>
      </c>
      <c r="GG73" s="154" t="str">
        <f t="shared" si="252"/>
        <v>A</v>
      </c>
      <c r="GH73" s="96" t="str">
        <f t="shared" si="253"/>
        <v>A</v>
      </c>
      <c r="GI73" s="96" t="str">
        <f t="shared" si="254"/>
        <v/>
      </c>
      <c r="GJ73" s="96" t="str">
        <f t="shared" si="255"/>
        <v/>
      </c>
      <c r="GK73" s="96" t="str">
        <f t="shared" si="256"/>
        <v/>
      </c>
      <c r="GL73" s="96" t="str">
        <f t="shared" si="257"/>
        <v/>
      </c>
      <c r="GM73" s="96">
        <f t="shared" si="258"/>
        <v>200</v>
      </c>
      <c r="GN73" s="96">
        <f t="shared" si="259"/>
        <v>170</v>
      </c>
      <c r="GO73" s="96" t="str">
        <f t="shared" si="260"/>
        <v>B</v>
      </c>
      <c r="GP73" s="96">
        <f t="shared" si="261"/>
        <v>200</v>
      </c>
      <c r="GQ73" s="96">
        <f t="shared" si="262"/>
        <v>200</v>
      </c>
      <c r="GR73" s="96" t="str">
        <f t="shared" si="263"/>
        <v>A</v>
      </c>
      <c r="GS73" s="96">
        <f t="shared" si="264"/>
        <v>200</v>
      </c>
      <c r="GT73" s="96">
        <f t="shared" si="265"/>
        <v>200</v>
      </c>
      <c r="GU73" s="96" t="str">
        <f t="shared" si="266"/>
        <v>A</v>
      </c>
      <c r="GV73" s="96">
        <f t="shared" si="267"/>
        <v>100</v>
      </c>
      <c r="GW73" s="96">
        <f t="shared" si="268"/>
        <v>100</v>
      </c>
      <c r="GX73" s="96" t="str">
        <f t="shared" si="269"/>
        <v>A</v>
      </c>
      <c r="GY73" s="155">
        <f t="shared" si="270"/>
        <v>100</v>
      </c>
      <c r="GZ73" s="155">
        <f t="shared" si="271"/>
        <v>100</v>
      </c>
      <c r="HA73" s="155" t="str">
        <f t="shared" si="272"/>
        <v>A</v>
      </c>
      <c r="HB73" s="155">
        <f t="shared" si="273"/>
        <v>100</v>
      </c>
      <c r="HC73" s="155">
        <f t="shared" si="274"/>
        <v>100</v>
      </c>
      <c r="HD73" s="155" t="str">
        <f t="shared" si="275"/>
        <v>A</v>
      </c>
      <c r="HE73" s="257">
        <f t="shared" si="276"/>
        <v>0</v>
      </c>
      <c r="HF73" s="257">
        <f t="shared" si="277"/>
        <v>0</v>
      </c>
      <c r="HG73" s="257">
        <f t="shared" si="278"/>
        <v>4</v>
      </c>
      <c r="HH73" s="257">
        <f t="shared" si="279"/>
        <v>0</v>
      </c>
      <c r="HI73" s="66" t="str">
        <f t="shared" si="162"/>
        <v>PASSED</v>
      </c>
      <c r="HJ73" s="93">
        <f t="shared" si="280"/>
        <v>1200</v>
      </c>
      <c r="HK73" s="93">
        <f t="shared" si="281"/>
        <v>1110</v>
      </c>
      <c r="HL73" s="94">
        <f t="shared" si="282"/>
        <v>92.5</v>
      </c>
      <c r="HM73" s="216">
        <f t="shared" si="283"/>
        <v>92.5</v>
      </c>
      <c r="HN73" s="217">
        <f t="shared" si="284"/>
        <v>6</v>
      </c>
      <c r="HO73" s="95" t="str">
        <f t="shared" si="285"/>
        <v>A</v>
      </c>
      <c r="HP73" s="156" t="str">
        <f>details!EP73</f>
        <v/>
      </c>
      <c r="HQ73" s="157" t="str">
        <f>details!EQ73</f>
        <v/>
      </c>
      <c r="HR73" s="220" t="str">
        <f t="shared" si="286"/>
        <v/>
      </c>
      <c r="HS73" s="102" t="str">
        <f>IF(details!CP73="","",details!CP73)</f>
        <v/>
      </c>
    </row>
    <row r="74" spans="1:227" ht="14" customHeight="1">
      <c r="A74" s="147">
        <f>IF(details!A74="","",details!A74)</f>
        <v>68</v>
      </c>
      <c r="B74" s="66" t="str">
        <f>IF(details!B74="","",details!B74)</f>
        <v/>
      </c>
      <c r="C74" s="66" t="str">
        <f>IF(details!C74="","",details!C74)</f>
        <v/>
      </c>
      <c r="D74" s="97">
        <f>IF(details!D74="","",details!D74)</f>
        <v>868</v>
      </c>
      <c r="E74" s="97" t="str">
        <f>IF(details!E74="","",details!E74)</f>
        <v/>
      </c>
      <c r="F74" s="66" t="str">
        <f>IF(details!F74="","",details!F74)</f>
        <v/>
      </c>
      <c r="G74" s="315" t="str">
        <f>IF(details!G74="","",details!G74)</f>
        <v/>
      </c>
      <c r="H74" s="148" t="str">
        <f>IF(details!CQ74="","",details!CQ74)</f>
        <v/>
      </c>
      <c r="I74" s="149" t="str">
        <f>IF(details!I74="","",details!I74)</f>
        <v>A68</v>
      </c>
      <c r="J74" s="149" t="str">
        <f>IF(details!J74="","",details!J74)</f>
        <v>B68</v>
      </c>
      <c r="K74" s="149" t="str">
        <f>IF(details!K74="","",details!K74)</f>
        <v>C68</v>
      </c>
      <c r="L74" s="66">
        <f>IF(details!L74="","",details!L74)</f>
        <v>5</v>
      </c>
      <c r="M74" s="66">
        <f>IF(details!M74="","",details!M74)</f>
        <v>5</v>
      </c>
      <c r="N74" s="66">
        <f t="shared" si="163"/>
        <v>10</v>
      </c>
      <c r="O74" s="66">
        <f>IF(details!N74="","",details!N74)</f>
        <v>5</v>
      </c>
      <c r="P74" s="66">
        <f>IF(details!O74="","",details!O74)</f>
        <v>5</v>
      </c>
      <c r="Q74" s="66">
        <f t="shared" si="164"/>
        <v>10</v>
      </c>
      <c r="R74" s="66">
        <f>IF(details!P74="","",details!P74)</f>
        <v>5</v>
      </c>
      <c r="S74" s="66">
        <f>IF(details!Q74="","",details!Q74)</f>
        <v>5</v>
      </c>
      <c r="T74" s="66">
        <f t="shared" si="165"/>
        <v>10</v>
      </c>
      <c r="U74" s="150">
        <f t="shared" si="166"/>
        <v>30</v>
      </c>
      <c r="V74" s="66">
        <f>IF(details!R74="","",details!R74)</f>
        <v>23</v>
      </c>
      <c r="W74" s="66">
        <f>IF(details!S74="","",details!S74)</f>
        <v>23</v>
      </c>
      <c r="X74" s="66">
        <f>IF(details!T74="","",details!T74)</f>
        <v>3</v>
      </c>
      <c r="Y74" s="150">
        <f t="shared" si="167"/>
        <v>49</v>
      </c>
      <c r="Z74" s="151">
        <f t="shared" si="168"/>
        <v>79</v>
      </c>
      <c r="AA74" s="66">
        <f>IF(details!U74="","",details!U74)</f>
        <v>33</v>
      </c>
      <c r="AB74" s="66">
        <f>IF(details!V74="","",details!V74)</f>
        <v>33</v>
      </c>
      <c r="AC74" s="66">
        <f>IF(details!W74="","",details!W74)</f>
        <v>20</v>
      </c>
      <c r="AD74" s="151">
        <f t="shared" si="169"/>
        <v>86</v>
      </c>
      <c r="AE74" s="97">
        <f t="shared" si="170"/>
        <v>165</v>
      </c>
      <c r="AF74" s="152">
        <f t="shared" si="171"/>
        <v>83</v>
      </c>
      <c r="AG74" s="97" t="str">
        <f t="shared" si="172"/>
        <v>B</v>
      </c>
      <c r="AH74" s="138">
        <f t="shared" si="156"/>
        <v>200</v>
      </c>
      <c r="AI74" s="138">
        <f t="shared" si="173"/>
        <v>0</v>
      </c>
      <c r="AJ74" s="66">
        <f>IF(details!X74="","",details!X74)</f>
        <v>5</v>
      </c>
      <c r="AK74" s="66">
        <f>IF(details!Y74="","",details!Y74)</f>
        <v>5</v>
      </c>
      <c r="AL74" s="66">
        <f t="shared" si="174"/>
        <v>10</v>
      </c>
      <c r="AM74" s="66">
        <f>IF(details!Z74="","",details!Z74)</f>
        <v>5</v>
      </c>
      <c r="AN74" s="66">
        <f>IF(details!AA74="","",details!AA74)</f>
        <v>5</v>
      </c>
      <c r="AO74" s="66">
        <f t="shared" si="175"/>
        <v>10</v>
      </c>
      <c r="AP74" s="66">
        <f>IF(details!AB74="","",details!AB74)</f>
        <v>5</v>
      </c>
      <c r="AQ74" s="66">
        <f>IF(details!AC74="","",details!AC74)</f>
        <v>5</v>
      </c>
      <c r="AR74" s="66">
        <f t="shared" si="176"/>
        <v>10</v>
      </c>
      <c r="AS74" s="150">
        <f t="shared" si="177"/>
        <v>30</v>
      </c>
      <c r="AT74" s="66">
        <f>IF(details!AD74="","",details!AD74)</f>
        <v>23</v>
      </c>
      <c r="AU74" s="66">
        <f>IF(details!AE74="","",details!AE74)</f>
        <v>23</v>
      </c>
      <c r="AV74" s="66">
        <f>IF(details!AF74="","",details!AF74)</f>
        <v>3</v>
      </c>
      <c r="AW74" s="150">
        <f t="shared" si="178"/>
        <v>49</v>
      </c>
      <c r="AX74" s="151">
        <f t="shared" si="179"/>
        <v>79</v>
      </c>
      <c r="AY74" s="66">
        <f>IF(details!AG74="","",details!AG74)</f>
        <v>33</v>
      </c>
      <c r="AZ74" s="66">
        <f>IF(details!AH74="","",details!AH74)</f>
        <v>33</v>
      </c>
      <c r="BA74" s="66">
        <f>IF(details!AI74="","",details!AI74)</f>
        <v>20</v>
      </c>
      <c r="BB74" s="151">
        <f t="shared" si="180"/>
        <v>86</v>
      </c>
      <c r="BC74" s="97">
        <f t="shared" si="181"/>
        <v>165</v>
      </c>
      <c r="BD74" s="152">
        <f t="shared" si="182"/>
        <v>83</v>
      </c>
      <c r="BE74" s="97" t="str">
        <f t="shared" si="183"/>
        <v>B</v>
      </c>
      <c r="BF74" s="138">
        <f t="shared" si="157"/>
        <v>200</v>
      </c>
      <c r="BG74" s="138">
        <f t="shared" si="184"/>
        <v>0</v>
      </c>
      <c r="BH74" s="153" t="str">
        <f>IF(D74="","",details!AJ74)</f>
        <v>s</v>
      </c>
      <c r="BI74" s="66">
        <f>IF(details!AK74="","",details!AK74)</f>
        <v>5</v>
      </c>
      <c r="BJ74" s="66">
        <f>IF(details!AL74="","",details!AL74)</f>
        <v>5</v>
      </c>
      <c r="BK74" s="66">
        <f t="shared" si="185"/>
        <v>10</v>
      </c>
      <c r="BL74" s="66">
        <f>IF(details!AM74="","",details!AM74)</f>
        <v>5</v>
      </c>
      <c r="BM74" s="66">
        <f>IF(details!AN74="","",details!AN74)</f>
        <v>5</v>
      </c>
      <c r="BN74" s="66">
        <f t="shared" si="186"/>
        <v>10</v>
      </c>
      <c r="BO74" s="66">
        <f>IF(details!AO74="","",details!AO74)</f>
        <v>5</v>
      </c>
      <c r="BP74" s="66">
        <f>IF(details!AP74="","",details!AP74)</f>
        <v>5</v>
      </c>
      <c r="BQ74" s="66">
        <f t="shared" si="187"/>
        <v>10</v>
      </c>
      <c r="BR74" s="150">
        <f t="shared" si="188"/>
        <v>30</v>
      </c>
      <c r="BS74" s="66">
        <f>IF(details!AQ74="","",details!AQ74)</f>
        <v>50</v>
      </c>
      <c r="BT74" s="66">
        <f>IF(details!AR74="","",details!AR74)</f>
        <v>20</v>
      </c>
      <c r="BU74" s="150">
        <f t="shared" si="189"/>
        <v>70</v>
      </c>
      <c r="BV74" s="151">
        <f t="shared" si="190"/>
        <v>100</v>
      </c>
      <c r="BW74" s="66">
        <f>IF(details!AS74="","",details!AS74)</f>
        <v>70</v>
      </c>
      <c r="BX74" s="66">
        <f>IF(details!AT74="","",details!AT74)</f>
        <v>30</v>
      </c>
      <c r="BY74" s="151">
        <f t="shared" si="191"/>
        <v>100</v>
      </c>
      <c r="BZ74" s="97">
        <f t="shared" si="192"/>
        <v>200</v>
      </c>
      <c r="CA74" s="152">
        <f t="shared" si="193"/>
        <v>100</v>
      </c>
      <c r="CB74" s="97" t="str">
        <f t="shared" si="194"/>
        <v>A</v>
      </c>
      <c r="CC74" s="138">
        <f t="shared" si="158"/>
        <v>200</v>
      </c>
      <c r="CD74" s="138">
        <f t="shared" si="195"/>
        <v>0</v>
      </c>
      <c r="CE74" s="66">
        <f>IF(details!AU74="","",details!AU74)</f>
        <v>5</v>
      </c>
      <c r="CF74" s="66">
        <f>IF(details!AV74="","",details!AV74)</f>
        <v>5</v>
      </c>
      <c r="CG74" s="66">
        <f t="shared" si="196"/>
        <v>10</v>
      </c>
      <c r="CH74" s="66">
        <f>IF(details!AW74="","",details!AW74)</f>
        <v>5</v>
      </c>
      <c r="CI74" s="66">
        <f>IF(details!AX74="","",details!AX74)</f>
        <v>5</v>
      </c>
      <c r="CJ74" s="66">
        <f t="shared" si="197"/>
        <v>10</v>
      </c>
      <c r="CK74" s="66">
        <f>IF(details!AY74="","",details!AY74)</f>
        <v>5</v>
      </c>
      <c r="CL74" s="66">
        <f>IF(details!AZ74="","",details!AZ74)</f>
        <v>5</v>
      </c>
      <c r="CM74" s="66">
        <f t="shared" si="198"/>
        <v>10</v>
      </c>
      <c r="CN74" s="150">
        <f t="shared" si="199"/>
        <v>30</v>
      </c>
      <c r="CO74" s="66">
        <f>IF(details!BA74="","",details!BA74)</f>
        <v>23</v>
      </c>
      <c r="CP74" s="66">
        <f>IF(details!BB74="","",details!BB74)</f>
        <v>23</v>
      </c>
      <c r="CQ74" s="66">
        <f>IF(details!BC74="","",details!BC74)</f>
        <v>3</v>
      </c>
      <c r="CR74" s="150">
        <f t="shared" si="200"/>
        <v>49</v>
      </c>
      <c r="CS74" s="151">
        <f t="shared" si="201"/>
        <v>79</v>
      </c>
      <c r="CT74" s="66">
        <f>IF(details!BD74="","",details!BD74)</f>
        <v>33</v>
      </c>
      <c r="CU74" s="66">
        <f>IF(details!BE74="","",details!BE74)</f>
        <v>33</v>
      </c>
      <c r="CV74" s="66">
        <f>IF(details!BF74="","",details!BF74)</f>
        <v>20</v>
      </c>
      <c r="CW74" s="151">
        <f t="shared" si="202"/>
        <v>86</v>
      </c>
      <c r="CX74" s="97">
        <f t="shared" si="203"/>
        <v>165</v>
      </c>
      <c r="CY74" s="152">
        <f t="shared" si="204"/>
        <v>83</v>
      </c>
      <c r="CZ74" s="97" t="str">
        <f t="shared" si="205"/>
        <v>B</v>
      </c>
      <c r="DA74" s="138">
        <f t="shared" si="159"/>
        <v>200</v>
      </c>
      <c r="DB74" s="138">
        <f t="shared" si="206"/>
        <v>0</v>
      </c>
      <c r="DC74" s="66">
        <f>IF(details!BG74="","",details!BG74)</f>
        <v>5</v>
      </c>
      <c r="DD74" s="66">
        <f>IF(details!BH74="","",details!BH74)</f>
        <v>5</v>
      </c>
      <c r="DE74" s="66">
        <f t="shared" si="207"/>
        <v>10</v>
      </c>
      <c r="DF74" s="66">
        <f>IF(details!BI74="","",details!BI74)</f>
        <v>5</v>
      </c>
      <c r="DG74" s="66">
        <f>IF(details!BJ74="","",details!BJ74)</f>
        <v>5</v>
      </c>
      <c r="DH74" s="66">
        <f t="shared" si="208"/>
        <v>10</v>
      </c>
      <c r="DI74" s="66">
        <f>IF(details!BK74="","",details!BK74)</f>
        <v>5</v>
      </c>
      <c r="DJ74" s="66">
        <f>IF(details!BL74="","",details!BL74)</f>
        <v>5</v>
      </c>
      <c r="DK74" s="66">
        <f t="shared" si="209"/>
        <v>10</v>
      </c>
      <c r="DL74" s="150">
        <f t="shared" si="210"/>
        <v>30</v>
      </c>
      <c r="DM74" s="66">
        <f>IF(details!BM74="","",details!BM74)</f>
        <v>50</v>
      </c>
      <c r="DN74" s="66">
        <f>IF(details!BN74="","",details!BN74)</f>
        <v>20</v>
      </c>
      <c r="DO74" s="150">
        <f t="shared" si="211"/>
        <v>70</v>
      </c>
      <c r="DP74" s="151">
        <f t="shared" si="212"/>
        <v>100</v>
      </c>
      <c r="DQ74" s="66">
        <f>IF(details!BO74="","",details!BO74)</f>
        <v>70</v>
      </c>
      <c r="DR74" s="66">
        <f>IF(details!BP74="","",details!BP74)</f>
        <v>30</v>
      </c>
      <c r="DS74" s="151">
        <f t="shared" si="213"/>
        <v>100</v>
      </c>
      <c r="DT74" s="97">
        <f t="shared" si="214"/>
        <v>200</v>
      </c>
      <c r="DU74" s="152">
        <f t="shared" si="215"/>
        <v>100</v>
      </c>
      <c r="DV74" s="97" t="str">
        <f t="shared" si="216"/>
        <v>A</v>
      </c>
      <c r="DW74" s="138">
        <f t="shared" si="160"/>
        <v>200</v>
      </c>
      <c r="DX74" s="138">
        <f t="shared" si="217"/>
        <v>0</v>
      </c>
      <c r="DY74" s="66">
        <f>IF(details!BQ74="","",details!BQ74)</f>
        <v>5</v>
      </c>
      <c r="DZ74" s="66">
        <f>IF(details!BR74="","",details!BR74)</f>
        <v>5</v>
      </c>
      <c r="EA74" s="66">
        <f t="shared" si="218"/>
        <v>10</v>
      </c>
      <c r="EB74" s="66">
        <f>IF(details!BS74="","",details!BS74)</f>
        <v>5</v>
      </c>
      <c r="EC74" s="66">
        <f>IF(details!BT74="","",details!BT74)</f>
        <v>5</v>
      </c>
      <c r="ED74" s="66">
        <f t="shared" si="219"/>
        <v>10</v>
      </c>
      <c r="EE74" s="66">
        <f>IF(details!BU74="","",details!BU74)</f>
        <v>5</v>
      </c>
      <c r="EF74" s="66">
        <f>IF(details!BV74="","",details!BV74)</f>
        <v>5</v>
      </c>
      <c r="EG74" s="66">
        <f t="shared" si="220"/>
        <v>10</v>
      </c>
      <c r="EH74" s="150">
        <f t="shared" si="221"/>
        <v>30</v>
      </c>
      <c r="EI74" s="66">
        <f>IF(details!BW74="","",details!BW74)</f>
        <v>50</v>
      </c>
      <c r="EJ74" s="66">
        <f>IF(details!BX74="","",details!BX74)</f>
        <v>20</v>
      </c>
      <c r="EK74" s="150">
        <f t="shared" si="222"/>
        <v>70</v>
      </c>
      <c r="EL74" s="151">
        <f t="shared" si="223"/>
        <v>100</v>
      </c>
      <c r="EM74" s="66">
        <f>IF(details!BY74="","",details!BY74)</f>
        <v>70</v>
      </c>
      <c r="EN74" s="66">
        <f>IF(details!BZ74="","",details!BZ74)</f>
        <v>30</v>
      </c>
      <c r="EO74" s="151">
        <f t="shared" si="224"/>
        <v>100</v>
      </c>
      <c r="EP74" s="97">
        <f t="shared" si="225"/>
        <v>200</v>
      </c>
      <c r="EQ74" s="152">
        <f t="shared" si="226"/>
        <v>100</v>
      </c>
      <c r="ER74" s="97" t="str">
        <f t="shared" si="227"/>
        <v>A</v>
      </c>
      <c r="ES74" s="138">
        <f t="shared" si="161"/>
        <v>200</v>
      </c>
      <c r="ET74" s="138">
        <f t="shared" si="228"/>
        <v>0</v>
      </c>
      <c r="EU74" s="66">
        <f>IF(details!CA74="","",details!CA74)</f>
        <v>20</v>
      </c>
      <c r="EV74" s="66">
        <f>IF(details!CB74="","",details!CB74)</f>
        <v>20</v>
      </c>
      <c r="EW74" s="66">
        <f>IF(details!CC74="","",details!CC74)</f>
        <v>20</v>
      </c>
      <c r="EX74" s="66">
        <f>IF(details!CD74="","",details!CD74)</f>
        <v>20</v>
      </c>
      <c r="EY74" s="66">
        <f>IF(details!CE74="","",details!CE74)</f>
        <v>20</v>
      </c>
      <c r="EZ74" s="97">
        <f t="shared" si="229"/>
        <v>100</v>
      </c>
      <c r="FA74" s="97">
        <f t="shared" si="230"/>
        <v>100</v>
      </c>
      <c r="FB74" s="97" t="str">
        <f t="shared" si="231"/>
        <v>A</v>
      </c>
      <c r="FC74" s="138">
        <f t="shared" si="232"/>
        <v>100</v>
      </c>
      <c r="FD74" s="138">
        <f t="shared" si="233"/>
        <v>0</v>
      </c>
      <c r="FE74" s="66">
        <f>IF(details!CF74="","",details!CF74)</f>
        <v>20</v>
      </c>
      <c r="FF74" s="66">
        <f>IF(details!CG74="","",details!CG74)</f>
        <v>20</v>
      </c>
      <c r="FG74" s="66">
        <f>IF(details!CH74="","",details!CH74)</f>
        <v>20</v>
      </c>
      <c r="FH74" s="66">
        <f>IF(details!CI74="","",details!CI74)</f>
        <v>20</v>
      </c>
      <c r="FI74" s="66">
        <f>IF(details!CJ74="","",details!CJ74)</f>
        <v>20</v>
      </c>
      <c r="FJ74" s="97">
        <f t="shared" si="234"/>
        <v>100</v>
      </c>
      <c r="FK74" s="97">
        <f t="shared" si="235"/>
        <v>100</v>
      </c>
      <c r="FL74" s="97" t="str">
        <f t="shared" si="236"/>
        <v>A</v>
      </c>
      <c r="FM74" s="138">
        <f t="shared" si="237"/>
        <v>100</v>
      </c>
      <c r="FN74" s="138">
        <f t="shared" si="238"/>
        <v>0</v>
      </c>
      <c r="FO74" s="66">
        <f>IF(details!CK74="","",details!CK74)</f>
        <v>20</v>
      </c>
      <c r="FP74" s="66">
        <f>IF(details!CL74="","",details!CL74)</f>
        <v>20</v>
      </c>
      <c r="FQ74" s="66">
        <f>IF(details!CM74="","",details!CM74)</f>
        <v>20</v>
      </c>
      <c r="FR74" s="66">
        <f>IF(details!CN74="","",details!CN74)</f>
        <v>20</v>
      </c>
      <c r="FS74" s="66">
        <f>IF(details!CO74="","",details!CO74)</f>
        <v>20</v>
      </c>
      <c r="FT74" s="97">
        <f t="shared" si="239"/>
        <v>100</v>
      </c>
      <c r="FU74" s="97">
        <f t="shared" si="240"/>
        <v>100</v>
      </c>
      <c r="FV74" s="97" t="str">
        <f t="shared" si="241"/>
        <v>A</v>
      </c>
      <c r="FW74" s="138">
        <f t="shared" si="242"/>
        <v>100</v>
      </c>
      <c r="FX74" s="138">
        <f t="shared" si="243"/>
        <v>0</v>
      </c>
      <c r="FY74" s="96">
        <f t="shared" si="244"/>
        <v>200</v>
      </c>
      <c r="FZ74" s="96">
        <f t="shared" si="245"/>
        <v>165</v>
      </c>
      <c r="GA74" s="96" t="str">
        <f t="shared" si="246"/>
        <v>B</v>
      </c>
      <c r="GB74" s="96">
        <f t="shared" si="247"/>
        <v>200</v>
      </c>
      <c r="GC74" s="96">
        <f t="shared" si="248"/>
        <v>165</v>
      </c>
      <c r="GD74" s="96" t="str">
        <f t="shared" si="249"/>
        <v>B</v>
      </c>
      <c r="GE74" s="154">
        <f t="shared" si="250"/>
        <v>200</v>
      </c>
      <c r="GF74" s="154">
        <f t="shared" si="251"/>
        <v>200</v>
      </c>
      <c r="GG74" s="154" t="str">
        <f t="shared" si="252"/>
        <v>A</v>
      </c>
      <c r="GH74" s="96" t="str">
        <f t="shared" si="253"/>
        <v>A</v>
      </c>
      <c r="GI74" s="96" t="str">
        <f t="shared" si="254"/>
        <v/>
      </c>
      <c r="GJ74" s="96" t="str">
        <f t="shared" si="255"/>
        <v/>
      </c>
      <c r="GK74" s="96" t="str">
        <f t="shared" si="256"/>
        <v/>
      </c>
      <c r="GL74" s="96" t="str">
        <f t="shared" si="257"/>
        <v/>
      </c>
      <c r="GM74" s="96">
        <f t="shared" si="258"/>
        <v>200</v>
      </c>
      <c r="GN74" s="96">
        <f t="shared" si="259"/>
        <v>165</v>
      </c>
      <c r="GO74" s="96" t="str">
        <f t="shared" si="260"/>
        <v>B</v>
      </c>
      <c r="GP74" s="96">
        <f t="shared" si="261"/>
        <v>200</v>
      </c>
      <c r="GQ74" s="96">
        <f t="shared" si="262"/>
        <v>200</v>
      </c>
      <c r="GR74" s="96" t="str">
        <f t="shared" si="263"/>
        <v>A</v>
      </c>
      <c r="GS74" s="96">
        <f t="shared" si="264"/>
        <v>200</v>
      </c>
      <c r="GT74" s="96">
        <f t="shared" si="265"/>
        <v>200</v>
      </c>
      <c r="GU74" s="96" t="str">
        <f t="shared" si="266"/>
        <v>A</v>
      </c>
      <c r="GV74" s="96">
        <f t="shared" si="267"/>
        <v>100</v>
      </c>
      <c r="GW74" s="96">
        <f t="shared" si="268"/>
        <v>100</v>
      </c>
      <c r="GX74" s="96" t="str">
        <f t="shared" si="269"/>
        <v>A</v>
      </c>
      <c r="GY74" s="155">
        <f t="shared" si="270"/>
        <v>100</v>
      </c>
      <c r="GZ74" s="155">
        <f t="shared" si="271"/>
        <v>100</v>
      </c>
      <c r="HA74" s="155" t="str">
        <f t="shared" si="272"/>
        <v>A</v>
      </c>
      <c r="HB74" s="155">
        <f t="shared" si="273"/>
        <v>100</v>
      </c>
      <c r="HC74" s="155">
        <f t="shared" si="274"/>
        <v>100</v>
      </c>
      <c r="HD74" s="155" t="str">
        <f t="shared" si="275"/>
        <v>A</v>
      </c>
      <c r="HE74" s="257">
        <f t="shared" si="276"/>
        <v>0</v>
      </c>
      <c r="HF74" s="257">
        <f t="shared" si="277"/>
        <v>0</v>
      </c>
      <c r="HG74" s="257">
        <f t="shared" si="278"/>
        <v>4</v>
      </c>
      <c r="HH74" s="257">
        <f t="shared" si="279"/>
        <v>0</v>
      </c>
      <c r="HI74" s="66" t="str">
        <f t="shared" si="162"/>
        <v>PASSED</v>
      </c>
      <c r="HJ74" s="93">
        <f t="shared" si="280"/>
        <v>1200</v>
      </c>
      <c r="HK74" s="93">
        <f t="shared" si="281"/>
        <v>1095</v>
      </c>
      <c r="HL74" s="94">
        <f t="shared" si="282"/>
        <v>91.25</v>
      </c>
      <c r="HM74" s="216">
        <f t="shared" si="283"/>
        <v>91.25</v>
      </c>
      <c r="HN74" s="217">
        <f t="shared" si="284"/>
        <v>6.9999999999999982</v>
      </c>
      <c r="HO74" s="95" t="str">
        <f t="shared" si="285"/>
        <v>A</v>
      </c>
      <c r="HP74" s="156" t="str">
        <f>details!EP74</f>
        <v/>
      </c>
      <c r="HQ74" s="157" t="str">
        <f>details!EQ74</f>
        <v/>
      </c>
      <c r="HR74" s="220" t="str">
        <f t="shared" si="286"/>
        <v/>
      </c>
      <c r="HS74" s="102" t="str">
        <f>IF(details!CP74="","",details!CP74)</f>
        <v/>
      </c>
    </row>
    <row r="75" spans="1:227" ht="14" customHeight="1">
      <c r="A75" s="147">
        <f>IF(details!A75="","",details!A75)</f>
        <v>69</v>
      </c>
      <c r="B75" s="66" t="str">
        <f>IF(details!B75="","",details!B75)</f>
        <v/>
      </c>
      <c r="C75" s="66" t="str">
        <f>IF(details!C75="","",details!C75)</f>
        <v/>
      </c>
      <c r="D75" s="97">
        <f>IF(details!D75="","",details!D75)</f>
        <v>869</v>
      </c>
      <c r="E75" s="97" t="str">
        <f>IF(details!E75="","",details!E75)</f>
        <v/>
      </c>
      <c r="F75" s="66" t="str">
        <f>IF(details!F75="","",details!F75)</f>
        <v/>
      </c>
      <c r="G75" s="315" t="str">
        <f>IF(details!G75="","",details!G75)</f>
        <v/>
      </c>
      <c r="H75" s="148" t="str">
        <f>IF(details!CQ75="","",details!CQ75)</f>
        <v/>
      </c>
      <c r="I75" s="149" t="str">
        <f>IF(details!I75="","",details!I75)</f>
        <v>A69</v>
      </c>
      <c r="J75" s="149" t="str">
        <f>IF(details!J75="","",details!J75)</f>
        <v>B69</v>
      </c>
      <c r="K75" s="149" t="str">
        <f>IF(details!K75="","",details!K75)</f>
        <v>C69</v>
      </c>
      <c r="L75" s="66">
        <f>IF(details!L75="","",details!L75)</f>
        <v>5</v>
      </c>
      <c r="M75" s="66">
        <f>IF(details!M75="","",details!M75)</f>
        <v>5</v>
      </c>
      <c r="N75" s="66">
        <f t="shared" si="163"/>
        <v>10</v>
      </c>
      <c r="O75" s="66">
        <f>IF(details!N75="","",details!N75)</f>
        <v>5</v>
      </c>
      <c r="P75" s="66">
        <f>IF(details!O75="","",details!O75)</f>
        <v>5</v>
      </c>
      <c r="Q75" s="66">
        <f t="shared" si="164"/>
        <v>10</v>
      </c>
      <c r="R75" s="66">
        <f>IF(details!P75="","",details!P75)</f>
        <v>5</v>
      </c>
      <c r="S75" s="66">
        <f>IF(details!Q75="","",details!Q75)</f>
        <v>5</v>
      </c>
      <c r="T75" s="66">
        <f t="shared" si="165"/>
        <v>10</v>
      </c>
      <c r="U75" s="150">
        <f t="shared" si="166"/>
        <v>30</v>
      </c>
      <c r="V75" s="66">
        <f>IF(details!R75="","",details!R75)</f>
        <v>22</v>
      </c>
      <c r="W75" s="66">
        <f>IF(details!S75="","",details!S75)</f>
        <v>22</v>
      </c>
      <c r="X75" s="66">
        <f>IF(details!T75="","",details!T75)</f>
        <v>2</v>
      </c>
      <c r="Y75" s="150">
        <f t="shared" si="167"/>
        <v>46</v>
      </c>
      <c r="Z75" s="151">
        <f t="shared" si="168"/>
        <v>76</v>
      </c>
      <c r="AA75" s="66">
        <f>IF(details!U75="","",details!U75)</f>
        <v>32</v>
      </c>
      <c r="AB75" s="66">
        <f>IF(details!V75="","",details!V75)</f>
        <v>32</v>
      </c>
      <c r="AC75" s="66">
        <f>IF(details!W75="","",details!W75)</f>
        <v>20</v>
      </c>
      <c r="AD75" s="151">
        <f t="shared" si="169"/>
        <v>84</v>
      </c>
      <c r="AE75" s="97">
        <f t="shared" si="170"/>
        <v>160</v>
      </c>
      <c r="AF75" s="152">
        <f t="shared" si="171"/>
        <v>80</v>
      </c>
      <c r="AG75" s="97" t="str">
        <f t="shared" si="172"/>
        <v>B</v>
      </c>
      <c r="AH75" s="138">
        <f t="shared" si="156"/>
        <v>200</v>
      </c>
      <c r="AI75" s="138">
        <f t="shared" si="173"/>
        <v>0</v>
      </c>
      <c r="AJ75" s="66">
        <f>IF(details!X75="","",details!X75)</f>
        <v>5</v>
      </c>
      <c r="AK75" s="66">
        <f>IF(details!Y75="","",details!Y75)</f>
        <v>5</v>
      </c>
      <c r="AL75" s="66">
        <f t="shared" si="174"/>
        <v>10</v>
      </c>
      <c r="AM75" s="66">
        <f>IF(details!Z75="","",details!Z75)</f>
        <v>5</v>
      </c>
      <c r="AN75" s="66">
        <f>IF(details!AA75="","",details!AA75)</f>
        <v>5</v>
      </c>
      <c r="AO75" s="66">
        <f t="shared" si="175"/>
        <v>10</v>
      </c>
      <c r="AP75" s="66">
        <f>IF(details!AB75="","",details!AB75)</f>
        <v>5</v>
      </c>
      <c r="AQ75" s="66">
        <f>IF(details!AC75="","",details!AC75)</f>
        <v>5</v>
      </c>
      <c r="AR75" s="66">
        <f t="shared" si="176"/>
        <v>10</v>
      </c>
      <c r="AS75" s="150">
        <f t="shared" si="177"/>
        <v>30</v>
      </c>
      <c r="AT75" s="66">
        <f>IF(details!AD75="","",details!AD75)</f>
        <v>22</v>
      </c>
      <c r="AU75" s="66">
        <f>IF(details!AE75="","",details!AE75)</f>
        <v>22</v>
      </c>
      <c r="AV75" s="66">
        <f>IF(details!AF75="","",details!AF75)</f>
        <v>2</v>
      </c>
      <c r="AW75" s="150">
        <f t="shared" si="178"/>
        <v>46</v>
      </c>
      <c r="AX75" s="151">
        <f t="shared" si="179"/>
        <v>76</v>
      </c>
      <c r="AY75" s="66">
        <f>IF(details!AG75="","",details!AG75)</f>
        <v>32</v>
      </c>
      <c r="AZ75" s="66">
        <f>IF(details!AH75="","",details!AH75)</f>
        <v>32</v>
      </c>
      <c r="BA75" s="66">
        <f>IF(details!AI75="","",details!AI75)</f>
        <v>20</v>
      </c>
      <c r="BB75" s="151">
        <f t="shared" si="180"/>
        <v>84</v>
      </c>
      <c r="BC75" s="97">
        <f t="shared" si="181"/>
        <v>160</v>
      </c>
      <c r="BD75" s="152">
        <f t="shared" si="182"/>
        <v>80</v>
      </c>
      <c r="BE75" s="97" t="str">
        <f t="shared" si="183"/>
        <v>B</v>
      </c>
      <c r="BF75" s="138">
        <f t="shared" si="157"/>
        <v>200</v>
      </c>
      <c r="BG75" s="138">
        <f t="shared" si="184"/>
        <v>0</v>
      </c>
      <c r="BH75" s="153" t="str">
        <f>IF(D75="","",details!AJ75)</f>
        <v>s</v>
      </c>
      <c r="BI75" s="66">
        <f>IF(details!AK75="","",details!AK75)</f>
        <v>5</v>
      </c>
      <c r="BJ75" s="66">
        <f>IF(details!AL75="","",details!AL75)</f>
        <v>5</v>
      </c>
      <c r="BK75" s="66">
        <f t="shared" si="185"/>
        <v>10</v>
      </c>
      <c r="BL75" s="66">
        <f>IF(details!AM75="","",details!AM75)</f>
        <v>5</v>
      </c>
      <c r="BM75" s="66">
        <f>IF(details!AN75="","",details!AN75)</f>
        <v>5</v>
      </c>
      <c r="BN75" s="66">
        <f t="shared" si="186"/>
        <v>10</v>
      </c>
      <c r="BO75" s="66">
        <f>IF(details!AO75="","",details!AO75)</f>
        <v>5</v>
      </c>
      <c r="BP75" s="66">
        <f>IF(details!AP75="","",details!AP75)</f>
        <v>5</v>
      </c>
      <c r="BQ75" s="66">
        <f t="shared" si="187"/>
        <v>10</v>
      </c>
      <c r="BR75" s="150">
        <f t="shared" si="188"/>
        <v>30</v>
      </c>
      <c r="BS75" s="66">
        <f>IF(details!AQ75="","",details!AQ75)</f>
        <v>50</v>
      </c>
      <c r="BT75" s="66">
        <f>IF(details!AR75="","",details!AR75)</f>
        <v>20</v>
      </c>
      <c r="BU75" s="150">
        <f t="shared" si="189"/>
        <v>70</v>
      </c>
      <c r="BV75" s="151">
        <f t="shared" si="190"/>
        <v>100</v>
      </c>
      <c r="BW75" s="66">
        <f>IF(details!AS75="","",details!AS75)</f>
        <v>70</v>
      </c>
      <c r="BX75" s="66">
        <f>IF(details!AT75="","",details!AT75)</f>
        <v>30</v>
      </c>
      <c r="BY75" s="151">
        <f t="shared" si="191"/>
        <v>100</v>
      </c>
      <c r="BZ75" s="97">
        <f t="shared" si="192"/>
        <v>200</v>
      </c>
      <c r="CA75" s="152">
        <f t="shared" si="193"/>
        <v>100</v>
      </c>
      <c r="CB75" s="97" t="str">
        <f t="shared" si="194"/>
        <v>A</v>
      </c>
      <c r="CC75" s="138">
        <f t="shared" si="158"/>
        <v>200</v>
      </c>
      <c r="CD75" s="138">
        <f t="shared" si="195"/>
        <v>0</v>
      </c>
      <c r="CE75" s="66">
        <f>IF(details!AU75="","",details!AU75)</f>
        <v>5</v>
      </c>
      <c r="CF75" s="66">
        <f>IF(details!AV75="","",details!AV75)</f>
        <v>5</v>
      </c>
      <c r="CG75" s="66">
        <f t="shared" si="196"/>
        <v>10</v>
      </c>
      <c r="CH75" s="66">
        <f>IF(details!AW75="","",details!AW75)</f>
        <v>5</v>
      </c>
      <c r="CI75" s="66">
        <f>IF(details!AX75="","",details!AX75)</f>
        <v>5</v>
      </c>
      <c r="CJ75" s="66">
        <f t="shared" si="197"/>
        <v>10</v>
      </c>
      <c r="CK75" s="66">
        <f>IF(details!AY75="","",details!AY75)</f>
        <v>5</v>
      </c>
      <c r="CL75" s="66">
        <f>IF(details!AZ75="","",details!AZ75)</f>
        <v>5</v>
      </c>
      <c r="CM75" s="66">
        <f t="shared" si="198"/>
        <v>10</v>
      </c>
      <c r="CN75" s="150">
        <f t="shared" si="199"/>
        <v>30</v>
      </c>
      <c r="CO75" s="66">
        <f>IF(details!BA75="","",details!BA75)</f>
        <v>22</v>
      </c>
      <c r="CP75" s="66">
        <f>IF(details!BB75="","",details!BB75)</f>
        <v>22</v>
      </c>
      <c r="CQ75" s="66">
        <f>IF(details!BC75="","",details!BC75)</f>
        <v>2</v>
      </c>
      <c r="CR75" s="150">
        <f t="shared" si="200"/>
        <v>46</v>
      </c>
      <c r="CS75" s="151">
        <f t="shared" si="201"/>
        <v>76</v>
      </c>
      <c r="CT75" s="66">
        <f>IF(details!BD75="","",details!BD75)</f>
        <v>32</v>
      </c>
      <c r="CU75" s="66">
        <f>IF(details!BE75="","",details!BE75)</f>
        <v>32</v>
      </c>
      <c r="CV75" s="66">
        <f>IF(details!BF75="","",details!BF75)</f>
        <v>20</v>
      </c>
      <c r="CW75" s="151">
        <f t="shared" si="202"/>
        <v>84</v>
      </c>
      <c r="CX75" s="97">
        <f t="shared" si="203"/>
        <v>160</v>
      </c>
      <c r="CY75" s="152">
        <f t="shared" si="204"/>
        <v>80</v>
      </c>
      <c r="CZ75" s="97" t="str">
        <f t="shared" si="205"/>
        <v>B</v>
      </c>
      <c r="DA75" s="138">
        <f t="shared" si="159"/>
        <v>200</v>
      </c>
      <c r="DB75" s="138">
        <f t="shared" si="206"/>
        <v>0</v>
      </c>
      <c r="DC75" s="66">
        <f>IF(details!BG75="","",details!BG75)</f>
        <v>5</v>
      </c>
      <c r="DD75" s="66">
        <f>IF(details!BH75="","",details!BH75)</f>
        <v>5</v>
      </c>
      <c r="DE75" s="66">
        <f t="shared" si="207"/>
        <v>10</v>
      </c>
      <c r="DF75" s="66">
        <f>IF(details!BI75="","",details!BI75)</f>
        <v>5</v>
      </c>
      <c r="DG75" s="66">
        <f>IF(details!BJ75="","",details!BJ75)</f>
        <v>5</v>
      </c>
      <c r="DH75" s="66">
        <f t="shared" si="208"/>
        <v>10</v>
      </c>
      <c r="DI75" s="66">
        <f>IF(details!BK75="","",details!BK75)</f>
        <v>5</v>
      </c>
      <c r="DJ75" s="66">
        <f>IF(details!BL75="","",details!BL75)</f>
        <v>5</v>
      </c>
      <c r="DK75" s="66">
        <f t="shared" si="209"/>
        <v>10</v>
      </c>
      <c r="DL75" s="150">
        <f t="shared" si="210"/>
        <v>30</v>
      </c>
      <c r="DM75" s="66">
        <f>IF(details!BM75="","",details!BM75)</f>
        <v>50</v>
      </c>
      <c r="DN75" s="66">
        <f>IF(details!BN75="","",details!BN75)</f>
        <v>20</v>
      </c>
      <c r="DO75" s="150">
        <f t="shared" si="211"/>
        <v>70</v>
      </c>
      <c r="DP75" s="151">
        <f t="shared" si="212"/>
        <v>100</v>
      </c>
      <c r="DQ75" s="66">
        <f>IF(details!BO75="","",details!BO75)</f>
        <v>70</v>
      </c>
      <c r="DR75" s="66">
        <f>IF(details!BP75="","",details!BP75)</f>
        <v>30</v>
      </c>
      <c r="DS75" s="151">
        <f t="shared" si="213"/>
        <v>100</v>
      </c>
      <c r="DT75" s="97">
        <f t="shared" si="214"/>
        <v>200</v>
      </c>
      <c r="DU75" s="152">
        <f t="shared" si="215"/>
        <v>100</v>
      </c>
      <c r="DV75" s="97" t="str">
        <f t="shared" si="216"/>
        <v>A</v>
      </c>
      <c r="DW75" s="138">
        <f t="shared" si="160"/>
        <v>200</v>
      </c>
      <c r="DX75" s="138">
        <f t="shared" si="217"/>
        <v>0</v>
      </c>
      <c r="DY75" s="66">
        <f>IF(details!BQ75="","",details!BQ75)</f>
        <v>5</v>
      </c>
      <c r="DZ75" s="66">
        <f>IF(details!BR75="","",details!BR75)</f>
        <v>5</v>
      </c>
      <c r="EA75" s="66">
        <f t="shared" si="218"/>
        <v>10</v>
      </c>
      <c r="EB75" s="66">
        <f>IF(details!BS75="","",details!BS75)</f>
        <v>5</v>
      </c>
      <c r="EC75" s="66">
        <f>IF(details!BT75="","",details!BT75)</f>
        <v>5</v>
      </c>
      <c r="ED75" s="66">
        <f t="shared" si="219"/>
        <v>10</v>
      </c>
      <c r="EE75" s="66">
        <f>IF(details!BU75="","",details!BU75)</f>
        <v>5</v>
      </c>
      <c r="EF75" s="66">
        <f>IF(details!BV75="","",details!BV75)</f>
        <v>5</v>
      </c>
      <c r="EG75" s="66">
        <f t="shared" si="220"/>
        <v>10</v>
      </c>
      <c r="EH75" s="150">
        <f t="shared" si="221"/>
        <v>30</v>
      </c>
      <c r="EI75" s="66">
        <f>IF(details!BW75="","",details!BW75)</f>
        <v>50</v>
      </c>
      <c r="EJ75" s="66">
        <f>IF(details!BX75="","",details!BX75)</f>
        <v>20</v>
      </c>
      <c r="EK75" s="150">
        <f t="shared" si="222"/>
        <v>70</v>
      </c>
      <c r="EL75" s="151">
        <f t="shared" si="223"/>
        <v>100</v>
      </c>
      <c r="EM75" s="66">
        <f>IF(details!BY75="","",details!BY75)</f>
        <v>70</v>
      </c>
      <c r="EN75" s="66">
        <f>IF(details!BZ75="","",details!BZ75)</f>
        <v>30</v>
      </c>
      <c r="EO75" s="151">
        <f t="shared" si="224"/>
        <v>100</v>
      </c>
      <c r="EP75" s="97">
        <f t="shared" si="225"/>
        <v>200</v>
      </c>
      <c r="EQ75" s="152">
        <f t="shared" si="226"/>
        <v>100</v>
      </c>
      <c r="ER75" s="97" t="str">
        <f t="shared" si="227"/>
        <v>A</v>
      </c>
      <c r="ES75" s="138">
        <f t="shared" si="161"/>
        <v>200</v>
      </c>
      <c r="ET75" s="138">
        <f t="shared" si="228"/>
        <v>0</v>
      </c>
      <c r="EU75" s="66">
        <f>IF(details!CA75="","",details!CA75)</f>
        <v>20</v>
      </c>
      <c r="EV75" s="66">
        <f>IF(details!CB75="","",details!CB75)</f>
        <v>20</v>
      </c>
      <c r="EW75" s="66">
        <f>IF(details!CC75="","",details!CC75)</f>
        <v>20</v>
      </c>
      <c r="EX75" s="66">
        <f>IF(details!CD75="","",details!CD75)</f>
        <v>20</v>
      </c>
      <c r="EY75" s="66">
        <f>IF(details!CE75="","",details!CE75)</f>
        <v>20</v>
      </c>
      <c r="EZ75" s="97">
        <f t="shared" si="229"/>
        <v>100</v>
      </c>
      <c r="FA75" s="97">
        <f t="shared" si="230"/>
        <v>100</v>
      </c>
      <c r="FB75" s="97" t="str">
        <f t="shared" si="231"/>
        <v>A</v>
      </c>
      <c r="FC75" s="138">
        <f t="shared" si="232"/>
        <v>100</v>
      </c>
      <c r="FD75" s="138">
        <f t="shared" si="233"/>
        <v>0</v>
      </c>
      <c r="FE75" s="66">
        <f>IF(details!CF75="","",details!CF75)</f>
        <v>20</v>
      </c>
      <c r="FF75" s="66">
        <f>IF(details!CG75="","",details!CG75)</f>
        <v>20</v>
      </c>
      <c r="FG75" s="66">
        <f>IF(details!CH75="","",details!CH75)</f>
        <v>20</v>
      </c>
      <c r="FH75" s="66">
        <f>IF(details!CI75="","",details!CI75)</f>
        <v>20</v>
      </c>
      <c r="FI75" s="66">
        <f>IF(details!CJ75="","",details!CJ75)</f>
        <v>20</v>
      </c>
      <c r="FJ75" s="97">
        <f t="shared" si="234"/>
        <v>100</v>
      </c>
      <c r="FK75" s="97">
        <f t="shared" si="235"/>
        <v>100</v>
      </c>
      <c r="FL75" s="97" t="str">
        <f t="shared" si="236"/>
        <v>A</v>
      </c>
      <c r="FM75" s="138">
        <f t="shared" si="237"/>
        <v>100</v>
      </c>
      <c r="FN75" s="138">
        <f t="shared" si="238"/>
        <v>0</v>
      </c>
      <c r="FO75" s="66">
        <f>IF(details!CK75="","",details!CK75)</f>
        <v>20</v>
      </c>
      <c r="FP75" s="66">
        <f>IF(details!CL75="","",details!CL75)</f>
        <v>20</v>
      </c>
      <c r="FQ75" s="66">
        <f>IF(details!CM75="","",details!CM75)</f>
        <v>20</v>
      </c>
      <c r="FR75" s="66">
        <f>IF(details!CN75="","",details!CN75)</f>
        <v>20</v>
      </c>
      <c r="FS75" s="66">
        <f>IF(details!CO75="","",details!CO75)</f>
        <v>20</v>
      </c>
      <c r="FT75" s="97">
        <f t="shared" si="239"/>
        <v>100</v>
      </c>
      <c r="FU75" s="97">
        <f t="shared" si="240"/>
        <v>100</v>
      </c>
      <c r="FV75" s="97" t="str">
        <f t="shared" si="241"/>
        <v>A</v>
      </c>
      <c r="FW75" s="138">
        <f t="shared" si="242"/>
        <v>100</v>
      </c>
      <c r="FX75" s="138">
        <f t="shared" si="243"/>
        <v>0</v>
      </c>
      <c r="FY75" s="96">
        <f t="shared" si="244"/>
        <v>200</v>
      </c>
      <c r="FZ75" s="96">
        <f t="shared" si="245"/>
        <v>160</v>
      </c>
      <c r="GA75" s="96" t="str">
        <f t="shared" si="246"/>
        <v>B</v>
      </c>
      <c r="GB75" s="96">
        <f t="shared" si="247"/>
        <v>200</v>
      </c>
      <c r="GC75" s="96">
        <f t="shared" si="248"/>
        <v>160</v>
      </c>
      <c r="GD75" s="96" t="str">
        <f t="shared" si="249"/>
        <v>B</v>
      </c>
      <c r="GE75" s="154">
        <f t="shared" si="250"/>
        <v>200</v>
      </c>
      <c r="GF75" s="154">
        <f t="shared" si="251"/>
        <v>200</v>
      </c>
      <c r="GG75" s="154" t="str">
        <f t="shared" si="252"/>
        <v>A</v>
      </c>
      <c r="GH75" s="96" t="str">
        <f t="shared" si="253"/>
        <v>A</v>
      </c>
      <c r="GI75" s="96" t="str">
        <f t="shared" si="254"/>
        <v/>
      </c>
      <c r="GJ75" s="96" t="str">
        <f t="shared" si="255"/>
        <v/>
      </c>
      <c r="GK75" s="96" t="str">
        <f t="shared" si="256"/>
        <v/>
      </c>
      <c r="GL75" s="96" t="str">
        <f t="shared" si="257"/>
        <v/>
      </c>
      <c r="GM75" s="96">
        <f t="shared" si="258"/>
        <v>200</v>
      </c>
      <c r="GN75" s="96">
        <f t="shared" si="259"/>
        <v>160</v>
      </c>
      <c r="GO75" s="96" t="str">
        <f t="shared" si="260"/>
        <v>B</v>
      </c>
      <c r="GP75" s="96">
        <f t="shared" si="261"/>
        <v>200</v>
      </c>
      <c r="GQ75" s="96">
        <f t="shared" si="262"/>
        <v>200</v>
      </c>
      <c r="GR75" s="96" t="str">
        <f t="shared" si="263"/>
        <v>A</v>
      </c>
      <c r="GS75" s="96">
        <f t="shared" si="264"/>
        <v>200</v>
      </c>
      <c r="GT75" s="96">
        <f t="shared" si="265"/>
        <v>200</v>
      </c>
      <c r="GU75" s="96" t="str">
        <f t="shared" si="266"/>
        <v>A</v>
      </c>
      <c r="GV75" s="96">
        <f t="shared" si="267"/>
        <v>100</v>
      </c>
      <c r="GW75" s="96">
        <f t="shared" si="268"/>
        <v>100</v>
      </c>
      <c r="GX75" s="96" t="str">
        <f t="shared" si="269"/>
        <v>A</v>
      </c>
      <c r="GY75" s="155">
        <f t="shared" si="270"/>
        <v>100</v>
      </c>
      <c r="GZ75" s="155">
        <f t="shared" si="271"/>
        <v>100</v>
      </c>
      <c r="HA75" s="155" t="str">
        <f t="shared" si="272"/>
        <v>A</v>
      </c>
      <c r="HB75" s="155">
        <f t="shared" si="273"/>
        <v>100</v>
      </c>
      <c r="HC75" s="155">
        <f t="shared" si="274"/>
        <v>100</v>
      </c>
      <c r="HD75" s="155" t="str">
        <f t="shared" si="275"/>
        <v>A</v>
      </c>
      <c r="HE75" s="257">
        <f t="shared" si="276"/>
        <v>0</v>
      </c>
      <c r="HF75" s="257">
        <f t="shared" si="277"/>
        <v>0</v>
      </c>
      <c r="HG75" s="257">
        <f t="shared" si="278"/>
        <v>4</v>
      </c>
      <c r="HH75" s="257">
        <f t="shared" si="279"/>
        <v>0</v>
      </c>
      <c r="HI75" s="66" t="str">
        <f t="shared" si="162"/>
        <v>PASSED</v>
      </c>
      <c r="HJ75" s="93">
        <f t="shared" si="280"/>
        <v>1200</v>
      </c>
      <c r="HK75" s="93">
        <f t="shared" si="281"/>
        <v>1080</v>
      </c>
      <c r="HL75" s="94">
        <f t="shared" si="282"/>
        <v>90</v>
      </c>
      <c r="HM75" s="216">
        <f t="shared" si="283"/>
        <v>90</v>
      </c>
      <c r="HN75" s="217">
        <f t="shared" si="284"/>
        <v>7.9999999999999947</v>
      </c>
      <c r="HO75" s="95" t="str">
        <f t="shared" si="285"/>
        <v>A</v>
      </c>
      <c r="HP75" s="156" t="str">
        <f>details!EP75</f>
        <v/>
      </c>
      <c r="HQ75" s="157" t="str">
        <f>details!EQ75</f>
        <v/>
      </c>
      <c r="HR75" s="220" t="str">
        <f t="shared" si="286"/>
        <v/>
      </c>
      <c r="HS75" s="102" t="str">
        <f>IF(details!CP75="","",details!CP75)</f>
        <v/>
      </c>
    </row>
    <row r="76" spans="1:227" ht="14" customHeight="1">
      <c r="A76" s="147">
        <f>IF(details!A76="","",details!A76)</f>
        <v>70</v>
      </c>
      <c r="B76" s="66" t="str">
        <f>IF(details!B76="","",details!B76)</f>
        <v/>
      </c>
      <c r="C76" s="66" t="str">
        <f>IF(details!C76="","",details!C76)</f>
        <v/>
      </c>
      <c r="D76" s="97">
        <f>IF(details!D76="","",details!D76)</f>
        <v>870</v>
      </c>
      <c r="E76" s="97" t="str">
        <f>IF(details!E76="","",details!E76)</f>
        <v/>
      </c>
      <c r="F76" s="66" t="str">
        <f>IF(details!F76="","",details!F76)</f>
        <v/>
      </c>
      <c r="G76" s="315" t="str">
        <f>IF(details!G76="","",details!G76)</f>
        <v/>
      </c>
      <c r="H76" s="148" t="str">
        <f>IF(details!CQ76="","",details!CQ76)</f>
        <v/>
      </c>
      <c r="I76" s="149" t="str">
        <f>IF(details!I76="","",details!I76)</f>
        <v>A70</v>
      </c>
      <c r="J76" s="149" t="str">
        <f>IF(details!J76="","",details!J76)</f>
        <v>B70</v>
      </c>
      <c r="K76" s="149" t="str">
        <f>IF(details!K76="","",details!K76)</f>
        <v>C70</v>
      </c>
      <c r="L76" s="66">
        <f>IF(details!L76="","",details!L76)</f>
        <v>5</v>
      </c>
      <c r="M76" s="66">
        <f>IF(details!M76="","",details!M76)</f>
        <v>5</v>
      </c>
      <c r="N76" s="66">
        <f t="shared" si="163"/>
        <v>10</v>
      </c>
      <c r="O76" s="66">
        <f>IF(details!N76="","",details!N76)</f>
        <v>5</v>
      </c>
      <c r="P76" s="66">
        <f>IF(details!O76="","",details!O76)</f>
        <v>5</v>
      </c>
      <c r="Q76" s="66">
        <f t="shared" si="164"/>
        <v>10</v>
      </c>
      <c r="R76" s="66">
        <f>IF(details!P76="","",details!P76)</f>
        <v>5</v>
      </c>
      <c r="S76" s="66">
        <f>IF(details!Q76="","",details!Q76)</f>
        <v>5</v>
      </c>
      <c r="T76" s="66">
        <f t="shared" si="165"/>
        <v>10</v>
      </c>
      <c r="U76" s="150">
        <f t="shared" si="166"/>
        <v>30</v>
      </c>
      <c r="V76" s="66">
        <f>IF(details!R76="","",details!R76)</f>
        <v>21</v>
      </c>
      <c r="W76" s="66">
        <f>IF(details!S76="","",details!S76)</f>
        <v>21</v>
      </c>
      <c r="X76" s="66">
        <f>IF(details!T76="","",details!T76)</f>
        <v>1</v>
      </c>
      <c r="Y76" s="150">
        <f t="shared" si="167"/>
        <v>43</v>
      </c>
      <c r="Z76" s="151">
        <f t="shared" si="168"/>
        <v>73</v>
      </c>
      <c r="AA76" s="66">
        <f>IF(details!U76="","",details!U76)</f>
        <v>31</v>
      </c>
      <c r="AB76" s="66">
        <f>IF(details!V76="","",details!V76)</f>
        <v>31</v>
      </c>
      <c r="AC76" s="66">
        <f>IF(details!W76="","",details!W76)</f>
        <v>20</v>
      </c>
      <c r="AD76" s="151">
        <f t="shared" si="169"/>
        <v>82</v>
      </c>
      <c r="AE76" s="97">
        <f t="shared" si="170"/>
        <v>155</v>
      </c>
      <c r="AF76" s="152">
        <f t="shared" si="171"/>
        <v>78</v>
      </c>
      <c r="AG76" s="97" t="str">
        <f t="shared" si="172"/>
        <v>B</v>
      </c>
      <c r="AH76" s="138">
        <f t="shared" si="156"/>
        <v>200</v>
      </c>
      <c r="AI76" s="138">
        <f t="shared" si="173"/>
        <v>0</v>
      </c>
      <c r="AJ76" s="66">
        <f>IF(details!X76="","",details!X76)</f>
        <v>5</v>
      </c>
      <c r="AK76" s="66">
        <f>IF(details!Y76="","",details!Y76)</f>
        <v>5</v>
      </c>
      <c r="AL76" s="66">
        <f t="shared" si="174"/>
        <v>10</v>
      </c>
      <c r="AM76" s="66">
        <f>IF(details!Z76="","",details!Z76)</f>
        <v>5</v>
      </c>
      <c r="AN76" s="66">
        <f>IF(details!AA76="","",details!AA76)</f>
        <v>5</v>
      </c>
      <c r="AO76" s="66">
        <f t="shared" si="175"/>
        <v>10</v>
      </c>
      <c r="AP76" s="66">
        <f>IF(details!AB76="","",details!AB76)</f>
        <v>5</v>
      </c>
      <c r="AQ76" s="66">
        <f>IF(details!AC76="","",details!AC76)</f>
        <v>5</v>
      </c>
      <c r="AR76" s="66">
        <f t="shared" si="176"/>
        <v>10</v>
      </c>
      <c r="AS76" s="150">
        <f t="shared" si="177"/>
        <v>30</v>
      </c>
      <c r="AT76" s="66">
        <f>IF(details!AD76="","",details!AD76)</f>
        <v>21</v>
      </c>
      <c r="AU76" s="66">
        <f>IF(details!AE76="","",details!AE76)</f>
        <v>21</v>
      </c>
      <c r="AV76" s="66">
        <f>IF(details!AF76="","",details!AF76)</f>
        <v>1</v>
      </c>
      <c r="AW76" s="150">
        <f t="shared" si="178"/>
        <v>43</v>
      </c>
      <c r="AX76" s="151">
        <f t="shared" si="179"/>
        <v>73</v>
      </c>
      <c r="AY76" s="66">
        <f>IF(details!AG76="","",details!AG76)</f>
        <v>31</v>
      </c>
      <c r="AZ76" s="66">
        <f>IF(details!AH76="","",details!AH76)</f>
        <v>31</v>
      </c>
      <c r="BA76" s="66">
        <f>IF(details!AI76="","",details!AI76)</f>
        <v>20</v>
      </c>
      <c r="BB76" s="151">
        <f t="shared" si="180"/>
        <v>82</v>
      </c>
      <c r="BC76" s="97">
        <f t="shared" si="181"/>
        <v>155</v>
      </c>
      <c r="BD76" s="152">
        <f t="shared" si="182"/>
        <v>78</v>
      </c>
      <c r="BE76" s="97" t="str">
        <f t="shared" si="183"/>
        <v>B</v>
      </c>
      <c r="BF76" s="138">
        <f t="shared" si="157"/>
        <v>200</v>
      </c>
      <c r="BG76" s="138">
        <f t="shared" si="184"/>
        <v>0</v>
      </c>
      <c r="BH76" s="153" t="str">
        <f>IF(D76="","",details!AJ76)</f>
        <v>s</v>
      </c>
      <c r="BI76" s="66">
        <f>IF(details!AK76="","",details!AK76)</f>
        <v>5</v>
      </c>
      <c r="BJ76" s="66">
        <f>IF(details!AL76="","",details!AL76)</f>
        <v>5</v>
      </c>
      <c r="BK76" s="66">
        <f t="shared" si="185"/>
        <v>10</v>
      </c>
      <c r="BL76" s="66">
        <f>IF(details!AM76="","",details!AM76)</f>
        <v>5</v>
      </c>
      <c r="BM76" s="66">
        <f>IF(details!AN76="","",details!AN76)</f>
        <v>5</v>
      </c>
      <c r="BN76" s="66">
        <f t="shared" si="186"/>
        <v>10</v>
      </c>
      <c r="BO76" s="66">
        <f>IF(details!AO76="","",details!AO76)</f>
        <v>5</v>
      </c>
      <c r="BP76" s="66">
        <f>IF(details!AP76="","",details!AP76)</f>
        <v>5</v>
      </c>
      <c r="BQ76" s="66">
        <f t="shared" si="187"/>
        <v>10</v>
      </c>
      <c r="BR76" s="150">
        <f t="shared" si="188"/>
        <v>30</v>
      </c>
      <c r="BS76" s="66">
        <f>IF(details!AQ76="","",details!AQ76)</f>
        <v>50</v>
      </c>
      <c r="BT76" s="66">
        <f>IF(details!AR76="","",details!AR76)</f>
        <v>20</v>
      </c>
      <c r="BU76" s="150">
        <f t="shared" si="189"/>
        <v>70</v>
      </c>
      <c r="BV76" s="151">
        <f t="shared" si="190"/>
        <v>100</v>
      </c>
      <c r="BW76" s="66">
        <f>IF(details!AS76="","",details!AS76)</f>
        <v>70</v>
      </c>
      <c r="BX76" s="66">
        <f>IF(details!AT76="","",details!AT76)</f>
        <v>30</v>
      </c>
      <c r="BY76" s="151">
        <f t="shared" si="191"/>
        <v>100</v>
      </c>
      <c r="BZ76" s="97">
        <f t="shared" si="192"/>
        <v>200</v>
      </c>
      <c r="CA76" s="152">
        <f t="shared" si="193"/>
        <v>100</v>
      </c>
      <c r="CB76" s="97" t="str">
        <f t="shared" si="194"/>
        <v>A</v>
      </c>
      <c r="CC76" s="138">
        <f t="shared" si="158"/>
        <v>200</v>
      </c>
      <c r="CD76" s="138">
        <f t="shared" si="195"/>
        <v>0</v>
      </c>
      <c r="CE76" s="66">
        <f>IF(details!AU76="","",details!AU76)</f>
        <v>5</v>
      </c>
      <c r="CF76" s="66">
        <f>IF(details!AV76="","",details!AV76)</f>
        <v>5</v>
      </c>
      <c r="CG76" s="66">
        <f t="shared" si="196"/>
        <v>10</v>
      </c>
      <c r="CH76" s="66">
        <f>IF(details!AW76="","",details!AW76)</f>
        <v>5</v>
      </c>
      <c r="CI76" s="66">
        <f>IF(details!AX76="","",details!AX76)</f>
        <v>5</v>
      </c>
      <c r="CJ76" s="66">
        <f t="shared" si="197"/>
        <v>10</v>
      </c>
      <c r="CK76" s="66">
        <f>IF(details!AY76="","",details!AY76)</f>
        <v>5</v>
      </c>
      <c r="CL76" s="66">
        <f>IF(details!AZ76="","",details!AZ76)</f>
        <v>5</v>
      </c>
      <c r="CM76" s="66">
        <f t="shared" si="198"/>
        <v>10</v>
      </c>
      <c r="CN76" s="150">
        <f t="shared" si="199"/>
        <v>30</v>
      </c>
      <c r="CO76" s="66">
        <f>IF(details!BA76="","",details!BA76)</f>
        <v>21</v>
      </c>
      <c r="CP76" s="66">
        <f>IF(details!BB76="","",details!BB76)</f>
        <v>21</v>
      </c>
      <c r="CQ76" s="66">
        <f>IF(details!BC76="","",details!BC76)</f>
        <v>1</v>
      </c>
      <c r="CR76" s="150">
        <f t="shared" si="200"/>
        <v>43</v>
      </c>
      <c r="CS76" s="151">
        <f t="shared" si="201"/>
        <v>73</v>
      </c>
      <c r="CT76" s="66">
        <f>IF(details!BD76="","",details!BD76)</f>
        <v>31</v>
      </c>
      <c r="CU76" s="66">
        <f>IF(details!BE76="","",details!BE76)</f>
        <v>31</v>
      </c>
      <c r="CV76" s="66">
        <f>IF(details!BF76="","",details!BF76)</f>
        <v>20</v>
      </c>
      <c r="CW76" s="151">
        <f t="shared" si="202"/>
        <v>82</v>
      </c>
      <c r="CX76" s="97">
        <f t="shared" si="203"/>
        <v>155</v>
      </c>
      <c r="CY76" s="152">
        <f t="shared" si="204"/>
        <v>78</v>
      </c>
      <c r="CZ76" s="97" t="str">
        <f t="shared" si="205"/>
        <v>B</v>
      </c>
      <c r="DA76" s="138">
        <f t="shared" si="159"/>
        <v>200</v>
      </c>
      <c r="DB76" s="138">
        <f t="shared" si="206"/>
        <v>0</v>
      </c>
      <c r="DC76" s="66">
        <f>IF(details!BG76="","",details!BG76)</f>
        <v>5</v>
      </c>
      <c r="DD76" s="66">
        <f>IF(details!BH76="","",details!BH76)</f>
        <v>5</v>
      </c>
      <c r="DE76" s="66">
        <f t="shared" si="207"/>
        <v>10</v>
      </c>
      <c r="DF76" s="66">
        <f>IF(details!BI76="","",details!BI76)</f>
        <v>5</v>
      </c>
      <c r="DG76" s="66">
        <f>IF(details!BJ76="","",details!BJ76)</f>
        <v>5</v>
      </c>
      <c r="DH76" s="66">
        <f t="shared" si="208"/>
        <v>10</v>
      </c>
      <c r="DI76" s="66">
        <f>IF(details!BK76="","",details!BK76)</f>
        <v>5</v>
      </c>
      <c r="DJ76" s="66">
        <f>IF(details!BL76="","",details!BL76)</f>
        <v>5</v>
      </c>
      <c r="DK76" s="66">
        <f t="shared" si="209"/>
        <v>10</v>
      </c>
      <c r="DL76" s="150">
        <f t="shared" si="210"/>
        <v>30</v>
      </c>
      <c r="DM76" s="66">
        <f>IF(details!BM76="","",details!BM76)</f>
        <v>50</v>
      </c>
      <c r="DN76" s="66">
        <f>IF(details!BN76="","",details!BN76)</f>
        <v>20</v>
      </c>
      <c r="DO76" s="150">
        <f t="shared" si="211"/>
        <v>70</v>
      </c>
      <c r="DP76" s="151">
        <f t="shared" si="212"/>
        <v>100</v>
      </c>
      <c r="DQ76" s="66">
        <f>IF(details!BO76="","",details!BO76)</f>
        <v>70</v>
      </c>
      <c r="DR76" s="66">
        <f>IF(details!BP76="","",details!BP76)</f>
        <v>30</v>
      </c>
      <c r="DS76" s="151">
        <f t="shared" si="213"/>
        <v>100</v>
      </c>
      <c r="DT76" s="97">
        <f t="shared" si="214"/>
        <v>200</v>
      </c>
      <c r="DU76" s="152">
        <f t="shared" si="215"/>
        <v>100</v>
      </c>
      <c r="DV76" s="97" t="str">
        <f t="shared" si="216"/>
        <v>A</v>
      </c>
      <c r="DW76" s="138">
        <f t="shared" si="160"/>
        <v>200</v>
      </c>
      <c r="DX76" s="138">
        <f t="shared" si="217"/>
        <v>0</v>
      </c>
      <c r="DY76" s="66">
        <f>IF(details!BQ76="","",details!BQ76)</f>
        <v>5</v>
      </c>
      <c r="DZ76" s="66">
        <f>IF(details!BR76="","",details!BR76)</f>
        <v>5</v>
      </c>
      <c r="EA76" s="66">
        <f t="shared" si="218"/>
        <v>10</v>
      </c>
      <c r="EB76" s="66">
        <f>IF(details!BS76="","",details!BS76)</f>
        <v>5</v>
      </c>
      <c r="EC76" s="66">
        <f>IF(details!BT76="","",details!BT76)</f>
        <v>5</v>
      </c>
      <c r="ED76" s="66">
        <f t="shared" si="219"/>
        <v>10</v>
      </c>
      <c r="EE76" s="66">
        <f>IF(details!BU76="","",details!BU76)</f>
        <v>5</v>
      </c>
      <c r="EF76" s="66">
        <f>IF(details!BV76="","",details!BV76)</f>
        <v>5</v>
      </c>
      <c r="EG76" s="66">
        <f t="shared" si="220"/>
        <v>10</v>
      </c>
      <c r="EH76" s="150">
        <f t="shared" si="221"/>
        <v>30</v>
      </c>
      <c r="EI76" s="66">
        <f>IF(details!BW76="","",details!BW76)</f>
        <v>50</v>
      </c>
      <c r="EJ76" s="66">
        <f>IF(details!BX76="","",details!BX76)</f>
        <v>20</v>
      </c>
      <c r="EK76" s="150">
        <f t="shared" si="222"/>
        <v>70</v>
      </c>
      <c r="EL76" s="151">
        <f t="shared" si="223"/>
        <v>100</v>
      </c>
      <c r="EM76" s="66">
        <f>IF(details!BY76="","",details!BY76)</f>
        <v>70</v>
      </c>
      <c r="EN76" s="66">
        <f>IF(details!BZ76="","",details!BZ76)</f>
        <v>30</v>
      </c>
      <c r="EO76" s="151">
        <f t="shared" si="224"/>
        <v>100</v>
      </c>
      <c r="EP76" s="97">
        <f t="shared" si="225"/>
        <v>200</v>
      </c>
      <c r="EQ76" s="152">
        <f t="shared" si="226"/>
        <v>100</v>
      </c>
      <c r="ER76" s="97" t="str">
        <f t="shared" si="227"/>
        <v>A</v>
      </c>
      <c r="ES76" s="138">
        <f t="shared" si="161"/>
        <v>200</v>
      </c>
      <c r="ET76" s="138">
        <f t="shared" si="228"/>
        <v>0</v>
      </c>
      <c r="EU76" s="66">
        <f>IF(details!CA76="","",details!CA76)</f>
        <v>20</v>
      </c>
      <c r="EV76" s="66">
        <f>IF(details!CB76="","",details!CB76)</f>
        <v>20</v>
      </c>
      <c r="EW76" s="66">
        <f>IF(details!CC76="","",details!CC76)</f>
        <v>20</v>
      </c>
      <c r="EX76" s="66">
        <f>IF(details!CD76="","",details!CD76)</f>
        <v>20</v>
      </c>
      <c r="EY76" s="66">
        <f>IF(details!CE76="","",details!CE76)</f>
        <v>20</v>
      </c>
      <c r="EZ76" s="97">
        <f t="shared" si="229"/>
        <v>100</v>
      </c>
      <c r="FA76" s="97">
        <f t="shared" si="230"/>
        <v>100</v>
      </c>
      <c r="FB76" s="97" t="str">
        <f t="shared" si="231"/>
        <v>A</v>
      </c>
      <c r="FC76" s="138">
        <f t="shared" si="232"/>
        <v>100</v>
      </c>
      <c r="FD76" s="138">
        <f t="shared" si="233"/>
        <v>0</v>
      </c>
      <c r="FE76" s="66">
        <f>IF(details!CF76="","",details!CF76)</f>
        <v>20</v>
      </c>
      <c r="FF76" s="66">
        <f>IF(details!CG76="","",details!CG76)</f>
        <v>20</v>
      </c>
      <c r="FG76" s="66">
        <f>IF(details!CH76="","",details!CH76)</f>
        <v>20</v>
      </c>
      <c r="FH76" s="66">
        <f>IF(details!CI76="","",details!CI76)</f>
        <v>20</v>
      </c>
      <c r="FI76" s="66">
        <f>IF(details!CJ76="","",details!CJ76)</f>
        <v>20</v>
      </c>
      <c r="FJ76" s="97">
        <f t="shared" si="234"/>
        <v>100</v>
      </c>
      <c r="FK76" s="97">
        <f t="shared" si="235"/>
        <v>100</v>
      </c>
      <c r="FL76" s="97" t="str">
        <f t="shared" si="236"/>
        <v>A</v>
      </c>
      <c r="FM76" s="138">
        <f t="shared" si="237"/>
        <v>100</v>
      </c>
      <c r="FN76" s="138">
        <f t="shared" si="238"/>
        <v>0</v>
      </c>
      <c r="FO76" s="66">
        <f>IF(details!CK76="","",details!CK76)</f>
        <v>20</v>
      </c>
      <c r="FP76" s="66">
        <f>IF(details!CL76="","",details!CL76)</f>
        <v>20</v>
      </c>
      <c r="FQ76" s="66">
        <f>IF(details!CM76="","",details!CM76)</f>
        <v>20</v>
      </c>
      <c r="FR76" s="66">
        <f>IF(details!CN76="","",details!CN76)</f>
        <v>20</v>
      </c>
      <c r="FS76" s="66">
        <f>IF(details!CO76="","",details!CO76)</f>
        <v>20</v>
      </c>
      <c r="FT76" s="97">
        <f t="shared" si="239"/>
        <v>100</v>
      </c>
      <c r="FU76" s="97">
        <f t="shared" si="240"/>
        <v>100</v>
      </c>
      <c r="FV76" s="97" t="str">
        <f t="shared" si="241"/>
        <v>A</v>
      </c>
      <c r="FW76" s="138">
        <f t="shared" si="242"/>
        <v>100</v>
      </c>
      <c r="FX76" s="138">
        <f t="shared" si="243"/>
        <v>0</v>
      </c>
      <c r="FY76" s="96">
        <f t="shared" si="244"/>
        <v>200</v>
      </c>
      <c r="FZ76" s="96">
        <f t="shared" si="245"/>
        <v>155</v>
      </c>
      <c r="GA76" s="96" t="str">
        <f t="shared" si="246"/>
        <v>B</v>
      </c>
      <c r="GB76" s="96">
        <f t="shared" si="247"/>
        <v>200</v>
      </c>
      <c r="GC76" s="96">
        <f t="shared" si="248"/>
        <v>155</v>
      </c>
      <c r="GD76" s="96" t="str">
        <f t="shared" si="249"/>
        <v>B</v>
      </c>
      <c r="GE76" s="154">
        <f t="shared" si="250"/>
        <v>200</v>
      </c>
      <c r="GF76" s="154">
        <f t="shared" si="251"/>
        <v>200</v>
      </c>
      <c r="GG76" s="154" t="str">
        <f t="shared" si="252"/>
        <v>A</v>
      </c>
      <c r="GH76" s="96" t="str">
        <f t="shared" si="253"/>
        <v>A</v>
      </c>
      <c r="GI76" s="96" t="str">
        <f t="shared" si="254"/>
        <v/>
      </c>
      <c r="GJ76" s="96" t="str">
        <f t="shared" si="255"/>
        <v/>
      </c>
      <c r="GK76" s="96" t="str">
        <f t="shared" si="256"/>
        <v/>
      </c>
      <c r="GL76" s="96" t="str">
        <f t="shared" si="257"/>
        <v/>
      </c>
      <c r="GM76" s="96">
        <f t="shared" si="258"/>
        <v>200</v>
      </c>
      <c r="GN76" s="96">
        <f t="shared" si="259"/>
        <v>155</v>
      </c>
      <c r="GO76" s="96" t="str">
        <f t="shared" si="260"/>
        <v>B</v>
      </c>
      <c r="GP76" s="96">
        <f t="shared" si="261"/>
        <v>200</v>
      </c>
      <c r="GQ76" s="96">
        <f t="shared" si="262"/>
        <v>200</v>
      </c>
      <c r="GR76" s="96" t="str">
        <f t="shared" si="263"/>
        <v>A</v>
      </c>
      <c r="GS76" s="96">
        <f t="shared" si="264"/>
        <v>200</v>
      </c>
      <c r="GT76" s="96">
        <f t="shared" si="265"/>
        <v>200</v>
      </c>
      <c r="GU76" s="96" t="str">
        <f t="shared" si="266"/>
        <v>A</v>
      </c>
      <c r="GV76" s="96">
        <f t="shared" si="267"/>
        <v>100</v>
      </c>
      <c r="GW76" s="96">
        <f t="shared" si="268"/>
        <v>100</v>
      </c>
      <c r="GX76" s="96" t="str">
        <f t="shared" si="269"/>
        <v>A</v>
      </c>
      <c r="GY76" s="155">
        <f t="shared" si="270"/>
        <v>100</v>
      </c>
      <c r="GZ76" s="155">
        <f t="shared" si="271"/>
        <v>100</v>
      </c>
      <c r="HA76" s="155" t="str">
        <f t="shared" si="272"/>
        <v>A</v>
      </c>
      <c r="HB76" s="155">
        <f t="shared" si="273"/>
        <v>100</v>
      </c>
      <c r="HC76" s="155">
        <f t="shared" si="274"/>
        <v>100</v>
      </c>
      <c r="HD76" s="155" t="str">
        <f t="shared" si="275"/>
        <v>A</v>
      </c>
      <c r="HE76" s="257">
        <f t="shared" si="276"/>
        <v>0</v>
      </c>
      <c r="HF76" s="257">
        <f t="shared" si="277"/>
        <v>0</v>
      </c>
      <c r="HG76" s="257">
        <f t="shared" si="278"/>
        <v>4</v>
      </c>
      <c r="HH76" s="257">
        <f t="shared" si="279"/>
        <v>0</v>
      </c>
      <c r="HI76" s="66" t="str">
        <f t="shared" si="162"/>
        <v>PASSED</v>
      </c>
      <c r="HJ76" s="93">
        <f t="shared" si="280"/>
        <v>1200</v>
      </c>
      <c r="HK76" s="93">
        <f t="shared" si="281"/>
        <v>1065</v>
      </c>
      <c r="HL76" s="94">
        <f t="shared" si="282"/>
        <v>88.75</v>
      </c>
      <c r="HM76" s="216">
        <f t="shared" si="283"/>
        <v>88.75</v>
      </c>
      <c r="HN76" s="217">
        <f t="shared" si="284"/>
        <v>8.9999999999999947</v>
      </c>
      <c r="HO76" s="95" t="str">
        <f t="shared" si="285"/>
        <v>A</v>
      </c>
      <c r="HP76" s="156" t="str">
        <f>details!EP76</f>
        <v/>
      </c>
      <c r="HQ76" s="157" t="str">
        <f>details!EQ76</f>
        <v/>
      </c>
      <c r="HR76" s="220" t="str">
        <f t="shared" si="286"/>
        <v/>
      </c>
      <c r="HS76" s="102" t="str">
        <f>IF(details!CP76="","",details!CP76)</f>
        <v/>
      </c>
    </row>
    <row r="77" spans="1:227" ht="14" customHeight="1">
      <c r="A77" s="147">
        <f>IF(details!A77="","",details!A77)</f>
        <v>71</v>
      </c>
      <c r="B77" s="66" t="str">
        <f>IF(details!B77="","",details!B77)</f>
        <v/>
      </c>
      <c r="C77" s="66" t="str">
        <f>IF(details!C77="","",details!C77)</f>
        <v/>
      </c>
      <c r="D77" s="97">
        <f>IF(details!D77="","",details!D77)</f>
        <v>871</v>
      </c>
      <c r="E77" s="97" t="str">
        <f>IF(details!E77="","",details!E77)</f>
        <v/>
      </c>
      <c r="F77" s="66" t="str">
        <f>IF(details!F77="","",details!F77)</f>
        <v/>
      </c>
      <c r="G77" s="315" t="str">
        <f>IF(details!G77="","",details!G77)</f>
        <v/>
      </c>
      <c r="H77" s="148" t="str">
        <f>IF(details!CQ77="","",details!CQ77)</f>
        <v/>
      </c>
      <c r="I77" s="149" t="str">
        <f>IF(details!I77="","",details!I77)</f>
        <v>A71</v>
      </c>
      <c r="J77" s="149" t="str">
        <f>IF(details!J77="","",details!J77)</f>
        <v>B71</v>
      </c>
      <c r="K77" s="149" t="str">
        <f>IF(details!K77="","",details!K77)</f>
        <v>C71</v>
      </c>
      <c r="L77" s="66">
        <f>IF(details!L77="","",details!L77)</f>
        <v>5</v>
      </c>
      <c r="M77" s="66">
        <f>IF(details!M77="","",details!M77)</f>
        <v>5</v>
      </c>
      <c r="N77" s="66">
        <f t="shared" si="163"/>
        <v>10</v>
      </c>
      <c r="O77" s="66">
        <f>IF(details!N77="","",details!N77)</f>
        <v>5</v>
      </c>
      <c r="P77" s="66">
        <f>IF(details!O77="","",details!O77)</f>
        <v>5</v>
      </c>
      <c r="Q77" s="66">
        <f t="shared" si="164"/>
        <v>10</v>
      </c>
      <c r="R77" s="66">
        <f>IF(details!P77="","",details!P77)</f>
        <v>5</v>
      </c>
      <c r="S77" s="66">
        <f>IF(details!Q77="","",details!Q77)</f>
        <v>5</v>
      </c>
      <c r="T77" s="66">
        <f t="shared" si="165"/>
        <v>10</v>
      </c>
      <c r="U77" s="150">
        <f t="shared" si="166"/>
        <v>30</v>
      </c>
      <c r="V77" s="66">
        <f>IF(details!R77="","",details!R77)</f>
        <v>30</v>
      </c>
      <c r="W77" s="66">
        <f>IF(details!S77="","",details!S77)</f>
        <v>30</v>
      </c>
      <c r="X77" s="66">
        <f>IF(details!T77="","",details!T77)</f>
        <v>10</v>
      </c>
      <c r="Y77" s="150">
        <f t="shared" si="167"/>
        <v>70</v>
      </c>
      <c r="Z77" s="151">
        <f t="shared" si="168"/>
        <v>100</v>
      </c>
      <c r="AA77" s="66">
        <f>IF(details!U77="","",details!U77)</f>
        <v>30</v>
      </c>
      <c r="AB77" s="66">
        <f>IF(details!V77="","",details!V77)</f>
        <v>30</v>
      </c>
      <c r="AC77" s="66">
        <f>IF(details!W77="","",details!W77)</f>
        <v>20</v>
      </c>
      <c r="AD77" s="151">
        <f t="shared" si="169"/>
        <v>80</v>
      </c>
      <c r="AE77" s="97">
        <f t="shared" si="170"/>
        <v>180</v>
      </c>
      <c r="AF77" s="152">
        <f t="shared" si="171"/>
        <v>90</v>
      </c>
      <c r="AG77" s="97" t="str">
        <f t="shared" si="172"/>
        <v>A</v>
      </c>
      <c r="AH77" s="138">
        <f t="shared" si="156"/>
        <v>200</v>
      </c>
      <c r="AI77" s="138">
        <f t="shared" si="173"/>
        <v>0</v>
      </c>
      <c r="AJ77" s="66">
        <f>IF(details!X77="","",details!X77)</f>
        <v>5</v>
      </c>
      <c r="AK77" s="66">
        <f>IF(details!Y77="","",details!Y77)</f>
        <v>5</v>
      </c>
      <c r="AL77" s="66">
        <f t="shared" si="174"/>
        <v>10</v>
      </c>
      <c r="AM77" s="66">
        <f>IF(details!Z77="","",details!Z77)</f>
        <v>5</v>
      </c>
      <c r="AN77" s="66">
        <f>IF(details!AA77="","",details!AA77)</f>
        <v>5</v>
      </c>
      <c r="AO77" s="66">
        <f t="shared" si="175"/>
        <v>10</v>
      </c>
      <c r="AP77" s="66">
        <f>IF(details!AB77="","",details!AB77)</f>
        <v>5</v>
      </c>
      <c r="AQ77" s="66">
        <f>IF(details!AC77="","",details!AC77)</f>
        <v>5</v>
      </c>
      <c r="AR77" s="66">
        <f t="shared" si="176"/>
        <v>10</v>
      </c>
      <c r="AS77" s="150">
        <f t="shared" si="177"/>
        <v>30</v>
      </c>
      <c r="AT77" s="66">
        <f>IF(details!AD77="","",details!AD77)</f>
        <v>30</v>
      </c>
      <c r="AU77" s="66">
        <f>IF(details!AE77="","",details!AE77)</f>
        <v>30</v>
      </c>
      <c r="AV77" s="66">
        <f>IF(details!AF77="","",details!AF77)</f>
        <v>10</v>
      </c>
      <c r="AW77" s="150">
        <f t="shared" si="178"/>
        <v>70</v>
      </c>
      <c r="AX77" s="151">
        <f t="shared" si="179"/>
        <v>100</v>
      </c>
      <c r="AY77" s="66">
        <f>IF(details!AG77="","",details!AG77)</f>
        <v>30</v>
      </c>
      <c r="AZ77" s="66">
        <f>IF(details!AH77="","",details!AH77)</f>
        <v>30</v>
      </c>
      <c r="BA77" s="66">
        <f>IF(details!AI77="","",details!AI77)</f>
        <v>20</v>
      </c>
      <c r="BB77" s="151">
        <f t="shared" si="180"/>
        <v>80</v>
      </c>
      <c r="BC77" s="97">
        <f t="shared" si="181"/>
        <v>180</v>
      </c>
      <c r="BD77" s="152">
        <f t="shared" si="182"/>
        <v>90</v>
      </c>
      <c r="BE77" s="97" t="str">
        <f t="shared" si="183"/>
        <v>A</v>
      </c>
      <c r="BF77" s="138">
        <f t="shared" si="157"/>
        <v>200</v>
      </c>
      <c r="BG77" s="138">
        <f t="shared" si="184"/>
        <v>0</v>
      </c>
      <c r="BH77" s="153" t="str">
        <f>IF(D77="","",details!AJ77)</f>
        <v>s</v>
      </c>
      <c r="BI77" s="66">
        <f>IF(details!AK77="","",details!AK77)</f>
        <v>5</v>
      </c>
      <c r="BJ77" s="66">
        <f>IF(details!AL77="","",details!AL77)</f>
        <v>5</v>
      </c>
      <c r="BK77" s="66">
        <f t="shared" si="185"/>
        <v>10</v>
      </c>
      <c r="BL77" s="66">
        <f>IF(details!AM77="","",details!AM77)</f>
        <v>5</v>
      </c>
      <c r="BM77" s="66">
        <f>IF(details!AN77="","",details!AN77)</f>
        <v>5</v>
      </c>
      <c r="BN77" s="66">
        <f t="shared" si="186"/>
        <v>10</v>
      </c>
      <c r="BO77" s="66">
        <f>IF(details!AO77="","",details!AO77)</f>
        <v>5</v>
      </c>
      <c r="BP77" s="66">
        <f>IF(details!AP77="","",details!AP77)</f>
        <v>5</v>
      </c>
      <c r="BQ77" s="66">
        <f t="shared" si="187"/>
        <v>10</v>
      </c>
      <c r="BR77" s="150">
        <f t="shared" si="188"/>
        <v>30</v>
      </c>
      <c r="BS77" s="66">
        <f>IF(details!AQ77="","",details!AQ77)</f>
        <v>50</v>
      </c>
      <c r="BT77" s="66">
        <f>IF(details!AR77="","",details!AR77)</f>
        <v>20</v>
      </c>
      <c r="BU77" s="150">
        <f t="shared" si="189"/>
        <v>70</v>
      </c>
      <c r="BV77" s="151">
        <f t="shared" si="190"/>
        <v>100</v>
      </c>
      <c r="BW77" s="66">
        <f>IF(details!AS77="","",details!AS77)</f>
        <v>70</v>
      </c>
      <c r="BX77" s="66">
        <f>IF(details!AT77="","",details!AT77)</f>
        <v>30</v>
      </c>
      <c r="BY77" s="151">
        <f t="shared" si="191"/>
        <v>100</v>
      </c>
      <c r="BZ77" s="97">
        <f t="shared" si="192"/>
        <v>200</v>
      </c>
      <c r="CA77" s="152">
        <f t="shared" si="193"/>
        <v>100</v>
      </c>
      <c r="CB77" s="97" t="str">
        <f t="shared" si="194"/>
        <v>A</v>
      </c>
      <c r="CC77" s="138">
        <f t="shared" si="158"/>
        <v>200</v>
      </c>
      <c r="CD77" s="138">
        <f t="shared" si="195"/>
        <v>0</v>
      </c>
      <c r="CE77" s="66">
        <f>IF(details!AU77="","",details!AU77)</f>
        <v>5</v>
      </c>
      <c r="CF77" s="66">
        <f>IF(details!AV77="","",details!AV77)</f>
        <v>5</v>
      </c>
      <c r="CG77" s="66">
        <f t="shared" si="196"/>
        <v>10</v>
      </c>
      <c r="CH77" s="66">
        <f>IF(details!AW77="","",details!AW77)</f>
        <v>5</v>
      </c>
      <c r="CI77" s="66">
        <f>IF(details!AX77="","",details!AX77)</f>
        <v>5</v>
      </c>
      <c r="CJ77" s="66">
        <f t="shared" si="197"/>
        <v>10</v>
      </c>
      <c r="CK77" s="66">
        <f>IF(details!AY77="","",details!AY77)</f>
        <v>5</v>
      </c>
      <c r="CL77" s="66">
        <f>IF(details!AZ77="","",details!AZ77)</f>
        <v>5</v>
      </c>
      <c r="CM77" s="66">
        <f t="shared" si="198"/>
        <v>10</v>
      </c>
      <c r="CN77" s="150">
        <f t="shared" si="199"/>
        <v>30</v>
      </c>
      <c r="CO77" s="66">
        <f>IF(details!BA77="","",details!BA77)</f>
        <v>30</v>
      </c>
      <c r="CP77" s="66">
        <f>IF(details!BB77="","",details!BB77)</f>
        <v>30</v>
      </c>
      <c r="CQ77" s="66">
        <f>IF(details!BC77="","",details!BC77)</f>
        <v>10</v>
      </c>
      <c r="CR77" s="150">
        <f t="shared" si="200"/>
        <v>70</v>
      </c>
      <c r="CS77" s="151">
        <f t="shared" si="201"/>
        <v>100</v>
      </c>
      <c r="CT77" s="66">
        <f>IF(details!BD77="","",details!BD77)</f>
        <v>30</v>
      </c>
      <c r="CU77" s="66">
        <f>IF(details!BE77="","",details!BE77)</f>
        <v>30</v>
      </c>
      <c r="CV77" s="66">
        <f>IF(details!BF77="","",details!BF77)</f>
        <v>20</v>
      </c>
      <c r="CW77" s="151">
        <f t="shared" si="202"/>
        <v>80</v>
      </c>
      <c r="CX77" s="97">
        <f t="shared" si="203"/>
        <v>180</v>
      </c>
      <c r="CY77" s="152">
        <f t="shared" si="204"/>
        <v>90</v>
      </c>
      <c r="CZ77" s="97" t="str">
        <f t="shared" si="205"/>
        <v>A</v>
      </c>
      <c r="DA77" s="138">
        <f t="shared" si="159"/>
        <v>200</v>
      </c>
      <c r="DB77" s="138">
        <f t="shared" si="206"/>
        <v>0</v>
      </c>
      <c r="DC77" s="66">
        <f>IF(details!BG77="","",details!BG77)</f>
        <v>5</v>
      </c>
      <c r="DD77" s="66">
        <f>IF(details!BH77="","",details!BH77)</f>
        <v>5</v>
      </c>
      <c r="DE77" s="66">
        <f t="shared" si="207"/>
        <v>10</v>
      </c>
      <c r="DF77" s="66">
        <f>IF(details!BI77="","",details!BI77)</f>
        <v>5</v>
      </c>
      <c r="DG77" s="66">
        <f>IF(details!BJ77="","",details!BJ77)</f>
        <v>5</v>
      </c>
      <c r="DH77" s="66">
        <f t="shared" si="208"/>
        <v>10</v>
      </c>
      <c r="DI77" s="66">
        <f>IF(details!BK77="","",details!BK77)</f>
        <v>5</v>
      </c>
      <c r="DJ77" s="66">
        <f>IF(details!BL77="","",details!BL77)</f>
        <v>5</v>
      </c>
      <c r="DK77" s="66">
        <f t="shared" si="209"/>
        <v>10</v>
      </c>
      <c r="DL77" s="150">
        <f t="shared" si="210"/>
        <v>30</v>
      </c>
      <c r="DM77" s="66">
        <f>IF(details!BM77="","",details!BM77)</f>
        <v>50</v>
      </c>
      <c r="DN77" s="66">
        <f>IF(details!BN77="","",details!BN77)</f>
        <v>20</v>
      </c>
      <c r="DO77" s="150">
        <f t="shared" si="211"/>
        <v>70</v>
      </c>
      <c r="DP77" s="151">
        <f t="shared" si="212"/>
        <v>100</v>
      </c>
      <c r="DQ77" s="66">
        <f>IF(details!BO77="","",details!BO77)</f>
        <v>70</v>
      </c>
      <c r="DR77" s="66">
        <f>IF(details!BP77="","",details!BP77)</f>
        <v>30</v>
      </c>
      <c r="DS77" s="151">
        <f t="shared" si="213"/>
        <v>100</v>
      </c>
      <c r="DT77" s="97">
        <f t="shared" si="214"/>
        <v>200</v>
      </c>
      <c r="DU77" s="152">
        <f t="shared" si="215"/>
        <v>100</v>
      </c>
      <c r="DV77" s="97" t="str">
        <f t="shared" si="216"/>
        <v>A</v>
      </c>
      <c r="DW77" s="138">
        <f t="shared" si="160"/>
        <v>200</v>
      </c>
      <c r="DX77" s="138">
        <f t="shared" si="217"/>
        <v>0</v>
      </c>
      <c r="DY77" s="66">
        <f>IF(details!BQ77="","",details!BQ77)</f>
        <v>5</v>
      </c>
      <c r="DZ77" s="66">
        <f>IF(details!BR77="","",details!BR77)</f>
        <v>5</v>
      </c>
      <c r="EA77" s="66">
        <f t="shared" si="218"/>
        <v>10</v>
      </c>
      <c r="EB77" s="66">
        <f>IF(details!BS77="","",details!BS77)</f>
        <v>5</v>
      </c>
      <c r="EC77" s="66">
        <f>IF(details!BT77="","",details!BT77)</f>
        <v>5</v>
      </c>
      <c r="ED77" s="66">
        <f t="shared" si="219"/>
        <v>10</v>
      </c>
      <c r="EE77" s="66">
        <f>IF(details!BU77="","",details!BU77)</f>
        <v>5</v>
      </c>
      <c r="EF77" s="66">
        <f>IF(details!BV77="","",details!BV77)</f>
        <v>5</v>
      </c>
      <c r="EG77" s="66">
        <f t="shared" si="220"/>
        <v>10</v>
      </c>
      <c r="EH77" s="150">
        <f t="shared" si="221"/>
        <v>30</v>
      </c>
      <c r="EI77" s="66">
        <f>IF(details!BW77="","",details!BW77)</f>
        <v>50</v>
      </c>
      <c r="EJ77" s="66">
        <f>IF(details!BX77="","",details!BX77)</f>
        <v>20</v>
      </c>
      <c r="EK77" s="150">
        <f t="shared" si="222"/>
        <v>70</v>
      </c>
      <c r="EL77" s="151">
        <f t="shared" si="223"/>
        <v>100</v>
      </c>
      <c r="EM77" s="66">
        <f>IF(details!BY77="","",details!BY77)</f>
        <v>70</v>
      </c>
      <c r="EN77" s="66">
        <f>IF(details!BZ77="","",details!BZ77)</f>
        <v>30</v>
      </c>
      <c r="EO77" s="151">
        <f t="shared" si="224"/>
        <v>100</v>
      </c>
      <c r="EP77" s="97">
        <f t="shared" si="225"/>
        <v>200</v>
      </c>
      <c r="EQ77" s="152">
        <f t="shared" si="226"/>
        <v>100</v>
      </c>
      <c r="ER77" s="97" t="str">
        <f t="shared" si="227"/>
        <v>A</v>
      </c>
      <c r="ES77" s="138">
        <f t="shared" si="161"/>
        <v>200</v>
      </c>
      <c r="ET77" s="138">
        <f t="shared" si="228"/>
        <v>0</v>
      </c>
      <c r="EU77" s="66">
        <f>IF(details!CA77="","",details!CA77)</f>
        <v>20</v>
      </c>
      <c r="EV77" s="66">
        <f>IF(details!CB77="","",details!CB77)</f>
        <v>20</v>
      </c>
      <c r="EW77" s="66">
        <f>IF(details!CC77="","",details!CC77)</f>
        <v>20</v>
      </c>
      <c r="EX77" s="66">
        <f>IF(details!CD77="","",details!CD77)</f>
        <v>20</v>
      </c>
      <c r="EY77" s="66">
        <f>IF(details!CE77="","",details!CE77)</f>
        <v>20</v>
      </c>
      <c r="EZ77" s="97">
        <f t="shared" si="229"/>
        <v>100</v>
      </c>
      <c r="FA77" s="97">
        <f t="shared" si="230"/>
        <v>100</v>
      </c>
      <c r="FB77" s="97" t="str">
        <f t="shared" si="231"/>
        <v>A</v>
      </c>
      <c r="FC77" s="138">
        <f t="shared" si="232"/>
        <v>100</v>
      </c>
      <c r="FD77" s="138">
        <f t="shared" si="233"/>
        <v>0</v>
      </c>
      <c r="FE77" s="66">
        <f>IF(details!CF77="","",details!CF77)</f>
        <v>20</v>
      </c>
      <c r="FF77" s="66">
        <f>IF(details!CG77="","",details!CG77)</f>
        <v>20</v>
      </c>
      <c r="FG77" s="66">
        <f>IF(details!CH77="","",details!CH77)</f>
        <v>20</v>
      </c>
      <c r="FH77" s="66">
        <f>IF(details!CI77="","",details!CI77)</f>
        <v>20</v>
      </c>
      <c r="FI77" s="66">
        <f>IF(details!CJ77="","",details!CJ77)</f>
        <v>20</v>
      </c>
      <c r="FJ77" s="97">
        <f t="shared" si="234"/>
        <v>100</v>
      </c>
      <c r="FK77" s="97">
        <f t="shared" si="235"/>
        <v>100</v>
      </c>
      <c r="FL77" s="97" t="str">
        <f t="shared" si="236"/>
        <v>A</v>
      </c>
      <c r="FM77" s="138">
        <f t="shared" si="237"/>
        <v>100</v>
      </c>
      <c r="FN77" s="138">
        <f t="shared" si="238"/>
        <v>0</v>
      </c>
      <c r="FO77" s="66">
        <f>IF(details!CK77="","",details!CK77)</f>
        <v>20</v>
      </c>
      <c r="FP77" s="66">
        <f>IF(details!CL77="","",details!CL77)</f>
        <v>20</v>
      </c>
      <c r="FQ77" s="66">
        <f>IF(details!CM77="","",details!CM77)</f>
        <v>20</v>
      </c>
      <c r="FR77" s="66">
        <f>IF(details!CN77="","",details!CN77)</f>
        <v>20</v>
      </c>
      <c r="FS77" s="66">
        <f>IF(details!CO77="","",details!CO77)</f>
        <v>20</v>
      </c>
      <c r="FT77" s="97">
        <f t="shared" si="239"/>
        <v>100</v>
      </c>
      <c r="FU77" s="97">
        <f t="shared" si="240"/>
        <v>100</v>
      </c>
      <c r="FV77" s="97" t="str">
        <f t="shared" si="241"/>
        <v>A</v>
      </c>
      <c r="FW77" s="138">
        <f t="shared" si="242"/>
        <v>100</v>
      </c>
      <c r="FX77" s="138">
        <f t="shared" si="243"/>
        <v>0</v>
      </c>
      <c r="FY77" s="96">
        <f t="shared" si="244"/>
        <v>200</v>
      </c>
      <c r="FZ77" s="96">
        <f t="shared" si="245"/>
        <v>180</v>
      </c>
      <c r="GA77" s="96" t="str">
        <f t="shared" si="246"/>
        <v>A</v>
      </c>
      <c r="GB77" s="96">
        <f t="shared" si="247"/>
        <v>200</v>
      </c>
      <c r="GC77" s="96">
        <f t="shared" si="248"/>
        <v>180</v>
      </c>
      <c r="GD77" s="96" t="str">
        <f t="shared" si="249"/>
        <v>A</v>
      </c>
      <c r="GE77" s="154">
        <f t="shared" si="250"/>
        <v>200</v>
      </c>
      <c r="GF77" s="154">
        <f t="shared" si="251"/>
        <v>200</v>
      </c>
      <c r="GG77" s="154" t="str">
        <f t="shared" si="252"/>
        <v>A</v>
      </c>
      <c r="GH77" s="96" t="str">
        <f t="shared" si="253"/>
        <v>A</v>
      </c>
      <c r="GI77" s="96" t="str">
        <f t="shared" si="254"/>
        <v/>
      </c>
      <c r="GJ77" s="96" t="str">
        <f t="shared" si="255"/>
        <v/>
      </c>
      <c r="GK77" s="96" t="str">
        <f t="shared" si="256"/>
        <v/>
      </c>
      <c r="GL77" s="96" t="str">
        <f t="shared" si="257"/>
        <v/>
      </c>
      <c r="GM77" s="96">
        <f t="shared" si="258"/>
        <v>200</v>
      </c>
      <c r="GN77" s="96">
        <f t="shared" si="259"/>
        <v>180</v>
      </c>
      <c r="GO77" s="96" t="str">
        <f t="shared" si="260"/>
        <v>A</v>
      </c>
      <c r="GP77" s="96">
        <f t="shared" si="261"/>
        <v>200</v>
      </c>
      <c r="GQ77" s="96">
        <f t="shared" si="262"/>
        <v>200</v>
      </c>
      <c r="GR77" s="96" t="str">
        <f t="shared" si="263"/>
        <v>A</v>
      </c>
      <c r="GS77" s="96">
        <f t="shared" si="264"/>
        <v>200</v>
      </c>
      <c r="GT77" s="96">
        <f t="shared" si="265"/>
        <v>200</v>
      </c>
      <c r="GU77" s="96" t="str">
        <f t="shared" si="266"/>
        <v>A</v>
      </c>
      <c r="GV77" s="96">
        <f t="shared" si="267"/>
        <v>100</v>
      </c>
      <c r="GW77" s="96">
        <f t="shared" si="268"/>
        <v>100</v>
      </c>
      <c r="GX77" s="96" t="str">
        <f t="shared" si="269"/>
        <v>A</v>
      </c>
      <c r="GY77" s="155">
        <f t="shared" si="270"/>
        <v>100</v>
      </c>
      <c r="GZ77" s="155">
        <f t="shared" si="271"/>
        <v>100</v>
      </c>
      <c r="HA77" s="155" t="str">
        <f t="shared" si="272"/>
        <v>A</v>
      </c>
      <c r="HB77" s="155">
        <f t="shared" si="273"/>
        <v>100</v>
      </c>
      <c r="HC77" s="155">
        <f t="shared" si="274"/>
        <v>100</v>
      </c>
      <c r="HD77" s="155" t="str">
        <f t="shared" si="275"/>
        <v>A</v>
      </c>
      <c r="HE77" s="257">
        <f t="shared" si="276"/>
        <v>0</v>
      </c>
      <c r="HF77" s="257">
        <f t="shared" si="277"/>
        <v>0</v>
      </c>
      <c r="HG77" s="257">
        <f t="shared" si="278"/>
        <v>4</v>
      </c>
      <c r="HH77" s="257">
        <f t="shared" si="279"/>
        <v>0</v>
      </c>
      <c r="HI77" s="66" t="str">
        <f t="shared" si="162"/>
        <v>PASSED</v>
      </c>
      <c r="HJ77" s="93">
        <f t="shared" si="280"/>
        <v>1200</v>
      </c>
      <c r="HK77" s="93">
        <f t="shared" si="281"/>
        <v>1140</v>
      </c>
      <c r="HL77" s="94">
        <f t="shared" si="282"/>
        <v>95</v>
      </c>
      <c r="HM77" s="216">
        <f t="shared" si="283"/>
        <v>95</v>
      </c>
      <c r="HN77" s="217">
        <f t="shared" si="284"/>
        <v>4.0000000000000009</v>
      </c>
      <c r="HO77" s="95" t="str">
        <f t="shared" si="285"/>
        <v>A</v>
      </c>
      <c r="HP77" s="156" t="str">
        <f>details!EP77</f>
        <v/>
      </c>
      <c r="HQ77" s="157" t="str">
        <f>details!EQ77</f>
        <v/>
      </c>
      <c r="HR77" s="220" t="str">
        <f t="shared" si="286"/>
        <v/>
      </c>
      <c r="HS77" s="102" t="str">
        <f>IF(details!CP77="","",details!CP77)</f>
        <v/>
      </c>
    </row>
    <row r="78" spans="1:227" ht="14" customHeight="1">
      <c r="A78" s="147">
        <f>IF(details!A78="","",details!A78)</f>
        <v>72</v>
      </c>
      <c r="B78" s="66" t="str">
        <f>IF(details!B78="","",details!B78)</f>
        <v/>
      </c>
      <c r="C78" s="66" t="str">
        <f>IF(details!C78="","",details!C78)</f>
        <v/>
      </c>
      <c r="D78" s="97">
        <f>IF(details!D78="","",details!D78)</f>
        <v>872</v>
      </c>
      <c r="E78" s="97" t="str">
        <f>IF(details!E78="","",details!E78)</f>
        <v/>
      </c>
      <c r="F78" s="66" t="str">
        <f>IF(details!F78="","",details!F78)</f>
        <v/>
      </c>
      <c r="G78" s="315" t="str">
        <f>IF(details!G78="","",details!G78)</f>
        <v/>
      </c>
      <c r="H78" s="148" t="str">
        <f>IF(details!CQ78="","",details!CQ78)</f>
        <v/>
      </c>
      <c r="I78" s="149" t="str">
        <f>IF(details!I78="","",details!I78)</f>
        <v>A72</v>
      </c>
      <c r="J78" s="149" t="str">
        <f>IF(details!J78="","",details!J78)</f>
        <v>B72</v>
      </c>
      <c r="K78" s="149" t="str">
        <f>IF(details!K78="","",details!K78)</f>
        <v>C72</v>
      </c>
      <c r="L78" s="66">
        <f>IF(details!L78="","",details!L78)</f>
        <v>5</v>
      </c>
      <c r="M78" s="66">
        <f>IF(details!M78="","",details!M78)</f>
        <v>5</v>
      </c>
      <c r="N78" s="66">
        <f t="shared" si="163"/>
        <v>10</v>
      </c>
      <c r="O78" s="66">
        <f>IF(details!N78="","",details!N78)</f>
        <v>5</v>
      </c>
      <c r="P78" s="66">
        <f>IF(details!O78="","",details!O78)</f>
        <v>5</v>
      </c>
      <c r="Q78" s="66">
        <f t="shared" si="164"/>
        <v>10</v>
      </c>
      <c r="R78" s="66">
        <f>IF(details!P78="","",details!P78)</f>
        <v>5</v>
      </c>
      <c r="S78" s="66">
        <f>IF(details!Q78="","",details!Q78)</f>
        <v>5</v>
      </c>
      <c r="T78" s="66">
        <f t="shared" si="165"/>
        <v>10</v>
      </c>
      <c r="U78" s="150">
        <f t="shared" si="166"/>
        <v>30</v>
      </c>
      <c r="V78" s="66">
        <f>IF(details!R78="","",details!R78)</f>
        <v>29</v>
      </c>
      <c r="W78" s="66">
        <f>IF(details!S78="","",details!S78)</f>
        <v>29</v>
      </c>
      <c r="X78" s="66">
        <f>IF(details!T78="","",details!T78)</f>
        <v>9</v>
      </c>
      <c r="Y78" s="150">
        <f t="shared" si="167"/>
        <v>67</v>
      </c>
      <c r="Z78" s="151">
        <f t="shared" si="168"/>
        <v>97</v>
      </c>
      <c r="AA78" s="66">
        <f>IF(details!U78="","",details!U78)</f>
        <v>29</v>
      </c>
      <c r="AB78" s="66">
        <f>IF(details!V78="","",details!V78)</f>
        <v>29</v>
      </c>
      <c r="AC78" s="66">
        <f>IF(details!W78="","",details!W78)</f>
        <v>20</v>
      </c>
      <c r="AD78" s="151">
        <f t="shared" si="169"/>
        <v>78</v>
      </c>
      <c r="AE78" s="97">
        <f t="shared" si="170"/>
        <v>175</v>
      </c>
      <c r="AF78" s="152">
        <f t="shared" si="171"/>
        <v>88</v>
      </c>
      <c r="AG78" s="97" t="str">
        <f t="shared" si="172"/>
        <v>A</v>
      </c>
      <c r="AH78" s="138">
        <f t="shared" si="156"/>
        <v>200</v>
      </c>
      <c r="AI78" s="138">
        <f t="shared" si="173"/>
        <v>0</v>
      </c>
      <c r="AJ78" s="66">
        <f>IF(details!X78="","",details!X78)</f>
        <v>5</v>
      </c>
      <c r="AK78" s="66">
        <f>IF(details!Y78="","",details!Y78)</f>
        <v>5</v>
      </c>
      <c r="AL78" s="66">
        <f t="shared" si="174"/>
        <v>10</v>
      </c>
      <c r="AM78" s="66">
        <f>IF(details!Z78="","",details!Z78)</f>
        <v>5</v>
      </c>
      <c r="AN78" s="66">
        <f>IF(details!AA78="","",details!AA78)</f>
        <v>5</v>
      </c>
      <c r="AO78" s="66">
        <f t="shared" si="175"/>
        <v>10</v>
      </c>
      <c r="AP78" s="66">
        <f>IF(details!AB78="","",details!AB78)</f>
        <v>5</v>
      </c>
      <c r="AQ78" s="66">
        <f>IF(details!AC78="","",details!AC78)</f>
        <v>5</v>
      </c>
      <c r="AR78" s="66">
        <f t="shared" si="176"/>
        <v>10</v>
      </c>
      <c r="AS78" s="150">
        <f t="shared" si="177"/>
        <v>30</v>
      </c>
      <c r="AT78" s="66">
        <f>IF(details!AD78="","",details!AD78)</f>
        <v>29</v>
      </c>
      <c r="AU78" s="66">
        <f>IF(details!AE78="","",details!AE78)</f>
        <v>29</v>
      </c>
      <c r="AV78" s="66">
        <f>IF(details!AF78="","",details!AF78)</f>
        <v>9</v>
      </c>
      <c r="AW78" s="150">
        <f t="shared" si="178"/>
        <v>67</v>
      </c>
      <c r="AX78" s="151">
        <f t="shared" si="179"/>
        <v>97</v>
      </c>
      <c r="AY78" s="66">
        <f>IF(details!AG78="","",details!AG78)</f>
        <v>29</v>
      </c>
      <c r="AZ78" s="66">
        <f>IF(details!AH78="","",details!AH78)</f>
        <v>29</v>
      </c>
      <c r="BA78" s="66">
        <f>IF(details!AI78="","",details!AI78)</f>
        <v>20</v>
      </c>
      <c r="BB78" s="151">
        <f t="shared" si="180"/>
        <v>78</v>
      </c>
      <c r="BC78" s="97">
        <f t="shared" si="181"/>
        <v>175</v>
      </c>
      <c r="BD78" s="152">
        <f t="shared" si="182"/>
        <v>88</v>
      </c>
      <c r="BE78" s="97" t="str">
        <f t="shared" si="183"/>
        <v>A</v>
      </c>
      <c r="BF78" s="138">
        <f t="shared" si="157"/>
        <v>200</v>
      </c>
      <c r="BG78" s="138">
        <f t="shared" si="184"/>
        <v>0</v>
      </c>
      <c r="BH78" s="153" t="str">
        <f>IF(D78="","",details!AJ78)</f>
        <v>s</v>
      </c>
      <c r="BI78" s="66">
        <f>IF(details!AK78="","",details!AK78)</f>
        <v>5</v>
      </c>
      <c r="BJ78" s="66">
        <f>IF(details!AL78="","",details!AL78)</f>
        <v>5</v>
      </c>
      <c r="BK78" s="66">
        <f t="shared" si="185"/>
        <v>10</v>
      </c>
      <c r="BL78" s="66">
        <f>IF(details!AM78="","",details!AM78)</f>
        <v>5</v>
      </c>
      <c r="BM78" s="66">
        <f>IF(details!AN78="","",details!AN78)</f>
        <v>5</v>
      </c>
      <c r="BN78" s="66">
        <f t="shared" si="186"/>
        <v>10</v>
      </c>
      <c r="BO78" s="66">
        <f>IF(details!AO78="","",details!AO78)</f>
        <v>5</v>
      </c>
      <c r="BP78" s="66">
        <f>IF(details!AP78="","",details!AP78)</f>
        <v>5</v>
      </c>
      <c r="BQ78" s="66">
        <f t="shared" si="187"/>
        <v>10</v>
      </c>
      <c r="BR78" s="150">
        <f t="shared" si="188"/>
        <v>30</v>
      </c>
      <c r="BS78" s="66">
        <f>IF(details!AQ78="","",details!AQ78)</f>
        <v>50</v>
      </c>
      <c r="BT78" s="66">
        <f>IF(details!AR78="","",details!AR78)</f>
        <v>20</v>
      </c>
      <c r="BU78" s="150">
        <f t="shared" si="189"/>
        <v>70</v>
      </c>
      <c r="BV78" s="151">
        <f t="shared" si="190"/>
        <v>100</v>
      </c>
      <c r="BW78" s="66">
        <f>IF(details!AS78="","",details!AS78)</f>
        <v>70</v>
      </c>
      <c r="BX78" s="66">
        <f>IF(details!AT78="","",details!AT78)</f>
        <v>30</v>
      </c>
      <c r="BY78" s="151">
        <f t="shared" si="191"/>
        <v>100</v>
      </c>
      <c r="BZ78" s="97">
        <f t="shared" si="192"/>
        <v>200</v>
      </c>
      <c r="CA78" s="152">
        <f t="shared" si="193"/>
        <v>100</v>
      </c>
      <c r="CB78" s="97" t="str">
        <f t="shared" si="194"/>
        <v>A</v>
      </c>
      <c r="CC78" s="138">
        <f t="shared" si="158"/>
        <v>200</v>
      </c>
      <c r="CD78" s="138">
        <f t="shared" si="195"/>
        <v>0</v>
      </c>
      <c r="CE78" s="66">
        <f>IF(details!AU78="","",details!AU78)</f>
        <v>5</v>
      </c>
      <c r="CF78" s="66">
        <f>IF(details!AV78="","",details!AV78)</f>
        <v>5</v>
      </c>
      <c r="CG78" s="66">
        <f t="shared" si="196"/>
        <v>10</v>
      </c>
      <c r="CH78" s="66">
        <f>IF(details!AW78="","",details!AW78)</f>
        <v>5</v>
      </c>
      <c r="CI78" s="66">
        <f>IF(details!AX78="","",details!AX78)</f>
        <v>5</v>
      </c>
      <c r="CJ78" s="66">
        <f t="shared" si="197"/>
        <v>10</v>
      </c>
      <c r="CK78" s="66">
        <f>IF(details!AY78="","",details!AY78)</f>
        <v>5</v>
      </c>
      <c r="CL78" s="66">
        <f>IF(details!AZ78="","",details!AZ78)</f>
        <v>5</v>
      </c>
      <c r="CM78" s="66">
        <f t="shared" si="198"/>
        <v>10</v>
      </c>
      <c r="CN78" s="150">
        <f t="shared" si="199"/>
        <v>30</v>
      </c>
      <c r="CO78" s="66">
        <f>IF(details!BA78="","",details!BA78)</f>
        <v>29</v>
      </c>
      <c r="CP78" s="66">
        <f>IF(details!BB78="","",details!BB78)</f>
        <v>29</v>
      </c>
      <c r="CQ78" s="66">
        <f>IF(details!BC78="","",details!BC78)</f>
        <v>9</v>
      </c>
      <c r="CR78" s="150">
        <f t="shared" si="200"/>
        <v>67</v>
      </c>
      <c r="CS78" s="151">
        <f t="shared" si="201"/>
        <v>97</v>
      </c>
      <c r="CT78" s="66">
        <f>IF(details!BD78="","",details!BD78)</f>
        <v>29</v>
      </c>
      <c r="CU78" s="66">
        <f>IF(details!BE78="","",details!BE78)</f>
        <v>29</v>
      </c>
      <c r="CV78" s="66">
        <f>IF(details!BF78="","",details!BF78)</f>
        <v>20</v>
      </c>
      <c r="CW78" s="151">
        <f t="shared" si="202"/>
        <v>78</v>
      </c>
      <c r="CX78" s="97">
        <f t="shared" si="203"/>
        <v>175</v>
      </c>
      <c r="CY78" s="152">
        <f t="shared" si="204"/>
        <v>88</v>
      </c>
      <c r="CZ78" s="97" t="str">
        <f t="shared" si="205"/>
        <v>A</v>
      </c>
      <c r="DA78" s="138">
        <f t="shared" si="159"/>
        <v>200</v>
      </c>
      <c r="DB78" s="138">
        <f t="shared" si="206"/>
        <v>0</v>
      </c>
      <c r="DC78" s="66">
        <f>IF(details!BG78="","",details!BG78)</f>
        <v>5</v>
      </c>
      <c r="DD78" s="66">
        <f>IF(details!BH78="","",details!BH78)</f>
        <v>5</v>
      </c>
      <c r="DE78" s="66">
        <f t="shared" si="207"/>
        <v>10</v>
      </c>
      <c r="DF78" s="66">
        <f>IF(details!BI78="","",details!BI78)</f>
        <v>5</v>
      </c>
      <c r="DG78" s="66">
        <f>IF(details!BJ78="","",details!BJ78)</f>
        <v>5</v>
      </c>
      <c r="DH78" s="66">
        <f t="shared" si="208"/>
        <v>10</v>
      </c>
      <c r="DI78" s="66">
        <f>IF(details!BK78="","",details!BK78)</f>
        <v>5</v>
      </c>
      <c r="DJ78" s="66">
        <f>IF(details!BL78="","",details!BL78)</f>
        <v>5</v>
      </c>
      <c r="DK78" s="66">
        <f t="shared" si="209"/>
        <v>10</v>
      </c>
      <c r="DL78" s="150">
        <f t="shared" si="210"/>
        <v>30</v>
      </c>
      <c r="DM78" s="66">
        <f>IF(details!BM78="","",details!BM78)</f>
        <v>50</v>
      </c>
      <c r="DN78" s="66">
        <f>IF(details!BN78="","",details!BN78)</f>
        <v>20</v>
      </c>
      <c r="DO78" s="150">
        <f t="shared" si="211"/>
        <v>70</v>
      </c>
      <c r="DP78" s="151">
        <f t="shared" si="212"/>
        <v>100</v>
      </c>
      <c r="DQ78" s="66">
        <f>IF(details!BO78="","",details!BO78)</f>
        <v>70</v>
      </c>
      <c r="DR78" s="66">
        <f>IF(details!BP78="","",details!BP78)</f>
        <v>30</v>
      </c>
      <c r="DS78" s="151">
        <f t="shared" si="213"/>
        <v>100</v>
      </c>
      <c r="DT78" s="97">
        <f t="shared" si="214"/>
        <v>200</v>
      </c>
      <c r="DU78" s="152">
        <f t="shared" si="215"/>
        <v>100</v>
      </c>
      <c r="DV78" s="97" t="str">
        <f t="shared" si="216"/>
        <v>A</v>
      </c>
      <c r="DW78" s="138">
        <f t="shared" si="160"/>
        <v>200</v>
      </c>
      <c r="DX78" s="138">
        <f t="shared" si="217"/>
        <v>0</v>
      </c>
      <c r="DY78" s="66">
        <f>IF(details!BQ78="","",details!BQ78)</f>
        <v>5</v>
      </c>
      <c r="DZ78" s="66">
        <f>IF(details!BR78="","",details!BR78)</f>
        <v>5</v>
      </c>
      <c r="EA78" s="66">
        <f t="shared" si="218"/>
        <v>10</v>
      </c>
      <c r="EB78" s="66">
        <f>IF(details!BS78="","",details!BS78)</f>
        <v>5</v>
      </c>
      <c r="EC78" s="66">
        <f>IF(details!BT78="","",details!BT78)</f>
        <v>5</v>
      </c>
      <c r="ED78" s="66">
        <f t="shared" si="219"/>
        <v>10</v>
      </c>
      <c r="EE78" s="66">
        <f>IF(details!BU78="","",details!BU78)</f>
        <v>5</v>
      </c>
      <c r="EF78" s="66">
        <f>IF(details!BV78="","",details!BV78)</f>
        <v>5</v>
      </c>
      <c r="EG78" s="66">
        <f t="shared" si="220"/>
        <v>10</v>
      </c>
      <c r="EH78" s="150">
        <f t="shared" si="221"/>
        <v>30</v>
      </c>
      <c r="EI78" s="66">
        <f>IF(details!BW78="","",details!BW78)</f>
        <v>50</v>
      </c>
      <c r="EJ78" s="66">
        <f>IF(details!BX78="","",details!BX78)</f>
        <v>20</v>
      </c>
      <c r="EK78" s="150">
        <f t="shared" si="222"/>
        <v>70</v>
      </c>
      <c r="EL78" s="151">
        <f t="shared" si="223"/>
        <v>100</v>
      </c>
      <c r="EM78" s="66">
        <f>IF(details!BY78="","",details!BY78)</f>
        <v>70</v>
      </c>
      <c r="EN78" s="66">
        <f>IF(details!BZ78="","",details!BZ78)</f>
        <v>30</v>
      </c>
      <c r="EO78" s="151">
        <f t="shared" si="224"/>
        <v>100</v>
      </c>
      <c r="EP78" s="97">
        <f t="shared" si="225"/>
        <v>200</v>
      </c>
      <c r="EQ78" s="152">
        <f t="shared" si="226"/>
        <v>100</v>
      </c>
      <c r="ER78" s="97" t="str">
        <f t="shared" si="227"/>
        <v>A</v>
      </c>
      <c r="ES78" s="138">
        <f t="shared" si="161"/>
        <v>200</v>
      </c>
      <c r="ET78" s="138">
        <f t="shared" si="228"/>
        <v>0</v>
      </c>
      <c r="EU78" s="66">
        <f>IF(details!CA78="","",details!CA78)</f>
        <v>20</v>
      </c>
      <c r="EV78" s="66">
        <f>IF(details!CB78="","",details!CB78)</f>
        <v>20</v>
      </c>
      <c r="EW78" s="66">
        <f>IF(details!CC78="","",details!CC78)</f>
        <v>20</v>
      </c>
      <c r="EX78" s="66">
        <f>IF(details!CD78="","",details!CD78)</f>
        <v>20</v>
      </c>
      <c r="EY78" s="66">
        <f>IF(details!CE78="","",details!CE78)</f>
        <v>20</v>
      </c>
      <c r="EZ78" s="97">
        <f t="shared" si="229"/>
        <v>100</v>
      </c>
      <c r="FA78" s="97">
        <f t="shared" si="230"/>
        <v>100</v>
      </c>
      <c r="FB78" s="97" t="str">
        <f t="shared" si="231"/>
        <v>A</v>
      </c>
      <c r="FC78" s="138">
        <f t="shared" si="232"/>
        <v>100</v>
      </c>
      <c r="FD78" s="138">
        <f t="shared" si="233"/>
        <v>0</v>
      </c>
      <c r="FE78" s="66">
        <f>IF(details!CF78="","",details!CF78)</f>
        <v>20</v>
      </c>
      <c r="FF78" s="66">
        <f>IF(details!CG78="","",details!CG78)</f>
        <v>20</v>
      </c>
      <c r="FG78" s="66">
        <f>IF(details!CH78="","",details!CH78)</f>
        <v>20</v>
      </c>
      <c r="FH78" s="66">
        <f>IF(details!CI78="","",details!CI78)</f>
        <v>20</v>
      </c>
      <c r="FI78" s="66">
        <f>IF(details!CJ78="","",details!CJ78)</f>
        <v>20</v>
      </c>
      <c r="FJ78" s="97">
        <f t="shared" si="234"/>
        <v>100</v>
      </c>
      <c r="FK78" s="97">
        <f t="shared" si="235"/>
        <v>100</v>
      </c>
      <c r="FL78" s="97" t="str">
        <f t="shared" si="236"/>
        <v>A</v>
      </c>
      <c r="FM78" s="138">
        <f t="shared" si="237"/>
        <v>100</v>
      </c>
      <c r="FN78" s="138">
        <f t="shared" si="238"/>
        <v>0</v>
      </c>
      <c r="FO78" s="66">
        <f>IF(details!CK78="","",details!CK78)</f>
        <v>20</v>
      </c>
      <c r="FP78" s="66">
        <f>IF(details!CL78="","",details!CL78)</f>
        <v>20</v>
      </c>
      <c r="FQ78" s="66">
        <f>IF(details!CM78="","",details!CM78)</f>
        <v>20</v>
      </c>
      <c r="FR78" s="66">
        <f>IF(details!CN78="","",details!CN78)</f>
        <v>20</v>
      </c>
      <c r="FS78" s="66">
        <f>IF(details!CO78="","",details!CO78)</f>
        <v>20</v>
      </c>
      <c r="FT78" s="97">
        <f t="shared" si="239"/>
        <v>100</v>
      </c>
      <c r="FU78" s="97">
        <f t="shared" si="240"/>
        <v>100</v>
      </c>
      <c r="FV78" s="97" t="str">
        <f t="shared" si="241"/>
        <v>A</v>
      </c>
      <c r="FW78" s="138">
        <f t="shared" si="242"/>
        <v>100</v>
      </c>
      <c r="FX78" s="138">
        <f t="shared" si="243"/>
        <v>0</v>
      </c>
      <c r="FY78" s="96">
        <f t="shared" si="244"/>
        <v>200</v>
      </c>
      <c r="FZ78" s="96">
        <f t="shared" si="245"/>
        <v>175</v>
      </c>
      <c r="GA78" s="96" t="str">
        <f t="shared" si="246"/>
        <v>A</v>
      </c>
      <c r="GB78" s="96">
        <f t="shared" si="247"/>
        <v>200</v>
      </c>
      <c r="GC78" s="96">
        <f t="shared" si="248"/>
        <v>175</v>
      </c>
      <c r="GD78" s="96" t="str">
        <f t="shared" si="249"/>
        <v>A</v>
      </c>
      <c r="GE78" s="154">
        <f t="shared" si="250"/>
        <v>200</v>
      </c>
      <c r="GF78" s="154">
        <f t="shared" si="251"/>
        <v>200</v>
      </c>
      <c r="GG78" s="154" t="str">
        <f t="shared" si="252"/>
        <v>A</v>
      </c>
      <c r="GH78" s="96" t="str">
        <f t="shared" si="253"/>
        <v>A</v>
      </c>
      <c r="GI78" s="96" t="str">
        <f t="shared" si="254"/>
        <v/>
      </c>
      <c r="GJ78" s="96" t="str">
        <f t="shared" si="255"/>
        <v/>
      </c>
      <c r="GK78" s="96" t="str">
        <f t="shared" si="256"/>
        <v/>
      </c>
      <c r="GL78" s="96" t="str">
        <f t="shared" si="257"/>
        <v/>
      </c>
      <c r="GM78" s="96">
        <f t="shared" si="258"/>
        <v>200</v>
      </c>
      <c r="GN78" s="96">
        <f t="shared" si="259"/>
        <v>175</v>
      </c>
      <c r="GO78" s="96" t="str">
        <f t="shared" si="260"/>
        <v>A</v>
      </c>
      <c r="GP78" s="96">
        <f t="shared" si="261"/>
        <v>200</v>
      </c>
      <c r="GQ78" s="96">
        <f t="shared" si="262"/>
        <v>200</v>
      </c>
      <c r="GR78" s="96" t="str">
        <f t="shared" si="263"/>
        <v>A</v>
      </c>
      <c r="GS78" s="96">
        <f t="shared" si="264"/>
        <v>200</v>
      </c>
      <c r="GT78" s="96">
        <f t="shared" si="265"/>
        <v>200</v>
      </c>
      <c r="GU78" s="96" t="str">
        <f t="shared" si="266"/>
        <v>A</v>
      </c>
      <c r="GV78" s="96">
        <f t="shared" si="267"/>
        <v>100</v>
      </c>
      <c r="GW78" s="96">
        <f t="shared" si="268"/>
        <v>100</v>
      </c>
      <c r="GX78" s="96" t="str">
        <f t="shared" si="269"/>
        <v>A</v>
      </c>
      <c r="GY78" s="155">
        <f t="shared" si="270"/>
        <v>100</v>
      </c>
      <c r="GZ78" s="155">
        <f t="shared" si="271"/>
        <v>100</v>
      </c>
      <c r="HA78" s="155" t="str">
        <f t="shared" si="272"/>
        <v>A</v>
      </c>
      <c r="HB78" s="155">
        <f t="shared" si="273"/>
        <v>100</v>
      </c>
      <c r="HC78" s="155">
        <f t="shared" si="274"/>
        <v>100</v>
      </c>
      <c r="HD78" s="155" t="str">
        <f t="shared" si="275"/>
        <v>A</v>
      </c>
      <c r="HE78" s="257">
        <f t="shared" si="276"/>
        <v>0</v>
      </c>
      <c r="HF78" s="257">
        <f t="shared" si="277"/>
        <v>0</v>
      </c>
      <c r="HG78" s="257">
        <f t="shared" si="278"/>
        <v>4</v>
      </c>
      <c r="HH78" s="257">
        <f t="shared" si="279"/>
        <v>0</v>
      </c>
      <c r="HI78" s="66" t="str">
        <f t="shared" si="162"/>
        <v>PASSED</v>
      </c>
      <c r="HJ78" s="93">
        <f t="shared" si="280"/>
        <v>1200</v>
      </c>
      <c r="HK78" s="93">
        <f t="shared" si="281"/>
        <v>1125</v>
      </c>
      <c r="HL78" s="94">
        <f t="shared" si="282"/>
        <v>93.75</v>
      </c>
      <c r="HM78" s="216">
        <f t="shared" si="283"/>
        <v>93.75</v>
      </c>
      <c r="HN78" s="217">
        <f t="shared" si="284"/>
        <v>5.0000000000000018</v>
      </c>
      <c r="HO78" s="95" t="str">
        <f t="shared" si="285"/>
        <v>A</v>
      </c>
      <c r="HP78" s="156" t="str">
        <f>details!EP78</f>
        <v/>
      </c>
      <c r="HQ78" s="157" t="str">
        <f>details!EQ78</f>
        <v/>
      </c>
      <c r="HR78" s="220" t="str">
        <f t="shared" si="286"/>
        <v/>
      </c>
      <c r="HS78" s="102" t="str">
        <f>IF(details!CP78="","",details!CP78)</f>
        <v/>
      </c>
    </row>
    <row r="79" spans="1:227" ht="14" customHeight="1">
      <c r="A79" s="147">
        <f>IF(details!A79="","",details!A79)</f>
        <v>73</v>
      </c>
      <c r="B79" s="66" t="str">
        <f>IF(details!B79="","",details!B79)</f>
        <v/>
      </c>
      <c r="C79" s="66" t="str">
        <f>IF(details!C79="","",details!C79)</f>
        <v/>
      </c>
      <c r="D79" s="97">
        <f>IF(details!D79="","",details!D79)</f>
        <v>873</v>
      </c>
      <c r="E79" s="97" t="str">
        <f>IF(details!E79="","",details!E79)</f>
        <v/>
      </c>
      <c r="F79" s="66" t="str">
        <f>IF(details!F79="","",details!F79)</f>
        <v/>
      </c>
      <c r="G79" s="315" t="str">
        <f>IF(details!G79="","",details!G79)</f>
        <v/>
      </c>
      <c r="H79" s="148" t="str">
        <f>IF(details!CQ79="","",details!CQ79)</f>
        <v/>
      </c>
      <c r="I79" s="149" t="str">
        <f>IF(details!I79="","",details!I79)</f>
        <v>A73</v>
      </c>
      <c r="J79" s="149" t="str">
        <f>IF(details!J79="","",details!J79)</f>
        <v>B73</v>
      </c>
      <c r="K79" s="149" t="str">
        <f>IF(details!K79="","",details!K79)</f>
        <v>C73</v>
      </c>
      <c r="L79" s="66">
        <f>IF(details!L79="","",details!L79)</f>
        <v>5</v>
      </c>
      <c r="M79" s="66">
        <f>IF(details!M79="","",details!M79)</f>
        <v>5</v>
      </c>
      <c r="N79" s="66">
        <f t="shared" si="163"/>
        <v>10</v>
      </c>
      <c r="O79" s="66">
        <f>IF(details!N79="","",details!N79)</f>
        <v>5</v>
      </c>
      <c r="P79" s="66">
        <f>IF(details!O79="","",details!O79)</f>
        <v>5</v>
      </c>
      <c r="Q79" s="66">
        <f t="shared" si="164"/>
        <v>10</v>
      </c>
      <c r="R79" s="66">
        <f>IF(details!P79="","",details!P79)</f>
        <v>5</v>
      </c>
      <c r="S79" s="66">
        <f>IF(details!Q79="","",details!Q79)</f>
        <v>5</v>
      </c>
      <c r="T79" s="66">
        <f t="shared" si="165"/>
        <v>10</v>
      </c>
      <c r="U79" s="150">
        <f t="shared" si="166"/>
        <v>30</v>
      </c>
      <c r="V79" s="66">
        <f>IF(details!R79="","",details!R79)</f>
        <v>28</v>
      </c>
      <c r="W79" s="66">
        <f>IF(details!S79="","",details!S79)</f>
        <v>28</v>
      </c>
      <c r="X79" s="66">
        <f>IF(details!T79="","",details!T79)</f>
        <v>8</v>
      </c>
      <c r="Y79" s="150">
        <f t="shared" si="167"/>
        <v>64</v>
      </c>
      <c r="Z79" s="151">
        <f t="shared" si="168"/>
        <v>94</v>
      </c>
      <c r="AA79" s="66">
        <f>IF(details!U79="","",details!U79)</f>
        <v>28</v>
      </c>
      <c r="AB79" s="66">
        <f>IF(details!V79="","",details!V79)</f>
        <v>28</v>
      </c>
      <c r="AC79" s="66">
        <f>IF(details!W79="","",details!W79)</f>
        <v>20</v>
      </c>
      <c r="AD79" s="151">
        <f t="shared" si="169"/>
        <v>76</v>
      </c>
      <c r="AE79" s="97">
        <f t="shared" si="170"/>
        <v>170</v>
      </c>
      <c r="AF79" s="152">
        <f t="shared" si="171"/>
        <v>85</v>
      </c>
      <c r="AG79" s="97" t="str">
        <f t="shared" si="172"/>
        <v>B</v>
      </c>
      <c r="AH79" s="138">
        <f t="shared" si="156"/>
        <v>200</v>
      </c>
      <c r="AI79" s="138">
        <f t="shared" si="173"/>
        <v>0</v>
      </c>
      <c r="AJ79" s="66">
        <f>IF(details!X79="","",details!X79)</f>
        <v>5</v>
      </c>
      <c r="AK79" s="66">
        <f>IF(details!Y79="","",details!Y79)</f>
        <v>5</v>
      </c>
      <c r="AL79" s="66">
        <f t="shared" si="174"/>
        <v>10</v>
      </c>
      <c r="AM79" s="66">
        <f>IF(details!Z79="","",details!Z79)</f>
        <v>5</v>
      </c>
      <c r="AN79" s="66">
        <f>IF(details!AA79="","",details!AA79)</f>
        <v>5</v>
      </c>
      <c r="AO79" s="66">
        <f t="shared" si="175"/>
        <v>10</v>
      </c>
      <c r="AP79" s="66">
        <f>IF(details!AB79="","",details!AB79)</f>
        <v>5</v>
      </c>
      <c r="AQ79" s="66">
        <f>IF(details!AC79="","",details!AC79)</f>
        <v>5</v>
      </c>
      <c r="AR79" s="66">
        <f t="shared" si="176"/>
        <v>10</v>
      </c>
      <c r="AS79" s="150">
        <f t="shared" si="177"/>
        <v>30</v>
      </c>
      <c r="AT79" s="66">
        <f>IF(details!AD79="","",details!AD79)</f>
        <v>28</v>
      </c>
      <c r="AU79" s="66">
        <f>IF(details!AE79="","",details!AE79)</f>
        <v>28</v>
      </c>
      <c r="AV79" s="66">
        <f>IF(details!AF79="","",details!AF79)</f>
        <v>8</v>
      </c>
      <c r="AW79" s="150">
        <f t="shared" si="178"/>
        <v>64</v>
      </c>
      <c r="AX79" s="151">
        <f t="shared" si="179"/>
        <v>94</v>
      </c>
      <c r="AY79" s="66">
        <f>IF(details!AG79="","",details!AG79)</f>
        <v>28</v>
      </c>
      <c r="AZ79" s="66">
        <f>IF(details!AH79="","",details!AH79)</f>
        <v>28</v>
      </c>
      <c r="BA79" s="66">
        <f>IF(details!AI79="","",details!AI79)</f>
        <v>20</v>
      </c>
      <c r="BB79" s="151">
        <f t="shared" si="180"/>
        <v>76</v>
      </c>
      <c r="BC79" s="97">
        <f t="shared" si="181"/>
        <v>170</v>
      </c>
      <c r="BD79" s="152">
        <f t="shared" si="182"/>
        <v>85</v>
      </c>
      <c r="BE79" s="97" t="str">
        <f t="shared" si="183"/>
        <v>B</v>
      </c>
      <c r="BF79" s="138">
        <f t="shared" si="157"/>
        <v>200</v>
      </c>
      <c r="BG79" s="138">
        <f t="shared" si="184"/>
        <v>0</v>
      </c>
      <c r="BH79" s="153" t="str">
        <f>IF(D79="","",details!AJ79)</f>
        <v>s</v>
      </c>
      <c r="BI79" s="66">
        <f>IF(details!AK79="","",details!AK79)</f>
        <v>5</v>
      </c>
      <c r="BJ79" s="66">
        <f>IF(details!AL79="","",details!AL79)</f>
        <v>5</v>
      </c>
      <c r="BK79" s="66">
        <f t="shared" si="185"/>
        <v>10</v>
      </c>
      <c r="BL79" s="66">
        <f>IF(details!AM79="","",details!AM79)</f>
        <v>5</v>
      </c>
      <c r="BM79" s="66">
        <f>IF(details!AN79="","",details!AN79)</f>
        <v>5</v>
      </c>
      <c r="BN79" s="66">
        <f t="shared" si="186"/>
        <v>10</v>
      </c>
      <c r="BO79" s="66">
        <f>IF(details!AO79="","",details!AO79)</f>
        <v>5</v>
      </c>
      <c r="BP79" s="66">
        <f>IF(details!AP79="","",details!AP79)</f>
        <v>5</v>
      </c>
      <c r="BQ79" s="66">
        <f t="shared" si="187"/>
        <v>10</v>
      </c>
      <c r="BR79" s="150">
        <f t="shared" si="188"/>
        <v>30</v>
      </c>
      <c r="BS79" s="66">
        <f>IF(details!AQ79="","",details!AQ79)</f>
        <v>50</v>
      </c>
      <c r="BT79" s="66">
        <f>IF(details!AR79="","",details!AR79)</f>
        <v>20</v>
      </c>
      <c r="BU79" s="150">
        <f t="shared" si="189"/>
        <v>70</v>
      </c>
      <c r="BV79" s="151">
        <f t="shared" si="190"/>
        <v>100</v>
      </c>
      <c r="BW79" s="66">
        <f>IF(details!AS79="","",details!AS79)</f>
        <v>70</v>
      </c>
      <c r="BX79" s="66">
        <f>IF(details!AT79="","",details!AT79)</f>
        <v>30</v>
      </c>
      <c r="BY79" s="151">
        <f t="shared" si="191"/>
        <v>100</v>
      </c>
      <c r="BZ79" s="97">
        <f t="shared" si="192"/>
        <v>200</v>
      </c>
      <c r="CA79" s="152">
        <f t="shared" si="193"/>
        <v>100</v>
      </c>
      <c r="CB79" s="97" t="str">
        <f t="shared" si="194"/>
        <v>A</v>
      </c>
      <c r="CC79" s="138">
        <f t="shared" si="158"/>
        <v>200</v>
      </c>
      <c r="CD79" s="138">
        <f t="shared" si="195"/>
        <v>0</v>
      </c>
      <c r="CE79" s="66">
        <f>IF(details!AU79="","",details!AU79)</f>
        <v>5</v>
      </c>
      <c r="CF79" s="66">
        <f>IF(details!AV79="","",details!AV79)</f>
        <v>5</v>
      </c>
      <c r="CG79" s="66">
        <f t="shared" si="196"/>
        <v>10</v>
      </c>
      <c r="CH79" s="66">
        <f>IF(details!AW79="","",details!AW79)</f>
        <v>5</v>
      </c>
      <c r="CI79" s="66">
        <f>IF(details!AX79="","",details!AX79)</f>
        <v>5</v>
      </c>
      <c r="CJ79" s="66">
        <f t="shared" si="197"/>
        <v>10</v>
      </c>
      <c r="CK79" s="66">
        <f>IF(details!AY79="","",details!AY79)</f>
        <v>5</v>
      </c>
      <c r="CL79" s="66">
        <f>IF(details!AZ79="","",details!AZ79)</f>
        <v>5</v>
      </c>
      <c r="CM79" s="66">
        <f t="shared" si="198"/>
        <v>10</v>
      </c>
      <c r="CN79" s="150">
        <f t="shared" si="199"/>
        <v>30</v>
      </c>
      <c r="CO79" s="66">
        <f>IF(details!BA79="","",details!BA79)</f>
        <v>28</v>
      </c>
      <c r="CP79" s="66">
        <f>IF(details!BB79="","",details!BB79)</f>
        <v>28</v>
      </c>
      <c r="CQ79" s="66">
        <f>IF(details!BC79="","",details!BC79)</f>
        <v>8</v>
      </c>
      <c r="CR79" s="150">
        <f t="shared" si="200"/>
        <v>64</v>
      </c>
      <c r="CS79" s="151">
        <f t="shared" si="201"/>
        <v>94</v>
      </c>
      <c r="CT79" s="66">
        <f>IF(details!BD79="","",details!BD79)</f>
        <v>28</v>
      </c>
      <c r="CU79" s="66">
        <f>IF(details!BE79="","",details!BE79)</f>
        <v>28</v>
      </c>
      <c r="CV79" s="66">
        <f>IF(details!BF79="","",details!BF79)</f>
        <v>20</v>
      </c>
      <c r="CW79" s="151">
        <f t="shared" si="202"/>
        <v>76</v>
      </c>
      <c r="CX79" s="97">
        <f t="shared" si="203"/>
        <v>170</v>
      </c>
      <c r="CY79" s="152">
        <f t="shared" si="204"/>
        <v>85</v>
      </c>
      <c r="CZ79" s="97" t="str">
        <f t="shared" si="205"/>
        <v>B</v>
      </c>
      <c r="DA79" s="138">
        <f t="shared" si="159"/>
        <v>200</v>
      </c>
      <c r="DB79" s="138">
        <f t="shared" si="206"/>
        <v>0</v>
      </c>
      <c r="DC79" s="66">
        <f>IF(details!BG79="","",details!BG79)</f>
        <v>5</v>
      </c>
      <c r="DD79" s="66">
        <f>IF(details!BH79="","",details!BH79)</f>
        <v>5</v>
      </c>
      <c r="DE79" s="66">
        <f t="shared" si="207"/>
        <v>10</v>
      </c>
      <c r="DF79" s="66">
        <f>IF(details!BI79="","",details!BI79)</f>
        <v>5</v>
      </c>
      <c r="DG79" s="66">
        <f>IF(details!BJ79="","",details!BJ79)</f>
        <v>5</v>
      </c>
      <c r="DH79" s="66">
        <f t="shared" si="208"/>
        <v>10</v>
      </c>
      <c r="DI79" s="66">
        <f>IF(details!BK79="","",details!BK79)</f>
        <v>5</v>
      </c>
      <c r="DJ79" s="66">
        <f>IF(details!BL79="","",details!BL79)</f>
        <v>5</v>
      </c>
      <c r="DK79" s="66">
        <f t="shared" si="209"/>
        <v>10</v>
      </c>
      <c r="DL79" s="150">
        <f t="shared" si="210"/>
        <v>30</v>
      </c>
      <c r="DM79" s="66">
        <f>IF(details!BM79="","",details!BM79)</f>
        <v>50</v>
      </c>
      <c r="DN79" s="66">
        <f>IF(details!BN79="","",details!BN79)</f>
        <v>20</v>
      </c>
      <c r="DO79" s="150">
        <f t="shared" si="211"/>
        <v>70</v>
      </c>
      <c r="DP79" s="151">
        <f t="shared" si="212"/>
        <v>100</v>
      </c>
      <c r="DQ79" s="66">
        <f>IF(details!BO79="","",details!BO79)</f>
        <v>70</v>
      </c>
      <c r="DR79" s="66">
        <f>IF(details!BP79="","",details!BP79)</f>
        <v>30</v>
      </c>
      <c r="DS79" s="151">
        <f t="shared" si="213"/>
        <v>100</v>
      </c>
      <c r="DT79" s="97">
        <f t="shared" si="214"/>
        <v>200</v>
      </c>
      <c r="DU79" s="152">
        <f t="shared" si="215"/>
        <v>100</v>
      </c>
      <c r="DV79" s="97" t="str">
        <f t="shared" si="216"/>
        <v>A</v>
      </c>
      <c r="DW79" s="138">
        <f t="shared" si="160"/>
        <v>200</v>
      </c>
      <c r="DX79" s="138">
        <f t="shared" si="217"/>
        <v>0</v>
      </c>
      <c r="DY79" s="66">
        <f>IF(details!BQ79="","",details!BQ79)</f>
        <v>5</v>
      </c>
      <c r="DZ79" s="66">
        <f>IF(details!BR79="","",details!BR79)</f>
        <v>5</v>
      </c>
      <c r="EA79" s="66">
        <f t="shared" si="218"/>
        <v>10</v>
      </c>
      <c r="EB79" s="66">
        <f>IF(details!BS79="","",details!BS79)</f>
        <v>5</v>
      </c>
      <c r="EC79" s="66">
        <f>IF(details!BT79="","",details!BT79)</f>
        <v>5</v>
      </c>
      <c r="ED79" s="66">
        <f t="shared" si="219"/>
        <v>10</v>
      </c>
      <c r="EE79" s="66">
        <f>IF(details!BU79="","",details!BU79)</f>
        <v>5</v>
      </c>
      <c r="EF79" s="66">
        <f>IF(details!BV79="","",details!BV79)</f>
        <v>5</v>
      </c>
      <c r="EG79" s="66">
        <f t="shared" si="220"/>
        <v>10</v>
      </c>
      <c r="EH79" s="150">
        <f t="shared" si="221"/>
        <v>30</v>
      </c>
      <c r="EI79" s="66">
        <f>IF(details!BW79="","",details!BW79)</f>
        <v>50</v>
      </c>
      <c r="EJ79" s="66">
        <f>IF(details!BX79="","",details!BX79)</f>
        <v>20</v>
      </c>
      <c r="EK79" s="150">
        <f t="shared" si="222"/>
        <v>70</v>
      </c>
      <c r="EL79" s="151">
        <f t="shared" si="223"/>
        <v>100</v>
      </c>
      <c r="EM79" s="66">
        <f>IF(details!BY79="","",details!BY79)</f>
        <v>70</v>
      </c>
      <c r="EN79" s="66">
        <f>IF(details!BZ79="","",details!BZ79)</f>
        <v>30</v>
      </c>
      <c r="EO79" s="151">
        <f t="shared" si="224"/>
        <v>100</v>
      </c>
      <c r="EP79" s="97">
        <f t="shared" si="225"/>
        <v>200</v>
      </c>
      <c r="EQ79" s="152">
        <f t="shared" si="226"/>
        <v>100</v>
      </c>
      <c r="ER79" s="97" t="str">
        <f t="shared" si="227"/>
        <v>A</v>
      </c>
      <c r="ES79" s="138">
        <f t="shared" si="161"/>
        <v>200</v>
      </c>
      <c r="ET79" s="138">
        <f t="shared" si="228"/>
        <v>0</v>
      </c>
      <c r="EU79" s="66">
        <f>IF(details!CA79="","",details!CA79)</f>
        <v>20</v>
      </c>
      <c r="EV79" s="66">
        <f>IF(details!CB79="","",details!CB79)</f>
        <v>20</v>
      </c>
      <c r="EW79" s="66">
        <f>IF(details!CC79="","",details!CC79)</f>
        <v>20</v>
      </c>
      <c r="EX79" s="66">
        <f>IF(details!CD79="","",details!CD79)</f>
        <v>20</v>
      </c>
      <c r="EY79" s="66">
        <f>IF(details!CE79="","",details!CE79)</f>
        <v>20</v>
      </c>
      <c r="EZ79" s="97">
        <f t="shared" si="229"/>
        <v>100</v>
      </c>
      <c r="FA79" s="97">
        <f t="shared" si="230"/>
        <v>100</v>
      </c>
      <c r="FB79" s="97" t="str">
        <f t="shared" si="231"/>
        <v>A</v>
      </c>
      <c r="FC79" s="138">
        <f t="shared" si="232"/>
        <v>100</v>
      </c>
      <c r="FD79" s="138">
        <f t="shared" si="233"/>
        <v>0</v>
      </c>
      <c r="FE79" s="66">
        <f>IF(details!CF79="","",details!CF79)</f>
        <v>20</v>
      </c>
      <c r="FF79" s="66">
        <f>IF(details!CG79="","",details!CG79)</f>
        <v>20</v>
      </c>
      <c r="FG79" s="66">
        <f>IF(details!CH79="","",details!CH79)</f>
        <v>20</v>
      </c>
      <c r="FH79" s="66">
        <f>IF(details!CI79="","",details!CI79)</f>
        <v>20</v>
      </c>
      <c r="FI79" s="66">
        <f>IF(details!CJ79="","",details!CJ79)</f>
        <v>20</v>
      </c>
      <c r="FJ79" s="97">
        <f t="shared" si="234"/>
        <v>100</v>
      </c>
      <c r="FK79" s="97">
        <f t="shared" si="235"/>
        <v>100</v>
      </c>
      <c r="FL79" s="97" t="str">
        <f t="shared" si="236"/>
        <v>A</v>
      </c>
      <c r="FM79" s="138">
        <f t="shared" si="237"/>
        <v>100</v>
      </c>
      <c r="FN79" s="138">
        <f t="shared" si="238"/>
        <v>0</v>
      </c>
      <c r="FO79" s="66">
        <f>IF(details!CK79="","",details!CK79)</f>
        <v>20</v>
      </c>
      <c r="FP79" s="66">
        <f>IF(details!CL79="","",details!CL79)</f>
        <v>20</v>
      </c>
      <c r="FQ79" s="66">
        <f>IF(details!CM79="","",details!CM79)</f>
        <v>20</v>
      </c>
      <c r="FR79" s="66">
        <f>IF(details!CN79="","",details!CN79)</f>
        <v>20</v>
      </c>
      <c r="FS79" s="66">
        <f>IF(details!CO79="","",details!CO79)</f>
        <v>20</v>
      </c>
      <c r="FT79" s="97">
        <f t="shared" si="239"/>
        <v>100</v>
      </c>
      <c r="FU79" s="97">
        <f t="shared" si="240"/>
        <v>100</v>
      </c>
      <c r="FV79" s="97" t="str">
        <f t="shared" si="241"/>
        <v>A</v>
      </c>
      <c r="FW79" s="138">
        <f t="shared" si="242"/>
        <v>100</v>
      </c>
      <c r="FX79" s="138">
        <f t="shared" si="243"/>
        <v>0</v>
      </c>
      <c r="FY79" s="96">
        <f t="shared" si="244"/>
        <v>200</v>
      </c>
      <c r="FZ79" s="96">
        <f t="shared" si="245"/>
        <v>170</v>
      </c>
      <c r="GA79" s="96" t="str">
        <f t="shared" si="246"/>
        <v>B</v>
      </c>
      <c r="GB79" s="96">
        <f t="shared" si="247"/>
        <v>200</v>
      </c>
      <c r="GC79" s="96">
        <f t="shared" si="248"/>
        <v>170</v>
      </c>
      <c r="GD79" s="96" t="str">
        <f t="shared" si="249"/>
        <v>B</v>
      </c>
      <c r="GE79" s="154">
        <f t="shared" si="250"/>
        <v>200</v>
      </c>
      <c r="GF79" s="154">
        <f t="shared" si="251"/>
        <v>200</v>
      </c>
      <c r="GG79" s="154" t="str">
        <f t="shared" si="252"/>
        <v>A</v>
      </c>
      <c r="GH79" s="96" t="str">
        <f t="shared" si="253"/>
        <v>A</v>
      </c>
      <c r="GI79" s="96" t="str">
        <f t="shared" si="254"/>
        <v/>
      </c>
      <c r="GJ79" s="96" t="str">
        <f t="shared" si="255"/>
        <v/>
      </c>
      <c r="GK79" s="96" t="str">
        <f t="shared" si="256"/>
        <v/>
      </c>
      <c r="GL79" s="96" t="str">
        <f t="shared" si="257"/>
        <v/>
      </c>
      <c r="GM79" s="96">
        <f t="shared" si="258"/>
        <v>200</v>
      </c>
      <c r="GN79" s="96">
        <f t="shared" si="259"/>
        <v>170</v>
      </c>
      <c r="GO79" s="96" t="str">
        <f t="shared" si="260"/>
        <v>B</v>
      </c>
      <c r="GP79" s="96">
        <f t="shared" si="261"/>
        <v>200</v>
      </c>
      <c r="GQ79" s="96">
        <f t="shared" si="262"/>
        <v>200</v>
      </c>
      <c r="GR79" s="96" t="str">
        <f t="shared" si="263"/>
        <v>A</v>
      </c>
      <c r="GS79" s="96">
        <f t="shared" si="264"/>
        <v>200</v>
      </c>
      <c r="GT79" s="96">
        <f t="shared" si="265"/>
        <v>200</v>
      </c>
      <c r="GU79" s="96" t="str">
        <f t="shared" si="266"/>
        <v>A</v>
      </c>
      <c r="GV79" s="96">
        <f t="shared" si="267"/>
        <v>100</v>
      </c>
      <c r="GW79" s="96">
        <f t="shared" si="268"/>
        <v>100</v>
      </c>
      <c r="GX79" s="96" t="str">
        <f t="shared" si="269"/>
        <v>A</v>
      </c>
      <c r="GY79" s="155">
        <f t="shared" si="270"/>
        <v>100</v>
      </c>
      <c r="GZ79" s="155">
        <f t="shared" si="271"/>
        <v>100</v>
      </c>
      <c r="HA79" s="155" t="str">
        <f t="shared" si="272"/>
        <v>A</v>
      </c>
      <c r="HB79" s="155">
        <f t="shared" si="273"/>
        <v>100</v>
      </c>
      <c r="HC79" s="155">
        <f t="shared" si="274"/>
        <v>100</v>
      </c>
      <c r="HD79" s="155" t="str">
        <f t="shared" si="275"/>
        <v>A</v>
      </c>
      <c r="HE79" s="257">
        <f t="shared" si="276"/>
        <v>0</v>
      </c>
      <c r="HF79" s="257">
        <f t="shared" si="277"/>
        <v>0</v>
      </c>
      <c r="HG79" s="257">
        <f t="shared" si="278"/>
        <v>4</v>
      </c>
      <c r="HH79" s="257">
        <f t="shared" si="279"/>
        <v>0</v>
      </c>
      <c r="HI79" s="66" t="str">
        <f t="shared" si="162"/>
        <v>PASSED</v>
      </c>
      <c r="HJ79" s="93">
        <f t="shared" si="280"/>
        <v>1200</v>
      </c>
      <c r="HK79" s="93">
        <f t="shared" si="281"/>
        <v>1110</v>
      </c>
      <c r="HL79" s="94">
        <f t="shared" si="282"/>
        <v>92.5</v>
      </c>
      <c r="HM79" s="216">
        <f t="shared" si="283"/>
        <v>92.5</v>
      </c>
      <c r="HN79" s="217">
        <f t="shared" si="284"/>
        <v>6</v>
      </c>
      <c r="HO79" s="95" t="str">
        <f t="shared" si="285"/>
        <v>A</v>
      </c>
      <c r="HP79" s="156" t="str">
        <f>details!EP79</f>
        <v/>
      </c>
      <c r="HQ79" s="157" t="str">
        <f>details!EQ79</f>
        <v/>
      </c>
      <c r="HR79" s="220" t="str">
        <f t="shared" si="286"/>
        <v/>
      </c>
      <c r="HS79" s="102" t="str">
        <f>IF(details!CP79="","",details!CP79)</f>
        <v/>
      </c>
    </row>
    <row r="80" spans="1:227" ht="14" customHeight="1">
      <c r="A80" s="147">
        <f>IF(details!A80="","",details!A80)</f>
        <v>74</v>
      </c>
      <c r="B80" s="66" t="str">
        <f>IF(details!B80="","",details!B80)</f>
        <v/>
      </c>
      <c r="C80" s="66" t="str">
        <f>IF(details!C80="","",details!C80)</f>
        <v/>
      </c>
      <c r="D80" s="97">
        <f>IF(details!D80="","",details!D80)</f>
        <v>874</v>
      </c>
      <c r="E80" s="97" t="str">
        <f>IF(details!E80="","",details!E80)</f>
        <v/>
      </c>
      <c r="F80" s="66" t="str">
        <f>IF(details!F80="","",details!F80)</f>
        <v/>
      </c>
      <c r="G80" s="315" t="str">
        <f>IF(details!G80="","",details!G80)</f>
        <v/>
      </c>
      <c r="H80" s="148" t="str">
        <f>IF(details!CQ80="","",details!CQ80)</f>
        <v/>
      </c>
      <c r="I80" s="149" t="str">
        <f>IF(details!I80="","",details!I80)</f>
        <v>A74</v>
      </c>
      <c r="J80" s="149" t="str">
        <f>IF(details!J80="","",details!J80)</f>
        <v>B74</v>
      </c>
      <c r="K80" s="149" t="str">
        <f>IF(details!K80="","",details!K80)</f>
        <v>C74</v>
      </c>
      <c r="L80" s="66">
        <f>IF(details!L80="","",details!L80)</f>
        <v>5</v>
      </c>
      <c r="M80" s="66">
        <f>IF(details!M80="","",details!M80)</f>
        <v>5</v>
      </c>
      <c r="N80" s="66">
        <f t="shared" si="163"/>
        <v>10</v>
      </c>
      <c r="O80" s="66">
        <f>IF(details!N80="","",details!N80)</f>
        <v>5</v>
      </c>
      <c r="P80" s="66">
        <f>IF(details!O80="","",details!O80)</f>
        <v>5</v>
      </c>
      <c r="Q80" s="66">
        <f t="shared" si="164"/>
        <v>10</v>
      </c>
      <c r="R80" s="66">
        <f>IF(details!P80="","",details!P80)</f>
        <v>5</v>
      </c>
      <c r="S80" s="66">
        <f>IF(details!Q80="","",details!Q80)</f>
        <v>5</v>
      </c>
      <c r="T80" s="66">
        <f t="shared" si="165"/>
        <v>10</v>
      </c>
      <c r="U80" s="150">
        <f t="shared" si="166"/>
        <v>30</v>
      </c>
      <c r="V80" s="66">
        <f>IF(details!R80="","",details!R80)</f>
        <v>27</v>
      </c>
      <c r="W80" s="66">
        <f>IF(details!S80="","",details!S80)</f>
        <v>27</v>
      </c>
      <c r="X80" s="66">
        <f>IF(details!T80="","",details!T80)</f>
        <v>7</v>
      </c>
      <c r="Y80" s="150">
        <f t="shared" si="167"/>
        <v>61</v>
      </c>
      <c r="Z80" s="151">
        <f t="shared" si="168"/>
        <v>91</v>
      </c>
      <c r="AA80" s="66">
        <f>IF(details!U80="","",details!U80)</f>
        <v>27</v>
      </c>
      <c r="AB80" s="66">
        <f>IF(details!V80="","",details!V80)</f>
        <v>27</v>
      </c>
      <c r="AC80" s="66">
        <f>IF(details!W80="","",details!W80)</f>
        <v>20</v>
      </c>
      <c r="AD80" s="151">
        <f t="shared" si="169"/>
        <v>74</v>
      </c>
      <c r="AE80" s="97">
        <f t="shared" si="170"/>
        <v>165</v>
      </c>
      <c r="AF80" s="152">
        <f t="shared" si="171"/>
        <v>83</v>
      </c>
      <c r="AG80" s="97" t="str">
        <f t="shared" si="172"/>
        <v>B</v>
      </c>
      <c r="AH80" s="138">
        <f t="shared" si="156"/>
        <v>200</v>
      </c>
      <c r="AI80" s="138">
        <f t="shared" si="173"/>
        <v>0</v>
      </c>
      <c r="AJ80" s="66">
        <f>IF(details!X80="","",details!X80)</f>
        <v>5</v>
      </c>
      <c r="AK80" s="66">
        <f>IF(details!Y80="","",details!Y80)</f>
        <v>5</v>
      </c>
      <c r="AL80" s="66">
        <f t="shared" si="174"/>
        <v>10</v>
      </c>
      <c r="AM80" s="66">
        <f>IF(details!Z80="","",details!Z80)</f>
        <v>5</v>
      </c>
      <c r="AN80" s="66">
        <f>IF(details!AA80="","",details!AA80)</f>
        <v>5</v>
      </c>
      <c r="AO80" s="66">
        <f t="shared" si="175"/>
        <v>10</v>
      </c>
      <c r="AP80" s="66">
        <f>IF(details!AB80="","",details!AB80)</f>
        <v>5</v>
      </c>
      <c r="AQ80" s="66">
        <f>IF(details!AC80="","",details!AC80)</f>
        <v>5</v>
      </c>
      <c r="AR80" s="66">
        <f t="shared" si="176"/>
        <v>10</v>
      </c>
      <c r="AS80" s="150">
        <f t="shared" si="177"/>
        <v>30</v>
      </c>
      <c r="AT80" s="66">
        <f>IF(details!AD80="","",details!AD80)</f>
        <v>27</v>
      </c>
      <c r="AU80" s="66">
        <f>IF(details!AE80="","",details!AE80)</f>
        <v>27</v>
      </c>
      <c r="AV80" s="66">
        <f>IF(details!AF80="","",details!AF80)</f>
        <v>7</v>
      </c>
      <c r="AW80" s="150">
        <f t="shared" si="178"/>
        <v>61</v>
      </c>
      <c r="AX80" s="151">
        <f t="shared" si="179"/>
        <v>91</v>
      </c>
      <c r="AY80" s="66">
        <f>IF(details!AG80="","",details!AG80)</f>
        <v>27</v>
      </c>
      <c r="AZ80" s="66">
        <f>IF(details!AH80="","",details!AH80)</f>
        <v>27</v>
      </c>
      <c r="BA80" s="66">
        <f>IF(details!AI80="","",details!AI80)</f>
        <v>20</v>
      </c>
      <c r="BB80" s="151">
        <f t="shared" si="180"/>
        <v>74</v>
      </c>
      <c r="BC80" s="97">
        <f t="shared" si="181"/>
        <v>165</v>
      </c>
      <c r="BD80" s="152">
        <f t="shared" si="182"/>
        <v>83</v>
      </c>
      <c r="BE80" s="97" t="str">
        <f t="shared" si="183"/>
        <v>B</v>
      </c>
      <c r="BF80" s="138">
        <f t="shared" si="157"/>
        <v>200</v>
      </c>
      <c r="BG80" s="138">
        <f t="shared" si="184"/>
        <v>0</v>
      </c>
      <c r="BH80" s="153" t="str">
        <f>IF(D80="","",details!AJ80)</f>
        <v>s</v>
      </c>
      <c r="BI80" s="66">
        <f>IF(details!AK80="","",details!AK80)</f>
        <v>5</v>
      </c>
      <c r="BJ80" s="66">
        <f>IF(details!AL80="","",details!AL80)</f>
        <v>5</v>
      </c>
      <c r="BK80" s="66">
        <f t="shared" si="185"/>
        <v>10</v>
      </c>
      <c r="BL80" s="66">
        <f>IF(details!AM80="","",details!AM80)</f>
        <v>5</v>
      </c>
      <c r="BM80" s="66">
        <f>IF(details!AN80="","",details!AN80)</f>
        <v>5</v>
      </c>
      <c r="BN80" s="66">
        <f t="shared" si="186"/>
        <v>10</v>
      </c>
      <c r="BO80" s="66">
        <f>IF(details!AO80="","",details!AO80)</f>
        <v>5</v>
      </c>
      <c r="BP80" s="66">
        <f>IF(details!AP80="","",details!AP80)</f>
        <v>5</v>
      </c>
      <c r="BQ80" s="66">
        <f t="shared" si="187"/>
        <v>10</v>
      </c>
      <c r="BR80" s="150">
        <f t="shared" si="188"/>
        <v>30</v>
      </c>
      <c r="BS80" s="66">
        <f>IF(details!AQ80="","",details!AQ80)</f>
        <v>50</v>
      </c>
      <c r="BT80" s="66">
        <f>IF(details!AR80="","",details!AR80)</f>
        <v>20</v>
      </c>
      <c r="BU80" s="150">
        <f t="shared" si="189"/>
        <v>70</v>
      </c>
      <c r="BV80" s="151">
        <f t="shared" si="190"/>
        <v>100</v>
      </c>
      <c r="BW80" s="66">
        <f>IF(details!AS80="","",details!AS80)</f>
        <v>70</v>
      </c>
      <c r="BX80" s="66">
        <f>IF(details!AT80="","",details!AT80)</f>
        <v>30</v>
      </c>
      <c r="BY80" s="151">
        <f t="shared" si="191"/>
        <v>100</v>
      </c>
      <c r="BZ80" s="97">
        <f t="shared" si="192"/>
        <v>200</v>
      </c>
      <c r="CA80" s="152">
        <f t="shared" si="193"/>
        <v>100</v>
      </c>
      <c r="CB80" s="97" t="str">
        <f t="shared" si="194"/>
        <v>A</v>
      </c>
      <c r="CC80" s="138">
        <f t="shared" si="158"/>
        <v>200</v>
      </c>
      <c r="CD80" s="138">
        <f t="shared" si="195"/>
        <v>0</v>
      </c>
      <c r="CE80" s="66">
        <f>IF(details!AU80="","",details!AU80)</f>
        <v>5</v>
      </c>
      <c r="CF80" s="66">
        <f>IF(details!AV80="","",details!AV80)</f>
        <v>5</v>
      </c>
      <c r="CG80" s="66">
        <f t="shared" si="196"/>
        <v>10</v>
      </c>
      <c r="CH80" s="66">
        <f>IF(details!AW80="","",details!AW80)</f>
        <v>5</v>
      </c>
      <c r="CI80" s="66">
        <f>IF(details!AX80="","",details!AX80)</f>
        <v>5</v>
      </c>
      <c r="CJ80" s="66">
        <f t="shared" si="197"/>
        <v>10</v>
      </c>
      <c r="CK80" s="66">
        <f>IF(details!AY80="","",details!AY80)</f>
        <v>5</v>
      </c>
      <c r="CL80" s="66">
        <f>IF(details!AZ80="","",details!AZ80)</f>
        <v>5</v>
      </c>
      <c r="CM80" s="66">
        <f t="shared" si="198"/>
        <v>10</v>
      </c>
      <c r="CN80" s="150">
        <f t="shared" si="199"/>
        <v>30</v>
      </c>
      <c r="CO80" s="66">
        <f>IF(details!BA80="","",details!BA80)</f>
        <v>27</v>
      </c>
      <c r="CP80" s="66">
        <f>IF(details!BB80="","",details!BB80)</f>
        <v>27</v>
      </c>
      <c r="CQ80" s="66">
        <f>IF(details!BC80="","",details!BC80)</f>
        <v>7</v>
      </c>
      <c r="CR80" s="150">
        <f t="shared" si="200"/>
        <v>61</v>
      </c>
      <c r="CS80" s="151">
        <f t="shared" si="201"/>
        <v>91</v>
      </c>
      <c r="CT80" s="66">
        <f>IF(details!BD80="","",details!BD80)</f>
        <v>27</v>
      </c>
      <c r="CU80" s="66">
        <f>IF(details!BE80="","",details!BE80)</f>
        <v>27</v>
      </c>
      <c r="CV80" s="66">
        <f>IF(details!BF80="","",details!BF80)</f>
        <v>20</v>
      </c>
      <c r="CW80" s="151">
        <f t="shared" si="202"/>
        <v>74</v>
      </c>
      <c r="CX80" s="97">
        <f t="shared" si="203"/>
        <v>165</v>
      </c>
      <c r="CY80" s="152">
        <f t="shared" si="204"/>
        <v>83</v>
      </c>
      <c r="CZ80" s="97" t="str">
        <f t="shared" si="205"/>
        <v>B</v>
      </c>
      <c r="DA80" s="138">
        <f t="shared" si="159"/>
        <v>200</v>
      </c>
      <c r="DB80" s="138">
        <f t="shared" si="206"/>
        <v>0</v>
      </c>
      <c r="DC80" s="66">
        <f>IF(details!BG80="","",details!BG80)</f>
        <v>5</v>
      </c>
      <c r="DD80" s="66">
        <f>IF(details!BH80="","",details!BH80)</f>
        <v>5</v>
      </c>
      <c r="DE80" s="66">
        <f t="shared" si="207"/>
        <v>10</v>
      </c>
      <c r="DF80" s="66">
        <f>IF(details!BI80="","",details!BI80)</f>
        <v>5</v>
      </c>
      <c r="DG80" s="66">
        <f>IF(details!BJ80="","",details!BJ80)</f>
        <v>5</v>
      </c>
      <c r="DH80" s="66">
        <f t="shared" si="208"/>
        <v>10</v>
      </c>
      <c r="DI80" s="66">
        <f>IF(details!BK80="","",details!BK80)</f>
        <v>5</v>
      </c>
      <c r="DJ80" s="66">
        <f>IF(details!BL80="","",details!BL80)</f>
        <v>5</v>
      </c>
      <c r="DK80" s="66">
        <f t="shared" si="209"/>
        <v>10</v>
      </c>
      <c r="DL80" s="150">
        <f t="shared" si="210"/>
        <v>30</v>
      </c>
      <c r="DM80" s="66">
        <f>IF(details!BM80="","",details!BM80)</f>
        <v>50</v>
      </c>
      <c r="DN80" s="66">
        <f>IF(details!BN80="","",details!BN80)</f>
        <v>20</v>
      </c>
      <c r="DO80" s="150">
        <f t="shared" si="211"/>
        <v>70</v>
      </c>
      <c r="DP80" s="151">
        <f t="shared" si="212"/>
        <v>100</v>
      </c>
      <c r="DQ80" s="66">
        <f>IF(details!BO80="","",details!BO80)</f>
        <v>70</v>
      </c>
      <c r="DR80" s="66">
        <f>IF(details!BP80="","",details!BP80)</f>
        <v>30</v>
      </c>
      <c r="DS80" s="151">
        <f t="shared" si="213"/>
        <v>100</v>
      </c>
      <c r="DT80" s="97">
        <f t="shared" si="214"/>
        <v>200</v>
      </c>
      <c r="DU80" s="152">
        <f t="shared" si="215"/>
        <v>100</v>
      </c>
      <c r="DV80" s="97" t="str">
        <f t="shared" si="216"/>
        <v>A</v>
      </c>
      <c r="DW80" s="138">
        <f t="shared" si="160"/>
        <v>200</v>
      </c>
      <c r="DX80" s="138">
        <f t="shared" si="217"/>
        <v>0</v>
      </c>
      <c r="DY80" s="66">
        <f>IF(details!BQ80="","",details!BQ80)</f>
        <v>5</v>
      </c>
      <c r="DZ80" s="66">
        <f>IF(details!BR80="","",details!BR80)</f>
        <v>5</v>
      </c>
      <c r="EA80" s="66">
        <f t="shared" si="218"/>
        <v>10</v>
      </c>
      <c r="EB80" s="66">
        <f>IF(details!BS80="","",details!BS80)</f>
        <v>5</v>
      </c>
      <c r="EC80" s="66">
        <f>IF(details!BT80="","",details!BT80)</f>
        <v>5</v>
      </c>
      <c r="ED80" s="66">
        <f t="shared" si="219"/>
        <v>10</v>
      </c>
      <c r="EE80" s="66">
        <f>IF(details!BU80="","",details!BU80)</f>
        <v>5</v>
      </c>
      <c r="EF80" s="66">
        <f>IF(details!BV80="","",details!BV80)</f>
        <v>5</v>
      </c>
      <c r="EG80" s="66">
        <f t="shared" si="220"/>
        <v>10</v>
      </c>
      <c r="EH80" s="150">
        <f t="shared" si="221"/>
        <v>30</v>
      </c>
      <c r="EI80" s="66">
        <f>IF(details!BW80="","",details!BW80)</f>
        <v>50</v>
      </c>
      <c r="EJ80" s="66">
        <f>IF(details!BX80="","",details!BX80)</f>
        <v>20</v>
      </c>
      <c r="EK80" s="150">
        <f t="shared" si="222"/>
        <v>70</v>
      </c>
      <c r="EL80" s="151">
        <f t="shared" si="223"/>
        <v>100</v>
      </c>
      <c r="EM80" s="66">
        <f>IF(details!BY80="","",details!BY80)</f>
        <v>70</v>
      </c>
      <c r="EN80" s="66">
        <f>IF(details!BZ80="","",details!BZ80)</f>
        <v>30</v>
      </c>
      <c r="EO80" s="151">
        <f t="shared" si="224"/>
        <v>100</v>
      </c>
      <c r="EP80" s="97">
        <f t="shared" si="225"/>
        <v>200</v>
      </c>
      <c r="EQ80" s="152">
        <f t="shared" si="226"/>
        <v>100</v>
      </c>
      <c r="ER80" s="97" t="str">
        <f t="shared" si="227"/>
        <v>A</v>
      </c>
      <c r="ES80" s="138">
        <f t="shared" si="161"/>
        <v>200</v>
      </c>
      <c r="ET80" s="138">
        <f t="shared" si="228"/>
        <v>0</v>
      </c>
      <c r="EU80" s="66">
        <f>IF(details!CA80="","",details!CA80)</f>
        <v>20</v>
      </c>
      <c r="EV80" s="66">
        <f>IF(details!CB80="","",details!CB80)</f>
        <v>20</v>
      </c>
      <c r="EW80" s="66">
        <f>IF(details!CC80="","",details!CC80)</f>
        <v>20</v>
      </c>
      <c r="EX80" s="66">
        <f>IF(details!CD80="","",details!CD80)</f>
        <v>20</v>
      </c>
      <c r="EY80" s="66">
        <f>IF(details!CE80="","",details!CE80)</f>
        <v>20</v>
      </c>
      <c r="EZ80" s="97">
        <f t="shared" si="229"/>
        <v>100</v>
      </c>
      <c r="FA80" s="97">
        <f t="shared" si="230"/>
        <v>100</v>
      </c>
      <c r="FB80" s="97" t="str">
        <f t="shared" si="231"/>
        <v>A</v>
      </c>
      <c r="FC80" s="138">
        <f t="shared" si="232"/>
        <v>100</v>
      </c>
      <c r="FD80" s="138">
        <f t="shared" si="233"/>
        <v>0</v>
      </c>
      <c r="FE80" s="66">
        <f>IF(details!CF80="","",details!CF80)</f>
        <v>20</v>
      </c>
      <c r="FF80" s="66">
        <f>IF(details!CG80="","",details!CG80)</f>
        <v>20</v>
      </c>
      <c r="FG80" s="66">
        <f>IF(details!CH80="","",details!CH80)</f>
        <v>20</v>
      </c>
      <c r="FH80" s="66">
        <f>IF(details!CI80="","",details!CI80)</f>
        <v>20</v>
      </c>
      <c r="FI80" s="66">
        <f>IF(details!CJ80="","",details!CJ80)</f>
        <v>20</v>
      </c>
      <c r="FJ80" s="97">
        <f t="shared" si="234"/>
        <v>100</v>
      </c>
      <c r="FK80" s="97">
        <f t="shared" si="235"/>
        <v>100</v>
      </c>
      <c r="FL80" s="97" t="str">
        <f t="shared" si="236"/>
        <v>A</v>
      </c>
      <c r="FM80" s="138">
        <f t="shared" si="237"/>
        <v>100</v>
      </c>
      <c r="FN80" s="138">
        <f t="shared" si="238"/>
        <v>0</v>
      </c>
      <c r="FO80" s="66">
        <f>IF(details!CK80="","",details!CK80)</f>
        <v>20</v>
      </c>
      <c r="FP80" s="66">
        <f>IF(details!CL80="","",details!CL80)</f>
        <v>20</v>
      </c>
      <c r="FQ80" s="66">
        <f>IF(details!CM80="","",details!CM80)</f>
        <v>20</v>
      </c>
      <c r="FR80" s="66">
        <f>IF(details!CN80="","",details!CN80)</f>
        <v>20</v>
      </c>
      <c r="FS80" s="66">
        <f>IF(details!CO80="","",details!CO80)</f>
        <v>20</v>
      </c>
      <c r="FT80" s="97">
        <f t="shared" si="239"/>
        <v>100</v>
      </c>
      <c r="FU80" s="97">
        <f t="shared" si="240"/>
        <v>100</v>
      </c>
      <c r="FV80" s="97" t="str">
        <f t="shared" si="241"/>
        <v>A</v>
      </c>
      <c r="FW80" s="138">
        <f t="shared" si="242"/>
        <v>100</v>
      </c>
      <c r="FX80" s="138">
        <f t="shared" si="243"/>
        <v>0</v>
      </c>
      <c r="FY80" s="96">
        <f t="shared" si="244"/>
        <v>200</v>
      </c>
      <c r="FZ80" s="96">
        <f t="shared" si="245"/>
        <v>165</v>
      </c>
      <c r="GA80" s="96" t="str">
        <f t="shared" si="246"/>
        <v>B</v>
      </c>
      <c r="GB80" s="96">
        <f t="shared" si="247"/>
        <v>200</v>
      </c>
      <c r="GC80" s="96">
        <f t="shared" si="248"/>
        <v>165</v>
      </c>
      <c r="GD80" s="96" t="str">
        <f t="shared" si="249"/>
        <v>B</v>
      </c>
      <c r="GE80" s="154">
        <f t="shared" si="250"/>
        <v>200</v>
      </c>
      <c r="GF80" s="154">
        <f t="shared" si="251"/>
        <v>200</v>
      </c>
      <c r="GG80" s="154" t="str">
        <f t="shared" si="252"/>
        <v>A</v>
      </c>
      <c r="GH80" s="96" t="str">
        <f t="shared" si="253"/>
        <v>A</v>
      </c>
      <c r="GI80" s="96" t="str">
        <f t="shared" si="254"/>
        <v/>
      </c>
      <c r="GJ80" s="96" t="str">
        <f t="shared" si="255"/>
        <v/>
      </c>
      <c r="GK80" s="96" t="str">
        <f t="shared" si="256"/>
        <v/>
      </c>
      <c r="GL80" s="96" t="str">
        <f t="shared" si="257"/>
        <v/>
      </c>
      <c r="GM80" s="96">
        <f t="shared" si="258"/>
        <v>200</v>
      </c>
      <c r="GN80" s="96">
        <f t="shared" si="259"/>
        <v>165</v>
      </c>
      <c r="GO80" s="96" t="str">
        <f t="shared" si="260"/>
        <v>B</v>
      </c>
      <c r="GP80" s="96">
        <f t="shared" si="261"/>
        <v>200</v>
      </c>
      <c r="GQ80" s="96">
        <f t="shared" si="262"/>
        <v>200</v>
      </c>
      <c r="GR80" s="96" t="str">
        <f t="shared" si="263"/>
        <v>A</v>
      </c>
      <c r="GS80" s="96">
        <f t="shared" si="264"/>
        <v>200</v>
      </c>
      <c r="GT80" s="96">
        <f t="shared" si="265"/>
        <v>200</v>
      </c>
      <c r="GU80" s="96" t="str">
        <f t="shared" si="266"/>
        <v>A</v>
      </c>
      <c r="GV80" s="96">
        <f t="shared" si="267"/>
        <v>100</v>
      </c>
      <c r="GW80" s="96">
        <f t="shared" si="268"/>
        <v>100</v>
      </c>
      <c r="GX80" s="96" t="str">
        <f t="shared" si="269"/>
        <v>A</v>
      </c>
      <c r="GY80" s="155">
        <f t="shared" si="270"/>
        <v>100</v>
      </c>
      <c r="GZ80" s="155">
        <f t="shared" si="271"/>
        <v>100</v>
      </c>
      <c r="HA80" s="155" t="str">
        <f t="shared" si="272"/>
        <v>A</v>
      </c>
      <c r="HB80" s="155">
        <f t="shared" si="273"/>
        <v>100</v>
      </c>
      <c r="HC80" s="155">
        <f t="shared" si="274"/>
        <v>100</v>
      </c>
      <c r="HD80" s="155" t="str">
        <f t="shared" si="275"/>
        <v>A</v>
      </c>
      <c r="HE80" s="257">
        <f t="shared" si="276"/>
        <v>0</v>
      </c>
      <c r="HF80" s="257">
        <f t="shared" si="277"/>
        <v>0</v>
      </c>
      <c r="HG80" s="257">
        <f t="shared" si="278"/>
        <v>4</v>
      </c>
      <c r="HH80" s="257">
        <f t="shared" si="279"/>
        <v>0</v>
      </c>
      <c r="HI80" s="66" t="str">
        <f t="shared" si="162"/>
        <v>PASSED</v>
      </c>
      <c r="HJ80" s="93">
        <f t="shared" si="280"/>
        <v>1200</v>
      </c>
      <c r="HK80" s="93">
        <f t="shared" si="281"/>
        <v>1095</v>
      </c>
      <c r="HL80" s="94">
        <f t="shared" si="282"/>
        <v>91.25</v>
      </c>
      <c r="HM80" s="216">
        <f t="shared" si="283"/>
        <v>91.25</v>
      </c>
      <c r="HN80" s="217">
        <f t="shared" si="284"/>
        <v>6.9999999999999982</v>
      </c>
      <c r="HO80" s="95" t="str">
        <f t="shared" si="285"/>
        <v>A</v>
      </c>
      <c r="HP80" s="156" t="str">
        <f>details!EP80</f>
        <v/>
      </c>
      <c r="HQ80" s="157" t="str">
        <f>details!EQ80</f>
        <v/>
      </c>
      <c r="HR80" s="220" t="str">
        <f t="shared" si="286"/>
        <v/>
      </c>
      <c r="HS80" s="102" t="str">
        <f>IF(details!CP80="","",details!CP80)</f>
        <v/>
      </c>
    </row>
    <row r="81" spans="1:227" ht="14" customHeight="1">
      <c r="A81" s="147">
        <f>IF(details!A81="","",details!A81)</f>
        <v>75</v>
      </c>
      <c r="B81" s="66" t="str">
        <f>IF(details!B81="","",details!B81)</f>
        <v/>
      </c>
      <c r="C81" s="66" t="str">
        <f>IF(details!C81="","",details!C81)</f>
        <v/>
      </c>
      <c r="D81" s="97">
        <f>IF(details!D81="","",details!D81)</f>
        <v>875</v>
      </c>
      <c r="E81" s="97" t="str">
        <f>IF(details!E81="","",details!E81)</f>
        <v/>
      </c>
      <c r="F81" s="66" t="str">
        <f>IF(details!F81="","",details!F81)</f>
        <v/>
      </c>
      <c r="G81" s="315" t="str">
        <f>IF(details!G81="","",details!G81)</f>
        <v/>
      </c>
      <c r="H81" s="148" t="str">
        <f>IF(details!CQ81="","",details!CQ81)</f>
        <v/>
      </c>
      <c r="I81" s="149" t="str">
        <f>IF(details!I81="","",details!I81)</f>
        <v>A75</v>
      </c>
      <c r="J81" s="149" t="str">
        <f>IF(details!J81="","",details!J81)</f>
        <v>B75</v>
      </c>
      <c r="K81" s="149" t="str">
        <f>IF(details!K81="","",details!K81)</f>
        <v>C75</v>
      </c>
      <c r="L81" s="66">
        <f>IF(details!L81="","",details!L81)</f>
        <v>5</v>
      </c>
      <c r="M81" s="66">
        <f>IF(details!M81="","",details!M81)</f>
        <v>5</v>
      </c>
      <c r="N81" s="66">
        <f t="shared" si="163"/>
        <v>10</v>
      </c>
      <c r="O81" s="66">
        <f>IF(details!N81="","",details!N81)</f>
        <v>5</v>
      </c>
      <c r="P81" s="66">
        <f>IF(details!O81="","",details!O81)</f>
        <v>5</v>
      </c>
      <c r="Q81" s="66">
        <f t="shared" si="164"/>
        <v>10</v>
      </c>
      <c r="R81" s="66">
        <f>IF(details!P81="","",details!P81)</f>
        <v>5</v>
      </c>
      <c r="S81" s="66">
        <f>IF(details!Q81="","",details!Q81)</f>
        <v>5</v>
      </c>
      <c r="T81" s="66">
        <f t="shared" si="165"/>
        <v>10</v>
      </c>
      <c r="U81" s="150">
        <f t="shared" si="166"/>
        <v>30</v>
      </c>
      <c r="V81" s="66">
        <f>IF(details!R81="","",details!R81)</f>
        <v>26</v>
      </c>
      <c r="W81" s="66">
        <f>IF(details!S81="","",details!S81)</f>
        <v>26</v>
      </c>
      <c r="X81" s="66">
        <f>IF(details!T81="","",details!T81)</f>
        <v>6</v>
      </c>
      <c r="Y81" s="150">
        <f t="shared" si="167"/>
        <v>58</v>
      </c>
      <c r="Z81" s="151">
        <f t="shared" si="168"/>
        <v>88</v>
      </c>
      <c r="AA81" s="66">
        <f>IF(details!U81="","",details!U81)</f>
        <v>26</v>
      </c>
      <c r="AB81" s="66">
        <f>IF(details!V81="","",details!V81)</f>
        <v>26</v>
      </c>
      <c r="AC81" s="66">
        <f>IF(details!W81="","",details!W81)</f>
        <v>20</v>
      </c>
      <c r="AD81" s="151">
        <f t="shared" si="169"/>
        <v>72</v>
      </c>
      <c r="AE81" s="97">
        <f t="shared" si="170"/>
        <v>160</v>
      </c>
      <c r="AF81" s="152">
        <f t="shared" si="171"/>
        <v>80</v>
      </c>
      <c r="AG81" s="97" t="str">
        <f t="shared" si="172"/>
        <v>B</v>
      </c>
      <c r="AH81" s="138">
        <f t="shared" si="156"/>
        <v>200</v>
      </c>
      <c r="AI81" s="138">
        <f t="shared" si="173"/>
        <v>0</v>
      </c>
      <c r="AJ81" s="66">
        <f>IF(details!X81="","",details!X81)</f>
        <v>5</v>
      </c>
      <c r="AK81" s="66">
        <f>IF(details!Y81="","",details!Y81)</f>
        <v>5</v>
      </c>
      <c r="AL81" s="66">
        <f t="shared" si="174"/>
        <v>10</v>
      </c>
      <c r="AM81" s="66">
        <f>IF(details!Z81="","",details!Z81)</f>
        <v>5</v>
      </c>
      <c r="AN81" s="66">
        <f>IF(details!AA81="","",details!AA81)</f>
        <v>5</v>
      </c>
      <c r="AO81" s="66">
        <f t="shared" si="175"/>
        <v>10</v>
      </c>
      <c r="AP81" s="66">
        <f>IF(details!AB81="","",details!AB81)</f>
        <v>5</v>
      </c>
      <c r="AQ81" s="66">
        <f>IF(details!AC81="","",details!AC81)</f>
        <v>5</v>
      </c>
      <c r="AR81" s="66">
        <f t="shared" si="176"/>
        <v>10</v>
      </c>
      <c r="AS81" s="150">
        <f t="shared" si="177"/>
        <v>30</v>
      </c>
      <c r="AT81" s="66">
        <f>IF(details!AD81="","",details!AD81)</f>
        <v>26</v>
      </c>
      <c r="AU81" s="66">
        <f>IF(details!AE81="","",details!AE81)</f>
        <v>26</v>
      </c>
      <c r="AV81" s="66">
        <f>IF(details!AF81="","",details!AF81)</f>
        <v>6</v>
      </c>
      <c r="AW81" s="150">
        <f t="shared" si="178"/>
        <v>58</v>
      </c>
      <c r="AX81" s="151">
        <f t="shared" si="179"/>
        <v>88</v>
      </c>
      <c r="AY81" s="66">
        <f>IF(details!AG81="","",details!AG81)</f>
        <v>26</v>
      </c>
      <c r="AZ81" s="66">
        <f>IF(details!AH81="","",details!AH81)</f>
        <v>26</v>
      </c>
      <c r="BA81" s="66">
        <f>IF(details!AI81="","",details!AI81)</f>
        <v>20</v>
      </c>
      <c r="BB81" s="151">
        <f t="shared" si="180"/>
        <v>72</v>
      </c>
      <c r="BC81" s="97">
        <f t="shared" si="181"/>
        <v>160</v>
      </c>
      <c r="BD81" s="152">
        <f t="shared" si="182"/>
        <v>80</v>
      </c>
      <c r="BE81" s="97" t="str">
        <f t="shared" si="183"/>
        <v>B</v>
      </c>
      <c r="BF81" s="138">
        <f t="shared" si="157"/>
        <v>200</v>
      </c>
      <c r="BG81" s="138">
        <f t="shared" si="184"/>
        <v>0</v>
      </c>
      <c r="BH81" s="153" t="str">
        <f>IF(D81="","",details!AJ81)</f>
        <v>s</v>
      </c>
      <c r="BI81" s="66">
        <f>IF(details!AK81="","",details!AK81)</f>
        <v>5</v>
      </c>
      <c r="BJ81" s="66">
        <f>IF(details!AL81="","",details!AL81)</f>
        <v>5</v>
      </c>
      <c r="BK81" s="66">
        <f t="shared" si="185"/>
        <v>10</v>
      </c>
      <c r="BL81" s="66">
        <f>IF(details!AM81="","",details!AM81)</f>
        <v>5</v>
      </c>
      <c r="BM81" s="66">
        <f>IF(details!AN81="","",details!AN81)</f>
        <v>5</v>
      </c>
      <c r="BN81" s="66">
        <f t="shared" si="186"/>
        <v>10</v>
      </c>
      <c r="BO81" s="66">
        <f>IF(details!AO81="","",details!AO81)</f>
        <v>5</v>
      </c>
      <c r="BP81" s="66">
        <f>IF(details!AP81="","",details!AP81)</f>
        <v>5</v>
      </c>
      <c r="BQ81" s="66">
        <f t="shared" si="187"/>
        <v>10</v>
      </c>
      <c r="BR81" s="150">
        <f t="shared" si="188"/>
        <v>30</v>
      </c>
      <c r="BS81" s="66">
        <f>IF(details!AQ81="","",details!AQ81)</f>
        <v>50</v>
      </c>
      <c r="BT81" s="66">
        <f>IF(details!AR81="","",details!AR81)</f>
        <v>20</v>
      </c>
      <c r="BU81" s="150">
        <f t="shared" si="189"/>
        <v>70</v>
      </c>
      <c r="BV81" s="151">
        <f t="shared" si="190"/>
        <v>100</v>
      </c>
      <c r="BW81" s="66">
        <f>IF(details!AS81="","",details!AS81)</f>
        <v>70</v>
      </c>
      <c r="BX81" s="66">
        <f>IF(details!AT81="","",details!AT81)</f>
        <v>30</v>
      </c>
      <c r="BY81" s="151">
        <f t="shared" si="191"/>
        <v>100</v>
      </c>
      <c r="BZ81" s="97">
        <f t="shared" si="192"/>
        <v>200</v>
      </c>
      <c r="CA81" s="152">
        <f t="shared" si="193"/>
        <v>100</v>
      </c>
      <c r="CB81" s="97" t="str">
        <f t="shared" si="194"/>
        <v>A</v>
      </c>
      <c r="CC81" s="138">
        <f t="shared" si="158"/>
        <v>200</v>
      </c>
      <c r="CD81" s="138">
        <f t="shared" si="195"/>
        <v>0</v>
      </c>
      <c r="CE81" s="66">
        <f>IF(details!AU81="","",details!AU81)</f>
        <v>5</v>
      </c>
      <c r="CF81" s="66">
        <f>IF(details!AV81="","",details!AV81)</f>
        <v>5</v>
      </c>
      <c r="CG81" s="66">
        <f t="shared" si="196"/>
        <v>10</v>
      </c>
      <c r="CH81" s="66">
        <f>IF(details!AW81="","",details!AW81)</f>
        <v>5</v>
      </c>
      <c r="CI81" s="66">
        <f>IF(details!AX81="","",details!AX81)</f>
        <v>5</v>
      </c>
      <c r="CJ81" s="66">
        <f t="shared" si="197"/>
        <v>10</v>
      </c>
      <c r="CK81" s="66">
        <f>IF(details!AY81="","",details!AY81)</f>
        <v>5</v>
      </c>
      <c r="CL81" s="66">
        <f>IF(details!AZ81="","",details!AZ81)</f>
        <v>5</v>
      </c>
      <c r="CM81" s="66">
        <f t="shared" si="198"/>
        <v>10</v>
      </c>
      <c r="CN81" s="150">
        <f t="shared" si="199"/>
        <v>30</v>
      </c>
      <c r="CO81" s="66">
        <f>IF(details!BA81="","",details!BA81)</f>
        <v>26</v>
      </c>
      <c r="CP81" s="66">
        <f>IF(details!BB81="","",details!BB81)</f>
        <v>26</v>
      </c>
      <c r="CQ81" s="66">
        <f>IF(details!BC81="","",details!BC81)</f>
        <v>6</v>
      </c>
      <c r="CR81" s="150">
        <f t="shared" si="200"/>
        <v>58</v>
      </c>
      <c r="CS81" s="151">
        <f t="shared" si="201"/>
        <v>88</v>
      </c>
      <c r="CT81" s="66">
        <f>IF(details!BD81="","",details!BD81)</f>
        <v>26</v>
      </c>
      <c r="CU81" s="66">
        <f>IF(details!BE81="","",details!BE81)</f>
        <v>26</v>
      </c>
      <c r="CV81" s="66">
        <f>IF(details!BF81="","",details!BF81)</f>
        <v>20</v>
      </c>
      <c r="CW81" s="151">
        <f t="shared" si="202"/>
        <v>72</v>
      </c>
      <c r="CX81" s="97">
        <f t="shared" si="203"/>
        <v>160</v>
      </c>
      <c r="CY81" s="152">
        <f t="shared" si="204"/>
        <v>80</v>
      </c>
      <c r="CZ81" s="97" t="str">
        <f t="shared" si="205"/>
        <v>B</v>
      </c>
      <c r="DA81" s="138">
        <f t="shared" si="159"/>
        <v>200</v>
      </c>
      <c r="DB81" s="138">
        <f t="shared" si="206"/>
        <v>0</v>
      </c>
      <c r="DC81" s="66">
        <f>IF(details!BG81="","",details!BG81)</f>
        <v>5</v>
      </c>
      <c r="DD81" s="66">
        <f>IF(details!BH81="","",details!BH81)</f>
        <v>5</v>
      </c>
      <c r="DE81" s="66">
        <f t="shared" si="207"/>
        <v>10</v>
      </c>
      <c r="DF81" s="66">
        <f>IF(details!BI81="","",details!BI81)</f>
        <v>5</v>
      </c>
      <c r="DG81" s="66">
        <f>IF(details!BJ81="","",details!BJ81)</f>
        <v>5</v>
      </c>
      <c r="DH81" s="66">
        <f t="shared" si="208"/>
        <v>10</v>
      </c>
      <c r="DI81" s="66">
        <f>IF(details!BK81="","",details!BK81)</f>
        <v>5</v>
      </c>
      <c r="DJ81" s="66">
        <f>IF(details!BL81="","",details!BL81)</f>
        <v>5</v>
      </c>
      <c r="DK81" s="66">
        <f t="shared" si="209"/>
        <v>10</v>
      </c>
      <c r="DL81" s="150">
        <f t="shared" si="210"/>
        <v>30</v>
      </c>
      <c r="DM81" s="66">
        <f>IF(details!BM81="","",details!BM81)</f>
        <v>50</v>
      </c>
      <c r="DN81" s="66">
        <f>IF(details!BN81="","",details!BN81)</f>
        <v>20</v>
      </c>
      <c r="DO81" s="150">
        <f t="shared" si="211"/>
        <v>70</v>
      </c>
      <c r="DP81" s="151">
        <f t="shared" si="212"/>
        <v>100</v>
      </c>
      <c r="DQ81" s="66">
        <f>IF(details!BO81="","",details!BO81)</f>
        <v>70</v>
      </c>
      <c r="DR81" s="66">
        <f>IF(details!BP81="","",details!BP81)</f>
        <v>30</v>
      </c>
      <c r="DS81" s="151">
        <f t="shared" si="213"/>
        <v>100</v>
      </c>
      <c r="DT81" s="97">
        <f t="shared" si="214"/>
        <v>200</v>
      </c>
      <c r="DU81" s="152">
        <f t="shared" si="215"/>
        <v>100</v>
      </c>
      <c r="DV81" s="97" t="str">
        <f t="shared" si="216"/>
        <v>A</v>
      </c>
      <c r="DW81" s="138">
        <f t="shared" si="160"/>
        <v>200</v>
      </c>
      <c r="DX81" s="138">
        <f t="shared" si="217"/>
        <v>0</v>
      </c>
      <c r="DY81" s="66">
        <f>IF(details!BQ81="","",details!BQ81)</f>
        <v>5</v>
      </c>
      <c r="DZ81" s="66">
        <f>IF(details!BR81="","",details!BR81)</f>
        <v>5</v>
      </c>
      <c r="EA81" s="66">
        <f t="shared" si="218"/>
        <v>10</v>
      </c>
      <c r="EB81" s="66">
        <f>IF(details!BS81="","",details!BS81)</f>
        <v>5</v>
      </c>
      <c r="EC81" s="66">
        <f>IF(details!BT81="","",details!BT81)</f>
        <v>5</v>
      </c>
      <c r="ED81" s="66">
        <f t="shared" si="219"/>
        <v>10</v>
      </c>
      <c r="EE81" s="66">
        <f>IF(details!BU81="","",details!BU81)</f>
        <v>5</v>
      </c>
      <c r="EF81" s="66">
        <f>IF(details!BV81="","",details!BV81)</f>
        <v>5</v>
      </c>
      <c r="EG81" s="66">
        <f t="shared" si="220"/>
        <v>10</v>
      </c>
      <c r="EH81" s="150">
        <f t="shared" si="221"/>
        <v>30</v>
      </c>
      <c r="EI81" s="66">
        <f>IF(details!BW81="","",details!BW81)</f>
        <v>50</v>
      </c>
      <c r="EJ81" s="66">
        <f>IF(details!BX81="","",details!BX81)</f>
        <v>20</v>
      </c>
      <c r="EK81" s="150">
        <f t="shared" si="222"/>
        <v>70</v>
      </c>
      <c r="EL81" s="151">
        <f t="shared" si="223"/>
        <v>100</v>
      </c>
      <c r="EM81" s="66">
        <f>IF(details!BY81="","",details!BY81)</f>
        <v>70</v>
      </c>
      <c r="EN81" s="66">
        <f>IF(details!BZ81="","",details!BZ81)</f>
        <v>30</v>
      </c>
      <c r="EO81" s="151">
        <f t="shared" si="224"/>
        <v>100</v>
      </c>
      <c r="EP81" s="97">
        <f t="shared" si="225"/>
        <v>200</v>
      </c>
      <c r="EQ81" s="152">
        <f t="shared" si="226"/>
        <v>100</v>
      </c>
      <c r="ER81" s="97" t="str">
        <f t="shared" si="227"/>
        <v>A</v>
      </c>
      <c r="ES81" s="138">
        <f t="shared" si="161"/>
        <v>200</v>
      </c>
      <c r="ET81" s="138">
        <f t="shared" si="228"/>
        <v>0</v>
      </c>
      <c r="EU81" s="66">
        <f>IF(details!CA81="","",details!CA81)</f>
        <v>20</v>
      </c>
      <c r="EV81" s="66">
        <f>IF(details!CB81="","",details!CB81)</f>
        <v>20</v>
      </c>
      <c r="EW81" s="66">
        <f>IF(details!CC81="","",details!CC81)</f>
        <v>20</v>
      </c>
      <c r="EX81" s="66">
        <f>IF(details!CD81="","",details!CD81)</f>
        <v>20</v>
      </c>
      <c r="EY81" s="66">
        <f>IF(details!CE81="","",details!CE81)</f>
        <v>20</v>
      </c>
      <c r="EZ81" s="97">
        <f t="shared" si="229"/>
        <v>100</v>
      </c>
      <c r="FA81" s="97">
        <f t="shared" si="230"/>
        <v>100</v>
      </c>
      <c r="FB81" s="97" t="str">
        <f t="shared" si="231"/>
        <v>A</v>
      </c>
      <c r="FC81" s="138">
        <f t="shared" si="232"/>
        <v>100</v>
      </c>
      <c r="FD81" s="138">
        <f t="shared" si="233"/>
        <v>0</v>
      </c>
      <c r="FE81" s="66">
        <f>IF(details!CF81="","",details!CF81)</f>
        <v>20</v>
      </c>
      <c r="FF81" s="66">
        <f>IF(details!CG81="","",details!CG81)</f>
        <v>20</v>
      </c>
      <c r="FG81" s="66">
        <f>IF(details!CH81="","",details!CH81)</f>
        <v>20</v>
      </c>
      <c r="FH81" s="66">
        <f>IF(details!CI81="","",details!CI81)</f>
        <v>20</v>
      </c>
      <c r="FI81" s="66">
        <f>IF(details!CJ81="","",details!CJ81)</f>
        <v>20</v>
      </c>
      <c r="FJ81" s="97">
        <f t="shared" si="234"/>
        <v>100</v>
      </c>
      <c r="FK81" s="97">
        <f t="shared" si="235"/>
        <v>100</v>
      </c>
      <c r="FL81" s="97" t="str">
        <f t="shared" si="236"/>
        <v>A</v>
      </c>
      <c r="FM81" s="138">
        <f t="shared" si="237"/>
        <v>100</v>
      </c>
      <c r="FN81" s="138">
        <f t="shared" si="238"/>
        <v>0</v>
      </c>
      <c r="FO81" s="66">
        <f>IF(details!CK81="","",details!CK81)</f>
        <v>20</v>
      </c>
      <c r="FP81" s="66">
        <f>IF(details!CL81="","",details!CL81)</f>
        <v>20</v>
      </c>
      <c r="FQ81" s="66">
        <f>IF(details!CM81="","",details!CM81)</f>
        <v>20</v>
      </c>
      <c r="FR81" s="66">
        <f>IF(details!CN81="","",details!CN81)</f>
        <v>20</v>
      </c>
      <c r="FS81" s="66">
        <f>IF(details!CO81="","",details!CO81)</f>
        <v>20</v>
      </c>
      <c r="FT81" s="97">
        <f t="shared" si="239"/>
        <v>100</v>
      </c>
      <c r="FU81" s="97">
        <f t="shared" si="240"/>
        <v>100</v>
      </c>
      <c r="FV81" s="97" t="str">
        <f t="shared" si="241"/>
        <v>A</v>
      </c>
      <c r="FW81" s="138">
        <f t="shared" si="242"/>
        <v>100</v>
      </c>
      <c r="FX81" s="138">
        <f t="shared" si="243"/>
        <v>0</v>
      </c>
      <c r="FY81" s="96">
        <f t="shared" si="244"/>
        <v>200</v>
      </c>
      <c r="FZ81" s="96">
        <f t="shared" si="245"/>
        <v>160</v>
      </c>
      <c r="GA81" s="96" t="str">
        <f t="shared" si="246"/>
        <v>B</v>
      </c>
      <c r="GB81" s="96">
        <f t="shared" si="247"/>
        <v>200</v>
      </c>
      <c r="GC81" s="96">
        <f t="shared" si="248"/>
        <v>160</v>
      </c>
      <c r="GD81" s="96" t="str">
        <f t="shared" si="249"/>
        <v>B</v>
      </c>
      <c r="GE81" s="154">
        <f t="shared" si="250"/>
        <v>200</v>
      </c>
      <c r="GF81" s="154">
        <f t="shared" si="251"/>
        <v>200</v>
      </c>
      <c r="GG81" s="154" t="str">
        <f t="shared" si="252"/>
        <v>A</v>
      </c>
      <c r="GH81" s="96" t="str">
        <f t="shared" si="253"/>
        <v>A</v>
      </c>
      <c r="GI81" s="96" t="str">
        <f t="shared" si="254"/>
        <v/>
      </c>
      <c r="GJ81" s="96" t="str">
        <f t="shared" si="255"/>
        <v/>
      </c>
      <c r="GK81" s="96" t="str">
        <f t="shared" si="256"/>
        <v/>
      </c>
      <c r="GL81" s="96" t="str">
        <f t="shared" si="257"/>
        <v/>
      </c>
      <c r="GM81" s="96">
        <f t="shared" si="258"/>
        <v>200</v>
      </c>
      <c r="GN81" s="96">
        <f t="shared" si="259"/>
        <v>160</v>
      </c>
      <c r="GO81" s="96" t="str">
        <f t="shared" si="260"/>
        <v>B</v>
      </c>
      <c r="GP81" s="96">
        <f t="shared" si="261"/>
        <v>200</v>
      </c>
      <c r="GQ81" s="96">
        <f t="shared" si="262"/>
        <v>200</v>
      </c>
      <c r="GR81" s="96" t="str">
        <f t="shared" si="263"/>
        <v>A</v>
      </c>
      <c r="GS81" s="96">
        <f t="shared" si="264"/>
        <v>200</v>
      </c>
      <c r="GT81" s="96">
        <f t="shared" si="265"/>
        <v>200</v>
      </c>
      <c r="GU81" s="96" t="str">
        <f t="shared" si="266"/>
        <v>A</v>
      </c>
      <c r="GV81" s="96">
        <f t="shared" si="267"/>
        <v>100</v>
      </c>
      <c r="GW81" s="96">
        <f t="shared" si="268"/>
        <v>100</v>
      </c>
      <c r="GX81" s="96" t="str">
        <f t="shared" si="269"/>
        <v>A</v>
      </c>
      <c r="GY81" s="155">
        <f t="shared" si="270"/>
        <v>100</v>
      </c>
      <c r="GZ81" s="155">
        <f t="shared" si="271"/>
        <v>100</v>
      </c>
      <c r="HA81" s="155" t="str">
        <f t="shared" si="272"/>
        <v>A</v>
      </c>
      <c r="HB81" s="155">
        <f t="shared" si="273"/>
        <v>100</v>
      </c>
      <c r="HC81" s="155">
        <f t="shared" si="274"/>
        <v>100</v>
      </c>
      <c r="HD81" s="155" t="str">
        <f t="shared" si="275"/>
        <v>A</v>
      </c>
      <c r="HE81" s="257">
        <f t="shared" si="276"/>
        <v>0</v>
      </c>
      <c r="HF81" s="257">
        <f t="shared" si="277"/>
        <v>0</v>
      </c>
      <c r="HG81" s="257">
        <f t="shared" si="278"/>
        <v>4</v>
      </c>
      <c r="HH81" s="257">
        <f t="shared" si="279"/>
        <v>0</v>
      </c>
      <c r="HI81" s="66" t="str">
        <f t="shared" si="162"/>
        <v>PASSED</v>
      </c>
      <c r="HJ81" s="93">
        <f t="shared" si="280"/>
        <v>1200</v>
      </c>
      <c r="HK81" s="93">
        <f t="shared" si="281"/>
        <v>1080</v>
      </c>
      <c r="HL81" s="94">
        <f t="shared" si="282"/>
        <v>90</v>
      </c>
      <c r="HM81" s="216">
        <f t="shared" si="283"/>
        <v>90</v>
      </c>
      <c r="HN81" s="217">
        <f t="shared" si="284"/>
        <v>7.9999999999999947</v>
      </c>
      <c r="HO81" s="95" t="str">
        <f t="shared" si="285"/>
        <v>A</v>
      </c>
      <c r="HP81" s="156" t="str">
        <f>details!EP81</f>
        <v/>
      </c>
      <c r="HQ81" s="157" t="str">
        <f>details!EQ81</f>
        <v/>
      </c>
      <c r="HR81" s="220" t="str">
        <f t="shared" si="286"/>
        <v/>
      </c>
      <c r="HS81" s="102" t="str">
        <f>IF(details!CP81="","",details!CP81)</f>
        <v/>
      </c>
    </row>
    <row r="82" spans="1:227" ht="14" customHeight="1">
      <c r="A82" s="147">
        <f>IF(details!A82="","",details!A82)</f>
        <v>76</v>
      </c>
      <c r="B82" s="66" t="str">
        <f>IF(details!B82="","",details!B82)</f>
        <v/>
      </c>
      <c r="C82" s="66" t="str">
        <f>IF(details!C82="","",details!C82)</f>
        <v/>
      </c>
      <c r="D82" s="97">
        <f>IF(details!D82="","",details!D82)</f>
        <v>876</v>
      </c>
      <c r="E82" s="97" t="str">
        <f>IF(details!E82="","",details!E82)</f>
        <v/>
      </c>
      <c r="F82" s="66" t="str">
        <f>IF(details!F82="","",details!F82)</f>
        <v/>
      </c>
      <c r="G82" s="315" t="str">
        <f>IF(details!G82="","",details!G82)</f>
        <v/>
      </c>
      <c r="H82" s="148" t="str">
        <f>IF(details!CQ82="","",details!CQ82)</f>
        <v/>
      </c>
      <c r="I82" s="149" t="str">
        <f>IF(details!I82="","",details!I82)</f>
        <v>A76</v>
      </c>
      <c r="J82" s="149" t="str">
        <f>IF(details!J82="","",details!J82)</f>
        <v>B76</v>
      </c>
      <c r="K82" s="149" t="str">
        <f>IF(details!K82="","",details!K82)</f>
        <v>C76</v>
      </c>
      <c r="L82" s="66">
        <f>IF(details!L82="","",details!L82)</f>
        <v>5</v>
      </c>
      <c r="M82" s="66">
        <f>IF(details!M82="","",details!M82)</f>
        <v>5</v>
      </c>
      <c r="N82" s="66">
        <f t="shared" si="163"/>
        <v>10</v>
      </c>
      <c r="O82" s="66">
        <f>IF(details!N82="","",details!N82)</f>
        <v>5</v>
      </c>
      <c r="P82" s="66">
        <f>IF(details!O82="","",details!O82)</f>
        <v>5</v>
      </c>
      <c r="Q82" s="66">
        <f t="shared" si="164"/>
        <v>10</v>
      </c>
      <c r="R82" s="66">
        <f>IF(details!P82="","",details!P82)</f>
        <v>5</v>
      </c>
      <c r="S82" s="66">
        <f>IF(details!Q82="","",details!Q82)</f>
        <v>5</v>
      </c>
      <c r="T82" s="66">
        <f t="shared" si="165"/>
        <v>10</v>
      </c>
      <c r="U82" s="150">
        <f t="shared" si="166"/>
        <v>30</v>
      </c>
      <c r="V82" s="66">
        <f>IF(details!R82="","",details!R82)</f>
        <v>25</v>
      </c>
      <c r="W82" s="66">
        <f>IF(details!S82="","",details!S82)</f>
        <v>25</v>
      </c>
      <c r="X82" s="66">
        <f>IF(details!T82="","",details!T82)</f>
        <v>5</v>
      </c>
      <c r="Y82" s="150">
        <f t="shared" si="167"/>
        <v>55</v>
      </c>
      <c r="Z82" s="151">
        <f t="shared" si="168"/>
        <v>85</v>
      </c>
      <c r="AA82" s="66">
        <f>IF(details!U82="","",details!U82)</f>
        <v>25</v>
      </c>
      <c r="AB82" s="66">
        <f>IF(details!V82="","",details!V82)</f>
        <v>25</v>
      </c>
      <c r="AC82" s="66">
        <f>IF(details!W82="","",details!W82)</f>
        <v>20</v>
      </c>
      <c r="AD82" s="151">
        <f t="shared" si="169"/>
        <v>70</v>
      </c>
      <c r="AE82" s="97">
        <f t="shared" si="170"/>
        <v>155</v>
      </c>
      <c r="AF82" s="152">
        <f t="shared" si="171"/>
        <v>78</v>
      </c>
      <c r="AG82" s="97" t="str">
        <f t="shared" si="172"/>
        <v>B</v>
      </c>
      <c r="AH82" s="138">
        <f t="shared" si="156"/>
        <v>200</v>
      </c>
      <c r="AI82" s="138">
        <f t="shared" si="173"/>
        <v>0</v>
      </c>
      <c r="AJ82" s="66">
        <f>IF(details!X82="","",details!X82)</f>
        <v>5</v>
      </c>
      <c r="AK82" s="66">
        <f>IF(details!Y82="","",details!Y82)</f>
        <v>5</v>
      </c>
      <c r="AL82" s="66">
        <f t="shared" si="174"/>
        <v>10</v>
      </c>
      <c r="AM82" s="66">
        <f>IF(details!Z82="","",details!Z82)</f>
        <v>5</v>
      </c>
      <c r="AN82" s="66">
        <f>IF(details!AA82="","",details!AA82)</f>
        <v>5</v>
      </c>
      <c r="AO82" s="66">
        <f t="shared" si="175"/>
        <v>10</v>
      </c>
      <c r="AP82" s="66">
        <f>IF(details!AB82="","",details!AB82)</f>
        <v>5</v>
      </c>
      <c r="AQ82" s="66">
        <f>IF(details!AC82="","",details!AC82)</f>
        <v>5</v>
      </c>
      <c r="AR82" s="66">
        <f t="shared" si="176"/>
        <v>10</v>
      </c>
      <c r="AS82" s="150">
        <f t="shared" si="177"/>
        <v>30</v>
      </c>
      <c r="AT82" s="66">
        <f>IF(details!AD82="","",details!AD82)</f>
        <v>25</v>
      </c>
      <c r="AU82" s="66">
        <f>IF(details!AE82="","",details!AE82)</f>
        <v>25</v>
      </c>
      <c r="AV82" s="66">
        <f>IF(details!AF82="","",details!AF82)</f>
        <v>5</v>
      </c>
      <c r="AW82" s="150">
        <f t="shared" si="178"/>
        <v>55</v>
      </c>
      <c r="AX82" s="151">
        <f t="shared" si="179"/>
        <v>85</v>
      </c>
      <c r="AY82" s="66">
        <f>IF(details!AG82="","",details!AG82)</f>
        <v>25</v>
      </c>
      <c r="AZ82" s="66">
        <f>IF(details!AH82="","",details!AH82)</f>
        <v>25</v>
      </c>
      <c r="BA82" s="66">
        <f>IF(details!AI82="","",details!AI82)</f>
        <v>20</v>
      </c>
      <c r="BB82" s="151">
        <f t="shared" si="180"/>
        <v>70</v>
      </c>
      <c r="BC82" s="97">
        <f t="shared" si="181"/>
        <v>155</v>
      </c>
      <c r="BD82" s="152">
        <f t="shared" si="182"/>
        <v>78</v>
      </c>
      <c r="BE82" s="97" t="str">
        <f t="shared" si="183"/>
        <v>B</v>
      </c>
      <c r="BF82" s="138">
        <f t="shared" si="157"/>
        <v>200</v>
      </c>
      <c r="BG82" s="138">
        <f t="shared" si="184"/>
        <v>0</v>
      </c>
      <c r="BH82" s="153" t="str">
        <f>IF(D82="","",details!AJ82)</f>
        <v>s</v>
      </c>
      <c r="BI82" s="66">
        <f>IF(details!AK82="","",details!AK82)</f>
        <v>5</v>
      </c>
      <c r="BJ82" s="66">
        <f>IF(details!AL82="","",details!AL82)</f>
        <v>5</v>
      </c>
      <c r="BK82" s="66">
        <f t="shared" si="185"/>
        <v>10</v>
      </c>
      <c r="BL82" s="66">
        <f>IF(details!AM82="","",details!AM82)</f>
        <v>5</v>
      </c>
      <c r="BM82" s="66">
        <f>IF(details!AN82="","",details!AN82)</f>
        <v>5</v>
      </c>
      <c r="BN82" s="66">
        <f t="shared" si="186"/>
        <v>10</v>
      </c>
      <c r="BO82" s="66">
        <f>IF(details!AO82="","",details!AO82)</f>
        <v>5</v>
      </c>
      <c r="BP82" s="66">
        <f>IF(details!AP82="","",details!AP82)</f>
        <v>5</v>
      </c>
      <c r="BQ82" s="66">
        <f t="shared" si="187"/>
        <v>10</v>
      </c>
      <c r="BR82" s="150">
        <f t="shared" si="188"/>
        <v>30</v>
      </c>
      <c r="BS82" s="66">
        <f>IF(details!AQ82="","",details!AQ82)</f>
        <v>50</v>
      </c>
      <c r="BT82" s="66">
        <f>IF(details!AR82="","",details!AR82)</f>
        <v>20</v>
      </c>
      <c r="BU82" s="150">
        <f t="shared" si="189"/>
        <v>70</v>
      </c>
      <c r="BV82" s="151">
        <f t="shared" si="190"/>
        <v>100</v>
      </c>
      <c r="BW82" s="66">
        <f>IF(details!AS82="","",details!AS82)</f>
        <v>70</v>
      </c>
      <c r="BX82" s="66">
        <f>IF(details!AT82="","",details!AT82)</f>
        <v>30</v>
      </c>
      <c r="BY82" s="151">
        <f t="shared" si="191"/>
        <v>100</v>
      </c>
      <c r="BZ82" s="97">
        <f t="shared" si="192"/>
        <v>200</v>
      </c>
      <c r="CA82" s="152">
        <f t="shared" si="193"/>
        <v>100</v>
      </c>
      <c r="CB82" s="97" t="str">
        <f t="shared" si="194"/>
        <v>A</v>
      </c>
      <c r="CC82" s="138">
        <f t="shared" si="158"/>
        <v>200</v>
      </c>
      <c r="CD82" s="138">
        <f t="shared" si="195"/>
        <v>0</v>
      </c>
      <c r="CE82" s="66">
        <f>IF(details!AU82="","",details!AU82)</f>
        <v>5</v>
      </c>
      <c r="CF82" s="66">
        <f>IF(details!AV82="","",details!AV82)</f>
        <v>5</v>
      </c>
      <c r="CG82" s="66">
        <f t="shared" si="196"/>
        <v>10</v>
      </c>
      <c r="CH82" s="66">
        <f>IF(details!AW82="","",details!AW82)</f>
        <v>5</v>
      </c>
      <c r="CI82" s="66">
        <f>IF(details!AX82="","",details!AX82)</f>
        <v>5</v>
      </c>
      <c r="CJ82" s="66">
        <f t="shared" si="197"/>
        <v>10</v>
      </c>
      <c r="CK82" s="66">
        <f>IF(details!AY82="","",details!AY82)</f>
        <v>5</v>
      </c>
      <c r="CL82" s="66">
        <f>IF(details!AZ82="","",details!AZ82)</f>
        <v>5</v>
      </c>
      <c r="CM82" s="66">
        <f t="shared" si="198"/>
        <v>10</v>
      </c>
      <c r="CN82" s="150">
        <f t="shared" si="199"/>
        <v>30</v>
      </c>
      <c r="CO82" s="66">
        <f>IF(details!BA82="","",details!BA82)</f>
        <v>25</v>
      </c>
      <c r="CP82" s="66">
        <f>IF(details!BB82="","",details!BB82)</f>
        <v>25</v>
      </c>
      <c r="CQ82" s="66">
        <f>IF(details!BC82="","",details!BC82)</f>
        <v>5</v>
      </c>
      <c r="CR82" s="150">
        <f t="shared" si="200"/>
        <v>55</v>
      </c>
      <c r="CS82" s="151">
        <f t="shared" si="201"/>
        <v>85</v>
      </c>
      <c r="CT82" s="66">
        <f>IF(details!BD82="","",details!BD82)</f>
        <v>25</v>
      </c>
      <c r="CU82" s="66">
        <f>IF(details!BE82="","",details!BE82)</f>
        <v>25</v>
      </c>
      <c r="CV82" s="66">
        <f>IF(details!BF82="","",details!BF82)</f>
        <v>20</v>
      </c>
      <c r="CW82" s="151">
        <f t="shared" si="202"/>
        <v>70</v>
      </c>
      <c r="CX82" s="97">
        <f t="shared" si="203"/>
        <v>155</v>
      </c>
      <c r="CY82" s="152">
        <f t="shared" si="204"/>
        <v>78</v>
      </c>
      <c r="CZ82" s="97" t="str">
        <f t="shared" si="205"/>
        <v>B</v>
      </c>
      <c r="DA82" s="138">
        <f t="shared" si="159"/>
        <v>200</v>
      </c>
      <c r="DB82" s="138">
        <f t="shared" si="206"/>
        <v>0</v>
      </c>
      <c r="DC82" s="66">
        <f>IF(details!BG82="","",details!BG82)</f>
        <v>5</v>
      </c>
      <c r="DD82" s="66">
        <f>IF(details!BH82="","",details!BH82)</f>
        <v>5</v>
      </c>
      <c r="DE82" s="66">
        <f t="shared" si="207"/>
        <v>10</v>
      </c>
      <c r="DF82" s="66">
        <f>IF(details!BI82="","",details!BI82)</f>
        <v>5</v>
      </c>
      <c r="DG82" s="66">
        <f>IF(details!BJ82="","",details!BJ82)</f>
        <v>5</v>
      </c>
      <c r="DH82" s="66">
        <f t="shared" si="208"/>
        <v>10</v>
      </c>
      <c r="DI82" s="66">
        <f>IF(details!BK82="","",details!BK82)</f>
        <v>5</v>
      </c>
      <c r="DJ82" s="66">
        <f>IF(details!BL82="","",details!BL82)</f>
        <v>5</v>
      </c>
      <c r="DK82" s="66">
        <f t="shared" si="209"/>
        <v>10</v>
      </c>
      <c r="DL82" s="150">
        <f t="shared" si="210"/>
        <v>30</v>
      </c>
      <c r="DM82" s="66">
        <f>IF(details!BM82="","",details!BM82)</f>
        <v>50</v>
      </c>
      <c r="DN82" s="66">
        <f>IF(details!BN82="","",details!BN82)</f>
        <v>20</v>
      </c>
      <c r="DO82" s="150">
        <f t="shared" si="211"/>
        <v>70</v>
      </c>
      <c r="DP82" s="151">
        <f t="shared" si="212"/>
        <v>100</v>
      </c>
      <c r="DQ82" s="66">
        <f>IF(details!BO82="","",details!BO82)</f>
        <v>70</v>
      </c>
      <c r="DR82" s="66">
        <f>IF(details!BP82="","",details!BP82)</f>
        <v>30</v>
      </c>
      <c r="DS82" s="151">
        <f t="shared" si="213"/>
        <v>100</v>
      </c>
      <c r="DT82" s="97">
        <f t="shared" si="214"/>
        <v>200</v>
      </c>
      <c r="DU82" s="152">
        <f t="shared" si="215"/>
        <v>100</v>
      </c>
      <c r="DV82" s="97" t="str">
        <f t="shared" si="216"/>
        <v>A</v>
      </c>
      <c r="DW82" s="138">
        <f t="shared" si="160"/>
        <v>200</v>
      </c>
      <c r="DX82" s="138">
        <f t="shared" si="217"/>
        <v>0</v>
      </c>
      <c r="DY82" s="66">
        <f>IF(details!BQ82="","",details!BQ82)</f>
        <v>5</v>
      </c>
      <c r="DZ82" s="66">
        <f>IF(details!BR82="","",details!BR82)</f>
        <v>5</v>
      </c>
      <c r="EA82" s="66">
        <f t="shared" si="218"/>
        <v>10</v>
      </c>
      <c r="EB82" s="66">
        <f>IF(details!BS82="","",details!BS82)</f>
        <v>5</v>
      </c>
      <c r="EC82" s="66">
        <f>IF(details!BT82="","",details!BT82)</f>
        <v>5</v>
      </c>
      <c r="ED82" s="66">
        <f t="shared" si="219"/>
        <v>10</v>
      </c>
      <c r="EE82" s="66">
        <f>IF(details!BU82="","",details!BU82)</f>
        <v>5</v>
      </c>
      <c r="EF82" s="66">
        <f>IF(details!BV82="","",details!BV82)</f>
        <v>5</v>
      </c>
      <c r="EG82" s="66">
        <f t="shared" si="220"/>
        <v>10</v>
      </c>
      <c r="EH82" s="150">
        <f t="shared" si="221"/>
        <v>30</v>
      </c>
      <c r="EI82" s="66">
        <f>IF(details!BW82="","",details!BW82)</f>
        <v>50</v>
      </c>
      <c r="EJ82" s="66">
        <f>IF(details!BX82="","",details!BX82)</f>
        <v>20</v>
      </c>
      <c r="EK82" s="150">
        <f t="shared" si="222"/>
        <v>70</v>
      </c>
      <c r="EL82" s="151">
        <f t="shared" si="223"/>
        <v>100</v>
      </c>
      <c r="EM82" s="66">
        <f>IF(details!BY82="","",details!BY82)</f>
        <v>70</v>
      </c>
      <c r="EN82" s="66">
        <f>IF(details!BZ82="","",details!BZ82)</f>
        <v>30</v>
      </c>
      <c r="EO82" s="151">
        <f t="shared" si="224"/>
        <v>100</v>
      </c>
      <c r="EP82" s="97">
        <f t="shared" si="225"/>
        <v>200</v>
      </c>
      <c r="EQ82" s="152">
        <f t="shared" si="226"/>
        <v>100</v>
      </c>
      <c r="ER82" s="97" t="str">
        <f t="shared" si="227"/>
        <v>A</v>
      </c>
      <c r="ES82" s="138">
        <f t="shared" si="161"/>
        <v>200</v>
      </c>
      <c r="ET82" s="138">
        <f t="shared" si="228"/>
        <v>0</v>
      </c>
      <c r="EU82" s="66">
        <f>IF(details!CA82="","",details!CA82)</f>
        <v>20</v>
      </c>
      <c r="EV82" s="66">
        <f>IF(details!CB82="","",details!CB82)</f>
        <v>20</v>
      </c>
      <c r="EW82" s="66">
        <f>IF(details!CC82="","",details!CC82)</f>
        <v>20</v>
      </c>
      <c r="EX82" s="66">
        <f>IF(details!CD82="","",details!CD82)</f>
        <v>20</v>
      </c>
      <c r="EY82" s="66">
        <f>IF(details!CE82="","",details!CE82)</f>
        <v>20</v>
      </c>
      <c r="EZ82" s="97">
        <f t="shared" si="229"/>
        <v>100</v>
      </c>
      <c r="FA82" s="97">
        <f t="shared" si="230"/>
        <v>100</v>
      </c>
      <c r="FB82" s="97" t="str">
        <f t="shared" si="231"/>
        <v>A</v>
      </c>
      <c r="FC82" s="138">
        <f t="shared" si="232"/>
        <v>100</v>
      </c>
      <c r="FD82" s="138">
        <f t="shared" si="233"/>
        <v>0</v>
      </c>
      <c r="FE82" s="66">
        <f>IF(details!CF82="","",details!CF82)</f>
        <v>20</v>
      </c>
      <c r="FF82" s="66">
        <f>IF(details!CG82="","",details!CG82)</f>
        <v>20</v>
      </c>
      <c r="FG82" s="66">
        <f>IF(details!CH82="","",details!CH82)</f>
        <v>20</v>
      </c>
      <c r="FH82" s="66">
        <f>IF(details!CI82="","",details!CI82)</f>
        <v>20</v>
      </c>
      <c r="FI82" s="66">
        <f>IF(details!CJ82="","",details!CJ82)</f>
        <v>20</v>
      </c>
      <c r="FJ82" s="97">
        <f t="shared" si="234"/>
        <v>100</v>
      </c>
      <c r="FK82" s="97">
        <f t="shared" si="235"/>
        <v>100</v>
      </c>
      <c r="FL82" s="97" t="str">
        <f t="shared" si="236"/>
        <v>A</v>
      </c>
      <c r="FM82" s="138">
        <f t="shared" si="237"/>
        <v>100</v>
      </c>
      <c r="FN82" s="138">
        <f t="shared" si="238"/>
        <v>0</v>
      </c>
      <c r="FO82" s="66">
        <f>IF(details!CK82="","",details!CK82)</f>
        <v>20</v>
      </c>
      <c r="FP82" s="66">
        <f>IF(details!CL82="","",details!CL82)</f>
        <v>20</v>
      </c>
      <c r="FQ82" s="66">
        <f>IF(details!CM82="","",details!CM82)</f>
        <v>20</v>
      </c>
      <c r="FR82" s="66">
        <f>IF(details!CN82="","",details!CN82)</f>
        <v>20</v>
      </c>
      <c r="FS82" s="66">
        <f>IF(details!CO82="","",details!CO82)</f>
        <v>20</v>
      </c>
      <c r="FT82" s="97">
        <f t="shared" si="239"/>
        <v>100</v>
      </c>
      <c r="FU82" s="97">
        <f t="shared" si="240"/>
        <v>100</v>
      </c>
      <c r="FV82" s="97" t="str">
        <f t="shared" si="241"/>
        <v>A</v>
      </c>
      <c r="FW82" s="138">
        <f t="shared" si="242"/>
        <v>100</v>
      </c>
      <c r="FX82" s="138">
        <f t="shared" si="243"/>
        <v>0</v>
      </c>
      <c r="FY82" s="96">
        <f t="shared" si="244"/>
        <v>200</v>
      </c>
      <c r="FZ82" s="96">
        <f t="shared" si="245"/>
        <v>155</v>
      </c>
      <c r="GA82" s="96" t="str">
        <f t="shared" si="246"/>
        <v>B</v>
      </c>
      <c r="GB82" s="96">
        <f t="shared" si="247"/>
        <v>200</v>
      </c>
      <c r="GC82" s="96">
        <f t="shared" si="248"/>
        <v>155</v>
      </c>
      <c r="GD82" s="96" t="str">
        <f t="shared" si="249"/>
        <v>B</v>
      </c>
      <c r="GE82" s="154">
        <f t="shared" si="250"/>
        <v>200</v>
      </c>
      <c r="GF82" s="154">
        <f t="shared" si="251"/>
        <v>200</v>
      </c>
      <c r="GG82" s="154" t="str">
        <f t="shared" si="252"/>
        <v>A</v>
      </c>
      <c r="GH82" s="96" t="str">
        <f t="shared" si="253"/>
        <v>A</v>
      </c>
      <c r="GI82" s="96" t="str">
        <f t="shared" si="254"/>
        <v/>
      </c>
      <c r="GJ82" s="96" t="str">
        <f t="shared" si="255"/>
        <v/>
      </c>
      <c r="GK82" s="96" t="str">
        <f t="shared" si="256"/>
        <v/>
      </c>
      <c r="GL82" s="96" t="str">
        <f t="shared" si="257"/>
        <v/>
      </c>
      <c r="GM82" s="96">
        <f t="shared" si="258"/>
        <v>200</v>
      </c>
      <c r="GN82" s="96">
        <f t="shared" si="259"/>
        <v>155</v>
      </c>
      <c r="GO82" s="96" t="str">
        <f t="shared" si="260"/>
        <v>B</v>
      </c>
      <c r="GP82" s="96">
        <f t="shared" si="261"/>
        <v>200</v>
      </c>
      <c r="GQ82" s="96">
        <f t="shared" si="262"/>
        <v>200</v>
      </c>
      <c r="GR82" s="96" t="str">
        <f t="shared" si="263"/>
        <v>A</v>
      </c>
      <c r="GS82" s="96">
        <f t="shared" si="264"/>
        <v>200</v>
      </c>
      <c r="GT82" s="96">
        <f t="shared" si="265"/>
        <v>200</v>
      </c>
      <c r="GU82" s="96" t="str">
        <f t="shared" si="266"/>
        <v>A</v>
      </c>
      <c r="GV82" s="96">
        <f t="shared" si="267"/>
        <v>100</v>
      </c>
      <c r="GW82" s="96">
        <f t="shared" si="268"/>
        <v>100</v>
      </c>
      <c r="GX82" s="96" t="str">
        <f t="shared" si="269"/>
        <v>A</v>
      </c>
      <c r="GY82" s="155">
        <f t="shared" si="270"/>
        <v>100</v>
      </c>
      <c r="GZ82" s="155">
        <f t="shared" si="271"/>
        <v>100</v>
      </c>
      <c r="HA82" s="155" t="str">
        <f t="shared" si="272"/>
        <v>A</v>
      </c>
      <c r="HB82" s="155">
        <f t="shared" si="273"/>
        <v>100</v>
      </c>
      <c r="HC82" s="155">
        <f t="shared" si="274"/>
        <v>100</v>
      </c>
      <c r="HD82" s="155" t="str">
        <f t="shared" si="275"/>
        <v>A</v>
      </c>
      <c r="HE82" s="257">
        <f t="shared" si="276"/>
        <v>0</v>
      </c>
      <c r="HF82" s="257">
        <f t="shared" si="277"/>
        <v>0</v>
      </c>
      <c r="HG82" s="257">
        <f t="shared" si="278"/>
        <v>4</v>
      </c>
      <c r="HH82" s="257">
        <f t="shared" si="279"/>
        <v>0</v>
      </c>
      <c r="HI82" s="66" t="str">
        <f t="shared" si="162"/>
        <v>PASSED</v>
      </c>
      <c r="HJ82" s="93">
        <f t="shared" si="280"/>
        <v>1200</v>
      </c>
      <c r="HK82" s="93">
        <f t="shared" si="281"/>
        <v>1065</v>
      </c>
      <c r="HL82" s="94">
        <f t="shared" si="282"/>
        <v>88.75</v>
      </c>
      <c r="HM82" s="216">
        <f t="shared" si="283"/>
        <v>88.75</v>
      </c>
      <c r="HN82" s="217">
        <f t="shared" si="284"/>
        <v>8.9999999999999947</v>
      </c>
      <c r="HO82" s="95" t="str">
        <f t="shared" si="285"/>
        <v>A</v>
      </c>
      <c r="HP82" s="156" t="str">
        <f>details!EP82</f>
        <v/>
      </c>
      <c r="HQ82" s="157" t="str">
        <f>details!EQ82</f>
        <v/>
      </c>
      <c r="HR82" s="220" t="str">
        <f t="shared" si="286"/>
        <v/>
      </c>
      <c r="HS82" s="102" t="str">
        <f>IF(details!CP82="","",details!CP82)</f>
        <v/>
      </c>
    </row>
    <row r="83" spans="1:227" ht="14" customHeight="1">
      <c r="A83" s="147">
        <f>IF(details!A83="","",details!A83)</f>
        <v>77</v>
      </c>
      <c r="B83" s="66" t="str">
        <f>IF(details!B83="","",details!B83)</f>
        <v/>
      </c>
      <c r="C83" s="66" t="str">
        <f>IF(details!C83="","",details!C83)</f>
        <v/>
      </c>
      <c r="D83" s="97">
        <f>IF(details!D83="","",details!D83)</f>
        <v>877</v>
      </c>
      <c r="E83" s="97" t="str">
        <f>IF(details!E83="","",details!E83)</f>
        <v/>
      </c>
      <c r="F83" s="66" t="str">
        <f>IF(details!F83="","",details!F83)</f>
        <v/>
      </c>
      <c r="G83" s="315" t="str">
        <f>IF(details!G83="","",details!G83)</f>
        <v/>
      </c>
      <c r="H83" s="148" t="str">
        <f>IF(details!CQ83="","",details!CQ83)</f>
        <v/>
      </c>
      <c r="I83" s="149" t="str">
        <f>IF(details!I83="","",details!I83)</f>
        <v>A77</v>
      </c>
      <c r="J83" s="149" t="str">
        <f>IF(details!J83="","",details!J83)</f>
        <v>B77</v>
      </c>
      <c r="K83" s="149" t="str">
        <f>IF(details!K83="","",details!K83)</f>
        <v>C77</v>
      </c>
      <c r="L83" s="66">
        <f>IF(details!L83="","",details!L83)</f>
        <v>5</v>
      </c>
      <c r="M83" s="66">
        <f>IF(details!M83="","",details!M83)</f>
        <v>5</v>
      </c>
      <c r="N83" s="66">
        <f t="shared" si="163"/>
        <v>10</v>
      </c>
      <c r="O83" s="66">
        <f>IF(details!N83="","",details!N83)</f>
        <v>5</v>
      </c>
      <c r="P83" s="66">
        <f>IF(details!O83="","",details!O83)</f>
        <v>5</v>
      </c>
      <c r="Q83" s="66">
        <f t="shared" si="164"/>
        <v>10</v>
      </c>
      <c r="R83" s="66">
        <f>IF(details!P83="","",details!P83)</f>
        <v>5</v>
      </c>
      <c r="S83" s="66">
        <f>IF(details!Q83="","",details!Q83)</f>
        <v>5</v>
      </c>
      <c r="T83" s="66">
        <f t="shared" si="165"/>
        <v>10</v>
      </c>
      <c r="U83" s="150">
        <f t="shared" si="166"/>
        <v>30</v>
      </c>
      <c r="V83" s="66">
        <f>IF(details!R83="","",details!R83)</f>
        <v>24</v>
      </c>
      <c r="W83" s="66">
        <f>IF(details!S83="","",details!S83)</f>
        <v>24</v>
      </c>
      <c r="X83" s="66">
        <f>IF(details!T83="","",details!T83)</f>
        <v>4</v>
      </c>
      <c r="Y83" s="150">
        <f t="shared" si="167"/>
        <v>52</v>
      </c>
      <c r="Z83" s="151">
        <f t="shared" si="168"/>
        <v>82</v>
      </c>
      <c r="AA83" s="66">
        <f>IF(details!U83="","",details!U83)</f>
        <v>24</v>
      </c>
      <c r="AB83" s="66">
        <f>IF(details!V83="","",details!V83)</f>
        <v>24</v>
      </c>
      <c r="AC83" s="66">
        <f>IF(details!W83="","",details!W83)</f>
        <v>20</v>
      </c>
      <c r="AD83" s="151">
        <f t="shared" si="169"/>
        <v>68</v>
      </c>
      <c r="AE83" s="97">
        <f t="shared" si="170"/>
        <v>150</v>
      </c>
      <c r="AF83" s="152">
        <f t="shared" si="171"/>
        <v>75</v>
      </c>
      <c r="AG83" s="97" t="str">
        <f t="shared" si="172"/>
        <v>B</v>
      </c>
      <c r="AH83" s="138">
        <f t="shared" si="156"/>
        <v>200</v>
      </c>
      <c r="AI83" s="138">
        <f t="shared" si="173"/>
        <v>0</v>
      </c>
      <c r="AJ83" s="66">
        <f>IF(details!X83="","",details!X83)</f>
        <v>5</v>
      </c>
      <c r="AK83" s="66">
        <f>IF(details!Y83="","",details!Y83)</f>
        <v>5</v>
      </c>
      <c r="AL83" s="66">
        <f t="shared" si="174"/>
        <v>10</v>
      </c>
      <c r="AM83" s="66">
        <f>IF(details!Z83="","",details!Z83)</f>
        <v>5</v>
      </c>
      <c r="AN83" s="66">
        <f>IF(details!AA83="","",details!AA83)</f>
        <v>5</v>
      </c>
      <c r="AO83" s="66">
        <f t="shared" si="175"/>
        <v>10</v>
      </c>
      <c r="AP83" s="66">
        <f>IF(details!AB83="","",details!AB83)</f>
        <v>5</v>
      </c>
      <c r="AQ83" s="66">
        <f>IF(details!AC83="","",details!AC83)</f>
        <v>5</v>
      </c>
      <c r="AR83" s="66">
        <f t="shared" si="176"/>
        <v>10</v>
      </c>
      <c r="AS83" s="150">
        <f t="shared" si="177"/>
        <v>30</v>
      </c>
      <c r="AT83" s="66">
        <f>IF(details!AD83="","",details!AD83)</f>
        <v>24</v>
      </c>
      <c r="AU83" s="66">
        <f>IF(details!AE83="","",details!AE83)</f>
        <v>24</v>
      </c>
      <c r="AV83" s="66">
        <f>IF(details!AF83="","",details!AF83)</f>
        <v>4</v>
      </c>
      <c r="AW83" s="150">
        <f t="shared" si="178"/>
        <v>52</v>
      </c>
      <c r="AX83" s="151">
        <f t="shared" si="179"/>
        <v>82</v>
      </c>
      <c r="AY83" s="66">
        <f>IF(details!AG83="","",details!AG83)</f>
        <v>24</v>
      </c>
      <c r="AZ83" s="66">
        <f>IF(details!AH83="","",details!AH83)</f>
        <v>24</v>
      </c>
      <c r="BA83" s="66">
        <f>IF(details!AI83="","",details!AI83)</f>
        <v>20</v>
      </c>
      <c r="BB83" s="151">
        <f t="shared" si="180"/>
        <v>68</v>
      </c>
      <c r="BC83" s="97">
        <f t="shared" si="181"/>
        <v>150</v>
      </c>
      <c r="BD83" s="152">
        <f t="shared" si="182"/>
        <v>75</v>
      </c>
      <c r="BE83" s="97" t="str">
        <f t="shared" si="183"/>
        <v>B</v>
      </c>
      <c r="BF83" s="138">
        <f t="shared" si="157"/>
        <v>200</v>
      </c>
      <c r="BG83" s="138">
        <f t="shared" si="184"/>
        <v>0</v>
      </c>
      <c r="BH83" s="153" t="str">
        <f>IF(D83="","",details!AJ83)</f>
        <v>s</v>
      </c>
      <c r="BI83" s="66">
        <f>IF(details!AK83="","",details!AK83)</f>
        <v>5</v>
      </c>
      <c r="BJ83" s="66">
        <f>IF(details!AL83="","",details!AL83)</f>
        <v>5</v>
      </c>
      <c r="BK83" s="66">
        <f t="shared" si="185"/>
        <v>10</v>
      </c>
      <c r="BL83" s="66">
        <f>IF(details!AM83="","",details!AM83)</f>
        <v>5</v>
      </c>
      <c r="BM83" s="66">
        <f>IF(details!AN83="","",details!AN83)</f>
        <v>5</v>
      </c>
      <c r="BN83" s="66">
        <f t="shared" si="186"/>
        <v>10</v>
      </c>
      <c r="BO83" s="66">
        <f>IF(details!AO83="","",details!AO83)</f>
        <v>5</v>
      </c>
      <c r="BP83" s="66">
        <f>IF(details!AP83="","",details!AP83)</f>
        <v>5</v>
      </c>
      <c r="BQ83" s="66">
        <f t="shared" si="187"/>
        <v>10</v>
      </c>
      <c r="BR83" s="150">
        <f t="shared" si="188"/>
        <v>30</v>
      </c>
      <c r="BS83" s="66">
        <f>IF(details!AQ83="","",details!AQ83)</f>
        <v>50</v>
      </c>
      <c r="BT83" s="66">
        <f>IF(details!AR83="","",details!AR83)</f>
        <v>20</v>
      </c>
      <c r="BU83" s="150">
        <f t="shared" si="189"/>
        <v>70</v>
      </c>
      <c r="BV83" s="151">
        <f t="shared" si="190"/>
        <v>100</v>
      </c>
      <c r="BW83" s="66">
        <f>IF(details!AS83="","",details!AS83)</f>
        <v>70</v>
      </c>
      <c r="BX83" s="66">
        <f>IF(details!AT83="","",details!AT83)</f>
        <v>30</v>
      </c>
      <c r="BY83" s="151">
        <f t="shared" si="191"/>
        <v>100</v>
      </c>
      <c r="BZ83" s="97">
        <f t="shared" si="192"/>
        <v>200</v>
      </c>
      <c r="CA83" s="152">
        <f t="shared" si="193"/>
        <v>100</v>
      </c>
      <c r="CB83" s="97" t="str">
        <f t="shared" si="194"/>
        <v>A</v>
      </c>
      <c r="CC83" s="138">
        <f t="shared" si="158"/>
        <v>200</v>
      </c>
      <c r="CD83" s="138">
        <f t="shared" si="195"/>
        <v>0</v>
      </c>
      <c r="CE83" s="66">
        <f>IF(details!AU83="","",details!AU83)</f>
        <v>5</v>
      </c>
      <c r="CF83" s="66">
        <f>IF(details!AV83="","",details!AV83)</f>
        <v>5</v>
      </c>
      <c r="CG83" s="66">
        <f t="shared" si="196"/>
        <v>10</v>
      </c>
      <c r="CH83" s="66">
        <f>IF(details!AW83="","",details!AW83)</f>
        <v>5</v>
      </c>
      <c r="CI83" s="66">
        <f>IF(details!AX83="","",details!AX83)</f>
        <v>5</v>
      </c>
      <c r="CJ83" s="66">
        <f t="shared" si="197"/>
        <v>10</v>
      </c>
      <c r="CK83" s="66">
        <f>IF(details!AY83="","",details!AY83)</f>
        <v>5</v>
      </c>
      <c r="CL83" s="66">
        <f>IF(details!AZ83="","",details!AZ83)</f>
        <v>5</v>
      </c>
      <c r="CM83" s="66">
        <f t="shared" si="198"/>
        <v>10</v>
      </c>
      <c r="CN83" s="150">
        <f t="shared" si="199"/>
        <v>30</v>
      </c>
      <c r="CO83" s="66">
        <f>IF(details!BA83="","",details!BA83)</f>
        <v>24</v>
      </c>
      <c r="CP83" s="66">
        <f>IF(details!BB83="","",details!BB83)</f>
        <v>24</v>
      </c>
      <c r="CQ83" s="66">
        <f>IF(details!BC83="","",details!BC83)</f>
        <v>4</v>
      </c>
      <c r="CR83" s="150">
        <f t="shared" si="200"/>
        <v>52</v>
      </c>
      <c r="CS83" s="151">
        <f t="shared" si="201"/>
        <v>82</v>
      </c>
      <c r="CT83" s="66">
        <f>IF(details!BD83="","",details!BD83)</f>
        <v>24</v>
      </c>
      <c r="CU83" s="66">
        <f>IF(details!BE83="","",details!BE83)</f>
        <v>24</v>
      </c>
      <c r="CV83" s="66">
        <f>IF(details!BF83="","",details!BF83)</f>
        <v>20</v>
      </c>
      <c r="CW83" s="151">
        <f t="shared" si="202"/>
        <v>68</v>
      </c>
      <c r="CX83" s="97">
        <f t="shared" si="203"/>
        <v>150</v>
      </c>
      <c r="CY83" s="152">
        <f t="shared" si="204"/>
        <v>75</v>
      </c>
      <c r="CZ83" s="97" t="str">
        <f t="shared" si="205"/>
        <v>B</v>
      </c>
      <c r="DA83" s="138">
        <f t="shared" si="159"/>
        <v>200</v>
      </c>
      <c r="DB83" s="138">
        <f t="shared" si="206"/>
        <v>0</v>
      </c>
      <c r="DC83" s="66">
        <f>IF(details!BG83="","",details!BG83)</f>
        <v>5</v>
      </c>
      <c r="DD83" s="66">
        <f>IF(details!BH83="","",details!BH83)</f>
        <v>5</v>
      </c>
      <c r="DE83" s="66">
        <f t="shared" si="207"/>
        <v>10</v>
      </c>
      <c r="DF83" s="66">
        <f>IF(details!BI83="","",details!BI83)</f>
        <v>5</v>
      </c>
      <c r="DG83" s="66">
        <f>IF(details!BJ83="","",details!BJ83)</f>
        <v>5</v>
      </c>
      <c r="DH83" s="66">
        <f t="shared" si="208"/>
        <v>10</v>
      </c>
      <c r="DI83" s="66">
        <f>IF(details!BK83="","",details!BK83)</f>
        <v>5</v>
      </c>
      <c r="DJ83" s="66">
        <f>IF(details!BL83="","",details!BL83)</f>
        <v>5</v>
      </c>
      <c r="DK83" s="66">
        <f t="shared" si="209"/>
        <v>10</v>
      </c>
      <c r="DL83" s="150">
        <f t="shared" si="210"/>
        <v>30</v>
      </c>
      <c r="DM83" s="66">
        <f>IF(details!BM83="","",details!BM83)</f>
        <v>50</v>
      </c>
      <c r="DN83" s="66">
        <f>IF(details!BN83="","",details!BN83)</f>
        <v>20</v>
      </c>
      <c r="DO83" s="150">
        <f t="shared" si="211"/>
        <v>70</v>
      </c>
      <c r="DP83" s="151">
        <f t="shared" si="212"/>
        <v>100</v>
      </c>
      <c r="DQ83" s="66">
        <f>IF(details!BO83="","",details!BO83)</f>
        <v>70</v>
      </c>
      <c r="DR83" s="66">
        <f>IF(details!BP83="","",details!BP83)</f>
        <v>30</v>
      </c>
      <c r="DS83" s="151">
        <f t="shared" si="213"/>
        <v>100</v>
      </c>
      <c r="DT83" s="97">
        <f t="shared" si="214"/>
        <v>200</v>
      </c>
      <c r="DU83" s="152">
        <f t="shared" si="215"/>
        <v>100</v>
      </c>
      <c r="DV83" s="97" t="str">
        <f t="shared" si="216"/>
        <v>A</v>
      </c>
      <c r="DW83" s="138">
        <f t="shared" si="160"/>
        <v>200</v>
      </c>
      <c r="DX83" s="138">
        <f t="shared" si="217"/>
        <v>0</v>
      </c>
      <c r="DY83" s="66">
        <f>IF(details!BQ83="","",details!BQ83)</f>
        <v>5</v>
      </c>
      <c r="DZ83" s="66">
        <f>IF(details!BR83="","",details!BR83)</f>
        <v>5</v>
      </c>
      <c r="EA83" s="66">
        <f t="shared" si="218"/>
        <v>10</v>
      </c>
      <c r="EB83" s="66">
        <f>IF(details!BS83="","",details!BS83)</f>
        <v>5</v>
      </c>
      <c r="EC83" s="66">
        <f>IF(details!BT83="","",details!BT83)</f>
        <v>5</v>
      </c>
      <c r="ED83" s="66">
        <f t="shared" si="219"/>
        <v>10</v>
      </c>
      <c r="EE83" s="66">
        <f>IF(details!BU83="","",details!BU83)</f>
        <v>5</v>
      </c>
      <c r="EF83" s="66">
        <f>IF(details!BV83="","",details!BV83)</f>
        <v>5</v>
      </c>
      <c r="EG83" s="66">
        <f t="shared" si="220"/>
        <v>10</v>
      </c>
      <c r="EH83" s="150">
        <f t="shared" si="221"/>
        <v>30</v>
      </c>
      <c r="EI83" s="66">
        <f>IF(details!BW83="","",details!BW83)</f>
        <v>50</v>
      </c>
      <c r="EJ83" s="66">
        <f>IF(details!BX83="","",details!BX83)</f>
        <v>20</v>
      </c>
      <c r="EK83" s="150">
        <f t="shared" si="222"/>
        <v>70</v>
      </c>
      <c r="EL83" s="151">
        <f t="shared" si="223"/>
        <v>100</v>
      </c>
      <c r="EM83" s="66">
        <f>IF(details!BY83="","",details!BY83)</f>
        <v>70</v>
      </c>
      <c r="EN83" s="66">
        <f>IF(details!BZ83="","",details!BZ83)</f>
        <v>30</v>
      </c>
      <c r="EO83" s="151">
        <f t="shared" si="224"/>
        <v>100</v>
      </c>
      <c r="EP83" s="97">
        <f t="shared" si="225"/>
        <v>200</v>
      </c>
      <c r="EQ83" s="152">
        <f t="shared" si="226"/>
        <v>100</v>
      </c>
      <c r="ER83" s="97" t="str">
        <f t="shared" si="227"/>
        <v>A</v>
      </c>
      <c r="ES83" s="138">
        <f t="shared" si="161"/>
        <v>200</v>
      </c>
      <c r="ET83" s="138">
        <f t="shared" si="228"/>
        <v>0</v>
      </c>
      <c r="EU83" s="66">
        <f>IF(details!CA83="","",details!CA83)</f>
        <v>20</v>
      </c>
      <c r="EV83" s="66">
        <f>IF(details!CB83="","",details!CB83)</f>
        <v>20</v>
      </c>
      <c r="EW83" s="66">
        <f>IF(details!CC83="","",details!CC83)</f>
        <v>20</v>
      </c>
      <c r="EX83" s="66">
        <f>IF(details!CD83="","",details!CD83)</f>
        <v>20</v>
      </c>
      <c r="EY83" s="66">
        <f>IF(details!CE83="","",details!CE83)</f>
        <v>20</v>
      </c>
      <c r="EZ83" s="97">
        <f t="shared" si="229"/>
        <v>100</v>
      </c>
      <c r="FA83" s="97">
        <f t="shared" si="230"/>
        <v>100</v>
      </c>
      <c r="FB83" s="97" t="str">
        <f t="shared" si="231"/>
        <v>A</v>
      </c>
      <c r="FC83" s="138">
        <f t="shared" si="232"/>
        <v>100</v>
      </c>
      <c r="FD83" s="138">
        <f t="shared" si="233"/>
        <v>0</v>
      </c>
      <c r="FE83" s="66">
        <f>IF(details!CF83="","",details!CF83)</f>
        <v>20</v>
      </c>
      <c r="FF83" s="66">
        <f>IF(details!CG83="","",details!CG83)</f>
        <v>20</v>
      </c>
      <c r="FG83" s="66">
        <f>IF(details!CH83="","",details!CH83)</f>
        <v>20</v>
      </c>
      <c r="FH83" s="66">
        <f>IF(details!CI83="","",details!CI83)</f>
        <v>20</v>
      </c>
      <c r="FI83" s="66">
        <f>IF(details!CJ83="","",details!CJ83)</f>
        <v>20</v>
      </c>
      <c r="FJ83" s="97">
        <f t="shared" si="234"/>
        <v>100</v>
      </c>
      <c r="FK83" s="97">
        <f t="shared" si="235"/>
        <v>100</v>
      </c>
      <c r="FL83" s="97" t="str">
        <f t="shared" si="236"/>
        <v>A</v>
      </c>
      <c r="FM83" s="138">
        <f t="shared" si="237"/>
        <v>100</v>
      </c>
      <c r="FN83" s="138">
        <f t="shared" si="238"/>
        <v>0</v>
      </c>
      <c r="FO83" s="66">
        <f>IF(details!CK83="","",details!CK83)</f>
        <v>20</v>
      </c>
      <c r="FP83" s="66">
        <f>IF(details!CL83="","",details!CL83)</f>
        <v>20</v>
      </c>
      <c r="FQ83" s="66">
        <f>IF(details!CM83="","",details!CM83)</f>
        <v>20</v>
      </c>
      <c r="FR83" s="66">
        <f>IF(details!CN83="","",details!CN83)</f>
        <v>20</v>
      </c>
      <c r="FS83" s="66">
        <f>IF(details!CO83="","",details!CO83)</f>
        <v>20</v>
      </c>
      <c r="FT83" s="97">
        <f t="shared" si="239"/>
        <v>100</v>
      </c>
      <c r="FU83" s="97">
        <f t="shared" si="240"/>
        <v>100</v>
      </c>
      <c r="FV83" s="97" t="str">
        <f t="shared" si="241"/>
        <v>A</v>
      </c>
      <c r="FW83" s="138">
        <f t="shared" si="242"/>
        <v>100</v>
      </c>
      <c r="FX83" s="138">
        <f t="shared" si="243"/>
        <v>0</v>
      </c>
      <c r="FY83" s="96">
        <f t="shared" si="244"/>
        <v>200</v>
      </c>
      <c r="FZ83" s="96">
        <f t="shared" si="245"/>
        <v>150</v>
      </c>
      <c r="GA83" s="96" t="str">
        <f t="shared" si="246"/>
        <v>B</v>
      </c>
      <c r="GB83" s="96">
        <f t="shared" si="247"/>
        <v>200</v>
      </c>
      <c r="GC83" s="96">
        <f t="shared" si="248"/>
        <v>150</v>
      </c>
      <c r="GD83" s="96" t="str">
        <f t="shared" si="249"/>
        <v>B</v>
      </c>
      <c r="GE83" s="154">
        <f t="shared" si="250"/>
        <v>200</v>
      </c>
      <c r="GF83" s="154">
        <f t="shared" si="251"/>
        <v>200</v>
      </c>
      <c r="GG83" s="154" t="str">
        <f t="shared" si="252"/>
        <v>A</v>
      </c>
      <c r="GH83" s="96" t="str">
        <f t="shared" si="253"/>
        <v>A</v>
      </c>
      <c r="GI83" s="96" t="str">
        <f t="shared" si="254"/>
        <v/>
      </c>
      <c r="GJ83" s="96" t="str">
        <f t="shared" si="255"/>
        <v/>
      </c>
      <c r="GK83" s="96" t="str">
        <f t="shared" si="256"/>
        <v/>
      </c>
      <c r="GL83" s="96" t="str">
        <f t="shared" si="257"/>
        <v/>
      </c>
      <c r="GM83" s="96">
        <f t="shared" si="258"/>
        <v>200</v>
      </c>
      <c r="GN83" s="96">
        <f t="shared" si="259"/>
        <v>150</v>
      </c>
      <c r="GO83" s="96" t="str">
        <f t="shared" si="260"/>
        <v>B</v>
      </c>
      <c r="GP83" s="96">
        <f t="shared" si="261"/>
        <v>200</v>
      </c>
      <c r="GQ83" s="96">
        <f t="shared" si="262"/>
        <v>200</v>
      </c>
      <c r="GR83" s="96" t="str">
        <f t="shared" si="263"/>
        <v>A</v>
      </c>
      <c r="GS83" s="96">
        <f t="shared" si="264"/>
        <v>200</v>
      </c>
      <c r="GT83" s="96">
        <f t="shared" si="265"/>
        <v>200</v>
      </c>
      <c r="GU83" s="96" t="str">
        <f t="shared" si="266"/>
        <v>A</v>
      </c>
      <c r="GV83" s="96">
        <f t="shared" si="267"/>
        <v>100</v>
      </c>
      <c r="GW83" s="96">
        <f t="shared" si="268"/>
        <v>100</v>
      </c>
      <c r="GX83" s="96" t="str">
        <f t="shared" si="269"/>
        <v>A</v>
      </c>
      <c r="GY83" s="155">
        <f t="shared" si="270"/>
        <v>100</v>
      </c>
      <c r="GZ83" s="155">
        <f t="shared" si="271"/>
        <v>100</v>
      </c>
      <c r="HA83" s="155" t="str">
        <f t="shared" si="272"/>
        <v>A</v>
      </c>
      <c r="HB83" s="155">
        <f t="shared" si="273"/>
        <v>100</v>
      </c>
      <c r="HC83" s="155">
        <f t="shared" si="274"/>
        <v>100</v>
      </c>
      <c r="HD83" s="155" t="str">
        <f t="shared" si="275"/>
        <v>A</v>
      </c>
      <c r="HE83" s="257">
        <f t="shared" si="276"/>
        <v>0</v>
      </c>
      <c r="HF83" s="257">
        <f t="shared" si="277"/>
        <v>0</v>
      </c>
      <c r="HG83" s="257">
        <f t="shared" si="278"/>
        <v>4</v>
      </c>
      <c r="HH83" s="257">
        <f t="shared" si="279"/>
        <v>0</v>
      </c>
      <c r="HI83" s="66" t="str">
        <f t="shared" si="162"/>
        <v>PASSED</v>
      </c>
      <c r="HJ83" s="93">
        <f t="shared" si="280"/>
        <v>1200</v>
      </c>
      <c r="HK83" s="93">
        <f t="shared" si="281"/>
        <v>1050</v>
      </c>
      <c r="HL83" s="94">
        <f t="shared" si="282"/>
        <v>87.5</v>
      </c>
      <c r="HM83" s="216">
        <f t="shared" si="283"/>
        <v>87.5</v>
      </c>
      <c r="HN83" s="217">
        <f t="shared" si="284"/>
        <v>9.9999999999999893</v>
      </c>
      <c r="HO83" s="95" t="str">
        <f t="shared" si="285"/>
        <v>A</v>
      </c>
      <c r="HP83" s="156" t="str">
        <f>details!EP83</f>
        <v/>
      </c>
      <c r="HQ83" s="157" t="str">
        <f>details!EQ83</f>
        <v/>
      </c>
      <c r="HR83" s="220" t="str">
        <f t="shared" si="286"/>
        <v/>
      </c>
      <c r="HS83" s="102" t="str">
        <f>IF(details!CP83="","",details!CP83)</f>
        <v/>
      </c>
    </row>
    <row r="84" spans="1:227" ht="14" customHeight="1">
      <c r="A84" s="147">
        <f>IF(details!A84="","",details!A84)</f>
        <v>78</v>
      </c>
      <c r="B84" s="66" t="str">
        <f>IF(details!B84="","",details!B84)</f>
        <v/>
      </c>
      <c r="C84" s="66" t="str">
        <f>IF(details!C84="","",details!C84)</f>
        <v/>
      </c>
      <c r="D84" s="97">
        <f>IF(details!D84="","",details!D84)</f>
        <v>878</v>
      </c>
      <c r="E84" s="97" t="str">
        <f>IF(details!E84="","",details!E84)</f>
        <v/>
      </c>
      <c r="F84" s="66" t="str">
        <f>IF(details!F84="","",details!F84)</f>
        <v/>
      </c>
      <c r="G84" s="315" t="str">
        <f>IF(details!G84="","",details!G84)</f>
        <v/>
      </c>
      <c r="H84" s="148" t="str">
        <f>IF(details!CQ84="","",details!CQ84)</f>
        <v/>
      </c>
      <c r="I84" s="149" t="str">
        <f>IF(details!I84="","",details!I84)</f>
        <v>A78</v>
      </c>
      <c r="J84" s="149" t="str">
        <f>IF(details!J84="","",details!J84)</f>
        <v>B78</v>
      </c>
      <c r="K84" s="149" t="str">
        <f>IF(details!K84="","",details!K84)</f>
        <v>C78</v>
      </c>
      <c r="L84" s="66">
        <f>IF(details!L84="","",details!L84)</f>
        <v>5</v>
      </c>
      <c r="M84" s="66">
        <f>IF(details!M84="","",details!M84)</f>
        <v>5</v>
      </c>
      <c r="N84" s="66">
        <f t="shared" si="163"/>
        <v>10</v>
      </c>
      <c r="O84" s="66">
        <f>IF(details!N84="","",details!N84)</f>
        <v>5</v>
      </c>
      <c r="P84" s="66">
        <f>IF(details!O84="","",details!O84)</f>
        <v>5</v>
      </c>
      <c r="Q84" s="66">
        <f t="shared" si="164"/>
        <v>10</v>
      </c>
      <c r="R84" s="66">
        <f>IF(details!P84="","",details!P84)</f>
        <v>5</v>
      </c>
      <c r="S84" s="66">
        <f>IF(details!Q84="","",details!Q84)</f>
        <v>5</v>
      </c>
      <c r="T84" s="66">
        <f t="shared" si="165"/>
        <v>10</v>
      </c>
      <c r="U84" s="150">
        <f t="shared" si="166"/>
        <v>30</v>
      </c>
      <c r="V84" s="66">
        <f>IF(details!R84="","",details!R84)</f>
        <v>23</v>
      </c>
      <c r="W84" s="66">
        <f>IF(details!S84="","",details!S84)</f>
        <v>23</v>
      </c>
      <c r="X84" s="66">
        <f>IF(details!T84="","",details!T84)</f>
        <v>3</v>
      </c>
      <c r="Y84" s="150">
        <f t="shared" si="167"/>
        <v>49</v>
      </c>
      <c r="Z84" s="151">
        <f t="shared" si="168"/>
        <v>79</v>
      </c>
      <c r="AA84" s="66">
        <f>IF(details!U84="","",details!U84)</f>
        <v>23</v>
      </c>
      <c r="AB84" s="66">
        <f>IF(details!V84="","",details!V84)</f>
        <v>23</v>
      </c>
      <c r="AC84" s="66">
        <f>IF(details!W84="","",details!W84)</f>
        <v>20</v>
      </c>
      <c r="AD84" s="151">
        <f t="shared" si="169"/>
        <v>66</v>
      </c>
      <c r="AE84" s="97">
        <f t="shared" si="170"/>
        <v>145</v>
      </c>
      <c r="AF84" s="152">
        <f t="shared" si="171"/>
        <v>73</v>
      </c>
      <c r="AG84" s="97" t="str">
        <f t="shared" si="172"/>
        <v>B</v>
      </c>
      <c r="AH84" s="138">
        <f t="shared" si="156"/>
        <v>200</v>
      </c>
      <c r="AI84" s="138">
        <f t="shared" si="173"/>
        <v>0</v>
      </c>
      <c r="AJ84" s="66">
        <f>IF(details!X84="","",details!X84)</f>
        <v>5</v>
      </c>
      <c r="AK84" s="66">
        <f>IF(details!Y84="","",details!Y84)</f>
        <v>5</v>
      </c>
      <c r="AL84" s="66">
        <f t="shared" si="174"/>
        <v>10</v>
      </c>
      <c r="AM84" s="66">
        <f>IF(details!Z84="","",details!Z84)</f>
        <v>5</v>
      </c>
      <c r="AN84" s="66">
        <f>IF(details!AA84="","",details!AA84)</f>
        <v>5</v>
      </c>
      <c r="AO84" s="66">
        <f t="shared" si="175"/>
        <v>10</v>
      </c>
      <c r="AP84" s="66">
        <f>IF(details!AB84="","",details!AB84)</f>
        <v>5</v>
      </c>
      <c r="AQ84" s="66">
        <f>IF(details!AC84="","",details!AC84)</f>
        <v>5</v>
      </c>
      <c r="AR84" s="66">
        <f t="shared" si="176"/>
        <v>10</v>
      </c>
      <c r="AS84" s="150">
        <f t="shared" si="177"/>
        <v>30</v>
      </c>
      <c r="AT84" s="66">
        <f>IF(details!AD84="","",details!AD84)</f>
        <v>23</v>
      </c>
      <c r="AU84" s="66">
        <f>IF(details!AE84="","",details!AE84)</f>
        <v>23</v>
      </c>
      <c r="AV84" s="66">
        <f>IF(details!AF84="","",details!AF84)</f>
        <v>3</v>
      </c>
      <c r="AW84" s="150">
        <f t="shared" si="178"/>
        <v>49</v>
      </c>
      <c r="AX84" s="151">
        <f t="shared" si="179"/>
        <v>79</v>
      </c>
      <c r="AY84" s="66">
        <f>IF(details!AG84="","",details!AG84)</f>
        <v>23</v>
      </c>
      <c r="AZ84" s="66">
        <f>IF(details!AH84="","",details!AH84)</f>
        <v>23</v>
      </c>
      <c r="BA84" s="66">
        <f>IF(details!AI84="","",details!AI84)</f>
        <v>20</v>
      </c>
      <c r="BB84" s="151">
        <f t="shared" si="180"/>
        <v>66</v>
      </c>
      <c r="BC84" s="97">
        <f t="shared" si="181"/>
        <v>145</v>
      </c>
      <c r="BD84" s="152">
        <f t="shared" si="182"/>
        <v>73</v>
      </c>
      <c r="BE84" s="97" t="str">
        <f t="shared" si="183"/>
        <v>B</v>
      </c>
      <c r="BF84" s="138">
        <f t="shared" si="157"/>
        <v>200</v>
      </c>
      <c r="BG84" s="138">
        <f t="shared" si="184"/>
        <v>0</v>
      </c>
      <c r="BH84" s="153" t="str">
        <f>IF(D84="","",details!AJ84)</f>
        <v>s</v>
      </c>
      <c r="BI84" s="66">
        <f>IF(details!AK84="","",details!AK84)</f>
        <v>5</v>
      </c>
      <c r="BJ84" s="66">
        <f>IF(details!AL84="","",details!AL84)</f>
        <v>5</v>
      </c>
      <c r="BK84" s="66">
        <f t="shared" si="185"/>
        <v>10</v>
      </c>
      <c r="BL84" s="66">
        <f>IF(details!AM84="","",details!AM84)</f>
        <v>5</v>
      </c>
      <c r="BM84" s="66">
        <f>IF(details!AN84="","",details!AN84)</f>
        <v>5</v>
      </c>
      <c r="BN84" s="66">
        <f t="shared" si="186"/>
        <v>10</v>
      </c>
      <c r="BO84" s="66">
        <f>IF(details!AO84="","",details!AO84)</f>
        <v>5</v>
      </c>
      <c r="BP84" s="66">
        <f>IF(details!AP84="","",details!AP84)</f>
        <v>5</v>
      </c>
      <c r="BQ84" s="66">
        <f t="shared" si="187"/>
        <v>10</v>
      </c>
      <c r="BR84" s="150">
        <f t="shared" si="188"/>
        <v>30</v>
      </c>
      <c r="BS84" s="66">
        <f>IF(details!AQ84="","",details!AQ84)</f>
        <v>50</v>
      </c>
      <c r="BT84" s="66">
        <f>IF(details!AR84="","",details!AR84)</f>
        <v>20</v>
      </c>
      <c r="BU84" s="150">
        <f t="shared" si="189"/>
        <v>70</v>
      </c>
      <c r="BV84" s="151">
        <f t="shared" si="190"/>
        <v>100</v>
      </c>
      <c r="BW84" s="66">
        <f>IF(details!AS84="","",details!AS84)</f>
        <v>70</v>
      </c>
      <c r="BX84" s="66">
        <f>IF(details!AT84="","",details!AT84)</f>
        <v>30</v>
      </c>
      <c r="BY84" s="151">
        <f t="shared" si="191"/>
        <v>100</v>
      </c>
      <c r="BZ84" s="97">
        <f t="shared" si="192"/>
        <v>200</v>
      </c>
      <c r="CA84" s="152">
        <f t="shared" si="193"/>
        <v>100</v>
      </c>
      <c r="CB84" s="97" t="str">
        <f t="shared" si="194"/>
        <v>A</v>
      </c>
      <c r="CC84" s="138">
        <f t="shared" si="158"/>
        <v>200</v>
      </c>
      <c r="CD84" s="138">
        <f t="shared" si="195"/>
        <v>0</v>
      </c>
      <c r="CE84" s="66">
        <f>IF(details!AU84="","",details!AU84)</f>
        <v>5</v>
      </c>
      <c r="CF84" s="66">
        <f>IF(details!AV84="","",details!AV84)</f>
        <v>5</v>
      </c>
      <c r="CG84" s="66">
        <f t="shared" si="196"/>
        <v>10</v>
      </c>
      <c r="CH84" s="66">
        <f>IF(details!AW84="","",details!AW84)</f>
        <v>5</v>
      </c>
      <c r="CI84" s="66">
        <f>IF(details!AX84="","",details!AX84)</f>
        <v>5</v>
      </c>
      <c r="CJ84" s="66">
        <f t="shared" si="197"/>
        <v>10</v>
      </c>
      <c r="CK84" s="66">
        <f>IF(details!AY84="","",details!AY84)</f>
        <v>5</v>
      </c>
      <c r="CL84" s="66">
        <f>IF(details!AZ84="","",details!AZ84)</f>
        <v>5</v>
      </c>
      <c r="CM84" s="66">
        <f t="shared" si="198"/>
        <v>10</v>
      </c>
      <c r="CN84" s="150">
        <f t="shared" si="199"/>
        <v>30</v>
      </c>
      <c r="CO84" s="66">
        <f>IF(details!BA84="","",details!BA84)</f>
        <v>23</v>
      </c>
      <c r="CP84" s="66">
        <f>IF(details!BB84="","",details!BB84)</f>
        <v>23</v>
      </c>
      <c r="CQ84" s="66">
        <f>IF(details!BC84="","",details!BC84)</f>
        <v>3</v>
      </c>
      <c r="CR84" s="150">
        <f t="shared" si="200"/>
        <v>49</v>
      </c>
      <c r="CS84" s="151">
        <f t="shared" si="201"/>
        <v>79</v>
      </c>
      <c r="CT84" s="66">
        <f>IF(details!BD84="","",details!BD84)</f>
        <v>23</v>
      </c>
      <c r="CU84" s="66">
        <f>IF(details!BE84="","",details!BE84)</f>
        <v>23</v>
      </c>
      <c r="CV84" s="66">
        <f>IF(details!BF84="","",details!BF84)</f>
        <v>20</v>
      </c>
      <c r="CW84" s="151">
        <f t="shared" si="202"/>
        <v>66</v>
      </c>
      <c r="CX84" s="97">
        <f t="shared" si="203"/>
        <v>145</v>
      </c>
      <c r="CY84" s="152">
        <f t="shared" si="204"/>
        <v>73</v>
      </c>
      <c r="CZ84" s="97" t="str">
        <f t="shared" si="205"/>
        <v>B</v>
      </c>
      <c r="DA84" s="138">
        <f t="shared" si="159"/>
        <v>200</v>
      </c>
      <c r="DB84" s="138">
        <f t="shared" si="206"/>
        <v>0</v>
      </c>
      <c r="DC84" s="66">
        <f>IF(details!BG84="","",details!BG84)</f>
        <v>5</v>
      </c>
      <c r="DD84" s="66">
        <f>IF(details!BH84="","",details!BH84)</f>
        <v>5</v>
      </c>
      <c r="DE84" s="66">
        <f t="shared" si="207"/>
        <v>10</v>
      </c>
      <c r="DF84" s="66">
        <f>IF(details!BI84="","",details!BI84)</f>
        <v>5</v>
      </c>
      <c r="DG84" s="66">
        <f>IF(details!BJ84="","",details!BJ84)</f>
        <v>5</v>
      </c>
      <c r="DH84" s="66">
        <f t="shared" si="208"/>
        <v>10</v>
      </c>
      <c r="DI84" s="66">
        <f>IF(details!BK84="","",details!BK84)</f>
        <v>5</v>
      </c>
      <c r="DJ84" s="66">
        <f>IF(details!BL84="","",details!BL84)</f>
        <v>5</v>
      </c>
      <c r="DK84" s="66">
        <f t="shared" si="209"/>
        <v>10</v>
      </c>
      <c r="DL84" s="150">
        <f t="shared" si="210"/>
        <v>30</v>
      </c>
      <c r="DM84" s="66">
        <f>IF(details!BM84="","",details!BM84)</f>
        <v>50</v>
      </c>
      <c r="DN84" s="66">
        <f>IF(details!BN84="","",details!BN84)</f>
        <v>20</v>
      </c>
      <c r="DO84" s="150">
        <f t="shared" si="211"/>
        <v>70</v>
      </c>
      <c r="DP84" s="151">
        <f t="shared" si="212"/>
        <v>100</v>
      </c>
      <c r="DQ84" s="66">
        <f>IF(details!BO84="","",details!BO84)</f>
        <v>70</v>
      </c>
      <c r="DR84" s="66">
        <f>IF(details!BP84="","",details!BP84)</f>
        <v>30</v>
      </c>
      <c r="DS84" s="151">
        <f t="shared" si="213"/>
        <v>100</v>
      </c>
      <c r="DT84" s="97">
        <f t="shared" si="214"/>
        <v>200</v>
      </c>
      <c r="DU84" s="152">
        <f t="shared" si="215"/>
        <v>100</v>
      </c>
      <c r="DV84" s="97" t="str">
        <f t="shared" si="216"/>
        <v>A</v>
      </c>
      <c r="DW84" s="138">
        <f t="shared" si="160"/>
        <v>200</v>
      </c>
      <c r="DX84" s="138">
        <f t="shared" si="217"/>
        <v>0</v>
      </c>
      <c r="DY84" s="66">
        <f>IF(details!BQ84="","",details!BQ84)</f>
        <v>5</v>
      </c>
      <c r="DZ84" s="66">
        <f>IF(details!BR84="","",details!BR84)</f>
        <v>5</v>
      </c>
      <c r="EA84" s="66">
        <f t="shared" si="218"/>
        <v>10</v>
      </c>
      <c r="EB84" s="66">
        <f>IF(details!BS84="","",details!BS84)</f>
        <v>5</v>
      </c>
      <c r="EC84" s="66">
        <f>IF(details!BT84="","",details!BT84)</f>
        <v>5</v>
      </c>
      <c r="ED84" s="66">
        <f t="shared" si="219"/>
        <v>10</v>
      </c>
      <c r="EE84" s="66">
        <f>IF(details!BU84="","",details!BU84)</f>
        <v>5</v>
      </c>
      <c r="EF84" s="66">
        <f>IF(details!BV84="","",details!BV84)</f>
        <v>5</v>
      </c>
      <c r="EG84" s="66">
        <f t="shared" si="220"/>
        <v>10</v>
      </c>
      <c r="EH84" s="150">
        <f t="shared" si="221"/>
        <v>30</v>
      </c>
      <c r="EI84" s="66">
        <f>IF(details!BW84="","",details!BW84)</f>
        <v>50</v>
      </c>
      <c r="EJ84" s="66">
        <f>IF(details!BX84="","",details!BX84)</f>
        <v>20</v>
      </c>
      <c r="EK84" s="150">
        <f t="shared" si="222"/>
        <v>70</v>
      </c>
      <c r="EL84" s="151">
        <f t="shared" si="223"/>
        <v>100</v>
      </c>
      <c r="EM84" s="66">
        <f>IF(details!BY84="","",details!BY84)</f>
        <v>70</v>
      </c>
      <c r="EN84" s="66">
        <f>IF(details!BZ84="","",details!BZ84)</f>
        <v>30</v>
      </c>
      <c r="EO84" s="151">
        <f t="shared" si="224"/>
        <v>100</v>
      </c>
      <c r="EP84" s="97">
        <f t="shared" si="225"/>
        <v>200</v>
      </c>
      <c r="EQ84" s="152">
        <f t="shared" si="226"/>
        <v>100</v>
      </c>
      <c r="ER84" s="97" t="str">
        <f t="shared" si="227"/>
        <v>A</v>
      </c>
      <c r="ES84" s="138">
        <f t="shared" si="161"/>
        <v>200</v>
      </c>
      <c r="ET84" s="138">
        <f t="shared" si="228"/>
        <v>0</v>
      </c>
      <c r="EU84" s="66">
        <f>IF(details!CA84="","",details!CA84)</f>
        <v>20</v>
      </c>
      <c r="EV84" s="66">
        <f>IF(details!CB84="","",details!CB84)</f>
        <v>20</v>
      </c>
      <c r="EW84" s="66">
        <f>IF(details!CC84="","",details!CC84)</f>
        <v>20</v>
      </c>
      <c r="EX84" s="66">
        <f>IF(details!CD84="","",details!CD84)</f>
        <v>20</v>
      </c>
      <c r="EY84" s="66">
        <f>IF(details!CE84="","",details!CE84)</f>
        <v>20</v>
      </c>
      <c r="EZ84" s="97">
        <f t="shared" si="229"/>
        <v>100</v>
      </c>
      <c r="FA84" s="97">
        <f t="shared" si="230"/>
        <v>100</v>
      </c>
      <c r="FB84" s="97" t="str">
        <f t="shared" si="231"/>
        <v>A</v>
      </c>
      <c r="FC84" s="138">
        <f t="shared" si="232"/>
        <v>100</v>
      </c>
      <c r="FD84" s="138">
        <f t="shared" si="233"/>
        <v>0</v>
      </c>
      <c r="FE84" s="66">
        <f>IF(details!CF84="","",details!CF84)</f>
        <v>20</v>
      </c>
      <c r="FF84" s="66">
        <f>IF(details!CG84="","",details!CG84)</f>
        <v>20</v>
      </c>
      <c r="FG84" s="66">
        <f>IF(details!CH84="","",details!CH84)</f>
        <v>20</v>
      </c>
      <c r="FH84" s="66">
        <f>IF(details!CI84="","",details!CI84)</f>
        <v>20</v>
      </c>
      <c r="FI84" s="66">
        <f>IF(details!CJ84="","",details!CJ84)</f>
        <v>20</v>
      </c>
      <c r="FJ84" s="97">
        <f t="shared" si="234"/>
        <v>100</v>
      </c>
      <c r="FK84" s="97">
        <f t="shared" si="235"/>
        <v>100</v>
      </c>
      <c r="FL84" s="97" t="str">
        <f t="shared" si="236"/>
        <v>A</v>
      </c>
      <c r="FM84" s="138">
        <f t="shared" si="237"/>
        <v>100</v>
      </c>
      <c r="FN84" s="138">
        <f t="shared" si="238"/>
        <v>0</v>
      </c>
      <c r="FO84" s="66">
        <f>IF(details!CK84="","",details!CK84)</f>
        <v>20</v>
      </c>
      <c r="FP84" s="66">
        <f>IF(details!CL84="","",details!CL84)</f>
        <v>20</v>
      </c>
      <c r="FQ84" s="66">
        <f>IF(details!CM84="","",details!CM84)</f>
        <v>20</v>
      </c>
      <c r="FR84" s="66">
        <f>IF(details!CN84="","",details!CN84)</f>
        <v>20</v>
      </c>
      <c r="FS84" s="66">
        <f>IF(details!CO84="","",details!CO84)</f>
        <v>20</v>
      </c>
      <c r="FT84" s="97">
        <f t="shared" si="239"/>
        <v>100</v>
      </c>
      <c r="FU84" s="97">
        <f t="shared" si="240"/>
        <v>100</v>
      </c>
      <c r="FV84" s="97" t="str">
        <f t="shared" si="241"/>
        <v>A</v>
      </c>
      <c r="FW84" s="138">
        <f t="shared" si="242"/>
        <v>100</v>
      </c>
      <c r="FX84" s="138">
        <f t="shared" si="243"/>
        <v>0</v>
      </c>
      <c r="FY84" s="96">
        <f t="shared" si="244"/>
        <v>200</v>
      </c>
      <c r="FZ84" s="96">
        <f t="shared" si="245"/>
        <v>145</v>
      </c>
      <c r="GA84" s="96" t="str">
        <f t="shared" si="246"/>
        <v>B</v>
      </c>
      <c r="GB84" s="96">
        <f t="shared" si="247"/>
        <v>200</v>
      </c>
      <c r="GC84" s="96">
        <f t="shared" si="248"/>
        <v>145</v>
      </c>
      <c r="GD84" s="96" t="str">
        <f t="shared" si="249"/>
        <v>B</v>
      </c>
      <c r="GE84" s="154">
        <f t="shared" si="250"/>
        <v>200</v>
      </c>
      <c r="GF84" s="154">
        <f t="shared" si="251"/>
        <v>200</v>
      </c>
      <c r="GG84" s="154" t="str">
        <f t="shared" si="252"/>
        <v>A</v>
      </c>
      <c r="GH84" s="96" t="str">
        <f t="shared" si="253"/>
        <v>A</v>
      </c>
      <c r="GI84" s="96" t="str">
        <f t="shared" si="254"/>
        <v/>
      </c>
      <c r="GJ84" s="96" t="str">
        <f t="shared" si="255"/>
        <v/>
      </c>
      <c r="GK84" s="96" t="str">
        <f t="shared" si="256"/>
        <v/>
      </c>
      <c r="GL84" s="96" t="str">
        <f t="shared" si="257"/>
        <v/>
      </c>
      <c r="GM84" s="96">
        <f t="shared" si="258"/>
        <v>200</v>
      </c>
      <c r="GN84" s="96">
        <f t="shared" si="259"/>
        <v>145</v>
      </c>
      <c r="GO84" s="96" t="str">
        <f t="shared" si="260"/>
        <v>B</v>
      </c>
      <c r="GP84" s="96">
        <f t="shared" si="261"/>
        <v>200</v>
      </c>
      <c r="GQ84" s="96">
        <f t="shared" si="262"/>
        <v>200</v>
      </c>
      <c r="GR84" s="96" t="str">
        <f t="shared" si="263"/>
        <v>A</v>
      </c>
      <c r="GS84" s="96">
        <f t="shared" si="264"/>
        <v>200</v>
      </c>
      <c r="GT84" s="96">
        <f t="shared" si="265"/>
        <v>200</v>
      </c>
      <c r="GU84" s="96" t="str">
        <f t="shared" si="266"/>
        <v>A</v>
      </c>
      <c r="GV84" s="96">
        <f t="shared" si="267"/>
        <v>100</v>
      </c>
      <c r="GW84" s="96">
        <f t="shared" si="268"/>
        <v>100</v>
      </c>
      <c r="GX84" s="96" t="str">
        <f t="shared" si="269"/>
        <v>A</v>
      </c>
      <c r="GY84" s="155">
        <f t="shared" si="270"/>
        <v>100</v>
      </c>
      <c r="GZ84" s="155">
        <f t="shared" si="271"/>
        <v>100</v>
      </c>
      <c r="HA84" s="155" t="str">
        <f t="shared" si="272"/>
        <v>A</v>
      </c>
      <c r="HB84" s="155">
        <f t="shared" si="273"/>
        <v>100</v>
      </c>
      <c r="HC84" s="155">
        <f t="shared" si="274"/>
        <v>100</v>
      </c>
      <c r="HD84" s="155" t="str">
        <f t="shared" si="275"/>
        <v>A</v>
      </c>
      <c r="HE84" s="257">
        <f t="shared" si="276"/>
        <v>0</v>
      </c>
      <c r="HF84" s="257">
        <f t="shared" si="277"/>
        <v>0</v>
      </c>
      <c r="HG84" s="257">
        <f t="shared" si="278"/>
        <v>4</v>
      </c>
      <c r="HH84" s="257">
        <f t="shared" si="279"/>
        <v>0</v>
      </c>
      <c r="HI84" s="66" t="str">
        <f t="shared" si="162"/>
        <v>PASSED</v>
      </c>
      <c r="HJ84" s="93">
        <f t="shared" si="280"/>
        <v>1200</v>
      </c>
      <c r="HK84" s="93">
        <f t="shared" si="281"/>
        <v>1035</v>
      </c>
      <c r="HL84" s="94">
        <f t="shared" si="282"/>
        <v>86.25</v>
      </c>
      <c r="HM84" s="216">
        <f t="shared" si="283"/>
        <v>86.25</v>
      </c>
      <c r="HN84" s="217">
        <f t="shared" si="284"/>
        <v>10.999999999999988</v>
      </c>
      <c r="HO84" s="95" t="str">
        <f t="shared" si="285"/>
        <v>A</v>
      </c>
      <c r="HP84" s="156" t="str">
        <f>details!EP84</f>
        <v/>
      </c>
      <c r="HQ84" s="157" t="str">
        <f>details!EQ84</f>
        <v/>
      </c>
      <c r="HR84" s="220" t="str">
        <f t="shared" si="286"/>
        <v/>
      </c>
      <c r="HS84" s="102" t="str">
        <f>IF(details!CP84="","",details!CP84)</f>
        <v/>
      </c>
    </row>
    <row r="85" spans="1:227" ht="14" customHeight="1">
      <c r="A85" s="147">
        <f>IF(details!A85="","",details!A85)</f>
        <v>79</v>
      </c>
      <c r="B85" s="66" t="str">
        <f>IF(details!B85="","",details!B85)</f>
        <v/>
      </c>
      <c r="C85" s="66" t="str">
        <f>IF(details!C85="","",details!C85)</f>
        <v/>
      </c>
      <c r="D85" s="97">
        <f>IF(details!D85="","",details!D85)</f>
        <v>879</v>
      </c>
      <c r="E85" s="97" t="str">
        <f>IF(details!E85="","",details!E85)</f>
        <v/>
      </c>
      <c r="F85" s="66" t="str">
        <f>IF(details!F85="","",details!F85)</f>
        <v/>
      </c>
      <c r="G85" s="315" t="str">
        <f>IF(details!G85="","",details!G85)</f>
        <v/>
      </c>
      <c r="H85" s="148" t="str">
        <f>IF(details!CQ85="","",details!CQ85)</f>
        <v/>
      </c>
      <c r="I85" s="149" t="str">
        <f>IF(details!I85="","",details!I85)</f>
        <v>A79</v>
      </c>
      <c r="J85" s="149" t="str">
        <f>IF(details!J85="","",details!J85)</f>
        <v>B79</v>
      </c>
      <c r="K85" s="149" t="str">
        <f>IF(details!K85="","",details!K85)</f>
        <v>C79</v>
      </c>
      <c r="L85" s="66">
        <f>IF(details!L85="","",details!L85)</f>
        <v>5</v>
      </c>
      <c r="M85" s="66">
        <f>IF(details!M85="","",details!M85)</f>
        <v>5</v>
      </c>
      <c r="N85" s="66">
        <f t="shared" si="163"/>
        <v>10</v>
      </c>
      <c r="O85" s="66">
        <f>IF(details!N85="","",details!N85)</f>
        <v>5</v>
      </c>
      <c r="P85" s="66">
        <f>IF(details!O85="","",details!O85)</f>
        <v>5</v>
      </c>
      <c r="Q85" s="66">
        <f t="shared" si="164"/>
        <v>10</v>
      </c>
      <c r="R85" s="66">
        <f>IF(details!P85="","",details!P85)</f>
        <v>5</v>
      </c>
      <c r="S85" s="66">
        <f>IF(details!Q85="","",details!Q85)</f>
        <v>5</v>
      </c>
      <c r="T85" s="66">
        <f t="shared" si="165"/>
        <v>10</v>
      </c>
      <c r="U85" s="150">
        <f t="shared" si="166"/>
        <v>30</v>
      </c>
      <c r="V85" s="66">
        <f>IF(details!R85="","",details!R85)</f>
        <v>22</v>
      </c>
      <c r="W85" s="66">
        <f>IF(details!S85="","",details!S85)</f>
        <v>22</v>
      </c>
      <c r="X85" s="66">
        <f>IF(details!T85="","",details!T85)</f>
        <v>2</v>
      </c>
      <c r="Y85" s="150">
        <f t="shared" si="167"/>
        <v>46</v>
      </c>
      <c r="Z85" s="151">
        <f t="shared" si="168"/>
        <v>76</v>
      </c>
      <c r="AA85" s="66">
        <f>IF(details!U85="","",details!U85)</f>
        <v>22</v>
      </c>
      <c r="AB85" s="66">
        <f>IF(details!V85="","",details!V85)</f>
        <v>22</v>
      </c>
      <c r="AC85" s="66">
        <f>IF(details!W85="","",details!W85)</f>
        <v>20</v>
      </c>
      <c r="AD85" s="151">
        <f t="shared" si="169"/>
        <v>64</v>
      </c>
      <c r="AE85" s="97">
        <f t="shared" si="170"/>
        <v>140</v>
      </c>
      <c r="AF85" s="152">
        <f t="shared" si="171"/>
        <v>70</v>
      </c>
      <c r="AG85" s="97" t="str">
        <f t="shared" si="172"/>
        <v>C</v>
      </c>
      <c r="AH85" s="138">
        <f t="shared" si="156"/>
        <v>200</v>
      </c>
      <c r="AI85" s="138">
        <f t="shared" si="173"/>
        <v>0</v>
      </c>
      <c r="AJ85" s="66">
        <f>IF(details!X85="","",details!X85)</f>
        <v>5</v>
      </c>
      <c r="AK85" s="66">
        <f>IF(details!Y85="","",details!Y85)</f>
        <v>5</v>
      </c>
      <c r="AL85" s="66">
        <f t="shared" si="174"/>
        <v>10</v>
      </c>
      <c r="AM85" s="66">
        <f>IF(details!Z85="","",details!Z85)</f>
        <v>5</v>
      </c>
      <c r="AN85" s="66">
        <f>IF(details!AA85="","",details!AA85)</f>
        <v>5</v>
      </c>
      <c r="AO85" s="66">
        <f t="shared" si="175"/>
        <v>10</v>
      </c>
      <c r="AP85" s="66">
        <f>IF(details!AB85="","",details!AB85)</f>
        <v>5</v>
      </c>
      <c r="AQ85" s="66">
        <f>IF(details!AC85="","",details!AC85)</f>
        <v>5</v>
      </c>
      <c r="AR85" s="66">
        <f t="shared" si="176"/>
        <v>10</v>
      </c>
      <c r="AS85" s="150">
        <f t="shared" si="177"/>
        <v>30</v>
      </c>
      <c r="AT85" s="66">
        <f>IF(details!AD85="","",details!AD85)</f>
        <v>22</v>
      </c>
      <c r="AU85" s="66">
        <f>IF(details!AE85="","",details!AE85)</f>
        <v>22</v>
      </c>
      <c r="AV85" s="66">
        <f>IF(details!AF85="","",details!AF85)</f>
        <v>2</v>
      </c>
      <c r="AW85" s="150">
        <f t="shared" si="178"/>
        <v>46</v>
      </c>
      <c r="AX85" s="151">
        <f t="shared" si="179"/>
        <v>76</v>
      </c>
      <c r="AY85" s="66">
        <f>IF(details!AG85="","",details!AG85)</f>
        <v>22</v>
      </c>
      <c r="AZ85" s="66">
        <f>IF(details!AH85="","",details!AH85)</f>
        <v>22</v>
      </c>
      <c r="BA85" s="66">
        <f>IF(details!AI85="","",details!AI85)</f>
        <v>20</v>
      </c>
      <c r="BB85" s="151">
        <f t="shared" si="180"/>
        <v>64</v>
      </c>
      <c r="BC85" s="97">
        <f t="shared" si="181"/>
        <v>140</v>
      </c>
      <c r="BD85" s="152">
        <f t="shared" si="182"/>
        <v>70</v>
      </c>
      <c r="BE85" s="97" t="str">
        <f t="shared" si="183"/>
        <v>C</v>
      </c>
      <c r="BF85" s="138">
        <f t="shared" si="157"/>
        <v>200</v>
      </c>
      <c r="BG85" s="138">
        <f t="shared" si="184"/>
        <v>0</v>
      </c>
      <c r="BH85" s="153" t="str">
        <f>IF(D85="","",details!AJ85)</f>
        <v>s</v>
      </c>
      <c r="BI85" s="66">
        <f>IF(details!AK85="","",details!AK85)</f>
        <v>5</v>
      </c>
      <c r="BJ85" s="66">
        <f>IF(details!AL85="","",details!AL85)</f>
        <v>5</v>
      </c>
      <c r="BK85" s="66">
        <f t="shared" si="185"/>
        <v>10</v>
      </c>
      <c r="BL85" s="66">
        <f>IF(details!AM85="","",details!AM85)</f>
        <v>5</v>
      </c>
      <c r="BM85" s="66">
        <f>IF(details!AN85="","",details!AN85)</f>
        <v>5</v>
      </c>
      <c r="BN85" s="66">
        <f t="shared" si="186"/>
        <v>10</v>
      </c>
      <c r="BO85" s="66">
        <f>IF(details!AO85="","",details!AO85)</f>
        <v>5</v>
      </c>
      <c r="BP85" s="66">
        <f>IF(details!AP85="","",details!AP85)</f>
        <v>5</v>
      </c>
      <c r="BQ85" s="66">
        <f t="shared" si="187"/>
        <v>10</v>
      </c>
      <c r="BR85" s="150">
        <f t="shared" si="188"/>
        <v>30</v>
      </c>
      <c r="BS85" s="66">
        <f>IF(details!AQ85="","",details!AQ85)</f>
        <v>50</v>
      </c>
      <c r="BT85" s="66">
        <f>IF(details!AR85="","",details!AR85)</f>
        <v>20</v>
      </c>
      <c r="BU85" s="150">
        <f t="shared" si="189"/>
        <v>70</v>
      </c>
      <c r="BV85" s="151">
        <f t="shared" si="190"/>
        <v>100</v>
      </c>
      <c r="BW85" s="66">
        <f>IF(details!AS85="","",details!AS85)</f>
        <v>70</v>
      </c>
      <c r="BX85" s="66">
        <f>IF(details!AT85="","",details!AT85)</f>
        <v>30</v>
      </c>
      <c r="BY85" s="151">
        <f t="shared" si="191"/>
        <v>100</v>
      </c>
      <c r="BZ85" s="97">
        <f t="shared" si="192"/>
        <v>200</v>
      </c>
      <c r="CA85" s="152">
        <f t="shared" si="193"/>
        <v>100</v>
      </c>
      <c r="CB85" s="97" t="str">
        <f t="shared" si="194"/>
        <v>A</v>
      </c>
      <c r="CC85" s="138">
        <f t="shared" si="158"/>
        <v>200</v>
      </c>
      <c r="CD85" s="138">
        <f t="shared" si="195"/>
        <v>0</v>
      </c>
      <c r="CE85" s="66">
        <f>IF(details!AU85="","",details!AU85)</f>
        <v>5</v>
      </c>
      <c r="CF85" s="66">
        <f>IF(details!AV85="","",details!AV85)</f>
        <v>5</v>
      </c>
      <c r="CG85" s="66">
        <f t="shared" si="196"/>
        <v>10</v>
      </c>
      <c r="CH85" s="66">
        <f>IF(details!AW85="","",details!AW85)</f>
        <v>5</v>
      </c>
      <c r="CI85" s="66">
        <f>IF(details!AX85="","",details!AX85)</f>
        <v>5</v>
      </c>
      <c r="CJ85" s="66">
        <f t="shared" si="197"/>
        <v>10</v>
      </c>
      <c r="CK85" s="66">
        <f>IF(details!AY85="","",details!AY85)</f>
        <v>5</v>
      </c>
      <c r="CL85" s="66">
        <f>IF(details!AZ85="","",details!AZ85)</f>
        <v>5</v>
      </c>
      <c r="CM85" s="66">
        <f t="shared" si="198"/>
        <v>10</v>
      </c>
      <c r="CN85" s="150">
        <f t="shared" si="199"/>
        <v>30</v>
      </c>
      <c r="CO85" s="66">
        <f>IF(details!BA85="","",details!BA85)</f>
        <v>22</v>
      </c>
      <c r="CP85" s="66">
        <f>IF(details!BB85="","",details!BB85)</f>
        <v>22</v>
      </c>
      <c r="CQ85" s="66">
        <f>IF(details!BC85="","",details!BC85)</f>
        <v>2</v>
      </c>
      <c r="CR85" s="150">
        <f t="shared" si="200"/>
        <v>46</v>
      </c>
      <c r="CS85" s="151">
        <f t="shared" si="201"/>
        <v>76</v>
      </c>
      <c r="CT85" s="66">
        <f>IF(details!BD85="","",details!BD85)</f>
        <v>22</v>
      </c>
      <c r="CU85" s="66">
        <f>IF(details!BE85="","",details!BE85)</f>
        <v>22</v>
      </c>
      <c r="CV85" s="66">
        <f>IF(details!BF85="","",details!BF85)</f>
        <v>20</v>
      </c>
      <c r="CW85" s="151">
        <f t="shared" si="202"/>
        <v>64</v>
      </c>
      <c r="CX85" s="97">
        <f t="shared" si="203"/>
        <v>140</v>
      </c>
      <c r="CY85" s="152">
        <f t="shared" si="204"/>
        <v>70</v>
      </c>
      <c r="CZ85" s="97" t="str">
        <f t="shared" si="205"/>
        <v>C</v>
      </c>
      <c r="DA85" s="138">
        <f t="shared" si="159"/>
        <v>200</v>
      </c>
      <c r="DB85" s="138">
        <f t="shared" si="206"/>
        <v>0</v>
      </c>
      <c r="DC85" s="66">
        <f>IF(details!BG85="","",details!BG85)</f>
        <v>5</v>
      </c>
      <c r="DD85" s="66">
        <f>IF(details!BH85="","",details!BH85)</f>
        <v>5</v>
      </c>
      <c r="DE85" s="66">
        <f t="shared" si="207"/>
        <v>10</v>
      </c>
      <c r="DF85" s="66">
        <f>IF(details!BI85="","",details!BI85)</f>
        <v>5</v>
      </c>
      <c r="DG85" s="66">
        <f>IF(details!BJ85="","",details!BJ85)</f>
        <v>5</v>
      </c>
      <c r="DH85" s="66">
        <f t="shared" si="208"/>
        <v>10</v>
      </c>
      <c r="DI85" s="66">
        <f>IF(details!BK85="","",details!BK85)</f>
        <v>5</v>
      </c>
      <c r="DJ85" s="66">
        <f>IF(details!BL85="","",details!BL85)</f>
        <v>5</v>
      </c>
      <c r="DK85" s="66">
        <f t="shared" si="209"/>
        <v>10</v>
      </c>
      <c r="DL85" s="150">
        <f t="shared" si="210"/>
        <v>30</v>
      </c>
      <c r="DM85" s="66">
        <f>IF(details!BM85="","",details!BM85)</f>
        <v>50</v>
      </c>
      <c r="DN85" s="66">
        <f>IF(details!BN85="","",details!BN85)</f>
        <v>20</v>
      </c>
      <c r="DO85" s="150">
        <f t="shared" si="211"/>
        <v>70</v>
      </c>
      <c r="DP85" s="151">
        <f t="shared" si="212"/>
        <v>100</v>
      </c>
      <c r="DQ85" s="66">
        <f>IF(details!BO85="","",details!BO85)</f>
        <v>70</v>
      </c>
      <c r="DR85" s="66">
        <f>IF(details!BP85="","",details!BP85)</f>
        <v>30</v>
      </c>
      <c r="DS85" s="151">
        <f t="shared" si="213"/>
        <v>100</v>
      </c>
      <c r="DT85" s="97">
        <f t="shared" si="214"/>
        <v>200</v>
      </c>
      <c r="DU85" s="152">
        <f t="shared" si="215"/>
        <v>100</v>
      </c>
      <c r="DV85" s="97" t="str">
        <f t="shared" si="216"/>
        <v>A</v>
      </c>
      <c r="DW85" s="138">
        <f t="shared" si="160"/>
        <v>200</v>
      </c>
      <c r="DX85" s="138">
        <f t="shared" si="217"/>
        <v>0</v>
      </c>
      <c r="DY85" s="66">
        <f>IF(details!BQ85="","",details!BQ85)</f>
        <v>5</v>
      </c>
      <c r="DZ85" s="66">
        <f>IF(details!BR85="","",details!BR85)</f>
        <v>5</v>
      </c>
      <c r="EA85" s="66">
        <f t="shared" si="218"/>
        <v>10</v>
      </c>
      <c r="EB85" s="66">
        <f>IF(details!BS85="","",details!BS85)</f>
        <v>5</v>
      </c>
      <c r="EC85" s="66">
        <f>IF(details!BT85="","",details!BT85)</f>
        <v>5</v>
      </c>
      <c r="ED85" s="66">
        <f t="shared" si="219"/>
        <v>10</v>
      </c>
      <c r="EE85" s="66">
        <f>IF(details!BU85="","",details!BU85)</f>
        <v>5</v>
      </c>
      <c r="EF85" s="66">
        <f>IF(details!BV85="","",details!BV85)</f>
        <v>5</v>
      </c>
      <c r="EG85" s="66">
        <f t="shared" si="220"/>
        <v>10</v>
      </c>
      <c r="EH85" s="150">
        <f t="shared" si="221"/>
        <v>30</v>
      </c>
      <c r="EI85" s="66">
        <f>IF(details!BW85="","",details!BW85)</f>
        <v>50</v>
      </c>
      <c r="EJ85" s="66">
        <f>IF(details!BX85="","",details!BX85)</f>
        <v>20</v>
      </c>
      <c r="EK85" s="150">
        <f t="shared" si="222"/>
        <v>70</v>
      </c>
      <c r="EL85" s="151">
        <f t="shared" si="223"/>
        <v>100</v>
      </c>
      <c r="EM85" s="66">
        <f>IF(details!BY85="","",details!BY85)</f>
        <v>70</v>
      </c>
      <c r="EN85" s="66">
        <f>IF(details!BZ85="","",details!BZ85)</f>
        <v>30</v>
      </c>
      <c r="EO85" s="151">
        <f t="shared" si="224"/>
        <v>100</v>
      </c>
      <c r="EP85" s="97">
        <f t="shared" si="225"/>
        <v>200</v>
      </c>
      <c r="EQ85" s="152">
        <f t="shared" si="226"/>
        <v>100</v>
      </c>
      <c r="ER85" s="97" t="str">
        <f t="shared" si="227"/>
        <v>A</v>
      </c>
      <c r="ES85" s="138">
        <f t="shared" si="161"/>
        <v>200</v>
      </c>
      <c r="ET85" s="138">
        <f t="shared" si="228"/>
        <v>0</v>
      </c>
      <c r="EU85" s="66">
        <f>IF(details!CA85="","",details!CA85)</f>
        <v>20</v>
      </c>
      <c r="EV85" s="66">
        <f>IF(details!CB85="","",details!CB85)</f>
        <v>20</v>
      </c>
      <c r="EW85" s="66">
        <f>IF(details!CC85="","",details!CC85)</f>
        <v>20</v>
      </c>
      <c r="EX85" s="66">
        <f>IF(details!CD85="","",details!CD85)</f>
        <v>20</v>
      </c>
      <c r="EY85" s="66">
        <f>IF(details!CE85="","",details!CE85)</f>
        <v>20</v>
      </c>
      <c r="EZ85" s="97">
        <f t="shared" si="229"/>
        <v>100</v>
      </c>
      <c r="FA85" s="97">
        <f t="shared" si="230"/>
        <v>100</v>
      </c>
      <c r="FB85" s="97" t="str">
        <f t="shared" si="231"/>
        <v>A</v>
      </c>
      <c r="FC85" s="138">
        <f t="shared" si="232"/>
        <v>100</v>
      </c>
      <c r="FD85" s="138">
        <f t="shared" si="233"/>
        <v>0</v>
      </c>
      <c r="FE85" s="66">
        <f>IF(details!CF85="","",details!CF85)</f>
        <v>20</v>
      </c>
      <c r="FF85" s="66">
        <f>IF(details!CG85="","",details!CG85)</f>
        <v>20</v>
      </c>
      <c r="FG85" s="66">
        <f>IF(details!CH85="","",details!CH85)</f>
        <v>20</v>
      </c>
      <c r="FH85" s="66">
        <f>IF(details!CI85="","",details!CI85)</f>
        <v>20</v>
      </c>
      <c r="FI85" s="66">
        <f>IF(details!CJ85="","",details!CJ85)</f>
        <v>20</v>
      </c>
      <c r="FJ85" s="97">
        <f t="shared" si="234"/>
        <v>100</v>
      </c>
      <c r="FK85" s="97">
        <f t="shared" si="235"/>
        <v>100</v>
      </c>
      <c r="FL85" s="97" t="str">
        <f t="shared" si="236"/>
        <v>A</v>
      </c>
      <c r="FM85" s="138">
        <f t="shared" si="237"/>
        <v>100</v>
      </c>
      <c r="FN85" s="138">
        <f t="shared" si="238"/>
        <v>0</v>
      </c>
      <c r="FO85" s="66">
        <f>IF(details!CK85="","",details!CK85)</f>
        <v>20</v>
      </c>
      <c r="FP85" s="66">
        <f>IF(details!CL85="","",details!CL85)</f>
        <v>20</v>
      </c>
      <c r="FQ85" s="66">
        <f>IF(details!CM85="","",details!CM85)</f>
        <v>20</v>
      </c>
      <c r="FR85" s="66">
        <f>IF(details!CN85="","",details!CN85)</f>
        <v>20</v>
      </c>
      <c r="FS85" s="66">
        <f>IF(details!CO85="","",details!CO85)</f>
        <v>20</v>
      </c>
      <c r="FT85" s="97">
        <f t="shared" si="239"/>
        <v>100</v>
      </c>
      <c r="FU85" s="97">
        <f t="shared" si="240"/>
        <v>100</v>
      </c>
      <c r="FV85" s="97" t="str">
        <f t="shared" si="241"/>
        <v>A</v>
      </c>
      <c r="FW85" s="138">
        <f t="shared" si="242"/>
        <v>100</v>
      </c>
      <c r="FX85" s="138">
        <f t="shared" si="243"/>
        <v>0</v>
      </c>
      <c r="FY85" s="96">
        <f t="shared" si="244"/>
        <v>200</v>
      </c>
      <c r="FZ85" s="96">
        <f t="shared" si="245"/>
        <v>140</v>
      </c>
      <c r="GA85" s="96" t="str">
        <f t="shared" si="246"/>
        <v>C</v>
      </c>
      <c r="GB85" s="96">
        <f t="shared" si="247"/>
        <v>200</v>
      </c>
      <c r="GC85" s="96">
        <f t="shared" si="248"/>
        <v>140</v>
      </c>
      <c r="GD85" s="96" t="str">
        <f t="shared" si="249"/>
        <v>C</v>
      </c>
      <c r="GE85" s="154">
        <f t="shared" si="250"/>
        <v>200</v>
      </c>
      <c r="GF85" s="154">
        <f t="shared" si="251"/>
        <v>200</v>
      </c>
      <c r="GG85" s="154" t="str">
        <f t="shared" si="252"/>
        <v>A</v>
      </c>
      <c r="GH85" s="96" t="str">
        <f t="shared" si="253"/>
        <v>A</v>
      </c>
      <c r="GI85" s="96" t="str">
        <f t="shared" si="254"/>
        <v/>
      </c>
      <c r="GJ85" s="96" t="str">
        <f t="shared" si="255"/>
        <v/>
      </c>
      <c r="GK85" s="96" t="str">
        <f t="shared" si="256"/>
        <v/>
      </c>
      <c r="GL85" s="96" t="str">
        <f t="shared" si="257"/>
        <v/>
      </c>
      <c r="GM85" s="96">
        <f t="shared" si="258"/>
        <v>200</v>
      </c>
      <c r="GN85" s="96">
        <f t="shared" si="259"/>
        <v>140</v>
      </c>
      <c r="GO85" s="96" t="str">
        <f t="shared" si="260"/>
        <v>C</v>
      </c>
      <c r="GP85" s="96">
        <f t="shared" si="261"/>
        <v>200</v>
      </c>
      <c r="GQ85" s="96">
        <f t="shared" si="262"/>
        <v>200</v>
      </c>
      <c r="GR85" s="96" t="str">
        <f t="shared" si="263"/>
        <v>A</v>
      </c>
      <c r="GS85" s="96">
        <f t="shared" si="264"/>
        <v>200</v>
      </c>
      <c r="GT85" s="96">
        <f t="shared" si="265"/>
        <v>200</v>
      </c>
      <c r="GU85" s="96" t="str">
        <f t="shared" si="266"/>
        <v>A</v>
      </c>
      <c r="GV85" s="96">
        <f t="shared" si="267"/>
        <v>100</v>
      </c>
      <c r="GW85" s="96">
        <f t="shared" si="268"/>
        <v>100</v>
      </c>
      <c r="GX85" s="96" t="str">
        <f t="shared" si="269"/>
        <v>A</v>
      </c>
      <c r="GY85" s="155">
        <f t="shared" si="270"/>
        <v>100</v>
      </c>
      <c r="GZ85" s="155">
        <f t="shared" si="271"/>
        <v>100</v>
      </c>
      <c r="HA85" s="155" t="str">
        <f t="shared" si="272"/>
        <v>A</v>
      </c>
      <c r="HB85" s="155">
        <f t="shared" si="273"/>
        <v>100</v>
      </c>
      <c r="HC85" s="155">
        <f t="shared" si="274"/>
        <v>100</v>
      </c>
      <c r="HD85" s="155" t="str">
        <f t="shared" si="275"/>
        <v>A</v>
      </c>
      <c r="HE85" s="257">
        <f t="shared" si="276"/>
        <v>0</v>
      </c>
      <c r="HF85" s="257">
        <f t="shared" si="277"/>
        <v>0</v>
      </c>
      <c r="HG85" s="257">
        <f t="shared" si="278"/>
        <v>4</v>
      </c>
      <c r="HH85" s="257">
        <f t="shared" si="279"/>
        <v>0</v>
      </c>
      <c r="HI85" s="66" t="str">
        <f t="shared" si="162"/>
        <v>PASSED</v>
      </c>
      <c r="HJ85" s="93">
        <f t="shared" si="280"/>
        <v>1200</v>
      </c>
      <c r="HK85" s="93">
        <f t="shared" si="281"/>
        <v>1020</v>
      </c>
      <c r="HL85" s="94">
        <f t="shared" si="282"/>
        <v>85</v>
      </c>
      <c r="HM85" s="216">
        <f t="shared" si="283"/>
        <v>85</v>
      </c>
      <c r="HN85" s="217">
        <f t="shared" si="284"/>
        <v>11.999999999999986</v>
      </c>
      <c r="HO85" s="95" t="str">
        <f t="shared" si="285"/>
        <v>B</v>
      </c>
      <c r="HP85" s="156" t="str">
        <f>details!EP85</f>
        <v/>
      </c>
      <c r="HQ85" s="157" t="str">
        <f>details!EQ85</f>
        <v/>
      </c>
      <c r="HR85" s="220" t="str">
        <f t="shared" si="286"/>
        <v/>
      </c>
      <c r="HS85" s="102" t="str">
        <f>IF(details!CP85="","",details!CP85)</f>
        <v/>
      </c>
    </row>
    <row r="86" spans="1:227" ht="14" customHeight="1">
      <c r="A86" s="147">
        <f>IF(details!A86="","",details!A86)</f>
        <v>80</v>
      </c>
      <c r="B86" s="66" t="str">
        <f>IF(details!B86="","",details!B86)</f>
        <v/>
      </c>
      <c r="C86" s="66" t="str">
        <f>IF(details!C86="","",details!C86)</f>
        <v/>
      </c>
      <c r="D86" s="97">
        <f>IF(details!D86="","",details!D86)</f>
        <v>880</v>
      </c>
      <c r="E86" s="97" t="str">
        <f>IF(details!E86="","",details!E86)</f>
        <v/>
      </c>
      <c r="F86" s="66" t="str">
        <f>IF(details!F86="","",details!F86)</f>
        <v/>
      </c>
      <c r="G86" s="315" t="str">
        <f>IF(details!G86="","",details!G86)</f>
        <v/>
      </c>
      <c r="H86" s="148" t="str">
        <f>IF(details!CQ86="","",details!CQ86)</f>
        <v/>
      </c>
      <c r="I86" s="149" t="str">
        <f>IF(details!I86="","",details!I86)</f>
        <v>A80</v>
      </c>
      <c r="J86" s="149" t="str">
        <f>IF(details!J86="","",details!J86)</f>
        <v>B80</v>
      </c>
      <c r="K86" s="149" t="str">
        <f>IF(details!K86="","",details!K86)</f>
        <v>C80</v>
      </c>
      <c r="L86" s="66">
        <f>IF(details!L86="","",details!L86)</f>
        <v>5</v>
      </c>
      <c r="M86" s="66">
        <f>IF(details!M86="","",details!M86)</f>
        <v>5</v>
      </c>
      <c r="N86" s="66">
        <f t="shared" si="163"/>
        <v>10</v>
      </c>
      <c r="O86" s="66">
        <f>IF(details!N86="","",details!N86)</f>
        <v>5</v>
      </c>
      <c r="P86" s="66">
        <f>IF(details!O86="","",details!O86)</f>
        <v>5</v>
      </c>
      <c r="Q86" s="66">
        <f t="shared" si="164"/>
        <v>10</v>
      </c>
      <c r="R86" s="66">
        <f>IF(details!P86="","",details!P86)</f>
        <v>5</v>
      </c>
      <c r="S86" s="66">
        <f>IF(details!Q86="","",details!Q86)</f>
        <v>5</v>
      </c>
      <c r="T86" s="66">
        <f t="shared" si="165"/>
        <v>10</v>
      </c>
      <c r="U86" s="150">
        <f t="shared" si="166"/>
        <v>30</v>
      </c>
      <c r="V86" s="66">
        <f>IF(details!R86="","",details!R86)</f>
        <v>21</v>
      </c>
      <c r="W86" s="66">
        <f>IF(details!S86="","",details!S86)</f>
        <v>21</v>
      </c>
      <c r="X86" s="66">
        <f>IF(details!T86="","",details!T86)</f>
        <v>1</v>
      </c>
      <c r="Y86" s="150">
        <f t="shared" si="167"/>
        <v>43</v>
      </c>
      <c r="Z86" s="151">
        <f t="shared" si="168"/>
        <v>73</v>
      </c>
      <c r="AA86" s="66">
        <f>IF(details!U86="","",details!U86)</f>
        <v>21</v>
      </c>
      <c r="AB86" s="66">
        <f>IF(details!V86="","",details!V86)</f>
        <v>21</v>
      </c>
      <c r="AC86" s="66">
        <f>IF(details!W86="","",details!W86)</f>
        <v>20</v>
      </c>
      <c r="AD86" s="151">
        <f t="shared" si="169"/>
        <v>62</v>
      </c>
      <c r="AE86" s="97">
        <f t="shared" si="170"/>
        <v>135</v>
      </c>
      <c r="AF86" s="152">
        <f t="shared" si="171"/>
        <v>68</v>
      </c>
      <c r="AG86" s="97" t="str">
        <f t="shared" si="172"/>
        <v>C</v>
      </c>
      <c r="AH86" s="138">
        <f t="shared" si="156"/>
        <v>200</v>
      </c>
      <c r="AI86" s="138">
        <f t="shared" si="173"/>
        <v>0</v>
      </c>
      <c r="AJ86" s="66">
        <f>IF(details!X86="","",details!X86)</f>
        <v>5</v>
      </c>
      <c r="AK86" s="66">
        <f>IF(details!Y86="","",details!Y86)</f>
        <v>5</v>
      </c>
      <c r="AL86" s="66">
        <f t="shared" si="174"/>
        <v>10</v>
      </c>
      <c r="AM86" s="66">
        <f>IF(details!Z86="","",details!Z86)</f>
        <v>5</v>
      </c>
      <c r="AN86" s="66">
        <f>IF(details!AA86="","",details!AA86)</f>
        <v>5</v>
      </c>
      <c r="AO86" s="66">
        <f t="shared" si="175"/>
        <v>10</v>
      </c>
      <c r="AP86" s="66">
        <f>IF(details!AB86="","",details!AB86)</f>
        <v>5</v>
      </c>
      <c r="AQ86" s="66">
        <f>IF(details!AC86="","",details!AC86)</f>
        <v>5</v>
      </c>
      <c r="AR86" s="66">
        <f t="shared" si="176"/>
        <v>10</v>
      </c>
      <c r="AS86" s="150">
        <f t="shared" si="177"/>
        <v>30</v>
      </c>
      <c r="AT86" s="66">
        <f>IF(details!AD86="","",details!AD86)</f>
        <v>21</v>
      </c>
      <c r="AU86" s="66">
        <f>IF(details!AE86="","",details!AE86)</f>
        <v>21</v>
      </c>
      <c r="AV86" s="66">
        <f>IF(details!AF86="","",details!AF86)</f>
        <v>1</v>
      </c>
      <c r="AW86" s="150">
        <f t="shared" si="178"/>
        <v>43</v>
      </c>
      <c r="AX86" s="151">
        <f t="shared" si="179"/>
        <v>73</v>
      </c>
      <c r="AY86" s="66">
        <f>IF(details!AG86="","",details!AG86)</f>
        <v>21</v>
      </c>
      <c r="AZ86" s="66">
        <f>IF(details!AH86="","",details!AH86)</f>
        <v>21</v>
      </c>
      <c r="BA86" s="66">
        <f>IF(details!AI86="","",details!AI86)</f>
        <v>20</v>
      </c>
      <c r="BB86" s="151">
        <f t="shared" si="180"/>
        <v>62</v>
      </c>
      <c r="BC86" s="97">
        <f t="shared" si="181"/>
        <v>135</v>
      </c>
      <c r="BD86" s="152">
        <f t="shared" si="182"/>
        <v>68</v>
      </c>
      <c r="BE86" s="97" t="str">
        <f t="shared" si="183"/>
        <v>C</v>
      </c>
      <c r="BF86" s="138">
        <f t="shared" si="157"/>
        <v>200</v>
      </c>
      <c r="BG86" s="138">
        <f t="shared" si="184"/>
        <v>0</v>
      </c>
      <c r="BH86" s="153" t="str">
        <f>IF(D86="","",details!AJ86)</f>
        <v>s</v>
      </c>
      <c r="BI86" s="66">
        <f>IF(details!AK86="","",details!AK86)</f>
        <v>5</v>
      </c>
      <c r="BJ86" s="66">
        <f>IF(details!AL86="","",details!AL86)</f>
        <v>5</v>
      </c>
      <c r="BK86" s="66">
        <f t="shared" si="185"/>
        <v>10</v>
      </c>
      <c r="BL86" s="66">
        <f>IF(details!AM86="","",details!AM86)</f>
        <v>5</v>
      </c>
      <c r="BM86" s="66">
        <f>IF(details!AN86="","",details!AN86)</f>
        <v>5</v>
      </c>
      <c r="BN86" s="66">
        <f t="shared" si="186"/>
        <v>10</v>
      </c>
      <c r="BO86" s="66">
        <f>IF(details!AO86="","",details!AO86)</f>
        <v>5</v>
      </c>
      <c r="BP86" s="66">
        <f>IF(details!AP86="","",details!AP86)</f>
        <v>5</v>
      </c>
      <c r="BQ86" s="66">
        <f t="shared" si="187"/>
        <v>10</v>
      </c>
      <c r="BR86" s="150">
        <f t="shared" si="188"/>
        <v>30</v>
      </c>
      <c r="BS86" s="66">
        <f>IF(details!AQ86="","",details!AQ86)</f>
        <v>50</v>
      </c>
      <c r="BT86" s="66">
        <f>IF(details!AR86="","",details!AR86)</f>
        <v>20</v>
      </c>
      <c r="BU86" s="150">
        <f t="shared" si="189"/>
        <v>70</v>
      </c>
      <c r="BV86" s="151">
        <f t="shared" si="190"/>
        <v>100</v>
      </c>
      <c r="BW86" s="66">
        <f>IF(details!AS86="","",details!AS86)</f>
        <v>70</v>
      </c>
      <c r="BX86" s="66">
        <f>IF(details!AT86="","",details!AT86)</f>
        <v>30</v>
      </c>
      <c r="BY86" s="151">
        <f t="shared" si="191"/>
        <v>100</v>
      </c>
      <c r="BZ86" s="97">
        <f t="shared" si="192"/>
        <v>200</v>
      </c>
      <c r="CA86" s="152">
        <f t="shared" si="193"/>
        <v>100</v>
      </c>
      <c r="CB86" s="97" t="str">
        <f t="shared" si="194"/>
        <v>A</v>
      </c>
      <c r="CC86" s="138">
        <f t="shared" si="158"/>
        <v>200</v>
      </c>
      <c r="CD86" s="138">
        <f t="shared" si="195"/>
        <v>0</v>
      </c>
      <c r="CE86" s="66">
        <f>IF(details!AU86="","",details!AU86)</f>
        <v>5</v>
      </c>
      <c r="CF86" s="66">
        <f>IF(details!AV86="","",details!AV86)</f>
        <v>5</v>
      </c>
      <c r="CG86" s="66">
        <f t="shared" si="196"/>
        <v>10</v>
      </c>
      <c r="CH86" s="66">
        <f>IF(details!AW86="","",details!AW86)</f>
        <v>5</v>
      </c>
      <c r="CI86" s="66">
        <f>IF(details!AX86="","",details!AX86)</f>
        <v>5</v>
      </c>
      <c r="CJ86" s="66">
        <f t="shared" si="197"/>
        <v>10</v>
      </c>
      <c r="CK86" s="66">
        <f>IF(details!AY86="","",details!AY86)</f>
        <v>5</v>
      </c>
      <c r="CL86" s="66">
        <f>IF(details!AZ86="","",details!AZ86)</f>
        <v>5</v>
      </c>
      <c r="CM86" s="66">
        <f t="shared" si="198"/>
        <v>10</v>
      </c>
      <c r="CN86" s="150">
        <f t="shared" si="199"/>
        <v>30</v>
      </c>
      <c r="CO86" s="66">
        <f>IF(details!BA86="","",details!BA86)</f>
        <v>21</v>
      </c>
      <c r="CP86" s="66">
        <f>IF(details!BB86="","",details!BB86)</f>
        <v>21</v>
      </c>
      <c r="CQ86" s="66">
        <f>IF(details!BC86="","",details!BC86)</f>
        <v>1</v>
      </c>
      <c r="CR86" s="150">
        <f t="shared" si="200"/>
        <v>43</v>
      </c>
      <c r="CS86" s="151">
        <f t="shared" si="201"/>
        <v>73</v>
      </c>
      <c r="CT86" s="66">
        <f>IF(details!BD86="","",details!BD86)</f>
        <v>21</v>
      </c>
      <c r="CU86" s="66">
        <f>IF(details!BE86="","",details!BE86)</f>
        <v>21</v>
      </c>
      <c r="CV86" s="66">
        <f>IF(details!BF86="","",details!BF86)</f>
        <v>20</v>
      </c>
      <c r="CW86" s="151">
        <f t="shared" si="202"/>
        <v>62</v>
      </c>
      <c r="CX86" s="97">
        <f t="shared" si="203"/>
        <v>135</v>
      </c>
      <c r="CY86" s="152">
        <f t="shared" si="204"/>
        <v>68</v>
      </c>
      <c r="CZ86" s="97" t="str">
        <f t="shared" si="205"/>
        <v>C</v>
      </c>
      <c r="DA86" s="138">
        <f t="shared" si="159"/>
        <v>200</v>
      </c>
      <c r="DB86" s="138">
        <f t="shared" si="206"/>
        <v>0</v>
      </c>
      <c r="DC86" s="66">
        <f>IF(details!BG86="","",details!BG86)</f>
        <v>5</v>
      </c>
      <c r="DD86" s="66">
        <f>IF(details!BH86="","",details!BH86)</f>
        <v>5</v>
      </c>
      <c r="DE86" s="66">
        <f t="shared" si="207"/>
        <v>10</v>
      </c>
      <c r="DF86" s="66">
        <f>IF(details!BI86="","",details!BI86)</f>
        <v>5</v>
      </c>
      <c r="DG86" s="66">
        <f>IF(details!BJ86="","",details!BJ86)</f>
        <v>5</v>
      </c>
      <c r="DH86" s="66">
        <f t="shared" si="208"/>
        <v>10</v>
      </c>
      <c r="DI86" s="66">
        <f>IF(details!BK86="","",details!BK86)</f>
        <v>5</v>
      </c>
      <c r="DJ86" s="66">
        <f>IF(details!BL86="","",details!BL86)</f>
        <v>5</v>
      </c>
      <c r="DK86" s="66">
        <f t="shared" si="209"/>
        <v>10</v>
      </c>
      <c r="DL86" s="150">
        <f t="shared" si="210"/>
        <v>30</v>
      </c>
      <c r="DM86" s="66">
        <f>IF(details!BM86="","",details!BM86)</f>
        <v>50</v>
      </c>
      <c r="DN86" s="66">
        <f>IF(details!BN86="","",details!BN86)</f>
        <v>20</v>
      </c>
      <c r="DO86" s="150">
        <f t="shared" si="211"/>
        <v>70</v>
      </c>
      <c r="DP86" s="151">
        <f t="shared" si="212"/>
        <v>100</v>
      </c>
      <c r="DQ86" s="66">
        <f>IF(details!BO86="","",details!BO86)</f>
        <v>70</v>
      </c>
      <c r="DR86" s="66">
        <f>IF(details!BP86="","",details!BP86)</f>
        <v>30</v>
      </c>
      <c r="DS86" s="151">
        <f t="shared" si="213"/>
        <v>100</v>
      </c>
      <c r="DT86" s="97">
        <f t="shared" si="214"/>
        <v>200</v>
      </c>
      <c r="DU86" s="152">
        <f t="shared" si="215"/>
        <v>100</v>
      </c>
      <c r="DV86" s="97" t="str">
        <f t="shared" si="216"/>
        <v>A</v>
      </c>
      <c r="DW86" s="138">
        <f t="shared" si="160"/>
        <v>200</v>
      </c>
      <c r="DX86" s="138">
        <f t="shared" si="217"/>
        <v>0</v>
      </c>
      <c r="DY86" s="66">
        <f>IF(details!BQ86="","",details!BQ86)</f>
        <v>5</v>
      </c>
      <c r="DZ86" s="66">
        <f>IF(details!BR86="","",details!BR86)</f>
        <v>5</v>
      </c>
      <c r="EA86" s="66">
        <f t="shared" si="218"/>
        <v>10</v>
      </c>
      <c r="EB86" s="66">
        <f>IF(details!BS86="","",details!BS86)</f>
        <v>5</v>
      </c>
      <c r="EC86" s="66">
        <f>IF(details!BT86="","",details!BT86)</f>
        <v>5</v>
      </c>
      <c r="ED86" s="66">
        <f t="shared" si="219"/>
        <v>10</v>
      </c>
      <c r="EE86" s="66">
        <f>IF(details!BU86="","",details!BU86)</f>
        <v>5</v>
      </c>
      <c r="EF86" s="66">
        <f>IF(details!BV86="","",details!BV86)</f>
        <v>5</v>
      </c>
      <c r="EG86" s="66">
        <f t="shared" si="220"/>
        <v>10</v>
      </c>
      <c r="EH86" s="150">
        <f t="shared" si="221"/>
        <v>30</v>
      </c>
      <c r="EI86" s="66">
        <f>IF(details!BW86="","",details!BW86)</f>
        <v>50</v>
      </c>
      <c r="EJ86" s="66">
        <f>IF(details!BX86="","",details!BX86)</f>
        <v>20</v>
      </c>
      <c r="EK86" s="150">
        <f t="shared" si="222"/>
        <v>70</v>
      </c>
      <c r="EL86" s="151">
        <f t="shared" si="223"/>
        <v>100</v>
      </c>
      <c r="EM86" s="66">
        <f>IF(details!BY86="","",details!BY86)</f>
        <v>70</v>
      </c>
      <c r="EN86" s="66">
        <f>IF(details!BZ86="","",details!BZ86)</f>
        <v>30</v>
      </c>
      <c r="EO86" s="151">
        <f t="shared" si="224"/>
        <v>100</v>
      </c>
      <c r="EP86" s="97">
        <f t="shared" si="225"/>
        <v>200</v>
      </c>
      <c r="EQ86" s="152">
        <f t="shared" si="226"/>
        <v>100</v>
      </c>
      <c r="ER86" s="97" t="str">
        <f t="shared" si="227"/>
        <v>A</v>
      </c>
      <c r="ES86" s="138">
        <f t="shared" si="161"/>
        <v>200</v>
      </c>
      <c r="ET86" s="138">
        <f t="shared" si="228"/>
        <v>0</v>
      </c>
      <c r="EU86" s="66">
        <f>IF(details!CA86="","",details!CA86)</f>
        <v>20</v>
      </c>
      <c r="EV86" s="66">
        <f>IF(details!CB86="","",details!CB86)</f>
        <v>20</v>
      </c>
      <c r="EW86" s="66">
        <f>IF(details!CC86="","",details!CC86)</f>
        <v>20</v>
      </c>
      <c r="EX86" s="66">
        <f>IF(details!CD86="","",details!CD86)</f>
        <v>20</v>
      </c>
      <c r="EY86" s="66">
        <f>IF(details!CE86="","",details!CE86)</f>
        <v>20</v>
      </c>
      <c r="EZ86" s="97">
        <f t="shared" si="229"/>
        <v>100</v>
      </c>
      <c r="FA86" s="97">
        <f t="shared" si="230"/>
        <v>100</v>
      </c>
      <c r="FB86" s="97" t="str">
        <f t="shared" si="231"/>
        <v>A</v>
      </c>
      <c r="FC86" s="138">
        <f t="shared" si="232"/>
        <v>100</v>
      </c>
      <c r="FD86" s="138">
        <f t="shared" si="233"/>
        <v>0</v>
      </c>
      <c r="FE86" s="66">
        <f>IF(details!CF86="","",details!CF86)</f>
        <v>20</v>
      </c>
      <c r="FF86" s="66">
        <f>IF(details!CG86="","",details!CG86)</f>
        <v>20</v>
      </c>
      <c r="FG86" s="66">
        <f>IF(details!CH86="","",details!CH86)</f>
        <v>20</v>
      </c>
      <c r="FH86" s="66">
        <f>IF(details!CI86="","",details!CI86)</f>
        <v>20</v>
      </c>
      <c r="FI86" s="66">
        <f>IF(details!CJ86="","",details!CJ86)</f>
        <v>20</v>
      </c>
      <c r="FJ86" s="97">
        <f t="shared" si="234"/>
        <v>100</v>
      </c>
      <c r="FK86" s="97">
        <f t="shared" si="235"/>
        <v>100</v>
      </c>
      <c r="FL86" s="97" t="str">
        <f t="shared" si="236"/>
        <v>A</v>
      </c>
      <c r="FM86" s="138">
        <f t="shared" si="237"/>
        <v>100</v>
      </c>
      <c r="FN86" s="138">
        <f t="shared" si="238"/>
        <v>0</v>
      </c>
      <c r="FO86" s="66">
        <f>IF(details!CK86="","",details!CK86)</f>
        <v>20</v>
      </c>
      <c r="FP86" s="66">
        <f>IF(details!CL86="","",details!CL86)</f>
        <v>20</v>
      </c>
      <c r="FQ86" s="66">
        <f>IF(details!CM86="","",details!CM86)</f>
        <v>20</v>
      </c>
      <c r="FR86" s="66">
        <f>IF(details!CN86="","",details!CN86)</f>
        <v>20</v>
      </c>
      <c r="FS86" s="66">
        <f>IF(details!CO86="","",details!CO86)</f>
        <v>20</v>
      </c>
      <c r="FT86" s="97">
        <f t="shared" si="239"/>
        <v>100</v>
      </c>
      <c r="FU86" s="97">
        <f t="shared" si="240"/>
        <v>100</v>
      </c>
      <c r="FV86" s="97" t="str">
        <f t="shared" si="241"/>
        <v>A</v>
      </c>
      <c r="FW86" s="138">
        <f t="shared" si="242"/>
        <v>100</v>
      </c>
      <c r="FX86" s="138">
        <f t="shared" si="243"/>
        <v>0</v>
      </c>
      <c r="FY86" s="96">
        <f t="shared" si="244"/>
        <v>200</v>
      </c>
      <c r="FZ86" s="96">
        <f t="shared" si="245"/>
        <v>135</v>
      </c>
      <c r="GA86" s="96" t="str">
        <f t="shared" si="246"/>
        <v>C</v>
      </c>
      <c r="GB86" s="96">
        <f t="shared" si="247"/>
        <v>200</v>
      </c>
      <c r="GC86" s="96">
        <f t="shared" si="248"/>
        <v>135</v>
      </c>
      <c r="GD86" s="96" t="str">
        <f t="shared" si="249"/>
        <v>C</v>
      </c>
      <c r="GE86" s="154">
        <f t="shared" si="250"/>
        <v>200</v>
      </c>
      <c r="GF86" s="154">
        <f t="shared" si="251"/>
        <v>200</v>
      </c>
      <c r="GG86" s="154" t="str">
        <f t="shared" si="252"/>
        <v>A</v>
      </c>
      <c r="GH86" s="96" t="str">
        <f t="shared" si="253"/>
        <v>A</v>
      </c>
      <c r="GI86" s="96" t="str">
        <f t="shared" si="254"/>
        <v/>
      </c>
      <c r="GJ86" s="96" t="str">
        <f t="shared" si="255"/>
        <v/>
      </c>
      <c r="GK86" s="96" t="str">
        <f t="shared" si="256"/>
        <v/>
      </c>
      <c r="GL86" s="96" t="str">
        <f t="shared" si="257"/>
        <v/>
      </c>
      <c r="GM86" s="96">
        <f t="shared" si="258"/>
        <v>200</v>
      </c>
      <c r="GN86" s="96">
        <f t="shared" si="259"/>
        <v>135</v>
      </c>
      <c r="GO86" s="96" t="str">
        <f t="shared" si="260"/>
        <v>C</v>
      </c>
      <c r="GP86" s="96">
        <f t="shared" si="261"/>
        <v>200</v>
      </c>
      <c r="GQ86" s="96">
        <f t="shared" si="262"/>
        <v>200</v>
      </c>
      <c r="GR86" s="96" t="str">
        <f t="shared" si="263"/>
        <v>A</v>
      </c>
      <c r="GS86" s="96">
        <f t="shared" si="264"/>
        <v>200</v>
      </c>
      <c r="GT86" s="96">
        <f t="shared" si="265"/>
        <v>200</v>
      </c>
      <c r="GU86" s="96" t="str">
        <f t="shared" si="266"/>
        <v>A</v>
      </c>
      <c r="GV86" s="96">
        <f t="shared" si="267"/>
        <v>100</v>
      </c>
      <c r="GW86" s="96">
        <f t="shared" si="268"/>
        <v>100</v>
      </c>
      <c r="GX86" s="96" t="str">
        <f t="shared" si="269"/>
        <v>A</v>
      </c>
      <c r="GY86" s="155">
        <f t="shared" si="270"/>
        <v>100</v>
      </c>
      <c r="GZ86" s="155">
        <f t="shared" si="271"/>
        <v>100</v>
      </c>
      <c r="HA86" s="155" t="str">
        <f t="shared" si="272"/>
        <v>A</v>
      </c>
      <c r="HB86" s="155">
        <f t="shared" si="273"/>
        <v>100</v>
      </c>
      <c r="HC86" s="155">
        <f t="shared" si="274"/>
        <v>100</v>
      </c>
      <c r="HD86" s="155" t="str">
        <f t="shared" si="275"/>
        <v>A</v>
      </c>
      <c r="HE86" s="257">
        <f t="shared" si="276"/>
        <v>0</v>
      </c>
      <c r="HF86" s="257">
        <f t="shared" si="277"/>
        <v>0</v>
      </c>
      <c r="HG86" s="257">
        <f t="shared" si="278"/>
        <v>4</v>
      </c>
      <c r="HH86" s="257">
        <f t="shared" si="279"/>
        <v>0</v>
      </c>
      <c r="HI86" s="66" t="str">
        <f t="shared" si="162"/>
        <v>PASSED</v>
      </c>
      <c r="HJ86" s="93">
        <f t="shared" si="280"/>
        <v>1200</v>
      </c>
      <c r="HK86" s="93">
        <f t="shared" si="281"/>
        <v>1005</v>
      </c>
      <c r="HL86" s="94">
        <f t="shared" si="282"/>
        <v>83.75</v>
      </c>
      <c r="HM86" s="216">
        <f t="shared" si="283"/>
        <v>83.75</v>
      </c>
      <c r="HN86" s="217">
        <f t="shared" si="284"/>
        <v>12.99999999999998</v>
      </c>
      <c r="HO86" s="95" t="str">
        <f t="shared" si="285"/>
        <v>B</v>
      </c>
      <c r="HP86" s="156" t="str">
        <f>details!EP86</f>
        <v/>
      </c>
      <c r="HQ86" s="157" t="str">
        <f>details!EQ86</f>
        <v/>
      </c>
      <c r="HR86" s="220" t="str">
        <f t="shared" si="286"/>
        <v/>
      </c>
      <c r="HS86" s="102" t="str">
        <f>IF(details!CP86="","",details!CP86)</f>
        <v/>
      </c>
    </row>
    <row r="87" spans="1:227" ht="14" customHeight="1">
      <c r="A87" s="147">
        <f>IF(details!A87="","",details!A87)</f>
        <v>81</v>
      </c>
      <c r="B87" s="66" t="str">
        <f>IF(details!B87="","",details!B87)</f>
        <v/>
      </c>
      <c r="C87" s="66" t="str">
        <f>IF(details!C87="","",details!C87)</f>
        <v/>
      </c>
      <c r="D87" s="97">
        <f>IF(details!D87="","",details!D87)</f>
        <v>881</v>
      </c>
      <c r="E87" s="97" t="str">
        <f>IF(details!E87="","",details!E87)</f>
        <v/>
      </c>
      <c r="F87" s="66" t="str">
        <f>IF(details!F87="","",details!F87)</f>
        <v/>
      </c>
      <c r="G87" s="315" t="str">
        <f>IF(details!G87="","",details!G87)</f>
        <v/>
      </c>
      <c r="H87" s="148" t="str">
        <f>IF(details!CQ87="","",details!CQ87)</f>
        <v/>
      </c>
      <c r="I87" s="149" t="str">
        <f>IF(details!I87="","",details!I87)</f>
        <v>A81</v>
      </c>
      <c r="J87" s="149" t="str">
        <f>IF(details!J87="","",details!J87)</f>
        <v>B81</v>
      </c>
      <c r="K87" s="149" t="str">
        <f>IF(details!K87="","",details!K87)</f>
        <v>C81</v>
      </c>
      <c r="L87" s="66">
        <f>IF(details!L87="","",details!L87)</f>
        <v>5</v>
      </c>
      <c r="M87" s="66">
        <f>IF(details!M87="","",details!M87)</f>
        <v>5</v>
      </c>
      <c r="N87" s="66">
        <f t="shared" si="163"/>
        <v>10</v>
      </c>
      <c r="O87" s="66">
        <f>IF(details!N87="","",details!N87)</f>
        <v>5</v>
      </c>
      <c r="P87" s="66">
        <f>IF(details!O87="","",details!O87)</f>
        <v>5</v>
      </c>
      <c r="Q87" s="66">
        <f t="shared" si="164"/>
        <v>10</v>
      </c>
      <c r="R87" s="66">
        <f>IF(details!P87="","",details!P87)</f>
        <v>5</v>
      </c>
      <c r="S87" s="66">
        <f>IF(details!Q87="","",details!Q87)</f>
        <v>5</v>
      </c>
      <c r="T87" s="66">
        <f t="shared" si="165"/>
        <v>10</v>
      </c>
      <c r="U87" s="150">
        <f t="shared" si="166"/>
        <v>30</v>
      </c>
      <c r="V87" s="66">
        <f>IF(details!R87="","",details!R87)</f>
        <v>30</v>
      </c>
      <c r="W87" s="66">
        <f>IF(details!S87="","",details!S87)</f>
        <v>30</v>
      </c>
      <c r="X87" s="66">
        <f>IF(details!T87="","",details!T87)</f>
        <v>10</v>
      </c>
      <c r="Y87" s="150">
        <f t="shared" si="167"/>
        <v>70</v>
      </c>
      <c r="Z87" s="151">
        <f t="shared" si="168"/>
        <v>100</v>
      </c>
      <c r="AA87" s="66">
        <f>IF(details!U87="","",details!U87)</f>
        <v>40</v>
      </c>
      <c r="AB87" s="66">
        <f>IF(details!V87="","",details!V87)</f>
        <v>40</v>
      </c>
      <c r="AC87" s="66">
        <f>IF(details!W87="","",details!W87)</f>
        <v>20</v>
      </c>
      <c r="AD87" s="151">
        <f t="shared" si="169"/>
        <v>100</v>
      </c>
      <c r="AE87" s="97">
        <f t="shared" si="170"/>
        <v>200</v>
      </c>
      <c r="AF87" s="152">
        <f t="shared" si="171"/>
        <v>100</v>
      </c>
      <c r="AG87" s="97" t="str">
        <f t="shared" si="172"/>
        <v>A</v>
      </c>
      <c r="AH87" s="138">
        <f t="shared" si="156"/>
        <v>200</v>
      </c>
      <c r="AI87" s="138">
        <f t="shared" si="173"/>
        <v>0</v>
      </c>
      <c r="AJ87" s="66">
        <f>IF(details!X87="","",details!X87)</f>
        <v>5</v>
      </c>
      <c r="AK87" s="66">
        <f>IF(details!Y87="","",details!Y87)</f>
        <v>5</v>
      </c>
      <c r="AL87" s="66">
        <f t="shared" si="174"/>
        <v>10</v>
      </c>
      <c r="AM87" s="66">
        <f>IF(details!Z87="","",details!Z87)</f>
        <v>5</v>
      </c>
      <c r="AN87" s="66">
        <f>IF(details!AA87="","",details!AA87)</f>
        <v>5</v>
      </c>
      <c r="AO87" s="66">
        <f t="shared" si="175"/>
        <v>10</v>
      </c>
      <c r="AP87" s="66">
        <f>IF(details!AB87="","",details!AB87)</f>
        <v>5</v>
      </c>
      <c r="AQ87" s="66">
        <f>IF(details!AC87="","",details!AC87)</f>
        <v>5</v>
      </c>
      <c r="AR87" s="66">
        <f t="shared" si="176"/>
        <v>10</v>
      </c>
      <c r="AS87" s="150">
        <f t="shared" si="177"/>
        <v>30</v>
      </c>
      <c r="AT87" s="66">
        <f>IF(details!AD87="","",details!AD87)</f>
        <v>30</v>
      </c>
      <c r="AU87" s="66">
        <f>IF(details!AE87="","",details!AE87)</f>
        <v>30</v>
      </c>
      <c r="AV87" s="66">
        <f>IF(details!AF87="","",details!AF87)</f>
        <v>10</v>
      </c>
      <c r="AW87" s="150">
        <f t="shared" si="178"/>
        <v>70</v>
      </c>
      <c r="AX87" s="151">
        <f t="shared" si="179"/>
        <v>100</v>
      </c>
      <c r="AY87" s="66">
        <f>IF(details!AG87="","",details!AG87)</f>
        <v>40</v>
      </c>
      <c r="AZ87" s="66">
        <f>IF(details!AH87="","",details!AH87)</f>
        <v>40</v>
      </c>
      <c r="BA87" s="66">
        <f>IF(details!AI87="","",details!AI87)</f>
        <v>20</v>
      </c>
      <c r="BB87" s="151">
        <f t="shared" si="180"/>
        <v>100</v>
      </c>
      <c r="BC87" s="97">
        <f t="shared" si="181"/>
        <v>200</v>
      </c>
      <c r="BD87" s="152">
        <f t="shared" si="182"/>
        <v>100</v>
      </c>
      <c r="BE87" s="97" t="str">
        <f t="shared" si="183"/>
        <v>A</v>
      </c>
      <c r="BF87" s="138">
        <f t="shared" si="157"/>
        <v>200</v>
      </c>
      <c r="BG87" s="138">
        <f t="shared" si="184"/>
        <v>0</v>
      </c>
      <c r="BH87" s="153" t="str">
        <f>IF(D87="","",details!AJ87)</f>
        <v>s</v>
      </c>
      <c r="BI87" s="66">
        <f>IF(details!AK87="","",details!AK87)</f>
        <v>5</v>
      </c>
      <c r="BJ87" s="66">
        <f>IF(details!AL87="","",details!AL87)</f>
        <v>5</v>
      </c>
      <c r="BK87" s="66">
        <f t="shared" si="185"/>
        <v>10</v>
      </c>
      <c r="BL87" s="66">
        <f>IF(details!AM87="","",details!AM87)</f>
        <v>5</v>
      </c>
      <c r="BM87" s="66">
        <f>IF(details!AN87="","",details!AN87)</f>
        <v>5</v>
      </c>
      <c r="BN87" s="66">
        <f t="shared" si="186"/>
        <v>10</v>
      </c>
      <c r="BO87" s="66">
        <f>IF(details!AO87="","",details!AO87)</f>
        <v>5</v>
      </c>
      <c r="BP87" s="66">
        <f>IF(details!AP87="","",details!AP87)</f>
        <v>5</v>
      </c>
      <c r="BQ87" s="66">
        <f t="shared" si="187"/>
        <v>10</v>
      </c>
      <c r="BR87" s="150">
        <f t="shared" si="188"/>
        <v>30</v>
      </c>
      <c r="BS87" s="66">
        <f>IF(details!AQ87="","",details!AQ87)</f>
        <v>50</v>
      </c>
      <c r="BT87" s="66">
        <f>IF(details!AR87="","",details!AR87)</f>
        <v>20</v>
      </c>
      <c r="BU87" s="150">
        <f t="shared" si="189"/>
        <v>70</v>
      </c>
      <c r="BV87" s="151">
        <f t="shared" si="190"/>
        <v>100</v>
      </c>
      <c r="BW87" s="66">
        <f>IF(details!AS87="","",details!AS87)</f>
        <v>70</v>
      </c>
      <c r="BX87" s="66">
        <f>IF(details!AT87="","",details!AT87)</f>
        <v>30</v>
      </c>
      <c r="BY87" s="151">
        <f t="shared" si="191"/>
        <v>100</v>
      </c>
      <c r="BZ87" s="97">
        <f t="shared" si="192"/>
        <v>200</v>
      </c>
      <c r="CA87" s="152">
        <f t="shared" si="193"/>
        <v>100</v>
      </c>
      <c r="CB87" s="97" t="str">
        <f t="shared" si="194"/>
        <v>A</v>
      </c>
      <c r="CC87" s="138">
        <f t="shared" si="158"/>
        <v>200</v>
      </c>
      <c r="CD87" s="138">
        <f t="shared" si="195"/>
        <v>0</v>
      </c>
      <c r="CE87" s="66">
        <f>IF(details!AU87="","",details!AU87)</f>
        <v>5</v>
      </c>
      <c r="CF87" s="66">
        <f>IF(details!AV87="","",details!AV87)</f>
        <v>5</v>
      </c>
      <c r="CG87" s="66">
        <f t="shared" si="196"/>
        <v>10</v>
      </c>
      <c r="CH87" s="66">
        <f>IF(details!AW87="","",details!AW87)</f>
        <v>5</v>
      </c>
      <c r="CI87" s="66">
        <f>IF(details!AX87="","",details!AX87)</f>
        <v>5</v>
      </c>
      <c r="CJ87" s="66">
        <f t="shared" si="197"/>
        <v>10</v>
      </c>
      <c r="CK87" s="66">
        <f>IF(details!AY87="","",details!AY87)</f>
        <v>5</v>
      </c>
      <c r="CL87" s="66">
        <f>IF(details!AZ87="","",details!AZ87)</f>
        <v>5</v>
      </c>
      <c r="CM87" s="66">
        <f t="shared" si="198"/>
        <v>10</v>
      </c>
      <c r="CN87" s="150">
        <f t="shared" si="199"/>
        <v>30</v>
      </c>
      <c r="CO87" s="66">
        <f>IF(details!BA87="","",details!BA87)</f>
        <v>30</v>
      </c>
      <c r="CP87" s="66">
        <f>IF(details!BB87="","",details!BB87)</f>
        <v>30</v>
      </c>
      <c r="CQ87" s="66">
        <f>IF(details!BC87="","",details!BC87)</f>
        <v>10</v>
      </c>
      <c r="CR87" s="150">
        <f t="shared" si="200"/>
        <v>70</v>
      </c>
      <c r="CS87" s="151">
        <f t="shared" si="201"/>
        <v>100</v>
      </c>
      <c r="CT87" s="66">
        <f>IF(details!BD87="","",details!BD87)</f>
        <v>40</v>
      </c>
      <c r="CU87" s="66">
        <f>IF(details!BE87="","",details!BE87)</f>
        <v>40</v>
      </c>
      <c r="CV87" s="66">
        <f>IF(details!BF87="","",details!BF87)</f>
        <v>20</v>
      </c>
      <c r="CW87" s="151">
        <f t="shared" si="202"/>
        <v>100</v>
      </c>
      <c r="CX87" s="97">
        <f t="shared" si="203"/>
        <v>200</v>
      </c>
      <c r="CY87" s="152">
        <f t="shared" si="204"/>
        <v>100</v>
      </c>
      <c r="CZ87" s="97" t="str">
        <f t="shared" si="205"/>
        <v>A</v>
      </c>
      <c r="DA87" s="138">
        <f t="shared" si="159"/>
        <v>200</v>
      </c>
      <c r="DB87" s="138">
        <f t="shared" si="206"/>
        <v>0</v>
      </c>
      <c r="DC87" s="66">
        <f>IF(details!BG87="","",details!BG87)</f>
        <v>5</v>
      </c>
      <c r="DD87" s="66">
        <f>IF(details!BH87="","",details!BH87)</f>
        <v>5</v>
      </c>
      <c r="DE87" s="66">
        <f t="shared" si="207"/>
        <v>10</v>
      </c>
      <c r="DF87" s="66">
        <f>IF(details!BI87="","",details!BI87)</f>
        <v>5</v>
      </c>
      <c r="DG87" s="66">
        <f>IF(details!BJ87="","",details!BJ87)</f>
        <v>5</v>
      </c>
      <c r="DH87" s="66">
        <f t="shared" si="208"/>
        <v>10</v>
      </c>
      <c r="DI87" s="66">
        <f>IF(details!BK87="","",details!BK87)</f>
        <v>5</v>
      </c>
      <c r="DJ87" s="66">
        <f>IF(details!BL87="","",details!BL87)</f>
        <v>5</v>
      </c>
      <c r="DK87" s="66">
        <f t="shared" si="209"/>
        <v>10</v>
      </c>
      <c r="DL87" s="150">
        <f t="shared" si="210"/>
        <v>30</v>
      </c>
      <c r="DM87" s="66">
        <f>IF(details!BM87="","",details!BM87)</f>
        <v>50</v>
      </c>
      <c r="DN87" s="66">
        <f>IF(details!BN87="","",details!BN87)</f>
        <v>20</v>
      </c>
      <c r="DO87" s="150">
        <f t="shared" si="211"/>
        <v>70</v>
      </c>
      <c r="DP87" s="151">
        <f t="shared" si="212"/>
        <v>100</v>
      </c>
      <c r="DQ87" s="66">
        <f>IF(details!BO87="","",details!BO87)</f>
        <v>70</v>
      </c>
      <c r="DR87" s="66">
        <f>IF(details!BP87="","",details!BP87)</f>
        <v>30</v>
      </c>
      <c r="DS87" s="151">
        <f t="shared" si="213"/>
        <v>100</v>
      </c>
      <c r="DT87" s="97">
        <f t="shared" si="214"/>
        <v>200</v>
      </c>
      <c r="DU87" s="152">
        <f t="shared" si="215"/>
        <v>100</v>
      </c>
      <c r="DV87" s="97" t="str">
        <f t="shared" si="216"/>
        <v>A</v>
      </c>
      <c r="DW87" s="138">
        <f t="shared" si="160"/>
        <v>200</v>
      </c>
      <c r="DX87" s="138">
        <f t="shared" si="217"/>
        <v>0</v>
      </c>
      <c r="DY87" s="66">
        <f>IF(details!BQ87="","",details!BQ87)</f>
        <v>5</v>
      </c>
      <c r="DZ87" s="66">
        <f>IF(details!BR87="","",details!BR87)</f>
        <v>5</v>
      </c>
      <c r="EA87" s="66">
        <f t="shared" si="218"/>
        <v>10</v>
      </c>
      <c r="EB87" s="66">
        <f>IF(details!BS87="","",details!BS87)</f>
        <v>5</v>
      </c>
      <c r="EC87" s="66">
        <f>IF(details!BT87="","",details!BT87)</f>
        <v>5</v>
      </c>
      <c r="ED87" s="66">
        <f t="shared" si="219"/>
        <v>10</v>
      </c>
      <c r="EE87" s="66">
        <f>IF(details!BU87="","",details!BU87)</f>
        <v>5</v>
      </c>
      <c r="EF87" s="66">
        <f>IF(details!BV87="","",details!BV87)</f>
        <v>5</v>
      </c>
      <c r="EG87" s="66">
        <f t="shared" si="220"/>
        <v>10</v>
      </c>
      <c r="EH87" s="150">
        <f t="shared" si="221"/>
        <v>30</v>
      </c>
      <c r="EI87" s="66">
        <f>IF(details!BW87="","",details!BW87)</f>
        <v>50</v>
      </c>
      <c r="EJ87" s="66">
        <f>IF(details!BX87="","",details!BX87)</f>
        <v>20</v>
      </c>
      <c r="EK87" s="150">
        <f t="shared" si="222"/>
        <v>70</v>
      </c>
      <c r="EL87" s="151">
        <f t="shared" si="223"/>
        <v>100</v>
      </c>
      <c r="EM87" s="66">
        <f>IF(details!BY87="","",details!BY87)</f>
        <v>70</v>
      </c>
      <c r="EN87" s="66">
        <f>IF(details!BZ87="","",details!BZ87)</f>
        <v>30</v>
      </c>
      <c r="EO87" s="151">
        <f t="shared" si="224"/>
        <v>100</v>
      </c>
      <c r="EP87" s="97">
        <f t="shared" si="225"/>
        <v>200</v>
      </c>
      <c r="EQ87" s="152">
        <f t="shared" si="226"/>
        <v>100</v>
      </c>
      <c r="ER87" s="97" t="str">
        <f t="shared" si="227"/>
        <v>A</v>
      </c>
      <c r="ES87" s="138">
        <f t="shared" si="161"/>
        <v>200</v>
      </c>
      <c r="ET87" s="138">
        <f t="shared" si="228"/>
        <v>0</v>
      </c>
      <c r="EU87" s="66">
        <f>IF(details!CA87="","",details!CA87)</f>
        <v>20</v>
      </c>
      <c r="EV87" s="66">
        <f>IF(details!CB87="","",details!CB87)</f>
        <v>20</v>
      </c>
      <c r="EW87" s="66">
        <f>IF(details!CC87="","",details!CC87)</f>
        <v>20</v>
      </c>
      <c r="EX87" s="66">
        <f>IF(details!CD87="","",details!CD87)</f>
        <v>20</v>
      </c>
      <c r="EY87" s="66">
        <f>IF(details!CE87="","",details!CE87)</f>
        <v>20</v>
      </c>
      <c r="EZ87" s="97">
        <f t="shared" si="229"/>
        <v>100</v>
      </c>
      <c r="FA87" s="97">
        <f t="shared" si="230"/>
        <v>100</v>
      </c>
      <c r="FB87" s="97" t="str">
        <f t="shared" si="231"/>
        <v>A</v>
      </c>
      <c r="FC87" s="138">
        <f t="shared" si="232"/>
        <v>100</v>
      </c>
      <c r="FD87" s="138">
        <f t="shared" si="233"/>
        <v>0</v>
      </c>
      <c r="FE87" s="66">
        <f>IF(details!CF87="","",details!CF87)</f>
        <v>20</v>
      </c>
      <c r="FF87" s="66">
        <f>IF(details!CG87="","",details!CG87)</f>
        <v>20</v>
      </c>
      <c r="FG87" s="66">
        <f>IF(details!CH87="","",details!CH87)</f>
        <v>20</v>
      </c>
      <c r="FH87" s="66">
        <f>IF(details!CI87="","",details!CI87)</f>
        <v>20</v>
      </c>
      <c r="FI87" s="66">
        <f>IF(details!CJ87="","",details!CJ87)</f>
        <v>20</v>
      </c>
      <c r="FJ87" s="97">
        <f t="shared" si="234"/>
        <v>100</v>
      </c>
      <c r="FK87" s="97">
        <f t="shared" si="235"/>
        <v>100</v>
      </c>
      <c r="FL87" s="97" t="str">
        <f t="shared" si="236"/>
        <v>A</v>
      </c>
      <c r="FM87" s="138">
        <f t="shared" si="237"/>
        <v>100</v>
      </c>
      <c r="FN87" s="138">
        <f t="shared" si="238"/>
        <v>0</v>
      </c>
      <c r="FO87" s="66">
        <f>IF(details!CK87="","",details!CK87)</f>
        <v>20</v>
      </c>
      <c r="FP87" s="66">
        <f>IF(details!CL87="","",details!CL87)</f>
        <v>20</v>
      </c>
      <c r="FQ87" s="66">
        <f>IF(details!CM87="","",details!CM87)</f>
        <v>20</v>
      </c>
      <c r="FR87" s="66">
        <f>IF(details!CN87="","",details!CN87)</f>
        <v>20</v>
      </c>
      <c r="FS87" s="66">
        <f>IF(details!CO87="","",details!CO87)</f>
        <v>20</v>
      </c>
      <c r="FT87" s="97">
        <f t="shared" si="239"/>
        <v>100</v>
      </c>
      <c r="FU87" s="97">
        <f t="shared" si="240"/>
        <v>100</v>
      </c>
      <c r="FV87" s="97" t="str">
        <f t="shared" si="241"/>
        <v>A</v>
      </c>
      <c r="FW87" s="138">
        <f t="shared" si="242"/>
        <v>100</v>
      </c>
      <c r="FX87" s="138">
        <f t="shared" si="243"/>
        <v>0</v>
      </c>
      <c r="FY87" s="96">
        <f t="shared" si="244"/>
        <v>200</v>
      </c>
      <c r="FZ87" s="96">
        <f t="shared" si="245"/>
        <v>200</v>
      </c>
      <c r="GA87" s="96" t="str">
        <f t="shared" si="246"/>
        <v>A</v>
      </c>
      <c r="GB87" s="96">
        <f t="shared" si="247"/>
        <v>200</v>
      </c>
      <c r="GC87" s="96">
        <f t="shared" si="248"/>
        <v>200</v>
      </c>
      <c r="GD87" s="96" t="str">
        <f t="shared" si="249"/>
        <v>A</v>
      </c>
      <c r="GE87" s="154">
        <f t="shared" si="250"/>
        <v>200</v>
      </c>
      <c r="GF87" s="154">
        <f t="shared" si="251"/>
        <v>200</v>
      </c>
      <c r="GG87" s="154" t="str">
        <f t="shared" si="252"/>
        <v>A</v>
      </c>
      <c r="GH87" s="96" t="str">
        <f t="shared" si="253"/>
        <v>A</v>
      </c>
      <c r="GI87" s="96" t="str">
        <f t="shared" si="254"/>
        <v/>
      </c>
      <c r="GJ87" s="96" t="str">
        <f t="shared" si="255"/>
        <v/>
      </c>
      <c r="GK87" s="96" t="str">
        <f t="shared" si="256"/>
        <v/>
      </c>
      <c r="GL87" s="96" t="str">
        <f t="shared" si="257"/>
        <v/>
      </c>
      <c r="GM87" s="96">
        <f t="shared" si="258"/>
        <v>200</v>
      </c>
      <c r="GN87" s="96">
        <f t="shared" si="259"/>
        <v>200</v>
      </c>
      <c r="GO87" s="96" t="str">
        <f t="shared" si="260"/>
        <v>A</v>
      </c>
      <c r="GP87" s="96">
        <f t="shared" si="261"/>
        <v>200</v>
      </c>
      <c r="GQ87" s="96">
        <f t="shared" si="262"/>
        <v>200</v>
      </c>
      <c r="GR87" s="96" t="str">
        <f t="shared" si="263"/>
        <v>A</v>
      </c>
      <c r="GS87" s="96">
        <f t="shared" si="264"/>
        <v>200</v>
      </c>
      <c r="GT87" s="96">
        <f t="shared" si="265"/>
        <v>200</v>
      </c>
      <c r="GU87" s="96" t="str">
        <f t="shared" si="266"/>
        <v>A</v>
      </c>
      <c r="GV87" s="96">
        <f t="shared" si="267"/>
        <v>100</v>
      </c>
      <c r="GW87" s="96">
        <f t="shared" si="268"/>
        <v>100</v>
      </c>
      <c r="GX87" s="96" t="str">
        <f t="shared" si="269"/>
        <v>A</v>
      </c>
      <c r="GY87" s="155">
        <f t="shared" si="270"/>
        <v>100</v>
      </c>
      <c r="GZ87" s="155">
        <f t="shared" si="271"/>
        <v>100</v>
      </c>
      <c r="HA87" s="155" t="str">
        <f t="shared" si="272"/>
        <v>A</v>
      </c>
      <c r="HB87" s="155">
        <f t="shared" si="273"/>
        <v>100</v>
      </c>
      <c r="HC87" s="155">
        <f t="shared" si="274"/>
        <v>100</v>
      </c>
      <c r="HD87" s="155" t="str">
        <f t="shared" si="275"/>
        <v>A</v>
      </c>
      <c r="HE87" s="257">
        <f t="shared" si="276"/>
        <v>0</v>
      </c>
      <c r="HF87" s="257">
        <f t="shared" si="277"/>
        <v>0</v>
      </c>
      <c r="HG87" s="257">
        <f t="shared" si="278"/>
        <v>4</v>
      </c>
      <c r="HH87" s="257">
        <f t="shared" si="279"/>
        <v>0</v>
      </c>
      <c r="HI87" s="66" t="str">
        <f t="shared" si="162"/>
        <v>PASSED</v>
      </c>
      <c r="HJ87" s="93">
        <f t="shared" si="280"/>
        <v>1200</v>
      </c>
      <c r="HK87" s="93">
        <f t="shared" si="281"/>
        <v>1200</v>
      </c>
      <c r="HL87" s="94">
        <f t="shared" si="282"/>
        <v>100</v>
      </c>
      <c r="HM87" s="216">
        <f t="shared" si="283"/>
        <v>100</v>
      </c>
      <c r="HN87" s="217">
        <f t="shared" si="284"/>
        <v>0</v>
      </c>
      <c r="HO87" s="95" t="str">
        <f t="shared" si="285"/>
        <v>A</v>
      </c>
      <c r="HP87" s="156" t="str">
        <f>details!EP87</f>
        <v/>
      </c>
      <c r="HQ87" s="157" t="str">
        <f>details!EQ87</f>
        <v/>
      </c>
      <c r="HR87" s="220" t="str">
        <f t="shared" si="286"/>
        <v/>
      </c>
      <c r="HS87" s="102" t="str">
        <f>IF(details!CP87="","",details!CP87)</f>
        <v/>
      </c>
    </row>
    <row r="88" spans="1:227" ht="14" customHeight="1">
      <c r="A88" s="147">
        <f>IF(details!A88="","",details!A88)</f>
        <v>82</v>
      </c>
      <c r="B88" s="66" t="str">
        <f>IF(details!B88="","",details!B88)</f>
        <v/>
      </c>
      <c r="C88" s="66" t="str">
        <f>IF(details!C88="","",details!C88)</f>
        <v/>
      </c>
      <c r="D88" s="97">
        <f>IF(details!D88="","",details!D88)</f>
        <v>882</v>
      </c>
      <c r="E88" s="97" t="str">
        <f>IF(details!E88="","",details!E88)</f>
        <v/>
      </c>
      <c r="F88" s="66" t="str">
        <f>IF(details!F88="","",details!F88)</f>
        <v/>
      </c>
      <c r="G88" s="315" t="str">
        <f>IF(details!G88="","",details!G88)</f>
        <v/>
      </c>
      <c r="H88" s="148" t="str">
        <f>IF(details!CQ88="","",details!CQ88)</f>
        <v/>
      </c>
      <c r="I88" s="149" t="str">
        <f>IF(details!I88="","",details!I88)</f>
        <v>A82</v>
      </c>
      <c r="J88" s="149" t="str">
        <f>IF(details!J88="","",details!J88)</f>
        <v>B82</v>
      </c>
      <c r="K88" s="149" t="str">
        <f>IF(details!K88="","",details!K88)</f>
        <v>C82</v>
      </c>
      <c r="L88" s="66">
        <f>IF(details!L88="","",details!L88)</f>
        <v>5</v>
      </c>
      <c r="M88" s="66">
        <f>IF(details!M88="","",details!M88)</f>
        <v>5</v>
      </c>
      <c r="N88" s="66">
        <f t="shared" si="163"/>
        <v>10</v>
      </c>
      <c r="O88" s="66">
        <f>IF(details!N88="","",details!N88)</f>
        <v>5</v>
      </c>
      <c r="P88" s="66">
        <f>IF(details!O88="","",details!O88)</f>
        <v>5</v>
      </c>
      <c r="Q88" s="66">
        <f t="shared" si="164"/>
        <v>10</v>
      </c>
      <c r="R88" s="66">
        <f>IF(details!P88="","",details!P88)</f>
        <v>5</v>
      </c>
      <c r="S88" s="66">
        <f>IF(details!Q88="","",details!Q88)</f>
        <v>5</v>
      </c>
      <c r="T88" s="66">
        <f t="shared" si="165"/>
        <v>10</v>
      </c>
      <c r="U88" s="150">
        <f t="shared" si="166"/>
        <v>30</v>
      </c>
      <c r="V88" s="66">
        <f>IF(details!R88="","",details!R88)</f>
        <v>29</v>
      </c>
      <c r="W88" s="66">
        <f>IF(details!S88="","",details!S88)</f>
        <v>29</v>
      </c>
      <c r="X88" s="66">
        <f>IF(details!T88="","",details!T88)</f>
        <v>9</v>
      </c>
      <c r="Y88" s="150">
        <f t="shared" si="167"/>
        <v>67</v>
      </c>
      <c r="Z88" s="151">
        <f t="shared" si="168"/>
        <v>97</v>
      </c>
      <c r="AA88" s="66">
        <f>IF(details!U88="","",details!U88)</f>
        <v>39</v>
      </c>
      <c r="AB88" s="66">
        <f>IF(details!V88="","",details!V88)</f>
        <v>39</v>
      </c>
      <c r="AC88" s="66">
        <f>IF(details!W88="","",details!W88)</f>
        <v>20</v>
      </c>
      <c r="AD88" s="151">
        <f t="shared" si="169"/>
        <v>98</v>
      </c>
      <c r="AE88" s="97">
        <f t="shared" si="170"/>
        <v>195</v>
      </c>
      <c r="AF88" s="152">
        <f t="shared" si="171"/>
        <v>98</v>
      </c>
      <c r="AG88" s="97" t="str">
        <f t="shared" si="172"/>
        <v>A</v>
      </c>
      <c r="AH88" s="138">
        <f t="shared" si="156"/>
        <v>200</v>
      </c>
      <c r="AI88" s="138">
        <f t="shared" si="173"/>
        <v>0</v>
      </c>
      <c r="AJ88" s="66">
        <f>IF(details!X88="","",details!X88)</f>
        <v>5</v>
      </c>
      <c r="AK88" s="66">
        <f>IF(details!Y88="","",details!Y88)</f>
        <v>5</v>
      </c>
      <c r="AL88" s="66">
        <f t="shared" si="174"/>
        <v>10</v>
      </c>
      <c r="AM88" s="66">
        <f>IF(details!Z88="","",details!Z88)</f>
        <v>5</v>
      </c>
      <c r="AN88" s="66">
        <f>IF(details!AA88="","",details!AA88)</f>
        <v>5</v>
      </c>
      <c r="AO88" s="66">
        <f t="shared" si="175"/>
        <v>10</v>
      </c>
      <c r="AP88" s="66">
        <f>IF(details!AB88="","",details!AB88)</f>
        <v>5</v>
      </c>
      <c r="AQ88" s="66">
        <f>IF(details!AC88="","",details!AC88)</f>
        <v>5</v>
      </c>
      <c r="AR88" s="66">
        <f t="shared" si="176"/>
        <v>10</v>
      </c>
      <c r="AS88" s="150">
        <f t="shared" si="177"/>
        <v>30</v>
      </c>
      <c r="AT88" s="66">
        <f>IF(details!AD88="","",details!AD88)</f>
        <v>29</v>
      </c>
      <c r="AU88" s="66">
        <f>IF(details!AE88="","",details!AE88)</f>
        <v>29</v>
      </c>
      <c r="AV88" s="66">
        <f>IF(details!AF88="","",details!AF88)</f>
        <v>9</v>
      </c>
      <c r="AW88" s="150">
        <f t="shared" si="178"/>
        <v>67</v>
      </c>
      <c r="AX88" s="151">
        <f t="shared" si="179"/>
        <v>97</v>
      </c>
      <c r="AY88" s="66">
        <f>IF(details!AG88="","",details!AG88)</f>
        <v>39</v>
      </c>
      <c r="AZ88" s="66">
        <f>IF(details!AH88="","",details!AH88)</f>
        <v>39</v>
      </c>
      <c r="BA88" s="66">
        <f>IF(details!AI88="","",details!AI88)</f>
        <v>20</v>
      </c>
      <c r="BB88" s="151">
        <f t="shared" si="180"/>
        <v>98</v>
      </c>
      <c r="BC88" s="97">
        <f t="shared" si="181"/>
        <v>195</v>
      </c>
      <c r="BD88" s="152">
        <f t="shared" si="182"/>
        <v>98</v>
      </c>
      <c r="BE88" s="97" t="str">
        <f t="shared" si="183"/>
        <v>A</v>
      </c>
      <c r="BF88" s="138">
        <f t="shared" si="157"/>
        <v>200</v>
      </c>
      <c r="BG88" s="138">
        <f t="shared" si="184"/>
        <v>0</v>
      </c>
      <c r="BH88" s="153" t="str">
        <f>IF(D88="","",details!AJ88)</f>
        <v>s</v>
      </c>
      <c r="BI88" s="66">
        <f>IF(details!AK88="","",details!AK88)</f>
        <v>5</v>
      </c>
      <c r="BJ88" s="66">
        <f>IF(details!AL88="","",details!AL88)</f>
        <v>5</v>
      </c>
      <c r="BK88" s="66">
        <f t="shared" si="185"/>
        <v>10</v>
      </c>
      <c r="BL88" s="66">
        <f>IF(details!AM88="","",details!AM88)</f>
        <v>5</v>
      </c>
      <c r="BM88" s="66">
        <f>IF(details!AN88="","",details!AN88)</f>
        <v>5</v>
      </c>
      <c r="BN88" s="66">
        <f t="shared" si="186"/>
        <v>10</v>
      </c>
      <c r="BO88" s="66">
        <f>IF(details!AO88="","",details!AO88)</f>
        <v>5</v>
      </c>
      <c r="BP88" s="66">
        <f>IF(details!AP88="","",details!AP88)</f>
        <v>5</v>
      </c>
      <c r="BQ88" s="66">
        <f t="shared" si="187"/>
        <v>10</v>
      </c>
      <c r="BR88" s="150">
        <f t="shared" si="188"/>
        <v>30</v>
      </c>
      <c r="BS88" s="66">
        <f>IF(details!AQ88="","",details!AQ88)</f>
        <v>50</v>
      </c>
      <c r="BT88" s="66">
        <f>IF(details!AR88="","",details!AR88)</f>
        <v>20</v>
      </c>
      <c r="BU88" s="150">
        <f t="shared" si="189"/>
        <v>70</v>
      </c>
      <c r="BV88" s="151">
        <f t="shared" si="190"/>
        <v>100</v>
      </c>
      <c r="BW88" s="66">
        <f>IF(details!AS88="","",details!AS88)</f>
        <v>70</v>
      </c>
      <c r="BX88" s="66">
        <f>IF(details!AT88="","",details!AT88)</f>
        <v>30</v>
      </c>
      <c r="BY88" s="151">
        <f t="shared" si="191"/>
        <v>100</v>
      </c>
      <c r="BZ88" s="97">
        <f t="shared" si="192"/>
        <v>200</v>
      </c>
      <c r="CA88" s="152">
        <f t="shared" si="193"/>
        <v>100</v>
      </c>
      <c r="CB88" s="97" t="str">
        <f t="shared" si="194"/>
        <v>A</v>
      </c>
      <c r="CC88" s="138">
        <f t="shared" si="158"/>
        <v>200</v>
      </c>
      <c r="CD88" s="138">
        <f t="shared" si="195"/>
        <v>0</v>
      </c>
      <c r="CE88" s="66">
        <f>IF(details!AU88="","",details!AU88)</f>
        <v>5</v>
      </c>
      <c r="CF88" s="66">
        <f>IF(details!AV88="","",details!AV88)</f>
        <v>5</v>
      </c>
      <c r="CG88" s="66">
        <f t="shared" si="196"/>
        <v>10</v>
      </c>
      <c r="CH88" s="66">
        <f>IF(details!AW88="","",details!AW88)</f>
        <v>5</v>
      </c>
      <c r="CI88" s="66">
        <f>IF(details!AX88="","",details!AX88)</f>
        <v>5</v>
      </c>
      <c r="CJ88" s="66">
        <f t="shared" si="197"/>
        <v>10</v>
      </c>
      <c r="CK88" s="66">
        <f>IF(details!AY88="","",details!AY88)</f>
        <v>5</v>
      </c>
      <c r="CL88" s="66">
        <f>IF(details!AZ88="","",details!AZ88)</f>
        <v>5</v>
      </c>
      <c r="CM88" s="66">
        <f t="shared" si="198"/>
        <v>10</v>
      </c>
      <c r="CN88" s="150">
        <f t="shared" si="199"/>
        <v>30</v>
      </c>
      <c r="CO88" s="66">
        <f>IF(details!BA88="","",details!BA88)</f>
        <v>29</v>
      </c>
      <c r="CP88" s="66">
        <f>IF(details!BB88="","",details!BB88)</f>
        <v>29</v>
      </c>
      <c r="CQ88" s="66">
        <f>IF(details!BC88="","",details!BC88)</f>
        <v>9</v>
      </c>
      <c r="CR88" s="150">
        <f t="shared" si="200"/>
        <v>67</v>
      </c>
      <c r="CS88" s="151">
        <f t="shared" si="201"/>
        <v>97</v>
      </c>
      <c r="CT88" s="66">
        <f>IF(details!BD88="","",details!BD88)</f>
        <v>39</v>
      </c>
      <c r="CU88" s="66">
        <f>IF(details!BE88="","",details!BE88)</f>
        <v>39</v>
      </c>
      <c r="CV88" s="66">
        <f>IF(details!BF88="","",details!BF88)</f>
        <v>20</v>
      </c>
      <c r="CW88" s="151">
        <f t="shared" si="202"/>
        <v>98</v>
      </c>
      <c r="CX88" s="97">
        <f t="shared" si="203"/>
        <v>195</v>
      </c>
      <c r="CY88" s="152">
        <f t="shared" si="204"/>
        <v>98</v>
      </c>
      <c r="CZ88" s="97" t="str">
        <f t="shared" si="205"/>
        <v>A</v>
      </c>
      <c r="DA88" s="138">
        <f t="shared" si="159"/>
        <v>200</v>
      </c>
      <c r="DB88" s="138">
        <f t="shared" si="206"/>
        <v>0</v>
      </c>
      <c r="DC88" s="66">
        <f>IF(details!BG88="","",details!BG88)</f>
        <v>5</v>
      </c>
      <c r="DD88" s="66">
        <f>IF(details!BH88="","",details!BH88)</f>
        <v>5</v>
      </c>
      <c r="DE88" s="66">
        <f t="shared" si="207"/>
        <v>10</v>
      </c>
      <c r="DF88" s="66">
        <f>IF(details!BI88="","",details!BI88)</f>
        <v>5</v>
      </c>
      <c r="DG88" s="66">
        <f>IF(details!BJ88="","",details!BJ88)</f>
        <v>5</v>
      </c>
      <c r="DH88" s="66">
        <f t="shared" si="208"/>
        <v>10</v>
      </c>
      <c r="DI88" s="66">
        <f>IF(details!BK88="","",details!BK88)</f>
        <v>5</v>
      </c>
      <c r="DJ88" s="66">
        <f>IF(details!BL88="","",details!BL88)</f>
        <v>5</v>
      </c>
      <c r="DK88" s="66">
        <f t="shared" si="209"/>
        <v>10</v>
      </c>
      <c r="DL88" s="150">
        <f t="shared" si="210"/>
        <v>30</v>
      </c>
      <c r="DM88" s="66">
        <f>IF(details!BM88="","",details!BM88)</f>
        <v>50</v>
      </c>
      <c r="DN88" s="66">
        <f>IF(details!BN88="","",details!BN88)</f>
        <v>20</v>
      </c>
      <c r="DO88" s="150">
        <f t="shared" si="211"/>
        <v>70</v>
      </c>
      <c r="DP88" s="151">
        <f t="shared" si="212"/>
        <v>100</v>
      </c>
      <c r="DQ88" s="66">
        <f>IF(details!BO88="","",details!BO88)</f>
        <v>70</v>
      </c>
      <c r="DR88" s="66">
        <f>IF(details!BP88="","",details!BP88)</f>
        <v>30</v>
      </c>
      <c r="DS88" s="151">
        <f t="shared" si="213"/>
        <v>100</v>
      </c>
      <c r="DT88" s="97">
        <f t="shared" si="214"/>
        <v>200</v>
      </c>
      <c r="DU88" s="152">
        <f t="shared" si="215"/>
        <v>100</v>
      </c>
      <c r="DV88" s="97" t="str">
        <f t="shared" si="216"/>
        <v>A</v>
      </c>
      <c r="DW88" s="138">
        <f t="shared" si="160"/>
        <v>200</v>
      </c>
      <c r="DX88" s="138">
        <f t="shared" si="217"/>
        <v>0</v>
      </c>
      <c r="DY88" s="66">
        <f>IF(details!BQ88="","",details!BQ88)</f>
        <v>5</v>
      </c>
      <c r="DZ88" s="66">
        <f>IF(details!BR88="","",details!BR88)</f>
        <v>5</v>
      </c>
      <c r="EA88" s="66">
        <f t="shared" si="218"/>
        <v>10</v>
      </c>
      <c r="EB88" s="66">
        <f>IF(details!BS88="","",details!BS88)</f>
        <v>5</v>
      </c>
      <c r="EC88" s="66">
        <f>IF(details!BT88="","",details!BT88)</f>
        <v>5</v>
      </c>
      <c r="ED88" s="66">
        <f t="shared" si="219"/>
        <v>10</v>
      </c>
      <c r="EE88" s="66">
        <f>IF(details!BU88="","",details!BU88)</f>
        <v>5</v>
      </c>
      <c r="EF88" s="66">
        <f>IF(details!BV88="","",details!BV88)</f>
        <v>5</v>
      </c>
      <c r="EG88" s="66">
        <f t="shared" si="220"/>
        <v>10</v>
      </c>
      <c r="EH88" s="150">
        <f t="shared" si="221"/>
        <v>30</v>
      </c>
      <c r="EI88" s="66">
        <f>IF(details!BW88="","",details!BW88)</f>
        <v>50</v>
      </c>
      <c r="EJ88" s="66">
        <f>IF(details!BX88="","",details!BX88)</f>
        <v>20</v>
      </c>
      <c r="EK88" s="150">
        <f t="shared" si="222"/>
        <v>70</v>
      </c>
      <c r="EL88" s="151">
        <f t="shared" si="223"/>
        <v>100</v>
      </c>
      <c r="EM88" s="66">
        <f>IF(details!BY88="","",details!BY88)</f>
        <v>70</v>
      </c>
      <c r="EN88" s="66">
        <f>IF(details!BZ88="","",details!BZ88)</f>
        <v>30</v>
      </c>
      <c r="EO88" s="151">
        <f t="shared" si="224"/>
        <v>100</v>
      </c>
      <c r="EP88" s="97">
        <f t="shared" si="225"/>
        <v>200</v>
      </c>
      <c r="EQ88" s="152">
        <f t="shared" si="226"/>
        <v>100</v>
      </c>
      <c r="ER88" s="97" t="str">
        <f t="shared" si="227"/>
        <v>A</v>
      </c>
      <c r="ES88" s="138">
        <f t="shared" si="161"/>
        <v>200</v>
      </c>
      <c r="ET88" s="138">
        <f t="shared" si="228"/>
        <v>0</v>
      </c>
      <c r="EU88" s="66">
        <f>IF(details!CA88="","",details!CA88)</f>
        <v>20</v>
      </c>
      <c r="EV88" s="66">
        <f>IF(details!CB88="","",details!CB88)</f>
        <v>20</v>
      </c>
      <c r="EW88" s="66">
        <f>IF(details!CC88="","",details!CC88)</f>
        <v>20</v>
      </c>
      <c r="EX88" s="66">
        <f>IF(details!CD88="","",details!CD88)</f>
        <v>20</v>
      </c>
      <c r="EY88" s="66">
        <f>IF(details!CE88="","",details!CE88)</f>
        <v>20</v>
      </c>
      <c r="EZ88" s="97">
        <f t="shared" si="229"/>
        <v>100</v>
      </c>
      <c r="FA88" s="97">
        <f t="shared" si="230"/>
        <v>100</v>
      </c>
      <c r="FB88" s="97" t="str">
        <f t="shared" si="231"/>
        <v>A</v>
      </c>
      <c r="FC88" s="138">
        <f t="shared" si="232"/>
        <v>100</v>
      </c>
      <c r="FD88" s="138">
        <f t="shared" si="233"/>
        <v>0</v>
      </c>
      <c r="FE88" s="66">
        <f>IF(details!CF88="","",details!CF88)</f>
        <v>20</v>
      </c>
      <c r="FF88" s="66">
        <f>IF(details!CG88="","",details!CG88)</f>
        <v>20</v>
      </c>
      <c r="FG88" s="66">
        <f>IF(details!CH88="","",details!CH88)</f>
        <v>20</v>
      </c>
      <c r="FH88" s="66">
        <f>IF(details!CI88="","",details!CI88)</f>
        <v>20</v>
      </c>
      <c r="FI88" s="66">
        <f>IF(details!CJ88="","",details!CJ88)</f>
        <v>20</v>
      </c>
      <c r="FJ88" s="97">
        <f t="shared" si="234"/>
        <v>100</v>
      </c>
      <c r="FK88" s="97">
        <f t="shared" si="235"/>
        <v>100</v>
      </c>
      <c r="FL88" s="97" t="str">
        <f t="shared" si="236"/>
        <v>A</v>
      </c>
      <c r="FM88" s="138">
        <f t="shared" si="237"/>
        <v>100</v>
      </c>
      <c r="FN88" s="138">
        <f t="shared" si="238"/>
        <v>0</v>
      </c>
      <c r="FO88" s="66">
        <f>IF(details!CK88="","",details!CK88)</f>
        <v>20</v>
      </c>
      <c r="FP88" s="66">
        <f>IF(details!CL88="","",details!CL88)</f>
        <v>20</v>
      </c>
      <c r="FQ88" s="66">
        <f>IF(details!CM88="","",details!CM88)</f>
        <v>20</v>
      </c>
      <c r="FR88" s="66">
        <f>IF(details!CN88="","",details!CN88)</f>
        <v>20</v>
      </c>
      <c r="FS88" s="66">
        <f>IF(details!CO88="","",details!CO88)</f>
        <v>20</v>
      </c>
      <c r="FT88" s="97">
        <f t="shared" si="239"/>
        <v>100</v>
      </c>
      <c r="FU88" s="97">
        <f t="shared" si="240"/>
        <v>100</v>
      </c>
      <c r="FV88" s="97" t="str">
        <f t="shared" si="241"/>
        <v>A</v>
      </c>
      <c r="FW88" s="138">
        <f t="shared" si="242"/>
        <v>100</v>
      </c>
      <c r="FX88" s="138">
        <f t="shared" si="243"/>
        <v>0</v>
      </c>
      <c r="FY88" s="96">
        <f t="shared" si="244"/>
        <v>200</v>
      </c>
      <c r="FZ88" s="96">
        <f t="shared" si="245"/>
        <v>195</v>
      </c>
      <c r="GA88" s="96" t="str">
        <f t="shared" si="246"/>
        <v>A</v>
      </c>
      <c r="GB88" s="96">
        <f t="shared" si="247"/>
        <v>200</v>
      </c>
      <c r="GC88" s="96">
        <f t="shared" si="248"/>
        <v>195</v>
      </c>
      <c r="GD88" s="96" t="str">
        <f t="shared" si="249"/>
        <v>A</v>
      </c>
      <c r="GE88" s="154">
        <f t="shared" si="250"/>
        <v>200</v>
      </c>
      <c r="GF88" s="154">
        <f t="shared" si="251"/>
        <v>200</v>
      </c>
      <c r="GG88" s="154" t="str">
        <f t="shared" si="252"/>
        <v>A</v>
      </c>
      <c r="GH88" s="96" t="str">
        <f t="shared" si="253"/>
        <v>A</v>
      </c>
      <c r="GI88" s="96" t="str">
        <f t="shared" si="254"/>
        <v/>
      </c>
      <c r="GJ88" s="96" t="str">
        <f t="shared" si="255"/>
        <v/>
      </c>
      <c r="GK88" s="96" t="str">
        <f t="shared" si="256"/>
        <v/>
      </c>
      <c r="GL88" s="96" t="str">
        <f t="shared" si="257"/>
        <v/>
      </c>
      <c r="GM88" s="96">
        <f t="shared" si="258"/>
        <v>200</v>
      </c>
      <c r="GN88" s="96">
        <f t="shared" si="259"/>
        <v>195</v>
      </c>
      <c r="GO88" s="96" t="str">
        <f t="shared" si="260"/>
        <v>A</v>
      </c>
      <c r="GP88" s="96">
        <f t="shared" si="261"/>
        <v>200</v>
      </c>
      <c r="GQ88" s="96">
        <f t="shared" si="262"/>
        <v>200</v>
      </c>
      <c r="GR88" s="96" t="str">
        <f t="shared" si="263"/>
        <v>A</v>
      </c>
      <c r="GS88" s="96">
        <f t="shared" si="264"/>
        <v>200</v>
      </c>
      <c r="GT88" s="96">
        <f t="shared" si="265"/>
        <v>200</v>
      </c>
      <c r="GU88" s="96" t="str">
        <f t="shared" si="266"/>
        <v>A</v>
      </c>
      <c r="GV88" s="96">
        <f t="shared" si="267"/>
        <v>100</v>
      </c>
      <c r="GW88" s="96">
        <f t="shared" si="268"/>
        <v>100</v>
      </c>
      <c r="GX88" s="96" t="str">
        <f t="shared" si="269"/>
        <v>A</v>
      </c>
      <c r="GY88" s="155">
        <f t="shared" si="270"/>
        <v>100</v>
      </c>
      <c r="GZ88" s="155">
        <f t="shared" si="271"/>
        <v>100</v>
      </c>
      <c r="HA88" s="155" t="str">
        <f t="shared" si="272"/>
        <v>A</v>
      </c>
      <c r="HB88" s="155">
        <f t="shared" si="273"/>
        <v>100</v>
      </c>
      <c r="HC88" s="155">
        <f t="shared" si="274"/>
        <v>100</v>
      </c>
      <c r="HD88" s="155" t="str">
        <f t="shared" si="275"/>
        <v>A</v>
      </c>
      <c r="HE88" s="257">
        <f t="shared" si="276"/>
        <v>0</v>
      </c>
      <c r="HF88" s="257">
        <f t="shared" si="277"/>
        <v>0</v>
      </c>
      <c r="HG88" s="257">
        <f t="shared" si="278"/>
        <v>4</v>
      </c>
      <c r="HH88" s="257">
        <f t="shared" si="279"/>
        <v>0</v>
      </c>
      <c r="HI88" s="66" t="str">
        <f t="shared" si="162"/>
        <v>PASSED</v>
      </c>
      <c r="HJ88" s="93">
        <f t="shared" si="280"/>
        <v>1200</v>
      </c>
      <c r="HK88" s="93">
        <f t="shared" si="281"/>
        <v>1185</v>
      </c>
      <c r="HL88" s="94">
        <f t="shared" si="282"/>
        <v>98.75</v>
      </c>
      <c r="HM88" s="216">
        <f t="shared" si="283"/>
        <v>98.75</v>
      </c>
      <c r="HN88" s="217">
        <f t="shared" si="284"/>
        <v>1</v>
      </c>
      <c r="HO88" s="95" t="str">
        <f t="shared" si="285"/>
        <v>A</v>
      </c>
      <c r="HP88" s="156" t="str">
        <f>details!EP88</f>
        <v/>
      </c>
      <c r="HQ88" s="157" t="str">
        <f>details!EQ88</f>
        <v/>
      </c>
      <c r="HR88" s="220" t="str">
        <f t="shared" si="286"/>
        <v/>
      </c>
      <c r="HS88" s="102" t="str">
        <f>IF(details!CP88="","",details!CP88)</f>
        <v/>
      </c>
    </row>
    <row r="89" spans="1:227" ht="14" customHeight="1">
      <c r="A89" s="147">
        <f>IF(details!A89="","",details!A89)</f>
        <v>83</v>
      </c>
      <c r="B89" s="66" t="str">
        <f>IF(details!B89="","",details!B89)</f>
        <v/>
      </c>
      <c r="C89" s="66" t="str">
        <f>IF(details!C89="","",details!C89)</f>
        <v/>
      </c>
      <c r="D89" s="97">
        <f>IF(details!D89="","",details!D89)</f>
        <v>883</v>
      </c>
      <c r="E89" s="97" t="str">
        <f>IF(details!E89="","",details!E89)</f>
        <v/>
      </c>
      <c r="F89" s="66" t="str">
        <f>IF(details!F89="","",details!F89)</f>
        <v/>
      </c>
      <c r="G89" s="315" t="str">
        <f>IF(details!G89="","",details!G89)</f>
        <v/>
      </c>
      <c r="H89" s="148" t="str">
        <f>IF(details!CQ89="","",details!CQ89)</f>
        <v/>
      </c>
      <c r="I89" s="149" t="str">
        <f>IF(details!I89="","",details!I89)</f>
        <v>A83</v>
      </c>
      <c r="J89" s="149" t="str">
        <f>IF(details!J89="","",details!J89)</f>
        <v>B83</v>
      </c>
      <c r="K89" s="149" t="str">
        <f>IF(details!K89="","",details!K89)</f>
        <v>C83</v>
      </c>
      <c r="L89" s="66">
        <f>IF(details!L89="","",details!L89)</f>
        <v>5</v>
      </c>
      <c r="M89" s="66">
        <f>IF(details!M89="","",details!M89)</f>
        <v>5</v>
      </c>
      <c r="N89" s="66">
        <f t="shared" si="163"/>
        <v>10</v>
      </c>
      <c r="O89" s="66">
        <f>IF(details!N89="","",details!N89)</f>
        <v>5</v>
      </c>
      <c r="P89" s="66">
        <f>IF(details!O89="","",details!O89)</f>
        <v>5</v>
      </c>
      <c r="Q89" s="66">
        <f t="shared" si="164"/>
        <v>10</v>
      </c>
      <c r="R89" s="66">
        <f>IF(details!P89="","",details!P89)</f>
        <v>5</v>
      </c>
      <c r="S89" s="66">
        <f>IF(details!Q89="","",details!Q89)</f>
        <v>5</v>
      </c>
      <c r="T89" s="66">
        <f t="shared" si="165"/>
        <v>10</v>
      </c>
      <c r="U89" s="150">
        <f t="shared" si="166"/>
        <v>30</v>
      </c>
      <c r="V89" s="66">
        <f>IF(details!R89="","",details!R89)</f>
        <v>28</v>
      </c>
      <c r="W89" s="66">
        <f>IF(details!S89="","",details!S89)</f>
        <v>28</v>
      </c>
      <c r="X89" s="66">
        <f>IF(details!T89="","",details!T89)</f>
        <v>8</v>
      </c>
      <c r="Y89" s="150">
        <f t="shared" si="167"/>
        <v>64</v>
      </c>
      <c r="Z89" s="151">
        <f t="shared" si="168"/>
        <v>94</v>
      </c>
      <c r="AA89" s="66">
        <f>IF(details!U89="","",details!U89)</f>
        <v>38</v>
      </c>
      <c r="AB89" s="66">
        <f>IF(details!V89="","",details!V89)</f>
        <v>38</v>
      </c>
      <c r="AC89" s="66">
        <f>IF(details!W89="","",details!W89)</f>
        <v>20</v>
      </c>
      <c r="AD89" s="151">
        <f t="shared" si="169"/>
        <v>96</v>
      </c>
      <c r="AE89" s="97">
        <f t="shared" si="170"/>
        <v>190</v>
      </c>
      <c r="AF89" s="152">
        <f t="shared" si="171"/>
        <v>95</v>
      </c>
      <c r="AG89" s="97" t="str">
        <f t="shared" si="172"/>
        <v>A</v>
      </c>
      <c r="AH89" s="138">
        <f t="shared" si="156"/>
        <v>200</v>
      </c>
      <c r="AI89" s="138">
        <f t="shared" si="173"/>
        <v>0</v>
      </c>
      <c r="AJ89" s="66">
        <f>IF(details!X89="","",details!X89)</f>
        <v>5</v>
      </c>
      <c r="AK89" s="66">
        <f>IF(details!Y89="","",details!Y89)</f>
        <v>5</v>
      </c>
      <c r="AL89" s="66">
        <f t="shared" si="174"/>
        <v>10</v>
      </c>
      <c r="AM89" s="66">
        <f>IF(details!Z89="","",details!Z89)</f>
        <v>5</v>
      </c>
      <c r="AN89" s="66">
        <f>IF(details!AA89="","",details!AA89)</f>
        <v>5</v>
      </c>
      <c r="AO89" s="66">
        <f t="shared" si="175"/>
        <v>10</v>
      </c>
      <c r="AP89" s="66">
        <f>IF(details!AB89="","",details!AB89)</f>
        <v>5</v>
      </c>
      <c r="AQ89" s="66">
        <f>IF(details!AC89="","",details!AC89)</f>
        <v>5</v>
      </c>
      <c r="AR89" s="66">
        <f t="shared" si="176"/>
        <v>10</v>
      </c>
      <c r="AS89" s="150">
        <f t="shared" si="177"/>
        <v>30</v>
      </c>
      <c r="AT89" s="66">
        <f>IF(details!AD89="","",details!AD89)</f>
        <v>28</v>
      </c>
      <c r="AU89" s="66">
        <f>IF(details!AE89="","",details!AE89)</f>
        <v>28</v>
      </c>
      <c r="AV89" s="66">
        <f>IF(details!AF89="","",details!AF89)</f>
        <v>8</v>
      </c>
      <c r="AW89" s="150">
        <f t="shared" si="178"/>
        <v>64</v>
      </c>
      <c r="AX89" s="151">
        <f t="shared" si="179"/>
        <v>94</v>
      </c>
      <c r="AY89" s="66">
        <f>IF(details!AG89="","",details!AG89)</f>
        <v>38</v>
      </c>
      <c r="AZ89" s="66">
        <f>IF(details!AH89="","",details!AH89)</f>
        <v>38</v>
      </c>
      <c r="BA89" s="66">
        <f>IF(details!AI89="","",details!AI89)</f>
        <v>20</v>
      </c>
      <c r="BB89" s="151">
        <f t="shared" si="180"/>
        <v>96</v>
      </c>
      <c r="BC89" s="97">
        <f t="shared" si="181"/>
        <v>190</v>
      </c>
      <c r="BD89" s="152">
        <f t="shared" si="182"/>
        <v>95</v>
      </c>
      <c r="BE89" s="97" t="str">
        <f t="shared" si="183"/>
        <v>A</v>
      </c>
      <c r="BF89" s="138">
        <f t="shared" si="157"/>
        <v>200</v>
      </c>
      <c r="BG89" s="138">
        <f t="shared" si="184"/>
        <v>0</v>
      </c>
      <c r="BH89" s="153" t="str">
        <f>IF(D89="","",details!AJ89)</f>
        <v>s</v>
      </c>
      <c r="BI89" s="66">
        <f>IF(details!AK89="","",details!AK89)</f>
        <v>5</v>
      </c>
      <c r="BJ89" s="66">
        <f>IF(details!AL89="","",details!AL89)</f>
        <v>5</v>
      </c>
      <c r="BK89" s="66">
        <f t="shared" si="185"/>
        <v>10</v>
      </c>
      <c r="BL89" s="66">
        <f>IF(details!AM89="","",details!AM89)</f>
        <v>5</v>
      </c>
      <c r="BM89" s="66">
        <f>IF(details!AN89="","",details!AN89)</f>
        <v>5</v>
      </c>
      <c r="BN89" s="66">
        <f t="shared" si="186"/>
        <v>10</v>
      </c>
      <c r="BO89" s="66">
        <f>IF(details!AO89="","",details!AO89)</f>
        <v>5</v>
      </c>
      <c r="BP89" s="66">
        <f>IF(details!AP89="","",details!AP89)</f>
        <v>5</v>
      </c>
      <c r="BQ89" s="66">
        <f t="shared" si="187"/>
        <v>10</v>
      </c>
      <c r="BR89" s="150">
        <f t="shared" si="188"/>
        <v>30</v>
      </c>
      <c r="BS89" s="66">
        <f>IF(details!AQ89="","",details!AQ89)</f>
        <v>50</v>
      </c>
      <c r="BT89" s="66">
        <f>IF(details!AR89="","",details!AR89)</f>
        <v>20</v>
      </c>
      <c r="BU89" s="150">
        <f t="shared" si="189"/>
        <v>70</v>
      </c>
      <c r="BV89" s="151">
        <f t="shared" si="190"/>
        <v>100</v>
      </c>
      <c r="BW89" s="66">
        <f>IF(details!AS89="","",details!AS89)</f>
        <v>70</v>
      </c>
      <c r="BX89" s="66">
        <f>IF(details!AT89="","",details!AT89)</f>
        <v>30</v>
      </c>
      <c r="BY89" s="151">
        <f t="shared" si="191"/>
        <v>100</v>
      </c>
      <c r="BZ89" s="97">
        <f t="shared" si="192"/>
        <v>200</v>
      </c>
      <c r="CA89" s="152">
        <f t="shared" si="193"/>
        <v>100</v>
      </c>
      <c r="CB89" s="97" t="str">
        <f t="shared" si="194"/>
        <v>A</v>
      </c>
      <c r="CC89" s="138">
        <f t="shared" si="158"/>
        <v>200</v>
      </c>
      <c r="CD89" s="138">
        <f t="shared" si="195"/>
        <v>0</v>
      </c>
      <c r="CE89" s="66">
        <f>IF(details!AU89="","",details!AU89)</f>
        <v>5</v>
      </c>
      <c r="CF89" s="66">
        <f>IF(details!AV89="","",details!AV89)</f>
        <v>5</v>
      </c>
      <c r="CG89" s="66">
        <f t="shared" si="196"/>
        <v>10</v>
      </c>
      <c r="CH89" s="66">
        <f>IF(details!AW89="","",details!AW89)</f>
        <v>5</v>
      </c>
      <c r="CI89" s="66">
        <f>IF(details!AX89="","",details!AX89)</f>
        <v>5</v>
      </c>
      <c r="CJ89" s="66">
        <f t="shared" si="197"/>
        <v>10</v>
      </c>
      <c r="CK89" s="66">
        <f>IF(details!AY89="","",details!AY89)</f>
        <v>5</v>
      </c>
      <c r="CL89" s="66">
        <f>IF(details!AZ89="","",details!AZ89)</f>
        <v>5</v>
      </c>
      <c r="CM89" s="66">
        <f t="shared" si="198"/>
        <v>10</v>
      </c>
      <c r="CN89" s="150">
        <f t="shared" si="199"/>
        <v>30</v>
      </c>
      <c r="CO89" s="66">
        <f>IF(details!BA89="","",details!BA89)</f>
        <v>28</v>
      </c>
      <c r="CP89" s="66">
        <f>IF(details!BB89="","",details!BB89)</f>
        <v>28</v>
      </c>
      <c r="CQ89" s="66">
        <f>IF(details!BC89="","",details!BC89)</f>
        <v>8</v>
      </c>
      <c r="CR89" s="150">
        <f t="shared" si="200"/>
        <v>64</v>
      </c>
      <c r="CS89" s="151">
        <f t="shared" si="201"/>
        <v>94</v>
      </c>
      <c r="CT89" s="66">
        <f>IF(details!BD89="","",details!BD89)</f>
        <v>38</v>
      </c>
      <c r="CU89" s="66">
        <f>IF(details!BE89="","",details!BE89)</f>
        <v>38</v>
      </c>
      <c r="CV89" s="66">
        <f>IF(details!BF89="","",details!BF89)</f>
        <v>20</v>
      </c>
      <c r="CW89" s="151">
        <f t="shared" si="202"/>
        <v>96</v>
      </c>
      <c r="CX89" s="97">
        <f t="shared" si="203"/>
        <v>190</v>
      </c>
      <c r="CY89" s="152">
        <f t="shared" si="204"/>
        <v>95</v>
      </c>
      <c r="CZ89" s="97" t="str">
        <f t="shared" si="205"/>
        <v>A</v>
      </c>
      <c r="DA89" s="138">
        <f t="shared" si="159"/>
        <v>200</v>
      </c>
      <c r="DB89" s="138">
        <f t="shared" si="206"/>
        <v>0</v>
      </c>
      <c r="DC89" s="66">
        <f>IF(details!BG89="","",details!BG89)</f>
        <v>5</v>
      </c>
      <c r="DD89" s="66">
        <f>IF(details!BH89="","",details!BH89)</f>
        <v>5</v>
      </c>
      <c r="DE89" s="66">
        <f t="shared" si="207"/>
        <v>10</v>
      </c>
      <c r="DF89" s="66">
        <f>IF(details!BI89="","",details!BI89)</f>
        <v>5</v>
      </c>
      <c r="DG89" s="66">
        <f>IF(details!BJ89="","",details!BJ89)</f>
        <v>5</v>
      </c>
      <c r="DH89" s="66">
        <f t="shared" si="208"/>
        <v>10</v>
      </c>
      <c r="DI89" s="66">
        <f>IF(details!BK89="","",details!BK89)</f>
        <v>5</v>
      </c>
      <c r="DJ89" s="66">
        <f>IF(details!BL89="","",details!BL89)</f>
        <v>5</v>
      </c>
      <c r="DK89" s="66">
        <f t="shared" si="209"/>
        <v>10</v>
      </c>
      <c r="DL89" s="150">
        <f t="shared" si="210"/>
        <v>30</v>
      </c>
      <c r="DM89" s="66">
        <f>IF(details!BM89="","",details!BM89)</f>
        <v>50</v>
      </c>
      <c r="DN89" s="66">
        <f>IF(details!BN89="","",details!BN89)</f>
        <v>20</v>
      </c>
      <c r="DO89" s="150">
        <f t="shared" si="211"/>
        <v>70</v>
      </c>
      <c r="DP89" s="151">
        <f t="shared" si="212"/>
        <v>100</v>
      </c>
      <c r="DQ89" s="66">
        <f>IF(details!BO89="","",details!BO89)</f>
        <v>70</v>
      </c>
      <c r="DR89" s="66">
        <f>IF(details!BP89="","",details!BP89)</f>
        <v>30</v>
      </c>
      <c r="DS89" s="151">
        <f t="shared" si="213"/>
        <v>100</v>
      </c>
      <c r="DT89" s="97">
        <f t="shared" si="214"/>
        <v>200</v>
      </c>
      <c r="DU89" s="152">
        <f t="shared" si="215"/>
        <v>100</v>
      </c>
      <c r="DV89" s="97" t="str">
        <f t="shared" si="216"/>
        <v>A</v>
      </c>
      <c r="DW89" s="138">
        <f t="shared" si="160"/>
        <v>200</v>
      </c>
      <c r="DX89" s="138">
        <f t="shared" si="217"/>
        <v>0</v>
      </c>
      <c r="DY89" s="66">
        <f>IF(details!BQ89="","",details!BQ89)</f>
        <v>5</v>
      </c>
      <c r="DZ89" s="66">
        <f>IF(details!BR89="","",details!BR89)</f>
        <v>5</v>
      </c>
      <c r="EA89" s="66">
        <f t="shared" si="218"/>
        <v>10</v>
      </c>
      <c r="EB89" s="66">
        <f>IF(details!BS89="","",details!BS89)</f>
        <v>5</v>
      </c>
      <c r="EC89" s="66">
        <f>IF(details!BT89="","",details!BT89)</f>
        <v>5</v>
      </c>
      <c r="ED89" s="66">
        <f t="shared" si="219"/>
        <v>10</v>
      </c>
      <c r="EE89" s="66">
        <f>IF(details!BU89="","",details!BU89)</f>
        <v>5</v>
      </c>
      <c r="EF89" s="66">
        <f>IF(details!BV89="","",details!BV89)</f>
        <v>5</v>
      </c>
      <c r="EG89" s="66">
        <f t="shared" si="220"/>
        <v>10</v>
      </c>
      <c r="EH89" s="150">
        <f t="shared" si="221"/>
        <v>30</v>
      </c>
      <c r="EI89" s="66">
        <f>IF(details!BW89="","",details!BW89)</f>
        <v>50</v>
      </c>
      <c r="EJ89" s="66">
        <f>IF(details!BX89="","",details!BX89)</f>
        <v>20</v>
      </c>
      <c r="EK89" s="150">
        <f t="shared" si="222"/>
        <v>70</v>
      </c>
      <c r="EL89" s="151">
        <f t="shared" si="223"/>
        <v>100</v>
      </c>
      <c r="EM89" s="66">
        <f>IF(details!BY89="","",details!BY89)</f>
        <v>70</v>
      </c>
      <c r="EN89" s="66">
        <f>IF(details!BZ89="","",details!BZ89)</f>
        <v>30</v>
      </c>
      <c r="EO89" s="151">
        <f t="shared" si="224"/>
        <v>100</v>
      </c>
      <c r="EP89" s="97">
        <f t="shared" si="225"/>
        <v>200</v>
      </c>
      <c r="EQ89" s="152">
        <f t="shared" si="226"/>
        <v>100</v>
      </c>
      <c r="ER89" s="97" t="str">
        <f t="shared" si="227"/>
        <v>A</v>
      </c>
      <c r="ES89" s="138">
        <f t="shared" si="161"/>
        <v>200</v>
      </c>
      <c r="ET89" s="138">
        <f t="shared" si="228"/>
        <v>0</v>
      </c>
      <c r="EU89" s="66">
        <f>IF(details!CA89="","",details!CA89)</f>
        <v>20</v>
      </c>
      <c r="EV89" s="66">
        <f>IF(details!CB89="","",details!CB89)</f>
        <v>20</v>
      </c>
      <c r="EW89" s="66">
        <f>IF(details!CC89="","",details!CC89)</f>
        <v>20</v>
      </c>
      <c r="EX89" s="66">
        <f>IF(details!CD89="","",details!CD89)</f>
        <v>20</v>
      </c>
      <c r="EY89" s="66">
        <f>IF(details!CE89="","",details!CE89)</f>
        <v>20</v>
      </c>
      <c r="EZ89" s="97">
        <f t="shared" si="229"/>
        <v>100</v>
      </c>
      <c r="FA89" s="97">
        <f t="shared" si="230"/>
        <v>100</v>
      </c>
      <c r="FB89" s="97" t="str">
        <f t="shared" si="231"/>
        <v>A</v>
      </c>
      <c r="FC89" s="138">
        <f t="shared" si="232"/>
        <v>100</v>
      </c>
      <c r="FD89" s="138">
        <f t="shared" si="233"/>
        <v>0</v>
      </c>
      <c r="FE89" s="66">
        <f>IF(details!CF89="","",details!CF89)</f>
        <v>20</v>
      </c>
      <c r="FF89" s="66">
        <f>IF(details!CG89="","",details!CG89)</f>
        <v>20</v>
      </c>
      <c r="FG89" s="66">
        <f>IF(details!CH89="","",details!CH89)</f>
        <v>20</v>
      </c>
      <c r="FH89" s="66">
        <f>IF(details!CI89="","",details!CI89)</f>
        <v>20</v>
      </c>
      <c r="FI89" s="66">
        <f>IF(details!CJ89="","",details!CJ89)</f>
        <v>20</v>
      </c>
      <c r="FJ89" s="97">
        <f t="shared" si="234"/>
        <v>100</v>
      </c>
      <c r="FK89" s="97">
        <f t="shared" si="235"/>
        <v>100</v>
      </c>
      <c r="FL89" s="97" t="str">
        <f t="shared" si="236"/>
        <v>A</v>
      </c>
      <c r="FM89" s="138">
        <f t="shared" si="237"/>
        <v>100</v>
      </c>
      <c r="FN89" s="138">
        <f t="shared" si="238"/>
        <v>0</v>
      </c>
      <c r="FO89" s="66">
        <f>IF(details!CK89="","",details!CK89)</f>
        <v>20</v>
      </c>
      <c r="FP89" s="66">
        <f>IF(details!CL89="","",details!CL89)</f>
        <v>20</v>
      </c>
      <c r="FQ89" s="66">
        <f>IF(details!CM89="","",details!CM89)</f>
        <v>20</v>
      </c>
      <c r="FR89" s="66">
        <f>IF(details!CN89="","",details!CN89)</f>
        <v>20</v>
      </c>
      <c r="FS89" s="66">
        <f>IF(details!CO89="","",details!CO89)</f>
        <v>20</v>
      </c>
      <c r="FT89" s="97">
        <f t="shared" si="239"/>
        <v>100</v>
      </c>
      <c r="FU89" s="97">
        <f t="shared" si="240"/>
        <v>100</v>
      </c>
      <c r="FV89" s="97" t="str">
        <f t="shared" si="241"/>
        <v>A</v>
      </c>
      <c r="FW89" s="138">
        <f t="shared" si="242"/>
        <v>100</v>
      </c>
      <c r="FX89" s="138">
        <f t="shared" si="243"/>
        <v>0</v>
      </c>
      <c r="FY89" s="96">
        <f t="shared" si="244"/>
        <v>200</v>
      </c>
      <c r="FZ89" s="96">
        <f t="shared" si="245"/>
        <v>190</v>
      </c>
      <c r="GA89" s="96" t="str">
        <f t="shared" si="246"/>
        <v>A</v>
      </c>
      <c r="GB89" s="96">
        <f t="shared" si="247"/>
        <v>200</v>
      </c>
      <c r="GC89" s="96">
        <f t="shared" si="248"/>
        <v>190</v>
      </c>
      <c r="GD89" s="96" t="str">
        <f t="shared" si="249"/>
        <v>A</v>
      </c>
      <c r="GE89" s="154">
        <f t="shared" si="250"/>
        <v>200</v>
      </c>
      <c r="GF89" s="154">
        <f t="shared" si="251"/>
        <v>200</v>
      </c>
      <c r="GG89" s="154" t="str">
        <f t="shared" si="252"/>
        <v>A</v>
      </c>
      <c r="GH89" s="96" t="str">
        <f t="shared" si="253"/>
        <v>A</v>
      </c>
      <c r="GI89" s="96" t="str">
        <f t="shared" si="254"/>
        <v/>
      </c>
      <c r="GJ89" s="96" t="str">
        <f t="shared" si="255"/>
        <v/>
      </c>
      <c r="GK89" s="96" t="str">
        <f t="shared" si="256"/>
        <v/>
      </c>
      <c r="GL89" s="96" t="str">
        <f t="shared" si="257"/>
        <v/>
      </c>
      <c r="GM89" s="96">
        <f t="shared" si="258"/>
        <v>200</v>
      </c>
      <c r="GN89" s="96">
        <f t="shared" si="259"/>
        <v>190</v>
      </c>
      <c r="GO89" s="96" t="str">
        <f t="shared" si="260"/>
        <v>A</v>
      </c>
      <c r="GP89" s="96">
        <f t="shared" si="261"/>
        <v>200</v>
      </c>
      <c r="GQ89" s="96">
        <f t="shared" si="262"/>
        <v>200</v>
      </c>
      <c r="GR89" s="96" t="str">
        <f t="shared" si="263"/>
        <v>A</v>
      </c>
      <c r="GS89" s="96">
        <f t="shared" si="264"/>
        <v>200</v>
      </c>
      <c r="GT89" s="96">
        <f t="shared" si="265"/>
        <v>200</v>
      </c>
      <c r="GU89" s="96" t="str">
        <f t="shared" si="266"/>
        <v>A</v>
      </c>
      <c r="GV89" s="96">
        <f t="shared" si="267"/>
        <v>100</v>
      </c>
      <c r="GW89" s="96">
        <f t="shared" si="268"/>
        <v>100</v>
      </c>
      <c r="GX89" s="96" t="str">
        <f t="shared" si="269"/>
        <v>A</v>
      </c>
      <c r="GY89" s="155">
        <f t="shared" si="270"/>
        <v>100</v>
      </c>
      <c r="GZ89" s="155">
        <f t="shared" si="271"/>
        <v>100</v>
      </c>
      <c r="HA89" s="155" t="str">
        <f t="shared" si="272"/>
        <v>A</v>
      </c>
      <c r="HB89" s="155">
        <f t="shared" si="273"/>
        <v>100</v>
      </c>
      <c r="HC89" s="155">
        <f t="shared" si="274"/>
        <v>100</v>
      </c>
      <c r="HD89" s="155" t="str">
        <f t="shared" si="275"/>
        <v>A</v>
      </c>
      <c r="HE89" s="257">
        <f t="shared" si="276"/>
        <v>0</v>
      </c>
      <c r="HF89" s="257">
        <f t="shared" si="277"/>
        <v>0</v>
      </c>
      <c r="HG89" s="257">
        <f t="shared" si="278"/>
        <v>4</v>
      </c>
      <c r="HH89" s="257">
        <f t="shared" si="279"/>
        <v>0</v>
      </c>
      <c r="HI89" s="66" t="str">
        <f t="shared" si="162"/>
        <v>PASSED</v>
      </c>
      <c r="HJ89" s="93">
        <f t="shared" si="280"/>
        <v>1200</v>
      </c>
      <c r="HK89" s="93">
        <f t="shared" si="281"/>
        <v>1170</v>
      </c>
      <c r="HL89" s="94">
        <f t="shared" si="282"/>
        <v>97.5</v>
      </c>
      <c r="HM89" s="216">
        <f t="shared" si="283"/>
        <v>97.5</v>
      </c>
      <c r="HN89" s="217">
        <f t="shared" si="284"/>
        <v>1.9999999999999998</v>
      </c>
      <c r="HO89" s="95" t="str">
        <f t="shared" si="285"/>
        <v>A</v>
      </c>
      <c r="HP89" s="156" t="str">
        <f>details!EP89</f>
        <v/>
      </c>
      <c r="HQ89" s="157" t="str">
        <f>details!EQ89</f>
        <v/>
      </c>
      <c r="HR89" s="220" t="str">
        <f t="shared" si="286"/>
        <v/>
      </c>
      <c r="HS89" s="102" t="str">
        <f>IF(details!CP89="","",details!CP89)</f>
        <v/>
      </c>
    </row>
    <row r="90" spans="1:227" ht="14" customHeight="1">
      <c r="A90" s="147">
        <f>IF(details!A90="","",details!A90)</f>
        <v>84</v>
      </c>
      <c r="B90" s="66" t="str">
        <f>IF(details!B90="","",details!B90)</f>
        <v/>
      </c>
      <c r="C90" s="66" t="str">
        <f>IF(details!C90="","",details!C90)</f>
        <v/>
      </c>
      <c r="D90" s="97">
        <f>IF(details!D90="","",details!D90)</f>
        <v>884</v>
      </c>
      <c r="E90" s="97" t="str">
        <f>IF(details!E90="","",details!E90)</f>
        <v/>
      </c>
      <c r="F90" s="66" t="str">
        <f>IF(details!F90="","",details!F90)</f>
        <v/>
      </c>
      <c r="G90" s="315" t="str">
        <f>IF(details!G90="","",details!G90)</f>
        <v/>
      </c>
      <c r="H90" s="148" t="str">
        <f>IF(details!CQ90="","",details!CQ90)</f>
        <v/>
      </c>
      <c r="I90" s="149" t="str">
        <f>IF(details!I90="","",details!I90)</f>
        <v>A84</v>
      </c>
      <c r="J90" s="149" t="str">
        <f>IF(details!J90="","",details!J90)</f>
        <v>B84</v>
      </c>
      <c r="K90" s="149" t="str">
        <f>IF(details!K90="","",details!K90)</f>
        <v>C84</v>
      </c>
      <c r="L90" s="66">
        <f>IF(details!L90="","",details!L90)</f>
        <v>5</v>
      </c>
      <c r="M90" s="66">
        <f>IF(details!M90="","",details!M90)</f>
        <v>5</v>
      </c>
      <c r="N90" s="66">
        <f t="shared" si="163"/>
        <v>10</v>
      </c>
      <c r="O90" s="66">
        <f>IF(details!N90="","",details!N90)</f>
        <v>5</v>
      </c>
      <c r="P90" s="66">
        <f>IF(details!O90="","",details!O90)</f>
        <v>5</v>
      </c>
      <c r="Q90" s="66">
        <f t="shared" si="164"/>
        <v>10</v>
      </c>
      <c r="R90" s="66">
        <f>IF(details!P90="","",details!P90)</f>
        <v>5</v>
      </c>
      <c r="S90" s="66">
        <f>IF(details!Q90="","",details!Q90)</f>
        <v>5</v>
      </c>
      <c r="T90" s="66">
        <f t="shared" si="165"/>
        <v>10</v>
      </c>
      <c r="U90" s="150">
        <f t="shared" si="166"/>
        <v>30</v>
      </c>
      <c r="V90" s="66">
        <f>IF(details!R90="","",details!R90)</f>
        <v>27</v>
      </c>
      <c r="W90" s="66">
        <f>IF(details!S90="","",details!S90)</f>
        <v>27</v>
      </c>
      <c r="X90" s="66">
        <f>IF(details!T90="","",details!T90)</f>
        <v>7</v>
      </c>
      <c r="Y90" s="150">
        <f t="shared" si="167"/>
        <v>61</v>
      </c>
      <c r="Z90" s="151">
        <f t="shared" si="168"/>
        <v>91</v>
      </c>
      <c r="AA90" s="66">
        <f>IF(details!U90="","",details!U90)</f>
        <v>37</v>
      </c>
      <c r="AB90" s="66">
        <f>IF(details!V90="","",details!V90)</f>
        <v>37</v>
      </c>
      <c r="AC90" s="66">
        <f>IF(details!W90="","",details!W90)</f>
        <v>20</v>
      </c>
      <c r="AD90" s="151">
        <f t="shared" si="169"/>
        <v>94</v>
      </c>
      <c r="AE90" s="97">
        <f t="shared" si="170"/>
        <v>185</v>
      </c>
      <c r="AF90" s="152">
        <f t="shared" si="171"/>
        <v>93</v>
      </c>
      <c r="AG90" s="97" t="str">
        <f t="shared" si="172"/>
        <v>A</v>
      </c>
      <c r="AH90" s="138">
        <f t="shared" si="156"/>
        <v>200</v>
      </c>
      <c r="AI90" s="138">
        <f t="shared" si="173"/>
        <v>0</v>
      </c>
      <c r="AJ90" s="66">
        <f>IF(details!X90="","",details!X90)</f>
        <v>5</v>
      </c>
      <c r="AK90" s="66">
        <f>IF(details!Y90="","",details!Y90)</f>
        <v>5</v>
      </c>
      <c r="AL90" s="66">
        <f t="shared" si="174"/>
        <v>10</v>
      </c>
      <c r="AM90" s="66">
        <f>IF(details!Z90="","",details!Z90)</f>
        <v>5</v>
      </c>
      <c r="AN90" s="66">
        <f>IF(details!AA90="","",details!AA90)</f>
        <v>5</v>
      </c>
      <c r="AO90" s="66">
        <f t="shared" si="175"/>
        <v>10</v>
      </c>
      <c r="AP90" s="66">
        <f>IF(details!AB90="","",details!AB90)</f>
        <v>5</v>
      </c>
      <c r="AQ90" s="66">
        <f>IF(details!AC90="","",details!AC90)</f>
        <v>5</v>
      </c>
      <c r="AR90" s="66">
        <f t="shared" si="176"/>
        <v>10</v>
      </c>
      <c r="AS90" s="150">
        <f t="shared" si="177"/>
        <v>30</v>
      </c>
      <c r="AT90" s="66">
        <f>IF(details!AD90="","",details!AD90)</f>
        <v>27</v>
      </c>
      <c r="AU90" s="66">
        <f>IF(details!AE90="","",details!AE90)</f>
        <v>27</v>
      </c>
      <c r="AV90" s="66">
        <f>IF(details!AF90="","",details!AF90)</f>
        <v>7</v>
      </c>
      <c r="AW90" s="150">
        <f t="shared" si="178"/>
        <v>61</v>
      </c>
      <c r="AX90" s="151">
        <f t="shared" si="179"/>
        <v>91</v>
      </c>
      <c r="AY90" s="66">
        <f>IF(details!AG90="","",details!AG90)</f>
        <v>37</v>
      </c>
      <c r="AZ90" s="66">
        <f>IF(details!AH90="","",details!AH90)</f>
        <v>37</v>
      </c>
      <c r="BA90" s="66">
        <f>IF(details!AI90="","",details!AI90)</f>
        <v>20</v>
      </c>
      <c r="BB90" s="151">
        <f t="shared" si="180"/>
        <v>94</v>
      </c>
      <c r="BC90" s="97">
        <f t="shared" si="181"/>
        <v>185</v>
      </c>
      <c r="BD90" s="152">
        <f t="shared" si="182"/>
        <v>93</v>
      </c>
      <c r="BE90" s="97" t="str">
        <f t="shared" si="183"/>
        <v>A</v>
      </c>
      <c r="BF90" s="138">
        <f t="shared" si="157"/>
        <v>200</v>
      </c>
      <c r="BG90" s="138">
        <f t="shared" si="184"/>
        <v>0</v>
      </c>
      <c r="BH90" s="153" t="str">
        <f>IF(D90="","",details!AJ90)</f>
        <v>s</v>
      </c>
      <c r="BI90" s="66">
        <f>IF(details!AK90="","",details!AK90)</f>
        <v>5</v>
      </c>
      <c r="BJ90" s="66">
        <f>IF(details!AL90="","",details!AL90)</f>
        <v>5</v>
      </c>
      <c r="BK90" s="66">
        <f t="shared" si="185"/>
        <v>10</v>
      </c>
      <c r="BL90" s="66">
        <f>IF(details!AM90="","",details!AM90)</f>
        <v>5</v>
      </c>
      <c r="BM90" s="66">
        <f>IF(details!AN90="","",details!AN90)</f>
        <v>5</v>
      </c>
      <c r="BN90" s="66">
        <f t="shared" si="186"/>
        <v>10</v>
      </c>
      <c r="BO90" s="66">
        <f>IF(details!AO90="","",details!AO90)</f>
        <v>5</v>
      </c>
      <c r="BP90" s="66">
        <f>IF(details!AP90="","",details!AP90)</f>
        <v>5</v>
      </c>
      <c r="BQ90" s="66">
        <f t="shared" si="187"/>
        <v>10</v>
      </c>
      <c r="BR90" s="150">
        <f t="shared" si="188"/>
        <v>30</v>
      </c>
      <c r="BS90" s="66">
        <f>IF(details!AQ90="","",details!AQ90)</f>
        <v>50</v>
      </c>
      <c r="BT90" s="66">
        <f>IF(details!AR90="","",details!AR90)</f>
        <v>20</v>
      </c>
      <c r="BU90" s="150">
        <f t="shared" si="189"/>
        <v>70</v>
      </c>
      <c r="BV90" s="151">
        <f t="shared" si="190"/>
        <v>100</v>
      </c>
      <c r="BW90" s="66">
        <f>IF(details!AS90="","",details!AS90)</f>
        <v>70</v>
      </c>
      <c r="BX90" s="66">
        <f>IF(details!AT90="","",details!AT90)</f>
        <v>30</v>
      </c>
      <c r="BY90" s="151">
        <f t="shared" si="191"/>
        <v>100</v>
      </c>
      <c r="BZ90" s="97">
        <f t="shared" si="192"/>
        <v>200</v>
      </c>
      <c r="CA90" s="152">
        <f t="shared" si="193"/>
        <v>100</v>
      </c>
      <c r="CB90" s="97" t="str">
        <f t="shared" si="194"/>
        <v>A</v>
      </c>
      <c r="CC90" s="138">
        <f t="shared" si="158"/>
        <v>200</v>
      </c>
      <c r="CD90" s="138">
        <f t="shared" si="195"/>
        <v>0</v>
      </c>
      <c r="CE90" s="66">
        <f>IF(details!AU90="","",details!AU90)</f>
        <v>5</v>
      </c>
      <c r="CF90" s="66">
        <f>IF(details!AV90="","",details!AV90)</f>
        <v>5</v>
      </c>
      <c r="CG90" s="66">
        <f t="shared" si="196"/>
        <v>10</v>
      </c>
      <c r="CH90" s="66">
        <f>IF(details!AW90="","",details!AW90)</f>
        <v>5</v>
      </c>
      <c r="CI90" s="66">
        <f>IF(details!AX90="","",details!AX90)</f>
        <v>5</v>
      </c>
      <c r="CJ90" s="66">
        <f t="shared" si="197"/>
        <v>10</v>
      </c>
      <c r="CK90" s="66">
        <f>IF(details!AY90="","",details!AY90)</f>
        <v>5</v>
      </c>
      <c r="CL90" s="66">
        <f>IF(details!AZ90="","",details!AZ90)</f>
        <v>5</v>
      </c>
      <c r="CM90" s="66">
        <f t="shared" si="198"/>
        <v>10</v>
      </c>
      <c r="CN90" s="150">
        <f t="shared" si="199"/>
        <v>30</v>
      </c>
      <c r="CO90" s="66">
        <f>IF(details!BA90="","",details!BA90)</f>
        <v>27</v>
      </c>
      <c r="CP90" s="66">
        <f>IF(details!BB90="","",details!BB90)</f>
        <v>27</v>
      </c>
      <c r="CQ90" s="66">
        <f>IF(details!BC90="","",details!BC90)</f>
        <v>7</v>
      </c>
      <c r="CR90" s="150">
        <f t="shared" si="200"/>
        <v>61</v>
      </c>
      <c r="CS90" s="151">
        <f t="shared" si="201"/>
        <v>91</v>
      </c>
      <c r="CT90" s="66">
        <f>IF(details!BD90="","",details!BD90)</f>
        <v>37</v>
      </c>
      <c r="CU90" s="66">
        <f>IF(details!BE90="","",details!BE90)</f>
        <v>37</v>
      </c>
      <c r="CV90" s="66">
        <f>IF(details!BF90="","",details!BF90)</f>
        <v>20</v>
      </c>
      <c r="CW90" s="151">
        <f t="shared" si="202"/>
        <v>94</v>
      </c>
      <c r="CX90" s="97">
        <f t="shared" si="203"/>
        <v>185</v>
      </c>
      <c r="CY90" s="152">
        <f t="shared" si="204"/>
        <v>93</v>
      </c>
      <c r="CZ90" s="97" t="str">
        <f t="shared" si="205"/>
        <v>A</v>
      </c>
      <c r="DA90" s="138">
        <f t="shared" si="159"/>
        <v>200</v>
      </c>
      <c r="DB90" s="138">
        <f t="shared" si="206"/>
        <v>0</v>
      </c>
      <c r="DC90" s="66">
        <f>IF(details!BG90="","",details!BG90)</f>
        <v>5</v>
      </c>
      <c r="DD90" s="66">
        <f>IF(details!BH90="","",details!BH90)</f>
        <v>5</v>
      </c>
      <c r="DE90" s="66">
        <f t="shared" si="207"/>
        <v>10</v>
      </c>
      <c r="DF90" s="66">
        <f>IF(details!BI90="","",details!BI90)</f>
        <v>5</v>
      </c>
      <c r="DG90" s="66">
        <f>IF(details!BJ90="","",details!BJ90)</f>
        <v>5</v>
      </c>
      <c r="DH90" s="66">
        <f t="shared" si="208"/>
        <v>10</v>
      </c>
      <c r="DI90" s="66">
        <f>IF(details!BK90="","",details!BK90)</f>
        <v>5</v>
      </c>
      <c r="DJ90" s="66">
        <f>IF(details!BL90="","",details!BL90)</f>
        <v>5</v>
      </c>
      <c r="DK90" s="66">
        <f t="shared" si="209"/>
        <v>10</v>
      </c>
      <c r="DL90" s="150">
        <f t="shared" si="210"/>
        <v>30</v>
      </c>
      <c r="DM90" s="66">
        <f>IF(details!BM90="","",details!BM90)</f>
        <v>50</v>
      </c>
      <c r="DN90" s="66">
        <f>IF(details!BN90="","",details!BN90)</f>
        <v>20</v>
      </c>
      <c r="DO90" s="150">
        <f t="shared" si="211"/>
        <v>70</v>
      </c>
      <c r="DP90" s="151">
        <f t="shared" si="212"/>
        <v>100</v>
      </c>
      <c r="DQ90" s="66">
        <f>IF(details!BO90="","",details!BO90)</f>
        <v>70</v>
      </c>
      <c r="DR90" s="66">
        <f>IF(details!BP90="","",details!BP90)</f>
        <v>30</v>
      </c>
      <c r="DS90" s="151">
        <f t="shared" si="213"/>
        <v>100</v>
      </c>
      <c r="DT90" s="97">
        <f t="shared" si="214"/>
        <v>200</v>
      </c>
      <c r="DU90" s="152">
        <f t="shared" si="215"/>
        <v>100</v>
      </c>
      <c r="DV90" s="97" t="str">
        <f t="shared" si="216"/>
        <v>A</v>
      </c>
      <c r="DW90" s="138">
        <f t="shared" si="160"/>
        <v>200</v>
      </c>
      <c r="DX90" s="138">
        <f t="shared" si="217"/>
        <v>0</v>
      </c>
      <c r="DY90" s="66">
        <f>IF(details!BQ90="","",details!BQ90)</f>
        <v>5</v>
      </c>
      <c r="DZ90" s="66">
        <f>IF(details!BR90="","",details!BR90)</f>
        <v>5</v>
      </c>
      <c r="EA90" s="66">
        <f t="shared" si="218"/>
        <v>10</v>
      </c>
      <c r="EB90" s="66">
        <f>IF(details!BS90="","",details!BS90)</f>
        <v>5</v>
      </c>
      <c r="EC90" s="66">
        <f>IF(details!BT90="","",details!BT90)</f>
        <v>5</v>
      </c>
      <c r="ED90" s="66">
        <f t="shared" si="219"/>
        <v>10</v>
      </c>
      <c r="EE90" s="66">
        <f>IF(details!BU90="","",details!BU90)</f>
        <v>5</v>
      </c>
      <c r="EF90" s="66">
        <f>IF(details!BV90="","",details!BV90)</f>
        <v>5</v>
      </c>
      <c r="EG90" s="66">
        <f t="shared" si="220"/>
        <v>10</v>
      </c>
      <c r="EH90" s="150">
        <f t="shared" si="221"/>
        <v>30</v>
      </c>
      <c r="EI90" s="66">
        <f>IF(details!BW90="","",details!BW90)</f>
        <v>50</v>
      </c>
      <c r="EJ90" s="66">
        <f>IF(details!BX90="","",details!BX90)</f>
        <v>20</v>
      </c>
      <c r="EK90" s="150">
        <f t="shared" si="222"/>
        <v>70</v>
      </c>
      <c r="EL90" s="151">
        <f t="shared" si="223"/>
        <v>100</v>
      </c>
      <c r="EM90" s="66">
        <f>IF(details!BY90="","",details!BY90)</f>
        <v>70</v>
      </c>
      <c r="EN90" s="66">
        <f>IF(details!BZ90="","",details!BZ90)</f>
        <v>30</v>
      </c>
      <c r="EO90" s="151">
        <f t="shared" si="224"/>
        <v>100</v>
      </c>
      <c r="EP90" s="97">
        <f t="shared" si="225"/>
        <v>200</v>
      </c>
      <c r="EQ90" s="152">
        <f t="shared" si="226"/>
        <v>100</v>
      </c>
      <c r="ER90" s="97" t="str">
        <f t="shared" si="227"/>
        <v>A</v>
      </c>
      <c r="ES90" s="138">
        <f t="shared" si="161"/>
        <v>200</v>
      </c>
      <c r="ET90" s="138">
        <f t="shared" si="228"/>
        <v>0</v>
      </c>
      <c r="EU90" s="66">
        <f>IF(details!CA90="","",details!CA90)</f>
        <v>20</v>
      </c>
      <c r="EV90" s="66">
        <f>IF(details!CB90="","",details!CB90)</f>
        <v>20</v>
      </c>
      <c r="EW90" s="66">
        <f>IF(details!CC90="","",details!CC90)</f>
        <v>20</v>
      </c>
      <c r="EX90" s="66">
        <f>IF(details!CD90="","",details!CD90)</f>
        <v>20</v>
      </c>
      <c r="EY90" s="66">
        <f>IF(details!CE90="","",details!CE90)</f>
        <v>20</v>
      </c>
      <c r="EZ90" s="97">
        <f t="shared" si="229"/>
        <v>100</v>
      </c>
      <c r="FA90" s="97">
        <f t="shared" si="230"/>
        <v>100</v>
      </c>
      <c r="FB90" s="97" t="str">
        <f t="shared" si="231"/>
        <v>A</v>
      </c>
      <c r="FC90" s="138">
        <f t="shared" si="232"/>
        <v>100</v>
      </c>
      <c r="FD90" s="138">
        <f t="shared" si="233"/>
        <v>0</v>
      </c>
      <c r="FE90" s="66">
        <f>IF(details!CF90="","",details!CF90)</f>
        <v>20</v>
      </c>
      <c r="FF90" s="66">
        <f>IF(details!CG90="","",details!CG90)</f>
        <v>20</v>
      </c>
      <c r="FG90" s="66">
        <f>IF(details!CH90="","",details!CH90)</f>
        <v>20</v>
      </c>
      <c r="FH90" s="66">
        <f>IF(details!CI90="","",details!CI90)</f>
        <v>20</v>
      </c>
      <c r="FI90" s="66">
        <f>IF(details!CJ90="","",details!CJ90)</f>
        <v>20</v>
      </c>
      <c r="FJ90" s="97">
        <f t="shared" si="234"/>
        <v>100</v>
      </c>
      <c r="FK90" s="97">
        <f t="shared" si="235"/>
        <v>100</v>
      </c>
      <c r="FL90" s="97" t="str">
        <f t="shared" si="236"/>
        <v>A</v>
      </c>
      <c r="FM90" s="138">
        <f t="shared" si="237"/>
        <v>100</v>
      </c>
      <c r="FN90" s="138">
        <f t="shared" si="238"/>
        <v>0</v>
      </c>
      <c r="FO90" s="66">
        <f>IF(details!CK90="","",details!CK90)</f>
        <v>20</v>
      </c>
      <c r="FP90" s="66">
        <f>IF(details!CL90="","",details!CL90)</f>
        <v>20</v>
      </c>
      <c r="FQ90" s="66">
        <f>IF(details!CM90="","",details!CM90)</f>
        <v>20</v>
      </c>
      <c r="FR90" s="66">
        <f>IF(details!CN90="","",details!CN90)</f>
        <v>20</v>
      </c>
      <c r="FS90" s="66">
        <f>IF(details!CO90="","",details!CO90)</f>
        <v>20</v>
      </c>
      <c r="FT90" s="97">
        <f t="shared" si="239"/>
        <v>100</v>
      </c>
      <c r="FU90" s="97">
        <f t="shared" si="240"/>
        <v>100</v>
      </c>
      <c r="FV90" s="97" t="str">
        <f t="shared" si="241"/>
        <v>A</v>
      </c>
      <c r="FW90" s="138">
        <f t="shared" si="242"/>
        <v>100</v>
      </c>
      <c r="FX90" s="138">
        <f t="shared" si="243"/>
        <v>0</v>
      </c>
      <c r="FY90" s="96">
        <f t="shared" si="244"/>
        <v>200</v>
      </c>
      <c r="FZ90" s="96">
        <f t="shared" si="245"/>
        <v>185</v>
      </c>
      <c r="GA90" s="96" t="str">
        <f t="shared" si="246"/>
        <v>A</v>
      </c>
      <c r="GB90" s="96">
        <f t="shared" si="247"/>
        <v>200</v>
      </c>
      <c r="GC90" s="96">
        <f t="shared" si="248"/>
        <v>185</v>
      </c>
      <c r="GD90" s="96" t="str">
        <f t="shared" si="249"/>
        <v>A</v>
      </c>
      <c r="GE90" s="154">
        <f t="shared" si="250"/>
        <v>200</v>
      </c>
      <c r="GF90" s="154">
        <f t="shared" si="251"/>
        <v>200</v>
      </c>
      <c r="GG90" s="154" t="str">
        <f t="shared" si="252"/>
        <v>A</v>
      </c>
      <c r="GH90" s="96" t="str">
        <f t="shared" si="253"/>
        <v>A</v>
      </c>
      <c r="GI90" s="96" t="str">
        <f t="shared" si="254"/>
        <v/>
      </c>
      <c r="GJ90" s="96" t="str">
        <f t="shared" si="255"/>
        <v/>
      </c>
      <c r="GK90" s="96" t="str">
        <f t="shared" si="256"/>
        <v/>
      </c>
      <c r="GL90" s="96" t="str">
        <f t="shared" si="257"/>
        <v/>
      </c>
      <c r="GM90" s="96">
        <f t="shared" si="258"/>
        <v>200</v>
      </c>
      <c r="GN90" s="96">
        <f t="shared" si="259"/>
        <v>185</v>
      </c>
      <c r="GO90" s="96" t="str">
        <f t="shared" si="260"/>
        <v>A</v>
      </c>
      <c r="GP90" s="96">
        <f t="shared" si="261"/>
        <v>200</v>
      </c>
      <c r="GQ90" s="96">
        <f t="shared" si="262"/>
        <v>200</v>
      </c>
      <c r="GR90" s="96" t="str">
        <f t="shared" si="263"/>
        <v>A</v>
      </c>
      <c r="GS90" s="96">
        <f t="shared" si="264"/>
        <v>200</v>
      </c>
      <c r="GT90" s="96">
        <f t="shared" si="265"/>
        <v>200</v>
      </c>
      <c r="GU90" s="96" t="str">
        <f t="shared" si="266"/>
        <v>A</v>
      </c>
      <c r="GV90" s="96">
        <f t="shared" si="267"/>
        <v>100</v>
      </c>
      <c r="GW90" s="96">
        <f t="shared" si="268"/>
        <v>100</v>
      </c>
      <c r="GX90" s="96" t="str">
        <f t="shared" si="269"/>
        <v>A</v>
      </c>
      <c r="GY90" s="155">
        <f t="shared" si="270"/>
        <v>100</v>
      </c>
      <c r="GZ90" s="155">
        <f t="shared" si="271"/>
        <v>100</v>
      </c>
      <c r="HA90" s="155" t="str">
        <f t="shared" si="272"/>
        <v>A</v>
      </c>
      <c r="HB90" s="155">
        <f t="shared" si="273"/>
        <v>100</v>
      </c>
      <c r="HC90" s="155">
        <f t="shared" si="274"/>
        <v>100</v>
      </c>
      <c r="HD90" s="155" t="str">
        <f t="shared" si="275"/>
        <v>A</v>
      </c>
      <c r="HE90" s="257">
        <f t="shared" si="276"/>
        <v>0</v>
      </c>
      <c r="HF90" s="257">
        <f t="shared" si="277"/>
        <v>0</v>
      </c>
      <c r="HG90" s="257">
        <f t="shared" si="278"/>
        <v>4</v>
      </c>
      <c r="HH90" s="257">
        <f t="shared" si="279"/>
        <v>0</v>
      </c>
      <c r="HI90" s="66" t="str">
        <f t="shared" si="162"/>
        <v>PASSED</v>
      </c>
      <c r="HJ90" s="93">
        <f t="shared" si="280"/>
        <v>1200</v>
      </c>
      <c r="HK90" s="93">
        <f t="shared" si="281"/>
        <v>1155</v>
      </c>
      <c r="HL90" s="94">
        <f t="shared" si="282"/>
        <v>96.25</v>
      </c>
      <c r="HM90" s="216">
        <f t="shared" si="283"/>
        <v>96.25</v>
      </c>
      <c r="HN90" s="217">
        <f t="shared" si="284"/>
        <v>3.0000000000000004</v>
      </c>
      <c r="HO90" s="95" t="str">
        <f t="shared" si="285"/>
        <v>A</v>
      </c>
      <c r="HP90" s="156" t="str">
        <f>details!EP90</f>
        <v/>
      </c>
      <c r="HQ90" s="157" t="str">
        <f>details!EQ90</f>
        <v/>
      </c>
      <c r="HR90" s="220" t="str">
        <f t="shared" si="286"/>
        <v/>
      </c>
      <c r="HS90" s="102" t="str">
        <f>IF(details!CP90="","",details!CP90)</f>
        <v/>
      </c>
    </row>
    <row r="91" spans="1:227" ht="14" customHeight="1">
      <c r="A91" s="147">
        <f>IF(details!A91="","",details!A91)</f>
        <v>85</v>
      </c>
      <c r="B91" s="66" t="str">
        <f>IF(details!B91="","",details!B91)</f>
        <v/>
      </c>
      <c r="C91" s="66" t="str">
        <f>IF(details!C91="","",details!C91)</f>
        <v/>
      </c>
      <c r="D91" s="97">
        <f>IF(details!D91="","",details!D91)</f>
        <v>885</v>
      </c>
      <c r="E91" s="97" t="str">
        <f>IF(details!E91="","",details!E91)</f>
        <v/>
      </c>
      <c r="F91" s="66" t="str">
        <f>IF(details!F91="","",details!F91)</f>
        <v/>
      </c>
      <c r="G91" s="315" t="str">
        <f>IF(details!G91="","",details!G91)</f>
        <v/>
      </c>
      <c r="H91" s="148" t="str">
        <f>IF(details!CQ91="","",details!CQ91)</f>
        <v/>
      </c>
      <c r="I91" s="149" t="str">
        <f>IF(details!I91="","",details!I91)</f>
        <v>A85</v>
      </c>
      <c r="J91" s="149" t="str">
        <f>IF(details!J91="","",details!J91)</f>
        <v>B85</v>
      </c>
      <c r="K91" s="149" t="str">
        <f>IF(details!K91="","",details!K91)</f>
        <v>C85</v>
      </c>
      <c r="L91" s="66">
        <f>IF(details!L91="","",details!L91)</f>
        <v>5</v>
      </c>
      <c r="M91" s="66">
        <f>IF(details!M91="","",details!M91)</f>
        <v>5</v>
      </c>
      <c r="N91" s="66">
        <f t="shared" si="163"/>
        <v>10</v>
      </c>
      <c r="O91" s="66">
        <f>IF(details!N91="","",details!N91)</f>
        <v>5</v>
      </c>
      <c r="P91" s="66">
        <f>IF(details!O91="","",details!O91)</f>
        <v>5</v>
      </c>
      <c r="Q91" s="66">
        <f t="shared" si="164"/>
        <v>10</v>
      </c>
      <c r="R91" s="66">
        <f>IF(details!P91="","",details!P91)</f>
        <v>5</v>
      </c>
      <c r="S91" s="66">
        <f>IF(details!Q91="","",details!Q91)</f>
        <v>5</v>
      </c>
      <c r="T91" s="66">
        <f t="shared" si="165"/>
        <v>10</v>
      </c>
      <c r="U91" s="150">
        <f t="shared" si="166"/>
        <v>30</v>
      </c>
      <c r="V91" s="66">
        <f>IF(details!R91="","",details!R91)</f>
        <v>26</v>
      </c>
      <c r="W91" s="66">
        <f>IF(details!S91="","",details!S91)</f>
        <v>26</v>
      </c>
      <c r="X91" s="66">
        <f>IF(details!T91="","",details!T91)</f>
        <v>6</v>
      </c>
      <c r="Y91" s="150">
        <f t="shared" si="167"/>
        <v>58</v>
      </c>
      <c r="Z91" s="151">
        <f t="shared" si="168"/>
        <v>88</v>
      </c>
      <c r="AA91" s="66">
        <f>IF(details!U91="","",details!U91)</f>
        <v>36</v>
      </c>
      <c r="AB91" s="66">
        <f>IF(details!V91="","",details!V91)</f>
        <v>36</v>
      </c>
      <c r="AC91" s="66">
        <f>IF(details!W91="","",details!W91)</f>
        <v>20</v>
      </c>
      <c r="AD91" s="151">
        <f t="shared" si="169"/>
        <v>92</v>
      </c>
      <c r="AE91" s="97">
        <f t="shared" si="170"/>
        <v>180</v>
      </c>
      <c r="AF91" s="152">
        <f t="shared" si="171"/>
        <v>90</v>
      </c>
      <c r="AG91" s="97" t="str">
        <f t="shared" si="172"/>
        <v>A</v>
      </c>
      <c r="AH91" s="138">
        <f t="shared" si="156"/>
        <v>200</v>
      </c>
      <c r="AI91" s="138">
        <f t="shared" si="173"/>
        <v>0</v>
      </c>
      <c r="AJ91" s="66">
        <f>IF(details!X91="","",details!X91)</f>
        <v>5</v>
      </c>
      <c r="AK91" s="66">
        <f>IF(details!Y91="","",details!Y91)</f>
        <v>5</v>
      </c>
      <c r="AL91" s="66">
        <f t="shared" si="174"/>
        <v>10</v>
      </c>
      <c r="AM91" s="66">
        <f>IF(details!Z91="","",details!Z91)</f>
        <v>5</v>
      </c>
      <c r="AN91" s="66">
        <f>IF(details!AA91="","",details!AA91)</f>
        <v>5</v>
      </c>
      <c r="AO91" s="66">
        <f t="shared" si="175"/>
        <v>10</v>
      </c>
      <c r="AP91" s="66">
        <f>IF(details!AB91="","",details!AB91)</f>
        <v>5</v>
      </c>
      <c r="AQ91" s="66">
        <f>IF(details!AC91="","",details!AC91)</f>
        <v>5</v>
      </c>
      <c r="AR91" s="66">
        <f t="shared" si="176"/>
        <v>10</v>
      </c>
      <c r="AS91" s="150">
        <f t="shared" si="177"/>
        <v>30</v>
      </c>
      <c r="AT91" s="66">
        <f>IF(details!AD91="","",details!AD91)</f>
        <v>26</v>
      </c>
      <c r="AU91" s="66">
        <f>IF(details!AE91="","",details!AE91)</f>
        <v>26</v>
      </c>
      <c r="AV91" s="66">
        <f>IF(details!AF91="","",details!AF91)</f>
        <v>6</v>
      </c>
      <c r="AW91" s="150">
        <f t="shared" si="178"/>
        <v>58</v>
      </c>
      <c r="AX91" s="151">
        <f t="shared" si="179"/>
        <v>88</v>
      </c>
      <c r="AY91" s="66">
        <f>IF(details!AG91="","",details!AG91)</f>
        <v>36</v>
      </c>
      <c r="AZ91" s="66">
        <f>IF(details!AH91="","",details!AH91)</f>
        <v>36</v>
      </c>
      <c r="BA91" s="66">
        <f>IF(details!AI91="","",details!AI91)</f>
        <v>20</v>
      </c>
      <c r="BB91" s="151">
        <f t="shared" si="180"/>
        <v>92</v>
      </c>
      <c r="BC91" s="97">
        <f t="shared" si="181"/>
        <v>180</v>
      </c>
      <c r="BD91" s="152">
        <f t="shared" si="182"/>
        <v>90</v>
      </c>
      <c r="BE91" s="97" t="str">
        <f t="shared" si="183"/>
        <v>A</v>
      </c>
      <c r="BF91" s="138">
        <f t="shared" si="157"/>
        <v>200</v>
      </c>
      <c r="BG91" s="138">
        <f t="shared" si="184"/>
        <v>0</v>
      </c>
      <c r="BH91" s="153" t="str">
        <f>IF(D91="","",details!AJ91)</f>
        <v>s</v>
      </c>
      <c r="BI91" s="66">
        <f>IF(details!AK91="","",details!AK91)</f>
        <v>5</v>
      </c>
      <c r="BJ91" s="66">
        <f>IF(details!AL91="","",details!AL91)</f>
        <v>5</v>
      </c>
      <c r="BK91" s="66">
        <f t="shared" si="185"/>
        <v>10</v>
      </c>
      <c r="BL91" s="66">
        <f>IF(details!AM91="","",details!AM91)</f>
        <v>5</v>
      </c>
      <c r="BM91" s="66">
        <f>IF(details!AN91="","",details!AN91)</f>
        <v>5</v>
      </c>
      <c r="BN91" s="66">
        <f t="shared" si="186"/>
        <v>10</v>
      </c>
      <c r="BO91" s="66">
        <f>IF(details!AO91="","",details!AO91)</f>
        <v>5</v>
      </c>
      <c r="BP91" s="66">
        <f>IF(details!AP91="","",details!AP91)</f>
        <v>5</v>
      </c>
      <c r="BQ91" s="66">
        <f t="shared" si="187"/>
        <v>10</v>
      </c>
      <c r="BR91" s="150">
        <f t="shared" si="188"/>
        <v>30</v>
      </c>
      <c r="BS91" s="66">
        <f>IF(details!AQ91="","",details!AQ91)</f>
        <v>50</v>
      </c>
      <c r="BT91" s="66">
        <f>IF(details!AR91="","",details!AR91)</f>
        <v>20</v>
      </c>
      <c r="BU91" s="150">
        <f t="shared" si="189"/>
        <v>70</v>
      </c>
      <c r="BV91" s="151">
        <f t="shared" si="190"/>
        <v>100</v>
      </c>
      <c r="BW91" s="66">
        <f>IF(details!AS91="","",details!AS91)</f>
        <v>70</v>
      </c>
      <c r="BX91" s="66">
        <f>IF(details!AT91="","",details!AT91)</f>
        <v>30</v>
      </c>
      <c r="BY91" s="151">
        <f t="shared" si="191"/>
        <v>100</v>
      </c>
      <c r="BZ91" s="97">
        <f t="shared" si="192"/>
        <v>200</v>
      </c>
      <c r="CA91" s="152">
        <f t="shared" si="193"/>
        <v>100</v>
      </c>
      <c r="CB91" s="97" t="str">
        <f t="shared" si="194"/>
        <v>A</v>
      </c>
      <c r="CC91" s="138">
        <f t="shared" si="158"/>
        <v>200</v>
      </c>
      <c r="CD91" s="138">
        <f t="shared" si="195"/>
        <v>0</v>
      </c>
      <c r="CE91" s="66">
        <f>IF(details!AU91="","",details!AU91)</f>
        <v>5</v>
      </c>
      <c r="CF91" s="66">
        <f>IF(details!AV91="","",details!AV91)</f>
        <v>5</v>
      </c>
      <c r="CG91" s="66">
        <f t="shared" si="196"/>
        <v>10</v>
      </c>
      <c r="CH91" s="66">
        <f>IF(details!AW91="","",details!AW91)</f>
        <v>5</v>
      </c>
      <c r="CI91" s="66">
        <f>IF(details!AX91="","",details!AX91)</f>
        <v>5</v>
      </c>
      <c r="CJ91" s="66">
        <f t="shared" si="197"/>
        <v>10</v>
      </c>
      <c r="CK91" s="66">
        <f>IF(details!AY91="","",details!AY91)</f>
        <v>5</v>
      </c>
      <c r="CL91" s="66">
        <f>IF(details!AZ91="","",details!AZ91)</f>
        <v>5</v>
      </c>
      <c r="CM91" s="66">
        <f t="shared" si="198"/>
        <v>10</v>
      </c>
      <c r="CN91" s="150">
        <f t="shared" si="199"/>
        <v>30</v>
      </c>
      <c r="CO91" s="66">
        <f>IF(details!BA91="","",details!BA91)</f>
        <v>26</v>
      </c>
      <c r="CP91" s="66">
        <f>IF(details!BB91="","",details!BB91)</f>
        <v>26</v>
      </c>
      <c r="CQ91" s="66">
        <f>IF(details!BC91="","",details!BC91)</f>
        <v>6</v>
      </c>
      <c r="CR91" s="150">
        <f t="shared" si="200"/>
        <v>58</v>
      </c>
      <c r="CS91" s="151">
        <f t="shared" si="201"/>
        <v>88</v>
      </c>
      <c r="CT91" s="66">
        <f>IF(details!BD91="","",details!BD91)</f>
        <v>36</v>
      </c>
      <c r="CU91" s="66">
        <f>IF(details!BE91="","",details!BE91)</f>
        <v>36</v>
      </c>
      <c r="CV91" s="66">
        <f>IF(details!BF91="","",details!BF91)</f>
        <v>20</v>
      </c>
      <c r="CW91" s="151">
        <f t="shared" si="202"/>
        <v>92</v>
      </c>
      <c r="CX91" s="97">
        <f t="shared" si="203"/>
        <v>180</v>
      </c>
      <c r="CY91" s="152">
        <f t="shared" si="204"/>
        <v>90</v>
      </c>
      <c r="CZ91" s="97" t="str">
        <f t="shared" si="205"/>
        <v>A</v>
      </c>
      <c r="DA91" s="138">
        <f t="shared" si="159"/>
        <v>200</v>
      </c>
      <c r="DB91" s="138">
        <f t="shared" si="206"/>
        <v>0</v>
      </c>
      <c r="DC91" s="66">
        <f>IF(details!BG91="","",details!BG91)</f>
        <v>5</v>
      </c>
      <c r="DD91" s="66">
        <f>IF(details!BH91="","",details!BH91)</f>
        <v>5</v>
      </c>
      <c r="DE91" s="66">
        <f t="shared" si="207"/>
        <v>10</v>
      </c>
      <c r="DF91" s="66">
        <f>IF(details!BI91="","",details!BI91)</f>
        <v>5</v>
      </c>
      <c r="DG91" s="66">
        <f>IF(details!BJ91="","",details!BJ91)</f>
        <v>5</v>
      </c>
      <c r="DH91" s="66">
        <f t="shared" si="208"/>
        <v>10</v>
      </c>
      <c r="DI91" s="66">
        <f>IF(details!BK91="","",details!BK91)</f>
        <v>5</v>
      </c>
      <c r="DJ91" s="66">
        <f>IF(details!BL91="","",details!BL91)</f>
        <v>5</v>
      </c>
      <c r="DK91" s="66">
        <f t="shared" si="209"/>
        <v>10</v>
      </c>
      <c r="DL91" s="150">
        <f t="shared" si="210"/>
        <v>30</v>
      </c>
      <c r="DM91" s="66">
        <f>IF(details!BM91="","",details!BM91)</f>
        <v>50</v>
      </c>
      <c r="DN91" s="66">
        <f>IF(details!BN91="","",details!BN91)</f>
        <v>20</v>
      </c>
      <c r="DO91" s="150">
        <f t="shared" si="211"/>
        <v>70</v>
      </c>
      <c r="DP91" s="151">
        <f t="shared" si="212"/>
        <v>100</v>
      </c>
      <c r="DQ91" s="66">
        <f>IF(details!BO91="","",details!BO91)</f>
        <v>70</v>
      </c>
      <c r="DR91" s="66">
        <f>IF(details!BP91="","",details!BP91)</f>
        <v>30</v>
      </c>
      <c r="DS91" s="151">
        <f t="shared" si="213"/>
        <v>100</v>
      </c>
      <c r="DT91" s="97">
        <f t="shared" si="214"/>
        <v>200</v>
      </c>
      <c r="DU91" s="152">
        <f t="shared" si="215"/>
        <v>100</v>
      </c>
      <c r="DV91" s="97" t="str">
        <f t="shared" si="216"/>
        <v>A</v>
      </c>
      <c r="DW91" s="138">
        <f t="shared" si="160"/>
        <v>200</v>
      </c>
      <c r="DX91" s="138">
        <f t="shared" si="217"/>
        <v>0</v>
      </c>
      <c r="DY91" s="66">
        <f>IF(details!BQ91="","",details!BQ91)</f>
        <v>5</v>
      </c>
      <c r="DZ91" s="66">
        <f>IF(details!BR91="","",details!BR91)</f>
        <v>5</v>
      </c>
      <c r="EA91" s="66">
        <f t="shared" si="218"/>
        <v>10</v>
      </c>
      <c r="EB91" s="66">
        <f>IF(details!BS91="","",details!BS91)</f>
        <v>5</v>
      </c>
      <c r="EC91" s="66">
        <f>IF(details!BT91="","",details!BT91)</f>
        <v>5</v>
      </c>
      <c r="ED91" s="66">
        <f t="shared" si="219"/>
        <v>10</v>
      </c>
      <c r="EE91" s="66">
        <f>IF(details!BU91="","",details!BU91)</f>
        <v>5</v>
      </c>
      <c r="EF91" s="66">
        <f>IF(details!BV91="","",details!BV91)</f>
        <v>5</v>
      </c>
      <c r="EG91" s="66">
        <f t="shared" si="220"/>
        <v>10</v>
      </c>
      <c r="EH91" s="150">
        <f t="shared" si="221"/>
        <v>30</v>
      </c>
      <c r="EI91" s="66">
        <f>IF(details!BW91="","",details!BW91)</f>
        <v>50</v>
      </c>
      <c r="EJ91" s="66">
        <f>IF(details!BX91="","",details!BX91)</f>
        <v>20</v>
      </c>
      <c r="EK91" s="150">
        <f t="shared" si="222"/>
        <v>70</v>
      </c>
      <c r="EL91" s="151">
        <f t="shared" si="223"/>
        <v>100</v>
      </c>
      <c r="EM91" s="66">
        <f>IF(details!BY91="","",details!BY91)</f>
        <v>70</v>
      </c>
      <c r="EN91" s="66">
        <f>IF(details!BZ91="","",details!BZ91)</f>
        <v>30</v>
      </c>
      <c r="EO91" s="151">
        <f t="shared" si="224"/>
        <v>100</v>
      </c>
      <c r="EP91" s="97">
        <f t="shared" si="225"/>
        <v>200</v>
      </c>
      <c r="EQ91" s="152">
        <f t="shared" si="226"/>
        <v>100</v>
      </c>
      <c r="ER91" s="97" t="str">
        <f t="shared" si="227"/>
        <v>A</v>
      </c>
      <c r="ES91" s="138">
        <f t="shared" si="161"/>
        <v>200</v>
      </c>
      <c r="ET91" s="138">
        <f t="shared" si="228"/>
        <v>0</v>
      </c>
      <c r="EU91" s="66">
        <f>IF(details!CA91="","",details!CA91)</f>
        <v>20</v>
      </c>
      <c r="EV91" s="66">
        <f>IF(details!CB91="","",details!CB91)</f>
        <v>20</v>
      </c>
      <c r="EW91" s="66">
        <f>IF(details!CC91="","",details!CC91)</f>
        <v>20</v>
      </c>
      <c r="EX91" s="66">
        <f>IF(details!CD91="","",details!CD91)</f>
        <v>20</v>
      </c>
      <c r="EY91" s="66">
        <f>IF(details!CE91="","",details!CE91)</f>
        <v>20</v>
      </c>
      <c r="EZ91" s="97">
        <f t="shared" si="229"/>
        <v>100</v>
      </c>
      <c r="FA91" s="97">
        <f t="shared" si="230"/>
        <v>100</v>
      </c>
      <c r="FB91" s="97" t="str">
        <f t="shared" si="231"/>
        <v>A</v>
      </c>
      <c r="FC91" s="138">
        <f t="shared" si="232"/>
        <v>100</v>
      </c>
      <c r="FD91" s="138">
        <f t="shared" si="233"/>
        <v>0</v>
      </c>
      <c r="FE91" s="66">
        <f>IF(details!CF91="","",details!CF91)</f>
        <v>20</v>
      </c>
      <c r="FF91" s="66">
        <f>IF(details!CG91="","",details!CG91)</f>
        <v>20</v>
      </c>
      <c r="FG91" s="66">
        <f>IF(details!CH91="","",details!CH91)</f>
        <v>20</v>
      </c>
      <c r="FH91" s="66">
        <f>IF(details!CI91="","",details!CI91)</f>
        <v>20</v>
      </c>
      <c r="FI91" s="66">
        <f>IF(details!CJ91="","",details!CJ91)</f>
        <v>20</v>
      </c>
      <c r="FJ91" s="97">
        <f t="shared" si="234"/>
        <v>100</v>
      </c>
      <c r="FK91" s="97">
        <f t="shared" si="235"/>
        <v>100</v>
      </c>
      <c r="FL91" s="97" t="str">
        <f t="shared" si="236"/>
        <v>A</v>
      </c>
      <c r="FM91" s="138">
        <f t="shared" si="237"/>
        <v>100</v>
      </c>
      <c r="FN91" s="138">
        <f t="shared" si="238"/>
        <v>0</v>
      </c>
      <c r="FO91" s="66">
        <f>IF(details!CK91="","",details!CK91)</f>
        <v>20</v>
      </c>
      <c r="FP91" s="66">
        <f>IF(details!CL91="","",details!CL91)</f>
        <v>20</v>
      </c>
      <c r="FQ91" s="66">
        <f>IF(details!CM91="","",details!CM91)</f>
        <v>20</v>
      </c>
      <c r="FR91" s="66">
        <f>IF(details!CN91="","",details!CN91)</f>
        <v>20</v>
      </c>
      <c r="FS91" s="66">
        <f>IF(details!CO91="","",details!CO91)</f>
        <v>20</v>
      </c>
      <c r="FT91" s="97">
        <f t="shared" si="239"/>
        <v>100</v>
      </c>
      <c r="FU91" s="97">
        <f t="shared" si="240"/>
        <v>100</v>
      </c>
      <c r="FV91" s="97" t="str">
        <f t="shared" si="241"/>
        <v>A</v>
      </c>
      <c r="FW91" s="138">
        <f t="shared" si="242"/>
        <v>100</v>
      </c>
      <c r="FX91" s="138">
        <f t="shared" si="243"/>
        <v>0</v>
      </c>
      <c r="FY91" s="96">
        <f t="shared" si="244"/>
        <v>200</v>
      </c>
      <c r="FZ91" s="96">
        <f t="shared" si="245"/>
        <v>180</v>
      </c>
      <c r="GA91" s="96" t="str">
        <f t="shared" si="246"/>
        <v>A</v>
      </c>
      <c r="GB91" s="96">
        <f t="shared" si="247"/>
        <v>200</v>
      </c>
      <c r="GC91" s="96">
        <f t="shared" si="248"/>
        <v>180</v>
      </c>
      <c r="GD91" s="96" t="str">
        <f t="shared" si="249"/>
        <v>A</v>
      </c>
      <c r="GE91" s="154">
        <f t="shared" si="250"/>
        <v>200</v>
      </c>
      <c r="GF91" s="154">
        <f t="shared" si="251"/>
        <v>200</v>
      </c>
      <c r="GG91" s="154" t="str">
        <f t="shared" si="252"/>
        <v>A</v>
      </c>
      <c r="GH91" s="96" t="str">
        <f t="shared" si="253"/>
        <v>A</v>
      </c>
      <c r="GI91" s="96" t="str">
        <f t="shared" si="254"/>
        <v/>
      </c>
      <c r="GJ91" s="96" t="str">
        <f t="shared" si="255"/>
        <v/>
      </c>
      <c r="GK91" s="96" t="str">
        <f t="shared" si="256"/>
        <v/>
      </c>
      <c r="GL91" s="96" t="str">
        <f t="shared" si="257"/>
        <v/>
      </c>
      <c r="GM91" s="96">
        <f t="shared" si="258"/>
        <v>200</v>
      </c>
      <c r="GN91" s="96">
        <f t="shared" si="259"/>
        <v>180</v>
      </c>
      <c r="GO91" s="96" t="str">
        <f t="shared" si="260"/>
        <v>A</v>
      </c>
      <c r="GP91" s="96">
        <f t="shared" si="261"/>
        <v>200</v>
      </c>
      <c r="GQ91" s="96">
        <f t="shared" si="262"/>
        <v>200</v>
      </c>
      <c r="GR91" s="96" t="str">
        <f t="shared" si="263"/>
        <v>A</v>
      </c>
      <c r="GS91" s="96">
        <f t="shared" si="264"/>
        <v>200</v>
      </c>
      <c r="GT91" s="96">
        <f t="shared" si="265"/>
        <v>200</v>
      </c>
      <c r="GU91" s="96" t="str">
        <f t="shared" si="266"/>
        <v>A</v>
      </c>
      <c r="GV91" s="96">
        <f t="shared" si="267"/>
        <v>100</v>
      </c>
      <c r="GW91" s="96">
        <f t="shared" si="268"/>
        <v>100</v>
      </c>
      <c r="GX91" s="96" t="str">
        <f t="shared" si="269"/>
        <v>A</v>
      </c>
      <c r="GY91" s="155">
        <f t="shared" si="270"/>
        <v>100</v>
      </c>
      <c r="GZ91" s="155">
        <f t="shared" si="271"/>
        <v>100</v>
      </c>
      <c r="HA91" s="155" t="str">
        <f t="shared" si="272"/>
        <v>A</v>
      </c>
      <c r="HB91" s="155">
        <f t="shared" si="273"/>
        <v>100</v>
      </c>
      <c r="HC91" s="155">
        <f t="shared" si="274"/>
        <v>100</v>
      </c>
      <c r="HD91" s="155" t="str">
        <f t="shared" si="275"/>
        <v>A</v>
      </c>
      <c r="HE91" s="257">
        <f t="shared" si="276"/>
        <v>0</v>
      </c>
      <c r="HF91" s="257">
        <f t="shared" si="277"/>
        <v>0</v>
      </c>
      <c r="HG91" s="257">
        <f t="shared" si="278"/>
        <v>4</v>
      </c>
      <c r="HH91" s="257">
        <f t="shared" si="279"/>
        <v>0</v>
      </c>
      <c r="HI91" s="66" t="str">
        <f t="shared" si="162"/>
        <v>PASSED</v>
      </c>
      <c r="HJ91" s="93">
        <f t="shared" si="280"/>
        <v>1200</v>
      </c>
      <c r="HK91" s="93">
        <f t="shared" si="281"/>
        <v>1140</v>
      </c>
      <c r="HL91" s="94">
        <f t="shared" si="282"/>
        <v>95</v>
      </c>
      <c r="HM91" s="216">
        <f t="shared" si="283"/>
        <v>95</v>
      </c>
      <c r="HN91" s="217">
        <f t="shared" si="284"/>
        <v>4.0000000000000009</v>
      </c>
      <c r="HO91" s="95" t="str">
        <f t="shared" si="285"/>
        <v>A</v>
      </c>
      <c r="HP91" s="156" t="str">
        <f>details!EP91</f>
        <v/>
      </c>
      <c r="HQ91" s="157" t="str">
        <f>details!EQ91</f>
        <v/>
      </c>
      <c r="HR91" s="220" t="str">
        <f t="shared" si="286"/>
        <v/>
      </c>
      <c r="HS91" s="102" t="str">
        <f>IF(details!CP91="","",details!CP91)</f>
        <v/>
      </c>
    </row>
    <row r="92" spans="1:227" ht="14" customHeight="1">
      <c r="A92" s="147">
        <f>IF(details!A92="","",details!A92)</f>
        <v>86</v>
      </c>
      <c r="B92" s="66" t="str">
        <f>IF(details!B92="","",details!B92)</f>
        <v/>
      </c>
      <c r="C92" s="66" t="str">
        <f>IF(details!C92="","",details!C92)</f>
        <v/>
      </c>
      <c r="D92" s="97">
        <f>IF(details!D92="","",details!D92)</f>
        <v>886</v>
      </c>
      <c r="E92" s="97" t="str">
        <f>IF(details!E92="","",details!E92)</f>
        <v/>
      </c>
      <c r="F92" s="66" t="str">
        <f>IF(details!F92="","",details!F92)</f>
        <v/>
      </c>
      <c r="G92" s="315" t="str">
        <f>IF(details!G92="","",details!G92)</f>
        <v/>
      </c>
      <c r="H92" s="148" t="str">
        <f>IF(details!CQ92="","",details!CQ92)</f>
        <v/>
      </c>
      <c r="I92" s="149" t="str">
        <f>IF(details!I92="","",details!I92)</f>
        <v>A86</v>
      </c>
      <c r="J92" s="149" t="str">
        <f>IF(details!J92="","",details!J92)</f>
        <v>B86</v>
      </c>
      <c r="K92" s="149" t="str">
        <f>IF(details!K92="","",details!K92)</f>
        <v>C86</v>
      </c>
      <c r="L92" s="66">
        <f>IF(details!L92="","",details!L92)</f>
        <v>5</v>
      </c>
      <c r="M92" s="66">
        <f>IF(details!M92="","",details!M92)</f>
        <v>5</v>
      </c>
      <c r="N92" s="66">
        <f t="shared" si="163"/>
        <v>10</v>
      </c>
      <c r="O92" s="66">
        <f>IF(details!N92="","",details!N92)</f>
        <v>5</v>
      </c>
      <c r="P92" s="66">
        <f>IF(details!O92="","",details!O92)</f>
        <v>5</v>
      </c>
      <c r="Q92" s="66">
        <f t="shared" si="164"/>
        <v>10</v>
      </c>
      <c r="R92" s="66">
        <f>IF(details!P92="","",details!P92)</f>
        <v>5</v>
      </c>
      <c r="S92" s="66">
        <f>IF(details!Q92="","",details!Q92)</f>
        <v>5</v>
      </c>
      <c r="T92" s="66">
        <f t="shared" si="165"/>
        <v>10</v>
      </c>
      <c r="U92" s="150">
        <f t="shared" si="166"/>
        <v>30</v>
      </c>
      <c r="V92" s="66">
        <f>IF(details!R92="","",details!R92)</f>
        <v>25</v>
      </c>
      <c r="W92" s="66">
        <f>IF(details!S92="","",details!S92)</f>
        <v>25</v>
      </c>
      <c r="X92" s="66">
        <f>IF(details!T92="","",details!T92)</f>
        <v>5</v>
      </c>
      <c r="Y92" s="150">
        <f t="shared" si="167"/>
        <v>55</v>
      </c>
      <c r="Z92" s="151">
        <f t="shared" si="168"/>
        <v>85</v>
      </c>
      <c r="AA92" s="66">
        <f>IF(details!U92="","",details!U92)</f>
        <v>35</v>
      </c>
      <c r="AB92" s="66">
        <f>IF(details!V92="","",details!V92)</f>
        <v>35</v>
      </c>
      <c r="AC92" s="66">
        <f>IF(details!W92="","",details!W92)</f>
        <v>20</v>
      </c>
      <c r="AD92" s="151">
        <f t="shared" si="169"/>
        <v>90</v>
      </c>
      <c r="AE92" s="97">
        <f t="shared" si="170"/>
        <v>175</v>
      </c>
      <c r="AF92" s="152">
        <f t="shared" si="171"/>
        <v>88</v>
      </c>
      <c r="AG92" s="97" t="str">
        <f t="shared" si="172"/>
        <v>A</v>
      </c>
      <c r="AH92" s="138">
        <f t="shared" si="156"/>
        <v>200</v>
      </c>
      <c r="AI92" s="138">
        <f t="shared" si="173"/>
        <v>0</v>
      </c>
      <c r="AJ92" s="66">
        <f>IF(details!X92="","",details!X92)</f>
        <v>5</v>
      </c>
      <c r="AK92" s="66">
        <f>IF(details!Y92="","",details!Y92)</f>
        <v>5</v>
      </c>
      <c r="AL92" s="66">
        <f t="shared" si="174"/>
        <v>10</v>
      </c>
      <c r="AM92" s="66">
        <f>IF(details!Z92="","",details!Z92)</f>
        <v>5</v>
      </c>
      <c r="AN92" s="66">
        <f>IF(details!AA92="","",details!AA92)</f>
        <v>5</v>
      </c>
      <c r="AO92" s="66">
        <f t="shared" si="175"/>
        <v>10</v>
      </c>
      <c r="AP92" s="66">
        <f>IF(details!AB92="","",details!AB92)</f>
        <v>5</v>
      </c>
      <c r="AQ92" s="66">
        <f>IF(details!AC92="","",details!AC92)</f>
        <v>5</v>
      </c>
      <c r="AR92" s="66">
        <f t="shared" si="176"/>
        <v>10</v>
      </c>
      <c r="AS92" s="150">
        <f t="shared" si="177"/>
        <v>30</v>
      </c>
      <c r="AT92" s="66">
        <f>IF(details!AD92="","",details!AD92)</f>
        <v>25</v>
      </c>
      <c r="AU92" s="66">
        <f>IF(details!AE92="","",details!AE92)</f>
        <v>25</v>
      </c>
      <c r="AV92" s="66">
        <f>IF(details!AF92="","",details!AF92)</f>
        <v>5</v>
      </c>
      <c r="AW92" s="150">
        <f t="shared" si="178"/>
        <v>55</v>
      </c>
      <c r="AX92" s="151">
        <f t="shared" si="179"/>
        <v>85</v>
      </c>
      <c r="AY92" s="66">
        <f>IF(details!AG92="","",details!AG92)</f>
        <v>35</v>
      </c>
      <c r="AZ92" s="66">
        <f>IF(details!AH92="","",details!AH92)</f>
        <v>35</v>
      </c>
      <c r="BA92" s="66">
        <f>IF(details!AI92="","",details!AI92)</f>
        <v>20</v>
      </c>
      <c r="BB92" s="151">
        <f t="shared" si="180"/>
        <v>90</v>
      </c>
      <c r="BC92" s="97">
        <f t="shared" si="181"/>
        <v>175</v>
      </c>
      <c r="BD92" s="152">
        <f t="shared" si="182"/>
        <v>88</v>
      </c>
      <c r="BE92" s="97" t="str">
        <f t="shared" si="183"/>
        <v>A</v>
      </c>
      <c r="BF92" s="138">
        <f t="shared" si="157"/>
        <v>200</v>
      </c>
      <c r="BG92" s="138">
        <f t="shared" si="184"/>
        <v>0</v>
      </c>
      <c r="BH92" s="153" t="str">
        <f>IF(D92="","",details!AJ92)</f>
        <v>s</v>
      </c>
      <c r="BI92" s="66">
        <f>IF(details!AK92="","",details!AK92)</f>
        <v>5</v>
      </c>
      <c r="BJ92" s="66">
        <f>IF(details!AL92="","",details!AL92)</f>
        <v>5</v>
      </c>
      <c r="BK92" s="66">
        <f t="shared" si="185"/>
        <v>10</v>
      </c>
      <c r="BL92" s="66">
        <f>IF(details!AM92="","",details!AM92)</f>
        <v>5</v>
      </c>
      <c r="BM92" s="66">
        <f>IF(details!AN92="","",details!AN92)</f>
        <v>5</v>
      </c>
      <c r="BN92" s="66">
        <f t="shared" si="186"/>
        <v>10</v>
      </c>
      <c r="BO92" s="66">
        <f>IF(details!AO92="","",details!AO92)</f>
        <v>5</v>
      </c>
      <c r="BP92" s="66">
        <f>IF(details!AP92="","",details!AP92)</f>
        <v>5</v>
      </c>
      <c r="BQ92" s="66">
        <f t="shared" si="187"/>
        <v>10</v>
      </c>
      <c r="BR92" s="150">
        <f t="shared" si="188"/>
        <v>30</v>
      </c>
      <c r="BS92" s="66">
        <f>IF(details!AQ92="","",details!AQ92)</f>
        <v>50</v>
      </c>
      <c r="BT92" s="66">
        <f>IF(details!AR92="","",details!AR92)</f>
        <v>20</v>
      </c>
      <c r="BU92" s="150">
        <f t="shared" si="189"/>
        <v>70</v>
      </c>
      <c r="BV92" s="151">
        <f t="shared" si="190"/>
        <v>100</v>
      </c>
      <c r="BW92" s="66">
        <f>IF(details!AS92="","",details!AS92)</f>
        <v>70</v>
      </c>
      <c r="BX92" s="66">
        <f>IF(details!AT92="","",details!AT92)</f>
        <v>30</v>
      </c>
      <c r="BY92" s="151">
        <f t="shared" si="191"/>
        <v>100</v>
      </c>
      <c r="BZ92" s="97">
        <f t="shared" si="192"/>
        <v>200</v>
      </c>
      <c r="CA92" s="152">
        <f t="shared" si="193"/>
        <v>100</v>
      </c>
      <c r="CB92" s="97" t="str">
        <f t="shared" si="194"/>
        <v>A</v>
      </c>
      <c r="CC92" s="138">
        <f t="shared" si="158"/>
        <v>200</v>
      </c>
      <c r="CD92" s="138">
        <f t="shared" si="195"/>
        <v>0</v>
      </c>
      <c r="CE92" s="66">
        <f>IF(details!AU92="","",details!AU92)</f>
        <v>5</v>
      </c>
      <c r="CF92" s="66">
        <f>IF(details!AV92="","",details!AV92)</f>
        <v>5</v>
      </c>
      <c r="CG92" s="66">
        <f t="shared" si="196"/>
        <v>10</v>
      </c>
      <c r="CH92" s="66">
        <f>IF(details!AW92="","",details!AW92)</f>
        <v>5</v>
      </c>
      <c r="CI92" s="66">
        <f>IF(details!AX92="","",details!AX92)</f>
        <v>5</v>
      </c>
      <c r="CJ92" s="66">
        <f t="shared" si="197"/>
        <v>10</v>
      </c>
      <c r="CK92" s="66">
        <f>IF(details!AY92="","",details!AY92)</f>
        <v>5</v>
      </c>
      <c r="CL92" s="66">
        <f>IF(details!AZ92="","",details!AZ92)</f>
        <v>5</v>
      </c>
      <c r="CM92" s="66">
        <f t="shared" si="198"/>
        <v>10</v>
      </c>
      <c r="CN92" s="150">
        <f t="shared" si="199"/>
        <v>30</v>
      </c>
      <c r="CO92" s="66">
        <f>IF(details!BA92="","",details!BA92)</f>
        <v>25</v>
      </c>
      <c r="CP92" s="66">
        <f>IF(details!BB92="","",details!BB92)</f>
        <v>25</v>
      </c>
      <c r="CQ92" s="66">
        <f>IF(details!BC92="","",details!BC92)</f>
        <v>5</v>
      </c>
      <c r="CR92" s="150">
        <f t="shared" si="200"/>
        <v>55</v>
      </c>
      <c r="CS92" s="151">
        <f t="shared" si="201"/>
        <v>85</v>
      </c>
      <c r="CT92" s="66">
        <f>IF(details!BD92="","",details!BD92)</f>
        <v>35</v>
      </c>
      <c r="CU92" s="66">
        <f>IF(details!BE92="","",details!BE92)</f>
        <v>35</v>
      </c>
      <c r="CV92" s="66">
        <f>IF(details!BF92="","",details!BF92)</f>
        <v>20</v>
      </c>
      <c r="CW92" s="151">
        <f t="shared" si="202"/>
        <v>90</v>
      </c>
      <c r="CX92" s="97">
        <f t="shared" si="203"/>
        <v>175</v>
      </c>
      <c r="CY92" s="152">
        <f t="shared" si="204"/>
        <v>88</v>
      </c>
      <c r="CZ92" s="97" t="str">
        <f t="shared" si="205"/>
        <v>A</v>
      </c>
      <c r="DA92" s="138">
        <f t="shared" si="159"/>
        <v>200</v>
      </c>
      <c r="DB92" s="138">
        <f t="shared" si="206"/>
        <v>0</v>
      </c>
      <c r="DC92" s="66">
        <f>IF(details!BG92="","",details!BG92)</f>
        <v>5</v>
      </c>
      <c r="DD92" s="66">
        <f>IF(details!BH92="","",details!BH92)</f>
        <v>5</v>
      </c>
      <c r="DE92" s="66">
        <f t="shared" si="207"/>
        <v>10</v>
      </c>
      <c r="DF92" s="66">
        <f>IF(details!BI92="","",details!BI92)</f>
        <v>5</v>
      </c>
      <c r="DG92" s="66">
        <f>IF(details!BJ92="","",details!BJ92)</f>
        <v>5</v>
      </c>
      <c r="DH92" s="66">
        <f t="shared" si="208"/>
        <v>10</v>
      </c>
      <c r="DI92" s="66">
        <f>IF(details!BK92="","",details!BK92)</f>
        <v>5</v>
      </c>
      <c r="DJ92" s="66">
        <f>IF(details!BL92="","",details!BL92)</f>
        <v>5</v>
      </c>
      <c r="DK92" s="66">
        <f t="shared" si="209"/>
        <v>10</v>
      </c>
      <c r="DL92" s="150">
        <f t="shared" si="210"/>
        <v>30</v>
      </c>
      <c r="DM92" s="66">
        <f>IF(details!BM92="","",details!BM92)</f>
        <v>50</v>
      </c>
      <c r="DN92" s="66">
        <f>IF(details!BN92="","",details!BN92)</f>
        <v>20</v>
      </c>
      <c r="DO92" s="150">
        <f t="shared" si="211"/>
        <v>70</v>
      </c>
      <c r="DP92" s="151">
        <f t="shared" si="212"/>
        <v>100</v>
      </c>
      <c r="DQ92" s="66">
        <f>IF(details!BO92="","",details!BO92)</f>
        <v>70</v>
      </c>
      <c r="DR92" s="66">
        <f>IF(details!BP92="","",details!BP92)</f>
        <v>30</v>
      </c>
      <c r="DS92" s="151">
        <f t="shared" si="213"/>
        <v>100</v>
      </c>
      <c r="DT92" s="97">
        <f t="shared" si="214"/>
        <v>200</v>
      </c>
      <c r="DU92" s="152">
        <f t="shared" si="215"/>
        <v>100</v>
      </c>
      <c r="DV92" s="97" t="str">
        <f t="shared" si="216"/>
        <v>A</v>
      </c>
      <c r="DW92" s="138">
        <f t="shared" si="160"/>
        <v>200</v>
      </c>
      <c r="DX92" s="138">
        <f t="shared" si="217"/>
        <v>0</v>
      </c>
      <c r="DY92" s="66">
        <f>IF(details!BQ92="","",details!BQ92)</f>
        <v>5</v>
      </c>
      <c r="DZ92" s="66">
        <f>IF(details!BR92="","",details!BR92)</f>
        <v>5</v>
      </c>
      <c r="EA92" s="66">
        <f t="shared" si="218"/>
        <v>10</v>
      </c>
      <c r="EB92" s="66">
        <f>IF(details!BS92="","",details!BS92)</f>
        <v>5</v>
      </c>
      <c r="EC92" s="66">
        <f>IF(details!BT92="","",details!BT92)</f>
        <v>5</v>
      </c>
      <c r="ED92" s="66">
        <f t="shared" si="219"/>
        <v>10</v>
      </c>
      <c r="EE92" s="66">
        <f>IF(details!BU92="","",details!BU92)</f>
        <v>5</v>
      </c>
      <c r="EF92" s="66">
        <f>IF(details!BV92="","",details!BV92)</f>
        <v>5</v>
      </c>
      <c r="EG92" s="66">
        <f t="shared" si="220"/>
        <v>10</v>
      </c>
      <c r="EH92" s="150">
        <f t="shared" si="221"/>
        <v>30</v>
      </c>
      <c r="EI92" s="66">
        <f>IF(details!BW92="","",details!BW92)</f>
        <v>50</v>
      </c>
      <c r="EJ92" s="66">
        <f>IF(details!BX92="","",details!BX92)</f>
        <v>20</v>
      </c>
      <c r="EK92" s="150">
        <f t="shared" si="222"/>
        <v>70</v>
      </c>
      <c r="EL92" s="151">
        <f t="shared" si="223"/>
        <v>100</v>
      </c>
      <c r="EM92" s="66">
        <f>IF(details!BY92="","",details!BY92)</f>
        <v>70</v>
      </c>
      <c r="EN92" s="66">
        <f>IF(details!BZ92="","",details!BZ92)</f>
        <v>30</v>
      </c>
      <c r="EO92" s="151">
        <f t="shared" si="224"/>
        <v>100</v>
      </c>
      <c r="EP92" s="97">
        <f t="shared" si="225"/>
        <v>200</v>
      </c>
      <c r="EQ92" s="152">
        <f t="shared" si="226"/>
        <v>100</v>
      </c>
      <c r="ER92" s="97" t="str">
        <f t="shared" si="227"/>
        <v>A</v>
      </c>
      <c r="ES92" s="138">
        <f t="shared" si="161"/>
        <v>200</v>
      </c>
      <c r="ET92" s="138">
        <f t="shared" si="228"/>
        <v>0</v>
      </c>
      <c r="EU92" s="66">
        <f>IF(details!CA92="","",details!CA92)</f>
        <v>20</v>
      </c>
      <c r="EV92" s="66">
        <f>IF(details!CB92="","",details!CB92)</f>
        <v>20</v>
      </c>
      <c r="EW92" s="66">
        <f>IF(details!CC92="","",details!CC92)</f>
        <v>20</v>
      </c>
      <c r="EX92" s="66">
        <f>IF(details!CD92="","",details!CD92)</f>
        <v>20</v>
      </c>
      <c r="EY92" s="66">
        <f>IF(details!CE92="","",details!CE92)</f>
        <v>20</v>
      </c>
      <c r="EZ92" s="97">
        <f t="shared" si="229"/>
        <v>100</v>
      </c>
      <c r="FA92" s="97">
        <f t="shared" si="230"/>
        <v>100</v>
      </c>
      <c r="FB92" s="97" t="str">
        <f t="shared" si="231"/>
        <v>A</v>
      </c>
      <c r="FC92" s="138">
        <f t="shared" si="232"/>
        <v>100</v>
      </c>
      <c r="FD92" s="138">
        <f t="shared" si="233"/>
        <v>0</v>
      </c>
      <c r="FE92" s="66">
        <f>IF(details!CF92="","",details!CF92)</f>
        <v>20</v>
      </c>
      <c r="FF92" s="66">
        <f>IF(details!CG92="","",details!CG92)</f>
        <v>20</v>
      </c>
      <c r="FG92" s="66">
        <f>IF(details!CH92="","",details!CH92)</f>
        <v>20</v>
      </c>
      <c r="FH92" s="66">
        <f>IF(details!CI92="","",details!CI92)</f>
        <v>20</v>
      </c>
      <c r="FI92" s="66">
        <f>IF(details!CJ92="","",details!CJ92)</f>
        <v>20</v>
      </c>
      <c r="FJ92" s="97">
        <f t="shared" si="234"/>
        <v>100</v>
      </c>
      <c r="FK92" s="97">
        <f t="shared" si="235"/>
        <v>100</v>
      </c>
      <c r="FL92" s="97" t="str">
        <f t="shared" si="236"/>
        <v>A</v>
      </c>
      <c r="FM92" s="138">
        <f t="shared" si="237"/>
        <v>100</v>
      </c>
      <c r="FN92" s="138">
        <f t="shared" si="238"/>
        <v>0</v>
      </c>
      <c r="FO92" s="66">
        <f>IF(details!CK92="","",details!CK92)</f>
        <v>20</v>
      </c>
      <c r="FP92" s="66">
        <f>IF(details!CL92="","",details!CL92)</f>
        <v>20</v>
      </c>
      <c r="FQ92" s="66">
        <f>IF(details!CM92="","",details!CM92)</f>
        <v>20</v>
      </c>
      <c r="FR92" s="66">
        <f>IF(details!CN92="","",details!CN92)</f>
        <v>20</v>
      </c>
      <c r="FS92" s="66">
        <f>IF(details!CO92="","",details!CO92)</f>
        <v>20</v>
      </c>
      <c r="FT92" s="97">
        <f t="shared" si="239"/>
        <v>100</v>
      </c>
      <c r="FU92" s="97">
        <f t="shared" si="240"/>
        <v>100</v>
      </c>
      <c r="FV92" s="97" t="str">
        <f t="shared" si="241"/>
        <v>A</v>
      </c>
      <c r="FW92" s="138">
        <f t="shared" si="242"/>
        <v>100</v>
      </c>
      <c r="FX92" s="138">
        <f t="shared" si="243"/>
        <v>0</v>
      </c>
      <c r="FY92" s="96">
        <f t="shared" si="244"/>
        <v>200</v>
      </c>
      <c r="FZ92" s="96">
        <f t="shared" si="245"/>
        <v>175</v>
      </c>
      <c r="GA92" s="96" t="str">
        <f t="shared" si="246"/>
        <v>A</v>
      </c>
      <c r="GB92" s="96">
        <f t="shared" si="247"/>
        <v>200</v>
      </c>
      <c r="GC92" s="96">
        <f t="shared" si="248"/>
        <v>175</v>
      </c>
      <c r="GD92" s="96" t="str">
        <f t="shared" si="249"/>
        <v>A</v>
      </c>
      <c r="GE92" s="154">
        <f t="shared" si="250"/>
        <v>200</v>
      </c>
      <c r="GF92" s="154">
        <f t="shared" si="251"/>
        <v>200</v>
      </c>
      <c r="GG92" s="154" t="str">
        <f t="shared" si="252"/>
        <v>A</v>
      </c>
      <c r="GH92" s="96" t="str">
        <f t="shared" si="253"/>
        <v>A</v>
      </c>
      <c r="GI92" s="96" t="str">
        <f t="shared" si="254"/>
        <v/>
      </c>
      <c r="GJ92" s="96" t="str">
        <f t="shared" si="255"/>
        <v/>
      </c>
      <c r="GK92" s="96" t="str">
        <f t="shared" si="256"/>
        <v/>
      </c>
      <c r="GL92" s="96" t="str">
        <f t="shared" si="257"/>
        <v/>
      </c>
      <c r="GM92" s="96">
        <f t="shared" si="258"/>
        <v>200</v>
      </c>
      <c r="GN92" s="96">
        <f t="shared" si="259"/>
        <v>175</v>
      </c>
      <c r="GO92" s="96" t="str">
        <f t="shared" si="260"/>
        <v>A</v>
      </c>
      <c r="GP92" s="96">
        <f t="shared" si="261"/>
        <v>200</v>
      </c>
      <c r="GQ92" s="96">
        <f t="shared" si="262"/>
        <v>200</v>
      </c>
      <c r="GR92" s="96" t="str">
        <f t="shared" si="263"/>
        <v>A</v>
      </c>
      <c r="GS92" s="96">
        <f t="shared" si="264"/>
        <v>200</v>
      </c>
      <c r="GT92" s="96">
        <f t="shared" si="265"/>
        <v>200</v>
      </c>
      <c r="GU92" s="96" t="str">
        <f t="shared" si="266"/>
        <v>A</v>
      </c>
      <c r="GV92" s="96">
        <f t="shared" si="267"/>
        <v>100</v>
      </c>
      <c r="GW92" s="96">
        <f t="shared" si="268"/>
        <v>100</v>
      </c>
      <c r="GX92" s="96" t="str">
        <f t="shared" si="269"/>
        <v>A</v>
      </c>
      <c r="GY92" s="155">
        <f t="shared" si="270"/>
        <v>100</v>
      </c>
      <c r="GZ92" s="155">
        <f t="shared" si="271"/>
        <v>100</v>
      </c>
      <c r="HA92" s="155" t="str">
        <f t="shared" si="272"/>
        <v>A</v>
      </c>
      <c r="HB92" s="155">
        <f t="shared" si="273"/>
        <v>100</v>
      </c>
      <c r="HC92" s="155">
        <f t="shared" si="274"/>
        <v>100</v>
      </c>
      <c r="HD92" s="155" t="str">
        <f t="shared" si="275"/>
        <v>A</v>
      </c>
      <c r="HE92" s="257">
        <f t="shared" si="276"/>
        <v>0</v>
      </c>
      <c r="HF92" s="257">
        <f t="shared" si="277"/>
        <v>0</v>
      </c>
      <c r="HG92" s="257">
        <f t="shared" si="278"/>
        <v>4</v>
      </c>
      <c r="HH92" s="257">
        <f t="shared" si="279"/>
        <v>0</v>
      </c>
      <c r="HI92" s="66" t="str">
        <f t="shared" si="162"/>
        <v>PASSED</v>
      </c>
      <c r="HJ92" s="93">
        <f t="shared" si="280"/>
        <v>1200</v>
      </c>
      <c r="HK92" s="93">
        <f t="shared" si="281"/>
        <v>1125</v>
      </c>
      <c r="HL92" s="94">
        <f t="shared" si="282"/>
        <v>93.75</v>
      </c>
      <c r="HM92" s="216">
        <f t="shared" si="283"/>
        <v>93.75</v>
      </c>
      <c r="HN92" s="217">
        <f t="shared" si="284"/>
        <v>5.0000000000000018</v>
      </c>
      <c r="HO92" s="95" t="str">
        <f t="shared" si="285"/>
        <v>A</v>
      </c>
      <c r="HP92" s="156" t="str">
        <f>details!EP92</f>
        <v/>
      </c>
      <c r="HQ92" s="157" t="str">
        <f>details!EQ92</f>
        <v/>
      </c>
      <c r="HR92" s="220" t="str">
        <f t="shared" si="286"/>
        <v/>
      </c>
      <c r="HS92" s="102" t="str">
        <f>IF(details!CP92="","",details!CP92)</f>
        <v/>
      </c>
    </row>
    <row r="93" spans="1:227" ht="14" customHeight="1">
      <c r="A93" s="147">
        <f>IF(details!A93="","",details!A93)</f>
        <v>87</v>
      </c>
      <c r="B93" s="66" t="str">
        <f>IF(details!B93="","",details!B93)</f>
        <v/>
      </c>
      <c r="C93" s="66" t="str">
        <f>IF(details!C93="","",details!C93)</f>
        <v/>
      </c>
      <c r="D93" s="97">
        <f>IF(details!D93="","",details!D93)</f>
        <v>887</v>
      </c>
      <c r="E93" s="97" t="str">
        <f>IF(details!E93="","",details!E93)</f>
        <v/>
      </c>
      <c r="F93" s="66" t="str">
        <f>IF(details!F93="","",details!F93)</f>
        <v/>
      </c>
      <c r="G93" s="315" t="str">
        <f>IF(details!G93="","",details!G93)</f>
        <v/>
      </c>
      <c r="H93" s="148" t="str">
        <f>IF(details!CQ93="","",details!CQ93)</f>
        <v/>
      </c>
      <c r="I93" s="149" t="str">
        <f>IF(details!I93="","",details!I93)</f>
        <v>A87</v>
      </c>
      <c r="J93" s="149" t="str">
        <f>IF(details!J93="","",details!J93)</f>
        <v>B87</v>
      </c>
      <c r="K93" s="149" t="str">
        <f>IF(details!K93="","",details!K93)</f>
        <v>C87</v>
      </c>
      <c r="L93" s="66">
        <f>IF(details!L93="","",details!L93)</f>
        <v>5</v>
      </c>
      <c r="M93" s="66">
        <f>IF(details!M93="","",details!M93)</f>
        <v>5</v>
      </c>
      <c r="N93" s="66">
        <f t="shared" si="163"/>
        <v>10</v>
      </c>
      <c r="O93" s="66">
        <f>IF(details!N93="","",details!N93)</f>
        <v>5</v>
      </c>
      <c r="P93" s="66">
        <f>IF(details!O93="","",details!O93)</f>
        <v>5</v>
      </c>
      <c r="Q93" s="66">
        <f t="shared" si="164"/>
        <v>10</v>
      </c>
      <c r="R93" s="66">
        <f>IF(details!P93="","",details!P93)</f>
        <v>5</v>
      </c>
      <c r="S93" s="66">
        <f>IF(details!Q93="","",details!Q93)</f>
        <v>5</v>
      </c>
      <c r="T93" s="66">
        <f t="shared" si="165"/>
        <v>10</v>
      </c>
      <c r="U93" s="150">
        <f t="shared" si="166"/>
        <v>30</v>
      </c>
      <c r="V93" s="66">
        <f>IF(details!R93="","",details!R93)</f>
        <v>24</v>
      </c>
      <c r="W93" s="66">
        <f>IF(details!S93="","",details!S93)</f>
        <v>24</v>
      </c>
      <c r="X93" s="66">
        <f>IF(details!T93="","",details!T93)</f>
        <v>4</v>
      </c>
      <c r="Y93" s="150">
        <f t="shared" si="167"/>
        <v>52</v>
      </c>
      <c r="Z93" s="151">
        <f t="shared" si="168"/>
        <v>82</v>
      </c>
      <c r="AA93" s="66">
        <f>IF(details!U93="","",details!U93)</f>
        <v>34</v>
      </c>
      <c r="AB93" s="66">
        <f>IF(details!V93="","",details!V93)</f>
        <v>34</v>
      </c>
      <c r="AC93" s="66">
        <f>IF(details!W93="","",details!W93)</f>
        <v>20</v>
      </c>
      <c r="AD93" s="151">
        <f t="shared" si="169"/>
        <v>88</v>
      </c>
      <c r="AE93" s="97">
        <f t="shared" si="170"/>
        <v>170</v>
      </c>
      <c r="AF93" s="152">
        <f t="shared" si="171"/>
        <v>85</v>
      </c>
      <c r="AG93" s="97" t="str">
        <f t="shared" si="172"/>
        <v>B</v>
      </c>
      <c r="AH93" s="138">
        <f t="shared" si="156"/>
        <v>200</v>
      </c>
      <c r="AI93" s="138">
        <f t="shared" si="173"/>
        <v>0</v>
      </c>
      <c r="AJ93" s="66">
        <f>IF(details!X93="","",details!X93)</f>
        <v>5</v>
      </c>
      <c r="AK93" s="66">
        <f>IF(details!Y93="","",details!Y93)</f>
        <v>5</v>
      </c>
      <c r="AL93" s="66">
        <f t="shared" si="174"/>
        <v>10</v>
      </c>
      <c r="AM93" s="66">
        <f>IF(details!Z93="","",details!Z93)</f>
        <v>5</v>
      </c>
      <c r="AN93" s="66">
        <f>IF(details!AA93="","",details!AA93)</f>
        <v>5</v>
      </c>
      <c r="AO93" s="66">
        <f t="shared" si="175"/>
        <v>10</v>
      </c>
      <c r="AP93" s="66">
        <f>IF(details!AB93="","",details!AB93)</f>
        <v>5</v>
      </c>
      <c r="AQ93" s="66">
        <f>IF(details!AC93="","",details!AC93)</f>
        <v>5</v>
      </c>
      <c r="AR93" s="66">
        <f t="shared" si="176"/>
        <v>10</v>
      </c>
      <c r="AS93" s="150">
        <f t="shared" si="177"/>
        <v>30</v>
      </c>
      <c r="AT93" s="66">
        <f>IF(details!AD93="","",details!AD93)</f>
        <v>24</v>
      </c>
      <c r="AU93" s="66">
        <f>IF(details!AE93="","",details!AE93)</f>
        <v>24</v>
      </c>
      <c r="AV93" s="66">
        <f>IF(details!AF93="","",details!AF93)</f>
        <v>4</v>
      </c>
      <c r="AW93" s="150">
        <f t="shared" si="178"/>
        <v>52</v>
      </c>
      <c r="AX93" s="151">
        <f t="shared" si="179"/>
        <v>82</v>
      </c>
      <c r="AY93" s="66">
        <f>IF(details!AG93="","",details!AG93)</f>
        <v>34</v>
      </c>
      <c r="AZ93" s="66">
        <f>IF(details!AH93="","",details!AH93)</f>
        <v>34</v>
      </c>
      <c r="BA93" s="66">
        <f>IF(details!AI93="","",details!AI93)</f>
        <v>20</v>
      </c>
      <c r="BB93" s="151">
        <f t="shared" si="180"/>
        <v>88</v>
      </c>
      <c r="BC93" s="97">
        <f t="shared" si="181"/>
        <v>170</v>
      </c>
      <c r="BD93" s="152">
        <f t="shared" si="182"/>
        <v>85</v>
      </c>
      <c r="BE93" s="97" t="str">
        <f t="shared" si="183"/>
        <v>B</v>
      </c>
      <c r="BF93" s="138">
        <f t="shared" si="157"/>
        <v>200</v>
      </c>
      <c r="BG93" s="138">
        <f t="shared" si="184"/>
        <v>0</v>
      </c>
      <c r="BH93" s="153" t="str">
        <f>IF(D93="","",details!AJ93)</f>
        <v>s</v>
      </c>
      <c r="BI93" s="66">
        <f>IF(details!AK93="","",details!AK93)</f>
        <v>5</v>
      </c>
      <c r="BJ93" s="66">
        <f>IF(details!AL93="","",details!AL93)</f>
        <v>5</v>
      </c>
      <c r="BK93" s="66">
        <f t="shared" si="185"/>
        <v>10</v>
      </c>
      <c r="BL93" s="66">
        <f>IF(details!AM93="","",details!AM93)</f>
        <v>5</v>
      </c>
      <c r="BM93" s="66">
        <f>IF(details!AN93="","",details!AN93)</f>
        <v>5</v>
      </c>
      <c r="BN93" s="66">
        <f t="shared" si="186"/>
        <v>10</v>
      </c>
      <c r="BO93" s="66">
        <f>IF(details!AO93="","",details!AO93)</f>
        <v>5</v>
      </c>
      <c r="BP93" s="66">
        <f>IF(details!AP93="","",details!AP93)</f>
        <v>5</v>
      </c>
      <c r="BQ93" s="66">
        <f t="shared" si="187"/>
        <v>10</v>
      </c>
      <c r="BR93" s="150">
        <f t="shared" si="188"/>
        <v>30</v>
      </c>
      <c r="BS93" s="66">
        <f>IF(details!AQ93="","",details!AQ93)</f>
        <v>50</v>
      </c>
      <c r="BT93" s="66">
        <f>IF(details!AR93="","",details!AR93)</f>
        <v>20</v>
      </c>
      <c r="BU93" s="150">
        <f t="shared" si="189"/>
        <v>70</v>
      </c>
      <c r="BV93" s="151">
        <f t="shared" si="190"/>
        <v>100</v>
      </c>
      <c r="BW93" s="66">
        <f>IF(details!AS93="","",details!AS93)</f>
        <v>70</v>
      </c>
      <c r="BX93" s="66">
        <f>IF(details!AT93="","",details!AT93)</f>
        <v>30</v>
      </c>
      <c r="BY93" s="151">
        <f t="shared" si="191"/>
        <v>100</v>
      </c>
      <c r="BZ93" s="97">
        <f t="shared" si="192"/>
        <v>200</v>
      </c>
      <c r="CA93" s="152">
        <f t="shared" si="193"/>
        <v>100</v>
      </c>
      <c r="CB93" s="97" t="str">
        <f t="shared" si="194"/>
        <v>A</v>
      </c>
      <c r="CC93" s="138">
        <f t="shared" si="158"/>
        <v>200</v>
      </c>
      <c r="CD93" s="138">
        <f t="shared" si="195"/>
        <v>0</v>
      </c>
      <c r="CE93" s="66">
        <f>IF(details!AU93="","",details!AU93)</f>
        <v>5</v>
      </c>
      <c r="CF93" s="66">
        <f>IF(details!AV93="","",details!AV93)</f>
        <v>5</v>
      </c>
      <c r="CG93" s="66">
        <f t="shared" si="196"/>
        <v>10</v>
      </c>
      <c r="CH93" s="66">
        <f>IF(details!AW93="","",details!AW93)</f>
        <v>5</v>
      </c>
      <c r="CI93" s="66">
        <f>IF(details!AX93="","",details!AX93)</f>
        <v>5</v>
      </c>
      <c r="CJ93" s="66">
        <f t="shared" si="197"/>
        <v>10</v>
      </c>
      <c r="CK93" s="66">
        <f>IF(details!AY93="","",details!AY93)</f>
        <v>5</v>
      </c>
      <c r="CL93" s="66">
        <f>IF(details!AZ93="","",details!AZ93)</f>
        <v>5</v>
      </c>
      <c r="CM93" s="66">
        <f t="shared" si="198"/>
        <v>10</v>
      </c>
      <c r="CN93" s="150">
        <f t="shared" si="199"/>
        <v>30</v>
      </c>
      <c r="CO93" s="66">
        <f>IF(details!BA93="","",details!BA93)</f>
        <v>24</v>
      </c>
      <c r="CP93" s="66">
        <f>IF(details!BB93="","",details!BB93)</f>
        <v>24</v>
      </c>
      <c r="CQ93" s="66">
        <f>IF(details!BC93="","",details!BC93)</f>
        <v>4</v>
      </c>
      <c r="CR93" s="150">
        <f t="shared" si="200"/>
        <v>52</v>
      </c>
      <c r="CS93" s="151">
        <f t="shared" si="201"/>
        <v>82</v>
      </c>
      <c r="CT93" s="66">
        <f>IF(details!BD93="","",details!BD93)</f>
        <v>34</v>
      </c>
      <c r="CU93" s="66">
        <f>IF(details!BE93="","",details!BE93)</f>
        <v>34</v>
      </c>
      <c r="CV93" s="66">
        <f>IF(details!BF93="","",details!BF93)</f>
        <v>20</v>
      </c>
      <c r="CW93" s="151">
        <f t="shared" si="202"/>
        <v>88</v>
      </c>
      <c r="CX93" s="97">
        <f t="shared" si="203"/>
        <v>170</v>
      </c>
      <c r="CY93" s="152">
        <f t="shared" si="204"/>
        <v>85</v>
      </c>
      <c r="CZ93" s="97" t="str">
        <f t="shared" si="205"/>
        <v>B</v>
      </c>
      <c r="DA93" s="138">
        <f t="shared" si="159"/>
        <v>200</v>
      </c>
      <c r="DB93" s="138">
        <f t="shared" si="206"/>
        <v>0</v>
      </c>
      <c r="DC93" s="66">
        <f>IF(details!BG93="","",details!BG93)</f>
        <v>5</v>
      </c>
      <c r="DD93" s="66">
        <f>IF(details!BH93="","",details!BH93)</f>
        <v>5</v>
      </c>
      <c r="DE93" s="66">
        <f t="shared" si="207"/>
        <v>10</v>
      </c>
      <c r="DF93" s="66">
        <f>IF(details!BI93="","",details!BI93)</f>
        <v>5</v>
      </c>
      <c r="DG93" s="66">
        <f>IF(details!BJ93="","",details!BJ93)</f>
        <v>5</v>
      </c>
      <c r="DH93" s="66">
        <f t="shared" si="208"/>
        <v>10</v>
      </c>
      <c r="DI93" s="66">
        <f>IF(details!BK93="","",details!BK93)</f>
        <v>5</v>
      </c>
      <c r="DJ93" s="66">
        <f>IF(details!BL93="","",details!BL93)</f>
        <v>5</v>
      </c>
      <c r="DK93" s="66">
        <f t="shared" si="209"/>
        <v>10</v>
      </c>
      <c r="DL93" s="150">
        <f t="shared" si="210"/>
        <v>30</v>
      </c>
      <c r="DM93" s="66">
        <f>IF(details!BM93="","",details!BM93)</f>
        <v>50</v>
      </c>
      <c r="DN93" s="66">
        <f>IF(details!BN93="","",details!BN93)</f>
        <v>20</v>
      </c>
      <c r="DO93" s="150">
        <f t="shared" si="211"/>
        <v>70</v>
      </c>
      <c r="DP93" s="151">
        <f t="shared" si="212"/>
        <v>100</v>
      </c>
      <c r="DQ93" s="66">
        <f>IF(details!BO93="","",details!BO93)</f>
        <v>70</v>
      </c>
      <c r="DR93" s="66">
        <f>IF(details!BP93="","",details!BP93)</f>
        <v>30</v>
      </c>
      <c r="DS93" s="151">
        <f t="shared" si="213"/>
        <v>100</v>
      </c>
      <c r="DT93" s="97">
        <f t="shared" si="214"/>
        <v>200</v>
      </c>
      <c r="DU93" s="152">
        <f t="shared" si="215"/>
        <v>100</v>
      </c>
      <c r="DV93" s="97" t="str">
        <f t="shared" si="216"/>
        <v>A</v>
      </c>
      <c r="DW93" s="138">
        <f t="shared" si="160"/>
        <v>200</v>
      </c>
      <c r="DX93" s="138">
        <f t="shared" si="217"/>
        <v>0</v>
      </c>
      <c r="DY93" s="66">
        <f>IF(details!BQ93="","",details!BQ93)</f>
        <v>5</v>
      </c>
      <c r="DZ93" s="66">
        <f>IF(details!BR93="","",details!BR93)</f>
        <v>5</v>
      </c>
      <c r="EA93" s="66">
        <f t="shared" si="218"/>
        <v>10</v>
      </c>
      <c r="EB93" s="66">
        <f>IF(details!BS93="","",details!BS93)</f>
        <v>5</v>
      </c>
      <c r="EC93" s="66">
        <f>IF(details!BT93="","",details!BT93)</f>
        <v>5</v>
      </c>
      <c r="ED93" s="66">
        <f t="shared" si="219"/>
        <v>10</v>
      </c>
      <c r="EE93" s="66">
        <f>IF(details!BU93="","",details!BU93)</f>
        <v>5</v>
      </c>
      <c r="EF93" s="66">
        <f>IF(details!BV93="","",details!BV93)</f>
        <v>5</v>
      </c>
      <c r="EG93" s="66">
        <f t="shared" si="220"/>
        <v>10</v>
      </c>
      <c r="EH93" s="150">
        <f t="shared" si="221"/>
        <v>30</v>
      </c>
      <c r="EI93" s="66">
        <f>IF(details!BW93="","",details!BW93)</f>
        <v>50</v>
      </c>
      <c r="EJ93" s="66">
        <f>IF(details!BX93="","",details!BX93)</f>
        <v>20</v>
      </c>
      <c r="EK93" s="150">
        <f t="shared" si="222"/>
        <v>70</v>
      </c>
      <c r="EL93" s="151">
        <f t="shared" si="223"/>
        <v>100</v>
      </c>
      <c r="EM93" s="66">
        <f>IF(details!BY93="","",details!BY93)</f>
        <v>70</v>
      </c>
      <c r="EN93" s="66">
        <f>IF(details!BZ93="","",details!BZ93)</f>
        <v>30</v>
      </c>
      <c r="EO93" s="151">
        <f t="shared" si="224"/>
        <v>100</v>
      </c>
      <c r="EP93" s="97">
        <f t="shared" si="225"/>
        <v>200</v>
      </c>
      <c r="EQ93" s="152">
        <f t="shared" si="226"/>
        <v>100</v>
      </c>
      <c r="ER93" s="97" t="str">
        <f t="shared" si="227"/>
        <v>A</v>
      </c>
      <c r="ES93" s="138">
        <f t="shared" si="161"/>
        <v>200</v>
      </c>
      <c r="ET93" s="138">
        <f t="shared" si="228"/>
        <v>0</v>
      </c>
      <c r="EU93" s="66">
        <f>IF(details!CA93="","",details!CA93)</f>
        <v>20</v>
      </c>
      <c r="EV93" s="66">
        <f>IF(details!CB93="","",details!CB93)</f>
        <v>20</v>
      </c>
      <c r="EW93" s="66">
        <f>IF(details!CC93="","",details!CC93)</f>
        <v>20</v>
      </c>
      <c r="EX93" s="66">
        <f>IF(details!CD93="","",details!CD93)</f>
        <v>20</v>
      </c>
      <c r="EY93" s="66">
        <f>IF(details!CE93="","",details!CE93)</f>
        <v>20</v>
      </c>
      <c r="EZ93" s="97">
        <f t="shared" si="229"/>
        <v>100</v>
      </c>
      <c r="FA93" s="97">
        <f t="shared" si="230"/>
        <v>100</v>
      </c>
      <c r="FB93" s="97" t="str">
        <f t="shared" si="231"/>
        <v>A</v>
      </c>
      <c r="FC93" s="138">
        <f t="shared" si="232"/>
        <v>100</v>
      </c>
      <c r="FD93" s="138">
        <f t="shared" si="233"/>
        <v>0</v>
      </c>
      <c r="FE93" s="66">
        <f>IF(details!CF93="","",details!CF93)</f>
        <v>20</v>
      </c>
      <c r="FF93" s="66">
        <f>IF(details!CG93="","",details!CG93)</f>
        <v>20</v>
      </c>
      <c r="FG93" s="66">
        <f>IF(details!CH93="","",details!CH93)</f>
        <v>20</v>
      </c>
      <c r="FH93" s="66">
        <f>IF(details!CI93="","",details!CI93)</f>
        <v>20</v>
      </c>
      <c r="FI93" s="66">
        <f>IF(details!CJ93="","",details!CJ93)</f>
        <v>20</v>
      </c>
      <c r="FJ93" s="97">
        <f t="shared" si="234"/>
        <v>100</v>
      </c>
      <c r="FK93" s="97">
        <f t="shared" si="235"/>
        <v>100</v>
      </c>
      <c r="FL93" s="97" t="str">
        <f t="shared" si="236"/>
        <v>A</v>
      </c>
      <c r="FM93" s="138">
        <f t="shared" si="237"/>
        <v>100</v>
      </c>
      <c r="FN93" s="138">
        <f t="shared" si="238"/>
        <v>0</v>
      </c>
      <c r="FO93" s="66">
        <f>IF(details!CK93="","",details!CK93)</f>
        <v>20</v>
      </c>
      <c r="FP93" s="66">
        <f>IF(details!CL93="","",details!CL93)</f>
        <v>20</v>
      </c>
      <c r="FQ93" s="66">
        <f>IF(details!CM93="","",details!CM93)</f>
        <v>20</v>
      </c>
      <c r="FR93" s="66">
        <f>IF(details!CN93="","",details!CN93)</f>
        <v>20</v>
      </c>
      <c r="FS93" s="66">
        <f>IF(details!CO93="","",details!CO93)</f>
        <v>20</v>
      </c>
      <c r="FT93" s="97">
        <f t="shared" si="239"/>
        <v>100</v>
      </c>
      <c r="FU93" s="97">
        <f t="shared" si="240"/>
        <v>100</v>
      </c>
      <c r="FV93" s="97" t="str">
        <f t="shared" si="241"/>
        <v>A</v>
      </c>
      <c r="FW93" s="138">
        <f t="shared" si="242"/>
        <v>100</v>
      </c>
      <c r="FX93" s="138">
        <f t="shared" si="243"/>
        <v>0</v>
      </c>
      <c r="FY93" s="96">
        <f t="shared" si="244"/>
        <v>200</v>
      </c>
      <c r="FZ93" s="96">
        <f t="shared" si="245"/>
        <v>170</v>
      </c>
      <c r="GA93" s="96" t="str">
        <f t="shared" si="246"/>
        <v>B</v>
      </c>
      <c r="GB93" s="96">
        <f t="shared" si="247"/>
        <v>200</v>
      </c>
      <c r="GC93" s="96">
        <f t="shared" si="248"/>
        <v>170</v>
      </c>
      <c r="GD93" s="96" t="str">
        <f t="shared" si="249"/>
        <v>B</v>
      </c>
      <c r="GE93" s="154">
        <f t="shared" si="250"/>
        <v>200</v>
      </c>
      <c r="GF93" s="154">
        <f t="shared" si="251"/>
        <v>200</v>
      </c>
      <c r="GG93" s="154" t="str">
        <f t="shared" si="252"/>
        <v>A</v>
      </c>
      <c r="GH93" s="96" t="str">
        <f t="shared" si="253"/>
        <v>A</v>
      </c>
      <c r="GI93" s="96" t="str">
        <f t="shared" si="254"/>
        <v/>
      </c>
      <c r="GJ93" s="96" t="str">
        <f t="shared" si="255"/>
        <v/>
      </c>
      <c r="GK93" s="96" t="str">
        <f t="shared" si="256"/>
        <v/>
      </c>
      <c r="GL93" s="96" t="str">
        <f t="shared" si="257"/>
        <v/>
      </c>
      <c r="GM93" s="96">
        <f t="shared" si="258"/>
        <v>200</v>
      </c>
      <c r="GN93" s="96">
        <f t="shared" si="259"/>
        <v>170</v>
      </c>
      <c r="GO93" s="96" t="str">
        <f t="shared" si="260"/>
        <v>B</v>
      </c>
      <c r="GP93" s="96">
        <f t="shared" si="261"/>
        <v>200</v>
      </c>
      <c r="GQ93" s="96">
        <f t="shared" si="262"/>
        <v>200</v>
      </c>
      <c r="GR93" s="96" t="str">
        <f t="shared" si="263"/>
        <v>A</v>
      </c>
      <c r="GS93" s="96">
        <f t="shared" si="264"/>
        <v>200</v>
      </c>
      <c r="GT93" s="96">
        <f t="shared" si="265"/>
        <v>200</v>
      </c>
      <c r="GU93" s="96" t="str">
        <f t="shared" si="266"/>
        <v>A</v>
      </c>
      <c r="GV93" s="96">
        <f t="shared" si="267"/>
        <v>100</v>
      </c>
      <c r="GW93" s="96">
        <f t="shared" si="268"/>
        <v>100</v>
      </c>
      <c r="GX93" s="96" t="str">
        <f t="shared" si="269"/>
        <v>A</v>
      </c>
      <c r="GY93" s="155">
        <f t="shared" si="270"/>
        <v>100</v>
      </c>
      <c r="GZ93" s="155">
        <f t="shared" si="271"/>
        <v>100</v>
      </c>
      <c r="HA93" s="155" t="str">
        <f t="shared" si="272"/>
        <v>A</v>
      </c>
      <c r="HB93" s="155">
        <f t="shared" si="273"/>
        <v>100</v>
      </c>
      <c r="HC93" s="155">
        <f t="shared" si="274"/>
        <v>100</v>
      </c>
      <c r="HD93" s="155" t="str">
        <f t="shared" si="275"/>
        <v>A</v>
      </c>
      <c r="HE93" s="257">
        <f t="shared" si="276"/>
        <v>0</v>
      </c>
      <c r="HF93" s="257">
        <f t="shared" si="277"/>
        <v>0</v>
      </c>
      <c r="HG93" s="257">
        <f t="shared" si="278"/>
        <v>4</v>
      </c>
      <c r="HH93" s="257">
        <f t="shared" si="279"/>
        <v>0</v>
      </c>
      <c r="HI93" s="66" t="str">
        <f t="shared" si="162"/>
        <v>PASSED</v>
      </c>
      <c r="HJ93" s="93">
        <f t="shared" si="280"/>
        <v>1200</v>
      </c>
      <c r="HK93" s="93">
        <f t="shared" si="281"/>
        <v>1110</v>
      </c>
      <c r="HL93" s="94">
        <f t="shared" si="282"/>
        <v>92.5</v>
      </c>
      <c r="HM93" s="216">
        <f t="shared" si="283"/>
        <v>92.5</v>
      </c>
      <c r="HN93" s="217">
        <f t="shared" si="284"/>
        <v>6</v>
      </c>
      <c r="HO93" s="95" t="str">
        <f t="shared" si="285"/>
        <v>A</v>
      </c>
      <c r="HP93" s="156" t="str">
        <f>details!EP93</f>
        <v/>
      </c>
      <c r="HQ93" s="157" t="str">
        <f>details!EQ93</f>
        <v/>
      </c>
      <c r="HR93" s="220" t="str">
        <f t="shared" si="286"/>
        <v/>
      </c>
      <c r="HS93" s="102" t="str">
        <f>IF(details!CP93="","",details!CP93)</f>
        <v/>
      </c>
    </row>
    <row r="94" spans="1:227" ht="14" customHeight="1">
      <c r="A94" s="147">
        <f>IF(details!A94="","",details!A94)</f>
        <v>88</v>
      </c>
      <c r="B94" s="66" t="str">
        <f>IF(details!B94="","",details!B94)</f>
        <v/>
      </c>
      <c r="C94" s="66" t="str">
        <f>IF(details!C94="","",details!C94)</f>
        <v/>
      </c>
      <c r="D94" s="97">
        <f>IF(details!D94="","",details!D94)</f>
        <v>888</v>
      </c>
      <c r="E94" s="97" t="str">
        <f>IF(details!E94="","",details!E94)</f>
        <v/>
      </c>
      <c r="F94" s="66" t="str">
        <f>IF(details!F94="","",details!F94)</f>
        <v/>
      </c>
      <c r="G94" s="315" t="str">
        <f>IF(details!G94="","",details!G94)</f>
        <v/>
      </c>
      <c r="H94" s="148" t="str">
        <f>IF(details!CQ94="","",details!CQ94)</f>
        <v/>
      </c>
      <c r="I94" s="149" t="str">
        <f>IF(details!I94="","",details!I94)</f>
        <v>A88</v>
      </c>
      <c r="J94" s="149" t="str">
        <f>IF(details!J94="","",details!J94)</f>
        <v>B88</v>
      </c>
      <c r="K94" s="149" t="str">
        <f>IF(details!K94="","",details!K94)</f>
        <v>C88</v>
      </c>
      <c r="L94" s="66">
        <f>IF(details!L94="","",details!L94)</f>
        <v>5</v>
      </c>
      <c r="M94" s="66">
        <f>IF(details!M94="","",details!M94)</f>
        <v>5</v>
      </c>
      <c r="N94" s="66">
        <f t="shared" si="163"/>
        <v>10</v>
      </c>
      <c r="O94" s="66">
        <f>IF(details!N94="","",details!N94)</f>
        <v>5</v>
      </c>
      <c r="P94" s="66">
        <f>IF(details!O94="","",details!O94)</f>
        <v>5</v>
      </c>
      <c r="Q94" s="66">
        <f t="shared" si="164"/>
        <v>10</v>
      </c>
      <c r="R94" s="66">
        <f>IF(details!P94="","",details!P94)</f>
        <v>5</v>
      </c>
      <c r="S94" s="66">
        <f>IF(details!Q94="","",details!Q94)</f>
        <v>5</v>
      </c>
      <c r="T94" s="66">
        <f t="shared" si="165"/>
        <v>10</v>
      </c>
      <c r="U94" s="150">
        <f t="shared" si="166"/>
        <v>30</v>
      </c>
      <c r="V94" s="66">
        <f>IF(details!R94="","",details!R94)</f>
        <v>23</v>
      </c>
      <c r="W94" s="66">
        <f>IF(details!S94="","",details!S94)</f>
        <v>23</v>
      </c>
      <c r="X94" s="66">
        <f>IF(details!T94="","",details!T94)</f>
        <v>3</v>
      </c>
      <c r="Y94" s="150">
        <f t="shared" si="167"/>
        <v>49</v>
      </c>
      <c r="Z94" s="151">
        <f t="shared" si="168"/>
        <v>79</v>
      </c>
      <c r="AA94" s="66">
        <f>IF(details!U94="","",details!U94)</f>
        <v>33</v>
      </c>
      <c r="AB94" s="66">
        <f>IF(details!V94="","",details!V94)</f>
        <v>33</v>
      </c>
      <c r="AC94" s="66">
        <f>IF(details!W94="","",details!W94)</f>
        <v>20</v>
      </c>
      <c r="AD94" s="151">
        <f t="shared" si="169"/>
        <v>86</v>
      </c>
      <c r="AE94" s="97">
        <f t="shared" si="170"/>
        <v>165</v>
      </c>
      <c r="AF94" s="152">
        <f t="shared" si="171"/>
        <v>83</v>
      </c>
      <c r="AG94" s="97" t="str">
        <f t="shared" si="172"/>
        <v>B</v>
      </c>
      <c r="AH94" s="138">
        <f t="shared" si="156"/>
        <v>200</v>
      </c>
      <c r="AI94" s="138">
        <f t="shared" si="173"/>
        <v>0</v>
      </c>
      <c r="AJ94" s="66">
        <f>IF(details!X94="","",details!X94)</f>
        <v>5</v>
      </c>
      <c r="AK94" s="66">
        <f>IF(details!Y94="","",details!Y94)</f>
        <v>5</v>
      </c>
      <c r="AL94" s="66">
        <f t="shared" si="174"/>
        <v>10</v>
      </c>
      <c r="AM94" s="66">
        <f>IF(details!Z94="","",details!Z94)</f>
        <v>5</v>
      </c>
      <c r="AN94" s="66">
        <f>IF(details!AA94="","",details!AA94)</f>
        <v>5</v>
      </c>
      <c r="AO94" s="66">
        <f t="shared" si="175"/>
        <v>10</v>
      </c>
      <c r="AP94" s="66">
        <f>IF(details!AB94="","",details!AB94)</f>
        <v>5</v>
      </c>
      <c r="AQ94" s="66">
        <f>IF(details!AC94="","",details!AC94)</f>
        <v>5</v>
      </c>
      <c r="AR94" s="66">
        <f t="shared" si="176"/>
        <v>10</v>
      </c>
      <c r="AS94" s="150">
        <f t="shared" si="177"/>
        <v>30</v>
      </c>
      <c r="AT94" s="66">
        <f>IF(details!AD94="","",details!AD94)</f>
        <v>23</v>
      </c>
      <c r="AU94" s="66">
        <f>IF(details!AE94="","",details!AE94)</f>
        <v>23</v>
      </c>
      <c r="AV94" s="66">
        <f>IF(details!AF94="","",details!AF94)</f>
        <v>3</v>
      </c>
      <c r="AW94" s="150">
        <f t="shared" si="178"/>
        <v>49</v>
      </c>
      <c r="AX94" s="151">
        <f t="shared" si="179"/>
        <v>79</v>
      </c>
      <c r="AY94" s="66">
        <f>IF(details!AG94="","",details!AG94)</f>
        <v>33</v>
      </c>
      <c r="AZ94" s="66">
        <f>IF(details!AH94="","",details!AH94)</f>
        <v>33</v>
      </c>
      <c r="BA94" s="66">
        <f>IF(details!AI94="","",details!AI94)</f>
        <v>20</v>
      </c>
      <c r="BB94" s="151">
        <f t="shared" si="180"/>
        <v>86</v>
      </c>
      <c r="BC94" s="97">
        <f t="shared" si="181"/>
        <v>165</v>
      </c>
      <c r="BD94" s="152">
        <f t="shared" si="182"/>
        <v>83</v>
      </c>
      <c r="BE94" s="97" t="str">
        <f t="shared" si="183"/>
        <v>B</v>
      </c>
      <c r="BF94" s="138">
        <f t="shared" si="157"/>
        <v>200</v>
      </c>
      <c r="BG94" s="138">
        <f t="shared" si="184"/>
        <v>0</v>
      </c>
      <c r="BH94" s="153" t="str">
        <f>IF(D94="","",details!AJ94)</f>
        <v>s</v>
      </c>
      <c r="BI94" s="66">
        <f>IF(details!AK94="","",details!AK94)</f>
        <v>5</v>
      </c>
      <c r="BJ94" s="66">
        <f>IF(details!AL94="","",details!AL94)</f>
        <v>5</v>
      </c>
      <c r="BK94" s="66">
        <f t="shared" si="185"/>
        <v>10</v>
      </c>
      <c r="BL94" s="66">
        <f>IF(details!AM94="","",details!AM94)</f>
        <v>5</v>
      </c>
      <c r="BM94" s="66">
        <f>IF(details!AN94="","",details!AN94)</f>
        <v>5</v>
      </c>
      <c r="BN94" s="66">
        <f t="shared" si="186"/>
        <v>10</v>
      </c>
      <c r="BO94" s="66">
        <f>IF(details!AO94="","",details!AO94)</f>
        <v>5</v>
      </c>
      <c r="BP94" s="66">
        <f>IF(details!AP94="","",details!AP94)</f>
        <v>5</v>
      </c>
      <c r="BQ94" s="66">
        <f t="shared" si="187"/>
        <v>10</v>
      </c>
      <c r="BR94" s="150">
        <f t="shared" si="188"/>
        <v>30</v>
      </c>
      <c r="BS94" s="66">
        <f>IF(details!AQ94="","",details!AQ94)</f>
        <v>50</v>
      </c>
      <c r="BT94" s="66">
        <f>IF(details!AR94="","",details!AR94)</f>
        <v>20</v>
      </c>
      <c r="BU94" s="150">
        <f t="shared" si="189"/>
        <v>70</v>
      </c>
      <c r="BV94" s="151">
        <f t="shared" si="190"/>
        <v>100</v>
      </c>
      <c r="BW94" s="66">
        <f>IF(details!AS94="","",details!AS94)</f>
        <v>70</v>
      </c>
      <c r="BX94" s="66">
        <f>IF(details!AT94="","",details!AT94)</f>
        <v>30</v>
      </c>
      <c r="BY94" s="151">
        <f t="shared" si="191"/>
        <v>100</v>
      </c>
      <c r="BZ94" s="97">
        <f t="shared" si="192"/>
        <v>200</v>
      </c>
      <c r="CA94" s="152">
        <f t="shared" si="193"/>
        <v>100</v>
      </c>
      <c r="CB94" s="97" t="str">
        <f t="shared" si="194"/>
        <v>A</v>
      </c>
      <c r="CC94" s="138">
        <f t="shared" si="158"/>
        <v>200</v>
      </c>
      <c r="CD94" s="138">
        <f t="shared" si="195"/>
        <v>0</v>
      </c>
      <c r="CE94" s="66">
        <f>IF(details!AU94="","",details!AU94)</f>
        <v>5</v>
      </c>
      <c r="CF94" s="66">
        <f>IF(details!AV94="","",details!AV94)</f>
        <v>5</v>
      </c>
      <c r="CG94" s="66">
        <f t="shared" si="196"/>
        <v>10</v>
      </c>
      <c r="CH94" s="66">
        <f>IF(details!AW94="","",details!AW94)</f>
        <v>5</v>
      </c>
      <c r="CI94" s="66">
        <f>IF(details!AX94="","",details!AX94)</f>
        <v>5</v>
      </c>
      <c r="CJ94" s="66">
        <f t="shared" si="197"/>
        <v>10</v>
      </c>
      <c r="CK94" s="66">
        <f>IF(details!AY94="","",details!AY94)</f>
        <v>5</v>
      </c>
      <c r="CL94" s="66">
        <f>IF(details!AZ94="","",details!AZ94)</f>
        <v>5</v>
      </c>
      <c r="CM94" s="66">
        <f t="shared" si="198"/>
        <v>10</v>
      </c>
      <c r="CN94" s="150">
        <f t="shared" si="199"/>
        <v>30</v>
      </c>
      <c r="CO94" s="66">
        <f>IF(details!BA94="","",details!BA94)</f>
        <v>23</v>
      </c>
      <c r="CP94" s="66">
        <f>IF(details!BB94="","",details!BB94)</f>
        <v>23</v>
      </c>
      <c r="CQ94" s="66">
        <f>IF(details!BC94="","",details!BC94)</f>
        <v>3</v>
      </c>
      <c r="CR94" s="150">
        <f t="shared" si="200"/>
        <v>49</v>
      </c>
      <c r="CS94" s="151">
        <f t="shared" si="201"/>
        <v>79</v>
      </c>
      <c r="CT94" s="66">
        <f>IF(details!BD94="","",details!BD94)</f>
        <v>33</v>
      </c>
      <c r="CU94" s="66">
        <f>IF(details!BE94="","",details!BE94)</f>
        <v>33</v>
      </c>
      <c r="CV94" s="66">
        <f>IF(details!BF94="","",details!BF94)</f>
        <v>20</v>
      </c>
      <c r="CW94" s="151">
        <f t="shared" si="202"/>
        <v>86</v>
      </c>
      <c r="CX94" s="97">
        <f t="shared" si="203"/>
        <v>165</v>
      </c>
      <c r="CY94" s="152">
        <f t="shared" si="204"/>
        <v>83</v>
      </c>
      <c r="CZ94" s="97" t="str">
        <f t="shared" si="205"/>
        <v>B</v>
      </c>
      <c r="DA94" s="138">
        <f t="shared" si="159"/>
        <v>200</v>
      </c>
      <c r="DB94" s="138">
        <f t="shared" si="206"/>
        <v>0</v>
      </c>
      <c r="DC94" s="66">
        <f>IF(details!BG94="","",details!BG94)</f>
        <v>5</v>
      </c>
      <c r="DD94" s="66">
        <f>IF(details!BH94="","",details!BH94)</f>
        <v>5</v>
      </c>
      <c r="DE94" s="66">
        <f t="shared" si="207"/>
        <v>10</v>
      </c>
      <c r="DF94" s="66">
        <f>IF(details!BI94="","",details!BI94)</f>
        <v>5</v>
      </c>
      <c r="DG94" s="66">
        <f>IF(details!BJ94="","",details!BJ94)</f>
        <v>5</v>
      </c>
      <c r="DH94" s="66">
        <f t="shared" si="208"/>
        <v>10</v>
      </c>
      <c r="DI94" s="66">
        <f>IF(details!BK94="","",details!BK94)</f>
        <v>5</v>
      </c>
      <c r="DJ94" s="66">
        <f>IF(details!BL94="","",details!BL94)</f>
        <v>5</v>
      </c>
      <c r="DK94" s="66">
        <f t="shared" si="209"/>
        <v>10</v>
      </c>
      <c r="DL94" s="150">
        <f t="shared" si="210"/>
        <v>30</v>
      </c>
      <c r="DM94" s="66">
        <f>IF(details!BM94="","",details!BM94)</f>
        <v>50</v>
      </c>
      <c r="DN94" s="66">
        <f>IF(details!BN94="","",details!BN94)</f>
        <v>20</v>
      </c>
      <c r="DO94" s="150">
        <f t="shared" si="211"/>
        <v>70</v>
      </c>
      <c r="DP94" s="151">
        <f t="shared" si="212"/>
        <v>100</v>
      </c>
      <c r="DQ94" s="66">
        <f>IF(details!BO94="","",details!BO94)</f>
        <v>70</v>
      </c>
      <c r="DR94" s="66">
        <f>IF(details!BP94="","",details!BP94)</f>
        <v>30</v>
      </c>
      <c r="DS94" s="151">
        <f t="shared" si="213"/>
        <v>100</v>
      </c>
      <c r="DT94" s="97">
        <f t="shared" si="214"/>
        <v>200</v>
      </c>
      <c r="DU94" s="152">
        <f t="shared" si="215"/>
        <v>100</v>
      </c>
      <c r="DV94" s="97" t="str">
        <f t="shared" si="216"/>
        <v>A</v>
      </c>
      <c r="DW94" s="138">
        <f t="shared" si="160"/>
        <v>200</v>
      </c>
      <c r="DX94" s="138">
        <f t="shared" si="217"/>
        <v>0</v>
      </c>
      <c r="DY94" s="66">
        <f>IF(details!BQ94="","",details!BQ94)</f>
        <v>5</v>
      </c>
      <c r="DZ94" s="66">
        <f>IF(details!BR94="","",details!BR94)</f>
        <v>5</v>
      </c>
      <c r="EA94" s="66">
        <f t="shared" si="218"/>
        <v>10</v>
      </c>
      <c r="EB94" s="66">
        <f>IF(details!BS94="","",details!BS94)</f>
        <v>5</v>
      </c>
      <c r="EC94" s="66">
        <f>IF(details!BT94="","",details!BT94)</f>
        <v>5</v>
      </c>
      <c r="ED94" s="66">
        <f t="shared" si="219"/>
        <v>10</v>
      </c>
      <c r="EE94" s="66">
        <f>IF(details!BU94="","",details!BU94)</f>
        <v>5</v>
      </c>
      <c r="EF94" s="66">
        <f>IF(details!BV94="","",details!BV94)</f>
        <v>5</v>
      </c>
      <c r="EG94" s="66">
        <f t="shared" si="220"/>
        <v>10</v>
      </c>
      <c r="EH94" s="150">
        <f t="shared" si="221"/>
        <v>30</v>
      </c>
      <c r="EI94" s="66">
        <f>IF(details!BW94="","",details!BW94)</f>
        <v>50</v>
      </c>
      <c r="EJ94" s="66">
        <f>IF(details!BX94="","",details!BX94)</f>
        <v>20</v>
      </c>
      <c r="EK94" s="150">
        <f t="shared" si="222"/>
        <v>70</v>
      </c>
      <c r="EL94" s="151">
        <f t="shared" si="223"/>
        <v>100</v>
      </c>
      <c r="EM94" s="66">
        <f>IF(details!BY94="","",details!BY94)</f>
        <v>70</v>
      </c>
      <c r="EN94" s="66">
        <f>IF(details!BZ94="","",details!BZ94)</f>
        <v>30</v>
      </c>
      <c r="EO94" s="151">
        <f t="shared" si="224"/>
        <v>100</v>
      </c>
      <c r="EP94" s="97">
        <f t="shared" si="225"/>
        <v>200</v>
      </c>
      <c r="EQ94" s="152">
        <f t="shared" si="226"/>
        <v>100</v>
      </c>
      <c r="ER94" s="97" t="str">
        <f t="shared" si="227"/>
        <v>A</v>
      </c>
      <c r="ES94" s="138">
        <f t="shared" si="161"/>
        <v>200</v>
      </c>
      <c r="ET94" s="138">
        <f t="shared" si="228"/>
        <v>0</v>
      </c>
      <c r="EU94" s="66">
        <f>IF(details!CA94="","",details!CA94)</f>
        <v>20</v>
      </c>
      <c r="EV94" s="66">
        <f>IF(details!CB94="","",details!CB94)</f>
        <v>20</v>
      </c>
      <c r="EW94" s="66">
        <f>IF(details!CC94="","",details!CC94)</f>
        <v>20</v>
      </c>
      <c r="EX94" s="66">
        <f>IF(details!CD94="","",details!CD94)</f>
        <v>20</v>
      </c>
      <c r="EY94" s="66">
        <f>IF(details!CE94="","",details!CE94)</f>
        <v>20</v>
      </c>
      <c r="EZ94" s="97">
        <f t="shared" si="229"/>
        <v>100</v>
      </c>
      <c r="FA94" s="97">
        <f t="shared" si="230"/>
        <v>100</v>
      </c>
      <c r="FB94" s="97" t="str">
        <f t="shared" si="231"/>
        <v>A</v>
      </c>
      <c r="FC94" s="138">
        <f t="shared" si="232"/>
        <v>100</v>
      </c>
      <c r="FD94" s="138">
        <f t="shared" si="233"/>
        <v>0</v>
      </c>
      <c r="FE94" s="66">
        <f>IF(details!CF94="","",details!CF94)</f>
        <v>20</v>
      </c>
      <c r="FF94" s="66">
        <f>IF(details!CG94="","",details!CG94)</f>
        <v>20</v>
      </c>
      <c r="FG94" s="66">
        <f>IF(details!CH94="","",details!CH94)</f>
        <v>20</v>
      </c>
      <c r="FH94" s="66">
        <f>IF(details!CI94="","",details!CI94)</f>
        <v>20</v>
      </c>
      <c r="FI94" s="66">
        <f>IF(details!CJ94="","",details!CJ94)</f>
        <v>20</v>
      </c>
      <c r="FJ94" s="97">
        <f t="shared" si="234"/>
        <v>100</v>
      </c>
      <c r="FK94" s="97">
        <f t="shared" si="235"/>
        <v>100</v>
      </c>
      <c r="FL94" s="97" t="str">
        <f t="shared" si="236"/>
        <v>A</v>
      </c>
      <c r="FM94" s="138">
        <f t="shared" si="237"/>
        <v>100</v>
      </c>
      <c r="FN94" s="138">
        <f t="shared" si="238"/>
        <v>0</v>
      </c>
      <c r="FO94" s="66">
        <f>IF(details!CK94="","",details!CK94)</f>
        <v>20</v>
      </c>
      <c r="FP94" s="66">
        <f>IF(details!CL94="","",details!CL94)</f>
        <v>20</v>
      </c>
      <c r="FQ94" s="66">
        <f>IF(details!CM94="","",details!CM94)</f>
        <v>20</v>
      </c>
      <c r="FR94" s="66">
        <f>IF(details!CN94="","",details!CN94)</f>
        <v>20</v>
      </c>
      <c r="FS94" s="66">
        <f>IF(details!CO94="","",details!CO94)</f>
        <v>20</v>
      </c>
      <c r="FT94" s="97">
        <f t="shared" si="239"/>
        <v>100</v>
      </c>
      <c r="FU94" s="97">
        <f t="shared" si="240"/>
        <v>100</v>
      </c>
      <c r="FV94" s="97" t="str">
        <f t="shared" si="241"/>
        <v>A</v>
      </c>
      <c r="FW94" s="138">
        <f t="shared" si="242"/>
        <v>100</v>
      </c>
      <c r="FX94" s="138">
        <f t="shared" si="243"/>
        <v>0</v>
      </c>
      <c r="FY94" s="96">
        <f t="shared" si="244"/>
        <v>200</v>
      </c>
      <c r="FZ94" s="96">
        <f t="shared" si="245"/>
        <v>165</v>
      </c>
      <c r="GA94" s="96" t="str">
        <f t="shared" si="246"/>
        <v>B</v>
      </c>
      <c r="GB94" s="96">
        <f t="shared" si="247"/>
        <v>200</v>
      </c>
      <c r="GC94" s="96">
        <f t="shared" si="248"/>
        <v>165</v>
      </c>
      <c r="GD94" s="96" t="str">
        <f t="shared" si="249"/>
        <v>B</v>
      </c>
      <c r="GE94" s="154">
        <f t="shared" si="250"/>
        <v>200</v>
      </c>
      <c r="GF94" s="154">
        <f t="shared" si="251"/>
        <v>200</v>
      </c>
      <c r="GG94" s="154" t="str">
        <f t="shared" si="252"/>
        <v>A</v>
      </c>
      <c r="GH94" s="96" t="str">
        <f t="shared" si="253"/>
        <v>A</v>
      </c>
      <c r="GI94" s="96" t="str">
        <f t="shared" si="254"/>
        <v/>
      </c>
      <c r="GJ94" s="96" t="str">
        <f t="shared" si="255"/>
        <v/>
      </c>
      <c r="GK94" s="96" t="str">
        <f t="shared" si="256"/>
        <v/>
      </c>
      <c r="GL94" s="96" t="str">
        <f t="shared" si="257"/>
        <v/>
      </c>
      <c r="GM94" s="96">
        <f t="shared" si="258"/>
        <v>200</v>
      </c>
      <c r="GN94" s="96">
        <f t="shared" si="259"/>
        <v>165</v>
      </c>
      <c r="GO94" s="96" t="str">
        <f t="shared" si="260"/>
        <v>B</v>
      </c>
      <c r="GP94" s="96">
        <f t="shared" si="261"/>
        <v>200</v>
      </c>
      <c r="GQ94" s="96">
        <f t="shared" si="262"/>
        <v>200</v>
      </c>
      <c r="GR94" s="96" t="str">
        <f t="shared" si="263"/>
        <v>A</v>
      </c>
      <c r="GS94" s="96">
        <f t="shared" si="264"/>
        <v>200</v>
      </c>
      <c r="GT94" s="96">
        <f t="shared" si="265"/>
        <v>200</v>
      </c>
      <c r="GU94" s="96" t="str">
        <f t="shared" si="266"/>
        <v>A</v>
      </c>
      <c r="GV94" s="96">
        <f t="shared" si="267"/>
        <v>100</v>
      </c>
      <c r="GW94" s="96">
        <f t="shared" si="268"/>
        <v>100</v>
      </c>
      <c r="GX94" s="96" t="str">
        <f t="shared" si="269"/>
        <v>A</v>
      </c>
      <c r="GY94" s="155">
        <f t="shared" si="270"/>
        <v>100</v>
      </c>
      <c r="GZ94" s="155">
        <f t="shared" si="271"/>
        <v>100</v>
      </c>
      <c r="HA94" s="155" t="str">
        <f t="shared" si="272"/>
        <v>A</v>
      </c>
      <c r="HB94" s="155">
        <f t="shared" si="273"/>
        <v>100</v>
      </c>
      <c r="HC94" s="155">
        <f t="shared" si="274"/>
        <v>100</v>
      </c>
      <c r="HD94" s="155" t="str">
        <f t="shared" si="275"/>
        <v>A</v>
      </c>
      <c r="HE94" s="257">
        <f t="shared" si="276"/>
        <v>0</v>
      </c>
      <c r="HF94" s="257">
        <f t="shared" si="277"/>
        <v>0</v>
      </c>
      <c r="HG94" s="257">
        <f t="shared" si="278"/>
        <v>4</v>
      </c>
      <c r="HH94" s="257">
        <f t="shared" si="279"/>
        <v>0</v>
      </c>
      <c r="HI94" s="66" t="str">
        <f t="shared" si="162"/>
        <v>PASSED</v>
      </c>
      <c r="HJ94" s="93">
        <f t="shared" si="280"/>
        <v>1200</v>
      </c>
      <c r="HK94" s="93">
        <f t="shared" si="281"/>
        <v>1095</v>
      </c>
      <c r="HL94" s="94">
        <f t="shared" si="282"/>
        <v>91.25</v>
      </c>
      <c r="HM94" s="216">
        <f t="shared" si="283"/>
        <v>91.25</v>
      </c>
      <c r="HN94" s="217">
        <f t="shared" si="284"/>
        <v>6.9999999999999982</v>
      </c>
      <c r="HO94" s="95" t="str">
        <f t="shared" si="285"/>
        <v>A</v>
      </c>
      <c r="HP94" s="156" t="str">
        <f>details!EP94</f>
        <v/>
      </c>
      <c r="HQ94" s="157" t="str">
        <f>details!EQ94</f>
        <v/>
      </c>
      <c r="HR94" s="220" t="str">
        <f t="shared" si="286"/>
        <v/>
      </c>
      <c r="HS94" s="102" t="str">
        <f>IF(details!CP94="","",details!CP94)</f>
        <v/>
      </c>
    </row>
    <row r="95" spans="1:227" ht="14" customHeight="1">
      <c r="A95" s="147">
        <f>IF(details!A95="","",details!A95)</f>
        <v>89</v>
      </c>
      <c r="B95" s="66" t="str">
        <f>IF(details!B95="","",details!B95)</f>
        <v/>
      </c>
      <c r="C95" s="66" t="str">
        <f>IF(details!C95="","",details!C95)</f>
        <v/>
      </c>
      <c r="D95" s="97">
        <f>IF(details!D95="","",details!D95)</f>
        <v>889</v>
      </c>
      <c r="E95" s="97" t="str">
        <f>IF(details!E95="","",details!E95)</f>
        <v/>
      </c>
      <c r="F95" s="66" t="str">
        <f>IF(details!F95="","",details!F95)</f>
        <v/>
      </c>
      <c r="G95" s="315" t="str">
        <f>IF(details!G95="","",details!G95)</f>
        <v/>
      </c>
      <c r="H95" s="148" t="str">
        <f>IF(details!CQ95="","",details!CQ95)</f>
        <v/>
      </c>
      <c r="I95" s="149" t="str">
        <f>IF(details!I95="","",details!I95)</f>
        <v>A89</v>
      </c>
      <c r="J95" s="149" t="str">
        <f>IF(details!J95="","",details!J95)</f>
        <v>B89</v>
      </c>
      <c r="K95" s="149" t="str">
        <f>IF(details!K95="","",details!K95)</f>
        <v>C89</v>
      </c>
      <c r="L95" s="66">
        <f>IF(details!L95="","",details!L95)</f>
        <v>5</v>
      </c>
      <c r="M95" s="66">
        <f>IF(details!M95="","",details!M95)</f>
        <v>5</v>
      </c>
      <c r="N95" s="66">
        <f t="shared" si="163"/>
        <v>10</v>
      </c>
      <c r="O95" s="66">
        <f>IF(details!N95="","",details!N95)</f>
        <v>5</v>
      </c>
      <c r="P95" s="66">
        <f>IF(details!O95="","",details!O95)</f>
        <v>5</v>
      </c>
      <c r="Q95" s="66">
        <f t="shared" si="164"/>
        <v>10</v>
      </c>
      <c r="R95" s="66">
        <f>IF(details!P95="","",details!P95)</f>
        <v>5</v>
      </c>
      <c r="S95" s="66">
        <f>IF(details!Q95="","",details!Q95)</f>
        <v>5</v>
      </c>
      <c r="T95" s="66">
        <f t="shared" si="165"/>
        <v>10</v>
      </c>
      <c r="U95" s="150">
        <f t="shared" si="166"/>
        <v>30</v>
      </c>
      <c r="V95" s="66">
        <f>IF(details!R95="","",details!R95)</f>
        <v>22</v>
      </c>
      <c r="W95" s="66">
        <f>IF(details!S95="","",details!S95)</f>
        <v>22</v>
      </c>
      <c r="X95" s="66">
        <f>IF(details!T95="","",details!T95)</f>
        <v>2</v>
      </c>
      <c r="Y95" s="150">
        <f t="shared" si="167"/>
        <v>46</v>
      </c>
      <c r="Z95" s="151">
        <f t="shared" si="168"/>
        <v>76</v>
      </c>
      <c r="AA95" s="66">
        <f>IF(details!U95="","",details!U95)</f>
        <v>32</v>
      </c>
      <c r="AB95" s="66">
        <f>IF(details!V95="","",details!V95)</f>
        <v>32</v>
      </c>
      <c r="AC95" s="66">
        <f>IF(details!W95="","",details!W95)</f>
        <v>20</v>
      </c>
      <c r="AD95" s="151">
        <f t="shared" si="169"/>
        <v>84</v>
      </c>
      <c r="AE95" s="97">
        <f t="shared" si="170"/>
        <v>160</v>
      </c>
      <c r="AF95" s="152">
        <f t="shared" si="171"/>
        <v>80</v>
      </c>
      <c r="AG95" s="97" t="str">
        <f t="shared" si="172"/>
        <v>B</v>
      </c>
      <c r="AH95" s="138">
        <f t="shared" si="156"/>
        <v>200</v>
      </c>
      <c r="AI95" s="138">
        <f t="shared" si="173"/>
        <v>0</v>
      </c>
      <c r="AJ95" s="66">
        <f>IF(details!X95="","",details!X95)</f>
        <v>5</v>
      </c>
      <c r="AK95" s="66">
        <f>IF(details!Y95="","",details!Y95)</f>
        <v>5</v>
      </c>
      <c r="AL95" s="66">
        <f t="shared" si="174"/>
        <v>10</v>
      </c>
      <c r="AM95" s="66">
        <f>IF(details!Z95="","",details!Z95)</f>
        <v>5</v>
      </c>
      <c r="AN95" s="66">
        <f>IF(details!AA95="","",details!AA95)</f>
        <v>5</v>
      </c>
      <c r="AO95" s="66">
        <f t="shared" si="175"/>
        <v>10</v>
      </c>
      <c r="AP95" s="66">
        <f>IF(details!AB95="","",details!AB95)</f>
        <v>5</v>
      </c>
      <c r="AQ95" s="66">
        <f>IF(details!AC95="","",details!AC95)</f>
        <v>5</v>
      </c>
      <c r="AR95" s="66">
        <f t="shared" si="176"/>
        <v>10</v>
      </c>
      <c r="AS95" s="150">
        <f t="shared" si="177"/>
        <v>30</v>
      </c>
      <c r="AT95" s="66">
        <f>IF(details!AD95="","",details!AD95)</f>
        <v>22</v>
      </c>
      <c r="AU95" s="66">
        <f>IF(details!AE95="","",details!AE95)</f>
        <v>22</v>
      </c>
      <c r="AV95" s="66">
        <f>IF(details!AF95="","",details!AF95)</f>
        <v>2</v>
      </c>
      <c r="AW95" s="150">
        <f t="shared" si="178"/>
        <v>46</v>
      </c>
      <c r="AX95" s="151">
        <f t="shared" si="179"/>
        <v>76</v>
      </c>
      <c r="AY95" s="66">
        <f>IF(details!AG95="","",details!AG95)</f>
        <v>32</v>
      </c>
      <c r="AZ95" s="66">
        <f>IF(details!AH95="","",details!AH95)</f>
        <v>32</v>
      </c>
      <c r="BA95" s="66">
        <f>IF(details!AI95="","",details!AI95)</f>
        <v>20</v>
      </c>
      <c r="BB95" s="151">
        <f t="shared" si="180"/>
        <v>84</v>
      </c>
      <c r="BC95" s="97">
        <f t="shared" si="181"/>
        <v>160</v>
      </c>
      <c r="BD95" s="152">
        <f t="shared" si="182"/>
        <v>80</v>
      </c>
      <c r="BE95" s="97" t="str">
        <f t="shared" si="183"/>
        <v>B</v>
      </c>
      <c r="BF95" s="138">
        <f t="shared" si="157"/>
        <v>200</v>
      </c>
      <c r="BG95" s="138">
        <f t="shared" si="184"/>
        <v>0</v>
      </c>
      <c r="BH95" s="153" t="str">
        <f>IF(D95="","",details!AJ95)</f>
        <v>s</v>
      </c>
      <c r="BI95" s="66">
        <f>IF(details!AK95="","",details!AK95)</f>
        <v>5</v>
      </c>
      <c r="BJ95" s="66">
        <f>IF(details!AL95="","",details!AL95)</f>
        <v>5</v>
      </c>
      <c r="BK95" s="66">
        <f t="shared" si="185"/>
        <v>10</v>
      </c>
      <c r="BL95" s="66">
        <f>IF(details!AM95="","",details!AM95)</f>
        <v>5</v>
      </c>
      <c r="BM95" s="66">
        <f>IF(details!AN95="","",details!AN95)</f>
        <v>5</v>
      </c>
      <c r="BN95" s="66">
        <f t="shared" si="186"/>
        <v>10</v>
      </c>
      <c r="BO95" s="66">
        <f>IF(details!AO95="","",details!AO95)</f>
        <v>5</v>
      </c>
      <c r="BP95" s="66">
        <f>IF(details!AP95="","",details!AP95)</f>
        <v>5</v>
      </c>
      <c r="BQ95" s="66">
        <f t="shared" si="187"/>
        <v>10</v>
      </c>
      <c r="BR95" s="150">
        <f t="shared" si="188"/>
        <v>30</v>
      </c>
      <c r="BS95" s="66">
        <f>IF(details!AQ95="","",details!AQ95)</f>
        <v>50</v>
      </c>
      <c r="BT95" s="66">
        <f>IF(details!AR95="","",details!AR95)</f>
        <v>20</v>
      </c>
      <c r="BU95" s="150">
        <f t="shared" si="189"/>
        <v>70</v>
      </c>
      <c r="BV95" s="151">
        <f t="shared" si="190"/>
        <v>100</v>
      </c>
      <c r="BW95" s="66">
        <f>IF(details!AS95="","",details!AS95)</f>
        <v>70</v>
      </c>
      <c r="BX95" s="66">
        <f>IF(details!AT95="","",details!AT95)</f>
        <v>30</v>
      </c>
      <c r="BY95" s="151">
        <f t="shared" si="191"/>
        <v>100</v>
      </c>
      <c r="BZ95" s="97">
        <f t="shared" si="192"/>
        <v>200</v>
      </c>
      <c r="CA95" s="152">
        <f t="shared" si="193"/>
        <v>100</v>
      </c>
      <c r="CB95" s="97" t="str">
        <f t="shared" si="194"/>
        <v>A</v>
      </c>
      <c r="CC95" s="138">
        <f t="shared" si="158"/>
        <v>200</v>
      </c>
      <c r="CD95" s="138">
        <f t="shared" si="195"/>
        <v>0</v>
      </c>
      <c r="CE95" s="66">
        <f>IF(details!AU95="","",details!AU95)</f>
        <v>5</v>
      </c>
      <c r="CF95" s="66">
        <f>IF(details!AV95="","",details!AV95)</f>
        <v>5</v>
      </c>
      <c r="CG95" s="66">
        <f t="shared" si="196"/>
        <v>10</v>
      </c>
      <c r="CH95" s="66">
        <f>IF(details!AW95="","",details!AW95)</f>
        <v>5</v>
      </c>
      <c r="CI95" s="66">
        <f>IF(details!AX95="","",details!AX95)</f>
        <v>5</v>
      </c>
      <c r="CJ95" s="66">
        <f t="shared" si="197"/>
        <v>10</v>
      </c>
      <c r="CK95" s="66">
        <f>IF(details!AY95="","",details!AY95)</f>
        <v>5</v>
      </c>
      <c r="CL95" s="66">
        <f>IF(details!AZ95="","",details!AZ95)</f>
        <v>5</v>
      </c>
      <c r="CM95" s="66">
        <f t="shared" si="198"/>
        <v>10</v>
      </c>
      <c r="CN95" s="150">
        <f t="shared" si="199"/>
        <v>30</v>
      </c>
      <c r="CO95" s="66">
        <f>IF(details!BA95="","",details!BA95)</f>
        <v>22</v>
      </c>
      <c r="CP95" s="66">
        <f>IF(details!BB95="","",details!BB95)</f>
        <v>22</v>
      </c>
      <c r="CQ95" s="66">
        <f>IF(details!BC95="","",details!BC95)</f>
        <v>2</v>
      </c>
      <c r="CR95" s="150">
        <f t="shared" si="200"/>
        <v>46</v>
      </c>
      <c r="CS95" s="151">
        <f t="shared" si="201"/>
        <v>76</v>
      </c>
      <c r="CT95" s="66">
        <f>IF(details!BD95="","",details!BD95)</f>
        <v>32</v>
      </c>
      <c r="CU95" s="66">
        <f>IF(details!BE95="","",details!BE95)</f>
        <v>32</v>
      </c>
      <c r="CV95" s="66">
        <f>IF(details!BF95="","",details!BF95)</f>
        <v>20</v>
      </c>
      <c r="CW95" s="151">
        <f t="shared" si="202"/>
        <v>84</v>
      </c>
      <c r="CX95" s="97">
        <f t="shared" si="203"/>
        <v>160</v>
      </c>
      <c r="CY95" s="152">
        <f t="shared" si="204"/>
        <v>80</v>
      </c>
      <c r="CZ95" s="97" t="str">
        <f t="shared" si="205"/>
        <v>B</v>
      </c>
      <c r="DA95" s="138">
        <f t="shared" si="159"/>
        <v>200</v>
      </c>
      <c r="DB95" s="138">
        <f t="shared" si="206"/>
        <v>0</v>
      </c>
      <c r="DC95" s="66">
        <f>IF(details!BG95="","",details!BG95)</f>
        <v>5</v>
      </c>
      <c r="DD95" s="66">
        <f>IF(details!BH95="","",details!BH95)</f>
        <v>5</v>
      </c>
      <c r="DE95" s="66">
        <f t="shared" si="207"/>
        <v>10</v>
      </c>
      <c r="DF95" s="66">
        <f>IF(details!BI95="","",details!BI95)</f>
        <v>5</v>
      </c>
      <c r="DG95" s="66">
        <f>IF(details!BJ95="","",details!BJ95)</f>
        <v>5</v>
      </c>
      <c r="DH95" s="66">
        <f t="shared" si="208"/>
        <v>10</v>
      </c>
      <c r="DI95" s="66">
        <f>IF(details!BK95="","",details!BK95)</f>
        <v>5</v>
      </c>
      <c r="DJ95" s="66">
        <f>IF(details!BL95="","",details!BL95)</f>
        <v>5</v>
      </c>
      <c r="DK95" s="66">
        <f t="shared" si="209"/>
        <v>10</v>
      </c>
      <c r="DL95" s="150">
        <f t="shared" si="210"/>
        <v>30</v>
      </c>
      <c r="DM95" s="66">
        <f>IF(details!BM95="","",details!BM95)</f>
        <v>50</v>
      </c>
      <c r="DN95" s="66">
        <f>IF(details!BN95="","",details!BN95)</f>
        <v>20</v>
      </c>
      <c r="DO95" s="150">
        <f t="shared" si="211"/>
        <v>70</v>
      </c>
      <c r="DP95" s="151">
        <f t="shared" si="212"/>
        <v>100</v>
      </c>
      <c r="DQ95" s="66">
        <f>IF(details!BO95="","",details!BO95)</f>
        <v>70</v>
      </c>
      <c r="DR95" s="66">
        <f>IF(details!BP95="","",details!BP95)</f>
        <v>30</v>
      </c>
      <c r="DS95" s="151">
        <f t="shared" si="213"/>
        <v>100</v>
      </c>
      <c r="DT95" s="97">
        <f t="shared" si="214"/>
        <v>200</v>
      </c>
      <c r="DU95" s="152">
        <f t="shared" si="215"/>
        <v>100</v>
      </c>
      <c r="DV95" s="97" t="str">
        <f t="shared" si="216"/>
        <v>A</v>
      </c>
      <c r="DW95" s="138">
        <f t="shared" si="160"/>
        <v>200</v>
      </c>
      <c r="DX95" s="138">
        <f t="shared" si="217"/>
        <v>0</v>
      </c>
      <c r="DY95" s="66">
        <f>IF(details!BQ95="","",details!BQ95)</f>
        <v>5</v>
      </c>
      <c r="DZ95" s="66">
        <f>IF(details!BR95="","",details!BR95)</f>
        <v>5</v>
      </c>
      <c r="EA95" s="66">
        <f t="shared" si="218"/>
        <v>10</v>
      </c>
      <c r="EB95" s="66">
        <f>IF(details!BS95="","",details!BS95)</f>
        <v>5</v>
      </c>
      <c r="EC95" s="66">
        <f>IF(details!BT95="","",details!BT95)</f>
        <v>5</v>
      </c>
      <c r="ED95" s="66">
        <f t="shared" si="219"/>
        <v>10</v>
      </c>
      <c r="EE95" s="66">
        <f>IF(details!BU95="","",details!BU95)</f>
        <v>5</v>
      </c>
      <c r="EF95" s="66">
        <f>IF(details!BV95="","",details!BV95)</f>
        <v>5</v>
      </c>
      <c r="EG95" s="66">
        <f t="shared" si="220"/>
        <v>10</v>
      </c>
      <c r="EH95" s="150">
        <f t="shared" si="221"/>
        <v>30</v>
      </c>
      <c r="EI95" s="66">
        <f>IF(details!BW95="","",details!BW95)</f>
        <v>50</v>
      </c>
      <c r="EJ95" s="66">
        <f>IF(details!BX95="","",details!BX95)</f>
        <v>20</v>
      </c>
      <c r="EK95" s="150">
        <f t="shared" si="222"/>
        <v>70</v>
      </c>
      <c r="EL95" s="151">
        <f t="shared" si="223"/>
        <v>100</v>
      </c>
      <c r="EM95" s="66">
        <f>IF(details!BY95="","",details!BY95)</f>
        <v>70</v>
      </c>
      <c r="EN95" s="66">
        <f>IF(details!BZ95="","",details!BZ95)</f>
        <v>30</v>
      </c>
      <c r="EO95" s="151">
        <f t="shared" si="224"/>
        <v>100</v>
      </c>
      <c r="EP95" s="97">
        <f t="shared" si="225"/>
        <v>200</v>
      </c>
      <c r="EQ95" s="152">
        <f t="shared" si="226"/>
        <v>100</v>
      </c>
      <c r="ER95" s="97" t="str">
        <f t="shared" si="227"/>
        <v>A</v>
      </c>
      <c r="ES95" s="138">
        <f t="shared" si="161"/>
        <v>200</v>
      </c>
      <c r="ET95" s="138">
        <f t="shared" si="228"/>
        <v>0</v>
      </c>
      <c r="EU95" s="66">
        <f>IF(details!CA95="","",details!CA95)</f>
        <v>20</v>
      </c>
      <c r="EV95" s="66">
        <f>IF(details!CB95="","",details!CB95)</f>
        <v>20</v>
      </c>
      <c r="EW95" s="66">
        <f>IF(details!CC95="","",details!CC95)</f>
        <v>20</v>
      </c>
      <c r="EX95" s="66">
        <f>IF(details!CD95="","",details!CD95)</f>
        <v>20</v>
      </c>
      <c r="EY95" s="66">
        <f>IF(details!CE95="","",details!CE95)</f>
        <v>20</v>
      </c>
      <c r="EZ95" s="97">
        <f t="shared" si="229"/>
        <v>100</v>
      </c>
      <c r="FA95" s="97">
        <f t="shared" si="230"/>
        <v>100</v>
      </c>
      <c r="FB95" s="97" t="str">
        <f t="shared" si="231"/>
        <v>A</v>
      </c>
      <c r="FC95" s="138">
        <f t="shared" si="232"/>
        <v>100</v>
      </c>
      <c r="FD95" s="138">
        <f t="shared" si="233"/>
        <v>0</v>
      </c>
      <c r="FE95" s="66">
        <f>IF(details!CF95="","",details!CF95)</f>
        <v>20</v>
      </c>
      <c r="FF95" s="66">
        <f>IF(details!CG95="","",details!CG95)</f>
        <v>20</v>
      </c>
      <c r="FG95" s="66">
        <f>IF(details!CH95="","",details!CH95)</f>
        <v>20</v>
      </c>
      <c r="FH95" s="66">
        <f>IF(details!CI95="","",details!CI95)</f>
        <v>20</v>
      </c>
      <c r="FI95" s="66">
        <f>IF(details!CJ95="","",details!CJ95)</f>
        <v>20</v>
      </c>
      <c r="FJ95" s="97">
        <f t="shared" si="234"/>
        <v>100</v>
      </c>
      <c r="FK95" s="97">
        <f t="shared" si="235"/>
        <v>100</v>
      </c>
      <c r="FL95" s="97" t="str">
        <f t="shared" si="236"/>
        <v>A</v>
      </c>
      <c r="FM95" s="138">
        <f t="shared" si="237"/>
        <v>100</v>
      </c>
      <c r="FN95" s="138">
        <f t="shared" si="238"/>
        <v>0</v>
      </c>
      <c r="FO95" s="66">
        <f>IF(details!CK95="","",details!CK95)</f>
        <v>20</v>
      </c>
      <c r="FP95" s="66">
        <f>IF(details!CL95="","",details!CL95)</f>
        <v>20</v>
      </c>
      <c r="FQ95" s="66">
        <f>IF(details!CM95="","",details!CM95)</f>
        <v>20</v>
      </c>
      <c r="FR95" s="66">
        <f>IF(details!CN95="","",details!CN95)</f>
        <v>20</v>
      </c>
      <c r="FS95" s="66">
        <f>IF(details!CO95="","",details!CO95)</f>
        <v>20</v>
      </c>
      <c r="FT95" s="97">
        <f t="shared" si="239"/>
        <v>100</v>
      </c>
      <c r="FU95" s="97">
        <f t="shared" si="240"/>
        <v>100</v>
      </c>
      <c r="FV95" s="97" t="str">
        <f t="shared" si="241"/>
        <v>A</v>
      </c>
      <c r="FW95" s="138">
        <f t="shared" si="242"/>
        <v>100</v>
      </c>
      <c r="FX95" s="138">
        <f t="shared" si="243"/>
        <v>0</v>
      </c>
      <c r="FY95" s="96">
        <f t="shared" si="244"/>
        <v>200</v>
      </c>
      <c r="FZ95" s="96">
        <f t="shared" si="245"/>
        <v>160</v>
      </c>
      <c r="GA95" s="96" t="str">
        <f t="shared" si="246"/>
        <v>B</v>
      </c>
      <c r="GB95" s="96">
        <f t="shared" si="247"/>
        <v>200</v>
      </c>
      <c r="GC95" s="96">
        <f t="shared" si="248"/>
        <v>160</v>
      </c>
      <c r="GD95" s="96" t="str">
        <f t="shared" si="249"/>
        <v>B</v>
      </c>
      <c r="GE95" s="154">
        <f t="shared" si="250"/>
        <v>200</v>
      </c>
      <c r="GF95" s="154">
        <f t="shared" si="251"/>
        <v>200</v>
      </c>
      <c r="GG95" s="154" t="str">
        <f t="shared" si="252"/>
        <v>A</v>
      </c>
      <c r="GH95" s="96" t="str">
        <f t="shared" si="253"/>
        <v>A</v>
      </c>
      <c r="GI95" s="96" t="str">
        <f t="shared" si="254"/>
        <v/>
      </c>
      <c r="GJ95" s="96" t="str">
        <f t="shared" si="255"/>
        <v/>
      </c>
      <c r="GK95" s="96" t="str">
        <f t="shared" si="256"/>
        <v/>
      </c>
      <c r="GL95" s="96" t="str">
        <f t="shared" si="257"/>
        <v/>
      </c>
      <c r="GM95" s="96">
        <f t="shared" si="258"/>
        <v>200</v>
      </c>
      <c r="GN95" s="96">
        <f t="shared" si="259"/>
        <v>160</v>
      </c>
      <c r="GO95" s="96" t="str">
        <f t="shared" si="260"/>
        <v>B</v>
      </c>
      <c r="GP95" s="96">
        <f t="shared" si="261"/>
        <v>200</v>
      </c>
      <c r="GQ95" s="96">
        <f t="shared" si="262"/>
        <v>200</v>
      </c>
      <c r="GR95" s="96" t="str">
        <f t="shared" si="263"/>
        <v>A</v>
      </c>
      <c r="GS95" s="96">
        <f t="shared" si="264"/>
        <v>200</v>
      </c>
      <c r="GT95" s="96">
        <f t="shared" si="265"/>
        <v>200</v>
      </c>
      <c r="GU95" s="96" t="str">
        <f t="shared" si="266"/>
        <v>A</v>
      </c>
      <c r="GV95" s="96">
        <f t="shared" si="267"/>
        <v>100</v>
      </c>
      <c r="GW95" s="96">
        <f t="shared" si="268"/>
        <v>100</v>
      </c>
      <c r="GX95" s="96" t="str">
        <f t="shared" si="269"/>
        <v>A</v>
      </c>
      <c r="GY95" s="155">
        <f t="shared" si="270"/>
        <v>100</v>
      </c>
      <c r="GZ95" s="155">
        <f t="shared" si="271"/>
        <v>100</v>
      </c>
      <c r="HA95" s="155" t="str">
        <f t="shared" si="272"/>
        <v>A</v>
      </c>
      <c r="HB95" s="155">
        <f t="shared" si="273"/>
        <v>100</v>
      </c>
      <c r="HC95" s="155">
        <f t="shared" si="274"/>
        <v>100</v>
      </c>
      <c r="HD95" s="155" t="str">
        <f t="shared" si="275"/>
        <v>A</v>
      </c>
      <c r="HE95" s="257">
        <f t="shared" si="276"/>
        <v>0</v>
      </c>
      <c r="HF95" s="257">
        <f t="shared" si="277"/>
        <v>0</v>
      </c>
      <c r="HG95" s="257">
        <f t="shared" si="278"/>
        <v>4</v>
      </c>
      <c r="HH95" s="257">
        <f t="shared" si="279"/>
        <v>0</v>
      </c>
      <c r="HI95" s="66" t="str">
        <f t="shared" si="162"/>
        <v>PASSED</v>
      </c>
      <c r="HJ95" s="93">
        <f t="shared" si="280"/>
        <v>1200</v>
      </c>
      <c r="HK95" s="93">
        <f t="shared" si="281"/>
        <v>1080</v>
      </c>
      <c r="HL95" s="94">
        <f t="shared" si="282"/>
        <v>90</v>
      </c>
      <c r="HM95" s="216">
        <f t="shared" si="283"/>
        <v>90</v>
      </c>
      <c r="HN95" s="217">
        <f t="shared" si="284"/>
        <v>7.9999999999999947</v>
      </c>
      <c r="HO95" s="95" t="str">
        <f t="shared" si="285"/>
        <v>A</v>
      </c>
      <c r="HP95" s="156" t="str">
        <f>details!EP95</f>
        <v/>
      </c>
      <c r="HQ95" s="157" t="str">
        <f>details!EQ95</f>
        <v/>
      </c>
      <c r="HR95" s="220" t="str">
        <f t="shared" si="286"/>
        <v/>
      </c>
      <c r="HS95" s="102" t="str">
        <f>IF(details!CP95="","",details!CP95)</f>
        <v/>
      </c>
    </row>
    <row r="96" spans="1:227" ht="14" customHeight="1">
      <c r="A96" s="147">
        <f>IF(details!A96="","",details!A96)</f>
        <v>90</v>
      </c>
      <c r="B96" s="66" t="str">
        <f>IF(details!B96="","",details!B96)</f>
        <v/>
      </c>
      <c r="C96" s="66" t="str">
        <f>IF(details!C96="","",details!C96)</f>
        <v/>
      </c>
      <c r="D96" s="97">
        <f>IF(details!D96="","",details!D96)</f>
        <v>890</v>
      </c>
      <c r="E96" s="97" t="str">
        <f>IF(details!E96="","",details!E96)</f>
        <v/>
      </c>
      <c r="F96" s="66" t="str">
        <f>IF(details!F96="","",details!F96)</f>
        <v/>
      </c>
      <c r="G96" s="315" t="str">
        <f>IF(details!G96="","",details!G96)</f>
        <v/>
      </c>
      <c r="H96" s="148" t="str">
        <f>IF(details!CQ96="","",details!CQ96)</f>
        <v/>
      </c>
      <c r="I96" s="149" t="str">
        <f>IF(details!I96="","",details!I96)</f>
        <v>A90</v>
      </c>
      <c r="J96" s="149" t="str">
        <f>IF(details!J96="","",details!J96)</f>
        <v>B90</v>
      </c>
      <c r="K96" s="149" t="str">
        <f>IF(details!K96="","",details!K96)</f>
        <v>C90</v>
      </c>
      <c r="L96" s="66">
        <f>IF(details!L96="","",details!L96)</f>
        <v>5</v>
      </c>
      <c r="M96" s="66">
        <f>IF(details!M96="","",details!M96)</f>
        <v>5</v>
      </c>
      <c r="N96" s="66">
        <f t="shared" si="163"/>
        <v>10</v>
      </c>
      <c r="O96" s="66">
        <f>IF(details!N96="","",details!N96)</f>
        <v>5</v>
      </c>
      <c r="P96" s="66">
        <f>IF(details!O96="","",details!O96)</f>
        <v>5</v>
      </c>
      <c r="Q96" s="66">
        <f t="shared" si="164"/>
        <v>10</v>
      </c>
      <c r="R96" s="66">
        <f>IF(details!P96="","",details!P96)</f>
        <v>5</v>
      </c>
      <c r="S96" s="66">
        <f>IF(details!Q96="","",details!Q96)</f>
        <v>5</v>
      </c>
      <c r="T96" s="66">
        <f t="shared" si="165"/>
        <v>10</v>
      </c>
      <c r="U96" s="150">
        <f t="shared" si="166"/>
        <v>30</v>
      </c>
      <c r="V96" s="66">
        <f>IF(details!R96="","",details!R96)</f>
        <v>21</v>
      </c>
      <c r="W96" s="66">
        <f>IF(details!S96="","",details!S96)</f>
        <v>21</v>
      </c>
      <c r="X96" s="66">
        <f>IF(details!T96="","",details!T96)</f>
        <v>1</v>
      </c>
      <c r="Y96" s="150">
        <f t="shared" si="167"/>
        <v>43</v>
      </c>
      <c r="Z96" s="151">
        <f t="shared" si="168"/>
        <v>73</v>
      </c>
      <c r="AA96" s="66">
        <f>IF(details!U96="","",details!U96)</f>
        <v>31</v>
      </c>
      <c r="AB96" s="66">
        <f>IF(details!V96="","",details!V96)</f>
        <v>31</v>
      </c>
      <c r="AC96" s="66">
        <f>IF(details!W96="","",details!W96)</f>
        <v>20</v>
      </c>
      <c r="AD96" s="151">
        <f t="shared" si="169"/>
        <v>82</v>
      </c>
      <c r="AE96" s="97">
        <f t="shared" si="170"/>
        <v>155</v>
      </c>
      <c r="AF96" s="152">
        <f t="shared" si="171"/>
        <v>78</v>
      </c>
      <c r="AG96" s="97" t="str">
        <f t="shared" si="172"/>
        <v>B</v>
      </c>
      <c r="AH96" s="138">
        <f t="shared" si="156"/>
        <v>200</v>
      </c>
      <c r="AI96" s="138">
        <f t="shared" si="173"/>
        <v>0</v>
      </c>
      <c r="AJ96" s="66">
        <f>IF(details!X96="","",details!X96)</f>
        <v>5</v>
      </c>
      <c r="AK96" s="66">
        <f>IF(details!Y96="","",details!Y96)</f>
        <v>5</v>
      </c>
      <c r="AL96" s="66">
        <f t="shared" si="174"/>
        <v>10</v>
      </c>
      <c r="AM96" s="66">
        <f>IF(details!Z96="","",details!Z96)</f>
        <v>5</v>
      </c>
      <c r="AN96" s="66">
        <f>IF(details!AA96="","",details!AA96)</f>
        <v>5</v>
      </c>
      <c r="AO96" s="66">
        <f t="shared" si="175"/>
        <v>10</v>
      </c>
      <c r="AP96" s="66">
        <f>IF(details!AB96="","",details!AB96)</f>
        <v>5</v>
      </c>
      <c r="AQ96" s="66">
        <f>IF(details!AC96="","",details!AC96)</f>
        <v>5</v>
      </c>
      <c r="AR96" s="66">
        <f t="shared" si="176"/>
        <v>10</v>
      </c>
      <c r="AS96" s="150">
        <f t="shared" si="177"/>
        <v>30</v>
      </c>
      <c r="AT96" s="66">
        <f>IF(details!AD96="","",details!AD96)</f>
        <v>21</v>
      </c>
      <c r="AU96" s="66">
        <f>IF(details!AE96="","",details!AE96)</f>
        <v>21</v>
      </c>
      <c r="AV96" s="66">
        <f>IF(details!AF96="","",details!AF96)</f>
        <v>1</v>
      </c>
      <c r="AW96" s="150">
        <f t="shared" si="178"/>
        <v>43</v>
      </c>
      <c r="AX96" s="151">
        <f t="shared" si="179"/>
        <v>73</v>
      </c>
      <c r="AY96" s="66">
        <f>IF(details!AG96="","",details!AG96)</f>
        <v>31</v>
      </c>
      <c r="AZ96" s="66">
        <f>IF(details!AH96="","",details!AH96)</f>
        <v>31</v>
      </c>
      <c r="BA96" s="66">
        <f>IF(details!AI96="","",details!AI96)</f>
        <v>20</v>
      </c>
      <c r="BB96" s="151">
        <f t="shared" si="180"/>
        <v>82</v>
      </c>
      <c r="BC96" s="97">
        <f t="shared" si="181"/>
        <v>155</v>
      </c>
      <c r="BD96" s="152">
        <f t="shared" si="182"/>
        <v>78</v>
      </c>
      <c r="BE96" s="97" t="str">
        <f t="shared" si="183"/>
        <v>B</v>
      </c>
      <c r="BF96" s="138">
        <f t="shared" si="157"/>
        <v>200</v>
      </c>
      <c r="BG96" s="138">
        <f t="shared" si="184"/>
        <v>0</v>
      </c>
      <c r="BH96" s="153" t="str">
        <f>IF(D96="","",details!AJ96)</f>
        <v>s</v>
      </c>
      <c r="BI96" s="66">
        <f>IF(details!AK96="","",details!AK96)</f>
        <v>5</v>
      </c>
      <c r="BJ96" s="66">
        <f>IF(details!AL96="","",details!AL96)</f>
        <v>5</v>
      </c>
      <c r="BK96" s="66">
        <f t="shared" si="185"/>
        <v>10</v>
      </c>
      <c r="BL96" s="66">
        <f>IF(details!AM96="","",details!AM96)</f>
        <v>5</v>
      </c>
      <c r="BM96" s="66">
        <f>IF(details!AN96="","",details!AN96)</f>
        <v>5</v>
      </c>
      <c r="BN96" s="66">
        <f t="shared" si="186"/>
        <v>10</v>
      </c>
      <c r="BO96" s="66">
        <f>IF(details!AO96="","",details!AO96)</f>
        <v>5</v>
      </c>
      <c r="BP96" s="66">
        <f>IF(details!AP96="","",details!AP96)</f>
        <v>5</v>
      </c>
      <c r="BQ96" s="66">
        <f t="shared" si="187"/>
        <v>10</v>
      </c>
      <c r="BR96" s="150">
        <f t="shared" si="188"/>
        <v>30</v>
      </c>
      <c r="BS96" s="66">
        <f>IF(details!AQ96="","",details!AQ96)</f>
        <v>50</v>
      </c>
      <c r="BT96" s="66">
        <f>IF(details!AR96="","",details!AR96)</f>
        <v>20</v>
      </c>
      <c r="BU96" s="150">
        <f t="shared" si="189"/>
        <v>70</v>
      </c>
      <c r="BV96" s="151">
        <f t="shared" si="190"/>
        <v>100</v>
      </c>
      <c r="BW96" s="66">
        <f>IF(details!AS96="","",details!AS96)</f>
        <v>70</v>
      </c>
      <c r="BX96" s="66">
        <f>IF(details!AT96="","",details!AT96)</f>
        <v>30</v>
      </c>
      <c r="BY96" s="151">
        <f t="shared" si="191"/>
        <v>100</v>
      </c>
      <c r="BZ96" s="97">
        <f t="shared" si="192"/>
        <v>200</v>
      </c>
      <c r="CA96" s="152">
        <f t="shared" si="193"/>
        <v>100</v>
      </c>
      <c r="CB96" s="97" t="str">
        <f t="shared" si="194"/>
        <v>A</v>
      </c>
      <c r="CC96" s="138">
        <f t="shared" si="158"/>
        <v>200</v>
      </c>
      <c r="CD96" s="138">
        <f t="shared" si="195"/>
        <v>0</v>
      </c>
      <c r="CE96" s="66">
        <f>IF(details!AU96="","",details!AU96)</f>
        <v>5</v>
      </c>
      <c r="CF96" s="66">
        <f>IF(details!AV96="","",details!AV96)</f>
        <v>5</v>
      </c>
      <c r="CG96" s="66">
        <f t="shared" si="196"/>
        <v>10</v>
      </c>
      <c r="CH96" s="66">
        <f>IF(details!AW96="","",details!AW96)</f>
        <v>5</v>
      </c>
      <c r="CI96" s="66">
        <f>IF(details!AX96="","",details!AX96)</f>
        <v>5</v>
      </c>
      <c r="CJ96" s="66">
        <f t="shared" si="197"/>
        <v>10</v>
      </c>
      <c r="CK96" s="66">
        <f>IF(details!AY96="","",details!AY96)</f>
        <v>5</v>
      </c>
      <c r="CL96" s="66">
        <f>IF(details!AZ96="","",details!AZ96)</f>
        <v>5</v>
      </c>
      <c r="CM96" s="66">
        <f t="shared" si="198"/>
        <v>10</v>
      </c>
      <c r="CN96" s="150">
        <f t="shared" si="199"/>
        <v>30</v>
      </c>
      <c r="CO96" s="66">
        <f>IF(details!BA96="","",details!BA96)</f>
        <v>21</v>
      </c>
      <c r="CP96" s="66">
        <f>IF(details!BB96="","",details!BB96)</f>
        <v>21</v>
      </c>
      <c r="CQ96" s="66">
        <f>IF(details!BC96="","",details!BC96)</f>
        <v>1</v>
      </c>
      <c r="CR96" s="150">
        <f t="shared" si="200"/>
        <v>43</v>
      </c>
      <c r="CS96" s="151">
        <f t="shared" si="201"/>
        <v>73</v>
      </c>
      <c r="CT96" s="66">
        <f>IF(details!BD96="","",details!BD96)</f>
        <v>31</v>
      </c>
      <c r="CU96" s="66">
        <f>IF(details!BE96="","",details!BE96)</f>
        <v>31</v>
      </c>
      <c r="CV96" s="66">
        <f>IF(details!BF96="","",details!BF96)</f>
        <v>20</v>
      </c>
      <c r="CW96" s="151">
        <f t="shared" si="202"/>
        <v>82</v>
      </c>
      <c r="CX96" s="97">
        <f t="shared" si="203"/>
        <v>155</v>
      </c>
      <c r="CY96" s="152">
        <f t="shared" si="204"/>
        <v>78</v>
      </c>
      <c r="CZ96" s="97" t="str">
        <f t="shared" si="205"/>
        <v>B</v>
      </c>
      <c r="DA96" s="138">
        <f t="shared" si="159"/>
        <v>200</v>
      </c>
      <c r="DB96" s="138">
        <f t="shared" si="206"/>
        <v>0</v>
      </c>
      <c r="DC96" s="66">
        <f>IF(details!BG96="","",details!BG96)</f>
        <v>5</v>
      </c>
      <c r="DD96" s="66">
        <f>IF(details!BH96="","",details!BH96)</f>
        <v>5</v>
      </c>
      <c r="DE96" s="66">
        <f t="shared" si="207"/>
        <v>10</v>
      </c>
      <c r="DF96" s="66">
        <f>IF(details!BI96="","",details!BI96)</f>
        <v>5</v>
      </c>
      <c r="DG96" s="66">
        <f>IF(details!BJ96="","",details!BJ96)</f>
        <v>5</v>
      </c>
      <c r="DH96" s="66">
        <f t="shared" si="208"/>
        <v>10</v>
      </c>
      <c r="DI96" s="66">
        <f>IF(details!BK96="","",details!BK96)</f>
        <v>5</v>
      </c>
      <c r="DJ96" s="66">
        <f>IF(details!BL96="","",details!BL96)</f>
        <v>5</v>
      </c>
      <c r="DK96" s="66">
        <f t="shared" si="209"/>
        <v>10</v>
      </c>
      <c r="DL96" s="150">
        <f t="shared" si="210"/>
        <v>30</v>
      </c>
      <c r="DM96" s="66">
        <f>IF(details!BM96="","",details!BM96)</f>
        <v>50</v>
      </c>
      <c r="DN96" s="66">
        <f>IF(details!BN96="","",details!BN96)</f>
        <v>20</v>
      </c>
      <c r="DO96" s="150">
        <f t="shared" si="211"/>
        <v>70</v>
      </c>
      <c r="DP96" s="151">
        <f t="shared" si="212"/>
        <v>100</v>
      </c>
      <c r="DQ96" s="66">
        <f>IF(details!BO96="","",details!BO96)</f>
        <v>70</v>
      </c>
      <c r="DR96" s="66">
        <f>IF(details!BP96="","",details!BP96)</f>
        <v>30</v>
      </c>
      <c r="DS96" s="151">
        <f t="shared" si="213"/>
        <v>100</v>
      </c>
      <c r="DT96" s="97">
        <f t="shared" si="214"/>
        <v>200</v>
      </c>
      <c r="DU96" s="152">
        <f t="shared" si="215"/>
        <v>100</v>
      </c>
      <c r="DV96" s="97" t="str">
        <f t="shared" si="216"/>
        <v>A</v>
      </c>
      <c r="DW96" s="138">
        <f t="shared" si="160"/>
        <v>200</v>
      </c>
      <c r="DX96" s="138">
        <f t="shared" si="217"/>
        <v>0</v>
      </c>
      <c r="DY96" s="66">
        <f>IF(details!BQ96="","",details!BQ96)</f>
        <v>5</v>
      </c>
      <c r="DZ96" s="66">
        <f>IF(details!BR96="","",details!BR96)</f>
        <v>5</v>
      </c>
      <c r="EA96" s="66">
        <f t="shared" si="218"/>
        <v>10</v>
      </c>
      <c r="EB96" s="66">
        <f>IF(details!BS96="","",details!BS96)</f>
        <v>5</v>
      </c>
      <c r="EC96" s="66">
        <f>IF(details!BT96="","",details!BT96)</f>
        <v>5</v>
      </c>
      <c r="ED96" s="66">
        <f t="shared" si="219"/>
        <v>10</v>
      </c>
      <c r="EE96" s="66">
        <f>IF(details!BU96="","",details!BU96)</f>
        <v>5</v>
      </c>
      <c r="EF96" s="66">
        <f>IF(details!BV96="","",details!BV96)</f>
        <v>5</v>
      </c>
      <c r="EG96" s="66">
        <f t="shared" si="220"/>
        <v>10</v>
      </c>
      <c r="EH96" s="150">
        <f t="shared" si="221"/>
        <v>30</v>
      </c>
      <c r="EI96" s="66">
        <f>IF(details!BW96="","",details!BW96)</f>
        <v>50</v>
      </c>
      <c r="EJ96" s="66">
        <f>IF(details!BX96="","",details!BX96)</f>
        <v>20</v>
      </c>
      <c r="EK96" s="150">
        <f t="shared" si="222"/>
        <v>70</v>
      </c>
      <c r="EL96" s="151">
        <f t="shared" si="223"/>
        <v>100</v>
      </c>
      <c r="EM96" s="66">
        <f>IF(details!BY96="","",details!BY96)</f>
        <v>70</v>
      </c>
      <c r="EN96" s="66">
        <f>IF(details!BZ96="","",details!BZ96)</f>
        <v>30</v>
      </c>
      <c r="EO96" s="151">
        <f t="shared" si="224"/>
        <v>100</v>
      </c>
      <c r="EP96" s="97">
        <f t="shared" si="225"/>
        <v>200</v>
      </c>
      <c r="EQ96" s="152">
        <f t="shared" si="226"/>
        <v>100</v>
      </c>
      <c r="ER96" s="97" t="str">
        <f t="shared" si="227"/>
        <v>A</v>
      </c>
      <c r="ES96" s="138">
        <f t="shared" si="161"/>
        <v>200</v>
      </c>
      <c r="ET96" s="138">
        <f t="shared" si="228"/>
        <v>0</v>
      </c>
      <c r="EU96" s="66">
        <f>IF(details!CA96="","",details!CA96)</f>
        <v>20</v>
      </c>
      <c r="EV96" s="66">
        <f>IF(details!CB96="","",details!CB96)</f>
        <v>20</v>
      </c>
      <c r="EW96" s="66">
        <f>IF(details!CC96="","",details!CC96)</f>
        <v>20</v>
      </c>
      <c r="EX96" s="66">
        <f>IF(details!CD96="","",details!CD96)</f>
        <v>20</v>
      </c>
      <c r="EY96" s="66">
        <f>IF(details!CE96="","",details!CE96)</f>
        <v>20</v>
      </c>
      <c r="EZ96" s="97">
        <f t="shared" si="229"/>
        <v>100</v>
      </c>
      <c r="FA96" s="97">
        <f t="shared" si="230"/>
        <v>100</v>
      </c>
      <c r="FB96" s="97" t="str">
        <f t="shared" si="231"/>
        <v>A</v>
      </c>
      <c r="FC96" s="138">
        <f t="shared" si="232"/>
        <v>100</v>
      </c>
      <c r="FD96" s="138">
        <f t="shared" si="233"/>
        <v>0</v>
      </c>
      <c r="FE96" s="66">
        <f>IF(details!CF96="","",details!CF96)</f>
        <v>20</v>
      </c>
      <c r="FF96" s="66">
        <f>IF(details!CG96="","",details!CG96)</f>
        <v>20</v>
      </c>
      <c r="FG96" s="66">
        <f>IF(details!CH96="","",details!CH96)</f>
        <v>20</v>
      </c>
      <c r="FH96" s="66">
        <f>IF(details!CI96="","",details!CI96)</f>
        <v>20</v>
      </c>
      <c r="FI96" s="66">
        <f>IF(details!CJ96="","",details!CJ96)</f>
        <v>20</v>
      </c>
      <c r="FJ96" s="97">
        <f t="shared" si="234"/>
        <v>100</v>
      </c>
      <c r="FK96" s="97">
        <f t="shared" si="235"/>
        <v>100</v>
      </c>
      <c r="FL96" s="97" t="str">
        <f t="shared" si="236"/>
        <v>A</v>
      </c>
      <c r="FM96" s="138">
        <f t="shared" si="237"/>
        <v>100</v>
      </c>
      <c r="FN96" s="138">
        <f t="shared" si="238"/>
        <v>0</v>
      </c>
      <c r="FO96" s="66">
        <f>IF(details!CK96="","",details!CK96)</f>
        <v>20</v>
      </c>
      <c r="FP96" s="66">
        <f>IF(details!CL96="","",details!CL96)</f>
        <v>20</v>
      </c>
      <c r="FQ96" s="66">
        <f>IF(details!CM96="","",details!CM96)</f>
        <v>20</v>
      </c>
      <c r="FR96" s="66">
        <f>IF(details!CN96="","",details!CN96)</f>
        <v>20</v>
      </c>
      <c r="FS96" s="66">
        <f>IF(details!CO96="","",details!CO96)</f>
        <v>20</v>
      </c>
      <c r="FT96" s="97">
        <f t="shared" si="239"/>
        <v>100</v>
      </c>
      <c r="FU96" s="97">
        <f t="shared" si="240"/>
        <v>100</v>
      </c>
      <c r="FV96" s="97" t="str">
        <f t="shared" si="241"/>
        <v>A</v>
      </c>
      <c r="FW96" s="138">
        <f t="shared" si="242"/>
        <v>100</v>
      </c>
      <c r="FX96" s="138">
        <f t="shared" si="243"/>
        <v>0</v>
      </c>
      <c r="FY96" s="96">
        <f t="shared" si="244"/>
        <v>200</v>
      </c>
      <c r="FZ96" s="96">
        <f t="shared" si="245"/>
        <v>155</v>
      </c>
      <c r="GA96" s="96" t="str">
        <f t="shared" si="246"/>
        <v>B</v>
      </c>
      <c r="GB96" s="96">
        <f t="shared" si="247"/>
        <v>200</v>
      </c>
      <c r="GC96" s="96">
        <f t="shared" si="248"/>
        <v>155</v>
      </c>
      <c r="GD96" s="96" t="str">
        <f t="shared" si="249"/>
        <v>B</v>
      </c>
      <c r="GE96" s="154">
        <f t="shared" si="250"/>
        <v>200</v>
      </c>
      <c r="GF96" s="154">
        <f t="shared" si="251"/>
        <v>200</v>
      </c>
      <c r="GG96" s="154" t="str">
        <f t="shared" si="252"/>
        <v>A</v>
      </c>
      <c r="GH96" s="96" t="str">
        <f t="shared" si="253"/>
        <v>A</v>
      </c>
      <c r="GI96" s="96" t="str">
        <f t="shared" si="254"/>
        <v/>
      </c>
      <c r="GJ96" s="96" t="str">
        <f t="shared" si="255"/>
        <v/>
      </c>
      <c r="GK96" s="96" t="str">
        <f t="shared" si="256"/>
        <v/>
      </c>
      <c r="GL96" s="96" t="str">
        <f t="shared" si="257"/>
        <v/>
      </c>
      <c r="GM96" s="96">
        <f t="shared" si="258"/>
        <v>200</v>
      </c>
      <c r="GN96" s="96">
        <f t="shared" si="259"/>
        <v>155</v>
      </c>
      <c r="GO96" s="96" t="str">
        <f t="shared" si="260"/>
        <v>B</v>
      </c>
      <c r="GP96" s="96">
        <f t="shared" si="261"/>
        <v>200</v>
      </c>
      <c r="GQ96" s="96">
        <f t="shared" si="262"/>
        <v>200</v>
      </c>
      <c r="GR96" s="96" t="str">
        <f t="shared" si="263"/>
        <v>A</v>
      </c>
      <c r="GS96" s="96">
        <f t="shared" si="264"/>
        <v>200</v>
      </c>
      <c r="GT96" s="96">
        <f t="shared" si="265"/>
        <v>200</v>
      </c>
      <c r="GU96" s="96" t="str">
        <f t="shared" si="266"/>
        <v>A</v>
      </c>
      <c r="GV96" s="96">
        <f t="shared" si="267"/>
        <v>100</v>
      </c>
      <c r="GW96" s="96">
        <f t="shared" si="268"/>
        <v>100</v>
      </c>
      <c r="GX96" s="96" t="str">
        <f t="shared" si="269"/>
        <v>A</v>
      </c>
      <c r="GY96" s="155">
        <f t="shared" si="270"/>
        <v>100</v>
      </c>
      <c r="GZ96" s="155">
        <f t="shared" si="271"/>
        <v>100</v>
      </c>
      <c r="HA96" s="155" t="str">
        <f t="shared" si="272"/>
        <v>A</v>
      </c>
      <c r="HB96" s="155">
        <f t="shared" si="273"/>
        <v>100</v>
      </c>
      <c r="HC96" s="155">
        <f t="shared" si="274"/>
        <v>100</v>
      </c>
      <c r="HD96" s="155" t="str">
        <f t="shared" si="275"/>
        <v>A</v>
      </c>
      <c r="HE96" s="257">
        <f t="shared" si="276"/>
        <v>0</v>
      </c>
      <c r="HF96" s="257">
        <f t="shared" si="277"/>
        <v>0</v>
      </c>
      <c r="HG96" s="257">
        <f t="shared" si="278"/>
        <v>4</v>
      </c>
      <c r="HH96" s="257">
        <f t="shared" si="279"/>
        <v>0</v>
      </c>
      <c r="HI96" s="66" t="str">
        <f t="shared" si="162"/>
        <v>PASSED</v>
      </c>
      <c r="HJ96" s="93">
        <f t="shared" si="280"/>
        <v>1200</v>
      </c>
      <c r="HK96" s="93">
        <f t="shared" si="281"/>
        <v>1065</v>
      </c>
      <c r="HL96" s="94">
        <f t="shared" si="282"/>
        <v>88.75</v>
      </c>
      <c r="HM96" s="216">
        <f t="shared" si="283"/>
        <v>88.75</v>
      </c>
      <c r="HN96" s="217">
        <f t="shared" si="284"/>
        <v>8.9999999999999947</v>
      </c>
      <c r="HO96" s="95" t="str">
        <f t="shared" si="285"/>
        <v>A</v>
      </c>
      <c r="HP96" s="156" t="str">
        <f>details!EP96</f>
        <v/>
      </c>
      <c r="HQ96" s="157" t="str">
        <f>details!EQ96</f>
        <v/>
      </c>
      <c r="HR96" s="220" t="str">
        <f t="shared" si="286"/>
        <v/>
      </c>
      <c r="HS96" s="102" t="str">
        <f>IF(details!CP96="","",details!CP96)</f>
        <v/>
      </c>
    </row>
    <row r="97" spans="1:238" ht="14" customHeight="1">
      <c r="A97" s="147">
        <f>IF(details!A97="","",details!A97)</f>
        <v>91</v>
      </c>
      <c r="B97" s="66" t="str">
        <f>IF(details!B97="","",details!B97)</f>
        <v/>
      </c>
      <c r="C97" s="66" t="str">
        <f>IF(details!C97="","",details!C97)</f>
        <v/>
      </c>
      <c r="D97" s="97">
        <f>IF(details!D97="","",details!D97)</f>
        <v>891</v>
      </c>
      <c r="E97" s="97" t="str">
        <f>IF(details!E97="","",details!E97)</f>
        <v/>
      </c>
      <c r="F97" s="66" t="str">
        <f>IF(details!F97="","",details!F97)</f>
        <v/>
      </c>
      <c r="G97" s="315" t="str">
        <f>IF(details!G97="","",details!G97)</f>
        <v/>
      </c>
      <c r="H97" s="148" t="str">
        <f>IF(details!CQ97="","",details!CQ97)</f>
        <v/>
      </c>
      <c r="I97" s="149" t="str">
        <f>IF(details!I97="","",details!I97)</f>
        <v>A91</v>
      </c>
      <c r="J97" s="149" t="str">
        <f>IF(details!J97="","",details!J97)</f>
        <v>B91</v>
      </c>
      <c r="K97" s="149" t="str">
        <f>IF(details!K97="","",details!K97)</f>
        <v>C91</v>
      </c>
      <c r="L97" s="66">
        <f>IF(details!L97="","",details!L97)</f>
        <v>5</v>
      </c>
      <c r="M97" s="66">
        <f>IF(details!M97="","",details!M97)</f>
        <v>5</v>
      </c>
      <c r="N97" s="66">
        <f t="shared" si="163"/>
        <v>10</v>
      </c>
      <c r="O97" s="66">
        <f>IF(details!N97="","",details!N97)</f>
        <v>5</v>
      </c>
      <c r="P97" s="66">
        <f>IF(details!O97="","",details!O97)</f>
        <v>5</v>
      </c>
      <c r="Q97" s="66">
        <f t="shared" si="164"/>
        <v>10</v>
      </c>
      <c r="R97" s="66">
        <f>IF(details!P97="","",details!P97)</f>
        <v>5</v>
      </c>
      <c r="S97" s="66">
        <f>IF(details!Q97="","",details!Q97)</f>
        <v>5</v>
      </c>
      <c r="T97" s="66">
        <f t="shared" si="165"/>
        <v>10</v>
      </c>
      <c r="U97" s="150">
        <f t="shared" si="166"/>
        <v>30</v>
      </c>
      <c r="V97" s="66">
        <f>IF(details!R97="","",details!R97)</f>
        <v>30</v>
      </c>
      <c r="W97" s="66">
        <f>IF(details!S97="","",details!S97)</f>
        <v>30</v>
      </c>
      <c r="X97" s="66">
        <f>IF(details!T97="","",details!T97)</f>
        <v>10</v>
      </c>
      <c r="Y97" s="150">
        <f t="shared" si="167"/>
        <v>70</v>
      </c>
      <c r="Z97" s="151">
        <f t="shared" si="168"/>
        <v>100</v>
      </c>
      <c r="AA97" s="66">
        <f>IF(details!U97="","",details!U97)</f>
        <v>30</v>
      </c>
      <c r="AB97" s="66">
        <f>IF(details!V97="","",details!V97)</f>
        <v>30</v>
      </c>
      <c r="AC97" s="66">
        <f>IF(details!W97="","",details!W97)</f>
        <v>20</v>
      </c>
      <c r="AD97" s="151">
        <f t="shared" si="169"/>
        <v>80</v>
      </c>
      <c r="AE97" s="97">
        <f t="shared" si="170"/>
        <v>180</v>
      </c>
      <c r="AF97" s="152">
        <f t="shared" si="171"/>
        <v>90</v>
      </c>
      <c r="AG97" s="97" t="str">
        <f t="shared" si="172"/>
        <v>A</v>
      </c>
      <c r="AH97" s="138">
        <f t="shared" si="156"/>
        <v>200</v>
      </c>
      <c r="AI97" s="138">
        <f t="shared" si="173"/>
        <v>0</v>
      </c>
      <c r="AJ97" s="66">
        <f>IF(details!X97="","",details!X97)</f>
        <v>5</v>
      </c>
      <c r="AK97" s="66">
        <f>IF(details!Y97="","",details!Y97)</f>
        <v>5</v>
      </c>
      <c r="AL97" s="66">
        <f t="shared" si="174"/>
        <v>10</v>
      </c>
      <c r="AM97" s="66">
        <f>IF(details!Z97="","",details!Z97)</f>
        <v>5</v>
      </c>
      <c r="AN97" s="66">
        <f>IF(details!AA97="","",details!AA97)</f>
        <v>5</v>
      </c>
      <c r="AO97" s="66">
        <f t="shared" si="175"/>
        <v>10</v>
      </c>
      <c r="AP97" s="66">
        <f>IF(details!AB97="","",details!AB97)</f>
        <v>5</v>
      </c>
      <c r="AQ97" s="66">
        <f>IF(details!AC97="","",details!AC97)</f>
        <v>5</v>
      </c>
      <c r="AR97" s="66">
        <f t="shared" si="176"/>
        <v>10</v>
      </c>
      <c r="AS97" s="150">
        <f t="shared" si="177"/>
        <v>30</v>
      </c>
      <c r="AT97" s="66">
        <f>IF(details!AD97="","",details!AD97)</f>
        <v>30</v>
      </c>
      <c r="AU97" s="66">
        <f>IF(details!AE97="","",details!AE97)</f>
        <v>30</v>
      </c>
      <c r="AV97" s="66">
        <f>IF(details!AF97="","",details!AF97)</f>
        <v>10</v>
      </c>
      <c r="AW97" s="150">
        <f t="shared" si="178"/>
        <v>70</v>
      </c>
      <c r="AX97" s="151">
        <f t="shared" si="179"/>
        <v>100</v>
      </c>
      <c r="AY97" s="66">
        <f>IF(details!AG97="","",details!AG97)</f>
        <v>30</v>
      </c>
      <c r="AZ97" s="66">
        <f>IF(details!AH97="","",details!AH97)</f>
        <v>30</v>
      </c>
      <c r="BA97" s="66">
        <f>IF(details!AI97="","",details!AI97)</f>
        <v>20</v>
      </c>
      <c r="BB97" s="151">
        <f t="shared" si="180"/>
        <v>80</v>
      </c>
      <c r="BC97" s="97">
        <f t="shared" si="181"/>
        <v>180</v>
      </c>
      <c r="BD97" s="152">
        <f t="shared" si="182"/>
        <v>90</v>
      </c>
      <c r="BE97" s="97" t="str">
        <f t="shared" si="183"/>
        <v>A</v>
      </c>
      <c r="BF97" s="138">
        <f t="shared" si="157"/>
        <v>200</v>
      </c>
      <c r="BG97" s="138">
        <f t="shared" si="184"/>
        <v>0</v>
      </c>
      <c r="BH97" s="153" t="str">
        <f>IF(D97="","",details!AJ97)</f>
        <v>s</v>
      </c>
      <c r="BI97" s="66">
        <f>IF(details!AK97="","",details!AK97)</f>
        <v>5</v>
      </c>
      <c r="BJ97" s="66">
        <f>IF(details!AL97="","",details!AL97)</f>
        <v>5</v>
      </c>
      <c r="BK97" s="66">
        <f t="shared" si="185"/>
        <v>10</v>
      </c>
      <c r="BL97" s="66">
        <f>IF(details!AM97="","",details!AM97)</f>
        <v>5</v>
      </c>
      <c r="BM97" s="66">
        <f>IF(details!AN97="","",details!AN97)</f>
        <v>5</v>
      </c>
      <c r="BN97" s="66">
        <f t="shared" si="186"/>
        <v>10</v>
      </c>
      <c r="BO97" s="66">
        <f>IF(details!AO97="","",details!AO97)</f>
        <v>5</v>
      </c>
      <c r="BP97" s="66">
        <f>IF(details!AP97="","",details!AP97)</f>
        <v>5</v>
      </c>
      <c r="BQ97" s="66">
        <f t="shared" si="187"/>
        <v>10</v>
      </c>
      <c r="BR97" s="150">
        <f t="shared" si="188"/>
        <v>30</v>
      </c>
      <c r="BS97" s="66">
        <f>IF(details!AQ97="","",details!AQ97)</f>
        <v>50</v>
      </c>
      <c r="BT97" s="66">
        <f>IF(details!AR97="","",details!AR97)</f>
        <v>20</v>
      </c>
      <c r="BU97" s="150">
        <f t="shared" si="189"/>
        <v>70</v>
      </c>
      <c r="BV97" s="151">
        <f t="shared" si="190"/>
        <v>100</v>
      </c>
      <c r="BW97" s="66">
        <f>IF(details!AS97="","",details!AS97)</f>
        <v>70</v>
      </c>
      <c r="BX97" s="66">
        <f>IF(details!AT97="","",details!AT97)</f>
        <v>30</v>
      </c>
      <c r="BY97" s="151">
        <f t="shared" si="191"/>
        <v>100</v>
      </c>
      <c r="BZ97" s="97">
        <f t="shared" si="192"/>
        <v>200</v>
      </c>
      <c r="CA97" s="152">
        <f t="shared" si="193"/>
        <v>100</v>
      </c>
      <c r="CB97" s="97" t="str">
        <f t="shared" si="194"/>
        <v>A</v>
      </c>
      <c r="CC97" s="138">
        <f t="shared" si="158"/>
        <v>200</v>
      </c>
      <c r="CD97" s="138">
        <f t="shared" si="195"/>
        <v>0</v>
      </c>
      <c r="CE97" s="66">
        <f>IF(details!AU97="","",details!AU97)</f>
        <v>5</v>
      </c>
      <c r="CF97" s="66">
        <f>IF(details!AV97="","",details!AV97)</f>
        <v>5</v>
      </c>
      <c r="CG97" s="66">
        <f t="shared" si="196"/>
        <v>10</v>
      </c>
      <c r="CH97" s="66">
        <f>IF(details!AW97="","",details!AW97)</f>
        <v>5</v>
      </c>
      <c r="CI97" s="66">
        <f>IF(details!AX97="","",details!AX97)</f>
        <v>5</v>
      </c>
      <c r="CJ97" s="66">
        <f t="shared" si="197"/>
        <v>10</v>
      </c>
      <c r="CK97" s="66">
        <f>IF(details!AY97="","",details!AY97)</f>
        <v>5</v>
      </c>
      <c r="CL97" s="66">
        <f>IF(details!AZ97="","",details!AZ97)</f>
        <v>5</v>
      </c>
      <c r="CM97" s="66">
        <f t="shared" si="198"/>
        <v>10</v>
      </c>
      <c r="CN97" s="150">
        <f t="shared" si="199"/>
        <v>30</v>
      </c>
      <c r="CO97" s="66">
        <f>IF(details!BA97="","",details!BA97)</f>
        <v>30</v>
      </c>
      <c r="CP97" s="66">
        <f>IF(details!BB97="","",details!BB97)</f>
        <v>30</v>
      </c>
      <c r="CQ97" s="66">
        <f>IF(details!BC97="","",details!BC97)</f>
        <v>10</v>
      </c>
      <c r="CR97" s="150">
        <f t="shared" si="200"/>
        <v>70</v>
      </c>
      <c r="CS97" s="151">
        <f t="shared" si="201"/>
        <v>100</v>
      </c>
      <c r="CT97" s="66">
        <f>IF(details!BD97="","",details!BD97)</f>
        <v>30</v>
      </c>
      <c r="CU97" s="66">
        <f>IF(details!BE97="","",details!BE97)</f>
        <v>30</v>
      </c>
      <c r="CV97" s="66">
        <f>IF(details!BF97="","",details!BF97)</f>
        <v>20</v>
      </c>
      <c r="CW97" s="151">
        <f t="shared" si="202"/>
        <v>80</v>
      </c>
      <c r="CX97" s="97">
        <f t="shared" si="203"/>
        <v>180</v>
      </c>
      <c r="CY97" s="152">
        <f t="shared" si="204"/>
        <v>90</v>
      </c>
      <c r="CZ97" s="97" t="str">
        <f t="shared" si="205"/>
        <v>A</v>
      </c>
      <c r="DA97" s="138">
        <f t="shared" si="159"/>
        <v>200</v>
      </c>
      <c r="DB97" s="138">
        <f t="shared" si="206"/>
        <v>0</v>
      </c>
      <c r="DC97" s="66">
        <f>IF(details!BG97="","",details!BG97)</f>
        <v>5</v>
      </c>
      <c r="DD97" s="66">
        <f>IF(details!BH97="","",details!BH97)</f>
        <v>5</v>
      </c>
      <c r="DE97" s="66">
        <f t="shared" si="207"/>
        <v>10</v>
      </c>
      <c r="DF97" s="66">
        <f>IF(details!BI97="","",details!BI97)</f>
        <v>5</v>
      </c>
      <c r="DG97" s="66">
        <f>IF(details!BJ97="","",details!BJ97)</f>
        <v>5</v>
      </c>
      <c r="DH97" s="66">
        <f t="shared" si="208"/>
        <v>10</v>
      </c>
      <c r="DI97" s="66">
        <f>IF(details!BK97="","",details!BK97)</f>
        <v>5</v>
      </c>
      <c r="DJ97" s="66">
        <f>IF(details!BL97="","",details!BL97)</f>
        <v>5</v>
      </c>
      <c r="DK97" s="66">
        <f t="shared" si="209"/>
        <v>10</v>
      </c>
      <c r="DL97" s="150">
        <f t="shared" si="210"/>
        <v>30</v>
      </c>
      <c r="DM97" s="66">
        <f>IF(details!BM97="","",details!BM97)</f>
        <v>50</v>
      </c>
      <c r="DN97" s="66">
        <f>IF(details!BN97="","",details!BN97)</f>
        <v>20</v>
      </c>
      <c r="DO97" s="150">
        <f t="shared" si="211"/>
        <v>70</v>
      </c>
      <c r="DP97" s="151">
        <f t="shared" si="212"/>
        <v>100</v>
      </c>
      <c r="DQ97" s="66">
        <f>IF(details!BO97="","",details!BO97)</f>
        <v>70</v>
      </c>
      <c r="DR97" s="66">
        <f>IF(details!BP97="","",details!BP97)</f>
        <v>30</v>
      </c>
      <c r="DS97" s="151">
        <f t="shared" si="213"/>
        <v>100</v>
      </c>
      <c r="DT97" s="97">
        <f t="shared" si="214"/>
        <v>200</v>
      </c>
      <c r="DU97" s="152">
        <f t="shared" si="215"/>
        <v>100</v>
      </c>
      <c r="DV97" s="97" t="str">
        <f t="shared" si="216"/>
        <v>A</v>
      </c>
      <c r="DW97" s="138">
        <f t="shared" si="160"/>
        <v>200</v>
      </c>
      <c r="DX97" s="138">
        <f t="shared" si="217"/>
        <v>0</v>
      </c>
      <c r="DY97" s="66">
        <f>IF(details!BQ97="","",details!BQ97)</f>
        <v>5</v>
      </c>
      <c r="DZ97" s="66">
        <f>IF(details!BR97="","",details!BR97)</f>
        <v>5</v>
      </c>
      <c r="EA97" s="66">
        <f t="shared" si="218"/>
        <v>10</v>
      </c>
      <c r="EB97" s="66">
        <f>IF(details!BS97="","",details!BS97)</f>
        <v>5</v>
      </c>
      <c r="EC97" s="66">
        <f>IF(details!BT97="","",details!BT97)</f>
        <v>5</v>
      </c>
      <c r="ED97" s="66">
        <f t="shared" si="219"/>
        <v>10</v>
      </c>
      <c r="EE97" s="66">
        <f>IF(details!BU97="","",details!BU97)</f>
        <v>5</v>
      </c>
      <c r="EF97" s="66">
        <f>IF(details!BV97="","",details!BV97)</f>
        <v>5</v>
      </c>
      <c r="EG97" s="66">
        <f t="shared" si="220"/>
        <v>10</v>
      </c>
      <c r="EH97" s="150">
        <f t="shared" si="221"/>
        <v>30</v>
      </c>
      <c r="EI97" s="66">
        <f>IF(details!BW97="","",details!BW97)</f>
        <v>50</v>
      </c>
      <c r="EJ97" s="66">
        <f>IF(details!BX97="","",details!BX97)</f>
        <v>20</v>
      </c>
      <c r="EK97" s="150">
        <f t="shared" si="222"/>
        <v>70</v>
      </c>
      <c r="EL97" s="151">
        <f t="shared" si="223"/>
        <v>100</v>
      </c>
      <c r="EM97" s="66">
        <f>IF(details!BY97="","",details!BY97)</f>
        <v>70</v>
      </c>
      <c r="EN97" s="66">
        <f>IF(details!BZ97="","",details!BZ97)</f>
        <v>30</v>
      </c>
      <c r="EO97" s="151">
        <f t="shared" si="224"/>
        <v>100</v>
      </c>
      <c r="EP97" s="97">
        <f t="shared" si="225"/>
        <v>200</v>
      </c>
      <c r="EQ97" s="152">
        <f t="shared" si="226"/>
        <v>100</v>
      </c>
      <c r="ER97" s="97" t="str">
        <f t="shared" si="227"/>
        <v>A</v>
      </c>
      <c r="ES97" s="138">
        <f t="shared" si="161"/>
        <v>200</v>
      </c>
      <c r="ET97" s="138">
        <f t="shared" si="228"/>
        <v>0</v>
      </c>
      <c r="EU97" s="66">
        <f>IF(details!CA97="","",details!CA97)</f>
        <v>20</v>
      </c>
      <c r="EV97" s="66">
        <f>IF(details!CB97="","",details!CB97)</f>
        <v>20</v>
      </c>
      <c r="EW97" s="66">
        <f>IF(details!CC97="","",details!CC97)</f>
        <v>20</v>
      </c>
      <c r="EX97" s="66">
        <f>IF(details!CD97="","",details!CD97)</f>
        <v>20</v>
      </c>
      <c r="EY97" s="66">
        <f>IF(details!CE97="","",details!CE97)</f>
        <v>20</v>
      </c>
      <c r="EZ97" s="97">
        <f t="shared" si="229"/>
        <v>100</v>
      </c>
      <c r="FA97" s="97">
        <f t="shared" si="230"/>
        <v>100</v>
      </c>
      <c r="FB97" s="97" t="str">
        <f t="shared" si="231"/>
        <v>A</v>
      </c>
      <c r="FC97" s="138">
        <f t="shared" si="232"/>
        <v>100</v>
      </c>
      <c r="FD97" s="138">
        <f t="shared" si="233"/>
        <v>0</v>
      </c>
      <c r="FE97" s="66">
        <f>IF(details!CF97="","",details!CF97)</f>
        <v>20</v>
      </c>
      <c r="FF97" s="66">
        <f>IF(details!CG97="","",details!CG97)</f>
        <v>20</v>
      </c>
      <c r="FG97" s="66">
        <f>IF(details!CH97="","",details!CH97)</f>
        <v>20</v>
      </c>
      <c r="FH97" s="66">
        <f>IF(details!CI97="","",details!CI97)</f>
        <v>20</v>
      </c>
      <c r="FI97" s="66">
        <f>IF(details!CJ97="","",details!CJ97)</f>
        <v>20</v>
      </c>
      <c r="FJ97" s="97">
        <f t="shared" si="234"/>
        <v>100</v>
      </c>
      <c r="FK97" s="97">
        <f t="shared" si="235"/>
        <v>100</v>
      </c>
      <c r="FL97" s="97" t="str">
        <f t="shared" si="236"/>
        <v>A</v>
      </c>
      <c r="FM97" s="138">
        <f t="shared" si="237"/>
        <v>100</v>
      </c>
      <c r="FN97" s="138">
        <f t="shared" si="238"/>
        <v>0</v>
      </c>
      <c r="FO97" s="66">
        <f>IF(details!CK97="","",details!CK97)</f>
        <v>20</v>
      </c>
      <c r="FP97" s="66">
        <f>IF(details!CL97="","",details!CL97)</f>
        <v>20</v>
      </c>
      <c r="FQ97" s="66">
        <f>IF(details!CM97="","",details!CM97)</f>
        <v>20</v>
      </c>
      <c r="FR97" s="66">
        <f>IF(details!CN97="","",details!CN97)</f>
        <v>20</v>
      </c>
      <c r="FS97" s="66">
        <f>IF(details!CO97="","",details!CO97)</f>
        <v>20</v>
      </c>
      <c r="FT97" s="97">
        <f t="shared" si="239"/>
        <v>100</v>
      </c>
      <c r="FU97" s="97">
        <f t="shared" si="240"/>
        <v>100</v>
      </c>
      <c r="FV97" s="97" t="str">
        <f t="shared" si="241"/>
        <v>A</v>
      </c>
      <c r="FW97" s="138">
        <f t="shared" si="242"/>
        <v>100</v>
      </c>
      <c r="FX97" s="138">
        <f t="shared" si="243"/>
        <v>0</v>
      </c>
      <c r="FY97" s="96">
        <f t="shared" si="244"/>
        <v>200</v>
      </c>
      <c r="FZ97" s="96">
        <f t="shared" si="245"/>
        <v>180</v>
      </c>
      <c r="GA97" s="96" t="str">
        <f t="shared" si="246"/>
        <v>A</v>
      </c>
      <c r="GB97" s="96">
        <f t="shared" si="247"/>
        <v>200</v>
      </c>
      <c r="GC97" s="96">
        <f t="shared" si="248"/>
        <v>180</v>
      </c>
      <c r="GD97" s="96" t="str">
        <f t="shared" si="249"/>
        <v>A</v>
      </c>
      <c r="GE97" s="154">
        <f t="shared" si="250"/>
        <v>200</v>
      </c>
      <c r="GF97" s="154">
        <f t="shared" si="251"/>
        <v>200</v>
      </c>
      <c r="GG97" s="154" t="str">
        <f t="shared" si="252"/>
        <v>A</v>
      </c>
      <c r="GH97" s="96" t="str">
        <f t="shared" si="253"/>
        <v>A</v>
      </c>
      <c r="GI97" s="96" t="str">
        <f t="shared" si="254"/>
        <v/>
      </c>
      <c r="GJ97" s="96" t="str">
        <f t="shared" si="255"/>
        <v/>
      </c>
      <c r="GK97" s="96" t="str">
        <f t="shared" si="256"/>
        <v/>
      </c>
      <c r="GL97" s="96" t="str">
        <f t="shared" si="257"/>
        <v/>
      </c>
      <c r="GM97" s="96">
        <f t="shared" si="258"/>
        <v>200</v>
      </c>
      <c r="GN97" s="96">
        <f t="shared" si="259"/>
        <v>180</v>
      </c>
      <c r="GO97" s="96" t="str">
        <f t="shared" si="260"/>
        <v>A</v>
      </c>
      <c r="GP97" s="96">
        <f t="shared" si="261"/>
        <v>200</v>
      </c>
      <c r="GQ97" s="96">
        <f t="shared" si="262"/>
        <v>200</v>
      </c>
      <c r="GR97" s="96" t="str">
        <f t="shared" si="263"/>
        <v>A</v>
      </c>
      <c r="GS97" s="96">
        <f t="shared" si="264"/>
        <v>200</v>
      </c>
      <c r="GT97" s="96">
        <f t="shared" si="265"/>
        <v>200</v>
      </c>
      <c r="GU97" s="96" t="str">
        <f t="shared" si="266"/>
        <v>A</v>
      </c>
      <c r="GV97" s="96">
        <f t="shared" si="267"/>
        <v>100</v>
      </c>
      <c r="GW97" s="96">
        <f t="shared" si="268"/>
        <v>100</v>
      </c>
      <c r="GX97" s="96" t="str">
        <f t="shared" si="269"/>
        <v>A</v>
      </c>
      <c r="GY97" s="155">
        <f t="shared" si="270"/>
        <v>100</v>
      </c>
      <c r="GZ97" s="155">
        <f t="shared" si="271"/>
        <v>100</v>
      </c>
      <c r="HA97" s="155" t="str">
        <f t="shared" si="272"/>
        <v>A</v>
      </c>
      <c r="HB97" s="155">
        <f t="shared" si="273"/>
        <v>100</v>
      </c>
      <c r="HC97" s="155">
        <f t="shared" si="274"/>
        <v>100</v>
      </c>
      <c r="HD97" s="155" t="str">
        <f t="shared" si="275"/>
        <v>A</v>
      </c>
      <c r="HE97" s="257">
        <f t="shared" si="276"/>
        <v>0</v>
      </c>
      <c r="HF97" s="257">
        <f t="shared" si="277"/>
        <v>0</v>
      </c>
      <c r="HG97" s="257">
        <f t="shared" si="278"/>
        <v>4</v>
      </c>
      <c r="HH97" s="257">
        <f t="shared" si="279"/>
        <v>0</v>
      </c>
      <c r="HI97" s="66" t="str">
        <f t="shared" si="162"/>
        <v>PASSED</v>
      </c>
      <c r="HJ97" s="93">
        <f t="shared" si="280"/>
        <v>1200</v>
      </c>
      <c r="HK97" s="93">
        <f t="shared" si="281"/>
        <v>1140</v>
      </c>
      <c r="HL97" s="94">
        <f t="shared" si="282"/>
        <v>95</v>
      </c>
      <c r="HM97" s="216">
        <f t="shared" si="283"/>
        <v>95</v>
      </c>
      <c r="HN97" s="217">
        <f t="shared" si="284"/>
        <v>4.0000000000000009</v>
      </c>
      <c r="HO97" s="95" t="str">
        <f t="shared" si="285"/>
        <v>A</v>
      </c>
      <c r="HP97" s="156" t="str">
        <f>details!EP97</f>
        <v/>
      </c>
      <c r="HQ97" s="157" t="str">
        <f>details!EQ97</f>
        <v/>
      </c>
      <c r="HR97" s="220" t="str">
        <f t="shared" si="286"/>
        <v/>
      </c>
      <c r="HS97" s="102" t="str">
        <f>IF(details!CP97="","",details!CP97)</f>
        <v/>
      </c>
    </row>
    <row r="98" spans="1:238" ht="14" customHeight="1">
      <c r="A98" s="147">
        <f>IF(details!A98="","",details!A98)</f>
        <v>92</v>
      </c>
      <c r="B98" s="66" t="str">
        <f>IF(details!B98="","",details!B98)</f>
        <v/>
      </c>
      <c r="C98" s="66" t="str">
        <f>IF(details!C98="","",details!C98)</f>
        <v/>
      </c>
      <c r="D98" s="97">
        <f>IF(details!D98="","",details!D98)</f>
        <v>892</v>
      </c>
      <c r="E98" s="97" t="str">
        <f>IF(details!E98="","",details!E98)</f>
        <v/>
      </c>
      <c r="F98" s="66" t="str">
        <f>IF(details!F98="","",details!F98)</f>
        <v/>
      </c>
      <c r="G98" s="315" t="str">
        <f>IF(details!G98="","",details!G98)</f>
        <v/>
      </c>
      <c r="H98" s="148" t="str">
        <f>IF(details!CQ98="","",details!CQ98)</f>
        <v/>
      </c>
      <c r="I98" s="149" t="str">
        <f>IF(details!I98="","",details!I98)</f>
        <v>A92</v>
      </c>
      <c r="J98" s="149" t="str">
        <f>IF(details!J98="","",details!J98)</f>
        <v>B92</v>
      </c>
      <c r="K98" s="149" t="str">
        <f>IF(details!K98="","",details!K98)</f>
        <v>C92</v>
      </c>
      <c r="L98" s="66">
        <f>IF(details!L98="","",details!L98)</f>
        <v>5</v>
      </c>
      <c r="M98" s="66">
        <f>IF(details!M98="","",details!M98)</f>
        <v>5</v>
      </c>
      <c r="N98" s="66">
        <f t="shared" si="163"/>
        <v>10</v>
      </c>
      <c r="O98" s="66">
        <f>IF(details!N98="","",details!N98)</f>
        <v>5</v>
      </c>
      <c r="P98" s="66">
        <f>IF(details!O98="","",details!O98)</f>
        <v>5</v>
      </c>
      <c r="Q98" s="66">
        <f t="shared" si="164"/>
        <v>10</v>
      </c>
      <c r="R98" s="66">
        <f>IF(details!P98="","",details!P98)</f>
        <v>5</v>
      </c>
      <c r="S98" s="66">
        <f>IF(details!Q98="","",details!Q98)</f>
        <v>5</v>
      </c>
      <c r="T98" s="66">
        <f t="shared" si="165"/>
        <v>10</v>
      </c>
      <c r="U98" s="150">
        <f t="shared" si="166"/>
        <v>30</v>
      </c>
      <c r="V98" s="66">
        <f>IF(details!R98="","",details!R98)</f>
        <v>29</v>
      </c>
      <c r="W98" s="66">
        <f>IF(details!S98="","",details!S98)</f>
        <v>29</v>
      </c>
      <c r="X98" s="66">
        <f>IF(details!T98="","",details!T98)</f>
        <v>9</v>
      </c>
      <c r="Y98" s="150">
        <f t="shared" si="167"/>
        <v>67</v>
      </c>
      <c r="Z98" s="151">
        <f t="shared" si="168"/>
        <v>97</v>
      </c>
      <c r="AA98" s="66">
        <f>IF(details!U98="","",details!U98)</f>
        <v>29</v>
      </c>
      <c r="AB98" s="66">
        <f>IF(details!V98="","",details!V98)</f>
        <v>29</v>
      </c>
      <c r="AC98" s="66">
        <f>IF(details!W98="","",details!W98)</f>
        <v>20</v>
      </c>
      <c r="AD98" s="151">
        <f t="shared" si="169"/>
        <v>78</v>
      </c>
      <c r="AE98" s="97">
        <f t="shared" si="170"/>
        <v>175</v>
      </c>
      <c r="AF98" s="152">
        <f t="shared" si="171"/>
        <v>88</v>
      </c>
      <c r="AG98" s="97" t="str">
        <f t="shared" si="172"/>
        <v>A</v>
      </c>
      <c r="AH98" s="138">
        <f t="shared" si="156"/>
        <v>200</v>
      </c>
      <c r="AI98" s="138">
        <f t="shared" si="173"/>
        <v>0</v>
      </c>
      <c r="AJ98" s="66">
        <f>IF(details!X98="","",details!X98)</f>
        <v>5</v>
      </c>
      <c r="AK98" s="66">
        <f>IF(details!Y98="","",details!Y98)</f>
        <v>5</v>
      </c>
      <c r="AL98" s="66">
        <f t="shared" si="174"/>
        <v>10</v>
      </c>
      <c r="AM98" s="66">
        <f>IF(details!Z98="","",details!Z98)</f>
        <v>5</v>
      </c>
      <c r="AN98" s="66">
        <f>IF(details!AA98="","",details!AA98)</f>
        <v>5</v>
      </c>
      <c r="AO98" s="66">
        <f t="shared" si="175"/>
        <v>10</v>
      </c>
      <c r="AP98" s="66">
        <f>IF(details!AB98="","",details!AB98)</f>
        <v>5</v>
      </c>
      <c r="AQ98" s="66">
        <f>IF(details!AC98="","",details!AC98)</f>
        <v>5</v>
      </c>
      <c r="AR98" s="66">
        <f t="shared" si="176"/>
        <v>10</v>
      </c>
      <c r="AS98" s="150">
        <f t="shared" si="177"/>
        <v>30</v>
      </c>
      <c r="AT98" s="66">
        <f>IF(details!AD98="","",details!AD98)</f>
        <v>29</v>
      </c>
      <c r="AU98" s="66">
        <f>IF(details!AE98="","",details!AE98)</f>
        <v>29</v>
      </c>
      <c r="AV98" s="66">
        <f>IF(details!AF98="","",details!AF98)</f>
        <v>9</v>
      </c>
      <c r="AW98" s="150">
        <f t="shared" si="178"/>
        <v>67</v>
      </c>
      <c r="AX98" s="151">
        <f t="shared" si="179"/>
        <v>97</v>
      </c>
      <c r="AY98" s="66">
        <f>IF(details!AG98="","",details!AG98)</f>
        <v>29</v>
      </c>
      <c r="AZ98" s="66">
        <f>IF(details!AH98="","",details!AH98)</f>
        <v>29</v>
      </c>
      <c r="BA98" s="66">
        <f>IF(details!AI98="","",details!AI98)</f>
        <v>20</v>
      </c>
      <c r="BB98" s="151">
        <f t="shared" si="180"/>
        <v>78</v>
      </c>
      <c r="BC98" s="97">
        <f t="shared" si="181"/>
        <v>175</v>
      </c>
      <c r="BD98" s="152">
        <f t="shared" si="182"/>
        <v>88</v>
      </c>
      <c r="BE98" s="97" t="str">
        <f t="shared" si="183"/>
        <v>A</v>
      </c>
      <c r="BF98" s="138">
        <f t="shared" si="157"/>
        <v>200</v>
      </c>
      <c r="BG98" s="138">
        <f t="shared" si="184"/>
        <v>0</v>
      </c>
      <c r="BH98" s="153" t="str">
        <f>IF(D98="","",details!AJ98)</f>
        <v>s</v>
      </c>
      <c r="BI98" s="66">
        <f>IF(details!AK98="","",details!AK98)</f>
        <v>5</v>
      </c>
      <c r="BJ98" s="66">
        <f>IF(details!AL98="","",details!AL98)</f>
        <v>5</v>
      </c>
      <c r="BK98" s="66">
        <f t="shared" si="185"/>
        <v>10</v>
      </c>
      <c r="BL98" s="66">
        <f>IF(details!AM98="","",details!AM98)</f>
        <v>5</v>
      </c>
      <c r="BM98" s="66">
        <f>IF(details!AN98="","",details!AN98)</f>
        <v>5</v>
      </c>
      <c r="BN98" s="66">
        <f t="shared" si="186"/>
        <v>10</v>
      </c>
      <c r="BO98" s="66">
        <f>IF(details!AO98="","",details!AO98)</f>
        <v>5</v>
      </c>
      <c r="BP98" s="66">
        <f>IF(details!AP98="","",details!AP98)</f>
        <v>5</v>
      </c>
      <c r="BQ98" s="66">
        <f t="shared" si="187"/>
        <v>10</v>
      </c>
      <c r="BR98" s="150">
        <f t="shared" si="188"/>
        <v>30</v>
      </c>
      <c r="BS98" s="66">
        <f>IF(details!AQ98="","",details!AQ98)</f>
        <v>50</v>
      </c>
      <c r="BT98" s="66">
        <f>IF(details!AR98="","",details!AR98)</f>
        <v>20</v>
      </c>
      <c r="BU98" s="150">
        <f t="shared" si="189"/>
        <v>70</v>
      </c>
      <c r="BV98" s="151">
        <f t="shared" si="190"/>
        <v>100</v>
      </c>
      <c r="BW98" s="66">
        <f>IF(details!AS98="","",details!AS98)</f>
        <v>70</v>
      </c>
      <c r="BX98" s="66">
        <f>IF(details!AT98="","",details!AT98)</f>
        <v>30</v>
      </c>
      <c r="BY98" s="151">
        <f t="shared" si="191"/>
        <v>100</v>
      </c>
      <c r="BZ98" s="97">
        <f t="shared" si="192"/>
        <v>200</v>
      </c>
      <c r="CA98" s="152">
        <f t="shared" si="193"/>
        <v>100</v>
      </c>
      <c r="CB98" s="97" t="str">
        <f t="shared" si="194"/>
        <v>A</v>
      </c>
      <c r="CC98" s="138">
        <f t="shared" si="158"/>
        <v>200</v>
      </c>
      <c r="CD98" s="138">
        <f t="shared" si="195"/>
        <v>0</v>
      </c>
      <c r="CE98" s="66">
        <f>IF(details!AU98="","",details!AU98)</f>
        <v>5</v>
      </c>
      <c r="CF98" s="66">
        <f>IF(details!AV98="","",details!AV98)</f>
        <v>5</v>
      </c>
      <c r="CG98" s="66">
        <f t="shared" si="196"/>
        <v>10</v>
      </c>
      <c r="CH98" s="66">
        <f>IF(details!AW98="","",details!AW98)</f>
        <v>5</v>
      </c>
      <c r="CI98" s="66">
        <f>IF(details!AX98="","",details!AX98)</f>
        <v>5</v>
      </c>
      <c r="CJ98" s="66">
        <f t="shared" si="197"/>
        <v>10</v>
      </c>
      <c r="CK98" s="66">
        <f>IF(details!AY98="","",details!AY98)</f>
        <v>5</v>
      </c>
      <c r="CL98" s="66">
        <f>IF(details!AZ98="","",details!AZ98)</f>
        <v>5</v>
      </c>
      <c r="CM98" s="66">
        <f t="shared" si="198"/>
        <v>10</v>
      </c>
      <c r="CN98" s="150">
        <f t="shared" si="199"/>
        <v>30</v>
      </c>
      <c r="CO98" s="66">
        <f>IF(details!BA98="","",details!BA98)</f>
        <v>29</v>
      </c>
      <c r="CP98" s="66">
        <f>IF(details!BB98="","",details!BB98)</f>
        <v>29</v>
      </c>
      <c r="CQ98" s="66">
        <f>IF(details!BC98="","",details!BC98)</f>
        <v>9</v>
      </c>
      <c r="CR98" s="150">
        <f t="shared" si="200"/>
        <v>67</v>
      </c>
      <c r="CS98" s="151">
        <f t="shared" si="201"/>
        <v>97</v>
      </c>
      <c r="CT98" s="66">
        <f>IF(details!BD98="","",details!BD98)</f>
        <v>29</v>
      </c>
      <c r="CU98" s="66">
        <f>IF(details!BE98="","",details!BE98)</f>
        <v>29</v>
      </c>
      <c r="CV98" s="66">
        <f>IF(details!BF98="","",details!BF98)</f>
        <v>20</v>
      </c>
      <c r="CW98" s="151">
        <f t="shared" si="202"/>
        <v>78</v>
      </c>
      <c r="CX98" s="97">
        <f t="shared" si="203"/>
        <v>175</v>
      </c>
      <c r="CY98" s="152">
        <f t="shared" si="204"/>
        <v>88</v>
      </c>
      <c r="CZ98" s="97" t="str">
        <f t="shared" si="205"/>
        <v>A</v>
      </c>
      <c r="DA98" s="138">
        <f t="shared" si="159"/>
        <v>200</v>
      </c>
      <c r="DB98" s="138">
        <f t="shared" si="206"/>
        <v>0</v>
      </c>
      <c r="DC98" s="66">
        <f>IF(details!BG98="","",details!BG98)</f>
        <v>5</v>
      </c>
      <c r="DD98" s="66">
        <f>IF(details!BH98="","",details!BH98)</f>
        <v>5</v>
      </c>
      <c r="DE98" s="66">
        <f t="shared" si="207"/>
        <v>10</v>
      </c>
      <c r="DF98" s="66">
        <f>IF(details!BI98="","",details!BI98)</f>
        <v>5</v>
      </c>
      <c r="DG98" s="66">
        <f>IF(details!BJ98="","",details!BJ98)</f>
        <v>5</v>
      </c>
      <c r="DH98" s="66">
        <f t="shared" si="208"/>
        <v>10</v>
      </c>
      <c r="DI98" s="66">
        <f>IF(details!BK98="","",details!BK98)</f>
        <v>5</v>
      </c>
      <c r="DJ98" s="66">
        <f>IF(details!BL98="","",details!BL98)</f>
        <v>5</v>
      </c>
      <c r="DK98" s="66">
        <f t="shared" si="209"/>
        <v>10</v>
      </c>
      <c r="DL98" s="150">
        <f t="shared" si="210"/>
        <v>30</v>
      </c>
      <c r="DM98" s="66">
        <f>IF(details!BM98="","",details!BM98)</f>
        <v>50</v>
      </c>
      <c r="DN98" s="66">
        <f>IF(details!BN98="","",details!BN98)</f>
        <v>20</v>
      </c>
      <c r="DO98" s="150">
        <f t="shared" si="211"/>
        <v>70</v>
      </c>
      <c r="DP98" s="151">
        <f t="shared" si="212"/>
        <v>100</v>
      </c>
      <c r="DQ98" s="66">
        <f>IF(details!BO98="","",details!BO98)</f>
        <v>70</v>
      </c>
      <c r="DR98" s="66">
        <f>IF(details!BP98="","",details!BP98)</f>
        <v>30</v>
      </c>
      <c r="DS98" s="151">
        <f t="shared" si="213"/>
        <v>100</v>
      </c>
      <c r="DT98" s="97">
        <f t="shared" si="214"/>
        <v>200</v>
      </c>
      <c r="DU98" s="152">
        <f t="shared" si="215"/>
        <v>100</v>
      </c>
      <c r="DV98" s="97" t="str">
        <f t="shared" si="216"/>
        <v>A</v>
      </c>
      <c r="DW98" s="138">
        <f t="shared" si="160"/>
        <v>200</v>
      </c>
      <c r="DX98" s="138">
        <f t="shared" si="217"/>
        <v>0</v>
      </c>
      <c r="DY98" s="66">
        <f>IF(details!BQ98="","",details!BQ98)</f>
        <v>5</v>
      </c>
      <c r="DZ98" s="66">
        <f>IF(details!BR98="","",details!BR98)</f>
        <v>5</v>
      </c>
      <c r="EA98" s="66">
        <f t="shared" si="218"/>
        <v>10</v>
      </c>
      <c r="EB98" s="66">
        <f>IF(details!BS98="","",details!BS98)</f>
        <v>5</v>
      </c>
      <c r="EC98" s="66">
        <f>IF(details!BT98="","",details!BT98)</f>
        <v>5</v>
      </c>
      <c r="ED98" s="66">
        <f t="shared" si="219"/>
        <v>10</v>
      </c>
      <c r="EE98" s="66">
        <f>IF(details!BU98="","",details!BU98)</f>
        <v>5</v>
      </c>
      <c r="EF98" s="66">
        <f>IF(details!BV98="","",details!BV98)</f>
        <v>5</v>
      </c>
      <c r="EG98" s="66">
        <f t="shared" si="220"/>
        <v>10</v>
      </c>
      <c r="EH98" s="150">
        <f t="shared" si="221"/>
        <v>30</v>
      </c>
      <c r="EI98" s="66">
        <f>IF(details!BW98="","",details!BW98)</f>
        <v>50</v>
      </c>
      <c r="EJ98" s="66">
        <f>IF(details!BX98="","",details!BX98)</f>
        <v>20</v>
      </c>
      <c r="EK98" s="150">
        <f t="shared" si="222"/>
        <v>70</v>
      </c>
      <c r="EL98" s="151">
        <f t="shared" si="223"/>
        <v>100</v>
      </c>
      <c r="EM98" s="66">
        <f>IF(details!BY98="","",details!BY98)</f>
        <v>70</v>
      </c>
      <c r="EN98" s="66">
        <f>IF(details!BZ98="","",details!BZ98)</f>
        <v>30</v>
      </c>
      <c r="EO98" s="151">
        <f t="shared" si="224"/>
        <v>100</v>
      </c>
      <c r="EP98" s="97">
        <f t="shared" si="225"/>
        <v>200</v>
      </c>
      <c r="EQ98" s="152">
        <f t="shared" si="226"/>
        <v>100</v>
      </c>
      <c r="ER98" s="97" t="str">
        <f t="shared" si="227"/>
        <v>A</v>
      </c>
      <c r="ES98" s="138">
        <f t="shared" si="161"/>
        <v>200</v>
      </c>
      <c r="ET98" s="138">
        <f t="shared" si="228"/>
        <v>0</v>
      </c>
      <c r="EU98" s="66">
        <f>IF(details!CA98="","",details!CA98)</f>
        <v>20</v>
      </c>
      <c r="EV98" s="66">
        <f>IF(details!CB98="","",details!CB98)</f>
        <v>20</v>
      </c>
      <c r="EW98" s="66">
        <f>IF(details!CC98="","",details!CC98)</f>
        <v>20</v>
      </c>
      <c r="EX98" s="66">
        <f>IF(details!CD98="","",details!CD98)</f>
        <v>20</v>
      </c>
      <c r="EY98" s="66">
        <f>IF(details!CE98="","",details!CE98)</f>
        <v>20</v>
      </c>
      <c r="EZ98" s="97">
        <f t="shared" si="229"/>
        <v>100</v>
      </c>
      <c r="FA98" s="97">
        <f t="shared" si="230"/>
        <v>100</v>
      </c>
      <c r="FB98" s="97" t="str">
        <f t="shared" si="231"/>
        <v>A</v>
      </c>
      <c r="FC98" s="138">
        <f t="shared" si="232"/>
        <v>100</v>
      </c>
      <c r="FD98" s="138">
        <f t="shared" si="233"/>
        <v>0</v>
      </c>
      <c r="FE98" s="66">
        <f>IF(details!CF98="","",details!CF98)</f>
        <v>20</v>
      </c>
      <c r="FF98" s="66">
        <f>IF(details!CG98="","",details!CG98)</f>
        <v>20</v>
      </c>
      <c r="FG98" s="66">
        <f>IF(details!CH98="","",details!CH98)</f>
        <v>20</v>
      </c>
      <c r="FH98" s="66">
        <f>IF(details!CI98="","",details!CI98)</f>
        <v>20</v>
      </c>
      <c r="FI98" s="66">
        <f>IF(details!CJ98="","",details!CJ98)</f>
        <v>20</v>
      </c>
      <c r="FJ98" s="97">
        <f t="shared" si="234"/>
        <v>100</v>
      </c>
      <c r="FK98" s="97">
        <f t="shared" si="235"/>
        <v>100</v>
      </c>
      <c r="FL98" s="97" t="str">
        <f t="shared" si="236"/>
        <v>A</v>
      </c>
      <c r="FM98" s="138">
        <f t="shared" si="237"/>
        <v>100</v>
      </c>
      <c r="FN98" s="138">
        <f t="shared" si="238"/>
        <v>0</v>
      </c>
      <c r="FO98" s="66">
        <f>IF(details!CK98="","",details!CK98)</f>
        <v>20</v>
      </c>
      <c r="FP98" s="66">
        <f>IF(details!CL98="","",details!CL98)</f>
        <v>20</v>
      </c>
      <c r="FQ98" s="66">
        <f>IF(details!CM98="","",details!CM98)</f>
        <v>20</v>
      </c>
      <c r="FR98" s="66">
        <f>IF(details!CN98="","",details!CN98)</f>
        <v>20</v>
      </c>
      <c r="FS98" s="66">
        <f>IF(details!CO98="","",details!CO98)</f>
        <v>20</v>
      </c>
      <c r="FT98" s="97">
        <f t="shared" si="239"/>
        <v>100</v>
      </c>
      <c r="FU98" s="97">
        <f t="shared" si="240"/>
        <v>100</v>
      </c>
      <c r="FV98" s="97" t="str">
        <f t="shared" si="241"/>
        <v>A</v>
      </c>
      <c r="FW98" s="138">
        <f t="shared" si="242"/>
        <v>100</v>
      </c>
      <c r="FX98" s="138">
        <f t="shared" si="243"/>
        <v>0</v>
      </c>
      <c r="FY98" s="96">
        <f t="shared" si="244"/>
        <v>200</v>
      </c>
      <c r="FZ98" s="96">
        <f t="shared" si="245"/>
        <v>175</v>
      </c>
      <c r="GA98" s="96" t="str">
        <f t="shared" si="246"/>
        <v>A</v>
      </c>
      <c r="GB98" s="96">
        <f t="shared" si="247"/>
        <v>200</v>
      </c>
      <c r="GC98" s="96">
        <f t="shared" si="248"/>
        <v>175</v>
      </c>
      <c r="GD98" s="96" t="str">
        <f t="shared" si="249"/>
        <v>A</v>
      </c>
      <c r="GE98" s="154">
        <f t="shared" si="250"/>
        <v>200</v>
      </c>
      <c r="GF98" s="154">
        <f t="shared" si="251"/>
        <v>200</v>
      </c>
      <c r="GG98" s="154" t="str">
        <f t="shared" si="252"/>
        <v>A</v>
      </c>
      <c r="GH98" s="96" t="str">
        <f t="shared" si="253"/>
        <v>A</v>
      </c>
      <c r="GI98" s="96" t="str">
        <f t="shared" si="254"/>
        <v/>
      </c>
      <c r="GJ98" s="96" t="str">
        <f t="shared" si="255"/>
        <v/>
      </c>
      <c r="GK98" s="96" t="str">
        <f t="shared" si="256"/>
        <v/>
      </c>
      <c r="GL98" s="96" t="str">
        <f t="shared" si="257"/>
        <v/>
      </c>
      <c r="GM98" s="96">
        <f t="shared" si="258"/>
        <v>200</v>
      </c>
      <c r="GN98" s="96">
        <f t="shared" si="259"/>
        <v>175</v>
      </c>
      <c r="GO98" s="96" t="str">
        <f t="shared" si="260"/>
        <v>A</v>
      </c>
      <c r="GP98" s="96">
        <f t="shared" si="261"/>
        <v>200</v>
      </c>
      <c r="GQ98" s="96">
        <f t="shared" si="262"/>
        <v>200</v>
      </c>
      <c r="GR98" s="96" t="str">
        <f t="shared" si="263"/>
        <v>A</v>
      </c>
      <c r="GS98" s="96">
        <f t="shared" si="264"/>
        <v>200</v>
      </c>
      <c r="GT98" s="96">
        <f t="shared" si="265"/>
        <v>200</v>
      </c>
      <c r="GU98" s="96" t="str">
        <f t="shared" si="266"/>
        <v>A</v>
      </c>
      <c r="GV98" s="96">
        <f t="shared" si="267"/>
        <v>100</v>
      </c>
      <c r="GW98" s="96">
        <f t="shared" si="268"/>
        <v>100</v>
      </c>
      <c r="GX98" s="96" t="str">
        <f t="shared" si="269"/>
        <v>A</v>
      </c>
      <c r="GY98" s="155">
        <f t="shared" si="270"/>
        <v>100</v>
      </c>
      <c r="GZ98" s="155">
        <f t="shared" si="271"/>
        <v>100</v>
      </c>
      <c r="HA98" s="155" t="str">
        <f t="shared" si="272"/>
        <v>A</v>
      </c>
      <c r="HB98" s="155">
        <f t="shared" si="273"/>
        <v>100</v>
      </c>
      <c r="HC98" s="155">
        <f t="shared" si="274"/>
        <v>100</v>
      </c>
      <c r="HD98" s="155" t="str">
        <f t="shared" si="275"/>
        <v>A</v>
      </c>
      <c r="HE98" s="257">
        <f t="shared" si="276"/>
        <v>0</v>
      </c>
      <c r="HF98" s="257">
        <f t="shared" si="277"/>
        <v>0</v>
      </c>
      <c r="HG98" s="257">
        <f t="shared" si="278"/>
        <v>4</v>
      </c>
      <c r="HH98" s="257">
        <f t="shared" si="279"/>
        <v>0</v>
      </c>
      <c r="HI98" s="66" t="str">
        <f t="shared" si="162"/>
        <v>PASSED</v>
      </c>
      <c r="HJ98" s="93">
        <f t="shared" si="280"/>
        <v>1200</v>
      </c>
      <c r="HK98" s="93">
        <f t="shared" si="281"/>
        <v>1125</v>
      </c>
      <c r="HL98" s="94">
        <f t="shared" si="282"/>
        <v>93.75</v>
      </c>
      <c r="HM98" s="216">
        <f t="shared" si="283"/>
        <v>93.75</v>
      </c>
      <c r="HN98" s="217">
        <f t="shared" si="284"/>
        <v>5.0000000000000018</v>
      </c>
      <c r="HO98" s="95" t="str">
        <f t="shared" si="285"/>
        <v>A</v>
      </c>
      <c r="HP98" s="156" t="str">
        <f>details!EP98</f>
        <v/>
      </c>
      <c r="HQ98" s="157" t="str">
        <f>details!EQ98</f>
        <v/>
      </c>
      <c r="HR98" s="220" t="str">
        <f t="shared" si="286"/>
        <v/>
      </c>
      <c r="HS98" s="102" t="str">
        <f>IF(details!CP98="","",details!CP98)</f>
        <v/>
      </c>
    </row>
    <row r="99" spans="1:238" ht="14" customHeight="1">
      <c r="A99" s="147">
        <f>IF(details!A99="","",details!A99)</f>
        <v>93</v>
      </c>
      <c r="B99" s="66" t="str">
        <f>IF(details!B99="","",details!B99)</f>
        <v/>
      </c>
      <c r="C99" s="66" t="str">
        <f>IF(details!C99="","",details!C99)</f>
        <v/>
      </c>
      <c r="D99" s="97">
        <f>IF(details!D99="","",details!D99)</f>
        <v>893</v>
      </c>
      <c r="E99" s="97" t="str">
        <f>IF(details!E99="","",details!E99)</f>
        <v/>
      </c>
      <c r="F99" s="66" t="str">
        <f>IF(details!F99="","",details!F99)</f>
        <v/>
      </c>
      <c r="G99" s="315" t="str">
        <f>IF(details!G99="","",details!G99)</f>
        <v/>
      </c>
      <c r="H99" s="148" t="str">
        <f>IF(details!CQ99="","",details!CQ99)</f>
        <v/>
      </c>
      <c r="I99" s="149" t="str">
        <f>IF(details!I99="","",details!I99)</f>
        <v>A93</v>
      </c>
      <c r="J99" s="149" t="str">
        <f>IF(details!J99="","",details!J99)</f>
        <v>B93</v>
      </c>
      <c r="K99" s="149" t="str">
        <f>IF(details!K99="","",details!K99)</f>
        <v>C93</v>
      </c>
      <c r="L99" s="66">
        <f>IF(details!L99="","",details!L99)</f>
        <v>5</v>
      </c>
      <c r="M99" s="66">
        <f>IF(details!M99="","",details!M99)</f>
        <v>5</v>
      </c>
      <c r="N99" s="66">
        <f t="shared" si="163"/>
        <v>10</v>
      </c>
      <c r="O99" s="66">
        <f>IF(details!N99="","",details!N99)</f>
        <v>5</v>
      </c>
      <c r="P99" s="66">
        <f>IF(details!O99="","",details!O99)</f>
        <v>5</v>
      </c>
      <c r="Q99" s="66">
        <f t="shared" si="164"/>
        <v>10</v>
      </c>
      <c r="R99" s="66">
        <f>IF(details!P99="","",details!P99)</f>
        <v>5</v>
      </c>
      <c r="S99" s="66">
        <f>IF(details!Q99="","",details!Q99)</f>
        <v>5</v>
      </c>
      <c r="T99" s="66">
        <f t="shared" si="165"/>
        <v>10</v>
      </c>
      <c r="U99" s="150">
        <f t="shared" si="166"/>
        <v>30</v>
      </c>
      <c r="V99" s="66">
        <f>IF(details!R99="","",details!R99)</f>
        <v>28</v>
      </c>
      <c r="W99" s="66">
        <f>IF(details!S99="","",details!S99)</f>
        <v>28</v>
      </c>
      <c r="X99" s="66">
        <f>IF(details!T99="","",details!T99)</f>
        <v>8</v>
      </c>
      <c r="Y99" s="150">
        <f t="shared" si="167"/>
        <v>64</v>
      </c>
      <c r="Z99" s="151">
        <f t="shared" si="168"/>
        <v>94</v>
      </c>
      <c r="AA99" s="66">
        <f>IF(details!U99="","",details!U99)</f>
        <v>28</v>
      </c>
      <c r="AB99" s="66">
        <f>IF(details!V99="","",details!V99)</f>
        <v>28</v>
      </c>
      <c r="AC99" s="66">
        <f>IF(details!W99="","",details!W99)</f>
        <v>20</v>
      </c>
      <c r="AD99" s="151">
        <f t="shared" si="169"/>
        <v>76</v>
      </c>
      <c r="AE99" s="97">
        <f t="shared" si="170"/>
        <v>170</v>
      </c>
      <c r="AF99" s="152">
        <f t="shared" si="171"/>
        <v>85</v>
      </c>
      <c r="AG99" s="97" t="str">
        <f t="shared" si="172"/>
        <v>B</v>
      </c>
      <c r="AH99" s="138">
        <f t="shared" si="156"/>
        <v>200</v>
      </c>
      <c r="AI99" s="138">
        <f t="shared" si="173"/>
        <v>0</v>
      </c>
      <c r="AJ99" s="66">
        <f>IF(details!X99="","",details!X99)</f>
        <v>5</v>
      </c>
      <c r="AK99" s="66">
        <f>IF(details!Y99="","",details!Y99)</f>
        <v>5</v>
      </c>
      <c r="AL99" s="66">
        <f t="shared" si="174"/>
        <v>10</v>
      </c>
      <c r="AM99" s="66">
        <f>IF(details!Z99="","",details!Z99)</f>
        <v>5</v>
      </c>
      <c r="AN99" s="66">
        <f>IF(details!AA99="","",details!AA99)</f>
        <v>5</v>
      </c>
      <c r="AO99" s="66">
        <f t="shared" si="175"/>
        <v>10</v>
      </c>
      <c r="AP99" s="66">
        <f>IF(details!AB99="","",details!AB99)</f>
        <v>5</v>
      </c>
      <c r="AQ99" s="66">
        <f>IF(details!AC99="","",details!AC99)</f>
        <v>5</v>
      </c>
      <c r="AR99" s="66">
        <f t="shared" si="176"/>
        <v>10</v>
      </c>
      <c r="AS99" s="150">
        <f t="shared" si="177"/>
        <v>30</v>
      </c>
      <c r="AT99" s="66">
        <f>IF(details!AD99="","",details!AD99)</f>
        <v>28</v>
      </c>
      <c r="AU99" s="66">
        <f>IF(details!AE99="","",details!AE99)</f>
        <v>28</v>
      </c>
      <c r="AV99" s="66">
        <f>IF(details!AF99="","",details!AF99)</f>
        <v>8</v>
      </c>
      <c r="AW99" s="150">
        <f t="shared" si="178"/>
        <v>64</v>
      </c>
      <c r="AX99" s="151">
        <f t="shared" si="179"/>
        <v>94</v>
      </c>
      <c r="AY99" s="66">
        <f>IF(details!AG99="","",details!AG99)</f>
        <v>28</v>
      </c>
      <c r="AZ99" s="66">
        <f>IF(details!AH99="","",details!AH99)</f>
        <v>28</v>
      </c>
      <c r="BA99" s="66">
        <f>IF(details!AI99="","",details!AI99)</f>
        <v>20</v>
      </c>
      <c r="BB99" s="151">
        <f t="shared" si="180"/>
        <v>76</v>
      </c>
      <c r="BC99" s="97">
        <f t="shared" si="181"/>
        <v>170</v>
      </c>
      <c r="BD99" s="152">
        <f t="shared" si="182"/>
        <v>85</v>
      </c>
      <c r="BE99" s="97" t="str">
        <f t="shared" si="183"/>
        <v>B</v>
      </c>
      <c r="BF99" s="138">
        <f t="shared" si="157"/>
        <v>200</v>
      </c>
      <c r="BG99" s="138">
        <f t="shared" si="184"/>
        <v>0</v>
      </c>
      <c r="BH99" s="153" t="str">
        <f>IF(D99="","",details!AJ99)</f>
        <v>s</v>
      </c>
      <c r="BI99" s="66">
        <f>IF(details!AK99="","",details!AK99)</f>
        <v>5</v>
      </c>
      <c r="BJ99" s="66">
        <f>IF(details!AL99="","",details!AL99)</f>
        <v>5</v>
      </c>
      <c r="BK99" s="66">
        <f t="shared" si="185"/>
        <v>10</v>
      </c>
      <c r="BL99" s="66">
        <f>IF(details!AM99="","",details!AM99)</f>
        <v>5</v>
      </c>
      <c r="BM99" s="66">
        <f>IF(details!AN99="","",details!AN99)</f>
        <v>5</v>
      </c>
      <c r="BN99" s="66">
        <f t="shared" si="186"/>
        <v>10</v>
      </c>
      <c r="BO99" s="66">
        <f>IF(details!AO99="","",details!AO99)</f>
        <v>5</v>
      </c>
      <c r="BP99" s="66">
        <f>IF(details!AP99="","",details!AP99)</f>
        <v>5</v>
      </c>
      <c r="BQ99" s="66">
        <f t="shared" si="187"/>
        <v>10</v>
      </c>
      <c r="BR99" s="150">
        <f t="shared" si="188"/>
        <v>30</v>
      </c>
      <c r="BS99" s="66">
        <f>IF(details!AQ99="","",details!AQ99)</f>
        <v>50</v>
      </c>
      <c r="BT99" s="66">
        <f>IF(details!AR99="","",details!AR99)</f>
        <v>20</v>
      </c>
      <c r="BU99" s="150">
        <f t="shared" si="189"/>
        <v>70</v>
      </c>
      <c r="BV99" s="151">
        <f t="shared" si="190"/>
        <v>100</v>
      </c>
      <c r="BW99" s="66">
        <f>IF(details!AS99="","",details!AS99)</f>
        <v>70</v>
      </c>
      <c r="BX99" s="66">
        <f>IF(details!AT99="","",details!AT99)</f>
        <v>30</v>
      </c>
      <c r="BY99" s="151">
        <f t="shared" si="191"/>
        <v>100</v>
      </c>
      <c r="BZ99" s="97">
        <f t="shared" si="192"/>
        <v>200</v>
      </c>
      <c r="CA99" s="152">
        <f t="shared" si="193"/>
        <v>100</v>
      </c>
      <c r="CB99" s="97" t="str">
        <f t="shared" si="194"/>
        <v>A</v>
      </c>
      <c r="CC99" s="138">
        <f t="shared" si="158"/>
        <v>200</v>
      </c>
      <c r="CD99" s="138">
        <f t="shared" si="195"/>
        <v>0</v>
      </c>
      <c r="CE99" s="66">
        <f>IF(details!AU99="","",details!AU99)</f>
        <v>5</v>
      </c>
      <c r="CF99" s="66">
        <f>IF(details!AV99="","",details!AV99)</f>
        <v>5</v>
      </c>
      <c r="CG99" s="66">
        <f t="shared" si="196"/>
        <v>10</v>
      </c>
      <c r="CH99" s="66">
        <f>IF(details!AW99="","",details!AW99)</f>
        <v>5</v>
      </c>
      <c r="CI99" s="66">
        <f>IF(details!AX99="","",details!AX99)</f>
        <v>5</v>
      </c>
      <c r="CJ99" s="66">
        <f t="shared" si="197"/>
        <v>10</v>
      </c>
      <c r="CK99" s="66">
        <f>IF(details!AY99="","",details!AY99)</f>
        <v>5</v>
      </c>
      <c r="CL99" s="66">
        <f>IF(details!AZ99="","",details!AZ99)</f>
        <v>5</v>
      </c>
      <c r="CM99" s="66">
        <f t="shared" si="198"/>
        <v>10</v>
      </c>
      <c r="CN99" s="150">
        <f t="shared" si="199"/>
        <v>30</v>
      </c>
      <c r="CO99" s="66">
        <f>IF(details!BA99="","",details!BA99)</f>
        <v>28</v>
      </c>
      <c r="CP99" s="66">
        <f>IF(details!BB99="","",details!BB99)</f>
        <v>28</v>
      </c>
      <c r="CQ99" s="66">
        <f>IF(details!BC99="","",details!BC99)</f>
        <v>8</v>
      </c>
      <c r="CR99" s="150">
        <f t="shared" si="200"/>
        <v>64</v>
      </c>
      <c r="CS99" s="151">
        <f t="shared" si="201"/>
        <v>94</v>
      </c>
      <c r="CT99" s="66">
        <f>IF(details!BD99="","",details!BD99)</f>
        <v>28</v>
      </c>
      <c r="CU99" s="66">
        <f>IF(details!BE99="","",details!BE99)</f>
        <v>28</v>
      </c>
      <c r="CV99" s="66">
        <f>IF(details!BF99="","",details!BF99)</f>
        <v>20</v>
      </c>
      <c r="CW99" s="151">
        <f t="shared" si="202"/>
        <v>76</v>
      </c>
      <c r="CX99" s="97">
        <f t="shared" si="203"/>
        <v>170</v>
      </c>
      <c r="CY99" s="152">
        <f t="shared" si="204"/>
        <v>85</v>
      </c>
      <c r="CZ99" s="97" t="str">
        <f t="shared" si="205"/>
        <v>B</v>
      </c>
      <c r="DA99" s="138">
        <f t="shared" si="159"/>
        <v>200</v>
      </c>
      <c r="DB99" s="138">
        <f t="shared" si="206"/>
        <v>0</v>
      </c>
      <c r="DC99" s="66">
        <f>IF(details!BG99="","",details!BG99)</f>
        <v>5</v>
      </c>
      <c r="DD99" s="66">
        <f>IF(details!BH99="","",details!BH99)</f>
        <v>5</v>
      </c>
      <c r="DE99" s="66">
        <f t="shared" si="207"/>
        <v>10</v>
      </c>
      <c r="DF99" s="66">
        <f>IF(details!BI99="","",details!BI99)</f>
        <v>5</v>
      </c>
      <c r="DG99" s="66">
        <f>IF(details!BJ99="","",details!BJ99)</f>
        <v>5</v>
      </c>
      <c r="DH99" s="66">
        <f t="shared" si="208"/>
        <v>10</v>
      </c>
      <c r="DI99" s="66">
        <f>IF(details!BK99="","",details!BK99)</f>
        <v>5</v>
      </c>
      <c r="DJ99" s="66">
        <f>IF(details!BL99="","",details!BL99)</f>
        <v>5</v>
      </c>
      <c r="DK99" s="66">
        <f t="shared" si="209"/>
        <v>10</v>
      </c>
      <c r="DL99" s="150">
        <f t="shared" si="210"/>
        <v>30</v>
      </c>
      <c r="DM99" s="66">
        <f>IF(details!BM99="","",details!BM99)</f>
        <v>50</v>
      </c>
      <c r="DN99" s="66">
        <f>IF(details!BN99="","",details!BN99)</f>
        <v>20</v>
      </c>
      <c r="DO99" s="150">
        <f t="shared" si="211"/>
        <v>70</v>
      </c>
      <c r="DP99" s="151">
        <f t="shared" si="212"/>
        <v>100</v>
      </c>
      <c r="DQ99" s="66">
        <f>IF(details!BO99="","",details!BO99)</f>
        <v>70</v>
      </c>
      <c r="DR99" s="66">
        <f>IF(details!BP99="","",details!BP99)</f>
        <v>30</v>
      </c>
      <c r="DS99" s="151">
        <f t="shared" si="213"/>
        <v>100</v>
      </c>
      <c r="DT99" s="97">
        <f t="shared" si="214"/>
        <v>200</v>
      </c>
      <c r="DU99" s="152">
        <f t="shared" si="215"/>
        <v>100</v>
      </c>
      <c r="DV99" s="97" t="str">
        <f t="shared" si="216"/>
        <v>A</v>
      </c>
      <c r="DW99" s="138">
        <f t="shared" si="160"/>
        <v>200</v>
      </c>
      <c r="DX99" s="138">
        <f t="shared" si="217"/>
        <v>0</v>
      </c>
      <c r="DY99" s="66">
        <f>IF(details!BQ99="","",details!BQ99)</f>
        <v>5</v>
      </c>
      <c r="DZ99" s="66">
        <f>IF(details!BR99="","",details!BR99)</f>
        <v>5</v>
      </c>
      <c r="EA99" s="66">
        <f t="shared" si="218"/>
        <v>10</v>
      </c>
      <c r="EB99" s="66">
        <f>IF(details!BS99="","",details!BS99)</f>
        <v>5</v>
      </c>
      <c r="EC99" s="66">
        <f>IF(details!BT99="","",details!BT99)</f>
        <v>5</v>
      </c>
      <c r="ED99" s="66">
        <f t="shared" si="219"/>
        <v>10</v>
      </c>
      <c r="EE99" s="66">
        <f>IF(details!BU99="","",details!BU99)</f>
        <v>5</v>
      </c>
      <c r="EF99" s="66">
        <f>IF(details!BV99="","",details!BV99)</f>
        <v>5</v>
      </c>
      <c r="EG99" s="66">
        <f t="shared" si="220"/>
        <v>10</v>
      </c>
      <c r="EH99" s="150">
        <f t="shared" si="221"/>
        <v>30</v>
      </c>
      <c r="EI99" s="66">
        <f>IF(details!BW99="","",details!BW99)</f>
        <v>50</v>
      </c>
      <c r="EJ99" s="66">
        <f>IF(details!BX99="","",details!BX99)</f>
        <v>20</v>
      </c>
      <c r="EK99" s="150">
        <f t="shared" si="222"/>
        <v>70</v>
      </c>
      <c r="EL99" s="151">
        <f t="shared" si="223"/>
        <v>100</v>
      </c>
      <c r="EM99" s="66">
        <f>IF(details!BY99="","",details!BY99)</f>
        <v>70</v>
      </c>
      <c r="EN99" s="66">
        <f>IF(details!BZ99="","",details!BZ99)</f>
        <v>30</v>
      </c>
      <c r="EO99" s="151">
        <f t="shared" si="224"/>
        <v>100</v>
      </c>
      <c r="EP99" s="97">
        <f t="shared" si="225"/>
        <v>200</v>
      </c>
      <c r="EQ99" s="152">
        <f t="shared" si="226"/>
        <v>100</v>
      </c>
      <c r="ER99" s="97" t="str">
        <f t="shared" si="227"/>
        <v>A</v>
      </c>
      <c r="ES99" s="138">
        <f t="shared" si="161"/>
        <v>200</v>
      </c>
      <c r="ET99" s="138">
        <f t="shared" si="228"/>
        <v>0</v>
      </c>
      <c r="EU99" s="66">
        <f>IF(details!CA99="","",details!CA99)</f>
        <v>20</v>
      </c>
      <c r="EV99" s="66">
        <f>IF(details!CB99="","",details!CB99)</f>
        <v>20</v>
      </c>
      <c r="EW99" s="66">
        <f>IF(details!CC99="","",details!CC99)</f>
        <v>20</v>
      </c>
      <c r="EX99" s="66">
        <f>IF(details!CD99="","",details!CD99)</f>
        <v>20</v>
      </c>
      <c r="EY99" s="66">
        <f>IF(details!CE99="","",details!CE99)</f>
        <v>20</v>
      </c>
      <c r="EZ99" s="97">
        <f t="shared" si="229"/>
        <v>100</v>
      </c>
      <c r="FA99" s="97">
        <f t="shared" si="230"/>
        <v>100</v>
      </c>
      <c r="FB99" s="97" t="str">
        <f t="shared" si="231"/>
        <v>A</v>
      </c>
      <c r="FC99" s="138">
        <f t="shared" si="232"/>
        <v>100</v>
      </c>
      <c r="FD99" s="138">
        <f t="shared" si="233"/>
        <v>0</v>
      </c>
      <c r="FE99" s="66">
        <f>IF(details!CF99="","",details!CF99)</f>
        <v>20</v>
      </c>
      <c r="FF99" s="66">
        <f>IF(details!CG99="","",details!CG99)</f>
        <v>20</v>
      </c>
      <c r="FG99" s="66">
        <f>IF(details!CH99="","",details!CH99)</f>
        <v>20</v>
      </c>
      <c r="FH99" s="66">
        <f>IF(details!CI99="","",details!CI99)</f>
        <v>20</v>
      </c>
      <c r="FI99" s="66">
        <f>IF(details!CJ99="","",details!CJ99)</f>
        <v>20</v>
      </c>
      <c r="FJ99" s="97">
        <f t="shared" si="234"/>
        <v>100</v>
      </c>
      <c r="FK99" s="97">
        <f t="shared" si="235"/>
        <v>100</v>
      </c>
      <c r="FL99" s="97" t="str">
        <f t="shared" si="236"/>
        <v>A</v>
      </c>
      <c r="FM99" s="138">
        <f t="shared" si="237"/>
        <v>100</v>
      </c>
      <c r="FN99" s="138">
        <f t="shared" si="238"/>
        <v>0</v>
      </c>
      <c r="FO99" s="66">
        <f>IF(details!CK99="","",details!CK99)</f>
        <v>20</v>
      </c>
      <c r="FP99" s="66">
        <f>IF(details!CL99="","",details!CL99)</f>
        <v>20</v>
      </c>
      <c r="FQ99" s="66">
        <f>IF(details!CM99="","",details!CM99)</f>
        <v>20</v>
      </c>
      <c r="FR99" s="66">
        <f>IF(details!CN99="","",details!CN99)</f>
        <v>20</v>
      </c>
      <c r="FS99" s="66">
        <f>IF(details!CO99="","",details!CO99)</f>
        <v>20</v>
      </c>
      <c r="FT99" s="97">
        <f t="shared" si="239"/>
        <v>100</v>
      </c>
      <c r="FU99" s="97">
        <f t="shared" si="240"/>
        <v>100</v>
      </c>
      <c r="FV99" s="97" t="str">
        <f t="shared" si="241"/>
        <v>A</v>
      </c>
      <c r="FW99" s="138">
        <f t="shared" si="242"/>
        <v>100</v>
      </c>
      <c r="FX99" s="138">
        <f t="shared" si="243"/>
        <v>0</v>
      </c>
      <c r="FY99" s="96">
        <f t="shared" si="244"/>
        <v>200</v>
      </c>
      <c r="FZ99" s="96">
        <f t="shared" si="245"/>
        <v>170</v>
      </c>
      <c r="GA99" s="96" t="str">
        <f t="shared" si="246"/>
        <v>B</v>
      </c>
      <c r="GB99" s="96">
        <f t="shared" si="247"/>
        <v>200</v>
      </c>
      <c r="GC99" s="96">
        <f t="shared" si="248"/>
        <v>170</v>
      </c>
      <c r="GD99" s="96" t="str">
        <f t="shared" si="249"/>
        <v>B</v>
      </c>
      <c r="GE99" s="154">
        <f t="shared" si="250"/>
        <v>200</v>
      </c>
      <c r="GF99" s="154">
        <f t="shared" si="251"/>
        <v>200</v>
      </c>
      <c r="GG99" s="154" t="str">
        <f t="shared" si="252"/>
        <v>A</v>
      </c>
      <c r="GH99" s="96" t="str">
        <f t="shared" si="253"/>
        <v>A</v>
      </c>
      <c r="GI99" s="96" t="str">
        <f t="shared" si="254"/>
        <v/>
      </c>
      <c r="GJ99" s="96" t="str">
        <f t="shared" si="255"/>
        <v/>
      </c>
      <c r="GK99" s="96" t="str">
        <f t="shared" si="256"/>
        <v/>
      </c>
      <c r="GL99" s="96" t="str">
        <f t="shared" si="257"/>
        <v/>
      </c>
      <c r="GM99" s="96">
        <f t="shared" si="258"/>
        <v>200</v>
      </c>
      <c r="GN99" s="96">
        <f t="shared" si="259"/>
        <v>170</v>
      </c>
      <c r="GO99" s="96" t="str">
        <f t="shared" si="260"/>
        <v>B</v>
      </c>
      <c r="GP99" s="96">
        <f t="shared" si="261"/>
        <v>200</v>
      </c>
      <c r="GQ99" s="96">
        <f t="shared" si="262"/>
        <v>200</v>
      </c>
      <c r="GR99" s="96" t="str">
        <f t="shared" si="263"/>
        <v>A</v>
      </c>
      <c r="GS99" s="96">
        <f t="shared" si="264"/>
        <v>200</v>
      </c>
      <c r="GT99" s="96">
        <f t="shared" si="265"/>
        <v>200</v>
      </c>
      <c r="GU99" s="96" t="str">
        <f t="shared" si="266"/>
        <v>A</v>
      </c>
      <c r="GV99" s="96">
        <f t="shared" si="267"/>
        <v>100</v>
      </c>
      <c r="GW99" s="96">
        <f t="shared" si="268"/>
        <v>100</v>
      </c>
      <c r="GX99" s="96" t="str">
        <f t="shared" si="269"/>
        <v>A</v>
      </c>
      <c r="GY99" s="155">
        <f t="shared" si="270"/>
        <v>100</v>
      </c>
      <c r="GZ99" s="155">
        <f t="shared" si="271"/>
        <v>100</v>
      </c>
      <c r="HA99" s="155" t="str">
        <f t="shared" si="272"/>
        <v>A</v>
      </c>
      <c r="HB99" s="155">
        <f t="shared" si="273"/>
        <v>100</v>
      </c>
      <c r="HC99" s="155">
        <f t="shared" si="274"/>
        <v>100</v>
      </c>
      <c r="HD99" s="155" t="str">
        <f t="shared" si="275"/>
        <v>A</v>
      </c>
      <c r="HE99" s="257">
        <f t="shared" si="276"/>
        <v>0</v>
      </c>
      <c r="HF99" s="257">
        <f t="shared" si="277"/>
        <v>0</v>
      </c>
      <c r="HG99" s="257">
        <f t="shared" si="278"/>
        <v>4</v>
      </c>
      <c r="HH99" s="257">
        <f t="shared" si="279"/>
        <v>0</v>
      </c>
      <c r="HI99" s="66" t="str">
        <f t="shared" si="162"/>
        <v>PASSED</v>
      </c>
      <c r="HJ99" s="93">
        <f t="shared" si="280"/>
        <v>1200</v>
      </c>
      <c r="HK99" s="93">
        <f t="shared" si="281"/>
        <v>1110</v>
      </c>
      <c r="HL99" s="94">
        <f t="shared" si="282"/>
        <v>92.5</v>
      </c>
      <c r="HM99" s="216">
        <f t="shared" si="283"/>
        <v>92.5</v>
      </c>
      <c r="HN99" s="217">
        <f t="shared" si="284"/>
        <v>6</v>
      </c>
      <c r="HO99" s="95" t="str">
        <f t="shared" si="285"/>
        <v>A</v>
      </c>
      <c r="HP99" s="156" t="str">
        <f>details!EP99</f>
        <v/>
      </c>
      <c r="HQ99" s="157" t="str">
        <f>details!EQ99</f>
        <v/>
      </c>
      <c r="HR99" s="220" t="str">
        <f t="shared" si="286"/>
        <v/>
      </c>
      <c r="HS99" s="102" t="str">
        <f>IF(details!CP99="","",details!CP99)</f>
        <v/>
      </c>
    </row>
    <row r="100" spans="1:238" ht="14" customHeight="1">
      <c r="A100" s="147">
        <f>IF(details!A100="","",details!A100)</f>
        <v>94</v>
      </c>
      <c r="B100" s="66" t="str">
        <f>IF(details!B100="","",details!B100)</f>
        <v/>
      </c>
      <c r="C100" s="66" t="str">
        <f>IF(details!C100="","",details!C100)</f>
        <v/>
      </c>
      <c r="D100" s="97">
        <f>IF(details!D100="","",details!D100)</f>
        <v>894</v>
      </c>
      <c r="E100" s="97" t="str">
        <f>IF(details!E100="","",details!E100)</f>
        <v/>
      </c>
      <c r="F100" s="66" t="str">
        <f>IF(details!F100="","",details!F100)</f>
        <v/>
      </c>
      <c r="G100" s="315" t="str">
        <f>IF(details!G100="","",details!G100)</f>
        <v/>
      </c>
      <c r="H100" s="148" t="str">
        <f>IF(details!CQ100="","",details!CQ100)</f>
        <v/>
      </c>
      <c r="I100" s="149" t="str">
        <f>IF(details!I100="","",details!I100)</f>
        <v>A94</v>
      </c>
      <c r="J100" s="149" t="str">
        <f>IF(details!J100="","",details!J100)</f>
        <v>B94</v>
      </c>
      <c r="K100" s="149" t="str">
        <f>IF(details!K100="","",details!K100)</f>
        <v>C94</v>
      </c>
      <c r="L100" s="66">
        <f>IF(details!L100="","",details!L100)</f>
        <v>5</v>
      </c>
      <c r="M100" s="66">
        <f>IF(details!M100="","",details!M100)</f>
        <v>5</v>
      </c>
      <c r="N100" s="66">
        <f t="shared" si="163"/>
        <v>10</v>
      </c>
      <c r="O100" s="66">
        <f>IF(details!N100="","",details!N100)</f>
        <v>5</v>
      </c>
      <c r="P100" s="66">
        <f>IF(details!O100="","",details!O100)</f>
        <v>5</v>
      </c>
      <c r="Q100" s="66">
        <f t="shared" si="164"/>
        <v>10</v>
      </c>
      <c r="R100" s="66">
        <f>IF(details!P100="","",details!P100)</f>
        <v>5</v>
      </c>
      <c r="S100" s="66">
        <f>IF(details!Q100="","",details!Q100)</f>
        <v>5</v>
      </c>
      <c r="T100" s="66">
        <f t="shared" si="165"/>
        <v>10</v>
      </c>
      <c r="U100" s="150">
        <f t="shared" si="166"/>
        <v>30</v>
      </c>
      <c r="V100" s="66">
        <f>IF(details!R100="","",details!R100)</f>
        <v>27</v>
      </c>
      <c r="W100" s="66">
        <f>IF(details!S100="","",details!S100)</f>
        <v>27</v>
      </c>
      <c r="X100" s="66">
        <f>IF(details!T100="","",details!T100)</f>
        <v>7</v>
      </c>
      <c r="Y100" s="150">
        <f t="shared" si="167"/>
        <v>61</v>
      </c>
      <c r="Z100" s="151">
        <f t="shared" si="168"/>
        <v>91</v>
      </c>
      <c r="AA100" s="66">
        <f>IF(details!U100="","",details!U100)</f>
        <v>27</v>
      </c>
      <c r="AB100" s="66">
        <f>IF(details!V100="","",details!V100)</f>
        <v>27</v>
      </c>
      <c r="AC100" s="66">
        <f>IF(details!W100="","",details!W100)</f>
        <v>20</v>
      </c>
      <c r="AD100" s="151">
        <f t="shared" si="169"/>
        <v>74</v>
      </c>
      <c r="AE100" s="97">
        <f t="shared" si="170"/>
        <v>165</v>
      </c>
      <c r="AF100" s="152">
        <f t="shared" si="171"/>
        <v>83</v>
      </c>
      <c r="AG100" s="97" t="str">
        <f t="shared" si="172"/>
        <v>B</v>
      </c>
      <c r="AH100" s="138">
        <f t="shared" si="156"/>
        <v>200</v>
      </c>
      <c r="AI100" s="138">
        <f t="shared" si="173"/>
        <v>0</v>
      </c>
      <c r="AJ100" s="66">
        <f>IF(details!X100="","",details!X100)</f>
        <v>5</v>
      </c>
      <c r="AK100" s="66">
        <f>IF(details!Y100="","",details!Y100)</f>
        <v>5</v>
      </c>
      <c r="AL100" s="66">
        <f t="shared" si="174"/>
        <v>10</v>
      </c>
      <c r="AM100" s="66">
        <f>IF(details!Z100="","",details!Z100)</f>
        <v>5</v>
      </c>
      <c r="AN100" s="66">
        <f>IF(details!AA100="","",details!AA100)</f>
        <v>5</v>
      </c>
      <c r="AO100" s="66">
        <f t="shared" si="175"/>
        <v>10</v>
      </c>
      <c r="AP100" s="66">
        <f>IF(details!AB100="","",details!AB100)</f>
        <v>5</v>
      </c>
      <c r="AQ100" s="66">
        <f>IF(details!AC100="","",details!AC100)</f>
        <v>5</v>
      </c>
      <c r="AR100" s="66">
        <f t="shared" si="176"/>
        <v>10</v>
      </c>
      <c r="AS100" s="150">
        <f t="shared" si="177"/>
        <v>30</v>
      </c>
      <c r="AT100" s="66">
        <f>IF(details!AD100="","",details!AD100)</f>
        <v>27</v>
      </c>
      <c r="AU100" s="66">
        <f>IF(details!AE100="","",details!AE100)</f>
        <v>27</v>
      </c>
      <c r="AV100" s="66">
        <f>IF(details!AF100="","",details!AF100)</f>
        <v>7</v>
      </c>
      <c r="AW100" s="150">
        <f t="shared" si="178"/>
        <v>61</v>
      </c>
      <c r="AX100" s="151">
        <f t="shared" si="179"/>
        <v>91</v>
      </c>
      <c r="AY100" s="66">
        <f>IF(details!AG100="","",details!AG100)</f>
        <v>27</v>
      </c>
      <c r="AZ100" s="66">
        <f>IF(details!AH100="","",details!AH100)</f>
        <v>27</v>
      </c>
      <c r="BA100" s="66">
        <f>IF(details!AI100="","",details!AI100)</f>
        <v>20</v>
      </c>
      <c r="BB100" s="151">
        <f t="shared" si="180"/>
        <v>74</v>
      </c>
      <c r="BC100" s="97">
        <f t="shared" si="181"/>
        <v>165</v>
      </c>
      <c r="BD100" s="152">
        <f t="shared" si="182"/>
        <v>83</v>
      </c>
      <c r="BE100" s="97" t="str">
        <f t="shared" si="183"/>
        <v>B</v>
      </c>
      <c r="BF100" s="138">
        <f t="shared" si="157"/>
        <v>200</v>
      </c>
      <c r="BG100" s="138">
        <f t="shared" si="184"/>
        <v>0</v>
      </c>
      <c r="BH100" s="153" t="str">
        <f>IF(D100="","",details!AJ100)</f>
        <v>s</v>
      </c>
      <c r="BI100" s="66">
        <f>IF(details!AK100="","",details!AK100)</f>
        <v>5</v>
      </c>
      <c r="BJ100" s="66">
        <f>IF(details!AL100="","",details!AL100)</f>
        <v>5</v>
      </c>
      <c r="BK100" s="66">
        <f t="shared" si="185"/>
        <v>10</v>
      </c>
      <c r="BL100" s="66">
        <f>IF(details!AM100="","",details!AM100)</f>
        <v>5</v>
      </c>
      <c r="BM100" s="66">
        <f>IF(details!AN100="","",details!AN100)</f>
        <v>5</v>
      </c>
      <c r="BN100" s="66">
        <f t="shared" si="186"/>
        <v>10</v>
      </c>
      <c r="BO100" s="66">
        <f>IF(details!AO100="","",details!AO100)</f>
        <v>5</v>
      </c>
      <c r="BP100" s="66">
        <f>IF(details!AP100="","",details!AP100)</f>
        <v>5</v>
      </c>
      <c r="BQ100" s="66">
        <f t="shared" si="187"/>
        <v>10</v>
      </c>
      <c r="BR100" s="150">
        <f t="shared" si="188"/>
        <v>30</v>
      </c>
      <c r="BS100" s="66">
        <f>IF(details!AQ100="","",details!AQ100)</f>
        <v>50</v>
      </c>
      <c r="BT100" s="66">
        <f>IF(details!AR100="","",details!AR100)</f>
        <v>20</v>
      </c>
      <c r="BU100" s="150">
        <f t="shared" si="189"/>
        <v>70</v>
      </c>
      <c r="BV100" s="151">
        <f t="shared" si="190"/>
        <v>100</v>
      </c>
      <c r="BW100" s="66">
        <f>IF(details!AS100="","",details!AS100)</f>
        <v>70</v>
      </c>
      <c r="BX100" s="66">
        <f>IF(details!AT100="","",details!AT100)</f>
        <v>30</v>
      </c>
      <c r="BY100" s="151">
        <f t="shared" si="191"/>
        <v>100</v>
      </c>
      <c r="BZ100" s="97">
        <f t="shared" si="192"/>
        <v>200</v>
      </c>
      <c r="CA100" s="152">
        <f t="shared" si="193"/>
        <v>100</v>
      </c>
      <c r="CB100" s="97" t="str">
        <f t="shared" si="194"/>
        <v>A</v>
      </c>
      <c r="CC100" s="138">
        <f t="shared" si="158"/>
        <v>200</v>
      </c>
      <c r="CD100" s="138">
        <f t="shared" si="195"/>
        <v>0</v>
      </c>
      <c r="CE100" s="66">
        <f>IF(details!AU100="","",details!AU100)</f>
        <v>5</v>
      </c>
      <c r="CF100" s="66">
        <f>IF(details!AV100="","",details!AV100)</f>
        <v>5</v>
      </c>
      <c r="CG100" s="66">
        <f t="shared" si="196"/>
        <v>10</v>
      </c>
      <c r="CH100" s="66">
        <f>IF(details!AW100="","",details!AW100)</f>
        <v>5</v>
      </c>
      <c r="CI100" s="66">
        <f>IF(details!AX100="","",details!AX100)</f>
        <v>5</v>
      </c>
      <c r="CJ100" s="66">
        <f t="shared" si="197"/>
        <v>10</v>
      </c>
      <c r="CK100" s="66">
        <f>IF(details!AY100="","",details!AY100)</f>
        <v>5</v>
      </c>
      <c r="CL100" s="66">
        <f>IF(details!AZ100="","",details!AZ100)</f>
        <v>5</v>
      </c>
      <c r="CM100" s="66">
        <f t="shared" si="198"/>
        <v>10</v>
      </c>
      <c r="CN100" s="150">
        <f t="shared" si="199"/>
        <v>30</v>
      </c>
      <c r="CO100" s="66">
        <f>IF(details!BA100="","",details!BA100)</f>
        <v>27</v>
      </c>
      <c r="CP100" s="66">
        <f>IF(details!BB100="","",details!BB100)</f>
        <v>27</v>
      </c>
      <c r="CQ100" s="66">
        <f>IF(details!BC100="","",details!BC100)</f>
        <v>7</v>
      </c>
      <c r="CR100" s="150">
        <f t="shared" si="200"/>
        <v>61</v>
      </c>
      <c r="CS100" s="151">
        <f t="shared" si="201"/>
        <v>91</v>
      </c>
      <c r="CT100" s="66">
        <f>IF(details!BD100="","",details!BD100)</f>
        <v>27</v>
      </c>
      <c r="CU100" s="66">
        <f>IF(details!BE100="","",details!BE100)</f>
        <v>27</v>
      </c>
      <c r="CV100" s="66">
        <f>IF(details!BF100="","",details!BF100)</f>
        <v>20</v>
      </c>
      <c r="CW100" s="151">
        <f t="shared" si="202"/>
        <v>74</v>
      </c>
      <c r="CX100" s="97">
        <f t="shared" si="203"/>
        <v>165</v>
      </c>
      <c r="CY100" s="152">
        <f t="shared" si="204"/>
        <v>83</v>
      </c>
      <c r="CZ100" s="97" t="str">
        <f t="shared" si="205"/>
        <v>B</v>
      </c>
      <c r="DA100" s="138">
        <f t="shared" si="159"/>
        <v>200</v>
      </c>
      <c r="DB100" s="138">
        <f t="shared" si="206"/>
        <v>0</v>
      </c>
      <c r="DC100" s="66">
        <f>IF(details!BG100="","",details!BG100)</f>
        <v>5</v>
      </c>
      <c r="DD100" s="66">
        <f>IF(details!BH100="","",details!BH100)</f>
        <v>5</v>
      </c>
      <c r="DE100" s="66">
        <f t="shared" si="207"/>
        <v>10</v>
      </c>
      <c r="DF100" s="66">
        <f>IF(details!BI100="","",details!BI100)</f>
        <v>5</v>
      </c>
      <c r="DG100" s="66">
        <f>IF(details!BJ100="","",details!BJ100)</f>
        <v>5</v>
      </c>
      <c r="DH100" s="66">
        <f t="shared" si="208"/>
        <v>10</v>
      </c>
      <c r="DI100" s="66">
        <f>IF(details!BK100="","",details!BK100)</f>
        <v>5</v>
      </c>
      <c r="DJ100" s="66">
        <f>IF(details!BL100="","",details!BL100)</f>
        <v>5</v>
      </c>
      <c r="DK100" s="66">
        <f t="shared" si="209"/>
        <v>10</v>
      </c>
      <c r="DL100" s="150">
        <f t="shared" si="210"/>
        <v>30</v>
      </c>
      <c r="DM100" s="66">
        <f>IF(details!BM100="","",details!BM100)</f>
        <v>50</v>
      </c>
      <c r="DN100" s="66">
        <f>IF(details!BN100="","",details!BN100)</f>
        <v>20</v>
      </c>
      <c r="DO100" s="150">
        <f t="shared" si="211"/>
        <v>70</v>
      </c>
      <c r="DP100" s="151">
        <f t="shared" si="212"/>
        <v>100</v>
      </c>
      <c r="DQ100" s="66">
        <f>IF(details!BO100="","",details!BO100)</f>
        <v>70</v>
      </c>
      <c r="DR100" s="66">
        <f>IF(details!BP100="","",details!BP100)</f>
        <v>30</v>
      </c>
      <c r="DS100" s="151">
        <f t="shared" si="213"/>
        <v>100</v>
      </c>
      <c r="DT100" s="97">
        <f t="shared" si="214"/>
        <v>200</v>
      </c>
      <c r="DU100" s="152">
        <f t="shared" si="215"/>
        <v>100</v>
      </c>
      <c r="DV100" s="97" t="str">
        <f t="shared" si="216"/>
        <v>A</v>
      </c>
      <c r="DW100" s="138">
        <f t="shared" si="160"/>
        <v>200</v>
      </c>
      <c r="DX100" s="138">
        <f t="shared" si="217"/>
        <v>0</v>
      </c>
      <c r="DY100" s="66">
        <f>IF(details!BQ100="","",details!BQ100)</f>
        <v>5</v>
      </c>
      <c r="DZ100" s="66">
        <f>IF(details!BR100="","",details!BR100)</f>
        <v>5</v>
      </c>
      <c r="EA100" s="66">
        <f t="shared" si="218"/>
        <v>10</v>
      </c>
      <c r="EB100" s="66">
        <f>IF(details!BS100="","",details!BS100)</f>
        <v>5</v>
      </c>
      <c r="EC100" s="66">
        <f>IF(details!BT100="","",details!BT100)</f>
        <v>5</v>
      </c>
      <c r="ED100" s="66">
        <f t="shared" si="219"/>
        <v>10</v>
      </c>
      <c r="EE100" s="66">
        <f>IF(details!BU100="","",details!BU100)</f>
        <v>5</v>
      </c>
      <c r="EF100" s="66">
        <f>IF(details!BV100="","",details!BV100)</f>
        <v>5</v>
      </c>
      <c r="EG100" s="66">
        <f t="shared" si="220"/>
        <v>10</v>
      </c>
      <c r="EH100" s="150">
        <f t="shared" si="221"/>
        <v>30</v>
      </c>
      <c r="EI100" s="66">
        <f>IF(details!BW100="","",details!BW100)</f>
        <v>50</v>
      </c>
      <c r="EJ100" s="66">
        <f>IF(details!BX100="","",details!BX100)</f>
        <v>20</v>
      </c>
      <c r="EK100" s="150">
        <f t="shared" si="222"/>
        <v>70</v>
      </c>
      <c r="EL100" s="151">
        <f t="shared" si="223"/>
        <v>100</v>
      </c>
      <c r="EM100" s="66">
        <f>IF(details!BY100="","",details!BY100)</f>
        <v>70</v>
      </c>
      <c r="EN100" s="66">
        <f>IF(details!BZ100="","",details!BZ100)</f>
        <v>30</v>
      </c>
      <c r="EO100" s="151">
        <f t="shared" si="224"/>
        <v>100</v>
      </c>
      <c r="EP100" s="97">
        <f t="shared" si="225"/>
        <v>200</v>
      </c>
      <c r="EQ100" s="152">
        <f t="shared" si="226"/>
        <v>100</v>
      </c>
      <c r="ER100" s="97" t="str">
        <f t="shared" si="227"/>
        <v>A</v>
      </c>
      <c r="ES100" s="138">
        <f t="shared" si="161"/>
        <v>200</v>
      </c>
      <c r="ET100" s="138">
        <f t="shared" si="228"/>
        <v>0</v>
      </c>
      <c r="EU100" s="66">
        <f>IF(details!CA100="","",details!CA100)</f>
        <v>20</v>
      </c>
      <c r="EV100" s="66">
        <f>IF(details!CB100="","",details!CB100)</f>
        <v>20</v>
      </c>
      <c r="EW100" s="66">
        <f>IF(details!CC100="","",details!CC100)</f>
        <v>20</v>
      </c>
      <c r="EX100" s="66">
        <f>IF(details!CD100="","",details!CD100)</f>
        <v>20</v>
      </c>
      <c r="EY100" s="66">
        <f>IF(details!CE100="","",details!CE100)</f>
        <v>20</v>
      </c>
      <c r="EZ100" s="97">
        <f t="shared" si="229"/>
        <v>100</v>
      </c>
      <c r="FA100" s="97">
        <f t="shared" si="230"/>
        <v>100</v>
      </c>
      <c r="FB100" s="97" t="str">
        <f t="shared" si="231"/>
        <v>A</v>
      </c>
      <c r="FC100" s="138">
        <f t="shared" si="232"/>
        <v>100</v>
      </c>
      <c r="FD100" s="138">
        <f t="shared" si="233"/>
        <v>0</v>
      </c>
      <c r="FE100" s="66">
        <f>IF(details!CF100="","",details!CF100)</f>
        <v>20</v>
      </c>
      <c r="FF100" s="66">
        <f>IF(details!CG100="","",details!CG100)</f>
        <v>20</v>
      </c>
      <c r="FG100" s="66">
        <f>IF(details!CH100="","",details!CH100)</f>
        <v>20</v>
      </c>
      <c r="FH100" s="66">
        <f>IF(details!CI100="","",details!CI100)</f>
        <v>20</v>
      </c>
      <c r="FI100" s="66">
        <f>IF(details!CJ100="","",details!CJ100)</f>
        <v>20</v>
      </c>
      <c r="FJ100" s="97">
        <f t="shared" si="234"/>
        <v>100</v>
      </c>
      <c r="FK100" s="97">
        <f t="shared" si="235"/>
        <v>100</v>
      </c>
      <c r="FL100" s="97" t="str">
        <f t="shared" si="236"/>
        <v>A</v>
      </c>
      <c r="FM100" s="138">
        <f t="shared" si="237"/>
        <v>100</v>
      </c>
      <c r="FN100" s="138">
        <f t="shared" si="238"/>
        <v>0</v>
      </c>
      <c r="FO100" s="66">
        <f>IF(details!CK100="","",details!CK100)</f>
        <v>20</v>
      </c>
      <c r="FP100" s="66">
        <f>IF(details!CL100="","",details!CL100)</f>
        <v>20</v>
      </c>
      <c r="FQ100" s="66">
        <f>IF(details!CM100="","",details!CM100)</f>
        <v>20</v>
      </c>
      <c r="FR100" s="66">
        <f>IF(details!CN100="","",details!CN100)</f>
        <v>20</v>
      </c>
      <c r="FS100" s="66">
        <f>IF(details!CO100="","",details!CO100)</f>
        <v>20</v>
      </c>
      <c r="FT100" s="97">
        <f t="shared" si="239"/>
        <v>100</v>
      </c>
      <c r="FU100" s="97">
        <f t="shared" si="240"/>
        <v>100</v>
      </c>
      <c r="FV100" s="97" t="str">
        <f t="shared" si="241"/>
        <v>A</v>
      </c>
      <c r="FW100" s="138">
        <f t="shared" si="242"/>
        <v>100</v>
      </c>
      <c r="FX100" s="138">
        <f t="shared" si="243"/>
        <v>0</v>
      </c>
      <c r="FY100" s="96">
        <f t="shared" si="244"/>
        <v>200</v>
      </c>
      <c r="FZ100" s="96">
        <f t="shared" si="245"/>
        <v>165</v>
      </c>
      <c r="GA100" s="96" t="str">
        <f t="shared" si="246"/>
        <v>B</v>
      </c>
      <c r="GB100" s="96">
        <f t="shared" si="247"/>
        <v>200</v>
      </c>
      <c r="GC100" s="96">
        <f t="shared" si="248"/>
        <v>165</v>
      </c>
      <c r="GD100" s="96" t="str">
        <f t="shared" si="249"/>
        <v>B</v>
      </c>
      <c r="GE100" s="154">
        <f t="shared" si="250"/>
        <v>200</v>
      </c>
      <c r="GF100" s="154">
        <f t="shared" si="251"/>
        <v>200</v>
      </c>
      <c r="GG100" s="154" t="str">
        <f t="shared" si="252"/>
        <v>A</v>
      </c>
      <c r="GH100" s="96" t="str">
        <f t="shared" si="253"/>
        <v>A</v>
      </c>
      <c r="GI100" s="96" t="str">
        <f t="shared" si="254"/>
        <v/>
      </c>
      <c r="GJ100" s="96" t="str">
        <f t="shared" si="255"/>
        <v/>
      </c>
      <c r="GK100" s="96" t="str">
        <f t="shared" si="256"/>
        <v/>
      </c>
      <c r="GL100" s="96" t="str">
        <f t="shared" si="257"/>
        <v/>
      </c>
      <c r="GM100" s="96">
        <f t="shared" si="258"/>
        <v>200</v>
      </c>
      <c r="GN100" s="96">
        <f t="shared" si="259"/>
        <v>165</v>
      </c>
      <c r="GO100" s="96" t="str">
        <f t="shared" si="260"/>
        <v>B</v>
      </c>
      <c r="GP100" s="96">
        <f t="shared" si="261"/>
        <v>200</v>
      </c>
      <c r="GQ100" s="96">
        <f t="shared" si="262"/>
        <v>200</v>
      </c>
      <c r="GR100" s="96" t="str">
        <f t="shared" si="263"/>
        <v>A</v>
      </c>
      <c r="GS100" s="96">
        <f t="shared" si="264"/>
        <v>200</v>
      </c>
      <c r="GT100" s="96">
        <f t="shared" si="265"/>
        <v>200</v>
      </c>
      <c r="GU100" s="96" t="str">
        <f t="shared" si="266"/>
        <v>A</v>
      </c>
      <c r="GV100" s="96">
        <f t="shared" si="267"/>
        <v>100</v>
      </c>
      <c r="GW100" s="96">
        <f t="shared" si="268"/>
        <v>100</v>
      </c>
      <c r="GX100" s="96" t="str">
        <f t="shared" si="269"/>
        <v>A</v>
      </c>
      <c r="GY100" s="155">
        <f t="shared" si="270"/>
        <v>100</v>
      </c>
      <c r="GZ100" s="155">
        <f t="shared" si="271"/>
        <v>100</v>
      </c>
      <c r="HA100" s="155" t="str">
        <f t="shared" si="272"/>
        <v>A</v>
      </c>
      <c r="HB100" s="155">
        <f t="shared" si="273"/>
        <v>100</v>
      </c>
      <c r="HC100" s="155">
        <f t="shared" si="274"/>
        <v>100</v>
      </c>
      <c r="HD100" s="155" t="str">
        <f t="shared" si="275"/>
        <v>A</v>
      </c>
      <c r="HE100" s="257">
        <f t="shared" si="276"/>
        <v>0</v>
      </c>
      <c r="HF100" s="257">
        <f t="shared" si="277"/>
        <v>0</v>
      </c>
      <c r="HG100" s="257">
        <f t="shared" si="278"/>
        <v>4</v>
      </c>
      <c r="HH100" s="257">
        <f t="shared" si="279"/>
        <v>0</v>
      </c>
      <c r="HI100" s="66" t="str">
        <f t="shared" si="162"/>
        <v>PASSED</v>
      </c>
      <c r="HJ100" s="93">
        <f t="shared" si="280"/>
        <v>1200</v>
      </c>
      <c r="HK100" s="93">
        <f t="shared" si="281"/>
        <v>1095</v>
      </c>
      <c r="HL100" s="94">
        <f t="shared" si="282"/>
        <v>91.25</v>
      </c>
      <c r="HM100" s="216">
        <f t="shared" si="283"/>
        <v>91.25</v>
      </c>
      <c r="HN100" s="217">
        <f t="shared" si="284"/>
        <v>6.9999999999999982</v>
      </c>
      <c r="HO100" s="95" t="str">
        <f t="shared" si="285"/>
        <v>A</v>
      </c>
      <c r="HP100" s="156" t="str">
        <f>details!EP100</f>
        <v/>
      </c>
      <c r="HQ100" s="157" t="str">
        <f>details!EQ100</f>
        <v/>
      </c>
      <c r="HR100" s="220" t="str">
        <f t="shared" si="286"/>
        <v/>
      </c>
      <c r="HS100" s="102" t="str">
        <f>IF(details!CP100="","",details!CP100)</f>
        <v/>
      </c>
    </row>
    <row r="101" spans="1:238" ht="14" customHeight="1">
      <c r="A101" s="147">
        <f>IF(details!A101="","",details!A101)</f>
        <v>95</v>
      </c>
      <c r="B101" s="66" t="str">
        <f>IF(details!B101="","",details!B101)</f>
        <v/>
      </c>
      <c r="C101" s="66" t="str">
        <f>IF(details!C101="","",details!C101)</f>
        <v/>
      </c>
      <c r="D101" s="97">
        <f>IF(details!D101="","",details!D101)</f>
        <v>895</v>
      </c>
      <c r="E101" s="97" t="str">
        <f>IF(details!E101="","",details!E101)</f>
        <v/>
      </c>
      <c r="F101" s="66" t="str">
        <f>IF(details!F101="","",details!F101)</f>
        <v/>
      </c>
      <c r="G101" s="315" t="str">
        <f>IF(details!G101="","",details!G101)</f>
        <v/>
      </c>
      <c r="H101" s="148" t="str">
        <f>IF(details!CQ101="","",details!CQ101)</f>
        <v/>
      </c>
      <c r="I101" s="149" t="str">
        <f>IF(details!I101="","",details!I101)</f>
        <v>A95</v>
      </c>
      <c r="J101" s="149" t="str">
        <f>IF(details!J101="","",details!J101)</f>
        <v>B95</v>
      </c>
      <c r="K101" s="149" t="str">
        <f>IF(details!K101="","",details!K101)</f>
        <v>C95</v>
      </c>
      <c r="L101" s="66">
        <f>IF(details!L101="","",details!L101)</f>
        <v>5</v>
      </c>
      <c r="M101" s="66">
        <f>IF(details!M101="","",details!M101)</f>
        <v>5</v>
      </c>
      <c r="N101" s="66">
        <f t="shared" si="163"/>
        <v>10</v>
      </c>
      <c r="O101" s="66">
        <f>IF(details!N101="","",details!N101)</f>
        <v>5</v>
      </c>
      <c r="P101" s="66">
        <f>IF(details!O101="","",details!O101)</f>
        <v>5</v>
      </c>
      <c r="Q101" s="66">
        <f t="shared" si="164"/>
        <v>10</v>
      </c>
      <c r="R101" s="66">
        <f>IF(details!P101="","",details!P101)</f>
        <v>5</v>
      </c>
      <c r="S101" s="66">
        <f>IF(details!Q101="","",details!Q101)</f>
        <v>5</v>
      </c>
      <c r="T101" s="66">
        <f t="shared" si="165"/>
        <v>10</v>
      </c>
      <c r="U101" s="150">
        <f t="shared" si="166"/>
        <v>30</v>
      </c>
      <c r="V101" s="66">
        <f>IF(details!R101="","",details!R101)</f>
        <v>26</v>
      </c>
      <c r="W101" s="66">
        <f>IF(details!S101="","",details!S101)</f>
        <v>26</v>
      </c>
      <c r="X101" s="66">
        <f>IF(details!T101="","",details!T101)</f>
        <v>6</v>
      </c>
      <c r="Y101" s="150">
        <f t="shared" si="167"/>
        <v>58</v>
      </c>
      <c r="Z101" s="151">
        <f t="shared" si="168"/>
        <v>88</v>
      </c>
      <c r="AA101" s="66">
        <f>IF(details!U101="","",details!U101)</f>
        <v>26</v>
      </c>
      <c r="AB101" s="66">
        <f>IF(details!V101="","",details!V101)</f>
        <v>26</v>
      </c>
      <c r="AC101" s="66">
        <f>IF(details!W101="","",details!W101)</f>
        <v>20</v>
      </c>
      <c r="AD101" s="151">
        <f t="shared" si="169"/>
        <v>72</v>
      </c>
      <c r="AE101" s="97">
        <f t="shared" si="170"/>
        <v>160</v>
      </c>
      <c r="AF101" s="152">
        <f t="shared" si="171"/>
        <v>80</v>
      </c>
      <c r="AG101" s="97" t="str">
        <f t="shared" si="172"/>
        <v>B</v>
      </c>
      <c r="AH101" s="138">
        <f t="shared" si="156"/>
        <v>200</v>
      </c>
      <c r="AI101" s="138">
        <f t="shared" si="173"/>
        <v>0</v>
      </c>
      <c r="AJ101" s="66">
        <f>IF(details!X101="","",details!X101)</f>
        <v>5</v>
      </c>
      <c r="AK101" s="66">
        <f>IF(details!Y101="","",details!Y101)</f>
        <v>5</v>
      </c>
      <c r="AL101" s="66">
        <f t="shared" si="174"/>
        <v>10</v>
      </c>
      <c r="AM101" s="66">
        <f>IF(details!Z101="","",details!Z101)</f>
        <v>5</v>
      </c>
      <c r="AN101" s="66">
        <f>IF(details!AA101="","",details!AA101)</f>
        <v>5</v>
      </c>
      <c r="AO101" s="66">
        <f t="shared" si="175"/>
        <v>10</v>
      </c>
      <c r="AP101" s="66">
        <f>IF(details!AB101="","",details!AB101)</f>
        <v>5</v>
      </c>
      <c r="AQ101" s="66">
        <f>IF(details!AC101="","",details!AC101)</f>
        <v>5</v>
      </c>
      <c r="AR101" s="66">
        <f t="shared" si="176"/>
        <v>10</v>
      </c>
      <c r="AS101" s="150">
        <f t="shared" si="177"/>
        <v>30</v>
      </c>
      <c r="AT101" s="66">
        <f>IF(details!AD101="","",details!AD101)</f>
        <v>26</v>
      </c>
      <c r="AU101" s="66">
        <f>IF(details!AE101="","",details!AE101)</f>
        <v>26</v>
      </c>
      <c r="AV101" s="66">
        <f>IF(details!AF101="","",details!AF101)</f>
        <v>6</v>
      </c>
      <c r="AW101" s="150">
        <f t="shared" si="178"/>
        <v>58</v>
      </c>
      <c r="AX101" s="151">
        <f t="shared" si="179"/>
        <v>88</v>
      </c>
      <c r="AY101" s="66">
        <f>IF(details!AG101="","",details!AG101)</f>
        <v>26</v>
      </c>
      <c r="AZ101" s="66">
        <f>IF(details!AH101="","",details!AH101)</f>
        <v>26</v>
      </c>
      <c r="BA101" s="66">
        <f>IF(details!AI101="","",details!AI101)</f>
        <v>20</v>
      </c>
      <c r="BB101" s="151">
        <f t="shared" si="180"/>
        <v>72</v>
      </c>
      <c r="BC101" s="97">
        <f t="shared" si="181"/>
        <v>160</v>
      </c>
      <c r="BD101" s="152">
        <f t="shared" si="182"/>
        <v>80</v>
      </c>
      <c r="BE101" s="97" t="str">
        <f t="shared" si="183"/>
        <v>B</v>
      </c>
      <c r="BF101" s="138">
        <f t="shared" si="157"/>
        <v>200</v>
      </c>
      <c r="BG101" s="138">
        <f t="shared" si="184"/>
        <v>0</v>
      </c>
      <c r="BH101" s="153" t="str">
        <f>IF(D101="","",details!AJ101)</f>
        <v>s</v>
      </c>
      <c r="BI101" s="66">
        <f>IF(details!AK101="","",details!AK101)</f>
        <v>5</v>
      </c>
      <c r="BJ101" s="66">
        <f>IF(details!AL101="","",details!AL101)</f>
        <v>5</v>
      </c>
      <c r="BK101" s="66">
        <f t="shared" si="185"/>
        <v>10</v>
      </c>
      <c r="BL101" s="66">
        <f>IF(details!AM101="","",details!AM101)</f>
        <v>5</v>
      </c>
      <c r="BM101" s="66">
        <f>IF(details!AN101="","",details!AN101)</f>
        <v>5</v>
      </c>
      <c r="BN101" s="66">
        <f t="shared" si="186"/>
        <v>10</v>
      </c>
      <c r="BO101" s="66">
        <f>IF(details!AO101="","",details!AO101)</f>
        <v>5</v>
      </c>
      <c r="BP101" s="66">
        <f>IF(details!AP101="","",details!AP101)</f>
        <v>5</v>
      </c>
      <c r="BQ101" s="66">
        <f t="shared" si="187"/>
        <v>10</v>
      </c>
      <c r="BR101" s="150">
        <f t="shared" si="188"/>
        <v>30</v>
      </c>
      <c r="BS101" s="66">
        <f>IF(details!AQ101="","",details!AQ101)</f>
        <v>50</v>
      </c>
      <c r="BT101" s="66">
        <f>IF(details!AR101="","",details!AR101)</f>
        <v>20</v>
      </c>
      <c r="BU101" s="150">
        <f t="shared" si="189"/>
        <v>70</v>
      </c>
      <c r="BV101" s="151">
        <f t="shared" si="190"/>
        <v>100</v>
      </c>
      <c r="BW101" s="66">
        <f>IF(details!AS101="","",details!AS101)</f>
        <v>70</v>
      </c>
      <c r="BX101" s="66">
        <f>IF(details!AT101="","",details!AT101)</f>
        <v>30</v>
      </c>
      <c r="BY101" s="151">
        <f t="shared" si="191"/>
        <v>100</v>
      </c>
      <c r="BZ101" s="97">
        <f t="shared" si="192"/>
        <v>200</v>
      </c>
      <c r="CA101" s="152">
        <f t="shared" si="193"/>
        <v>100</v>
      </c>
      <c r="CB101" s="97" t="str">
        <f t="shared" si="194"/>
        <v>A</v>
      </c>
      <c r="CC101" s="138">
        <f t="shared" si="158"/>
        <v>200</v>
      </c>
      <c r="CD101" s="138">
        <f t="shared" si="195"/>
        <v>0</v>
      </c>
      <c r="CE101" s="66">
        <f>IF(details!AU101="","",details!AU101)</f>
        <v>5</v>
      </c>
      <c r="CF101" s="66">
        <f>IF(details!AV101="","",details!AV101)</f>
        <v>5</v>
      </c>
      <c r="CG101" s="66">
        <f t="shared" si="196"/>
        <v>10</v>
      </c>
      <c r="CH101" s="66">
        <f>IF(details!AW101="","",details!AW101)</f>
        <v>5</v>
      </c>
      <c r="CI101" s="66">
        <f>IF(details!AX101="","",details!AX101)</f>
        <v>5</v>
      </c>
      <c r="CJ101" s="66">
        <f t="shared" si="197"/>
        <v>10</v>
      </c>
      <c r="CK101" s="66">
        <f>IF(details!AY101="","",details!AY101)</f>
        <v>5</v>
      </c>
      <c r="CL101" s="66">
        <f>IF(details!AZ101="","",details!AZ101)</f>
        <v>5</v>
      </c>
      <c r="CM101" s="66">
        <f t="shared" si="198"/>
        <v>10</v>
      </c>
      <c r="CN101" s="150">
        <f t="shared" si="199"/>
        <v>30</v>
      </c>
      <c r="CO101" s="66">
        <f>IF(details!BA101="","",details!BA101)</f>
        <v>26</v>
      </c>
      <c r="CP101" s="66">
        <f>IF(details!BB101="","",details!BB101)</f>
        <v>26</v>
      </c>
      <c r="CQ101" s="66">
        <f>IF(details!BC101="","",details!BC101)</f>
        <v>6</v>
      </c>
      <c r="CR101" s="150">
        <f t="shared" si="200"/>
        <v>58</v>
      </c>
      <c r="CS101" s="151">
        <f t="shared" si="201"/>
        <v>88</v>
      </c>
      <c r="CT101" s="66">
        <f>IF(details!BD101="","",details!BD101)</f>
        <v>26</v>
      </c>
      <c r="CU101" s="66">
        <f>IF(details!BE101="","",details!BE101)</f>
        <v>26</v>
      </c>
      <c r="CV101" s="66">
        <f>IF(details!BF101="","",details!BF101)</f>
        <v>20</v>
      </c>
      <c r="CW101" s="151">
        <f t="shared" si="202"/>
        <v>72</v>
      </c>
      <c r="CX101" s="97">
        <f t="shared" si="203"/>
        <v>160</v>
      </c>
      <c r="CY101" s="152">
        <f t="shared" si="204"/>
        <v>80</v>
      </c>
      <c r="CZ101" s="97" t="str">
        <f t="shared" si="205"/>
        <v>B</v>
      </c>
      <c r="DA101" s="138">
        <f t="shared" si="159"/>
        <v>200</v>
      </c>
      <c r="DB101" s="138">
        <f t="shared" si="206"/>
        <v>0</v>
      </c>
      <c r="DC101" s="66">
        <f>IF(details!BG101="","",details!BG101)</f>
        <v>5</v>
      </c>
      <c r="DD101" s="66">
        <f>IF(details!BH101="","",details!BH101)</f>
        <v>5</v>
      </c>
      <c r="DE101" s="66">
        <f t="shared" si="207"/>
        <v>10</v>
      </c>
      <c r="DF101" s="66">
        <f>IF(details!BI101="","",details!BI101)</f>
        <v>5</v>
      </c>
      <c r="DG101" s="66">
        <f>IF(details!BJ101="","",details!BJ101)</f>
        <v>5</v>
      </c>
      <c r="DH101" s="66">
        <f t="shared" si="208"/>
        <v>10</v>
      </c>
      <c r="DI101" s="66">
        <f>IF(details!BK101="","",details!BK101)</f>
        <v>5</v>
      </c>
      <c r="DJ101" s="66">
        <f>IF(details!BL101="","",details!BL101)</f>
        <v>5</v>
      </c>
      <c r="DK101" s="66">
        <f t="shared" si="209"/>
        <v>10</v>
      </c>
      <c r="DL101" s="150">
        <f t="shared" si="210"/>
        <v>30</v>
      </c>
      <c r="DM101" s="66">
        <f>IF(details!BM101="","",details!BM101)</f>
        <v>50</v>
      </c>
      <c r="DN101" s="66">
        <f>IF(details!BN101="","",details!BN101)</f>
        <v>20</v>
      </c>
      <c r="DO101" s="150">
        <f t="shared" si="211"/>
        <v>70</v>
      </c>
      <c r="DP101" s="151">
        <f t="shared" si="212"/>
        <v>100</v>
      </c>
      <c r="DQ101" s="66">
        <f>IF(details!BO101="","",details!BO101)</f>
        <v>70</v>
      </c>
      <c r="DR101" s="66">
        <f>IF(details!BP101="","",details!BP101)</f>
        <v>30</v>
      </c>
      <c r="DS101" s="151">
        <f t="shared" si="213"/>
        <v>100</v>
      </c>
      <c r="DT101" s="97">
        <f t="shared" si="214"/>
        <v>200</v>
      </c>
      <c r="DU101" s="152">
        <f t="shared" si="215"/>
        <v>100</v>
      </c>
      <c r="DV101" s="97" t="str">
        <f t="shared" si="216"/>
        <v>A</v>
      </c>
      <c r="DW101" s="138">
        <f t="shared" si="160"/>
        <v>200</v>
      </c>
      <c r="DX101" s="138">
        <f t="shared" si="217"/>
        <v>0</v>
      </c>
      <c r="DY101" s="66">
        <f>IF(details!BQ101="","",details!BQ101)</f>
        <v>5</v>
      </c>
      <c r="DZ101" s="66">
        <f>IF(details!BR101="","",details!BR101)</f>
        <v>5</v>
      </c>
      <c r="EA101" s="66">
        <f t="shared" si="218"/>
        <v>10</v>
      </c>
      <c r="EB101" s="66">
        <f>IF(details!BS101="","",details!BS101)</f>
        <v>5</v>
      </c>
      <c r="EC101" s="66">
        <f>IF(details!BT101="","",details!BT101)</f>
        <v>5</v>
      </c>
      <c r="ED101" s="66">
        <f t="shared" si="219"/>
        <v>10</v>
      </c>
      <c r="EE101" s="66">
        <f>IF(details!BU101="","",details!BU101)</f>
        <v>5</v>
      </c>
      <c r="EF101" s="66">
        <f>IF(details!BV101="","",details!BV101)</f>
        <v>5</v>
      </c>
      <c r="EG101" s="66">
        <f t="shared" si="220"/>
        <v>10</v>
      </c>
      <c r="EH101" s="150">
        <f t="shared" si="221"/>
        <v>30</v>
      </c>
      <c r="EI101" s="66">
        <f>IF(details!BW101="","",details!BW101)</f>
        <v>50</v>
      </c>
      <c r="EJ101" s="66">
        <f>IF(details!BX101="","",details!BX101)</f>
        <v>20</v>
      </c>
      <c r="EK101" s="150">
        <f t="shared" si="222"/>
        <v>70</v>
      </c>
      <c r="EL101" s="151">
        <f t="shared" si="223"/>
        <v>100</v>
      </c>
      <c r="EM101" s="66">
        <f>IF(details!BY101="","",details!BY101)</f>
        <v>70</v>
      </c>
      <c r="EN101" s="66">
        <f>IF(details!BZ101="","",details!BZ101)</f>
        <v>30</v>
      </c>
      <c r="EO101" s="151">
        <f t="shared" si="224"/>
        <v>100</v>
      </c>
      <c r="EP101" s="97">
        <f t="shared" si="225"/>
        <v>200</v>
      </c>
      <c r="EQ101" s="152">
        <f t="shared" si="226"/>
        <v>100</v>
      </c>
      <c r="ER101" s="97" t="str">
        <f t="shared" si="227"/>
        <v>A</v>
      </c>
      <c r="ES101" s="138">
        <f t="shared" si="161"/>
        <v>200</v>
      </c>
      <c r="ET101" s="138">
        <f t="shared" si="228"/>
        <v>0</v>
      </c>
      <c r="EU101" s="66">
        <f>IF(details!CA101="","",details!CA101)</f>
        <v>20</v>
      </c>
      <c r="EV101" s="66">
        <f>IF(details!CB101="","",details!CB101)</f>
        <v>20</v>
      </c>
      <c r="EW101" s="66">
        <f>IF(details!CC101="","",details!CC101)</f>
        <v>20</v>
      </c>
      <c r="EX101" s="66">
        <f>IF(details!CD101="","",details!CD101)</f>
        <v>20</v>
      </c>
      <c r="EY101" s="66">
        <f>IF(details!CE101="","",details!CE101)</f>
        <v>20</v>
      </c>
      <c r="EZ101" s="97">
        <f t="shared" si="229"/>
        <v>100</v>
      </c>
      <c r="FA101" s="97">
        <f t="shared" si="230"/>
        <v>100</v>
      </c>
      <c r="FB101" s="97" t="str">
        <f t="shared" si="231"/>
        <v>A</v>
      </c>
      <c r="FC101" s="138">
        <f t="shared" si="232"/>
        <v>100</v>
      </c>
      <c r="FD101" s="138">
        <f t="shared" si="233"/>
        <v>0</v>
      </c>
      <c r="FE101" s="66">
        <f>IF(details!CF101="","",details!CF101)</f>
        <v>20</v>
      </c>
      <c r="FF101" s="66">
        <f>IF(details!CG101="","",details!CG101)</f>
        <v>20</v>
      </c>
      <c r="FG101" s="66">
        <f>IF(details!CH101="","",details!CH101)</f>
        <v>20</v>
      </c>
      <c r="FH101" s="66">
        <f>IF(details!CI101="","",details!CI101)</f>
        <v>20</v>
      </c>
      <c r="FI101" s="66">
        <f>IF(details!CJ101="","",details!CJ101)</f>
        <v>20</v>
      </c>
      <c r="FJ101" s="97">
        <f t="shared" si="234"/>
        <v>100</v>
      </c>
      <c r="FK101" s="97">
        <f t="shared" si="235"/>
        <v>100</v>
      </c>
      <c r="FL101" s="97" t="str">
        <f t="shared" si="236"/>
        <v>A</v>
      </c>
      <c r="FM101" s="138">
        <f t="shared" si="237"/>
        <v>100</v>
      </c>
      <c r="FN101" s="138">
        <f t="shared" si="238"/>
        <v>0</v>
      </c>
      <c r="FO101" s="66">
        <f>IF(details!CK101="","",details!CK101)</f>
        <v>20</v>
      </c>
      <c r="FP101" s="66">
        <f>IF(details!CL101="","",details!CL101)</f>
        <v>20</v>
      </c>
      <c r="FQ101" s="66">
        <f>IF(details!CM101="","",details!CM101)</f>
        <v>20</v>
      </c>
      <c r="FR101" s="66">
        <f>IF(details!CN101="","",details!CN101)</f>
        <v>20</v>
      </c>
      <c r="FS101" s="66">
        <f>IF(details!CO101="","",details!CO101)</f>
        <v>20</v>
      </c>
      <c r="FT101" s="97">
        <f t="shared" si="239"/>
        <v>100</v>
      </c>
      <c r="FU101" s="97">
        <f t="shared" si="240"/>
        <v>100</v>
      </c>
      <c r="FV101" s="97" t="str">
        <f t="shared" si="241"/>
        <v>A</v>
      </c>
      <c r="FW101" s="138">
        <f t="shared" si="242"/>
        <v>100</v>
      </c>
      <c r="FX101" s="138">
        <f t="shared" si="243"/>
        <v>0</v>
      </c>
      <c r="FY101" s="96">
        <f t="shared" si="244"/>
        <v>200</v>
      </c>
      <c r="FZ101" s="96">
        <f t="shared" si="245"/>
        <v>160</v>
      </c>
      <c r="GA101" s="96" t="str">
        <f t="shared" si="246"/>
        <v>B</v>
      </c>
      <c r="GB101" s="96">
        <f t="shared" si="247"/>
        <v>200</v>
      </c>
      <c r="GC101" s="96">
        <f t="shared" si="248"/>
        <v>160</v>
      </c>
      <c r="GD101" s="96" t="str">
        <f t="shared" si="249"/>
        <v>B</v>
      </c>
      <c r="GE101" s="154">
        <f t="shared" si="250"/>
        <v>200</v>
      </c>
      <c r="GF101" s="154">
        <f t="shared" si="251"/>
        <v>200</v>
      </c>
      <c r="GG101" s="154" t="str">
        <f t="shared" si="252"/>
        <v>A</v>
      </c>
      <c r="GH101" s="96" t="str">
        <f t="shared" si="253"/>
        <v>A</v>
      </c>
      <c r="GI101" s="96" t="str">
        <f t="shared" si="254"/>
        <v/>
      </c>
      <c r="GJ101" s="96" t="str">
        <f t="shared" si="255"/>
        <v/>
      </c>
      <c r="GK101" s="96" t="str">
        <f t="shared" si="256"/>
        <v/>
      </c>
      <c r="GL101" s="96" t="str">
        <f t="shared" si="257"/>
        <v/>
      </c>
      <c r="GM101" s="96">
        <f t="shared" si="258"/>
        <v>200</v>
      </c>
      <c r="GN101" s="96">
        <f t="shared" si="259"/>
        <v>160</v>
      </c>
      <c r="GO101" s="96" t="str">
        <f t="shared" si="260"/>
        <v>B</v>
      </c>
      <c r="GP101" s="96">
        <f t="shared" si="261"/>
        <v>200</v>
      </c>
      <c r="GQ101" s="96">
        <f t="shared" si="262"/>
        <v>200</v>
      </c>
      <c r="GR101" s="96" t="str">
        <f t="shared" si="263"/>
        <v>A</v>
      </c>
      <c r="GS101" s="96">
        <f t="shared" si="264"/>
        <v>200</v>
      </c>
      <c r="GT101" s="96">
        <f t="shared" si="265"/>
        <v>200</v>
      </c>
      <c r="GU101" s="96" t="str">
        <f t="shared" si="266"/>
        <v>A</v>
      </c>
      <c r="GV101" s="96">
        <f t="shared" si="267"/>
        <v>100</v>
      </c>
      <c r="GW101" s="96">
        <f t="shared" si="268"/>
        <v>100</v>
      </c>
      <c r="GX101" s="96" t="str">
        <f t="shared" si="269"/>
        <v>A</v>
      </c>
      <c r="GY101" s="155">
        <f t="shared" si="270"/>
        <v>100</v>
      </c>
      <c r="GZ101" s="155">
        <f t="shared" si="271"/>
        <v>100</v>
      </c>
      <c r="HA101" s="155" t="str">
        <f t="shared" si="272"/>
        <v>A</v>
      </c>
      <c r="HB101" s="155">
        <f t="shared" si="273"/>
        <v>100</v>
      </c>
      <c r="HC101" s="155">
        <f t="shared" si="274"/>
        <v>100</v>
      </c>
      <c r="HD101" s="155" t="str">
        <f t="shared" si="275"/>
        <v>A</v>
      </c>
      <c r="HE101" s="257">
        <f t="shared" si="276"/>
        <v>0</v>
      </c>
      <c r="HF101" s="257">
        <f t="shared" si="277"/>
        <v>0</v>
      </c>
      <c r="HG101" s="257">
        <f t="shared" si="278"/>
        <v>4</v>
      </c>
      <c r="HH101" s="257">
        <f t="shared" si="279"/>
        <v>0</v>
      </c>
      <c r="HI101" s="66" t="str">
        <f t="shared" si="162"/>
        <v>PASSED</v>
      </c>
      <c r="HJ101" s="93">
        <f t="shared" si="280"/>
        <v>1200</v>
      </c>
      <c r="HK101" s="93">
        <f t="shared" si="281"/>
        <v>1080</v>
      </c>
      <c r="HL101" s="94">
        <f t="shared" si="282"/>
        <v>90</v>
      </c>
      <c r="HM101" s="216">
        <f t="shared" si="283"/>
        <v>90</v>
      </c>
      <c r="HN101" s="217">
        <f t="shared" si="284"/>
        <v>7.9999999999999947</v>
      </c>
      <c r="HO101" s="95" t="str">
        <f t="shared" si="285"/>
        <v>A</v>
      </c>
      <c r="HP101" s="156" t="str">
        <f>details!EP101</f>
        <v/>
      </c>
      <c r="HQ101" s="157" t="str">
        <f>details!EQ101</f>
        <v/>
      </c>
      <c r="HR101" s="220" t="str">
        <f t="shared" si="286"/>
        <v/>
      </c>
      <c r="HS101" s="102" t="str">
        <f>IF(details!CP101="","",details!CP101)</f>
        <v/>
      </c>
    </row>
    <row r="102" spans="1:238" ht="14" customHeight="1">
      <c r="A102" s="147">
        <f>IF(details!A102="","",details!A102)</f>
        <v>96</v>
      </c>
      <c r="B102" s="66" t="str">
        <f>IF(details!B102="","",details!B102)</f>
        <v/>
      </c>
      <c r="C102" s="66" t="str">
        <f>IF(details!C102="","",details!C102)</f>
        <v/>
      </c>
      <c r="D102" s="97">
        <f>IF(details!D102="","",details!D102)</f>
        <v>896</v>
      </c>
      <c r="E102" s="97" t="str">
        <f>IF(details!E102="","",details!E102)</f>
        <v/>
      </c>
      <c r="F102" s="66" t="str">
        <f>IF(details!F102="","",details!F102)</f>
        <v/>
      </c>
      <c r="G102" s="315" t="str">
        <f>IF(details!G102="","",details!G102)</f>
        <v/>
      </c>
      <c r="H102" s="148" t="str">
        <f>IF(details!CQ102="","",details!CQ102)</f>
        <v/>
      </c>
      <c r="I102" s="149" t="str">
        <f>IF(details!I102="","",details!I102)</f>
        <v>A96</v>
      </c>
      <c r="J102" s="149" t="str">
        <f>IF(details!J102="","",details!J102)</f>
        <v>B96</v>
      </c>
      <c r="K102" s="149" t="str">
        <f>IF(details!K102="","",details!K102)</f>
        <v>C96</v>
      </c>
      <c r="L102" s="66">
        <f>IF(details!L102="","",details!L102)</f>
        <v>5</v>
      </c>
      <c r="M102" s="66">
        <f>IF(details!M102="","",details!M102)</f>
        <v>5</v>
      </c>
      <c r="N102" s="66">
        <f t="shared" si="163"/>
        <v>10</v>
      </c>
      <c r="O102" s="66">
        <f>IF(details!N102="","",details!N102)</f>
        <v>5</v>
      </c>
      <c r="P102" s="66">
        <f>IF(details!O102="","",details!O102)</f>
        <v>5</v>
      </c>
      <c r="Q102" s="66">
        <f t="shared" si="164"/>
        <v>10</v>
      </c>
      <c r="R102" s="66">
        <f>IF(details!P102="","",details!P102)</f>
        <v>5</v>
      </c>
      <c r="S102" s="66">
        <f>IF(details!Q102="","",details!Q102)</f>
        <v>5</v>
      </c>
      <c r="T102" s="66">
        <f t="shared" si="165"/>
        <v>10</v>
      </c>
      <c r="U102" s="150">
        <f t="shared" si="166"/>
        <v>30</v>
      </c>
      <c r="V102" s="66">
        <f>IF(details!R102="","",details!R102)</f>
        <v>25</v>
      </c>
      <c r="W102" s="66">
        <f>IF(details!S102="","",details!S102)</f>
        <v>25</v>
      </c>
      <c r="X102" s="66">
        <f>IF(details!T102="","",details!T102)</f>
        <v>5</v>
      </c>
      <c r="Y102" s="150">
        <f t="shared" si="167"/>
        <v>55</v>
      </c>
      <c r="Z102" s="151">
        <f t="shared" si="168"/>
        <v>85</v>
      </c>
      <c r="AA102" s="66">
        <f>IF(details!U102="","",details!U102)</f>
        <v>25</v>
      </c>
      <c r="AB102" s="66">
        <f>IF(details!V102="","",details!V102)</f>
        <v>25</v>
      </c>
      <c r="AC102" s="66">
        <f>IF(details!W102="","",details!W102)</f>
        <v>20</v>
      </c>
      <c r="AD102" s="151">
        <f t="shared" si="169"/>
        <v>70</v>
      </c>
      <c r="AE102" s="97">
        <f t="shared" si="170"/>
        <v>155</v>
      </c>
      <c r="AF102" s="152">
        <f t="shared" si="171"/>
        <v>78</v>
      </c>
      <c r="AG102" s="97" t="str">
        <f t="shared" si="172"/>
        <v>B</v>
      </c>
      <c r="AH102" s="138">
        <f t="shared" si="156"/>
        <v>200</v>
      </c>
      <c r="AI102" s="138">
        <f t="shared" si="173"/>
        <v>0</v>
      </c>
      <c r="AJ102" s="66">
        <f>IF(details!X102="","",details!X102)</f>
        <v>5</v>
      </c>
      <c r="AK102" s="66">
        <f>IF(details!Y102="","",details!Y102)</f>
        <v>5</v>
      </c>
      <c r="AL102" s="66">
        <f t="shared" si="174"/>
        <v>10</v>
      </c>
      <c r="AM102" s="66">
        <f>IF(details!Z102="","",details!Z102)</f>
        <v>5</v>
      </c>
      <c r="AN102" s="66">
        <f>IF(details!AA102="","",details!AA102)</f>
        <v>5</v>
      </c>
      <c r="AO102" s="66">
        <f t="shared" si="175"/>
        <v>10</v>
      </c>
      <c r="AP102" s="66">
        <f>IF(details!AB102="","",details!AB102)</f>
        <v>5</v>
      </c>
      <c r="AQ102" s="66">
        <f>IF(details!AC102="","",details!AC102)</f>
        <v>5</v>
      </c>
      <c r="AR102" s="66">
        <f t="shared" si="176"/>
        <v>10</v>
      </c>
      <c r="AS102" s="150">
        <f t="shared" si="177"/>
        <v>30</v>
      </c>
      <c r="AT102" s="66">
        <f>IF(details!AD102="","",details!AD102)</f>
        <v>25</v>
      </c>
      <c r="AU102" s="66">
        <f>IF(details!AE102="","",details!AE102)</f>
        <v>25</v>
      </c>
      <c r="AV102" s="66">
        <f>IF(details!AF102="","",details!AF102)</f>
        <v>5</v>
      </c>
      <c r="AW102" s="150">
        <f t="shared" si="178"/>
        <v>55</v>
      </c>
      <c r="AX102" s="151">
        <f t="shared" si="179"/>
        <v>85</v>
      </c>
      <c r="AY102" s="66">
        <f>IF(details!AG102="","",details!AG102)</f>
        <v>25</v>
      </c>
      <c r="AZ102" s="66">
        <f>IF(details!AH102="","",details!AH102)</f>
        <v>25</v>
      </c>
      <c r="BA102" s="66">
        <f>IF(details!AI102="","",details!AI102)</f>
        <v>20</v>
      </c>
      <c r="BB102" s="151">
        <f t="shared" si="180"/>
        <v>70</v>
      </c>
      <c r="BC102" s="97">
        <f t="shared" si="181"/>
        <v>155</v>
      </c>
      <c r="BD102" s="152">
        <f t="shared" si="182"/>
        <v>78</v>
      </c>
      <c r="BE102" s="97" t="str">
        <f t="shared" si="183"/>
        <v>B</v>
      </c>
      <c r="BF102" s="138">
        <f t="shared" si="157"/>
        <v>200</v>
      </c>
      <c r="BG102" s="138">
        <f t="shared" si="184"/>
        <v>0</v>
      </c>
      <c r="BH102" s="153" t="str">
        <f>IF(D102="","",details!AJ102)</f>
        <v>s</v>
      </c>
      <c r="BI102" s="66">
        <f>IF(details!AK102="","",details!AK102)</f>
        <v>5</v>
      </c>
      <c r="BJ102" s="66">
        <f>IF(details!AL102="","",details!AL102)</f>
        <v>5</v>
      </c>
      <c r="BK102" s="66">
        <f t="shared" si="185"/>
        <v>10</v>
      </c>
      <c r="BL102" s="66">
        <f>IF(details!AM102="","",details!AM102)</f>
        <v>5</v>
      </c>
      <c r="BM102" s="66">
        <f>IF(details!AN102="","",details!AN102)</f>
        <v>5</v>
      </c>
      <c r="BN102" s="66">
        <f t="shared" si="186"/>
        <v>10</v>
      </c>
      <c r="BO102" s="66">
        <f>IF(details!AO102="","",details!AO102)</f>
        <v>5</v>
      </c>
      <c r="BP102" s="66">
        <f>IF(details!AP102="","",details!AP102)</f>
        <v>5</v>
      </c>
      <c r="BQ102" s="66">
        <f t="shared" si="187"/>
        <v>10</v>
      </c>
      <c r="BR102" s="150">
        <f t="shared" si="188"/>
        <v>30</v>
      </c>
      <c r="BS102" s="66">
        <f>IF(details!AQ102="","",details!AQ102)</f>
        <v>50</v>
      </c>
      <c r="BT102" s="66">
        <f>IF(details!AR102="","",details!AR102)</f>
        <v>20</v>
      </c>
      <c r="BU102" s="150">
        <f t="shared" si="189"/>
        <v>70</v>
      </c>
      <c r="BV102" s="151">
        <f t="shared" si="190"/>
        <v>100</v>
      </c>
      <c r="BW102" s="66">
        <f>IF(details!AS102="","",details!AS102)</f>
        <v>70</v>
      </c>
      <c r="BX102" s="66">
        <f>IF(details!AT102="","",details!AT102)</f>
        <v>30</v>
      </c>
      <c r="BY102" s="151">
        <f t="shared" si="191"/>
        <v>100</v>
      </c>
      <c r="BZ102" s="97">
        <f t="shared" si="192"/>
        <v>200</v>
      </c>
      <c r="CA102" s="152">
        <f t="shared" si="193"/>
        <v>100</v>
      </c>
      <c r="CB102" s="97" t="str">
        <f t="shared" si="194"/>
        <v>A</v>
      </c>
      <c r="CC102" s="138">
        <f t="shared" si="158"/>
        <v>200</v>
      </c>
      <c r="CD102" s="138">
        <f t="shared" si="195"/>
        <v>0</v>
      </c>
      <c r="CE102" s="66">
        <f>IF(details!AU102="","",details!AU102)</f>
        <v>5</v>
      </c>
      <c r="CF102" s="66">
        <f>IF(details!AV102="","",details!AV102)</f>
        <v>5</v>
      </c>
      <c r="CG102" s="66">
        <f t="shared" si="196"/>
        <v>10</v>
      </c>
      <c r="CH102" s="66">
        <f>IF(details!AW102="","",details!AW102)</f>
        <v>5</v>
      </c>
      <c r="CI102" s="66">
        <f>IF(details!AX102="","",details!AX102)</f>
        <v>5</v>
      </c>
      <c r="CJ102" s="66">
        <f t="shared" si="197"/>
        <v>10</v>
      </c>
      <c r="CK102" s="66">
        <f>IF(details!AY102="","",details!AY102)</f>
        <v>5</v>
      </c>
      <c r="CL102" s="66">
        <f>IF(details!AZ102="","",details!AZ102)</f>
        <v>5</v>
      </c>
      <c r="CM102" s="66">
        <f t="shared" si="198"/>
        <v>10</v>
      </c>
      <c r="CN102" s="150">
        <f t="shared" si="199"/>
        <v>30</v>
      </c>
      <c r="CO102" s="66">
        <f>IF(details!BA102="","",details!BA102)</f>
        <v>25</v>
      </c>
      <c r="CP102" s="66">
        <f>IF(details!BB102="","",details!BB102)</f>
        <v>25</v>
      </c>
      <c r="CQ102" s="66">
        <f>IF(details!BC102="","",details!BC102)</f>
        <v>5</v>
      </c>
      <c r="CR102" s="150">
        <f t="shared" si="200"/>
        <v>55</v>
      </c>
      <c r="CS102" s="151">
        <f t="shared" si="201"/>
        <v>85</v>
      </c>
      <c r="CT102" s="66">
        <f>IF(details!BD102="","",details!BD102)</f>
        <v>25</v>
      </c>
      <c r="CU102" s="66">
        <f>IF(details!BE102="","",details!BE102)</f>
        <v>25</v>
      </c>
      <c r="CV102" s="66">
        <f>IF(details!BF102="","",details!BF102)</f>
        <v>20</v>
      </c>
      <c r="CW102" s="151">
        <f t="shared" si="202"/>
        <v>70</v>
      </c>
      <c r="CX102" s="97">
        <f t="shared" si="203"/>
        <v>155</v>
      </c>
      <c r="CY102" s="152">
        <f t="shared" si="204"/>
        <v>78</v>
      </c>
      <c r="CZ102" s="97" t="str">
        <f t="shared" si="205"/>
        <v>B</v>
      </c>
      <c r="DA102" s="138">
        <f t="shared" si="159"/>
        <v>200</v>
      </c>
      <c r="DB102" s="138">
        <f t="shared" si="206"/>
        <v>0</v>
      </c>
      <c r="DC102" s="66">
        <f>IF(details!BG102="","",details!BG102)</f>
        <v>5</v>
      </c>
      <c r="DD102" s="66">
        <f>IF(details!BH102="","",details!BH102)</f>
        <v>5</v>
      </c>
      <c r="DE102" s="66">
        <f t="shared" si="207"/>
        <v>10</v>
      </c>
      <c r="DF102" s="66">
        <f>IF(details!BI102="","",details!BI102)</f>
        <v>5</v>
      </c>
      <c r="DG102" s="66">
        <f>IF(details!BJ102="","",details!BJ102)</f>
        <v>5</v>
      </c>
      <c r="DH102" s="66">
        <f t="shared" si="208"/>
        <v>10</v>
      </c>
      <c r="DI102" s="66">
        <f>IF(details!BK102="","",details!BK102)</f>
        <v>5</v>
      </c>
      <c r="DJ102" s="66">
        <f>IF(details!BL102="","",details!BL102)</f>
        <v>5</v>
      </c>
      <c r="DK102" s="66">
        <f t="shared" si="209"/>
        <v>10</v>
      </c>
      <c r="DL102" s="150">
        <f t="shared" si="210"/>
        <v>30</v>
      </c>
      <c r="DM102" s="66">
        <f>IF(details!BM102="","",details!BM102)</f>
        <v>50</v>
      </c>
      <c r="DN102" s="66">
        <f>IF(details!BN102="","",details!BN102)</f>
        <v>20</v>
      </c>
      <c r="DO102" s="150">
        <f t="shared" si="211"/>
        <v>70</v>
      </c>
      <c r="DP102" s="151">
        <f t="shared" si="212"/>
        <v>100</v>
      </c>
      <c r="DQ102" s="66">
        <f>IF(details!BO102="","",details!BO102)</f>
        <v>70</v>
      </c>
      <c r="DR102" s="66">
        <f>IF(details!BP102="","",details!BP102)</f>
        <v>30</v>
      </c>
      <c r="DS102" s="151">
        <f t="shared" si="213"/>
        <v>100</v>
      </c>
      <c r="DT102" s="97">
        <f t="shared" si="214"/>
        <v>200</v>
      </c>
      <c r="DU102" s="152">
        <f t="shared" si="215"/>
        <v>100</v>
      </c>
      <c r="DV102" s="97" t="str">
        <f t="shared" si="216"/>
        <v>A</v>
      </c>
      <c r="DW102" s="138">
        <f t="shared" si="160"/>
        <v>200</v>
      </c>
      <c r="DX102" s="138">
        <f t="shared" si="217"/>
        <v>0</v>
      </c>
      <c r="DY102" s="66">
        <f>IF(details!BQ102="","",details!BQ102)</f>
        <v>5</v>
      </c>
      <c r="DZ102" s="66">
        <f>IF(details!BR102="","",details!BR102)</f>
        <v>5</v>
      </c>
      <c r="EA102" s="66">
        <f t="shared" si="218"/>
        <v>10</v>
      </c>
      <c r="EB102" s="66">
        <f>IF(details!BS102="","",details!BS102)</f>
        <v>5</v>
      </c>
      <c r="EC102" s="66">
        <f>IF(details!BT102="","",details!BT102)</f>
        <v>5</v>
      </c>
      <c r="ED102" s="66">
        <f t="shared" si="219"/>
        <v>10</v>
      </c>
      <c r="EE102" s="66">
        <f>IF(details!BU102="","",details!BU102)</f>
        <v>5</v>
      </c>
      <c r="EF102" s="66">
        <f>IF(details!BV102="","",details!BV102)</f>
        <v>5</v>
      </c>
      <c r="EG102" s="66">
        <f t="shared" si="220"/>
        <v>10</v>
      </c>
      <c r="EH102" s="150">
        <f t="shared" si="221"/>
        <v>30</v>
      </c>
      <c r="EI102" s="66">
        <f>IF(details!BW102="","",details!BW102)</f>
        <v>50</v>
      </c>
      <c r="EJ102" s="66">
        <f>IF(details!BX102="","",details!BX102)</f>
        <v>20</v>
      </c>
      <c r="EK102" s="150">
        <f t="shared" si="222"/>
        <v>70</v>
      </c>
      <c r="EL102" s="151">
        <f t="shared" si="223"/>
        <v>100</v>
      </c>
      <c r="EM102" s="66">
        <f>IF(details!BY102="","",details!BY102)</f>
        <v>70</v>
      </c>
      <c r="EN102" s="66">
        <f>IF(details!BZ102="","",details!BZ102)</f>
        <v>30</v>
      </c>
      <c r="EO102" s="151">
        <f t="shared" si="224"/>
        <v>100</v>
      </c>
      <c r="EP102" s="97">
        <f t="shared" si="225"/>
        <v>200</v>
      </c>
      <c r="EQ102" s="152">
        <f t="shared" si="226"/>
        <v>100</v>
      </c>
      <c r="ER102" s="97" t="str">
        <f t="shared" si="227"/>
        <v>A</v>
      </c>
      <c r="ES102" s="138">
        <f t="shared" si="161"/>
        <v>200</v>
      </c>
      <c r="ET102" s="138">
        <f t="shared" si="228"/>
        <v>0</v>
      </c>
      <c r="EU102" s="66">
        <f>IF(details!CA102="","",details!CA102)</f>
        <v>20</v>
      </c>
      <c r="EV102" s="66">
        <f>IF(details!CB102="","",details!CB102)</f>
        <v>20</v>
      </c>
      <c r="EW102" s="66">
        <f>IF(details!CC102="","",details!CC102)</f>
        <v>20</v>
      </c>
      <c r="EX102" s="66">
        <f>IF(details!CD102="","",details!CD102)</f>
        <v>20</v>
      </c>
      <c r="EY102" s="66">
        <f>IF(details!CE102="","",details!CE102)</f>
        <v>20</v>
      </c>
      <c r="EZ102" s="97">
        <f t="shared" si="229"/>
        <v>100</v>
      </c>
      <c r="FA102" s="97">
        <f t="shared" si="230"/>
        <v>100</v>
      </c>
      <c r="FB102" s="97" t="str">
        <f t="shared" si="231"/>
        <v>A</v>
      </c>
      <c r="FC102" s="138">
        <f t="shared" si="232"/>
        <v>100</v>
      </c>
      <c r="FD102" s="138">
        <f t="shared" si="233"/>
        <v>0</v>
      </c>
      <c r="FE102" s="66">
        <f>IF(details!CF102="","",details!CF102)</f>
        <v>20</v>
      </c>
      <c r="FF102" s="66">
        <f>IF(details!CG102="","",details!CG102)</f>
        <v>20</v>
      </c>
      <c r="FG102" s="66">
        <f>IF(details!CH102="","",details!CH102)</f>
        <v>20</v>
      </c>
      <c r="FH102" s="66">
        <f>IF(details!CI102="","",details!CI102)</f>
        <v>20</v>
      </c>
      <c r="FI102" s="66">
        <f>IF(details!CJ102="","",details!CJ102)</f>
        <v>20</v>
      </c>
      <c r="FJ102" s="97">
        <f t="shared" si="234"/>
        <v>100</v>
      </c>
      <c r="FK102" s="97">
        <f t="shared" si="235"/>
        <v>100</v>
      </c>
      <c r="FL102" s="97" t="str">
        <f t="shared" si="236"/>
        <v>A</v>
      </c>
      <c r="FM102" s="138">
        <f t="shared" si="237"/>
        <v>100</v>
      </c>
      <c r="FN102" s="138">
        <f t="shared" si="238"/>
        <v>0</v>
      </c>
      <c r="FO102" s="66">
        <f>IF(details!CK102="","",details!CK102)</f>
        <v>20</v>
      </c>
      <c r="FP102" s="66">
        <f>IF(details!CL102="","",details!CL102)</f>
        <v>20</v>
      </c>
      <c r="FQ102" s="66">
        <f>IF(details!CM102="","",details!CM102)</f>
        <v>20</v>
      </c>
      <c r="FR102" s="66">
        <f>IF(details!CN102="","",details!CN102)</f>
        <v>20</v>
      </c>
      <c r="FS102" s="66">
        <f>IF(details!CO102="","",details!CO102)</f>
        <v>20</v>
      </c>
      <c r="FT102" s="97">
        <f t="shared" si="239"/>
        <v>100</v>
      </c>
      <c r="FU102" s="97">
        <f t="shared" si="240"/>
        <v>100</v>
      </c>
      <c r="FV102" s="97" t="str">
        <f t="shared" si="241"/>
        <v>A</v>
      </c>
      <c r="FW102" s="138">
        <f t="shared" si="242"/>
        <v>100</v>
      </c>
      <c r="FX102" s="138">
        <f t="shared" si="243"/>
        <v>0</v>
      </c>
      <c r="FY102" s="96">
        <f t="shared" si="244"/>
        <v>200</v>
      </c>
      <c r="FZ102" s="96">
        <f t="shared" si="245"/>
        <v>155</v>
      </c>
      <c r="GA102" s="96" t="str">
        <f t="shared" si="246"/>
        <v>B</v>
      </c>
      <c r="GB102" s="96">
        <f t="shared" si="247"/>
        <v>200</v>
      </c>
      <c r="GC102" s="96">
        <f t="shared" si="248"/>
        <v>155</v>
      </c>
      <c r="GD102" s="96" t="str">
        <f t="shared" si="249"/>
        <v>B</v>
      </c>
      <c r="GE102" s="154">
        <f t="shared" si="250"/>
        <v>200</v>
      </c>
      <c r="GF102" s="154">
        <f t="shared" si="251"/>
        <v>200</v>
      </c>
      <c r="GG102" s="154" t="str">
        <f t="shared" si="252"/>
        <v>A</v>
      </c>
      <c r="GH102" s="96" t="str">
        <f t="shared" si="253"/>
        <v>A</v>
      </c>
      <c r="GI102" s="96" t="str">
        <f t="shared" si="254"/>
        <v/>
      </c>
      <c r="GJ102" s="96" t="str">
        <f t="shared" si="255"/>
        <v/>
      </c>
      <c r="GK102" s="96" t="str">
        <f t="shared" si="256"/>
        <v/>
      </c>
      <c r="GL102" s="96" t="str">
        <f t="shared" si="257"/>
        <v/>
      </c>
      <c r="GM102" s="96">
        <f t="shared" si="258"/>
        <v>200</v>
      </c>
      <c r="GN102" s="96">
        <f t="shared" si="259"/>
        <v>155</v>
      </c>
      <c r="GO102" s="96" t="str">
        <f t="shared" si="260"/>
        <v>B</v>
      </c>
      <c r="GP102" s="96">
        <f t="shared" si="261"/>
        <v>200</v>
      </c>
      <c r="GQ102" s="96">
        <f t="shared" si="262"/>
        <v>200</v>
      </c>
      <c r="GR102" s="96" t="str">
        <f t="shared" si="263"/>
        <v>A</v>
      </c>
      <c r="GS102" s="96">
        <f t="shared" si="264"/>
        <v>200</v>
      </c>
      <c r="GT102" s="96">
        <f t="shared" si="265"/>
        <v>200</v>
      </c>
      <c r="GU102" s="96" t="str">
        <f t="shared" si="266"/>
        <v>A</v>
      </c>
      <c r="GV102" s="96">
        <f t="shared" si="267"/>
        <v>100</v>
      </c>
      <c r="GW102" s="96">
        <f t="shared" si="268"/>
        <v>100</v>
      </c>
      <c r="GX102" s="96" t="str">
        <f t="shared" si="269"/>
        <v>A</v>
      </c>
      <c r="GY102" s="155">
        <f t="shared" si="270"/>
        <v>100</v>
      </c>
      <c r="GZ102" s="155">
        <f t="shared" si="271"/>
        <v>100</v>
      </c>
      <c r="HA102" s="155" t="str">
        <f t="shared" si="272"/>
        <v>A</v>
      </c>
      <c r="HB102" s="155">
        <f t="shared" si="273"/>
        <v>100</v>
      </c>
      <c r="HC102" s="155">
        <f t="shared" si="274"/>
        <v>100</v>
      </c>
      <c r="HD102" s="155" t="str">
        <f t="shared" si="275"/>
        <v>A</v>
      </c>
      <c r="HE102" s="257">
        <f t="shared" si="276"/>
        <v>0</v>
      </c>
      <c r="HF102" s="257">
        <f t="shared" si="277"/>
        <v>0</v>
      </c>
      <c r="HG102" s="257">
        <f t="shared" si="278"/>
        <v>4</v>
      </c>
      <c r="HH102" s="257">
        <f t="shared" si="279"/>
        <v>0</v>
      </c>
      <c r="HI102" s="66" t="str">
        <f t="shared" si="162"/>
        <v>PASSED</v>
      </c>
      <c r="HJ102" s="93">
        <f t="shared" si="280"/>
        <v>1200</v>
      </c>
      <c r="HK102" s="93">
        <f t="shared" si="281"/>
        <v>1065</v>
      </c>
      <c r="HL102" s="94">
        <f t="shared" si="282"/>
        <v>88.75</v>
      </c>
      <c r="HM102" s="216">
        <f t="shared" si="283"/>
        <v>88.75</v>
      </c>
      <c r="HN102" s="217">
        <f t="shared" si="284"/>
        <v>8.9999999999999947</v>
      </c>
      <c r="HO102" s="95" t="str">
        <f t="shared" si="285"/>
        <v>A</v>
      </c>
      <c r="HP102" s="156" t="str">
        <f>details!EP102</f>
        <v/>
      </c>
      <c r="HQ102" s="157" t="str">
        <f>details!EQ102</f>
        <v/>
      </c>
      <c r="HR102" s="220" t="str">
        <f t="shared" si="286"/>
        <v/>
      </c>
      <c r="HS102" s="102" t="str">
        <f>IF(details!CP102="","",details!CP102)</f>
        <v/>
      </c>
    </row>
    <row r="103" spans="1:238" ht="14" customHeight="1">
      <c r="A103" s="147">
        <f>IF(details!A103="","",details!A103)</f>
        <v>97</v>
      </c>
      <c r="B103" s="66" t="str">
        <f>IF(details!B103="","",details!B103)</f>
        <v/>
      </c>
      <c r="C103" s="66" t="str">
        <f>IF(details!C103="","",details!C103)</f>
        <v/>
      </c>
      <c r="D103" s="97">
        <f>IF(details!D103="","",details!D103)</f>
        <v>897</v>
      </c>
      <c r="E103" s="97" t="str">
        <f>IF(details!E103="","",details!E103)</f>
        <v/>
      </c>
      <c r="F103" s="66" t="str">
        <f>IF(details!F103="","",details!F103)</f>
        <v/>
      </c>
      <c r="G103" s="315" t="str">
        <f>IF(details!G103="","",details!G103)</f>
        <v/>
      </c>
      <c r="H103" s="148" t="str">
        <f>IF(details!CQ103="","",details!CQ103)</f>
        <v/>
      </c>
      <c r="I103" s="149" t="str">
        <f>IF(details!I103="","",details!I103)</f>
        <v>A97</v>
      </c>
      <c r="J103" s="149" t="str">
        <f>IF(details!J103="","",details!J103)</f>
        <v>B97</v>
      </c>
      <c r="K103" s="149" t="str">
        <f>IF(details!K103="","",details!K103)</f>
        <v>C97</v>
      </c>
      <c r="L103" s="66">
        <f>IF(details!L103="","",details!L103)</f>
        <v>5</v>
      </c>
      <c r="M103" s="66">
        <f>IF(details!M103="","",details!M103)</f>
        <v>5</v>
      </c>
      <c r="N103" s="66">
        <f t="shared" si="163"/>
        <v>10</v>
      </c>
      <c r="O103" s="66">
        <f>IF(details!N103="","",details!N103)</f>
        <v>5</v>
      </c>
      <c r="P103" s="66">
        <f>IF(details!O103="","",details!O103)</f>
        <v>5</v>
      </c>
      <c r="Q103" s="66">
        <f t="shared" si="164"/>
        <v>10</v>
      </c>
      <c r="R103" s="66">
        <f>IF(details!P103="","",details!P103)</f>
        <v>5</v>
      </c>
      <c r="S103" s="66">
        <f>IF(details!Q103="","",details!Q103)</f>
        <v>5</v>
      </c>
      <c r="T103" s="66">
        <f t="shared" si="165"/>
        <v>10</v>
      </c>
      <c r="U103" s="150">
        <f t="shared" si="166"/>
        <v>30</v>
      </c>
      <c r="V103" s="66">
        <f>IF(details!R103="","",details!R103)</f>
        <v>24</v>
      </c>
      <c r="W103" s="66">
        <f>IF(details!S103="","",details!S103)</f>
        <v>24</v>
      </c>
      <c r="X103" s="66">
        <f>IF(details!T103="","",details!T103)</f>
        <v>4</v>
      </c>
      <c r="Y103" s="150">
        <f t="shared" si="167"/>
        <v>52</v>
      </c>
      <c r="Z103" s="151">
        <f t="shared" si="168"/>
        <v>82</v>
      </c>
      <c r="AA103" s="66">
        <f>IF(details!U103="","",details!U103)</f>
        <v>24</v>
      </c>
      <c r="AB103" s="66">
        <f>IF(details!V103="","",details!V103)</f>
        <v>24</v>
      </c>
      <c r="AC103" s="66">
        <f>IF(details!W103="","",details!W103)</f>
        <v>20</v>
      </c>
      <c r="AD103" s="151">
        <f t="shared" si="169"/>
        <v>68</v>
      </c>
      <c r="AE103" s="97">
        <f t="shared" si="170"/>
        <v>150</v>
      </c>
      <c r="AF103" s="152">
        <f t="shared" si="171"/>
        <v>75</v>
      </c>
      <c r="AG103" s="97" t="str">
        <f t="shared" si="172"/>
        <v>B</v>
      </c>
      <c r="AH103" s="138">
        <f t="shared" si="156"/>
        <v>200</v>
      </c>
      <c r="AI103" s="138">
        <f t="shared" si="173"/>
        <v>0</v>
      </c>
      <c r="AJ103" s="66">
        <f>IF(details!X103="","",details!X103)</f>
        <v>5</v>
      </c>
      <c r="AK103" s="66">
        <f>IF(details!Y103="","",details!Y103)</f>
        <v>5</v>
      </c>
      <c r="AL103" s="66">
        <f t="shared" si="174"/>
        <v>10</v>
      </c>
      <c r="AM103" s="66">
        <f>IF(details!Z103="","",details!Z103)</f>
        <v>5</v>
      </c>
      <c r="AN103" s="66">
        <f>IF(details!AA103="","",details!AA103)</f>
        <v>5</v>
      </c>
      <c r="AO103" s="66">
        <f t="shared" si="175"/>
        <v>10</v>
      </c>
      <c r="AP103" s="66">
        <f>IF(details!AB103="","",details!AB103)</f>
        <v>5</v>
      </c>
      <c r="AQ103" s="66">
        <f>IF(details!AC103="","",details!AC103)</f>
        <v>5</v>
      </c>
      <c r="AR103" s="66">
        <f t="shared" si="176"/>
        <v>10</v>
      </c>
      <c r="AS103" s="150">
        <f t="shared" si="177"/>
        <v>30</v>
      </c>
      <c r="AT103" s="66">
        <f>IF(details!AD103="","",details!AD103)</f>
        <v>24</v>
      </c>
      <c r="AU103" s="66">
        <f>IF(details!AE103="","",details!AE103)</f>
        <v>24</v>
      </c>
      <c r="AV103" s="66">
        <f>IF(details!AF103="","",details!AF103)</f>
        <v>4</v>
      </c>
      <c r="AW103" s="150">
        <f t="shared" si="178"/>
        <v>52</v>
      </c>
      <c r="AX103" s="151">
        <f t="shared" si="179"/>
        <v>82</v>
      </c>
      <c r="AY103" s="66">
        <f>IF(details!AG103="","",details!AG103)</f>
        <v>24</v>
      </c>
      <c r="AZ103" s="66">
        <f>IF(details!AH103="","",details!AH103)</f>
        <v>24</v>
      </c>
      <c r="BA103" s="66">
        <f>IF(details!AI103="","",details!AI103)</f>
        <v>20</v>
      </c>
      <c r="BB103" s="151">
        <f t="shared" si="180"/>
        <v>68</v>
      </c>
      <c r="BC103" s="97">
        <f t="shared" si="181"/>
        <v>150</v>
      </c>
      <c r="BD103" s="152">
        <f t="shared" si="182"/>
        <v>75</v>
      </c>
      <c r="BE103" s="97" t="str">
        <f t="shared" si="183"/>
        <v>B</v>
      </c>
      <c r="BF103" s="138">
        <f t="shared" si="157"/>
        <v>200</v>
      </c>
      <c r="BG103" s="138">
        <f t="shared" si="184"/>
        <v>0</v>
      </c>
      <c r="BH103" s="153" t="str">
        <f>IF(D103="","",details!AJ103)</f>
        <v>s</v>
      </c>
      <c r="BI103" s="66">
        <f>IF(details!AK103="","",details!AK103)</f>
        <v>5</v>
      </c>
      <c r="BJ103" s="66">
        <f>IF(details!AL103="","",details!AL103)</f>
        <v>5</v>
      </c>
      <c r="BK103" s="66">
        <f t="shared" si="185"/>
        <v>10</v>
      </c>
      <c r="BL103" s="66">
        <f>IF(details!AM103="","",details!AM103)</f>
        <v>5</v>
      </c>
      <c r="BM103" s="66">
        <f>IF(details!AN103="","",details!AN103)</f>
        <v>5</v>
      </c>
      <c r="BN103" s="66">
        <f t="shared" si="186"/>
        <v>10</v>
      </c>
      <c r="BO103" s="66">
        <f>IF(details!AO103="","",details!AO103)</f>
        <v>5</v>
      </c>
      <c r="BP103" s="66">
        <f>IF(details!AP103="","",details!AP103)</f>
        <v>5</v>
      </c>
      <c r="BQ103" s="66">
        <f t="shared" si="187"/>
        <v>10</v>
      </c>
      <c r="BR103" s="150">
        <f t="shared" si="188"/>
        <v>30</v>
      </c>
      <c r="BS103" s="66">
        <f>IF(details!AQ103="","",details!AQ103)</f>
        <v>50</v>
      </c>
      <c r="BT103" s="66">
        <f>IF(details!AR103="","",details!AR103)</f>
        <v>20</v>
      </c>
      <c r="BU103" s="150">
        <f t="shared" si="189"/>
        <v>70</v>
      </c>
      <c r="BV103" s="151">
        <f t="shared" si="190"/>
        <v>100</v>
      </c>
      <c r="BW103" s="66">
        <f>IF(details!AS103="","",details!AS103)</f>
        <v>70</v>
      </c>
      <c r="BX103" s="66">
        <f>IF(details!AT103="","",details!AT103)</f>
        <v>30</v>
      </c>
      <c r="BY103" s="151">
        <f t="shared" si="191"/>
        <v>100</v>
      </c>
      <c r="BZ103" s="97">
        <f t="shared" si="192"/>
        <v>200</v>
      </c>
      <c r="CA103" s="152">
        <f t="shared" si="193"/>
        <v>100</v>
      </c>
      <c r="CB103" s="97" t="str">
        <f t="shared" si="194"/>
        <v>A</v>
      </c>
      <c r="CC103" s="138">
        <f t="shared" si="158"/>
        <v>200</v>
      </c>
      <c r="CD103" s="138">
        <f t="shared" si="195"/>
        <v>0</v>
      </c>
      <c r="CE103" s="66">
        <f>IF(details!AU103="","",details!AU103)</f>
        <v>5</v>
      </c>
      <c r="CF103" s="66">
        <f>IF(details!AV103="","",details!AV103)</f>
        <v>5</v>
      </c>
      <c r="CG103" s="66">
        <f t="shared" si="196"/>
        <v>10</v>
      </c>
      <c r="CH103" s="66">
        <f>IF(details!AW103="","",details!AW103)</f>
        <v>5</v>
      </c>
      <c r="CI103" s="66">
        <f>IF(details!AX103="","",details!AX103)</f>
        <v>5</v>
      </c>
      <c r="CJ103" s="66">
        <f t="shared" si="197"/>
        <v>10</v>
      </c>
      <c r="CK103" s="66">
        <f>IF(details!AY103="","",details!AY103)</f>
        <v>5</v>
      </c>
      <c r="CL103" s="66">
        <f>IF(details!AZ103="","",details!AZ103)</f>
        <v>5</v>
      </c>
      <c r="CM103" s="66">
        <f t="shared" si="198"/>
        <v>10</v>
      </c>
      <c r="CN103" s="150">
        <f t="shared" si="199"/>
        <v>30</v>
      </c>
      <c r="CO103" s="66">
        <f>IF(details!BA103="","",details!BA103)</f>
        <v>24</v>
      </c>
      <c r="CP103" s="66">
        <f>IF(details!BB103="","",details!BB103)</f>
        <v>24</v>
      </c>
      <c r="CQ103" s="66">
        <f>IF(details!BC103="","",details!BC103)</f>
        <v>4</v>
      </c>
      <c r="CR103" s="150">
        <f t="shared" si="200"/>
        <v>52</v>
      </c>
      <c r="CS103" s="151">
        <f t="shared" si="201"/>
        <v>82</v>
      </c>
      <c r="CT103" s="66">
        <f>IF(details!BD103="","",details!BD103)</f>
        <v>24</v>
      </c>
      <c r="CU103" s="66">
        <f>IF(details!BE103="","",details!BE103)</f>
        <v>24</v>
      </c>
      <c r="CV103" s="66">
        <f>IF(details!BF103="","",details!BF103)</f>
        <v>20</v>
      </c>
      <c r="CW103" s="151">
        <f t="shared" si="202"/>
        <v>68</v>
      </c>
      <c r="CX103" s="97">
        <f t="shared" si="203"/>
        <v>150</v>
      </c>
      <c r="CY103" s="152">
        <f t="shared" si="204"/>
        <v>75</v>
      </c>
      <c r="CZ103" s="97" t="str">
        <f t="shared" si="205"/>
        <v>B</v>
      </c>
      <c r="DA103" s="138">
        <f t="shared" si="159"/>
        <v>200</v>
      </c>
      <c r="DB103" s="138">
        <f t="shared" si="206"/>
        <v>0</v>
      </c>
      <c r="DC103" s="66">
        <f>IF(details!BG103="","",details!BG103)</f>
        <v>5</v>
      </c>
      <c r="DD103" s="66">
        <f>IF(details!BH103="","",details!BH103)</f>
        <v>5</v>
      </c>
      <c r="DE103" s="66">
        <f t="shared" si="207"/>
        <v>10</v>
      </c>
      <c r="DF103" s="66">
        <f>IF(details!BI103="","",details!BI103)</f>
        <v>5</v>
      </c>
      <c r="DG103" s="66">
        <f>IF(details!BJ103="","",details!BJ103)</f>
        <v>5</v>
      </c>
      <c r="DH103" s="66">
        <f t="shared" si="208"/>
        <v>10</v>
      </c>
      <c r="DI103" s="66">
        <f>IF(details!BK103="","",details!BK103)</f>
        <v>5</v>
      </c>
      <c r="DJ103" s="66">
        <f>IF(details!BL103="","",details!BL103)</f>
        <v>5</v>
      </c>
      <c r="DK103" s="66">
        <f t="shared" si="209"/>
        <v>10</v>
      </c>
      <c r="DL103" s="150">
        <f t="shared" si="210"/>
        <v>30</v>
      </c>
      <c r="DM103" s="66">
        <f>IF(details!BM103="","",details!BM103)</f>
        <v>50</v>
      </c>
      <c r="DN103" s="66">
        <f>IF(details!BN103="","",details!BN103)</f>
        <v>20</v>
      </c>
      <c r="DO103" s="150">
        <f t="shared" si="211"/>
        <v>70</v>
      </c>
      <c r="DP103" s="151">
        <f t="shared" si="212"/>
        <v>100</v>
      </c>
      <c r="DQ103" s="66">
        <f>IF(details!BO103="","",details!BO103)</f>
        <v>70</v>
      </c>
      <c r="DR103" s="66">
        <f>IF(details!BP103="","",details!BP103)</f>
        <v>30</v>
      </c>
      <c r="DS103" s="151">
        <f t="shared" si="213"/>
        <v>100</v>
      </c>
      <c r="DT103" s="97">
        <f t="shared" si="214"/>
        <v>200</v>
      </c>
      <c r="DU103" s="152">
        <f t="shared" si="215"/>
        <v>100</v>
      </c>
      <c r="DV103" s="97" t="str">
        <f t="shared" si="216"/>
        <v>A</v>
      </c>
      <c r="DW103" s="138">
        <f t="shared" si="160"/>
        <v>200</v>
      </c>
      <c r="DX103" s="138">
        <f t="shared" si="217"/>
        <v>0</v>
      </c>
      <c r="DY103" s="66">
        <f>IF(details!BQ103="","",details!BQ103)</f>
        <v>5</v>
      </c>
      <c r="DZ103" s="66">
        <f>IF(details!BR103="","",details!BR103)</f>
        <v>5</v>
      </c>
      <c r="EA103" s="66">
        <f t="shared" si="218"/>
        <v>10</v>
      </c>
      <c r="EB103" s="66">
        <f>IF(details!BS103="","",details!BS103)</f>
        <v>5</v>
      </c>
      <c r="EC103" s="66">
        <f>IF(details!BT103="","",details!BT103)</f>
        <v>5</v>
      </c>
      <c r="ED103" s="66">
        <f t="shared" si="219"/>
        <v>10</v>
      </c>
      <c r="EE103" s="66">
        <f>IF(details!BU103="","",details!BU103)</f>
        <v>5</v>
      </c>
      <c r="EF103" s="66">
        <f>IF(details!BV103="","",details!BV103)</f>
        <v>5</v>
      </c>
      <c r="EG103" s="66">
        <f t="shared" si="220"/>
        <v>10</v>
      </c>
      <c r="EH103" s="150">
        <f t="shared" si="221"/>
        <v>30</v>
      </c>
      <c r="EI103" s="66">
        <f>IF(details!BW103="","",details!BW103)</f>
        <v>50</v>
      </c>
      <c r="EJ103" s="66">
        <f>IF(details!BX103="","",details!BX103)</f>
        <v>20</v>
      </c>
      <c r="EK103" s="150">
        <f t="shared" si="222"/>
        <v>70</v>
      </c>
      <c r="EL103" s="151">
        <f t="shared" si="223"/>
        <v>100</v>
      </c>
      <c r="EM103" s="66">
        <f>IF(details!BY103="","",details!BY103)</f>
        <v>70</v>
      </c>
      <c r="EN103" s="66">
        <f>IF(details!BZ103="","",details!BZ103)</f>
        <v>30</v>
      </c>
      <c r="EO103" s="151">
        <f t="shared" si="224"/>
        <v>100</v>
      </c>
      <c r="EP103" s="97">
        <f t="shared" si="225"/>
        <v>200</v>
      </c>
      <c r="EQ103" s="152">
        <f t="shared" si="226"/>
        <v>100</v>
      </c>
      <c r="ER103" s="97" t="str">
        <f t="shared" si="227"/>
        <v>A</v>
      </c>
      <c r="ES103" s="138">
        <f t="shared" si="161"/>
        <v>200</v>
      </c>
      <c r="ET103" s="138">
        <f t="shared" si="228"/>
        <v>0</v>
      </c>
      <c r="EU103" s="66">
        <f>IF(details!CA103="","",details!CA103)</f>
        <v>20</v>
      </c>
      <c r="EV103" s="66">
        <f>IF(details!CB103="","",details!CB103)</f>
        <v>20</v>
      </c>
      <c r="EW103" s="66">
        <f>IF(details!CC103="","",details!CC103)</f>
        <v>20</v>
      </c>
      <c r="EX103" s="66">
        <f>IF(details!CD103="","",details!CD103)</f>
        <v>20</v>
      </c>
      <c r="EY103" s="66">
        <f>IF(details!CE103="","",details!CE103)</f>
        <v>20</v>
      </c>
      <c r="EZ103" s="97">
        <f t="shared" si="229"/>
        <v>100</v>
      </c>
      <c r="FA103" s="97">
        <f t="shared" si="230"/>
        <v>100</v>
      </c>
      <c r="FB103" s="97" t="str">
        <f t="shared" si="231"/>
        <v>A</v>
      </c>
      <c r="FC103" s="138">
        <f t="shared" si="232"/>
        <v>100</v>
      </c>
      <c r="FD103" s="138">
        <f t="shared" si="233"/>
        <v>0</v>
      </c>
      <c r="FE103" s="66">
        <f>IF(details!CF103="","",details!CF103)</f>
        <v>20</v>
      </c>
      <c r="FF103" s="66">
        <f>IF(details!CG103="","",details!CG103)</f>
        <v>20</v>
      </c>
      <c r="FG103" s="66">
        <f>IF(details!CH103="","",details!CH103)</f>
        <v>20</v>
      </c>
      <c r="FH103" s="66">
        <f>IF(details!CI103="","",details!CI103)</f>
        <v>20</v>
      </c>
      <c r="FI103" s="66">
        <f>IF(details!CJ103="","",details!CJ103)</f>
        <v>20</v>
      </c>
      <c r="FJ103" s="97">
        <f t="shared" si="234"/>
        <v>100</v>
      </c>
      <c r="FK103" s="97">
        <f t="shared" si="235"/>
        <v>100</v>
      </c>
      <c r="FL103" s="97" t="str">
        <f t="shared" si="236"/>
        <v>A</v>
      </c>
      <c r="FM103" s="138">
        <f t="shared" si="237"/>
        <v>100</v>
      </c>
      <c r="FN103" s="138">
        <f t="shared" si="238"/>
        <v>0</v>
      </c>
      <c r="FO103" s="66">
        <f>IF(details!CK103="","",details!CK103)</f>
        <v>20</v>
      </c>
      <c r="FP103" s="66">
        <f>IF(details!CL103="","",details!CL103)</f>
        <v>20</v>
      </c>
      <c r="FQ103" s="66">
        <f>IF(details!CM103="","",details!CM103)</f>
        <v>20</v>
      </c>
      <c r="FR103" s="66">
        <f>IF(details!CN103="","",details!CN103)</f>
        <v>20</v>
      </c>
      <c r="FS103" s="66">
        <f>IF(details!CO103="","",details!CO103)</f>
        <v>20</v>
      </c>
      <c r="FT103" s="97">
        <f t="shared" si="239"/>
        <v>100</v>
      </c>
      <c r="FU103" s="97">
        <f t="shared" si="240"/>
        <v>100</v>
      </c>
      <c r="FV103" s="97" t="str">
        <f t="shared" si="241"/>
        <v>A</v>
      </c>
      <c r="FW103" s="138">
        <f t="shared" si="242"/>
        <v>100</v>
      </c>
      <c r="FX103" s="138">
        <f t="shared" si="243"/>
        <v>0</v>
      </c>
      <c r="FY103" s="96">
        <f t="shared" si="244"/>
        <v>200</v>
      </c>
      <c r="FZ103" s="96">
        <f t="shared" si="245"/>
        <v>150</v>
      </c>
      <c r="GA103" s="96" t="str">
        <f t="shared" si="246"/>
        <v>B</v>
      </c>
      <c r="GB103" s="96">
        <f t="shared" si="247"/>
        <v>200</v>
      </c>
      <c r="GC103" s="96">
        <f t="shared" si="248"/>
        <v>150</v>
      </c>
      <c r="GD103" s="96" t="str">
        <f t="shared" si="249"/>
        <v>B</v>
      </c>
      <c r="GE103" s="154">
        <f t="shared" si="250"/>
        <v>200</v>
      </c>
      <c r="GF103" s="154">
        <f t="shared" si="251"/>
        <v>200</v>
      </c>
      <c r="GG103" s="154" t="str">
        <f t="shared" si="252"/>
        <v>A</v>
      </c>
      <c r="GH103" s="96" t="str">
        <f t="shared" si="253"/>
        <v>A</v>
      </c>
      <c r="GI103" s="96" t="str">
        <f t="shared" si="254"/>
        <v/>
      </c>
      <c r="GJ103" s="96" t="str">
        <f t="shared" si="255"/>
        <v/>
      </c>
      <c r="GK103" s="96" t="str">
        <f t="shared" si="256"/>
        <v/>
      </c>
      <c r="GL103" s="96" t="str">
        <f t="shared" si="257"/>
        <v/>
      </c>
      <c r="GM103" s="96">
        <f t="shared" si="258"/>
        <v>200</v>
      </c>
      <c r="GN103" s="96">
        <f t="shared" si="259"/>
        <v>150</v>
      </c>
      <c r="GO103" s="96" t="str">
        <f t="shared" si="260"/>
        <v>B</v>
      </c>
      <c r="GP103" s="96">
        <f t="shared" si="261"/>
        <v>200</v>
      </c>
      <c r="GQ103" s="96">
        <f t="shared" si="262"/>
        <v>200</v>
      </c>
      <c r="GR103" s="96" t="str">
        <f t="shared" si="263"/>
        <v>A</v>
      </c>
      <c r="GS103" s="96">
        <f t="shared" si="264"/>
        <v>200</v>
      </c>
      <c r="GT103" s="96">
        <f t="shared" si="265"/>
        <v>200</v>
      </c>
      <c r="GU103" s="96" t="str">
        <f t="shared" si="266"/>
        <v>A</v>
      </c>
      <c r="GV103" s="96">
        <f t="shared" si="267"/>
        <v>100</v>
      </c>
      <c r="GW103" s="96">
        <f t="shared" si="268"/>
        <v>100</v>
      </c>
      <c r="GX103" s="96" t="str">
        <f t="shared" si="269"/>
        <v>A</v>
      </c>
      <c r="GY103" s="155">
        <f t="shared" si="270"/>
        <v>100</v>
      </c>
      <c r="GZ103" s="155">
        <f t="shared" si="271"/>
        <v>100</v>
      </c>
      <c r="HA103" s="155" t="str">
        <f t="shared" si="272"/>
        <v>A</v>
      </c>
      <c r="HB103" s="155">
        <f t="shared" si="273"/>
        <v>100</v>
      </c>
      <c r="HC103" s="155">
        <f t="shared" si="274"/>
        <v>100</v>
      </c>
      <c r="HD103" s="155" t="str">
        <f t="shared" si="275"/>
        <v>A</v>
      </c>
      <c r="HE103" s="257">
        <f t="shared" si="276"/>
        <v>0</v>
      </c>
      <c r="HF103" s="257">
        <f t="shared" si="277"/>
        <v>0</v>
      </c>
      <c r="HG103" s="257">
        <f t="shared" si="278"/>
        <v>4</v>
      </c>
      <c r="HH103" s="257">
        <f t="shared" si="279"/>
        <v>0</v>
      </c>
      <c r="HI103" s="66" t="str">
        <f t="shared" ref="HI103:HI106" si="287">IF(OR(D103=0,D103=""),"",IF(D103="TC","TRANSFERRED",IF(D103="DROP","DROP",IF(HE103&gt;0,"ABSENT",IF(HF103&gt;0,"LEAVE",IF(HG103&gt;4,"",IF(AND(HH103&gt;0,$C$3=8),"",IF(HH103&gt;0,"PROMOTED","PASSED"))))))))</f>
        <v>PASSED</v>
      </c>
      <c r="HJ103" s="93">
        <f t="shared" si="280"/>
        <v>1200</v>
      </c>
      <c r="HK103" s="93">
        <f t="shared" si="281"/>
        <v>1050</v>
      </c>
      <c r="HL103" s="94">
        <f t="shared" si="282"/>
        <v>87.5</v>
      </c>
      <c r="HM103" s="216">
        <f t="shared" si="283"/>
        <v>87.5</v>
      </c>
      <c r="HN103" s="217">
        <f t="shared" si="284"/>
        <v>9.9999999999999893</v>
      </c>
      <c r="HO103" s="95" t="str">
        <f t="shared" si="285"/>
        <v>A</v>
      </c>
      <c r="HP103" s="156" t="str">
        <f>details!EP103</f>
        <v/>
      </c>
      <c r="HQ103" s="157" t="str">
        <f>details!EQ103</f>
        <v/>
      </c>
      <c r="HR103" s="220" t="str">
        <f t="shared" si="286"/>
        <v/>
      </c>
      <c r="HS103" s="102" t="str">
        <f>IF(details!CP103="","",details!CP103)</f>
        <v/>
      </c>
    </row>
    <row r="104" spans="1:238" ht="14" customHeight="1">
      <c r="A104" s="147">
        <f>IF(details!A104="","",details!A104)</f>
        <v>98</v>
      </c>
      <c r="B104" s="66" t="str">
        <f>IF(details!B104="","",details!B104)</f>
        <v/>
      </c>
      <c r="C104" s="66" t="str">
        <f>IF(details!C104="","",details!C104)</f>
        <v/>
      </c>
      <c r="D104" s="97">
        <f>IF(details!D104="","",details!D104)</f>
        <v>898</v>
      </c>
      <c r="E104" s="97" t="str">
        <f>IF(details!E104="","",details!E104)</f>
        <v/>
      </c>
      <c r="F104" s="66" t="str">
        <f>IF(details!F104="","",details!F104)</f>
        <v/>
      </c>
      <c r="G104" s="315" t="str">
        <f>IF(details!G104="","",details!G104)</f>
        <v/>
      </c>
      <c r="H104" s="148" t="str">
        <f>IF(details!CQ104="","",details!CQ104)</f>
        <v/>
      </c>
      <c r="I104" s="149" t="str">
        <f>IF(details!I104="","",details!I104)</f>
        <v>A98</v>
      </c>
      <c r="J104" s="149" t="str">
        <f>IF(details!J104="","",details!J104)</f>
        <v>B98</v>
      </c>
      <c r="K104" s="149" t="str">
        <f>IF(details!K104="","",details!K104)</f>
        <v>C98</v>
      </c>
      <c r="L104" s="66">
        <f>IF(details!L104="","",details!L104)</f>
        <v>5</v>
      </c>
      <c r="M104" s="66">
        <f>IF(details!M104="","",details!M104)</f>
        <v>5</v>
      </c>
      <c r="N104" s="66">
        <f t="shared" si="163"/>
        <v>10</v>
      </c>
      <c r="O104" s="66">
        <f>IF(details!N104="","",details!N104)</f>
        <v>5</v>
      </c>
      <c r="P104" s="66">
        <f>IF(details!O104="","",details!O104)</f>
        <v>5</v>
      </c>
      <c r="Q104" s="66">
        <f t="shared" si="164"/>
        <v>10</v>
      </c>
      <c r="R104" s="66">
        <f>IF(details!P104="","",details!P104)</f>
        <v>5</v>
      </c>
      <c r="S104" s="66">
        <f>IF(details!Q104="","",details!Q104)</f>
        <v>5</v>
      </c>
      <c r="T104" s="66">
        <f t="shared" si="165"/>
        <v>10</v>
      </c>
      <c r="U104" s="150">
        <f t="shared" si="166"/>
        <v>30</v>
      </c>
      <c r="V104" s="66">
        <f>IF(details!R104="","",details!R104)</f>
        <v>23</v>
      </c>
      <c r="W104" s="66">
        <f>IF(details!S104="","",details!S104)</f>
        <v>23</v>
      </c>
      <c r="X104" s="66">
        <f>IF(details!T104="","",details!T104)</f>
        <v>3</v>
      </c>
      <c r="Y104" s="150">
        <f t="shared" si="167"/>
        <v>49</v>
      </c>
      <c r="Z104" s="151">
        <f t="shared" si="168"/>
        <v>79</v>
      </c>
      <c r="AA104" s="66">
        <f>IF(details!U104="","",details!U104)</f>
        <v>23</v>
      </c>
      <c r="AB104" s="66">
        <f>IF(details!V104="","",details!V104)</f>
        <v>23</v>
      </c>
      <c r="AC104" s="66">
        <f>IF(details!W104="","",details!W104)</f>
        <v>20</v>
      </c>
      <c r="AD104" s="151">
        <f t="shared" si="169"/>
        <v>66</v>
      </c>
      <c r="AE104" s="97">
        <f t="shared" si="170"/>
        <v>145</v>
      </c>
      <c r="AF104" s="152">
        <f t="shared" si="171"/>
        <v>73</v>
      </c>
      <c r="AG104" s="97" t="str">
        <f t="shared" si="172"/>
        <v>B</v>
      </c>
      <c r="AH104" s="138">
        <f t="shared" si="156"/>
        <v>200</v>
      </c>
      <c r="AI104" s="138">
        <f t="shared" si="173"/>
        <v>0</v>
      </c>
      <c r="AJ104" s="66">
        <f>IF(details!X104="","",details!X104)</f>
        <v>5</v>
      </c>
      <c r="AK104" s="66">
        <f>IF(details!Y104="","",details!Y104)</f>
        <v>5</v>
      </c>
      <c r="AL104" s="66">
        <f t="shared" si="174"/>
        <v>10</v>
      </c>
      <c r="AM104" s="66">
        <f>IF(details!Z104="","",details!Z104)</f>
        <v>5</v>
      </c>
      <c r="AN104" s="66">
        <f>IF(details!AA104="","",details!AA104)</f>
        <v>5</v>
      </c>
      <c r="AO104" s="66">
        <f t="shared" si="175"/>
        <v>10</v>
      </c>
      <c r="AP104" s="66">
        <f>IF(details!AB104="","",details!AB104)</f>
        <v>5</v>
      </c>
      <c r="AQ104" s="66">
        <f>IF(details!AC104="","",details!AC104)</f>
        <v>5</v>
      </c>
      <c r="AR104" s="66">
        <f t="shared" si="176"/>
        <v>10</v>
      </c>
      <c r="AS104" s="150">
        <f t="shared" si="177"/>
        <v>30</v>
      </c>
      <c r="AT104" s="66">
        <f>IF(details!AD104="","",details!AD104)</f>
        <v>23</v>
      </c>
      <c r="AU104" s="66">
        <f>IF(details!AE104="","",details!AE104)</f>
        <v>23</v>
      </c>
      <c r="AV104" s="66">
        <f>IF(details!AF104="","",details!AF104)</f>
        <v>3</v>
      </c>
      <c r="AW104" s="150">
        <f t="shared" si="178"/>
        <v>49</v>
      </c>
      <c r="AX104" s="151">
        <f t="shared" si="179"/>
        <v>79</v>
      </c>
      <c r="AY104" s="66">
        <f>IF(details!AG104="","",details!AG104)</f>
        <v>23</v>
      </c>
      <c r="AZ104" s="66">
        <f>IF(details!AH104="","",details!AH104)</f>
        <v>23</v>
      </c>
      <c r="BA104" s="66">
        <f>IF(details!AI104="","",details!AI104)</f>
        <v>20</v>
      </c>
      <c r="BB104" s="151">
        <f t="shared" si="180"/>
        <v>66</v>
      </c>
      <c r="BC104" s="97">
        <f t="shared" si="181"/>
        <v>145</v>
      </c>
      <c r="BD104" s="152">
        <f t="shared" si="182"/>
        <v>73</v>
      </c>
      <c r="BE104" s="97" t="str">
        <f t="shared" si="183"/>
        <v>B</v>
      </c>
      <c r="BF104" s="138">
        <f t="shared" si="157"/>
        <v>200</v>
      </c>
      <c r="BG104" s="138">
        <f t="shared" si="184"/>
        <v>0</v>
      </c>
      <c r="BH104" s="153" t="str">
        <f>IF(D104="","",details!AJ104)</f>
        <v>s</v>
      </c>
      <c r="BI104" s="66">
        <f>IF(details!AK104="","",details!AK104)</f>
        <v>5</v>
      </c>
      <c r="BJ104" s="66">
        <f>IF(details!AL104="","",details!AL104)</f>
        <v>5</v>
      </c>
      <c r="BK104" s="66">
        <f t="shared" si="185"/>
        <v>10</v>
      </c>
      <c r="BL104" s="66">
        <f>IF(details!AM104="","",details!AM104)</f>
        <v>5</v>
      </c>
      <c r="BM104" s="66">
        <f>IF(details!AN104="","",details!AN104)</f>
        <v>5</v>
      </c>
      <c r="BN104" s="66">
        <f t="shared" si="186"/>
        <v>10</v>
      </c>
      <c r="BO104" s="66">
        <f>IF(details!AO104="","",details!AO104)</f>
        <v>5</v>
      </c>
      <c r="BP104" s="66">
        <f>IF(details!AP104="","",details!AP104)</f>
        <v>5</v>
      </c>
      <c r="BQ104" s="66">
        <f t="shared" si="187"/>
        <v>10</v>
      </c>
      <c r="BR104" s="150">
        <f t="shared" si="188"/>
        <v>30</v>
      </c>
      <c r="BS104" s="66">
        <f>IF(details!AQ104="","",details!AQ104)</f>
        <v>50</v>
      </c>
      <c r="BT104" s="66">
        <f>IF(details!AR104="","",details!AR104)</f>
        <v>20</v>
      </c>
      <c r="BU104" s="150">
        <f t="shared" si="189"/>
        <v>70</v>
      </c>
      <c r="BV104" s="151">
        <f t="shared" si="190"/>
        <v>100</v>
      </c>
      <c r="BW104" s="66">
        <f>IF(details!AS104="","",details!AS104)</f>
        <v>70</v>
      </c>
      <c r="BX104" s="66">
        <f>IF(details!AT104="","",details!AT104)</f>
        <v>30</v>
      </c>
      <c r="BY104" s="151">
        <f t="shared" si="191"/>
        <v>100</v>
      </c>
      <c r="BZ104" s="97">
        <f t="shared" si="192"/>
        <v>200</v>
      </c>
      <c r="CA104" s="152">
        <f t="shared" si="193"/>
        <v>100</v>
      </c>
      <c r="CB104" s="97" t="str">
        <f t="shared" si="194"/>
        <v>A</v>
      </c>
      <c r="CC104" s="138">
        <f t="shared" si="158"/>
        <v>200</v>
      </c>
      <c r="CD104" s="138">
        <f t="shared" si="195"/>
        <v>0</v>
      </c>
      <c r="CE104" s="66">
        <f>IF(details!AU104="","",details!AU104)</f>
        <v>5</v>
      </c>
      <c r="CF104" s="66">
        <f>IF(details!AV104="","",details!AV104)</f>
        <v>5</v>
      </c>
      <c r="CG104" s="66">
        <f t="shared" si="196"/>
        <v>10</v>
      </c>
      <c r="CH104" s="66">
        <f>IF(details!AW104="","",details!AW104)</f>
        <v>5</v>
      </c>
      <c r="CI104" s="66">
        <f>IF(details!AX104="","",details!AX104)</f>
        <v>5</v>
      </c>
      <c r="CJ104" s="66">
        <f t="shared" si="197"/>
        <v>10</v>
      </c>
      <c r="CK104" s="66">
        <f>IF(details!AY104="","",details!AY104)</f>
        <v>5</v>
      </c>
      <c r="CL104" s="66">
        <f>IF(details!AZ104="","",details!AZ104)</f>
        <v>5</v>
      </c>
      <c r="CM104" s="66">
        <f t="shared" si="198"/>
        <v>10</v>
      </c>
      <c r="CN104" s="150">
        <f t="shared" si="199"/>
        <v>30</v>
      </c>
      <c r="CO104" s="66">
        <f>IF(details!BA104="","",details!BA104)</f>
        <v>23</v>
      </c>
      <c r="CP104" s="66">
        <f>IF(details!BB104="","",details!BB104)</f>
        <v>23</v>
      </c>
      <c r="CQ104" s="66">
        <f>IF(details!BC104="","",details!BC104)</f>
        <v>3</v>
      </c>
      <c r="CR104" s="150">
        <f t="shared" si="200"/>
        <v>49</v>
      </c>
      <c r="CS104" s="151">
        <f t="shared" si="201"/>
        <v>79</v>
      </c>
      <c r="CT104" s="66">
        <f>IF(details!BD104="","",details!BD104)</f>
        <v>23</v>
      </c>
      <c r="CU104" s="66">
        <f>IF(details!BE104="","",details!BE104)</f>
        <v>23</v>
      </c>
      <c r="CV104" s="66">
        <f>IF(details!BF104="","",details!BF104)</f>
        <v>20</v>
      </c>
      <c r="CW104" s="151">
        <f t="shared" si="202"/>
        <v>66</v>
      </c>
      <c r="CX104" s="97">
        <f t="shared" si="203"/>
        <v>145</v>
      </c>
      <c r="CY104" s="152">
        <f t="shared" si="204"/>
        <v>73</v>
      </c>
      <c r="CZ104" s="97" t="str">
        <f t="shared" si="205"/>
        <v>B</v>
      </c>
      <c r="DA104" s="138">
        <f t="shared" si="159"/>
        <v>200</v>
      </c>
      <c r="DB104" s="138">
        <f t="shared" si="206"/>
        <v>0</v>
      </c>
      <c r="DC104" s="66">
        <f>IF(details!BG104="","",details!BG104)</f>
        <v>5</v>
      </c>
      <c r="DD104" s="66">
        <f>IF(details!BH104="","",details!BH104)</f>
        <v>5</v>
      </c>
      <c r="DE104" s="66">
        <f t="shared" si="207"/>
        <v>10</v>
      </c>
      <c r="DF104" s="66">
        <f>IF(details!BI104="","",details!BI104)</f>
        <v>5</v>
      </c>
      <c r="DG104" s="66">
        <f>IF(details!BJ104="","",details!BJ104)</f>
        <v>5</v>
      </c>
      <c r="DH104" s="66">
        <f t="shared" si="208"/>
        <v>10</v>
      </c>
      <c r="DI104" s="66">
        <f>IF(details!BK104="","",details!BK104)</f>
        <v>5</v>
      </c>
      <c r="DJ104" s="66">
        <f>IF(details!BL104="","",details!BL104)</f>
        <v>5</v>
      </c>
      <c r="DK104" s="66">
        <f t="shared" si="209"/>
        <v>10</v>
      </c>
      <c r="DL104" s="150">
        <f t="shared" si="210"/>
        <v>30</v>
      </c>
      <c r="DM104" s="66">
        <f>IF(details!BM104="","",details!BM104)</f>
        <v>50</v>
      </c>
      <c r="DN104" s="66">
        <f>IF(details!BN104="","",details!BN104)</f>
        <v>20</v>
      </c>
      <c r="DO104" s="150">
        <f t="shared" si="211"/>
        <v>70</v>
      </c>
      <c r="DP104" s="151">
        <f t="shared" si="212"/>
        <v>100</v>
      </c>
      <c r="DQ104" s="66">
        <f>IF(details!BO104="","",details!BO104)</f>
        <v>70</v>
      </c>
      <c r="DR104" s="66">
        <f>IF(details!BP104="","",details!BP104)</f>
        <v>30</v>
      </c>
      <c r="DS104" s="151">
        <f t="shared" si="213"/>
        <v>100</v>
      </c>
      <c r="DT104" s="97">
        <f t="shared" si="214"/>
        <v>200</v>
      </c>
      <c r="DU104" s="152">
        <f t="shared" si="215"/>
        <v>100</v>
      </c>
      <c r="DV104" s="97" t="str">
        <f t="shared" si="216"/>
        <v>A</v>
      </c>
      <c r="DW104" s="138">
        <f t="shared" si="160"/>
        <v>200</v>
      </c>
      <c r="DX104" s="138">
        <f t="shared" si="217"/>
        <v>0</v>
      </c>
      <c r="DY104" s="66">
        <f>IF(details!BQ104="","",details!BQ104)</f>
        <v>5</v>
      </c>
      <c r="DZ104" s="66">
        <f>IF(details!BR104="","",details!BR104)</f>
        <v>5</v>
      </c>
      <c r="EA104" s="66">
        <f t="shared" si="218"/>
        <v>10</v>
      </c>
      <c r="EB104" s="66">
        <f>IF(details!BS104="","",details!BS104)</f>
        <v>5</v>
      </c>
      <c r="EC104" s="66">
        <f>IF(details!BT104="","",details!BT104)</f>
        <v>5</v>
      </c>
      <c r="ED104" s="66">
        <f t="shared" si="219"/>
        <v>10</v>
      </c>
      <c r="EE104" s="66">
        <f>IF(details!BU104="","",details!BU104)</f>
        <v>5</v>
      </c>
      <c r="EF104" s="66">
        <f>IF(details!BV104="","",details!BV104)</f>
        <v>5</v>
      </c>
      <c r="EG104" s="66">
        <f t="shared" si="220"/>
        <v>10</v>
      </c>
      <c r="EH104" s="150">
        <f t="shared" si="221"/>
        <v>30</v>
      </c>
      <c r="EI104" s="66">
        <f>IF(details!BW104="","",details!BW104)</f>
        <v>50</v>
      </c>
      <c r="EJ104" s="66">
        <f>IF(details!BX104="","",details!BX104)</f>
        <v>20</v>
      </c>
      <c r="EK104" s="150">
        <f t="shared" si="222"/>
        <v>70</v>
      </c>
      <c r="EL104" s="151">
        <f t="shared" si="223"/>
        <v>100</v>
      </c>
      <c r="EM104" s="66">
        <f>IF(details!BY104="","",details!BY104)</f>
        <v>70</v>
      </c>
      <c r="EN104" s="66">
        <f>IF(details!BZ104="","",details!BZ104)</f>
        <v>30</v>
      </c>
      <c r="EO104" s="151">
        <f t="shared" si="224"/>
        <v>100</v>
      </c>
      <c r="EP104" s="97">
        <f t="shared" si="225"/>
        <v>200</v>
      </c>
      <c r="EQ104" s="152">
        <f t="shared" si="226"/>
        <v>100</v>
      </c>
      <c r="ER104" s="97" t="str">
        <f t="shared" si="227"/>
        <v>A</v>
      </c>
      <c r="ES104" s="138">
        <f t="shared" si="161"/>
        <v>200</v>
      </c>
      <c r="ET104" s="138">
        <f t="shared" si="228"/>
        <v>0</v>
      </c>
      <c r="EU104" s="66">
        <f>IF(details!CA104="","",details!CA104)</f>
        <v>20</v>
      </c>
      <c r="EV104" s="66">
        <f>IF(details!CB104="","",details!CB104)</f>
        <v>20</v>
      </c>
      <c r="EW104" s="66">
        <f>IF(details!CC104="","",details!CC104)</f>
        <v>20</v>
      </c>
      <c r="EX104" s="66">
        <f>IF(details!CD104="","",details!CD104)</f>
        <v>20</v>
      </c>
      <c r="EY104" s="66">
        <f>IF(details!CE104="","",details!CE104)</f>
        <v>20</v>
      </c>
      <c r="EZ104" s="97">
        <f t="shared" si="229"/>
        <v>100</v>
      </c>
      <c r="FA104" s="97">
        <f t="shared" si="230"/>
        <v>100</v>
      </c>
      <c r="FB104" s="97" t="str">
        <f t="shared" si="231"/>
        <v>A</v>
      </c>
      <c r="FC104" s="138">
        <f t="shared" si="232"/>
        <v>100</v>
      </c>
      <c r="FD104" s="138">
        <f t="shared" si="233"/>
        <v>0</v>
      </c>
      <c r="FE104" s="66">
        <f>IF(details!CF104="","",details!CF104)</f>
        <v>20</v>
      </c>
      <c r="FF104" s="66">
        <f>IF(details!CG104="","",details!CG104)</f>
        <v>20</v>
      </c>
      <c r="FG104" s="66">
        <f>IF(details!CH104="","",details!CH104)</f>
        <v>20</v>
      </c>
      <c r="FH104" s="66">
        <f>IF(details!CI104="","",details!CI104)</f>
        <v>20</v>
      </c>
      <c r="FI104" s="66">
        <f>IF(details!CJ104="","",details!CJ104)</f>
        <v>20</v>
      </c>
      <c r="FJ104" s="97">
        <f t="shared" si="234"/>
        <v>100</v>
      </c>
      <c r="FK104" s="97">
        <f t="shared" si="235"/>
        <v>100</v>
      </c>
      <c r="FL104" s="97" t="str">
        <f t="shared" si="236"/>
        <v>A</v>
      </c>
      <c r="FM104" s="138">
        <f t="shared" si="237"/>
        <v>100</v>
      </c>
      <c r="FN104" s="138">
        <f t="shared" si="238"/>
        <v>0</v>
      </c>
      <c r="FO104" s="66">
        <f>IF(details!CK104="","",details!CK104)</f>
        <v>20</v>
      </c>
      <c r="FP104" s="66">
        <f>IF(details!CL104="","",details!CL104)</f>
        <v>20</v>
      </c>
      <c r="FQ104" s="66">
        <f>IF(details!CM104="","",details!CM104)</f>
        <v>20</v>
      </c>
      <c r="FR104" s="66">
        <f>IF(details!CN104="","",details!CN104)</f>
        <v>20</v>
      </c>
      <c r="FS104" s="66">
        <f>IF(details!CO104="","",details!CO104)</f>
        <v>20</v>
      </c>
      <c r="FT104" s="97">
        <f t="shared" si="239"/>
        <v>100</v>
      </c>
      <c r="FU104" s="97">
        <f t="shared" si="240"/>
        <v>100</v>
      </c>
      <c r="FV104" s="97" t="str">
        <f t="shared" si="241"/>
        <v>A</v>
      </c>
      <c r="FW104" s="138">
        <f t="shared" si="242"/>
        <v>100</v>
      </c>
      <c r="FX104" s="138">
        <f t="shared" si="243"/>
        <v>0</v>
      </c>
      <c r="FY104" s="96">
        <f t="shared" si="244"/>
        <v>200</v>
      </c>
      <c r="FZ104" s="96">
        <f t="shared" si="245"/>
        <v>145</v>
      </c>
      <c r="GA104" s="96" t="str">
        <f t="shared" si="246"/>
        <v>B</v>
      </c>
      <c r="GB104" s="96">
        <f t="shared" si="247"/>
        <v>200</v>
      </c>
      <c r="GC104" s="96">
        <f t="shared" si="248"/>
        <v>145</v>
      </c>
      <c r="GD104" s="96" t="str">
        <f t="shared" si="249"/>
        <v>B</v>
      </c>
      <c r="GE104" s="154">
        <f t="shared" si="250"/>
        <v>200</v>
      </c>
      <c r="GF104" s="154">
        <f t="shared" si="251"/>
        <v>200</v>
      </c>
      <c r="GG104" s="154" t="str">
        <f t="shared" si="252"/>
        <v>A</v>
      </c>
      <c r="GH104" s="96" t="str">
        <f t="shared" si="253"/>
        <v>A</v>
      </c>
      <c r="GI104" s="96" t="str">
        <f t="shared" si="254"/>
        <v/>
      </c>
      <c r="GJ104" s="96" t="str">
        <f t="shared" si="255"/>
        <v/>
      </c>
      <c r="GK104" s="96" t="str">
        <f t="shared" si="256"/>
        <v/>
      </c>
      <c r="GL104" s="96" t="str">
        <f t="shared" si="257"/>
        <v/>
      </c>
      <c r="GM104" s="96">
        <f t="shared" si="258"/>
        <v>200</v>
      </c>
      <c r="GN104" s="96">
        <f t="shared" si="259"/>
        <v>145</v>
      </c>
      <c r="GO104" s="96" t="str">
        <f t="shared" si="260"/>
        <v>B</v>
      </c>
      <c r="GP104" s="96">
        <f t="shared" si="261"/>
        <v>200</v>
      </c>
      <c r="GQ104" s="96">
        <f t="shared" si="262"/>
        <v>200</v>
      </c>
      <c r="GR104" s="96" t="str">
        <f t="shared" si="263"/>
        <v>A</v>
      </c>
      <c r="GS104" s="96">
        <f t="shared" si="264"/>
        <v>200</v>
      </c>
      <c r="GT104" s="96">
        <f t="shared" si="265"/>
        <v>200</v>
      </c>
      <c r="GU104" s="96" t="str">
        <f t="shared" si="266"/>
        <v>A</v>
      </c>
      <c r="GV104" s="96">
        <f t="shared" si="267"/>
        <v>100</v>
      </c>
      <c r="GW104" s="96">
        <f t="shared" si="268"/>
        <v>100</v>
      </c>
      <c r="GX104" s="96" t="str">
        <f t="shared" si="269"/>
        <v>A</v>
      </c>
      <c r="GY104" s="155">
        <f t="shared" si="270"/>
        <v>100</v>
      </c>
      <c r="GZ104" s="155">
        <f t="shared" si="271"/>
        <v>100</v>
      </c>
      <c r="HA104" s="155" t="str">
        <f t="shared" si="272"/>
        <v>A</v>
      </c>
      <c r="HB104" s="155">
        <f t="shared" si="273"/>
        <v>100</v>
      </c>
      <c r="HC104" s="155">
        <f t="shared" si="274"/>
        <v>100</v>
      </c>
      <c r="HD104" s="155" t="str">
        <f t="shared" si="275"/>
        <v>A</v>
      </c>
      <c r="HE104" s="257">
        <f t="shared" si="276"/>
        <v>0</v>
      </c>
      <c r="HF104" s="257">
        <f t="shared" si="277"/>
        <v>0</v>
      </c>
      <c r="HG104" s="257">
        <f t="shared" si="278"/>
        <v>4</v>
      </c>
      <c r="HH104" s="257">
        <f t="shared" si="279"/>
        <v>0</v>
      </c>
      <c r="HI104" s="66" t="str">
        <f t="shared" si="287"/>
        <v>PASSED</v>
      </c>
      <c r="HJ104" s="93">
        <f t="shared" si="280"/>
        <v>1200</v>
      </c>
      <c r="HK104" s="93">
        <f t="shared" si="281"/>
        <v>1035</v>
      </c>
      <c r="HL104" s="94">
        <f t="shared" si="282"/>
        <v>86.25</v>
      </c>
      <c r="HM104" s="216">
        <f t="shared" si="283"/>
        <v>86.25</v>
      </c>
      <c r="HN104" s="217">
        <f t="shared" si="284"/>
        <v>10.999999999999988</v>
      </c>
      <c r="HO104" s="95" t="str">
        <f t="shared" si="285"/>
        <v>A</v>
      </c>
      <c r="HP104" s="156" t="str">
        <f>details!EP104</f>
        <v/>
      </c>
      <c r="HQ104" s="157" t="str">
        <f>details!EQ104</f>
        <v/>
      </c>
      <c r="HR104" s="220" t="str">
        <f t="shared" si="286"/>
        <v/>
      </c>
      <c r="HS104" s="102" t="str">
        <f>IF(details!CP104="","",details!CP104)</f>
        <v/>
      </c>
    </row>
    <row r="105" spans="1:238" ht="14" customHeight="1">
      <c r="A105" s="147">
        <f>IF(details!A105="","",details!A105)</f>
        <v>99</v>
      </c>
      <c r="B105" s="66" t="str">
        <f>IF(details!B105="","",details!B105)</f>
        <v/>
      </c>
      <c r="C105" s="66" t="str">
        <f>IF(details!C105="","",details!C105)</f>
        <v/>
      </c>
      <c r="D105" s="97">
        <f>IF(details!D105="","",details!D105)</f>
        <v>899</v>
      </c>
      <c r="E105" s="97" t="str">
        <f>IF(details!E105="","",details!E105)</f>
        <v/>
      </c>
      <c r="F105" s="66" t="str">
        <f>IF(details!F105="","",details!F105)</f>
        <v/>
      </c>
      <c r="G105" s="315" t="str">
        <f>IF(details!G105="","",details!G105)</f>
        <v/>
      </c>
      <c r="H105" s="148" t="str">
        <f>IF(details!CQ105="","",details!CQ105)</f>
        <v/>
      </c>
      <c r="I105" s="149" t="str">
        <f>IF(details!I105="","",details!I105)</f>
        <v>A99</v>
      </c>
      <c r="J105" s="149" t="str">
        <f>IF(details!J105="","",details!J105)</f>
        <v>B99</v>
      </c>
      <c r="K105" s="149" t="str">
        <f>IF(details!K105="","",details!K105)</f>
        <v>C99</v>
      </c>
      <c r="L105" s="66">
        <f>IF(details!L105="","",details!L105)</f>
        <v>5</v>
      </c>
      <c r="M105" s="66">
        <f>IF(details!M105="","",details!M105)</f>
        <v>5</v>
      </c>
      <c r="N105" s="66">
        <f t="shared" si="163"/>
        <v>10</v>
      </c>
      <c r="O105" s="66">
        <f>IF(details!N105="","",details!N105)</f>
        <v>5</v>
      </c>
      <c r="P105" s="66">
        <f>IF(details!O105="","",details!O105)</f>
        <v>5</v>
      </c>
      <c r="Q105" s="66">
        <f t="shared" si="164"/>
        <v>10</v>
      </c>
      <c r="R105" s="66">
        <f>IF(details!P105="","",details!P105)</f>
        <v>5</v>
      </c>
      <c r="S105" s="66">
        <f>IF(details!Q105="","",details!Q105)</f>
        <v>5</v>
      </c>
      <c r="T105" s="66">
        <f t="shared" si="165"/>
        <v>10</v>
      </c>
      <c r="U105" s="150">
        <f t="shared" si="166"/>
        <v>30</v>
      </c>
      <c r="V105" s="66">
        <f>IF(details!R105="","",details!R105)</f>
        <v>22</v>
      </c>
      <c r="W105" s="66">
        <f>IF(details!S105="","",details!S105)</f>
        <v>22</v>
      </c>
      <c r="X105" s="66">
        <f>IF(details!T105="","",details!T105)</f>
        <v>2</v>
      </c>
      <c r="Y105" s="150">
        <f t="shared" si="167"/>
        <v>46</v>
      </c>
      <c r="Z105" s="151">
        <f t="shared" si="168"/>
        <v>76</v>
      </c>
      <c r="AA105" s="66">
        <f>IF(details!U105="","",details!U105)</f>
        <v>22</v>
      </c>
      <c r="AB105" s="66">
        <f>IF(details!V105="","",details!V105)</f>
        <v>22</v>
      </c>
      <c r="AC105" s="66">
        <f>IF(details!W105="","",details!W105)</f>
        <v>20</v>
      </c>
      <c r="AD105" s="151">
        <f t="shared" si="169"/>
        <v>64</v>
      </c>
      <c r="AE105" s="97">
        <f t="shared" si="170"/>
        <v>140</v>
      </c>
      <c r="AF105" s="152">
        <f t="shared" si="171"/>
        <v>70</v>
      </c>
      <c r="AG105" s="97" t="str">
        <f t="shared" si="172"/>
        <v>C</v>
      </c>
      <c r="AH105" s="138">
        <f t="shared" si="156"/>
        <v>200</v>
      </c>
      <c r="AI105" s="138">
        <f t="shared" si="173"/>
        <v>0</v>
      </c>
      <c r="AJ105" s="66">
        <f>IF(details!X105="","",details!X105)</f>
        <v>5</v>
      </c>
      <c r="AK105" s="66">
        <f>IF(details!Y105="","",details!Y105)</f>
        <v>5</v>
      </c>
      <c r="AL105" s="66">
        <f t="shared" si="174"/>
        <v>10</v>
      </c>
      <c r="AM105" s="66">
        <f>IF(details!Z105="","",details!Z105)</f>
        <v>5</v>
      </c>
      <c r="AN105" s="66">
        <f>IF(details!AA105="","",details!AA105)</f>
        <v>5</v>
      </c>
      <c r="AO105" s="66">
        <f t="shared" si="175"/>
        <v>10</v>
      </c>
      <c r="AP105" s="66">
        <f>IF(details!AB105="","",details!AB105)</f>
        <v>5</v>
      </c>
      <c r="AQ105" s="66">
        <f>IF(details!AC105="","",details!AC105)</f>
        <v>5</v>
      </c>
      <c r="AR105" s="66">
        <f t="shared" si="176"/>
        <v>10</v>
      </c>
      <c r="AS105" s="150">
        <f t="shared" si="177"/>
        <v>30</v>
      </c>
      <c r="AT105" s="66">
        <f>IF(details!AD105="","",details!AD105)</f>
        <v>22</v>
      </c>
      <c r="AU105" s="66">
        <f>IF(details!AE105="","",details!AE105)</f>
        <v>22</v>
      </c>
      <c r="AV105" s="66">
        <f>IF(details!AF105="","",details!AF105)</f>
        <v>2</v>
      </c>
      <c r="AW105" s="150">
        <f t="shared" si="178"/>
        <v>46</v>
      </c>
      <c r="AX105" s="151">
        <f t="shared" si="179"/>
        <v>76</v>
      </c>
      <c r="AY105" s="66">
        <f>IF(details!AG105="","",details!AG105)</f>
        <v>22</v>
      </c>
      <c r="AZ105" s="66">
        <f>IF(details!AH105="","",details!AH105)</f>
        <v>22</v>
      </c>
      <c r="BA105" s="66">
        <f>IF(details!AI105="","",details!AI105)</f>
        <v>20</v>
      </c>
      <c r="BB105" s="151">
        <f t="shared" si="180"/>
        <v>64</v>
      </c>
      <c r="BC105" s="97">
        <f t="shared" si="181"/>
        <v>140</v>
      </c>
      <c r="BD105" s="152">
        <f t="shared" si="182"/>
        <v>70</v>
      </c>
      <c r="BE105" s="97" t="str">
        <f t="shared" si="183"/>
        <v>C</v>
      </c>
      <c r="BF105" s="138">
        <f t="shared" si="157"/>
        <v>200</v>
      </c>
      <c r="BG105" s="138">
        <f t="shared" si="184"/>
        <v>0</v>
      </c>
      <c r="BH105" s="153" t="str">
        <f>IF(D105="","",details!AJ105)</f>
        <v>s</v>
      </c>
      <c r="BI105" s="66">
        <f>IF(details!AK105="","",details!AK105)</f>
        <v>5</v>
      </c>
      <c r="BJ105" s="66">
        <f>IF(details!AL105="","",details!AL105)</f>
        <v>5</v>
      </c>
      <c r="BK105" s="66">
        <f t="shared" si="185"/>
        <v>10</v>
      </c>
      <c r="BL105" s="66">
        <f>IF(details!AM105="","",details!AM105)</f>
        <v>5</v>
      </c>
      <c r="BM105" s="66">
        <f>IF(details!AN105="","",details!AN105)</f>
        <v>5</v>
      </c>
      <c r="BN105" s="66">
        <f t="shared" si="186"/>
        <v>10</v>
      </c>
      <c r="BO105" s="66">
        <f>IF(details!AO105="","",details!AO105)</f>
        <v>5</v>
      </c>
      <c r="BP105" s="66">
        <f>IF(details!AP105="","",details!AP105)</f>
        <v>5</v>
      </c>
      <c r="BQ105" s="66">
        <f t="shared" si="187"/>
        <v>10</v>
      </c>
      <c r="BR105" s="150">
        <f t="shared" si="188"/>
        <v>30</v>
      </c>
      <c r="BS105" s="66">
        <f>IF(details!AQ105="","",details!AQ105)</f>
        <v>50</v>
      </c>
      <c r="BT105" s="66">
        <f>IF(details!AR105="","",details!AR105)</f>
        <v>20</v>
      </c>
      <c r="BU105" s="150">
        <f t="shared" si="189"/>
        <v>70</v>
      </c>
      <c r="BV105" s="151">
        <f t="shared" si="190"/>
        <v>100</v>
      </c>
      <c r="BW105" s="66">
        <f>IF(details!AS105="","",details!AS105)</f>
        <v>70</v>
      </c>
      <c r="BX105" s="66">
        <f>IF(details!AT105="","",details!AT105)</f>
        <v>30</v>
      </c>
      <c r="BY105" s="151">
        <f t="shared" si="191"/>
        <v>100</v>
      </c>
      <c r="BZ105" s="97">
        <f t="shared" si="192"/>
        <v>200</v>
      </c>
      <c r="CA105" s="152">
        <f t="shared" si="193"/>
        <v>100</v>
      </c>
      <c r="CB105" s="97" t="str">
        <f t="shared" si="194"/>
        <v>A</v>
      </c>
      <c r="CC105" s="138">
        <f t="shared" si="158"/>
        <v>200</v>
      </c>
      <c r="CD105" s="138">
        <f t="shared" si="195"/>
        <v>0</v>
      </c>
      <c r="CE105" s="66">
        <f>IF(details!AU105="","",details!AU105)</f>
        <v>5</v>
      </c>
      <c r="CF105" s="66">
        <f>IF(details!AV105="","",details!AV105)</f>
        <v>5</v>
      </c>
      <c r="CG105" s="66">
        <f t="shared" si="196"/>
        <v>10</v>
      </c>
      <c r="CH105" s="66">
        <f>IF(details!AW105="","",details!AW105)</f>
        <v>5</v>
      </c>
      <c r="CI105" s="66">
        <f>IF(details!AX105="","",details!AX105)</f>
        <v>5</v>
      </c>
      <c r="CJ105" s="66">
        <f t="shared" si="197"/>
        <v>10</v>
      </c>
      <c r="CK105" s="66">
        <f>IF(details!AY105="","",details!AY105)</f>
        <v>5</v>
      </c>
      <c r="CL105" s="66">
        <f>IF(details!AZ105="","",details!AZ105)</f>
        <v>5</v>
      </c>
      <c r="CM105" s="66">
        <f t="shared" si="198"/>
        <v>10</v>
      </c>
      <c r="CN105" s="150">
        <f t="shared" si="199"/>
        <v>30</v>
      </c>
      <c r="CO105" s="66">
        <f>IF(details!BA105="","",details!BA105)</f>
        <v>22</v>
      </c>
      <c r="CP105" s="66">
        <f>IF(details!BB105="","",details!BB105)</f>
        <v>22</v>
      </c>
      <c r="CQ105" s="66">
        <f>IF(details!BC105="","",details!BC105)</f>
        <v>2</v>
      </c>
      <c r="CR105" s="150">
        <f t="shared" si="200"/>
        <v>46</v>
      </c>
      <c r="CS105" s="151">
        <f t="shared" si="201"/>
        <v>76</v>
      </c>
      <c r="CT105" s="66">
        <f>IF(details!BD105="","",details!BD105)</f>
        <v>22</v>
      </c>
      <c r="CU105" s="66">
        <f>IF(details!BE105="","",details!BE105)</f>
        <v>22</v>
      </c>
      <c r="CV105" s="66">
        <f>IF(details!BF105="","",details!BF105)</f>
        <v>20</v>
      </c>
      <c r="CW105" s="151">
        <f t="shared" si="202"/>
        <v>64</v>
      </c>
      <c r="CX105" s="97">
        <f t="shared" si="203"/>
        <v>140</v>
      </c>
      <c r="CY105" s="152">
        <f t="shared" si="204"/>
        <v>70</v>
      </c>
      <c r="CZ105" s="97" t="str">
        <f t="shared" si="205"/>
        <v>C</v>
      </c>
      <c r="DA105" s="138">
        <f t="shared" si="159"/>
        <v>200</v>
      </c>
      <c r="DB105" s="138">
        <f t="shared" si="206"/>
        <v>0</v>
      </c>
      <c r="DC105" s="66">
        <f>IF(details!BG105="","",details!BG105)</f>
        <v>5</v>
      </c>
      <c r="DD105" s="66">
        <f>IF(details!BH105="","",details!BH105)</f>
        <v>5</v>
      </c>
      <c r="DE105" s="66">
        <f t="shared" si="207"/>
        <v>10</v>
      </c>
      <c r="DF105" s="66">
        <f>IF(details!BI105="","",details!BI105)</f>
        <v>5</v>
      </c>
      <c r="DG105" s="66">
        <f>IF(details!BJ105="","",details!BJ105)</f>
        <v>5</v>
      </c>
      <c r="DH105" s="66">
        <f t="shared" si="208"/>
        <v>10</v>
      </c>
      <c r="DI105" s="66">
        <f>IF(details!BK105="","",details!BK105)</f>
        <v>5</v>
      </c>
      <c r="DJ105" s="66">
        <f>IF(details!BL105="","",details!BL105)</f>
        <v>5</v>
      </c>
      <c r="DK105" s="66">
        <f t="shared" si="209"/>
        <v>10</v>
      </c>
      <c r="DL105" s="150">
        <f t="shared" si="210"/>
        <v>30</v>
      </c>
      <c r="DM105" s="66">
        <f>IF(details!BM105="","",details!BM105)</f>
        <v>50</v>
      </c>
      <c r="DN105" s="66">
        <f>IF(details!BN105="","",details!BN105)</f>
        <v>20</v>
      </c>
      <c r="DO105" s="150">
        <f t="shared" si="211"/>
        <v>70</v>
      </c>
      <c r="DP105" s="151">
        <f t="shared" si="212"/>
        <v>100</v>
      </c>
      <c r="DQ105" s="66">
        <f>IF(details!BO105="","",details!BO105)</f>
        <v>70</v>
      </c>
      <c r="DR105" s="66">
        <f>IF(details!BP105="","",details!BP105)</f>
        <v>30</v>
      </c>
      <c r="DS105" s="151">
        <f t="shared" si="213"/>
        <v>100</v>
      </c>
      <c r="DT105" s="97">
        <f t="shared" si="214"/>
        <v>200</v>
      </c>
      <c r="DU105" s="152">
        <f t="shared" si="215"/>
        <v>100</v>
      </c>
      <c r="DV105" s="97" t="str">
        <f t="shared" si="216"/>
        <v>A</v>
      </c>
      <c r="DW105" s="138">
        <f t="shared" si="160"/>
        <v>200</v>
      </c>
      <c r="DX105" s="138">
        <f t="shared" si="217"/>
        <v>0</v>
      </c>
      <c r="DY105" s="66">
        <f>IF(details!BQ105="","",details!BQ105)</f>
        <v>5</v>
      </c>
      <c r="DZ105" s="66">
        <f>IF(details!BR105="","",details!BR105)</f>
        <v>5</v>
      </c>
      <c r="EA105" s="66">
        <f t="shared" si="218"/>
        <v>10</v>
      </c>
      <c r="EB105" s="66">
        <f>IF(details!BS105="","",details!BS105)</f>
        <v>5</v>
      </c>
      <c r="EC105" s="66">
        <f>IF(details!BT105="","",details!BT105)</f>
        <v>5</v>
      </c>
      <c r="ED105" s="66">
        <f t="shared" si="219"/>
        <v>10</v>
      </c>
      <c r="EE105" s="66">
        <f>IF(details!BU105="","",details!BU105)</f>
        <v>5</v>
      </c>
      <c r="EF105" s="66">
        <f>IF(details!BV105="","",details!BV105)</f>
        <v>5</v>
      </c>
      <c r="EG105" s="66">
        <f t="shared" si="220"/>
        <v>10</v>
      </c>
      <c r="EH105" s="150">
        <f t="shared" si="221"/>
        <v>30</v>
      </c>
      <c r="EI105" s="66">
        <f>IF(details!BW105="","",details!BW105)</f>
        <v>50</v>
      </c>
      <c r="EJ105" s="66">
        <f>IF(details!BX105="","",details!BX105)</f>
        <v>20</v>
      </c>
      <c r="EK105" s="150">
        <f t="shared" si="222"/>
        <v>70</v>
      </c>
      <c r="EL105" s="151">
        <f t="shared" si="223"/>
        <v>100</v>
      </c>
      <c r="EM105" s="66">
        <f>IF(details!BY105="","",details!BY105)</f>
        <v>70</v>
      </c>
      <c r="EN105" s="66">
        <f>IF(details!BZ105="","",details!BZ105)</f>
        <v>30</v>
      </c>
      <c r="EO105" s="151">
        <f t="shared" si="224"/>
        <v>100</v>
      </c>
      <c r="EP105" s="97">
        <f t="shared" si="225"/>
        <v>200</v>
      </c>
      <c r="EQ105" s="152">
        <f t="shared" si="226"/>
        <v>100</v>
      </c>
      <c r="ER105" s="97" t="str">
        <f t="shared" si="227"/>
        <v>A</v>
      </c>
      <c r="ES105" s="138">
        <f t="shared" si="161"/>
        <v>200</v>
      </c>
      <c r="ET105" s="138">
        <f t="shared" si="228"/>
        <v>0</v>
      </c>
      <c r="EU105" s="66">
        <f>IF(details!CA105="","",details!CA105)</f>
        <v>20</v>
      </c>
      <c r="EV105" s="66">
        <f>IF(details!CB105="","",details!CB105)</f>
        <v>20</v>
      </c>
      <c r="EW105" s="66">
        <f>IF(details!CC105="","",details!CC105)</f>
        <v>20</v>
      </c>
      <c r="EX105" s="66">
        <f>IF(details!CD105="","",details!CD105)</f>
        <v>20</v>
      </c>
      <c r="EY105" s="66">
        <f>IF(details!CE105="","",details!CE105)</f>
        <v>20</v>
      </c>
      <c r="EZ105" s="97">
        <f t="shared" si="229"/>
        <v>100</v>
      </c>
      <c r="FA105" s="97">
        <f t="shared" si="230"/>
        <v>100</v>
      </c>
      <c r="FB105" s="97" t="str">
        <f t="shared" si="231"/>
        <v>A</v>
      </c>
      <c r="FC105" s="138">
        <f t="shared" si="232"/>
        <v>100</v>
      </c>
      <c r="FD105" s="138">
        <f t="shared" si="233"/>
        <v>0</v>
      </c>
      <c r="FE105" s="66">
        <f>IF(details!CF105="","",details!CF105)</f>
        <v>20</v>
      </c>
      <c r="FF105" s="66">
        <f>IF(details!CG105="","",details!CG105)</f>
        <v>20</v>
      </c>
      <c r="FG105" s="66">
        <f>IF(details!CH105="","",details!CH105)</f>
        <v>20</v>
      </c>
      <c r="FH105" s="66">
        <f>IF(details!CI105="","",details!CI105)</f>
        <v>20</v>
      </c>
      <c r="FI105" s="66">
        <f>IF(details!CJ105="","",details!CJ105)</f>
        <v>20</v>
      </c>
      <c r="FJ105" s="97">
        <f t="shared" si="234"/>
        <v>100</v>
      </c>
      <c r="FK105" s="97">
        <f t="shared" si="235"/>
        <v>100</v>
      </c>
      <c r="FL105" s="97" t="str">
        <f t="shared" si="236"/>
        <v>A</v>
      </c>
      <c r="FM105" s="138">
        <f t="shared" si="237"/>
        <v>100</v>
      </c>
      <c r="FN105" s="138">
        <f t="shared" si="238"/>
        <v>0</v>
      </c>
      <c r="FO105" s="66">
        <f>IF(details!CK105="","",details!CK105)</f>
        <v>20</v>
      </c>
      <c r="FP105" s="66">
        <f>IF(details!CL105="","",details!CL105)</f>
        <v>20</v>
      </c>
      <c r="FQ105" s="66">
        <f>IF(details!CM105="","",details!CM105)</f>
        <v>20</v>
      </c>
      <c r="FR105" s="66">
        <f>IF(details!CN105="","",details!CN105)</f>
        <v>20</v>
      </c>
      <c r="FS105" s="66">
        <f>IF(details!CO105="","",details!CO105)</f>
        <v>20</v>
      </c>
      <c r="FT105" s="97">
        <f t="shared" si="239"/>
        <v>100</v>
      </c>
      <c r="FU105" s="97">
        <f t="shared" si="240"/>
        <v>100</v>
      </c>
      <c r="FV105" s="97" t="str">
        <f t="shared" si="241"/>
        <v>A</v>
      </c>
      <c r="FW105" s="138">
        <f t="shared" si="242"/>
        <v>100</v>
      </c>
      <c r="FX105" s="138">
        <f t="shared" si="243"/>
        <v>0</v>
      </c>
      <c r="FY105" s="96">
        <f t="shared" si="244"/>
        <v>200</v>
      </c>
      <c r="FZ105" s="96">
        <f t="shared" si="245"/>
        <v>140</v>
      </c>
      <c r="GA105" s="96" t="str">
        <f t="shared" si="246"/>
        <v>C</v>
      </c>
      <c r="GB105" s="96">
        <f t="shared" si="247"/>
        <v>200</v>
      </c>
      <c r="GC105" s="96">
        <f t="shared" si="248"/>
        <v>140</v>
      </c>
      <c r="GD105" s="96" t="str">
        <f t="shared" si="249"/>
        <v>C</v>
      </c>
      <c r="GE105" s="154">
        <f t="shared" si="250"/>
        <v>200</v>
      </c>
      <c r="GF105" s="154">
        <f t="shared" si="251"/>
        <v>200</v>
      </c>
      <c r="GG105" s="154" t="str">
        <f t="shared" si="252"/>
        <v>A</v>
      </c>
      <c r="GH105" s="96" t="str">
        <f t="shared" si="253"/>
        <v>A</v>
      </c>
      <c r="GI105" s="96" t="str">
        <f t="shared" si="254"/>
        <v/>
      </c>
      <c r="GJ105" s="96" t="str">
        <f t="shared" si="255"/>
        <v/>
      </c>
      <c r="GK105" s="96" t="str">
        <f t="shared" si="256"/>
        <v/>
      </c>
      <c r="GL105" s="96" t="str">
        <f t="shared" si="257"/>
        <v/>
      </c>
      <c r="GM105" s="96">
        <f t="shared" si="258"/>
        <v>200</v>
      </c>
      <c r="GN105" s="96">
        <f t="shared" si="259"/>
        <v>140</v>
      </c>
      <c r="GO105" s="96" t="str">
        <f t="shared" si="260"/>
        <v>C</v>
      </c>
      <c r="GP105" s="96">
        <f t="shared" si="261"/>
        <v>200</v>
      </c>
      <c r="GQ105" s="96">
        <f t="shared" si="262"/>
        <v>200</v>
      </c>
      <c r="GR105" s="96" t="str">
        <f t="shared" si="263"/>
        <v>A</v>
      </c>
      <c r="GS105" s="96">
        <f t="shared" si="264"/>
        <v>200</v>
      </c>
      <c r="GT105" s="96">
        <f t="shared" si="265"/>
        <v>200</v>
      </c>
      <c r="GU105" s="96" t="str">
        <f t="shared" si="266"/>
        <v>A</v>
      </c>
      <c r="GV105" s="96">
        <f t="shared" si="267"/>
        <v>100</v>
      </c>
      <c r="GW105" s="96">
        <f t="shared" si="268"/>
        <v>100</v>
      </c>
      <c r="GX105" s="96" t="str">
        <f t="shared" si="269"/>
        <v>A</v>
      </c>
      <c r="GY105" s="155">
        <f t="shared" si="270"/>
        <v>100</v>
      </c>
      <c r="GZ105" s="155">
        <f t="shared" si="271"/>
        <v>100</v>
      </c>
      <c r="HA105" s="155" t="str">
        <f t="shared" si="272"/>
        <v>A</v>
      </c>
      <c r="HB105" s="155">
        <f t="shared" si="273"/>
        <v>100</v>
      </c>
      <c r="HC105" s="155">
        <f t="shared" si="274"/>
        <v>100</v>
      </c>
      <c r="HD105" s="155" t="str">
        <f t="shared" si="275"/>
        <v>A</v>
      </c>
      <c r="HE105" s="257">
        <f t="shared" si="276"/>
        <v>0</v>
      </c>
      <c r="HF105" s="257">
        <f t="shared" si="277"/>
        <v>0</v>
      </c>
      <c r="HG105" s="257">
        <f t="shared" si="278"/>
        <v>4</v>
      </c>
      <c r="HH105" s="257">
        <f t="shared" si="279"/>
        <v>0</v>
      </c>
      <c r="HI105" s="66" t="str">
        <f t="shared" si="287"/>
        <v>PASSED</v>
      </c>
      <c r="HJ105" s="93">
        <f t="shared" si="280"/>
        <v>1200</v>
      </c>
      <c r="HK105" s="93">
        <f t="shared" si="281"/>
        <v>1020</v>
      </c>
      <c r="HL105" s="94">
        <f t="shared" si="282"/>
        <v>85</v>
      </c>
      <c r="HM105" s="216">
        <f t="shared" si="283"/>
        <v>85</v>
      </c>
      <c r="HN105" s="217">
        <f t="shared" si="284"/>
        <v>11.999999999999986</v>
      </c>
      <c r="HO105" s="95" t="str">
        <f t="shared" si="285"/>
        <v>B</v>
      </c>
      <c r="HP105" s="156" t="str">
        <f>details!EP105</f>
        <v/>
      </c>
      <c r="HQ105" s="157" t="str">
        <f>details!EQ105</f>
        <v/>
      </c>
      <c r="HR105" s="220" t="str">
        <f t="shared" si="286"/>
        <v/>
      </c>
      <c r="HS105" s="102" t="str">
        <f>IF(details!CP105="","",details!CP105)</f>
        <v/>
      </c>
    </row>
    <row r="106" spans="1:238" ht="14" customHeight="1" thickBot="1">
      <c r="A106" s="235">
        <f>IF(details!A106="","",details!A106)</f>
        <v>100</v>
      </c>
      <c r="B106" s="236" t="str">
        <f>IF(details!B106="","",details!B106)</f>
        <v/>
      </c>
      <c r="C106" s="236" t="str">
        <f>IF(details!C106="","",details!C106)</f>
        <v/>
      </c>
      <c r="D106" s="237">
        <f>IF(details!D106="","",details!D106)</f>
        <v>900</v>
      </c>
      <c r="E106" s="237" t="str">
        <f>IF(details!E106="","",details!E106)</f>
        <v/>
      </c>
      <c r="F106" s="236" t="str">
        <f>IF(details!F106="","",details!F106)</f>
        <v/>
      </c>
      <c r="G106" s="316" t="str">
        <f>IF(details!G106="","",details!G106)</f>
        <v/>
      </c>
      <c r="H106" s="238" t="str">
        <f>IF(details!CQ106="","",details!CQ106)</f>
        <v/>
      </c>
      <c r="I106" s="239" t="str">
        <f>IF(details!I106="","",details!I106)</f>
        <v>A100</v>
      </c>
      <c r="J106" s="239" t="str">
        <f>IF(details!J106="","",details!J106)</f>
        <v>B100</v>
      </c>
      <c r="K106" s="239" t="str">
        <f>IF(details!K106="","",details!K106)</f>
        <v>C100</v>
      </c>
      <c r="L106" s="236">
        <f>IF(details!L106="","",details!L106)</f>
        <v>5</v>
      </c>
      <c r="M106" s="236">
        <f>IF(details!M106="","",details!M106)</f>
        <v>5</v>
      </c>
      <c r="N106" s="236">
        <f t="shared" si="163"/>
        <v>10</v>
      </c>
      <c r="O106" s="236">
        <f>IF(details!N106="","",details!N106)</f>
        <v>5</v>
      </c>
      <c r="P106" s="236">
        <f>IF(details!O106="","",details!O106)</f>
        <v>5</v>
      </c>
      <c r="Q106" s="236">
        <f t="shared" si="164"/>
        <v>10</v>
      </c>
      <c r="R106" s="236">
        <f>IF(details!P106="","",details!P106)</f>
        <v>5</v>
      </c>
      <c r="S106" s="236">
        <f>IF(details!Q106="","",details!Q106)</f>
        <v>5</v>
      </c>
      <c r="T106" s="236">
        <f t="shared" si="165"/>
        <v>10</v>
      </c>
      <c r="U106" s="240">
        <f t="shared" si="166"/>
        <v>30</v>
      </c>
      <c r="V106" s="236">
        <f>IF(details!R106="","",details!R106)</f>
        <v>21</v>
      </c>
      <c r="W106" s="236">
        <f>IF(details!S106="","",details!S106)</f>
        <v>21</v>
      </c>
      <c r="X106" s="236">
        <f>IF(details!T106="","",details!T106)</f>
        <v>1</v>
      </c>
      <c r="Y106" s="240">
        <f t="shared" si="167"/>
        <v>43</v>
      </c>
      <c r="Z106" s="151">
        <f t="shared" si="168"/>
        <v>73</v>
      </c>
      <c r="AA106" s="236">
        <f>IF(details!U106="","",details!U106)</f>
        <v>21</v>
      </c>
      <c r="AB106" s="236">
        <f>IF(details!V106="","",details!V106)</f>
        <v>21</v>
      </c>
      <c r="AC106" s="236">
        <f>IF(details!W106="","",details!W106)</f>
        <v>20</v>
      </c>
      <c r="AD106" s="241">
        <f t="shared" si="169"/>
        <v>62</v>
      </c>
      <c r="AE106" s="237">
        <f t="shared" si="170"/>
        <v>135</v>
      </c>
      <c r="AF106" s="242">
        <f t="shared" si="171"/>
        <v>68</v>
      </c>
      <c r="AG106" s="237" t="str">
        <f t="shared" si="172"/>
        <v>C</v>
      </c>
      <c r="AH106" s="314">
        <f t="shared" si="156"/>
        <v>200</v>
      </c>
      <c r="AI106" s="243">
        <f t="shared" si="173"/>
        <v>0</v>
      </c>
      <c r="AJ106" s="236">
        <f>IF(details!X106="","",details!X106)</f>
        <v>5</v>
      </c>
      <c r="AK106" s="236">
        <f>IF(details!Y106="","",details!Y106)</f>
        <v>5</v>
      </c>
      <c r="AL106" s="236">
        <f t="shared" si="174"/>
        <v>10</v>
      </c>
      <c r="AM106" s="236">
        <f>IF(details!Z106="","",details!Z106)</f>
        <v>5</v>
      </c>
      <c r="AN106" s="236">
        <f>IF(details!AA106="","",details!AA106)</f>
        <v>5</v>
      </c>
      <c r="AO106" s="236">
        <f t="shared" si="175"/>
        <v>10</v>
      </c>
      <c r="AP106" s="236">
        <f>IF(details!AB106="","",details!AB106)</f>
        <v>5</v>
      </c>
      <c r="AQ106" s="236">
        <f>IF(details!AC106="","",details!AC106)</f>
        <v>5</v>
      </c>
      <c r="AR106" s="236">
        <f t="shared" si="176"/>
        <v>10</v>
      </c>
      <c r="AS106" s="240">
        <f t="shared" si="177"/>
        <v>30</v>
      </c>
      <c r="AT106" s="236">
        <f>IF(details!AD106="","",details!AD106)</f>
        <v>21</v>
      </c>
      <c r="AU106" s="236">
        <f>IF(details!AE106="","",details!AE106)</f>
        <v>21</v>
      </c>
      <c r="AV106" s="236">
        <f>IF(details!AF106="","",details!AF106)</f>
        <v>1</v>
      </c>
      <c r="AW106" s="240">
        <f t="shared" si="178"/>
        <v>43</v>
      </c>
      <c r="AX106" s="151">
        <f t="shared" si="179"/>
        <v>73</v>
      </c>
      <c r="AY106" s="236">
        <f>IF(details!AG106="","",details!AG106)</f>
        <v>21</v>
      </c>
      <c r="AZ106" s="236">
        <f>IF(details!AH106="","",details!AH106)</f>
        <v>21</v>
      </c>
      <c r="BA106" s="236">
        <f>IF(details!AI106="","",details!AI106)</f>
        <v>20</v>
      </c>
      <c r="BB106" s="241">
        <f t="shared" si="180"/>
        <v>62</v>
      </c>
      <c r="BC106" s="237">
        <f t="shared" si="181"/>
        <v>135</v>
      </c>
      <c r="BD106" s="242">
        <f t="shared" si="182"/>
        <v>68</v>
      </c>
      <c r="BE106" s="237" t="str">
        <f t="shared" si="183"/>
        <v>C</v>
      </c>
      <c r="BF106" s="314">
        <f t="shared" si="157"/>
        <v>200</v>
      </c>
      <c r="BG106" s="243">
        <f t="shared" si="184"/>
        <v>0</v>
      </c>
      <c r="BH106" s="244" t="str">
        <f>IF(D106="","",details!AJ106)</f>
        <v>s</v>
      </c>
      <c r="BI106" s="236">
        <f>IF(details!AK106="","",details!AK106)</f>
        <v>5</v>
      </c>
      <c r="BJ106" s="236">
        <f>IF(details!AL106="","",details!AL106)</f>
        <v>5</v>
      </c>
      <c r="BK106" s="236">
        <f t="shared" si="185"/>
        <v>10</v>
      </c>
      <c r="BL106" s="236">
        <f>IF(details!AM106="","",details!AM106)</f>
        <v>5</v>
      </c>
      <c r="BM106" s="236">
        <f>IF(details!AN106="","",details!AN106)</f>
        <v>5</v>
      </c>
      <c r="BN106" s="236">
        <f t="shared" si="186"/>
        <v>10</v>
      </c>
      <c r="BO106" s="236">
        <f>IF(details!AO106="","",details!AO106)</f>
        <v>5</v>
      </c>
      <c r="BP106" s="236">
        <f>IF(details!AP106="","",details!AP106)</f>
        <v>5</v>
      </c>
      <c r="BQ106" s="236">
        <f t="shared" si="187"/>
        <v>10</v>
      </c>
      <c r="BR106" s="240">
        <f t="shared" si="188"/>
        <v>30</v>
      </c>
      <c r="BS106" s="236">
        <f>IF(details!AQ106="","",details!AQ106)</f>
        <v>50</v>
      </c>
      <c r="BT106" s="236">
        <f>IF(details!AR106="","",details!AR106)</f>
        <v>20</v>
      </c>
      <c r="BU106" s="240">
        <f t="shared" si="189"/>
        <v>70</v>
      </c>
      <c r="BV106" s="151">
        <f t="shared" si="190"/>
        <v>100</v>
      </c>
      <c r="BW106" s="236">
        <f>IF(details!AS106="","",details!AS106)</f>
        <v>70</v>
      </c>
      <c r="BX106" s="236">
        <f>IF(details!AT106="","",details!AT106)</f>
        <v>30</v>
      </c>
      <c r="BY106" s="241">
        <f t="shared" si="191"/>
        <v>100</v>
      </c>
      <c r="BZ106" s="237">
        <f t="shared" si="192"/>
        <v>200</v>
      </c>
      <c r="CA106" s="242">
        <f t="shared" si="193"/>
        <v>100</v>
      </c>
      <c r="CB106" s="237" t="str">
        <f t="shared" si="194"/>
        <v>A</v>
      </c>
      <c r="CC106" s="314">
        <f t="shared" si="158"/>
        <v>200</v>
      </c>
      <c r="CD106" s="243">
        <f t="shared" si="195"/>
        <v>0</v>
      </c>
      <c r="CE106" s="236">
        <f>IF(details!AU106="","",details!AU106)</f>
        <v>5</v>
      </c>
      <c r="CF106" s="236">
        <f>IF(details!AV106="","",details!AV106)</f>
        <v>5</v>
      </c>
      <c r="CG106" s="236">
        <f t="shared" si="196"/>
        <v>10</v>
      </c>
      <c r="CH106" s="236">
        <f>IF(details!AW106="","",details!AW106)</f>
        <v>5</v>
      </c>
      <c r="CI106" s="236">
        <f>IF(details!AX106="","",details!AX106)</f>
        <v>5</v>
      </c>
      <c r="CJ106" s="236">
        <f t="shared" si="197"/>
        <v>10</v>
      </c>
      <c r="CK106" s="236">
        <f>IF(details!AY106="","",details!AY106)</f>
        <v>5</v>
      </c>
      <c r="CL106" s="236">
        <f>IF(details!AZ106="","",details!AZ106)</f>
        <v>5</v>
      </c>
      <c r="CM106" s="236">
        <f t="shared" si="198"/>
        <v>10</v>
      </c>
      <c r="CN106" s="240">
        <f t="shared" si="199"/>
        <v>30</v>
      </c>
      <c r="CO106" s="236">
        <f>IF(details!BA106="","",details!BA106)</f>
        <v>21</v>
      </c>
      <c r="CP106" s="236">
        <f>IF(details!BB106="","",details!BB106)</f>
        <v>21</v>
      </c>
      <c r="CQ106" s="236">
        <f>IF(details!BC106="","",details!BC106)</f>
        <v>1</v>
      </c>
      <c r="CR106" s="240">
        <f t="shared" si="200"/>
        <v>43</v>
      </c>
      <c r="CS106" s="151">
        <f t="shared" si="201"/>
        <v>73</v>
      </c>
      <c r="CT106" s="236">
        <f>IF(details!BD106="","",details!BD106)</f>
        <v>21</v>
      </c>
      <c r="CU106" s="236">
        <f>IF(details!BE106="","",details!BE106)</f>
        <v>21</v>
      </c>
      <c r="CV106" s="236">
        <f>IF(details!BF106="","",details!BF106)</f>
        <v>20</v>
      </c>
      <c r="CW106" s="241">
        <f t="shared" si="202"/>
        <v>62</v>
      </c>
      <c r="CX106" s="237">
        <f t="shared" si="203"/>
        <v>135</v>
      </c>
      <c r="CY106" s="242">
        <f t="shared" si="204"/>
        <v>68</v>
      </c>
      <c r="CZ106" s="237" t="str">
        <f t="shared" si="205"/>
        <v>C</v>
      </c>
      <c r="DA106" s="314">
        <f t="shared" si="159"/>
        <v>200</v>
      </c>
      <c r="DB106" s="243">
        <f t="shared" si="206"/>
        <v>0</v>
      </c>
      <c r="DC106" s="236">
        <f>IF(details!BG106="","",details!BG106)</f>
        <v>5</v>
      </c>
      <c r="DD106" s="236">
        <f>IF(details!BH106="","",details!BH106)</f>
        <v>5</v>
      </c>
      <c r="DE106" s="236">
        <f t="shared" si="207"/>
        <v>10</v>
      </c>
      <c r="DF106" s="236">
        <f>IF(details!BI106="","",details!BI106)</f>
        <v>5</v>
      </c>
      <c r="DG106" s="236">
        <f>IF(details!BJ106="","",details!BJ106)</f>
        <v>5</v>
      </c>
      <c r="DH106" s="236">
        <f t="shared" si="208"/>
        <v>10</v>
      </c>
      <c r="DI106" s="236">
        <f>IF(details!BK106="","",details!BK106)</f>
        <v>5</v>
      </c>
      <c r="DJ106" s="236">
        <f>IF(details!BL106="","",details!BL106)</f>
        <v>5</v>
      </c>
      <c r="DK106" s="236">
        <f t="shared" si="209"/>
        <v>10</v>
      </c>
      <c r="DL106" s="240">
        <f t="shared" si="210"/>
        <v>30</v>
      </c>
      <c r="DM106" s="236">
        <f>IF(details!BM106="","",details!BM106)</f>
        <v>50</v>
      </c>
      <c r="DN106" s="236">
        <f>IF(details!BN106="","",details!BN106)</f>
        <v>20</v>
      </c>
      <c r="DO106" s="240">
        <f t="shared" si="211"/>
        <v>70</v>
      </c>
      <c r="DP106" s="151">
        <f t="shared" si="212"/>
        <v>100</v>
      </c>
      <c r="DQ106" s="236">
        <f>IF(details!BO106="","",details!BO106)</f>
        <v>70</v>
      </c>
      <c r="DR106" s="236">
        <f>IF(details!BP106="","",details!BP106)</f>
        <v>30</v>
      </c>
      <c r="DS106" s="241">
        <f t="shared" si="213"/>
        <v>100</v>
      </c>
      <c r="DT106" s="237">
        <f t="shared" si="214"/>
        <v>200</v>
      </c>
      <c r="DU106" s="242">
        <f t="shared" si="215"/>
        <v>100</v>
      </c>
      <c r="DV106" s="237" t="str">
        <f t="shared" si="216"/>
        <v>A</v>
      </c>
      <c r="DW106" s="314">
        <f t="shared" si="160"/>
        <v>200</v>
      </c>
      <c r="DX106" s="243">
        <f t="shared" si="217"/>
        <v>0</v>
      </c>
      <c r="DY106" s="236">
        <f>IF(details!BQ106="","",details!BQ106)</f>
        <v>5</v>
      </c>
      <c r="DZ106" s="236">
        <f>IF(details!BR106="","",details!BR106)</f>
        <v>5</v>
      </c>
      <c r="EA106" s="236">
        <f t="shared" si="218"/>
        <v>10</v>
      </c>
      <c r="EB106" s="236">
        <f>IF(details!BS106="","",details!BS106)</f>
        <v>5</v>
      </c>
      <c r="EC106" s="236">
        <f>IF(details!BT106="","",details!BT106)</f>
        <v>5</v>
      </c>
      <c r="ED106" s="236">
        <f t="shared" si="219"/>
        <v>10</v>
      </c>
      <c r="EE106" s="236">
        <f>IF(details!BU106="","",details!BU106)</f>
        <v>5</v>
      </c>
      <c r="EF106" s="236">
        <f>IF(details!BV106="","",details!BV106)</f>
        <v>5</v>
      </c>
      <c r="EG106" s="236">
        <f t="shared" si="220"/>
        <v>10</v>
      </c>
      <c r="EH106" s="240">
        <f t="shared" si="221"/>
        <v>30</v>
      </c>
      <c r="EI106" s="236">
        <f>IF(details!BW106="","",details!BW106)</f>
        <v>50</v>
      </c>
      <c r="EJ106" s="236">
        <f>IF(details!BX106="","",details!BX106)</f>
        <v>20</v>
      </c>
      <c r="EK106" s="240">
        <f t="shared" si="222"/>
        <v>70</v>
      </c>
      <c r="EL106" s="151">
        <f t="shared" si="223"/>
        <v>100</v>
      </c>
      <c r="EM106" s="236">
        <f>IF(details!BY106="","",details!BY106)</f>
        <v>70</v>
      </c>
      <c r="EN106" s="236">
        <f>IF(details!BZ106="","",details!BZ106)</f>
        <v>30</v>
      </c>
      <c r="EO106" s="241">
        <f t="shared" si="224"/>
        <v>100</v>
      </c>
      <c r="EP106" s="237">
        <f t="shared" si="225"/>
        <v>200</v>
      </c>
      <c r="EQ106" s="242">
        <f t="shared" si="226"/>
        <v>100</v>
      </c>
      <c r="ER106" s="237" t="str">
        <f t="shared" si="227"/>
        <v>A</v>
      </c>
      <c r="ES106" s="314">
        <f t="shared" si="161"/>
        <v>200</v>
      </c>
      <c r="ET106" s="243">
        <f t="shared" si="228"/>
        <v>0</v>
      </c>
      <c r="EU106" s="236">
        <f>IF(details!CA106="","",details!CA106)</f>
        <v>20</v>
      </c>
      <c r="EV106" s="236">
        <f>IF(details!CB106="","",details!CB106)</f>
        <v>20</v>
      </c>
      <c r="EW106" s="236">
        <f>IF(details!CC106="","",details!CC106)</f>
        <v>20</v>
      </c>
      <c r="EX106" s="236">
        <f>IF(details!CD106="","",details!CD106)</f>
        <v>20</v>
      </c>
      <c r="EY106" s="236">
        <f>IF(details!CE106="","",details!CE106)</f>
        <v>20</v>
      </c>
      <c r="EZ106" s="97">
        <f t="shared" si="229"/>
        <v>100</v>
      </c>
      <c r="FA106" s="97">
        <f t="shared" si="230"/>
        <v>100</v>
      </c>
      <c r="FB106" s="97" t="str">
        <f t="shared" si="231"/>
        <v>A</v>
      </c>
      <c r="FC106" s="313">
        <f t="shared" si="232"/>
        <v>100</v>
      </c>
      <c r="FD106" s="243">
        <f t="shared" si="233"/>
        <v>0</v>
      </c>
      <c r="FE106" s="236">
        <f>IF(details!CF106="","",details!CF106)</f>
        <v>20</v>
      </c>
      <c r="FF106" s="236">
        <f>IF(details!CG106="","",details!CG106)</f>
        <v>20</v>
      </c>
      <c r="FG106" s="236">
        <f>IF(details!CH106="","",details!CH106)</f>
        <v>20</v>
      </c>
      <c r="FH106" s="236">
        <f>IF(details!CI106="","",details!CI106)</f>
        <v>20</v>
      </c>
      <c r="FI106" s="236">
        <f>IF(details!CJ106="","",details!CJ106)</f>
        <v>20</v>
      </c>
      <c r="FJ106" s="97">
        <f t="shared" si="234"/>
        <v>100</v>
      </c>
      <c r="FK106" s="97">
        <f t="shared" si="235"/>
        <v>100</v>
      </c>
      <c r="FL106" s="97" t="str">
        <f t="shared" si="236"/>
        <v>A</v>
      </c>
      <c r="FM106" s="313">
        <f t="shared" si="237"/>
        <v>100</v>
      </c>
      <c r="FN106" s="243">
        <f t="shared" si="238"/>
        <v>0</v>
      </c>
      <c r="FO106" s="236">
        <f>IF(details!CK106="","",details!CK106)</f>
        <v>20</v>
      </c>
      <c r="FP106" s="236">
        <f>IF(details!CL106="","",details!CL106)</f>
        <v>20</v>
      </c>
      <c r="FQ106" s="236">
        <f>IF(details!CM106="","",details!CM106)</f>
        <v>20</v>
      </c>
      <c r="FR106" s="236">
        <f>IF(details!CN106="","",details!CN106)</f>
        <v>20</v>
      </c>
      <c r="FS106" s="236">
        <f>IF(details!CO106="","",details!CO106)</f>
        <v>20</v>
      </c>
      <c r="FT106" s="97">
        <f t="shared" si="239"/>
        <v>100</v>
      </c>
      <c r="FU106" s="97">
        <f t="shared" si="240"/>
        <v>100</v>
      </c>
      <c r="FV106" s="97" t="str">
        <f t="shared" si="241"/>
        <v>A</v>
      </c>
      <c r="FW106" s="313">
        <f t="shared" si="242"/>
        <v>100</v>
      </c>
      <c r="FX106" s="243">
        <f t="shared" si="243"/>
        <v>0</v>
      </c>
      <c r="FY106" s="245">
        <f t="shared" si="244"/>
        <v>200</v>
      </c>
      <c r="FZ106" s="245">
        <f t="shared" si="245"/>
        <v>135</v>
      </c>
      <c r="GA106" s="245" t="str">
        <f t="shared" si="246"/>
        <v>C</v>
      </c>
      <c r="GB106" s="245">
        <f t="shared" si="247"/>
        <v>200</v>
      </c>
      <c r="GC106" s="245">
        <f t="shared" si="248"/>
        <v>135</v>
      </c>
      <c r="GD106" s="245" t="str">
        <f t="shared" si="249"/>
        <v>C</v>
      </c>
      <c r="GE106" s="246">
        <f t="shared" si="250"/>
        <v>200</v>
      </c>
      <c r="GF106" s="246">
        <f t="shared" si="251"/>
        <v>200</v>
      </c>
      <c r="GG106" s="246" t="str">
        <f t="shared" si="252"/>
        <v>A</v>
      </c>
      <c r="GH106" s="245" t="str">
        <f t="shared" si="253"/>
        <v>A</v>
      </c>
      <c r="GI106" s="245" t="str">
        <f t="shared" si="254"/>
        <v/>
      </c>
      <c r="GJ106" s="245" t="str">
        <f t="shared" si="255"/>
        <v/>
      </c>
      <c r="GK106" s="245" t="str">
        <f t="shared" si="256"/>
        <v/>
      </c>
      <c r="GL106" s="245" t="str">
        <f t="shared" si="257"/>
        <v/>
      </c>
      <c r="GM106" s="245">
        <f t="shared" si="258"/>
        <v>200</v>
      </c>
      <c r="GN106" s="245">
        <f t="shared" si="259"/>
        <v>135</v>
      </c>
      <c r="GO106" s="245" t="str">
        <f t="shared" si="260"/>
        <v>C</v>
      </c>
      <c r="GP106" s="245">
        <f t="shared" si="261"/>
        <v>200</v>
      </c>
      <c r="GQ106" s="245">
        <f t="shared" si="262"/>
        <v>200</v>
      </c>
      <c r="GR106" s="245" t="str">
        <f t="shared" si="263"/>
        <v>A</v>
      </c>
      <c r="GS106" s="245">
        <f t="shared" si="264"/>
        <v>200</v>
      </c>
      <c r="GT106" s="245">
        <f t="shared" si="265"/>
        <v>200</v>
      </c>
      <c r="GU106" s="245" t="str">
        <f t="shared" si="266"/>
        <v>A</v>
      </c>
      <c r="GV106" s="245">
        <f t="shared" si="267"/>
        <v>100</v>
      </c>
      <c r="GW106" s="96">
        <f t="shared" si="268"/>
        <v>100</v>
      </c>
      <c r="GX106" s="96" t="str">
        <f t="shared" si="269"/>
        <v>A</v>
      </c>
      <c r="GY106" s="247">
        <f t="shared" si="270"/>
        <v>100</v>
      </c>
      <c r="GZ106" s="155">
        <f t="shared" si="271"/>
        <v>100</v>
      </c>
      <c r="HA106" s="155" t="str">
        <f t="shared" si="272"/>
        <v>A</v>
      </c>
      <c r="HB106" s="247">
        <f t="shared" si="273"/>
        <v>100</v>
      </c>
      <c r="HC106" s="155">
        <f t="shared" si="274"/>
        <v>100</v>
      </c>
      <c r="HD106" s="155" t="str">
        <f t="shared" si="275"/>
        <v>A</v>
      </c>
      <c r="HE106" s="258">
        <f t="shared" si="276"/>
        <v>0</v>
      </c>
      <c r="HF106" s="258">
        <f t="shared" si="277"/>
        <v>0</v>
      </c>
      <c r="HG106" s="258">
        <f t="shared" si="278"/>
        <v>4</v>
      </c>
      <c r="HH106" s="258">
        <f t="shared" si="279"/>
        <v>0</v>
      </c>
      <c r="HI106" s="236" t="str">
        <f t="shared" si="287"/>
        <v>PASSED</v>
      </c>
      <c r="HJ106" s="248">
        <f t="shared" si="280"/>
        <v>1200</v>
      </c>
      <c r="HK106" s="248">
        <f t="shared" si="281"/>
        <v>1005</v>
      </c>
      <c r="HL106" s="249">
        <f t="shared" si="282"/>
        <v>83.75</v>
      </c>
      <c r="HM106" s="250">
        <f t="shared" si="283"/>
        <v>83.75</v>
      </c>
      <c r="HN106" s="251">
        <f t="shared" si="284"/>
        <v>12.99999999999998</v>
      </c>
      <c r="HO106" s="301" t="str">
        <f t="shared" si="285"/>
        <v>B</v>
      </c>
      <c r="HP106" s="252" t="str">
        <f>details!EP106</f>
        <v/>
      </c>
      <c r="HQ106" s="253" t="str">
        <f>details!EQ106</f>
        <v/>
      </c>
      <c r="HR106" s="254" t="str">
        <f t="shared" si="286"/>
        <v/>
      </c>
      <c r="HS106" s="255" t="str">
        <f>IF(details!CP106="","",details!CP106)</f>
        <v/>
      </c>
    </row>
    <row r="107" spans="1:238" s="179" customFormat="1" ht="18" customHeight="1">
      <c r="A107" s="712" t="s">
        <v>137</v>
      </c>
      <c r="B107" s="713"/>
      <c r="C107" s="713"/>
      <c r="D107" s="713"/>
      <c r="E107" s="713"/>
      <c r="F107" s="713"/>
      <c r="G107" s="713"/>
      <c r="H107" s="713"/>
      <c r="I107" s="713"/>
      <c r="J107" s="713"/>
      <c r="K107" s="175" t="s">
        <v>144</v>
      </c>
      <c r="L107" s="175"/>
      <c r="M107" s="684" t="str">
        <f>L3</f>
        <v>HINDI</v>
      </c>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t="str">
        <f>AJ3</f>
        <v>ENGLISH</v>
      </c>
      <c r="AK107" s="684"/>
      <c r="AL107" s="684"/>
      <c r="AM107" s="684"/>
      <c r="AN107" s="684"/>
      <c r="AO107" s="684"/>
      <c r="AP107" s="684"/>
      <c r="AQ107" s="684"/>
      <c r="AR107" s="684"/>
      <c r="AS107" s="684"/>
      <c r="AT107" s="684"/>
      <c r="AU107" s="684"/>
      <c r="AV107" s="684"/>
      <c r="AW107" s="684"/>
      <c r="AX107" s="684"/>
      <c r="AY107" s="684"/>
      <c r="AZ107" s="684"/>
      <c r="BA107" s="684"/>
      <c r="BB107" s="684"/>
      <c r="BC107" s="684"/>
      <c r="BD107" s="684"/>
      <c r="BE107" s="684"/>
      <c r="BF107" s="684"/>
      <c r="BG107" s="684"/>
      <c r="BH107" s="710" t="s">
        <v>84</v>
      </c>
      <c r="BI107" s="710"/>
      <c r="BJ107" s="694" t="s">
        <v>146</v>
      </c>
      <c r="BK107" s="694"/>
      <c r="BL107" s="708" t="s">
        <v>147</v>
      </c>
      <c r="BM107" s="708"/>
      <c r="BN107" s="708"/>
      <c r="BO107" s="708"/>
      <c r="BP107" s="708"/>
      <c r="BQ107" s="697" t="s">
        <v>15</v>
      </c>
      <c r="BR107" s="697"/>
      <c r="BS107" s="697" t="s">
        <v>14</v>
      </c>
      <c r="BT107" s="697"/>
      <c r="BU107" s="697" t="s">
        <v>16</v>
      </c>
      <c r="BV107" s="697"/>
      <c r="BW107" s="697" t="s">
        <v>1</v>
      </c>
      <c r="BX107" s="697"/>
      <c r="BY107" s="697" t="s">
        <v>32</v>
      </c>
      <c r="BZ107" s="697"/>
      <c r="CA107" s="695" t="s">
        <v>184</v>
      </c>
      <c r="CB107" s="695"/>
      <c r="CC107" s="695" t="s">
        <v>148</v>
      </c>
      <c r="CD107" s="695"/>
      <c r="CE107" s="684" t="str">
        <f>CE3</f>
        <v>MATHEMATICS</v>
      </c>
      <c r="CF107" s="684"/>
      <c r="CG107" s="684"/>
      <c r="CH107" s="684"/>
      <c r="CI107" s="684"/>
      <c r="CJ107" s="684"/>
      <c r="CK107" s="684"/>
      <c r="CL107" s="684"/>
      <c r="CM107" s="684"/>
      <c r="CN107" s="684"/>
      <c r="CO107" s="684"/>
      <c r="CP107" s="684"/>
      <c r="CQ107" s="684"/>
      <c r="CR107" s="684"/>
      <c r="CS107" s="684"/>
      <c r="CT107" s="684"/>
      <c r="CU107" s="684"/>
      <c r="CV107" s="684"/>
      <c r="CW107" s="684"/>
      <c r="CX107" s="684"/>
      <c r="CY107" s="684"/>
      <c r="CZ107" s="684"/>
      <c r="DA107" s="684"/>
      <c r="DB107" s="684"/>
      <c r="DC107" s="684" t="str">
        <f>DC3</f>
        <v>SCIENCE</v>
      </c>
      <c r="DD107" s="684"/>
      <c r="DE107" s="684"/>
      <c r="DF107" s="684"/>
      <c r="DG107" s="684"/>
      <c r="DH107" s="684"/>
      <c r="DI107" s="684"/>
      <c r="DJ107" s="684"/>
      <c r="DK107" s="684"/>
      <c r="DL107" s="684"/>
      <c r="DM107" s="684"/>
      <c r="DN107" s="684"/>
      <c r="DO107" s="684"/>
      <c r="DP107" s="684"/>
      <c r="DQ107" s="684"/>
      <c r="DR107" s="684"/>
      <c r="DS107" s="684"/>
      <c r="DT107" s="684"/>
      <c r="DU107" s="684"/>
      <c r="DV107" s="684"/>
      <c r="DW107" s="684"/>
      <c r="DX107" s="684"/>
      <c r="DY107" s="684" t="str">
        <f>DY3</f>
        <v>SOCIAL STUDIES</v>
      </c>
      <c r="DZ107" s="684"/>
      <c r="EA107" s="684"/>
      <c r="EB107" s="684"/>
      <c r="EC107" s="684"/>
      <c r="ED107" s="684"/>
      <c r="EE107" s="684"/>
      <c r="EF107" s="684"/>
      <c r="EG107" s="684"/>
      <c r="EH107" s="684"/>
      <c r="EI107" s="684"/>
      <c r="EJ107" s="684"/>
      <c r="EK107" s="684"/>
      <c r="EL107" s="684"/>
      <c r="EM107" s="684"/>
      <c r="EN107" s="684"/>
      <c r="EO107" s="684"/>
      <c r="EP107" s="684"/>
      <c r="EQ107" s="684"/>
      <c r="ER107" s="684"/>
      <c r="ES107" s="684"/>
      <c r="ET107" s="684"/>
      <c r="EU107" s="684" t="str">
        <f>EU3</f>
        <v>WORK EXPERIENCE</v>
      </c>
      <c r="EV107" s="684"/>
      <c r="EW107" s="684"/>
      <c r="EX107" s="684"/>
      <c r="EY107" s="684"/>
      <c r="EZ107" s="684"/>
      <c r="FA107" s="684"/>
      <c r="FB107" s="684"/>
      <c r="FC107" s="684"/>
      <c r="FD107" s="684"/>
      <c r="FE107" s="684" t="str">
        <f>FE3</f>
        <v>ART EDUCATION</v>
      </c>
      <c r="FF107" s="684"/>
      <c r="FG107" s="684"/>
      <c r="FH107" s="684"/>
      <c r="FI107" s="684"/>
      <c r="FJ107" s="684"/>
      <c r="FK107" s="684"/>
      <c r="FL107" s="684"/>
      <c r="FM107" s="684"/>
      <c r="FN107" s="684"/>
      <c r="FO107" s="684" t="str">
        <f>FO3</f>
        <v>PHYSICIAL EDUCATION</v>
      </c>
      <c r="FP107" s="684"/>
      <c r="FQ107" s="684"/>
      <c r="FR107" s="684"/>
      <c r="FS107" s="684"/>
      <c r="FT107" s="684"/>
      <c r="FU107" s="684"/>
      <c r="FV107" s="684"/>
      <c r="FW107" s="684"/>
      <c r="FX107" s="684"/>
      <c r="FY107" s="680" t="s">
        <v>132</v>
      </c>
      <c r="FZ107" s="681"/>
      <c r="GA107" s="176">
        <f>COUNTA(GA$7:GA$106)-COUNTIF(GA$7:GA$106,"")-((COUNTIF(GA$7:GA$106,"ML")+(COUNTIF(GA$7:GA$106,"AB"))))</f>
        <v>100</v>
      </c>
      <c r="GB107" s="645">
        <f>COUNTA(GD$7:GD$106)-COUNTIF(GD$7:GD$106,"")-((COUNTIF(GD$7:GD$106,"ML")+(COUNTIF(GD$7:GD$106,"AB"))))</f>
        <v>100</v>
      </c>
      <c r="GC107" s="646"/>
      <c r="GD107" s="647"/>
      <c r="GE107" s="645">
        <f>COUNTA(GG$7:GG$106)-COUNTIF(GG$7:GG$106,"")-((COUNTIF(GG$7:GG$106,"ML")+(COUNTIF(GG$7:GG$106,"AB"))))</f>
        <v>100</v>
      </c>
      <c r="GF107" s="646"/>
      <c r="GG107" s="647"/>
      <c r="GH107" s="176">
        <f>COUNTA(GH$7:GH$106)-COUNTIF(GH$7:GH$106,"")-COUNTIF(GH$7:GH$106,"ml")-COUNTIF(GH$7:GH$106,"ab")</f>
        <v>100</v>
      </c>
      <c r="GI107" s="176">
        <f>COUNTA(GI$7:GI$106)-COUNTIF(GI$7:GI$106,"")-COUNTIF(GI$7:GI$106,"ml")-COUNTIF(GI$7:GI$106,"ab")</f>
        <v>0</v>
      </c>
      <c r="GJ107" s="176">
        <f>COUNTA(GJ$7:GJ$106)-COUNTIF(GJ$7:GJ$106,"")-COUNTIF(GJ$7:GJ$106,"ml")-COUNTIF(GJ$7:GJ$106,"ab")</f>
        <v>0</v>
      </c>
      <c r="GK107" s="176">
        <f>COUNTA(GK$7:GK$106)-COUNTIF(GK$7:GK$106,"")-COUNTIF(GK$7:GK$106,"ml")-COUNTIF(GK$7:GK$106,"ab")</f>
        <v>0</v>
      </c>
      <c r="GL107" s="176">
        <f>COUNTA(GL$7:GL$106)-COUNTIF(GL$7:GL$106,"")-COUNTIF(GL$7:GL$106,"ml")-COUNTIF(GL$7:GL$106,"ab")</f>
        <v>0</v>
      </c>
      <c r="GM107" s="645">
        <f>COUNTA(GO$7:GO$106)-COUNTIF(GO$7:GO$106,"")-((COUNTIF(GO$7:GO$106,"ML")+(COUNTIF(GO$7:GO$106,"AB"))))</f>
        <v>100</v>
      </c>
      <c r="GN107" s="646"/>
      <c r="GO107" s="647"/>
      <c r="GP107" s="645">
        <f>COUNTA(GR$7:GR$106)-COUNTIF(GR$7:GR$106,"")-((COUNTIF(GR$7:GR$106,"ML")+(COUNTIF(GR$7:GR$106,"AB"))))</f>
        <v>100</v>
      </c>
      <c r="GQ107" s="646"/>
      <c r="GR107" s="647"/>
      <c r="GS107" s="645">
        <f>COUNTA(GU$7:GU$106)-COUNTIF(GU$7:GU$106,"")-((COUNTIF(GU$7:GU$106,"ML")+(COUNTIF(GU$7:GU$106,"AB"))))</f>
        <v>100</v>
      </c>
      <c r="GT107" s="646"/>
      <c r="GU107" s="647"/>
      <c r="GV107" s="645">
        <f>COUNTA(GX$7:GX$106)-COUNTIF(GX$7:GX$106,"")-((COUNTIF(GX$7:GX$106,"ML")+(COUNTIF(GX$7:GX$106,"AB"))))</f>
        <v>100</v>
      </c>
      <c r="GW107" s="646"/>
      <c r="GX107" s="647"/>
      <c r="GY107" s="645">
        <f>COUNTA(HA$7:HA$106)-COUNTIF(HA$7:HA$106,"")-((COUNTIF(HA$7:HA$106,"ML")+(COUNTIF(HA$7:HA$106,"AB"))))</f>
        <v>100</v>
      </c>
      <c r="GZ107" s="646"/>
      <c r="HA107" s="647"/>
      <c r="HB107" s="645">
        <f>COUNTA(HD$7:HD$106)-COUNTIF(HD$7:HD$106,"")-((COUNTIF(HD$7:HD$106,"ML")+(COUNTIF(HD$7:HD$106,"AB"))))</f>
        <v>100</v>
      </c>
      <c r="HC107" s="646"/>
      <c r="HD107" s="647"/>
      <c r="HE107" s="302"/>
      <c r="HF107" s="302"/>
      <c r="HG107" s="303" t="s">
        <v>195</v>
      </c>
      <c r="HH107" s="304">
        <f>COUNTIF(D7:D106,"DROP")</f>
        <v>0</v>
      </c>
      <c r="HI107" s="177" t="s">
        <v>132</v>
      </c>
      <c r="HJ107" s="176">
        <f>COUNTA(D7:D106)-HH112</f>
        <v>100</v>
      </c>
      <c r="HL107" s="649" t="str">
        <f>IF(details!J4="","",details!J4)</f>
        <v>DATE OF RESULT DECLARATION</v>
      </c>
      <c r="HM107" s="650"/>
      <c r="HN107" s="650"/>
      <c r="HO107" s="650"/>
      <c r="HP107" s="650"/>
      <c r="HQ107" s="650"/>
      <c r="HR107" s="651"/>
      <c r="HS107" s="178"/>
      <c r="HT107" s="159"/>
      <c r="HU107" s="159"/>
      <c r="HV107" s="159"/>
      <c r="HW107" s="159"/>
    </row>
    <row r="108" spans="1:238" s="180" customFormat="1" ht="14" customHeight="1">
      <c r="B108" s="718" t="s">
        <v>133</v>
      </c>
      <c r="C108" s="719"/>
      <c r="D108" s="719"/>
      <c r="E108" s="719"/>
      <c r="F108" s="719"/>
      <c r="G108" s="233" t="s">
        <v>26</v>
      </c>
      <c r="H108" s="232">
        <f>COUNTA(D7:D106)</f>
        <v>100</v>
      </c>
      <c r="I108" s="182" t="s">
        <v>138</v>
      </c>
      <c r="J108" s="181">
        <f>H108-H109-H110-H111-H112</f>
        <v>100</v>
      </c>
      <c r="K108" s="714" t="s">
        <v>143</v>
      </c>
      <c r="L108" s="715"/>
      <c r="M108" s="679" t="str">
        <f>details!L3</f>
        <v>BHANWAR LAL THANNA</v>
      </c>
      <c r="N108" s="679"/>
      <c r="O108" s="679"/>
      <c r="P108" s="679"/>
      <c r="Q108" s="679"/>
      <c r="R108" s="679"/>
      <c r="S108" s="679"/>
      <c r="T108" s="679"/>
      <c r="U108" s="679"/>
      <c r="V108" s="679"/>
      <c r="W108" s="679"/>
      <c r="X108" s="679"/>
      <c r="Y108" s="679"/>
      <c r="Z108" s="679"/>
      <c r="AA108" s="679"/>
      <c r="AB108" s="679"/>
      <c r="AC108" s="679"/>
      <c r="AD108" s="679"/>
      <c r="AE108" s="679"/>
      <c r="AF108" s="679"/>
      <c r="AG108" s="679"/>
      <c r="AH108" s="679"/>
      <c r="AI108" s="679"/>
      <c r="AJ108" s="679" t="str">
        <f>details!X3</f>
        <v>ASHOK KUMAR SHREEMALI</v>
      </c>
      <c r="AK108" s="679"/>
      <c r="AL108" s="679"/>
      <c r="AM108" s="679"/>
      <c r="AN108" s="679"/>
      <c r="AO108" s="679"/>
      <c r="AP108" s="679"/>
      <c r="AQ108" s="679"/>
      <c r="AR108" s="679"/>
      <c r="AS108" s="679"/>
      <c r="AT108" s="679"/>
      <c r="AU108" s="679"/>
      <c r="AV108" s="679"/>
      <c r="AW108" s="679"/>
      <c r="AX108" s="679"/>
      <c r="AY108" s="679"/>
      <c r="AZ108" s="679"/>
      <c r="BA108" s="679"/>
      <c r="BB108" s="679"/>
      <c r="BC108" s="679"/>
      <c r="BD108" s="679"/>
      <c r="BE108" s="679"/>
      <c r="BF108" s="679"/>
      <c r="BG108" s="679"/>
      <c r="BH108" s="701" t="s">
        <v>127</v>
      </c>
      <c r="BI108" s="701"/>
      <c r="BJ108" s="679">
        <f>COUNTA(GH7:GH106)-COUNTIF(GH7:GH106,"")-COUNTIF(GH7:GH106,"ML")-COUNTIF(GH7:GH106,"AB")</f>
        <v>100</v>
      </c>
      <c r="BK108" s="679"/>
      <c r="BL108" s="709" t="str">
        <f>details!AK3</f>
        <v>SAROJ PORWAL</v>
      </c>
      <c r="BM108" s="709"/>
      <c r="BN108" s="709"/>
      <c r="BO108" s="709"/>
      <c r="BP108" s="709"/>
      <c r="BQ108" s="644">
        <f>$GH$108</f>
        <v>100</v>
      </c>
      <c r="BR108" s="644"/>
      <c r="BS108" s="644">
        <f>$GH$109</f>
        <v>0</v>
      </c>
      <c r="BT108" s="644"/>
      <c r="BU108" s="644">
        <f>$GH$110</f>
        <v>0</v>
      </c>
      <c r="BV108" s="644"/>
      <c r="BW108" s="644">
        <f>$GH$111</f>
        <v>0</v>
      </c>
      <c r="BX108" s="644"/>
      <c r="BY108" s="644">
        <f>$GH$112</f>
        <v>0</v>
      </c>
      <c r="BZ108" s="644"/>
      <c r="CA108" s="696">
        <f>SUM(BQ108:BX108)</f>
        <v>100</v>
      </c>
      <c r="CB108" s="696"/>
      <c r="CC108" s="700">
        <f>IF(BJ108=0,"",CA108/BJ108*100)</f>
        <v>100</v>
      </c>
      <c r="CD108" s="700"/>
      <c r="CE108" s="679" t="str">
        <f>details!AU3</f>
        <v>BHAGGA LAL RAWAT</v>
      </c>
      <c r="CF108" s="679"/>
      <c r="CG108" s="679"/>
      <c r="CH108" s="679"/>
      <c r="CI108" s="679"/>
      <c r="CJ108" s="679"/>
      <c r="CK108" s="679"/>
      <c r="CL108" s="679"/>
      <c r="CM108" s="679"/>
      <c r="CN108" s="679"/>
      <c r="CO108" s="679"/>
      <c r="CP108" s="679"/>
      <c r="CQ108" s="679"/>
      <c r="CR108" s="679"/>
      <c r="CS108" s="679"/>
      <c r="CT108" s="679"/>
      <c r="CU108" s="679"/>
      <c r="CV108" s="679"/>
      <c r="CW108" s="679"/>
      <c r="CX108" s="679"/>
      <c r="CY108" s="679"/>
      <c r="CZ108" s="679"/>
      <c r="DA108" s="679"/>
      <c r="DB108" s="679"/>
      <c r="DC108" s="679" t="str">
        <f>details!BG3</f>
        <v>RADHE SHYAM DHAKER</v>
      </c>
      <c r="DD108" s="679"/>
      <c r="DE108" s="679"/>
      <c r="DF108" s="679"/>
      <c r="DG108" s="679"/>
      <c r="DH108" s="679"/>
      <c r="DI108" s="679"/>
      <c r="DJ108" s="679"/>
      <c r="DK108" s="679"/>
      <c r="DL108" s="679"/>
      <c r="DM108" s="679"/>
      <c r="DN108" s="679"/>
      <c r="DO108" s="679"/>
      <c r="DP108" s="679"/>
      <c r="DQ108" s="679"/>
      <c r="DR108" s="679"/>
      <c r="DS108" s="679"/>
      <c r="DT108" s="679"/>
      <c r="DU108" s="679"/>
      <c r="DV108" s="679"/>
      <c r="DW108" s="679"/>
      <c r="DX108" s="679"/>
      <c r="DY108" s="679" t="str">
        <f>details!BQ3</f>
        <v>SHREE RAM RAWAT</v>
      </c>
      <c r="DZ108" s="679"/>
      <c r="EA108" s="679"/>
      <c r="EB108" s="679"/>
      <c r="EC108" s="679"/>
      <c r="ED108" s="679"/>
      <c r="EE108" s="679"/>
      <c r="EF108" s="679"/>
      <c r="EG108" s="679"/>
      <c r="EH108" s="679"/>
      <c r="EI108" s="679"/>
      <c r="EJ108" s="679"/>
      <c r="EK108" s="679"/>
      <c r="EL108" s="679"/>
      <c r="EM108" s="679"/>
      <c r="EN108" s="679"/>
      <c r="EO108" s="679"/>
      <c r="EP108" s="679"/>
      <c r="EQ108" s="679"/>
      <c r="ER108" s="679"/>
      <c r="ES108" s="679"/>
      <c r="ET108" s="679"/>
      <c r="EU108" s="679" t="str">
        <f>details!CA3</f>
        <v>BHAGGA LAL RAWAT</v>
      </c>
      <c r="EV108" s="679"/>
      <c r="EW108" s="679"/>
      <c r="EX108" s="679"/>
      <c r="EY108" s="679"/>
      <c r="EZ108" s="679"/>
      <c r="FA108" s="679"/>
      <c r="FB108" s="679"/>
      <c r="FC108" s="679"/>
      <c r="FD108" s="679"/>
      <c r="FE108" s="679" t="str">
        <f>details!CF3</f>
        <v>BHAGGA LAL RAWAT</v>
      </c>
      <c r="FF108" s="679"/>
      <c r="FG108" s="679"/>
      <c r="FH108" s="679"/>
      <c r="FI108" s="679"/>
      <c r="FJ108" s="679"/>
      <c r="FK108" s="679"/>
      <c r="FL108" s="679"/>
      <c r="FM108" s="679"/>
      <c r="FN108" s="679"/>
      <c r="FO108" s="679" t="str">
        <f>details!CK3</f>
        <v>SURAJ KUMAR MEENA</v>
      </c>
      <c r="FP108" s="679"/>
      <c r="FQ108" s="679"/>
      <c r="FR108" s="679"/>
      <c r="FS108" s="679"/>
      <c r="FT108" s="679"/>
      <c r="FU108" s="679"/>
      <c r="FV108" s="679"/>
      <c r="FW108" s="679"/>
      <c r="FX108" s="679"/>
      <c r="FY108" s="682" t="s">
        <v>64</v>
      </c>
      <c r="FZ108" s="683"/>
      <c r="GA108" s="96">
        <f>COUNTIF(GA$7:GA$106,"A")</f>
        <v>40</v>
      </c>
      <c r="GB108" s="644">
        <f>COUNTIF(GD$7:GD$106,"A")</f>
        <v>40</v>
      </c>
      <c r="GC108" s="644"/>
      <c r="GD108" s="644"/>
      <c r="GE108" s="644">
        <f>COUNTIF(GG$7:GG$106,"A")</f>
        <v>100</v>
      </c>
      <c r="GF108" s="644"/>
      <c r="GG108" s="644"/>
      <c r="GH108" s="96">
        <f t="shared" ref="GH108:GL108" si="288">COUNTIF(GH$7:GH$106,"A")</f>
        <v>100</v>
      </c>
      <c r="GI108" s="96">
        <f t="shared" si="288"/>
        <v>0</v>
      </c>
      <c r="GJ108" s="96">
        <f t="shared" si="288"/>
        <v>0</v>
      </c>
      <c r="GK108" s="96">
        <f t="shared" si="288"/>
        <v>0</v>
      </c>
      <c r="GL108" s="96">
        <f t="shared" si="288"/>
        <v>0</v>
      </c>
      <c r="GM108" s="644">
        <f>COUNTIF(GO$7:GO$106,"A")</f>
        <v>40</v>
      </c>
      <c r="GN108" s="644"/>
      <c r="GO108" s="644"/>
      <c r="GP108" s="644">
        <f>COUNTIF(GR$7:GR$106,"A")</f>
        <v>100</v>
      </c>
      <c r="GQ108" s="644"/>
      <c r="GR108" s="644"/>
      <c r="GS108" s="644">
        <f>COUNTIF(GU$7:GU$106,"A")</f>
        <v>100</v>
      </c>
      <c r="GT108" s="644"/>
      <c r="GU108" s="644"/>
      <c r="GV108" s="644">
        <f>COUNTIF(GX$7:GX$106,"A")</f>
        <v>100</v>
      </c>
      <c r="GW108" s="644"/>
      <c r="GX108" s="644"/>
      <c r="GY108" s="644">
        <f>COUNTIF(HA$7:HA$106,"A")</f>
        <v>100</v>
      </c>
      <c r="GZ108" s="644"/>
      <c r="HA108" s="644"/>
      <c r="HB108" s="644">
        <f>COUNTIF(HD$7:HD$106,"A")</f>
        <v>100</v>
      </c>
      <c r="HC108" s="644"/>
      <c r="HD108" s="644"/>
      <c r="HE108" s="305"/>
      <c r="HF108" s="305"/>
      <c r="HG108" s="306" t="s">
        <v>165</v>
      </c>
      <c r="HH108" s="306">
        <f>COUNTIF(D7:D106,"TC")</f>
        <v>0</v>
      </c>
      <c r="HI108" s="66" t="s">
        <v>64</v>
      </c>
      <c r="HJ108" s="96">
        <f>COUNTIF(HO$7:HO$106,"A")</f>
        <v>90</v>
      </c>
      <c r="HL108" s="652">
        <f>IF(details!K4="","",details!K4)</f>
        <v>45046</v>
      </c>
      <c r="HM108" s="652"/>
      <c r="HN108" s="652"/>
      <c r="HO108" s="652"/>
      <c r="HP108" s="652"/>
      <c r="HQ108" s="652"/>
      <c r="HR108" s="652"/>
      <c r="HS108" s="183"/>
      <c r="HU108" s="184"/>
      <c r="HV108" s="184"/>
      <c r="HW108" s="184"/>
    </row>
    <row r="109" spans="1:238" s="179" customFormat="1" ht="14" customHeight="1">
      <c r="B109" s="638" t="s">
        <v>134</v>
      </c>
      <c r="C109" s="639"/>
      <c r="D109" s="639"/>
      <c r="E109" s="639"/>
      <c r="F109" s="639"/>
      <c r="G109" s="231" t="s">
        <v>195</v>
      </c>
      <c r="H109" s="232">
        <f>COUNTIF(D7:D106,"DROP")</f>
        <v>0</v>
      </c>
      <c r="I109" s="182" t="s">
        <v>139</v>
      </c>
      <c r="J109" s="181">
        <f>COUNTIF(HI5:HI106,"PASSED")</f>
        <v>100</v>
      </c>
      <c r="K109" s="716" t="s">
        <v>138</v>
      </c>
      <c r="L109" s="717"/>
      <c r="M109" s="678">
        <f>COUNTA(GA7:GA106)-COUNTIF(GA7:GA106,"")-COUNTIF(GA7:GA106,"ML")-COUNTIF(GA7:GA106,"AB")</f>
        <v>100</v>
      </c>
      <c r="N109" s="678"/>
      <c r="O109" s="678"/>
      <c r="P109" s="678"/>
      <c r="Q109" s="678"/>
      <c r="R109" s="678"/>
      <c r="S109" s="678"/>
      <c r="T109" s="678"/>
      <c r="U109" s="678"/>
      <c r="V109" s="678"/>
      <c r="W109" s="678"/>
      <c r="X109" s="678"/>
      <c r="Y109" s="678"/>
      <c r="Z109" s="678"/>
      <c r="AA109" s="678"/>
      <c r="AB109" s="678"/>
      <c r="AC109" s="678"/>
      <c r="AD109" s="678"/>
      <c r="AE109" s="678"/>
      <c r="AF109" s="678"/>
      <c r="AG109" s="678"/>
      <c r="AH109" s="678"/>
      <c r="AI109" s="678"/>
      <c r="AJ109" s="678">
        <f>COUNTA(GD7:GD106)-COUNTIF(GD7:GD106,"")-COUNTIF(GD7:GD106,"ML")-COUNTIF(GD7:GD106,"AB")</f>
        <v>100</v>
      </c>
      <c r="AK109" s="678"/>
      <c r="AL109" s="678"/>
      <c r="AM109" s="678"/>
      <c r="AN109" s="678"/>
      <c r="AO109" s="678"/>
      <c r="AP109" s="678"/>
      <c r="AQ109" s="678"/>
      <c r="AR109" s="678"/>
      <c r="AS109" s="678"/>
      <c r="AT109" s="678"/>
      <c r="AU109" s="678"/>
      <c r="AV109" s="678"/>
      <c r="AW109" s="678"/>
      <c r="AX109" s="678"/>
      <c r="AY109" s="678"/>
      <c r="AZ109" s="678"/>
      <c r="BA109" s="678"/>
      <c r="BB109" s="678"/>
      <c r="BC109" s="678"/>
      <c r="BD109" s="678"/>
      <c r="BE109" s="678"/>
      <c r="BF109" s="678"/>
      <c r="BG109" s="678"/>
      <c r="BH109" s="701" t="s">
        <v>128</v>
      </c>
      <c r="BI109" s="701"/>
      <c r="BJ109" s="679">
        <f>COUNTA(GI7:GI106)-COUNTIF(GI7:GI106,"")</f>
        <v>0</v>
      </c>
      <c r="BK109" s="679"/>
      <c r="BL109" s="709">
        <f>details!AM3</f>
        <v>0</v>
      </c>
      <c r="BM109" s="709"/>
      <c r="BN109" s="709"/>
      <c r="BO109" s="709"/>
      <c r="BP109" s="709"/>
      <c r="BQ109" s="644">
        <f>$GI$108</f>
        <v>0</v>
      </c>
      <c r="BR109" s="644"/>
      <c r="BS109" s="644">
        <f>$GI$109</f>
        <v>0</v>
      </c>
      <c r="BT109" s="644"/>
      <c r="BU109" s="644">
        <f>$GI$110</f>
        <v>0</v>
      </c>
      <c r="BV109" s="644"/>
      <c r="BW109" s="644">
        <f>$GI$111</f>
        <v>0</v>
      </c>
      <c r="BX109" s="644"/>
      <c r="BY109" s="644">
        <f>$GI$112</f>
        <v>0</v>
      </c>
      <c r="BZ109" s="644"/>
      <c r="CA109" s="696">
        <f>SUM(BQ109:BX109)</f>
        <v>0</v>
      </c>
      <c r="CB109" s="696"/>
      <c r="CC109" s="700" t="str">
        <f>IF(BJ109=0,"",CA109/BJ109*100)</f>
        <v/>
      </c>
      <c r="CD109" s="700"/>
      <c r="CE109" s="678">
        <f>COUNTA(GO7:GO106)-COUNTIF(GO7:GO106,"")-COUNTIF(GO7:GO106,"ML")-COUNTIF(GO7:GO106,"AB")</f>
        <v>100</v>
      </c>
      <c r="CF109" s="678"/>
      <c r="CG109" s="678"/>
      <c r="CH109" s="678"/>
      <c r="CI109" s="678"/>
      <c r="CJ109" s="678"/>
      <c r="CK109" s="678"/>
      <c r="CL109" s="678"/>
      <c r="CM109" s="678"/>
      <c r="CN109" s="678"/>
      <c r="CO109" s="678"/>
      <c r="CP109" s="678"/>
      <c r="CQ109" s="678"/>
      <c r="CR109" s="678"/>
      <c r="CS109" s="678"/>
      <c r="CT109" s="678"/>
      <c r="CU109" s="678"/>
      <c r="CV109" s="678"/>
      <c r="CW109" s="678"/>
      <c r="CX109" s="678"/>
      <c r="CY109" s="678"/>
      <c r="CZ109" s="678"/>
      <c r="DA109" s="678"/>
      <c r="DB109" s="678"/>
      <c r="DC109" s="678">
        <f>COUNTA(GR7:GR106)-COUNTIF(GR7:GR106,"")-COUNTIF(GR7:GR106,"ML")-COUNTIF(GR7:GR106,"AB")</f>
        <v>100</v>
      </c>
      <c r="DD109" s="678"/>
      <c r="DE109" s="678"/>
      <c r="DF109" s="678"/>
      <c r="DG109" s="678"/>
      <c r="DH109" s="678"/>
      <c r="DI109" s="678"/>
      <c r="DJ109" s="678"/>
      <c r="DK109" s="678"/>
      <c r="DL109" s="678"/>
      <c r="DM109" s="678"/>
      <c r="DN109" s="678"/>
      <c r="DO109" s="678"/>
      <c r="DP109" s="678"/>
      <c r="DQ109" s="678"/>
      <c r="DR109" s="678"/>
      <c r="DS109" s="678"/>
      <c r="DT109" s="678"/>
      <c r="DU109" s="678"/>
      <c r="DV109" s="678"/>
      <c r="DW109" s="678"/>
      <c r="DX109" s="678"/>
      <c r="DY109" s="678">
        <f>COUNTA(GU7:GU106)-COUNTIF(GU7:GU106,"")-COUNTIF(GU7:GU106,"ML")-COUNTIF(GU7:GU106,"AB")</f>
        <v>100</v>
      </c>
      <c r="DZ109" s="678"/>
      <c r="EA109" s="678"/>
      <c r="EB109" s="678"/>
      <c r="EC109" s="678"/>
      <c r="ED109" s="678"/>
      <c r="EE109" s="678"/>
      <c r="EF109" s="678"/>
      <c r="EG109" s="678"/>
      <c r="EH109" s="678"/>
      <c r="EI109" s="678"/>
      <c r="EJ109" s="678"/>
      <c r="EK109" s="678"/>
      <c r="EL109" s="678"/>
      <c r="EM109" s="678"/>
      <c r="EN109" s="678"/>
      <c r="EO109" s="678"/>
      <c r="EP109" s="678"/>
      <c r="EQ109" s="678"/>
      <c r="ER109" s="678"/>
      <c r="ES109" s="678"/>
      <c r="ET109" s="678"/>
      <c r="EU109" s="678">
        <f>COUNTA(GX7:GX106)-COUNTIF(GX7:GX106,"")</f>
        <v>100</v>
      </c>
      <c r="EV109" s="678"/>
      <c r="EW109" s="678"/>
      <c r="EX109" s="678"/>
      <c r="EY109" s="678"/>
      <c r="EZ109" s="678"/>
      <c r="FA109" s="678"/>
      <c r="FB109" s="678"/>
      <c r="FC109" s="678"/>
      <c r="FD109" s="678"/>
      <c r="FE109" s="677">
        <f>COUNTA(HA7:HA106)-COUNTIF(HA7:HA106,"")</f>
        <v>100</v>
      </c>
      <c r="FF109" s="678"/>
      <c r="FG109" s="678"/>
      <c r="FH109" s="678"/>
      <c r="FI109" s="678"/>
      <c r="FJ109" s="678"/>
      <c r="FK109" s="678"/>
      <c r="FL109" s="678"/>
      <c r="FM109" s="678"/>
      <c r="FN109" s="678"/>
      <c r="FO109" s="677">
        <f>COUNTA(HD7:HD106)-COUNTIF(HD7:HD106,"")</f>
        <v>100</v>
      </c>
      <c r="FP109" s="678"/>
      <c r="FQ109" s="678"/>
      <c r="FR109" s="678"/>
      <c r="FS109" s="678"/>
      <c r="FT109" s="678"/>
      <c r="FU109" s="678"/>
      <c r="FV109" s="678"/>
      <c r="FW109" s="678"/>
      <c r="FX109" s="678"/>
      <c r="FY109" s="682" t="s">
        <v>65</v>
      </c>
      <c r="FZ109" s="683"/>
      <c r="GA109" s="96">
        <f>COUNTIF(GA$7:GA$106,"B")</f>
        <v>50</v>
      </c>
      <c r="GB109" s="644">
        <f>COUNTIF(GD$7:GD$106,"B")</f>
        <v>50</v>
      </c>
      <c r="GC109" s="644"/>
      <c r="GD109" s="644"/>
      <c r="GE109" s="644">
        <f>COUNTIF(GG$7:GG$106,"B")</f>
        <v>0</v>
      </c>
      <c r="GF109" s="644"/>
      <c r="GG109" s="644"/>
      <c r="GH109" s="96">
        <f t="shared" ref="GH109:GL109" si="289">COUNTIF(GH$7:GH$106,"B")</f>
        <v>0</v>
      </c>
      <c r="GI109" s="96">
        <f t="shared" si="289"/>
        <v>0</v>
      </c>
      <c r="GJ109" s="96">
        <f t="shared" si="289"/>
        <v>0</v>
      </c>
      <c r="GK109" s="96">
        <f t="shared" si="289"/>
        <v>0</v>
      </c>
      <c r="GL109" s="96">
        <f t="shared" si="289"/>
        <v>0</v>
      </c>
      <c r="GM109" s="644">
        <f>COUNTIF(GO$7:GO$106,"B")</f>
        <v>50</v>
      </c>
      <c r="GN109" s="644"/>
      <c r="GO109" s="644"/>
      <c r="GP109" s="644">
        <f>COUNTIF(GR$7:GR$106,"B")</f>
        <v>0</v>
      </c>
      <c r="GQ109" s="644"/>
      <c r="GR109" s="644"/>
      <c r="GS109" s="644">
        <f>COUNTIF(GU$7:GU$106,"B")</f>
        <v>0</v>
      </c>
      <c r="GT109" s="644"/>
      <c r="GU109" s="644"/>
      <c r="GV109" s="644">
        <f>COUNTIF(GX$7:GX$106,"B")</f>
        <v>0</v>
      </c>
      <c r="GW109" s="644"/>
      <c r="GX109" s="644"/>
      <c r="GY109" s="644">
        <f>COUNTIF(HA$7:HA$106,"B")</f>
        <v>0</v>
      </c>
      <c r="GZ109" s="644"/>
      <c r="HA109" s="644"/>
      <c r="HB109" s="644">
        <f>COUNTIF(HD$7:HD$106,"B")</f>
        <v>0</v>
      </c>
      <c r="HC109" s="644"/>
      <c r="HD109" s="644"/>
      <c r="HE109" s="307"/>
      <c r="HF109" s="307"/>
      <c r="HG109" s="309" t="s">
        <v>211</v>
      </c>
      <c r="HH109" s="309">
        <f>COUNTIF(HI7:HI106,"LEAVE")</f>
        <v>0</v>
      </c>
      <c r="HI109" s="66" t="s">
        <v>65</v>
      </c>
      <c r="HJ109" s="96">
        <f>COUNTIF(HO$7:HO$106,"B")</f>
        <v>10</v>
      </c>
      <c r="HL109" s="653" t="s">
        <v>133</v>
      </c>
      <c r="HM109" s="653"/>
      <c r="HN109" s="653"/>
      <c r="HO109" s="653"/>
      <c r="HP109" s="653"/>
      <c r="HQ109" s="653"/>
      <c r="HR109" s="653"/>
      <c r="HS109" s="185"/>
      <c r="HT109" s="184"/>
      <c r="HU109" s="184"/>
      <c r="HV109" s="184"/>
      <c r="HW109" s="184"/>
    </row>
    <row r="110" spans="1:238" s="179" customFormat="1" ht="14" customHeight="1">
      <c r="B110" s="640" t="s">
        <v>135</v>
      </c>
      <c r="C110" s="641"/>
      <c r="D110" s="641"/>
      <c r="E110" s="641"/>
      <c r="F110" s="641"/>
      <c r="G110" s="231" t="s">
        <v>165</v>
      </c>
      <c r="H110" s="232">
        <f>COUNTIF(D7:D106,"TC")</f>
        <v>0</v>
      </c>
      <c r="I110" s="186" t="s">
        <v>140</v>
      </c>
      <c r="J110" s="181">
        <f>COUNTIF(HI5:HI106,"PROMOTED")</f>
        <v>0</v>
      </c>
      <c r="K110" s="716" t="s">
        <v>139</v>
      </c>
      <c r="L110" s="717"/>
      <c r="M110" s="644" t="s">
        <v>15</v>
      </c>
      <c r="N110" s="644"/>
      <c r="O110" s="698">
        <f>$GA$108</f>
        <v>40</v>
      </c>
      <c r="P110" s="698"/>
      <c r="Q110" s="644" t="s">
        <v>14</v>
      </c>
      <c r="R110" s="644"/>
      <c r="S110" s="698">
        <f>$GA$109</f>
        <v>50</v>
      </c>
      <c r="T110" s="698"/>
      <c r="U110" s="644" t="s">
        <v>16</v>
      </c>
      <c r="V110" s="644"/>
      <c r="W110" s="96"/>
      <c r="X110" s="698">
        <f>$GA$110</f>
        <v>10</v>
      </c>
      <c r="Y110" s="698"/>
      <c r="Z110" s="698" t="s">
        <v>1</v>
      </c>
      <c r="AA110" s="698"/>
      <c r="AB110" s="181"/>
      <c r="AC110" s="698">
        <f>$GA$111</f>
        <v>0</v>
      </c>
      <c r="AD110" s="698"/>
      <c r="AE110" s="698" t="s">
        <v>32</v>
      </c>
      <c r="AF110" s="698"/>
      <c r="AG110" s="698">
        <f>$GA$112</f>
        <v>0</v>
      </c>
      <c r="AH110" s="698"/>
      <c r="AI110" s="182"/>
      <c r="AJ110" s="644" t="s">
        <v>15</v>
      </c>
      <c r="AK110" s="644"/>
      <c r="AL110" s="698">
        <f>$GB$108</f>
        <v>40</v>
      </c>
      <c r="AM110" s="698"/>
      <c r="AN110" s="644" t="s">
        <v>14</v>
      </c>
      <c r="AO110" s="644"/>
      <c r="AP110" s="698">
        <f>$GB$109</f>
        <v>50</v>
      </c>
      <c r="AQ110" s="698"/>
      <c r="AR110" s="644" t="s">
        <v>16</v>
      </c>
      <c r="AS110" s="644"/>
      <c r="AT110" s="698">
        <f>$GB$110</f>
        <v>10</v>
      </c>
      <c r="AU110" s="698"/>
      <c r="AV110" s="698"/>
      <c r="AW110" s="698" t="s">
        <v>1</v>
      </c>
      <c r="AX110" s="698"/>
      <c r="AY110" s="698">
        <f>$GB$111</f>
        <v>0</v>
      </c>
      <c r="AZ110" s="698"/>
      <c r="BA110" s="698"/>
      <c r="BB110" s="698" t="s">
        <v>32</v>
      </c>
      <c r="BC110" s="698"/>
      <c r="BD110" s="698">
        <f>$GB$112</f>
        <v>0</v>
      </c>
      <c r="BE110" s="698"/>
      <c r="BF110" s="698"/>
      <c r="BG110" s="698"/>
      <c r="BH110" s="701" t="s">
        <v>129</v>
      </c>
      <c r="BI110" s="701"/>
      <c r="BJ110" s="679">
        <f>COUNTA(GJ7:GJ106)-COUNTIF(GJ7:GJ106,"")</f>
        <v>0</v>
      </c>
      <c r="BK110" s="679"/>
      <c r="BL110" s="709">
        <f>details!AO3</f>
        <v>0</v>
      </c>
      <c r="BM110" s="709"/>
      <c r="BN110" s="709"/>
      <c r="BO110" s="709"/>
      <c r="BP110" s="709"/>
      <c r="BQ110" s="644">
        <f>$GJ$108</f>
        <v>0</v>
      </c>
      <c r="BR110" s="644"/>
      <c r="BS110" s="644">
        <f>$GJ$109</f>
        <v>0</v>
      </c>
      <c r="BT110" s="644"/>
      <c r="BU110" s="644">
        <f>$GJ$110</f>
        <v>0</v>
      </c>
      <c r="BV110" s="644"/>
      <c r="BW110" s="644">
        <f>$GJ$111</f>
        <v>0</v>
      </c>
      <c r="BX110" s="644"/>
      <c r="BY110" s="644">
        <f>$GJ$112</f>
        <v>0</v>
      </c>
      <c r="BZ110" s="644"/>
      <c r="CA110" s="696">
        <f>SUM(BQ110:BX110)</f>
        <v>0</v>
      </c>
      <c r="CB110" s="696"/>
      <c r="CC110" s="700" t="str">
        <f t="shared" ref="CC110:CC112" si="290">IF(BJ110=0,"",CA110/BJ110*100)</f>
        <v/>
      </c>
      <c r="CD110" s="700"/>
      <c r="CE110" s="644" t="s">
        <v>15</v>
      </c>
      <c r="CF110" s="644"/>
      <c r="CG110" s="698">
        <f>$GM$108</f>
        <v>40</v>
      </c>
      <c r="CH110" s="698"/>
      <c r="CI110" s="644" t="s">
        <v>14</v>
      </c>
      <c r="CJ110" s="644"/>
      <c r="CK110" s="698">
        <f>$GM$109</f>
        <v>50</v>
      </c>
      <c r="CL110" s="698"/>
      <c r="CM110" s="644" t="s">
        <v>16</v>
      </c>
      <c r="CN110" s="644"/>
      <c r="CO110" s="698">
        <f>$GM$110</f>
        <v>10</v>
      </c>
      <c r="CP110" s="698"/>
      <c r="CQ110" s="698"/>
      <c r="CR110" s="698" t="s">
        <v>1</v>
      </c>
      <c r="CS110" s="698"/>
      <c r="CT110" s="698">
        <f>$GM$111</f>
        <v>0</v>
      </c>
      <c r="CU110" s="698"/>
      <c r="CV110" s="698"/>
      <c r="CW110" s="698" t="s">
        <v>32</v>
      </c>
      <c r="CX110" s="698"/>
      <c r="CY110" s="698">
        <f>$GM$112</f>
        <v>0</v>
      </c>
      <c r="CZ110" s="698"/>
      <c r="DA110" s="644"/>
      <c r="DB110" s="644"/>
      <c r="DC110" s="644" t="s">
        <v>15</v>
      </c>
      <c r="DD110" s="644"/>
      <c r="DE110" s="698">
        <f>$GP$108</f>
        <v>100</v>
      </c>
      <c r="DF110" s="698"/>
      <c r="DG110" s="644" t="s">
        <v>14</v>
      </c>
      <c r="DH110" s="644"/>
      <c r="DI110" s="698">
        <f>$GP$109</f>
        <v>0</v>
      </c>
      <c r="DJ110" s="698"/>
      <c r="DK110" s="644" t="s">
        <v>16</v>
      </c>
      <c r="DL110" s="644"/>
      <c r="DM110" s="698">
        <f>$GP$110</f>
        <v>0</v>
      </c>
      <c r="DN110" s="698"/>
      <c r="DO110" s="698" t="s">
        <v>1</v>
      </c>
      <c r="DP110" s="698"/>
      <c r="DQ110" s="698">
        <f>$GP$111</f>
        <v>0</v>
      </c>
      <c r="DR110" s="698"/>
      <c r="DS110" s="698" t="s">
        <v>32</v>
      </c>
      <c r="DT110" s="698"/>
      <c r="DU110" s="698">
        <f>$GP$112</f>
        <v>0</v>
      </c>
      <c r="DV110" s="698"/>
      <c r="DW110" s="698"/>
      <c r="DX110" s="698"/>
      <c r="DY110" s="644" t="s">
        <v>15</v>
      </c>
      <c r="DZ110" s="644"/>
      <c r="EA110" s="698">
        <f>$GS$108</f>
        <v>100</v>
      </c>
      <c r="EB110" s="698"/>
      <c r="EC110" s="644" t="s">
        <v>14</v>
      </c>
      <c r="ED110" s="644"/>
      <c r="EE110" s="698">
        <f>$GS$109</f>
        <v>0</v>
      </c>
      <c r="EF110" s="698"/>
      <c r="EG110" s="644" t="s">
        <v>16</v>
      </c>
      <c r="EH110" s="644"/>
      <c r="EI110" s="698">
        <f>$GS$110</f>
        <v>0</v>
      </c>
      <c r="EJ110" s="698"/>
      <c r="EK110" s="698" t="s">
        <v>1</v>
      </c>
      <c r="EL110" s="698"/>
      <c r="EM110" s="698">
        <f>$GS$111</f>
        <v>0</v>
      </c>
      <c r="EN110" s="698"/>
      <c r="EO110" s="698" t="s">
        <v>32</v>
      </c>
      <c r="EP110" s="698"/>
      <c r="EQ110" s="698">
        <f>$GS$112</f>
        <v>0</v>
      </c>
      <c r="ER110" s="698"/>
      <c r="ES110" s="699"/>
      <c r="ET110" s="699"/>
      <c r="EU110" s="96" t="s">
        <v>15</v>
      </c>
      <c r="EV110" s="181">
        <f>$GV$108</f>
        <v>100</v>
      </c>
      <c r="EW110" s="96" t="s">
        <v>14</v>
      </c>
      <c r="EX110" s="181">
        <f>$GV$109</f>
        <v>0</v>
      </c>
      <c r="EY110" s="96" t="s">
        <v>16</v>
      </c>
      <c r="EZ110" s="181">
        <f>$GV$110</f>
        <v>0</v>
      </c>
      <c r="FA110" s="96" t="s">
        <v>1</v>
      </c>
      <c r="FB110" s="181">
        <f>$GV$111</f>
        <v>0</v>
      </c>
      <c r="FC110" s="187" t="s">
        <v>32</v>
      </c>
      <c r="FD110" s="181">
        <f>$GV$112</f>
        <v>0</v>
      </c>
      <c r="FE110" s="96" t="s">
        <v>15</v>
      </c>
      <c r="FF110" s="181">
        <f>$GY$108</f>
        <v>100</v>
      </c>
      <c r="FG110" s="96" t="s">
        <v>14</v>
      </c>
      <c r="FH110" s="181">
        <f>$GY$109</f>
        <v>0</v>
      </c>
      <c r="FI110" s="96" t="s">
        <v>16</v>
      </c>
      <c r="FJ110" s="181">
        <f>$GY$110</f>
        <v>0</v>
      </c>
      <c r="FK110" s="96" t="s">
        <v>1</v>
      </c>
      <c r="FL110" s="181">
        <f>$GY$111</f>
        <v>0</v>
      </c>
      <c r="FM110" s="187" t="s">
        <v>32</v>
      </c>
      <c r="FN110" s="181">
        <f>$GY$112</f>
        <v>0</v>
      </c>
      <c r="FO110" s="96" t="s">
        <v>15</v>
      </c>
      <c r="FP110" s="181">
        <f>$HB$108</f>
        <v>100</v>
      </c>
      <c r="FQ110" s="96" t="s">
        <v>14</v>
      </c>
      <c r="FR110" s="181">
        <f>$HB$109</f>
        <v>0</v>
      </c>
      <c r="FS110" s="96" t="s">
        <v>16</v>
      </c>
      <c r="FT110" s="181">
        <f>$HB$110</f>
        <v>0</v>
      </c>
      <c r="FU110" s="96" t="s">
        <v>1</v>
      </c>
      <c r="FV110" s="181">
        <f>$HB$111</f>
        <v>0</v>
      </c>
      <c r="FW110" s="187" t="s">
        <v>32</v>
      </c>
      <c r="FX110" s="181">
        <f>$HB$112</f>
        <v>0</v>
      </c>
      <c r="FY110" s="682" t="s">
        <v>66</v>
      </c>
      <c r="FZ110" s="683"/>
      <c r="GA110" s="96">
        <f>COUNTIF(GA$7:GA$106,"C")</f>
        <v>10</v>
      </c>
      <c r="GB110" s="644">
        <f>COUNTIF(GD$7:GD$106,"C")</f>
        <v>10</v>
      </c>
      <c r="GC110" s="644"/>
      <c r="GD110" s="644"/>
      <c r="GE110" s="644">
        <f>COUNTIF(GG$7:GG$106,"C")</f>
        <v>0</v>
      </c>
      <c r="GF110" s="644"/>
      <c r="GG110" s="644"/>
      <c r="GH110" s="96">
        <f t="shared" ref="GH110:GL110" si="291">COUNTIF(GH$7:GH$106,"C")</f>
        <v>0</v>
      </c>
      <c r="GI110" s="96">
        <f t="shared" si="291"/>
        <v>0</v>
      </c>
      <c r="GJ110" s="96">
        <f t="shared" si="291"/>
        <v>0</v>
      </c>
      <c r="GK110" s="96">
        <f t="shared" si="291"/>
        <v>0</v>
      </c>
      <c r="GL110" s="96">
        <f t="shared" si="291"/>
        <v>0</v>
      </c>
      <c r="GM110" s="644">
        <f>COUNTIF(GO$7:GO$106,"C")</f>
        <v>10</v>
      </c>
      <c r="GN110" s="644"/>
      <c r="GO110" s="644"/>
      <c r="GP110" s="644">
        <f>COUNTIF(GR$7:GR$106,"C")</f>
        <v>0</v>
      </c>
      <c r="GQ110" s="644"/>
      <c r="GR110" s="644"/>
      <c r="GS110" s="644">
        <f>COUNTIF(GU$7:GU$106,"C")</f>
        <v>0</v>
      </c>
      <c r="GT110" s="644"/>
      <c r="GU110" s="644"/>
      <c r="GV110" s="644">
        <f>COUNTIF(GX$7:GX$106,"C")</f>
        <v>0</v>
      </c>
      <c r="GW110" s="644"/>
      <c r="GX110" s="644"/>
      <c r="GY110" s="644">
        <f>COUNTIF(HA$7:HA$106,"C")</f>
        <v>0</v>
      </c>
      <c r="GZ110" s="644"/>
      <c r="HA110" s="644"/>
      <c r="HB110" s="644">
        <f>COUNTIF(HD$7:HD$106,"C")</f>
        <v>0</v>
      </c>
      <c r="HC110" s="644"/>
      <c r="HD110" s="644"/>
      <c r="HE110" s="305"/>
      <c r="HF110" s="305"/>
      <c r="HG110" s="306" t="s">
        <v>209</v>
      </c>
      <c r="HH110" s="304">
        <f>COUNTIF(HI7:HI106,"ABSENT")</f>
        <v>0</v>
      </c>
      <c r="HI110" s="66" t="s">
        <v>66</v>
      </c>
      <c r="HJ110" s="96">
        <f>COUNTIF(HO$7:HO$106,"C")</f>
        <v>0</v>
      </c>
      <c r="HL110" s="653" t="s">
        <v>134</v>
      </c>
      <c r="HM110" s="653"/>
      <c r="HN110" s="653"/>
      <c r="HO110" s="653"/>
      <c r="HP110" s="653"/>
      <c r="HQ110" s="653"/>
      <c r="HR110" s="653"/>
      <c r="HS110" s="185"/>
      <c r="HU110" s="184"/>
      <c r="HV110" s="184"/>
      <c r="HW110" s="184"/>
    </row>
    <row r="111" spans="1:238" s="179" customFormat="1" ht="14" customHeight="1">
      <c r="B111" s="642" t="s">
        <v>136</v>
      </c>
      <c r="C111" s="643"/>
      <c r="D111" s="643"/>
      <c r="E111" s="643"/>
      <c r="F111" s="643"/>
      <c r="G111" s="231" t="s">
        <v>214</v>
      </c>
      <c r="H111" s="232">
        <f>COUNTIF(HI7:HI106,"ABSENT")+COUNTIF(HI7:HI106,"LEAVE")</f>
        <v>0</v>
      </c>
      <c r="I111" s="188" t="s">
        <v>141</v>
      </c>
      <c r="J111" s="189">
        <f>COUNTIF(HI5:HI106,"TRANSFERRED")</f>
        <v>0</v>
      </c>
      <c r="K111" s="716" t="s">
        <v>185</v>
      </c>
      <c r="L111" s="717"/>
      <c r="M111" s="644">
        <f>SUM(O110,S110,X110,AC110)</f>
        <v>100</v>
      </c>
      <c r="N111" s="644"/>
      <c r="O111" s="644"/>
      <c r="P111" s="644"/>
      <c r="Q111" s="644"/>
      <c r="R111" s="644"/>
      <c r="S111" s="644"/>
      <c r="T111" s="644"/>
      <c r="U111" s="644"/>
      <c r="V111" s="644"/>
      <c r="W111" s="644"/>
      <c r="X111" s="644"/>
      <c r="Y111" s="644"/>
      <c r="Z111" s="644"/>
      <c r="AA111" s="644"/>
      <c r="AB111" s="644"/>
      <c r="AC111" s="644"/>
      <c r="AD111" s="644"/>
      <c r="AE111" s="644"/>
      <c r="AF111" s="644"/>
      <c r="AG111" s="644"/>
      <c r="AH111" s="644"/>
      <c r="AI111" s="644"/>
      <c r="AJ111" s="644">
        <f>SUM(AL110,AP110,AT110,AY110)</f>
        <v>100</v>
      </c>
      <c r="AK111" s="644"/>
      <c r="AL111" s="644"/>
      <c r="AM111" s="644"/>
      <c r="AN111" s="644"/>
      <c r="AO111" s="644"/>
      <c r="AP111" s="644"/>
      <c r="AQ111" s="644"/>
      <c r="AR111" s="644"/>
      <c r="AS111" s="644"/>
      <c r="AT111" s="644"/>
      <c r="AU111" s="644"/>
      <c r="AV111" s="644"/>
      <c r="AW111" s="644"/>
      <c r="AX111" s="644"/>
      <c r="AY111" s="644"/>
      <c r="AZ111" s="644"/>
      <c r="BA111" s="644"/>
      <c r="BB111" s="644"/>
      <c r="BC111" s="644"/>
      <c r="BD111" s="644"/>
      <c r="BE111" s="644"/>
      <c r="BF111" s="644"/>
      <c r="BG111" s="644"/>
      <c r="BH111" s="701" t="s">
        <v>130</v>
      </c>
      <c r="BI111" s="701"/>
      <c r="BJ111" s="751">
        <f>COUNTA(GK7:GK106)-COUNTIF(GK7:GK106,"")</f>
        <v>0</v>
      </c>
      <c r="BK111" s="751"/>
      <c r="BL111" s="709">
        <f>details!AQ3</f>
        <v>0</v>
      </c>
      <c r="BM111" s="709"/>
      <c r="BN111" s="709"/>
      <c r="BO111" s="709"/>
      <c r="BP111" s="709"/>
      <c r="BQ111" s="644">
        <f>$GK$108</f>
        <v>0</v>
      </c>
      <c r="BR111" s="644"/>
      <c r="BS111" s="644">
        <f>$GK$109</f>
        <v>0</v>
      </c>
      <c r="BT111" s="644"/>
      <c r="BU111" s="644">
        <f>$GK$110</f>
        <v>0</v>
      </c>
      <c r="BV111" s="644"/>
      <c r="BW111" s="644">
        <f>$GK$111</f>
        <v>0</v>
      </c>
      <c r="BX111" s="644"/>
      <c r="BY111" s="644">
        <f>$GK$112</f>
        <v>0</v>
      </c>
      <c r="BZ111" s="644"/>
      <c r="CA111" s="696">
        <f>SUM(BQ111:BX111)</f>
        <v>0</v>
      </c>
      <c r="CB111" s="696"/>
      <c r="CC111" s="700" t="str">
        <f t="shared" si="290"/>
        <v/>
      </c>
      <c r="CD111" s="700"/>
      <c r="CE111" s="644">
        <f>SUM(CG110,CK110,CO110,CT110)</f>
        <v>100</v>
      </c>
      <c r="CF111" s="644"/>
      <c r="CG111" s="644"/>
      <c r="CH111" s="644"/>
      <c r="CI111" s="644"/>
      <c r="CJ111" s="644"/>
      <c r="CK111" s="644"/>
      <c r="CL111" s="644"/>
      <c r="CM111" s="644"/>
      <c r="CN111" s="644"/>
      <c r="CO111" s="644"/>
      <c r="CP111" s="644"/>
      <c r="CQ111" s="644"/>
      <c r="CR111" s="644"/>
      <c r="CS111" s="644"/>
      <c r="CT111" s="644"/>
      <c r="CU111" s="644"/>
      <c r="CV111" s="644"/>
      <c r="CW111" s="644"/>
      <c r="CX111" s="644"/>
      <c r="CY111" s="644"/>
      <c r="CZ111" s="644"/>
      <c r="DA111" s="644"/>
      <c r="DB111" s="644"/>
      <c r="DC111" s="644">
        <f>SUM(DE110,DI110,DM110,DQ110)</f>
        <v>100</v>
      </c>
      <c r="DD111" s="644"/>
      <c r="DE111" s="644"/>
      <c r="DF111" s="644"/>
      <c r="DG111" s="644"/>
      <c r="DH111" s="644"/>
      <c r="DI111" s="644"/>
      <c r="DJ111" s="644"/>
      <c r="DK111" s="644"/>
      <c r="DL111" s="644"/>
      <c r="DM111" s="644"/>
      <c r="DN111" s="644"/>
      <c r="DO111" s="644"/>
      <c r="DP111" s="644"/>
      <c r="DQ111" s="644"/>
      <c r="DR111" s="644"/>
      <c r="DS111" s="644"/>
      <c r="DT111" s="644"/>
      <c r="DU111" s="644"/>
      <c r="DV111" s="644"/>
      <c r="DW111" s="644"/>
      <c r="DX111" s="644"/>
      <c r="DY111" s="644">
        <f>SUM(EA110,EE110,EI110,EM110)</f>
        <v>100</v>
      </c>
      <c r="DZ111" s="644"/>
      <c r="EA111" s="644"/>
      <c r="EB111" s="644"/>
      <c r="EC111" s="644"/>
      <c r="ED111" s="644"/>
      <c r="EE111" s="644"/>
      <c r="EF111" s="644"/>
      <c r="EG111" s="644"/>
      <c r="EH111" s="644"/>
      <c r="EI111" s="644"/>
      <c r="EJ111" s="644"/>
      <c r="EK111" s="644"/>
      <c r="EL111" s="644"/>
      <c r="EM111" s="644"/>
      <c r="EN111" s="644"/>
      <c r="EO111" s="644"/>
      <c r="EP111" s="644"/>
      <c r="EQ111" s="644"/>
      <c r="ER111" s="644"/>
      <c r="ES111" s="644"/>
      <c r="ET111" s="644"/>
      <c r="EU111" s="644">
        <f>SUM(EV110,EX110,EZ110,FB110)</f>
        <v>100</v>
      </c>
      <c r="EV111" s="644"/>
      <c r="EW111" s="644"/>
      <c r="EX111" s="644"/>
      <c r="EY111" s="644"/>
      <c r="EZ111" s="644"/>
      <c r="FA111" s="644"/>
      <c r="FB111" s="644"/>
      <c r="FC111" s="644"/>
      <c r="FD111" s="644"/>
      <c r="FE111" s="644">
        <f>SUM(FF110,FH110,FJ110,FL110)</f>
        <v>100</v>
      </c>
      <c r="FF111" s="644"/>
      <c r="FG111" s="644"/>
      <c r="FH111" s="644"/>
      <c r="FI111" s="644"/>
      <c r="FJ111" s="644"/>
      <c r="FK111" s="644"/>
      <c r="FL111" s="644"/>
      <c r="FM111" s="644"/>
      <c r="FN111" s="644"/>
      <c r="FO111" s="644">
        <f>SUM(FP110,FR110,FT110,FV110)</f>
        <v>100</v>
      </c>
      <c r="FP111" s="644"/>
      <c r="FQ111" s="644"/>
      <c r="FR111" s="644"/>
      <c r="FS111" s="644"/>
      <c r="FT111" s="644"/>
      <c r="FU111" s="644"/>
      <c r="FV111" s="644"/>
      <c r="FW111" s="644"/>
      <c r="FX111" s="644"/>
      <c r="FY111" s="682" t="s">
        <v>67</v>
      </c>
      <c r="FZ111" s="683"/>
      <c r="GA111" s="96">
        <f>COUNTIF(GA$7:GA$106,"D")</f>
        <v>0</v>
      </c>
      <c r="GB111" s="644">
        <f>COUNTIF(GD$7:GD$106,"D")</f>
        <v>0</v>
      </c>
      <c r="GC111" s="644"/>
      <c r="GD111" s="644"/>
      <c r="GE111" s="644">
        <f>COUNTIF(GG$7:GG$106,"D")</f>
        <v>0</v>
      </c>
      <c r="GF111" s="644"/>
      <c r="GG111" s="644"/>
      <c r="GH111" s="96">
        <f t="shared" ref="GH111:GL111" si="292">COUNTIF(GH$7:GH$106,"D")</f>
        <v>0</v>
      </c>
      <c r="GI111" s="96">
        <f t="shared" si="292"/>
        <v>0</v>
      </c>
      <c r="GJ111" s="96">
        <f t="shared" si="292"/>
        <v>0</v>
      </c>
      <c r="GK111" s="96">
        <f t="shared" si="292"/>
        <v>0</v>
      </c>
      <c r="GL111" s="96">
        <f t="shared" si="292"/>
        <v>0</v>
      </c>
      <c r="GM111" s="644">
        <f>COUNTIF(GO$7:GO$106,"D")</f>
        <v>0</v>
      </c>
      <c r="GN111" s="644"/>
      <c r="GO111" s="644"/>
      <c r="GP111" s="644">
        <f>COUNTIF(GR$7:GR$106,"D")</f>
        <v>0</v>
      </c>
      <c r="GQ111" s="644"/>
      <c r="GR111" s="644"/>
      <c r="GS111" s="644">
        <f>COUNTIF(GU$7:GU$106,"D")</f>
        <v>0</v>
      </c>
      <c r="GT111" s="644"/>
      <c r="GU111" s="644"/>
      <c r="GV111" s="644">
        <f>COUNTIF(GX$7:GX$106,"D")</f>
        <v>0</v>
      </c>
      <c r="GW111" s="644"/>
      <c r="GX111" s="644"/>
      <c r="GY111" s="644">
        <f>COUNTIF(HA$7:HA$106,"D")</f>
        <v>0</v>
      </c>
      <c r="GZ111" s="644"/>
      <c r="HA111" s="644"/>
      <c r="HB111" s="644">
        <f>COUNTIF(HD$7:HD$106,"D")</f>
        <v>0</v>
      </c>
      <c r="HC111" s="644"/>
      <c r="HD111" s="644"/>
      <c r="HE111" s="307"/>
      <c r="HF111" s="307"/>
      <c r="HG111" s="312" t="s">
        <v>207</v>
      </c>
      <c r="HH111" s="138">
        <f>COUNTBLANK(D7:D106)</f>
        <v>0</v>
      </c>
      <c r="HI111" s="66" t="s">
        <v>67</v>
      </c>
      <c r="HJ111" s="96">
        <f>COUNTIF(HO$7:HO$106,"D")</f>
        <v>0</v>
      </c>
      <c r="HL111" s="654" t="s">
        <v>135</v>
      </c>
      <c r="HM111" s="654"/>
      <c r="HN111" s="654"/>
      <c r="HO111" s="654"/>
      <c r="HP111" s="654"/>
      <c r="HQ111" s="654"/>
      <c r="HR111" s="654"/>
      <c r="HS111" s="185"/>
      <c r="HU111" s="184"/>
      <c r="HV111" s="184"/>
      <c r="HW111" s="184"/>
      <c r="HX111" s="190"/>
      <c r="HY111" s="190"/>
      <c r="HZ111" s="190"/>
      <c r="IA111" s="190"/>
      <c r="IB111" s="190"/>
      <c r="IC111" s="190"/>
      <c r="ID111" s="190"/>
    </row>
    <row r="112" spans="1:238" s="179" customFormat="1" ht="14" customHeight="1" thickBot="1">
      <c r="A112" s="191"/>
      <c r="B112" s="300" t="s">
        <v>227</v>
      </c>
      <c r="C112" s="228"/>
      <c r="D112" s="229"/>
      <c r="E112" s="228"/>
      <c r="F112" s="230"/>
      <c r="G112" s="259" t="s">
        <v>207</v>
      </c>
      <c r="H112" s="260">
        <f>COUNTBLANK(D7:D106)</f>
        <v>0</v>
      </c>
      <c r="I112" s="192" t="s">
        <v>183</v>
      </c>
      <c r="J112" s="193">
        <f>J109/J108*100</f>
        <v>100</v>
      </c>
      <c r="K112" s="720" t="s">
        <v>183</v>
      </c>
      <c r="L112" s="721"/>
      <c r="M112" s="676">
        <f>M111/M109*100</f>
        <v>100</v>
      </c>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f>AJ111/AJ109*100</f>
        <v>100</v>
      </c>
      <c r="AK112" s="676"/>
      <c r="AL112" s="676"/>
      <c r="AM112" s="676"/>
      <c r="AN112" s="676"/>
      <c r="AO112" s="676"/>
      <c r="AP112" s="676"/>
      <c r="AQ112" s="676"/>
      <c r="AR112" s="676"/>
      <c r="AS112" s="676"/>
      <c r="AT112" s="676"/>
      <c r="AU112" s="676"/>
      <c r="AV112" s="676"/>
      <c r="AW112" s="676"/>
      <c r="AX112" s="676"/>
      <c r="AY112" s="676"/>
      <c r="AZ112" s="676"/>
      <c r="BA112" s="676"/>
      <c r="BB112" s="676"/>
      <c r="BC112" s="676"/>
      <c r="BD112" s="676"/>
      <c r="BE112" s="676"/>
      <c r="BF112" s="676"/>
      <c r="BG112" s="676"/>
      <c r="BH112" s="753" t="s">
        <v>145</v>
      </c>
      <c r="BI112" s="753"/>
      <c r="BJ112" s="754">
        <f>COUNTA(GL7:GL106)-COUNTIF(GL7:GL106,"")</f>
        <v>0</v>
      </c>
      <c r="BK112" s="754"/>
      <c r="BL112" s="755">
        <f>details!AS3</f>
        <v>0</v>
      </c>
      <c r="BM112" s="755"/>
      <c r="BN112" s="755"/>
      <c r="BO112" s="755"/>
      <c r="BP112" s="755"/>
      <c r="BQ112" s="656">
        <f>$GL$108</f>
        <v>0</v>
      </c>
      <c r="BR112" s="656"/>
      <c r="BS112" s="656">
        <f>$GL$109</f>
        <v>0</v>
      </c>
      <c r="BT112" s="656"/>
      <c r="BU112" s="656">
        <f>$GL$110</f>
        <v>0</v>
      </c>
      <c r="BV112" s="656"/>
      <c r="BW112" s="656">
        <f>$GL$111</f>
        <v>0</v>
      </c>
      <c r="BX112" s="656"/>
      <c r="BY112" s="656">
        <f>$GL$112</f>
        <v>0</v>
      </c>
      <c r="BZ112" s="656"/>
      <c r="CA112" s="752">
        <f>SUM(BQ112:BX112)</f>
        <v>0</v>
      </c>
      <c r="CB112" s="752"/>
      <c r="CC112" s="758" t="str">
        <f t="shared" si="290"/>
        <v/>
      </c>
      <c r="CD112" s="758"/>
      <c r="CE112" s="676">
        <f>IF(CE109=0,"",CE111/CE109*100)</f>
        <v>100</v>
      </c>
      <c r="CF112" s="676"/>
      <c r="CG112" s="676"/>
      <c r="CH112" s="676"/>
      <c r="CI112" s="676"/>
      <c r="CJ112" s="676"/>
      <c r="CK112" s="676"/>
      <c r="CL112" s="676"/>
      <c r="CM112" s="676"/>
      <c r="CN112" s="676"/>
      <c r="CO112" s="676"/>
      <c r="CP112" s="676"/>
      <c r="CQ112" s="676"/>
      <c r="CR112" s="676"/>
      <c r="CS112" s="676"/>
      <c r="CT112" s="676"/>
      <c r="CU112" s="676"/>
      <c r="CV112" s="676"/>
      <c r="CW112" s="676"/>
      <c r="CX112" s="676"/>
      <c r="CY112" s="676"/>
      <c r="CZ112" s="676"/>
      <c r="DA112" s="676"/>
      <c r="DB112" s="676"/>
      <c r="DC112" s="676">
        <f>IF(DC109=0,"",DC111/DC109*100)</f>
        <v>100</v>
      </c>
      <c r="DD112" s="676"/>
      <c r="DE112" s="676"/>
      <c r="DF112" s="676"/>
      <c r="DG112" s="676"/>
      <c r="DH112" s="676"/>
      <c r="DI112" s="676"/>
      <c r="DJ112" s="676"/>
      <c r="DK112" s="676"/>
      <c r="DL112" s="676"/>
      <c r="DM112" s="676"/>
      <c r="DN112" s="676"/>
      <c r="DO112" s="676"/>
      <c r="DP112" s="676"/>
      <c r="DQ112" s="676"/>
      <c r="DR112" s="676"/>
      <c r="DS112" s="676"/>
      <c r="DT112" s="676"/>
      <c r="DU112" s="676"/>
      <c r="DV112" s="676"/>
      <c r="DW112" s="676"/>
      <c r="DX112" s="676"/>
      <c r="DY112" s="676">
        <f>IF(DY109=0,"",DY111/DY109*100)</f>
        <v>100</v>
      </c>
      <c r="DZ112" s="676"/>
      <c r="EA112" s="676"/>
      <c r="EB112" s="676"/>
      <c r="EC112" s="676"/>
      <c r="ED112" s="676"/>
      <c r="EE112" s="676"/>
      <c r="EF112" s="676"/>
      <c r="EG112" s="676"/>
      <c r="EH112" s="676"/>
      <c r="EI112" s="676"/>
      <c r="EJ112" s="676"/>
      <c r="EK112" s="676"/>
      <c r="EL112" s="676"/>
      <c r="EM112" s="676"/>
      <c r="EN112" s="676"/>
      <c r="EO112" s="676"/>
      <c r="EP112" s="676"/>
      <c r="EQ112" s="676"/>
      <c r="ER112" s="676"/>
      <c r="ES112" s="676"/>
      <c r="ET112" s="676"/>
      <c r="EU112" s="676">
        <f>IF(EU109=0,"",EU111/EU109*100)</f>
        <v>100</v>
      </c>
      <c r="EV112" s="676"/>
      <c r="EW112" s="676"/>
      <c r="EX112" s="676"/>
      <c r="EY112" s="676"/>
      <c r="EZ112" s="676"/>
      <c r="FA112" s="676"/>
      <c r="FB112" s="676"/>
      <c r="FC112" s="676"/>
      <c r="FD112" s="676"/>
      <c r="FE112" s="676">
        <f>IF(FE109=0,"",FE111/FE109*100)</f>
        <v>100</v>
      </c>
      <c r="FF112" s="676"/>
      <c r="FG112" s="676"/>
      <c r="FH112" s="676"/>
      <c r="FI112" s="676"/>
      <c r="FJ112" s="676"/>
      <c r="FK112" s="676"/>
      <c r="FL112" s="676"/>
      <c r="FM112" s="676"/>
      <c r="FN112" s="676"/>
      <c r="FO112" s="676">
        <f>IF(FO109=0,"",FO111/FO109*100)</f>
        <v>100</v>
      </c>
      <c r="FP112" s="676"/>
      <c r="FQ112" s="676"/>
      <c r="FR112" s="676"/>
      <c r="FS112" s="676"/>
      <c r="FT112" s="676"/>
      <c r="FU112" s="676"/>
      <c r="FV112" s="676"/>
      <c r="FW112" s="676"/>
      <c r="FX112" s="676"/>
      <c r="FY112" s="685" t="s">
        <v>68</v>
      </c>
      <c r="FZ112" s="686"/>
      <c r="GA112" s="194">
        <f>COUNTIF(GA$7:GA$106,"E")</f>
        <v>0</v>
      </c>
      <c r="GB112" s="656">
        <f>COUNTIF(GD$7:GD$106,"E")</f>
        <v>0</v>
      </c>
      <c r="GC112" s="656"/>
      <c r="GD112" s="656"/>
      <c r="GE112" s="656">
        <f>COUNTIF(GG$7:GG$106,"E")</f>
        <v>0</v>
      </c>
      <c r="GF112" s="656"/>
      <c r="GG112" s="656"/>
      <c r="GH112" s="194">
        <f t="shared" ref="GH112:GL112" si="293">COUNTIF(GH$7:GH$106,"E")</f>
        <v>0</v>
      </c>
      <c r="GI112" s="194">
        <f t="shared" si="293"/>
        <v>0</v>
      </c>
      <c r="GJ112" s="194">
        <f t="shared" si="293"/>
        <v>0</v>
      </c>
      <c r="GK112" s="194">
        <f t="shared" si="293"/>
        <v>0</v>
      </c>
      <c r="GL112" s="194">
        <f t="shared" si="293"/>
        <v>0</v>
      </c>
      <c r="GM112" s="656">
        <f>COUNTIF(GO$7:GO$106,"E")</f>
        <v>0</v>
      </c>
      <c r="GN112" s="656"/>
      <c r="GO112" s="656"/>
      <c r="GP112" s="656">
        <f>COUNTIF(GR$7:GR$106,"E")</f>
        <v>0</v>
      </c>
      <c r="GQ112" s="656"/>
      <c r="GR112" s="656"/>
      <c r="GS112" s="656">
        <f>COUNTIF(GU$7:GU$106,"E")</f>
        <v>0</v>
      </c>
      <c r="GT112" s="656"/>
      <c r="GU112" s="656"/>
      <c r="GV112" s="656">
        <f>COUNTIF(GX$7:GX$106,"E")</f>
        <v>0</v>
      </c>
      <c r="GW112" s="656"/>
      <c r="GX112" s="656"/>
      <c r="GY112" s="656">
        <f>COUNTIF(HA$7:HA$106,"E")</f>
        <v>0</v>
      </c>
      <c r="GZ112" s="656"/>
      <c r="HA112" s="656"/>
      <c r="HB112" s="656">
        <f>COUNTIF(HD$7:HD$106,"E")</f>
        <v>0</v>
      </c>
      <c r="HC112" s="656"/>
      <c r="HD112" s="656"/>
      <c r="HE112" s="308"/>
      <c r="HF112" s="308"/>
      <c r="HG112" s="310" t="s">
        <v>26</v>
      </c>
      <c r="HH112" s="311">
        <f>SUM(HH107:HH111)</f>
        <v>0</v>
      </c>
      <c r="HI112" s="195" t="s">
        <v>68</v>
      </c>
      <c r="HJ112" s="194">
        <f>COUNTIF(HO$7:HO$106,"E")</f>
        <v>0</v>
      </c>
      <c r="HK112" s="194"/>
      <c r="HL112" s="655" t="s">
        <v>136</v>
      </c>
      <c r="HM112" s="655"/>
      <c r="HN112" s="655"/>
      <c r="HO112" s="655"/>
      <c r="HP112" s="655"/>
      <c r="HQ112" s="655"/>
      <c r="HR112" s="655"/>
      <c r="HS112" s="196"/>
      <c r="HU112" s="184"/>
      <c r="HV112" s="184"/>
      <c r="HW112" s="184"/>
      <c r="HX112" s="190"/>
      <c r="HY112" s="190"/>
      <c r="HZ112" s="190"/>
      <c r="IA112" s="190"/>
      <c r="IB112" s="190"/>
      <c r="IC112" s="190"/>
      <c r="ID112" s="190"/>
    </row>
    <row r="113" spans="1:233" s="179" customFormat="1" ht="12" customHeight="1">
      <c r="A113" s="197"/>
      <c r="B113" s="197"/>
      <c r="C113" s="197"/>
      <c r="D113" s="197"/>
      <c r="E113" s="197"/>
      <c r="F113" s="197"/>
      <c r="G113" s="198"/>
      <c r="H113" s="198"/>
      <c r="I113" s="197"/>
      <c r="K113" s="197"/>
      <c r="L113" s="197"/>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FL113" s="198"/>
      <c r="FM113" s="198"/>
      <c r="FN113" s="198"/>
      <c r="FO113" s="198"/>
      <c r="FP113" s="198"/>
      <c r="FQ113" s="198"/>
      <c r="FR113" s="198"/>
      <c r="FS113" s="198"/>
      <c r="FT113" s="198"/>
      <c r="FU113" s="198"/>
      <c r="FV113" s="198"/>
      <c r="FW113" s="198"/>
      <c r="FX113" s="198"/>
      <c r="HU113" s="199"/>
      <c r="HV113" s="199"/>
      <c r="HW113" s="199"/>
      <c r="HX113" s="199"/>
      <c r="HY113" s="199"/>
    </row>
    <row r="114" spans="1:233" s="203" customFormat="1" ht="12" customHeight="1">
      <c r="A114" s="200"/>
      <c r="B114" s="200"/>
      <c r="C114" s="200"/>
      <c r="D114" s="200"/>
      <c r="E114" s="200"/>
      <c r="F114" s="200"/>
      <c r="G114" s="201"/>
      <c r="H114" s="201"/>
      <c r="I114" s="200"/>
      <c r="J114" s="200"/>
      <c r="K114" s="200"/>
      <c r="L114" s="200"/>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2"/>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4"/>
      <c r="FZ114" s="204"/>
      <c r="GA114" s="204"/>
      <c r="GB114" s="204"/>
      <c r="GC114" s="204"/>
      <c r="GD114" s="204"/>
      <c r="GE114" s="204"/>
      <c r="GF114" s="204"/>
      <c r="GG114" s="204"/>
      <c r="GH114" s="204"/>
      <c r="GI114" s="204"/>
      <c r="GJ114" s="204"/>
      <c r="GK114" s="204"/>
      <c r="GL114" s="204"/>
      <c r="GM114" s="204"/>
      <c r="GN114" s="204"/>
      <c r="GO114" s="204"/>
      <c r="GP114" s="204"/>
      <c r="GQ114" s="204"/>
      <c r="GR114" s="204"/>
      <c r="GS114" s="204"/>
      <c r="GT114" s="204"/>
      <c r="GU114" s="204"/>
      <c r="GV114" s="204"/>
      <c r="GW114" s="204"/>
      <c r="GX114" s="204"/>
      <c r="GY114" s="204"/>
      <c r="GZ114" s="204"/>
      <c r="HA114" s="204"/>
      <c r="HB114" s="204"/>
      <c r="HC114" s="204"/>
      <c r="HD114" s="204"/>
      <c r="HE114" s="204"/>
      <c r="HF114" s="204"/>
      <c r="HG114" s="204"/>
      <c r="HH114" s="204"/>
      <c r="HI114" s="204"/>
      <c r="HJ114" s="204"/>
      <c r="HK114" s="204"/>
      <c r="HL114" s="204"/>
      <c r="HM114" s="204"/>
      <c r="HN114" s="204"/>
      <c r="HO114" s="204"/>
      <c r="HT114" s="199"/>
      <c r="HU114" s="199"/>
      <c r="HV114" s="199"/>
      <c r="HW114" s="199"/>
      <c r="HX114" s="199"/>
      <c r="HY114" s="199"/>
    </row>
    <row r="115" spans="1:233" s="203" customFormat="1" ht="20" customHeight="1">
      <c r="A115" s="200"/>
      <c r="B115" s="200"/>
      <c r="C115" s="200"/>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HT115" s="199"/>
      <c r="HU115" s="199"/>
      <c r="HV115" s="199"/>
      <c r="HW115" s="199"/>
      <c r="HX115" s="199"/>
      <c r="HY115" s="199"/>
    </row>
    <row r="116" spans="1:233" s="203" customFormat="1" ht="20" customHeight="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5"/>
      <c r="FZ116" s="205"/>
      <c r="GA116" s="205"/>
      <c r="GB116" s="205"/>
      <c r="GC116" s="205"/>
      <c r="GD116" s="205"/>
      <c r="GE116" s="205"/>
      <c r="GF116" s="205"/>
      <c r="GG116" s="205"/>
      <c r="GH116" s="205"/>
      <c r="GI116" s="205"/>
      <c r="GJ116" s="205"/>
      <c r="GK116" s="205"/>
      <c r="GL116" s="205"/>
      <c r="GM116" s="205"/>
      <c r="GN116" s="205"/>
      <c r="GO116" s="205"/>
      <c r="GS116" s="205"/>
      <c r="GT116" s="205"/>
      <c r="GU116" s="205"/>
      <c r="GV116" s="205"/>
      <c r="GW116" s="205"/>
      <c r="GX116" s="205"/>
      <c r="GY116" s="205"/>
      <c r="GZ116" s="205"/>
      <c r="HA116" s="205"/>
      <c r="HB116" s="205"/>
      <c r="HC116" s="205"/>
      <c r="HD116" s="205"/>
      <c r="HE116" s="205"/>
      <c r="HF116" s="205"/>
      <c r="HG116" s="205"/>
      <c r="HH116" s="205"/>
      <c r="HI116" s="205"/>
      <c r="HJ116" s="205"/>
      <c r="HK116" s="205"/>
      <c r="HL116" s="205"/>
      <c r="HM116" s="205"/>
      <c r="HN116" s="205"/>
      <c r="HO116" s="205"/>
      <c r="HP116" s="205"/>
      <c r="HQ116" s="205"/>
      <c r="HR116" s="205"/>
      <c r="HS116" s="205"/>
      <c r="HT116" s="205"/>
    </row>
    <row r="117" spans="1:233" s="203" customFormat="1" ht="26" customHeight="1">
      <c r="CX117" s="206"/>
      <c r="CY117" s="206"/>
      <c r="CZ117" s="206"/>
      <c r="DA117" s="206"/>
      <c r="DB117" s="206"/>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row>
    <row r="118" spans="1:233" s="203" customFormat="1" ht="20" customHeight="1">
      <c r="FB118" s="201"/>
      <c r="FC118" s="201"/>
      <c r="FD118" s="201"/>
      <c r="FE118" s="201"/>
      <c r="FF118" s="201"/>
      <c r="FG118" s="201"/>
      <c r="FH118" s="201"/>
      <c r="FI118" s="201"/>
      <c r="FN118" s="201"/>
      <c r="FO118" s="201"/>
      <c r="FP118" s="201"/>
      <c r="FQ118" s="201"/>
      <c r="FR118" s="201"/>
      <c r="FS118" s="201"/>
      <c r="FT118" s="201"/>
      <c r="FU118" s="201"/>
      <c r="FV118" s="201"/>
      <c r="FW118" s="201"/>
      <c r="FX118" s="201"/>
    </row>
    <row r="119" spans="1:233" s="179" customFormat="1" ht="20" customHeight="1">
      <c r="FB119" s="198"/>
      <c r="FC119" s="198"/>
      <c r="FD119" s="198"/>
      <c r="FE119" s="198"/>
      <c r="FF119" s="198"/>
      <c r="FG119" s="198"/>
      <c r="FH119" s="198"/>
      <c r="FI119" s="198"/>
      <c r="FN119" s="198"/>
      <c r="FO119" s="198"/>
      <c r="FP119" s="198"/>
      <c r="FQ119" s="198"/>
      <c r="FR119" s="198"/>
      <c r="FS119" s="198"/>
      <c r="FT119" s="198"/>
      <c r="FU119" s="198"/>
      <c r="FV119" s="198"/>
      <c r="FW119" s="198"/>
      <c r="FX119" s="198"/>
    </row>
    <row r="120" spans="1:233" s="179" customFormat="1" ht="20" customHeight="1">
      <c r="FB120" s="198"/>
      <c r="FC120" s="198"/>
      <c r="FD120" s="198"/>
      <c r="FE120" s="198"/>
      <c r="FF120" s="198"/>
      <c r="FG120" s="198"/>
      <c r="FH120" s="198"/>
      <c r="FI120" s="198"/>
      <c r="FN120" s="198"/>
      <c r="FO120" s="198"/>
      <c r="FP120" s="198"/>
      <c r="FQ120" s="198"/>
      <c r="FR120" s="198"/>
      <c r="FS120" s="198"/>
      <c r="FT120" s="198"/>
      <c r="FU120" s="198"/>
      <c r="FV120" s="198"/>
      <c r="FW120" s="198"/>
      <c r="FX120" s="198"/>
    </row>
    <row r="121" spans="1:233" s="179" customFormat="1" ht="20" customHeight="1">
      <c r="FB121" s="198"/>
      <c r="FC121" s="198"/>
      <c r="FD121" s="198"/>
      <c r="FE121" s="198"/>
      <c r="FF121" s="198"/>
      <c r="FG121" s="198"/>
      <c r="FH121" s="198"/>
      <c r="FI121" s="198"/>
      <c r="FN121" s="198"/>
      <c r="FO121" s="198"/>
      <c r="FP121" s="198"/>
      <c r="FQ121" s="198"/>
      <c r="FR121" s="198"/>
      <c r="FS121" s="198"/>
      <c r="FT121" s="198"/>
      <c r="FU121" s="198"/>
      <c r="FV121" s="198"/>
      <c r="FW121" s="198"/>
      <c r="FX121" s="198"/>
    </row>
    <row r="122" spans="1:233" s="179" customFormat="1" ht="20" customHeight="1">
      <c r="FB122" s="198"/>
      <c r="FC122" s="198"/>
      <c r="FD122" s="198"/>
      <c r="FE122" s="198"/>
      <c r="FF122" s="198"/>
      <c r="FG122" s="198"/>
      <c r="FH122" s="198"/>
      <c r="FI122" s="198"/>
      <c r="FN122" s="198"/>
      <c r="FO122" s="198"/>
      <c r="FP122" s="198"/>
      <c r="FQ122" s="198"/>
      <c r="FR122" s="198"/>
      <c r="FS122" s="198"/>
      <c r="FT122" s="198"/>
      <c r="FU122" s="198"/>
      <c r="FV122" s="198"/>
      <c r="FW122" s="198"/>
      <c r="FX122" s="198"/>
    </row>
    <row r="123" spans="1:233" s="179" customFormat="1" ht="20" customHeight="1">
      <c r="DC123" s="198"/>
      <c r="DD123" s="198"/>
      <c r="DE123" s="198"/>
      <c r="DF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N123" s="198"/>
      <c r="FO123" s="198"/>
      <c r="FP123" s="198"/>
      <c r="FQ123" s="198"/>
      <c r="FR123" s="198"/>
      <c r="FS123" s="198"/>
      <c r="FT123" s="198"/>
      <c r="FU123" s="198"/>
      <c r="FV123" s="198"/>
      <c r="FW123" s="198"/>
      <c r="FX123" s="198"/>
    </row>
    <row r="124" spans="1:233" s="179" customFormat="1" ht="20" customHeight="1">
      <c r="DC124" s="198"/>
      <c r="DD124" s="198"/>
      <c r="DE124" s="198"/>
      <c r="DF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N124" s="198"/>
      <c r="FO124" s="198"/>
      <c r="FP124" s="198"/>
      <c r="FQ124" s="198"/>
      <c r="FR124" s="198"/>
      <c r="FS124" s="198"/>
      <c r="FT124" s="198"/>
      <c r="FU124" s="198"/>
      <c r="FV124" s="198"/>
      <c r="FW124" s="198"/>
      <c r="FX124" s="198"/>
    </row>
    <row r="125" spans="1:233" s="179" customFormat="1" ht="20" customHeight="1">
      <c r="BD125" s="207"/>
      <c r="BE125" s="207"/>
      <c r="BF125" s="158"/>
      <c r="BG125" s="158"/>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O125" s="198"/>
      <c r="CP125" s="198"/>
      <c r="CQ125" s="198"/>
      <c r="CR125" s="198"/>
      <c r="CS125" s="198"/>
      <c r="CT125" s="198"/>
      <c r="CU125" s="198"/>
      <c r="CV125" s="198"/>
      <c r="CW125" s="198"/>
      <c r="CX125" s="198"/>
      <c r="CY125" s="198"/>
      <c r="CZ125" s="198"/>
      <c r="DA125" s="198"/>
      <c r="DB125" s="198"/>
      <c r="DC125" s="198"/>
      <c r="DD125" s="198"/>
      <c r="DE125" s="198"/>
      <c r="DF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N125" s="198"/>
      <c r="FO125" s="198"/>
      <c r="FP125" s="198"/>
      <c r="FQ125" s="198"/>
      <c r="FR125" s="198"/>
      <c r="FS125" s="198"/>
      <c r="FT125" s="198"/>
      <c r="FU125" s="198"/>
      <c r="FV125" s="198"/>
      <c r="FW125" s="198"/>
      <c r="FX125" s="198"/>
    </row>
    <row r="126" spans="1:233" s="179" customFormat="1" ht="20" customHeight="1">
      <c r="BD126" s="207"/>
      <c r="BE126" s="207"/>
      <c r="BF126" s="158"/>
      <c r="BG126" s="158"/>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O126" s="198"/>
      <c r="CP126" s="198"/>
      <c r="CQ126" s="198"/>
      <c r="CR126" s="198"/>
      <c r="CS126" s="198"/>
      <c r="CT126" s="198"/>
      <c r="CU126" s="198"/>
      <c r="CV126" s="198"/>
      <c r="CW126" s="198"/>
      <c r="CX126" s="198"/>
      <c r="CY126" s="198"/>
      <c r="CZ126" s="198"/>
      <c r="DA126" s="198"/>
      <c r="DB126" s="198"/>
      <c r="DC126" s="198"/>
      <c r="DD126" s="198"/>
      <c r="DE126" s="198"/>
      <c r="DF126" s="158"/>
      <c r="DK126" s="198"/>
      <c r="DL126" s="198"/>
      <c r="FC126" s="198"/>
      <c r="FD126" s="198"/>
      <c r="FE126" s="198"/>
      <c r="FF126" s="198"/>
      <c r="FG126" s="198"/>
      <c r="FH126" s="198"/>
      <c r="FI126" s="198"/>
      <c r="FN126" s="198"/>
      <c r="FO126" s="198"/>
      <c r="FP126" s="158"/>
      <c r="FQ126" s="198"/>
      <c r="FR126" s="198"/>
      <c r="FS126" s="198"/>
      <c r="FT126" s="198"/>
      <c r="FU126" s="198"/>
      <c r="FV126" s="198"/>
      <c r="FW126" s="198"/>
      <c r="FX126" s="198"/>
    </row>
    <row r="127" spans="1:233" s="179" customFormat="1" ht="20" customHeight="1">
      <c r="BD127" s="208"/>
      <c r="BE127" s="208"/>
      <c r="BF127" s="208"/>
      <c r="BG127" s="208"/>
      <c r="BH127" s="208"/>
      <c r="BI127" s="208"/>
      <c r="BJ127" s="208"/>
      <c r="BK127" s="208"/>
      <c r="BL127" s="209"/>
      <c r="BM127" s="209"/>
      <c r="FC127" s="198"/>
      <c r="FD127" s="198"/>
      <c r="FE127" s="198"/>
      <c r="FF127" s="198"/>
      <c r="FG127" s="198"/>
      <c r="FH127" s="198"/>
      <c r="FI127" s="198"/>
      <c r="FN127" s="198"/>
      <c r="FO127" s="198"/>
      <c r="FP127" s="209"/>
      <c r="FQ127" s="198"/>
      <c r="FR127" s="198"/>
      <c r="FS127" s="198"/>
      <c r="FT127" s="198"/>
      <c r="FU127" s="198"/>
      <c r="FV127" s="198"/>
      <c r="FW127" s="198"/>
      <c r="FX127" s="198"/>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row>
    <row r="128" spans="1:233" s="179" customFormat="1" ht="20" customHeight="1">
      <c r="AT128" s="208"/>
      <c r="AU128" s="208"/>
      <c r="AV128" s="208"/>
      <c r="AW128" s="208"/>
      <c r="AX128" s="208"/>
      <c r="AY128" s="208"/>
      <c r="AZ128" s="208"/>
      <c r="BA128" s="208"/>
      <c r="BB128" s="208"/>
      <c r="BC128" s="208"/>
      <c r="BD128" s="208"/>
      <c r="BE128" s="208"/>
      <c r="BF128" s="208"/>
      <c r="BG128" s="208"/>
      <c r="BH128" s="208"/>
      <c r="BI128" s="208"/>
      <c r="BJ128" s="208"/>
      <c r="BK128" s="208"/>
      <c r="BL128" s="209"/>
      <c r="BM128" s="209"/>
      <c r="FC128" s="198"/>
      <c r="FD128" s="198"/>
      <c r="FE128" s="198"/>
      <c r="FF128" s="198"/>
      <c r="FG128" s="198"/>
      <c r="FH128" s="198"/>
      <c r="FI128" s="198"/>
      <c r="FN128" s="198"/>
      <c r="FO128" s="198"/>
      <c r="FP128" s="209"/>
      <c r="FQ128" s="198"/>
      <c r="FR128" s="198"/>
      <c r="FS128" s="198"/>
      <c r="FT128" s="198"/>
      <c r="FU128" s="198"/>
      <c r="FV128" s="198"/>
      <c r="FW128" s="198"/>
      <c r="FX128" s="198"/>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row>
    <row r="129" spans="1:172" ht="20" customHeight="1">
      <c r="C129" s="158"/>
      <c r="D129" s="158"/>
      <c r="E129" s="158"/>
      <c r="F129" s="158"/>
      <c r="G129" s="158"/>
      <c r="H129" s="158"/>
      <c r="I129" s="158"/>
      <c r="J129" s="158"/>
      <c r="K129" s="158"/>
      <c r="AT129" s="169"/>
      <c r="AU129" s="169"/>
      <c r="FJ129" s="158"/>
      <c r="FK129" s="158"/>
      <c r="FL129" s="158"/>
      <c r="FM129" s="158"/>
      <c r="FP129" s="158"/>
    </row>
    <row r="130" spans="1:172" ht="26" customHeight="1">
      <c r="C130" s="158"/>
      <c r="D130" s="158"/>
      <c r="E130" s="158"/>
      <c r="F130" s="158"/>
      <c r="G130" s="158"/>
      <c r="H130" s="158"/>
      <c r="I130" s="158"/>
      <c r="J130" s="158"/>
      <c r="K130" s="158"/>
      <c r="AT130" s="171"/>
      <c r="AU130" s="171"/>
      <c r="BG130" s="171"/>
      <c r="BH130" s="171"/>
      <c r="FJ130" s="158"/>
      <c r="FK130" s="158"/>
      <c r="FL130" s="158"/>
      <c r="FM130" s="158"/>
      <c r="FP130" s="158"/>
    </row>
    <row r="131" spans="1:172" ht="14" customHeight="1">
      <c r="C131" s="158"/>
      <c r="D131" s="158"/>
      <c r="E131" s="158"/>
      <c r="F131" s="158"/>
      <c r="G131" s="158"/>
      <c r="H131" s="158"/>
      <c r="I131" s="158"/>
      <c r="J131" s="158"/>
      <c r="K131" s="158"/>
      <c r="AT131" s="173"/>
      <c r="AU131" s="173"/>
      <c r="BG131" s="211"/>
      <c r="BH131" s="211"/>
      <c r="FJ131" s="158"/>
      <c r="FK131" s="158"/>
      <c r="FL131" s="158"/>
      <c r="FM131" s="158"/>
      <c r="FP131" s="158"/>
    </row>
    <row r="132" spans="1:172" ht="14" customHeight="1">
      <c r="C132" s="158"/>
      <c r="D132" s="158"/>
      <c r="E132" s="158"/>
      <c r="F132" s="158"/>
      <c r="G132" s="158"/>
      <c r="H132" s="158"/>
      <c r="I132" s="158"/>
      <c r="J132" s="158"/>
      <c r="K132" s="158"/>
      <c r="AT132" s="173"/>
      <c r="AU132" s="173"/>
      <c r="BG132" s="211"/>
      <c r="BH132" s="211"/>
      <c r="FJ132" s="158"/>
      <c r="FK132" s="158"/>
      <c r="FL132" s="158"/>
      <c r="FM132" s="158"/>
      <c r="FP132" s="158"/>
    </row>
    <row r="133" spans="1:172" ht="14" customHeight="1">
      <c r="C133" s="158"/>
      <c r="D133" s="158"/>
      <c r="E133" s="158"/>
      <c r="F133" s="158"/>
      <c r="G133" s="158"/>
      <c r="H133" s="158"/>
      <c r="I133" s="158"/>
      <c r="J133" s="158"/>
      <c r="K133" s="158"/>
      <c r="AT133" s="173"/>
      <c r="AU133" s="173"/>
      <c r="BG133" s="211"/>
      <c r="BH133" s="211"/>
    </row>
    <row r="134" spans="1:172" ht="14" customHeight="1">
      <c r="C134" s="158"/>
      <c r="D134" s="158"/>
      <c r="E134" s="158"/>
      <c r="F134" s="158"/>
      <c r="G134" s="158"/>
      <c r="H134" s="158"/>
      <c r="I134" s="158"/>
      <c r="J134" s="158"/>
      <c r="K134" s="158"/>
      <c r="AT134" s="173"/>
      <c r="AU134" s="173"/>
      <c r="BG134" s="211"/>
      <c r="BH134" s="211"/>
    </row>
    <row r="135" spans="1:172" ht="14" customHeight="1">
      <c r="C135" s="158"/>
      <c r="D135" s="158"/>
      <c r="E135" s="158"/>
      <c r="F135" s="158"/>
      <c r="G135" s="158"/>
      <c r="H135" s="158"/>
      <c r="I135" s="158"/>
      <c r="J135" s="158"/>
      <c r="K135" s="158"/>
      <c r="AT135" s="173"/>
      <c r="AU135" s="173"/>
      <c r="BG135" s="211"/>
      <c r="BH135" s="211"/>
    </row>
    <row r="136" spans="1:172" ht="12" customHeight="1">
      <c r="A136" s="212"/>
      <c r="B136" s="212"/>
      <c r="C136" s="212"/>
      <c r="D136" s="158"/>
      <c r="E136" s="158"/>
      <c r="F136" s="25"/>
      <c r="G136" s="25"/>
      <c r="H136" s="25"/>
      <c r="I136" s="25"/>
      <c r="J136" s="213"/>
      <c r="K136" s="213"/>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BG136" s="211"/>
      <c r="BH136" s="211"/>
    </row>
    <row r="137" spans="1:172" ht="12" customHeight="1">
      <c r="A137" s="212"/>
      <c r="B137" s="212"/>
      <c r="C137" s="212"/>
      <c r="D137" s="212"/>
      <c r="E137" s="212"/>
      <c r="F137" s="212"/>
      <c r="G137" s="212"/>
      <c r="H137" s="212"/>
      <c r="I137" s="212"/>
      <c r="J137" s="212"/>
      <c r="K137" s="212"/>
      <c r="L137" s="212"/>
      <c r="M137" s="212"/>
      <c r="N137" s="212"/>
      <c r="O137" s="212"/>
      <c r="P137" s="212"/>
      <c r="Q137" s="212"/>
      <c r="R137" s="212"/>
      <c r="S137" s="212"/>
    </row>
    <row r="138" spans="1:172" ht="20" customHeight="1"/>
    <row r="139" spans="1:172" ht="20" customHeight="1"/>
    <row r="140" spans="1:172" ht="20" customHeight="1"/>
  </sheetData>
  <sheetProtection algorithmName="SHA-512" hashValue="o8jInsvRZP/V/Tuvx4TR4fqg2WrKBueqIQGg7Eg6d/2bJHZltlBFg4Ljyw5QlpYLJWMOTNwq41y4puuqcKsYZw==" saltValue="92iHsl9sWuu6AyyJUKlRGg==" spinCount="100000" sheet="1" objects="1" scenarios="1" formatCells="0" formatColumns="0" formatRows="0" autoFilter="0"/>
  <protectedRanges>
    <protectedRange password="EA02" sqref="B6 A1:A6 HW113 HP1:HR3 FX110 FA107:FX109 HY111:IC111 B108:B111 AA111:BF112 AC110:AE110 CE111:EP112 AG110:AW110 AY110:BB110 BD110:BE110 CE110:CR110 CT110:CW110 CY110:DO110 DQ110:DS110 CE107:EP109 EQ107:EZ112 DU110:EK110 EM110:EO110 FA111:FX112 FA110:FB110 FD110:FL110 FN110:FV110 BH108:BO108 BM112:BO112 HY113:HY115 HT107:HW107 HU113:HU115 ID111:ID112 HO107 HT109 HT114:HT115 HX114:HX115 HX112:IC112 BG107:BG112 G112:H112 BK109:BK112 B1:C5 HI1:HI3 FZ108:GF112 HL108:HN112 HR108:HR112 K107:Z112 AA107:BF109 HJ108:HJ112 GH108:HF112 HK112 HG108 HI107:HI112 HH107:HH108 HG110:HH111 FY1:HD4 HH1:HH4 HE1:HG3 HE4:HF4 I108:J112 G108:H110 HJ1:HO106 F3:FX3 D1:FX2 A107:I107 HP5:HR106 A7:AT106 D4:FX4 D5:AT6 AU5:HI106" name="mark sheet"/>
  </protectedRanges>
  <autoFilter ref="B7:B112" xr:uid="{00000000-0009-0000-0000-000003000000}"/>
  <mergeCells count="377">
    <mergeCell ref="A3:B3"/>
    <mergeCell ref="DC111:DX111"/>
    <mergeCell ref="CA109:CB109"/>
    <mergeCell ref="CC110:CD110"/>
    <mergeCell ref="CC112:CD112"/>
    <mergeCell ref="BS110:BT110"/>
    <mergeCell ref="BU110:BV110"/>
    <mergeCell ref="BQ111:BR111"/>
    <mergeCell ref="BS111:BT111"/>
    <mergeCell ref="BU111:BV111"/>
    <mergeCell ref="BW111:BX111"/>
    <mergeCell ref="CR110:CS110"/>
    <mergeCell ref="CY110:CZ110"/>
    <mergeCell ref="BU112:BV112"/>
    <mergeCell ref="BW112:BX112"/>
    <mergeCell ref="BY112:BZ112"/>
    <mergeCell ref="BQ110:BR110"/>
    <mergeCell ref="CC111:CD111"/>
    <mergeCell ref="CK110:CL110"/>
    <mergeCell ref="CM110:CN110"/>
    <mergeCell ref="BW110:BX110"/>
    <mergeCell ref="DU110:DV110"/>
    <mergeCell ref="DG110:DH110"/>
    <mergeCell ref="CC109:CD109"/>
    <mergeCell ref="BJ111:BK111"/>
    <mergeCell ref="M112:AI112"/>
    <mergeCell ref="S110:T110"/>
    <mergeCell ref="M110:N110"/>
    <mergeCell ref="M111:AI111"/>
    <mergeCell ref="AJ111:BG111"/>
    <mergeCell ref="AJ112:BG112"/>
    <mergeCell ref="BJ110:BK110"/>
    <mergeCell ref="CA111:CB111"/>
    <mergeCell ref="CA112:CB112"/>
    <mergeCell ref="CA110:CB110"/>
    <mergeCell ref="BQ112:BR112"/>
    <mergeCell ref="BS112:BT112"/>
    <mergeCell ref="Z110:AA110"/>
    <mergeCell ref="AC110:AD110"/>
    <mergeCell ref="BH112:BI112"/>
    <mergeCell ref="BY110:BZ110"/>
    <mergeCell ref="BY111:BZ111"/>
    <mergeCell ref="BL110:BP110"/>
    <mergeCell ref="BL111:BP111"/>
    <mergeCell ref="BJ112:BK112"/>
    <mergeCell ref="BL112:BP112"/>
    <mergeCell ref="IF1:IG3"/>
    <mergeCell ref="IH1:IL3"/>
    <mergeCell ref="HX17:ID18"/>
    <mergeCell ref="IE17:IH18"/>
    <mergeCell ref="II17:II18"/>
    <mergeCell ref="IJ17:IK18"/>
    <mergeCell ref="HX16:IL16"/>
    <mergeCell ref="HX15:IL15"/>
    <mergeCell ref="HP1:HQ3"/>
    <mergeCell ref="HX1:ID3"/>
    <mergeCell ref="IE1:IE3"/>
    <mergeCell ref="HP4:HR4"/>
    <mergeCell ref="K110:L110"/>
    <mergeCell ref="K111:L111"/>
    <mergeCell ref="K112:L112"/>
    <mergeCell ref="BH110:BI110"/>
    <mergeCell ref="Q110:R110"/>
    <mergeCell ref="X110:Y110"/>
    <mergeCell ref="O110:P110"/>
    <mergeCell ref="U110:V110"/>
    <mergeCell ref="BF110:BG110"/>
    <mergeCell ref="AE110:AF110"/>
    <mergeCell ref="AG110:AH110"/>
    <mergeCell ref="AL110:AM110"/>
    <mergeCell ref="AJ110:AK110"/>
    <mergeCell ref="AN110:AO110"/>
    <mergeCell ref="BH111:BI111"/>
    <mergeCell ref="AP110:AQ110"/>
    <mergeCell ref="AR110:AS110"/>
    <mergeCell ref="AT110:AV110"/>
    <mergeCell ref="AW110:AX110"/>
    <mergeCell ref="AY110:BA110"/>
    <mergeCell ref="BB110:BC110"/>
    <mergeCell ref="BD110:BE110"/>
    <mergeCell ref="B6:J6"/>
    <mergeCell ref="AJ107:BG107"/>
    <mergeCell ref="AJ109:BG109"/>
    <mergeCell ref="AJ3:BG3"/>
    <mergeCell ref="AJ4:AL4"/>
    <mergeCell ref="AM4:AO4"/>
    <mergeCell ref="AT4:AW4"/>
    <mergeCell ref="BD4:BD5"/>
    <mergeCell ref="BE4:BE5"/>
    <mergeCell ref="A107:J107"/>
    <mergeCell ref="Z4:Z5"/>
    <mergeCell ref="AX4:AX5"/>
    <mergeCell ref="O4:Q4"/>
    <mergeCell ref="V4:Y4"/>
    <mergeCell ref="AA4:AD4"/>
    <mergeCell ref="U4:U5"/>
    <mergeCell ref="AH4:AH5"/>
    <mergeCell ref="AP4:AR4"/>
    <mergeCell ref="BG4:BG5"/>
    <mergeCell ref="K108:L108"/>
    <mergeCell ref="K109:L109"/>
    <mergeCell ref="M109:AI109"/>
    <mergeCell ref="M108:AI108"/>
    <mergeCell ref="B108:F108"/>
    <mergeCell ref="AE4:AE5"/>
    <mergeCell ref="AF4:AF5"/>
    <mergeCell ref="BH4:BH5"/>
    <mergeCell ref="BL107:BP107"/>
    <mergeCell ref="BL108:BP108"/>
    <mergeCell ref="BL109:BP109"/>
    <mergeCell ref="AS4:AS5"/>
    <mergeCell ref="BH108:BI108"/>
    <mergeCell ref="BH107:BI107"/>
    <mergeCell ref="M107:AI107"/>
    <mergeCell ref="BJ109:BK109"/>
    <mergeCell ref="AJ108:BG108"/>
    <mergeCell ref="R4:T4"/>
    <mergeCell ref="FE111:FN111"/>
    <mergeCell ref="DY111:ET111"/>
    <mergeCell ref="EY4:EY5"/>
    <mergeCell ref="FE109:FN109"/>
    <mergeCell ref="DV4:DV5"/>
    <mergeCell ref="CE4:CG4"/>
    <mergeCell ref="DT4:DT5"/>
    <mergeCell ref="DX4:DX5"/>
    <mergeCell ref="DW4:DW5"/>
    <mergeCell ref="DL4:DL5"/>
    <mergeCell ref="CE108:DB108"/>
    <mergeCell ref="CW110:CX110"/>
    <mergeCell ref="EU111:FD111"/>
    <mergeCell ref="FE107:FN107"/>
    <mergeCell ref="EU108:FD108"/>
    <mergeCell ref="DA4:DA5"/>
    <mergeCell ref="DP4:DP5"/>
    <mergeCell ref="EU4:EU5"/>
    <mergeCell ref="EV4:EV5"/>
    <mergeCell ref="EU109:FD109"/>
    <mergeCell ref="CE107:DB107"/>
    <mergeCell ref="CK4:CM4"/>
    <mergeCell ref="FH4:FH5"/>
    <mergeCell ref="CT110:CV110"/>
    <mergeCell ref="EI4:EK4"/>
    <mergeCell ref="EM4:EO4"/>
    <mergeCell ref="FF4:FF5"/>
    <mergeCell ref="FE108:FN108"/>
    <mergeCell ref="DY3:ET3"/>
    <mergeCell ref="EH4:EH5"/>
    <mergeCell ref="EQ4:EQ5"/>
    <mergeCell ref="FA4:FA5"/>
    <mergeCell ref="FB4:FB5"/>
    <mergeCell ref="EU3:FD3"/>
    <mergeCell ref="EU107:FD107"/>
    <mergeCell ref="FJ4:FJ5"/>
    <mergeCell ref="FE112:FN112"/>
    <mergeCell ref="EU112:FD112"/>
    <mergeCell ref="BY108:BZ108"/>
    <mergeCell ref="BH109:BI109"/>
    <mergeCell ref="BQ108:BR108"/>
    <mergeCell ref="A1:AS1"/>
    <mergeCell ref="AT1:DE1"/>
    <mergeCell ref="AG4:AG5"/>
    <mergeCell ref="AI4:AI5"/>
    <mergeCell ref="AY4:BB4"/>
    <mergeCell ref="BC4:BC5"/>
    <mergeCell ref="I4:I5"/>
    <mergeCell ref="BF4:BF5"/>
    <mergeCell ref="A4:A5"/>
    <mergeCell ref="B4:B5"/>
    <mergeCell ref="J4:J5"/>
    <mergeCell ref="K4:K5"/>
    <mergeCell ref="C4:C5"/>
    <mergeCell ref="D4:D5"/>
    <mergeCell ref="G4:G5"/>
    <mergeCell ref="F4:F5"/>
    <mergeCell ref="L4:N4"/>
    <mergeCell ref="H4:H5"/>
    <mergeCell ref="L3:AI3"/>
    <mergeCell ref="CE112:DB112"/>
    <mergeCell ref="CE111:DB111"/>
    <mergeCell ref="DW110:DX110"/>
    <mergeCell ref="EM110:EN110"/>
    <mergeCell ref="EO110:EP110"/>
    <mergeCell ref="DQ110:DR110"/>
    <mergeCell ref="DS110:DT110"/>
    <mergeCell ref="DI110:DJ110"/>
    <mergeCell ref="DE110:DF110"/>
    <mergeCell ref="DM110:DN110"/>
    <mergeCell ref="DO110:DP110"/>
    <mergeCell ref="DC112:DX112"/>
    <mergeCell ref="DY112:ET112"/>
    <mergeCell ref="CI110:CJ110"/>
    <mergeCell ref="CE110:CF110"/>
    <mergeCell ref="CG110:CH110"/>
    <mergeCell ref="CO110:CQ110"/>
    <mergeCell ref="DC110:DD110"/>
    <mergeCell ref="DA110:DB110"/>
    <mergeCell ref="EK110:EL110"/>
    <mergeCell ref="DY109:ET109"/>
    <mergeCell ref="BW108:BX108"/>
    <mergeCell ref="BU109:BV109"/>
    <mergeCell ref="BW109:BX109"/>
    <mergeCell ref="EE110:EF110"/>
    <mergeCell ref="DC107:DX107"/>
    <mergeCell ref="EC110:ED110"/>
    <mergeCell ref="EI110:EJ110"/>
    <mergeCell ref="DY110:DZ110"/>
    <mergeCell ref="DY107:ET107"/>
    <mergeCell ref="EA110:EB110"/>
    <mergeCell ref="DC109:DX109"/>
    <mergeCell ref="DY108:ET108"/>
    <mergeCell ref="DC108:DX108"/>
    <mergeCell ref="EG110:EH110"/>
    <mergeCell ref="ES110:ET110"/>
    <mergeCell ref="DK110:DL110"/>
    <mergeCell ref="EQ110:ER110"/>
    <mergeCell ref="CE109:DB109"/>
    <mergeCell ref="CC108:CD108"/>
    <mergeCell ref="BU108:BV108"/>
    <mergeCell ref="BQ109:BR109"/>
    <mergeCell ref="BS109:BT109"/>
    <mergeCell ref="BJ107:BK107"/>
    <mergeCell ref="BJ108:BK108"/>
    <mergeCell ref="EZ4:EZ5"/>
    <mergeCell ref="CA107:CB107"/>
    <mergeCell ref="CA108:CB108"/>
    <mergeCell ref="BY109:BZ109"/>
    <mergeCell ref="BS108:BT108"/>
    <mergeCell ref="EL4:EL5"/>
    <mergeCell ref="BQ107:BR107"/>
    <mergeCell ref="BS107:BT107"/>
    <mergeCell ref="BU107:BV107"/>
    <mergeCell ref="BW107:BX107"/>
    <mergeCell ref="BY107:BZ107"/>
    <mergeCell ref="BO4:BQ4"/>
    <mergeCell ref="CH4:CJ4"/>
    <mergeCell ref="DB4:DB5"/>
    <mergeCell ref="CA4:CA5"/>
    <mergeCell ref="CC107:CD107"/>
    <mergeCell ref="BL4:BN4"/>
    <mergeCell ref="BR4:BR5"/>
    <mergeCell ref="EE4:EG4"/>
    <mergeCell ref="ES4:ES5"/>
    <mergeCell ref="CB4:CB5"/>
    <mergeCell ref="CY4:CY5"/>
    <mergeCell ref="CZ4:CZ5"/>
    <mergeCell ref="CX4:CX5"/>
    <mergeCell ref="DM4:DO4"/>
    <mergeCell ref="DQ4:DS4"/>
    <mergeCell ref="DF4:DH4"/>
    <mergeCell ref="DI4:DK4"/>
    <mergeCell ref="BH3:CD3"/>
    <mergeCell ref="BV4:BV5"/>
    <mergeCell ref="CS4:CS5"/>
    <mergeCell ref="BI4:BK4"/>
    <mergeCell ref="BS4:BU4"/>
    <mergeCell ref="BW4:BY4"/>
    <mergeCell ref="BZ4:BZ5"/>
    <mergeCell ref="CO4:CR4"/>
    <mergeCell ref="CN4:CN5"/>
    <mergeCell ref="CC4:CC5"/>
    <mergeCell ref="CT4:CW4"/>
    <mergeCell ref="CD4:CD5"/>
    <mergeCell ref="CE3:DB3"/>
    <mergeCell ref="DF1:EX1"/>
    <mergeCell ref="DC3:DX3"/>
    <mergeCell ref="DC4:DE4"/>
    <mergeCell ref="DU4:DU5"/>
    <mergeCell ref="EY1:FX1"/>
    <mergeCell ref="FT4:FT5"/>
    <mergeCell ref="FE4:FE5"/>
    <mergeCell ref="FN4:FN5"/>
    <mergeCell ref="FM4:FM5"/>
    <mergeCell ref="FO3:FX3"/>
    <mergeCell ref="FK4:FK5"/>
    <mergeCell ref="FL4:FL5"/>
    <mergeCell ref="FG4:FG5"/>
    <mergeCell ref="FI4:FI5"/>
    <mergeCell ref="ET4:ET5"/>
    <mergeCell ref="EP4:EP5"/>
    <mergeCell ref="FC4:FC5"/>
    <mergeCell ref="DY4:EA4"/>
    <mergeCell ref="FD4:FD5"/>
    <mergeCell ref="FE3:FN3"/>
    <mergeCell ref="ER4:ER5"/>
    <mergeCell ref="EW4:EW5"/>
    <mergeCell ref="EX4:EX5"/>
    <mergeCell ref="EB4:ED4"/>
    <mergeCell ref="FY107:FZ107"/>
    <mergeCell ref="FY108:FZ108"/>
    <mergeCell ref="GB107:GD107"/>
    <mergeCell ref="FY109:FZ109"/>
    <mergeCell ref="FY110:FZ110"/>
    <mergeCell ref="FO111:FX111"/>
    <mergeCell ref="FO107:FX107"/>
    <mergeCell ref="FY111:FZ111"/>
    <mergeCell ref="FY112:FZ112"/>
    <mergeCell ref="GB108:GD108"/>
    <mergeCell ref="GB109:GD109"/>
    <mergeCell ref="GB110:GD110"/>
    <mergeCell ref="GB111:GD111"/>
    <mergeCell ref="GB112:GD112"/>
    <mergeCell ref="FO4:FO5"/>
    <mergeCell ref="FP4:FP5"/>
    <mergeCell ref="FQ4:FQ5"/>
    <mergeCell ref="FR4:FR5"/>
    <mergeCell ref="FS4:FS5"/>
    <mergeCell ref="FU4:FU5"/>
    <mergeCell ref="FV4:FV5"/>
    <mergeCell ref="FW4:FW5"/>
    <mergeCell ref="FO112:FX112"/>
    <mergeCell ref="FO109:FX109"/>
    <mergeCell ref="FO108:FX108"/>
    <mergeCell ref="HI1:HO3"/>
    <mergeCell ref="GY110:HA110"/>
    <mergeCell ref="HB110:HD110"/>
    <mergeCell ref="GY112:HA112"/>
    <mergeCell ref="HB112:HD112"/>
    <mergeCell ref="FY1:HH3"/>
    <mergeCell ref="FY4:GA4"/>
    <mergeCell ref="GB4:GD4"/>
    <mergeCell ref="GE4:GG4"/>
    <mergeCell ref="GM4:GO4"/>
    <mergeCell ref="GP4:GR4"/>
    <mergeCell ref="GS4:GU4"/>
    <mergeCell ref="GV4:GX4"/>
    <mergeCell ref="GY4:HA4"/>
    <mergeCell ref="HB4:HD4"/>
    <mergeCell ref="GY109:HA109"/>
    <mergeCell ref="GM107:GO107"/>
    <mergeCell ref="GM112:GO112"/>
    <mergeCell ref="GP112:GR112"/>
    <mergeCell ref="GS112:GU112"/>
    <mergeCell ref="GV112:GX112"/>
    <mergeCell ref="GE108:GG108"/>
    <mergeCell ref="GE109:GG109"/>
    <mergeCell ref="GE110:GG110"/>
    <mergeCell ref="HL107:HR107"/>
    <mergeCell ref="HL108:HR108"/>
    <mergeCell ref="HL109:HR109"/>
    <mergeCell ref="HL110:HR110"/>
    <mergeCell ref="HL111:HR111"/>
    <mergeCell ref="HL112:HR112"/>
    <mergeCell ref="GE111:GG111"/>
    <mergeCell ref="GE112:GG112"/>
    <mergeCell ref="GM109:GO109"/>
    <mergeCell ref="GP109:GR109"/>
    <mergeCell ref="GS109:GU109"/>
    <mergeCell ref="GV109:GX109"/>
    <mergeCell ref="GM111:GO111"/>
    <mergeCell ref="GP111:GR111"/>
    <mergeCell ref="GS111:GU111"/>
    <mergeCell ref="GV111:GX111"/>
    <mergeCell ref="HB109:HD109"/>
    <mergeCell ref="E4:E5"/>
    <mergeCell ref="HE4:HH4"/>
    <mergeCell ref="B109:F109"/>
    <mergeCell ref="B110:F110"/>
    <mergeCell ref="B111:F111"/>
    <mergeCell ref="GY111:HA111"/>
    <mergeCell ref="HB111:HD111"/>
    <mergeCell ref="GY107:HA107"/>
    <mergeCell ref="HB107:HD107"/>
    <mergeCell ref="GM108:GO108"/>
    <mergeCell ref="GP108:GR108"/>
    <mergeCell ref="GS108:GU108"/>
    <mergeCell ref="GV108:GX108"/>
    <mergeCell ref="GY108:HA108"/>
    <mergeCell ref="HB108:HD108"/>
    <mergeCell ref="GM110:GO110"/>
    <mergeCell ref="GP110:GR110"/>
    <mergeCell ref="GS110:GU110"/>
    <mergeCell ref="GV110:GX110"/>
    <mergeCell ref="GE107:GG107"/>
    <mergeCell ref="GP107:GR107"/>
    <mergeCell ref="GS107:GU107"/>
    <mergeCell ref="GV107:GX107"/>
    <mergeCell ref="FX4:FX5"/>
  </mergeCells>
  <phoneticPr fontId="0" type="noConversion"/>
  <conditionalFormatting sqref="FZ7:GA106 GC7:GD106 GF7:GL106 GN7:GO106 GQ7:GR106 GT7:GU106 GW7:GX106 GZ7:HA106 HC7:HF106">
    <cfRule type="containsText" dxfId="708" priority="448" operator="containsText" text="D">
      <formula>NOT(ISERROR(SEARCH("D",FZ7)))</formula>
    </cfRule>
    <cfRule type="containsText" dxfId="707" priority="449" operator="containsText" text="G">
      <formula>NOT(ISERROR(SEARCH("G",FZ7)))</formula>
    </cfRule>
    <cfRule type="containsText" dxfId="706" priority="450" operator="containsText" text="PR">
      <formula>NOT(ISERROR(SEARCH("PR",FZ7)))</formula>
    </cfRule>
  </conditionalFormatting>
  <conditionalFormatting sqref="CG6 CJ6 CM6:CN6 CR6 EZ6:FB6 CW6:CZ6 BI6:BU6 EA6 ED6 EG6:EH6 EK6 EO6:ER6 AL6 AO6 AR6:AS6 AW6 BB6:BE6 DE6 DH6 DK6:DL6 DO6 DS6:DV6 FJ6:FL6 FT6:FV6 FD6 AI6 BG6 CD6 DB6 DX6 ET6 FN6 FX6:FX106 BW6:CB6 AA6:AG6 L6:Y6">
    <cfRule type="cellIs" dxfId="705" priority="447" operator="equal">
      <formula>0</formula>
    </cfRule>
  </conditionalFormatting>
  <conditionalFormatting sqref="BH6">
    <cfRule type="containsText" dxfId="704" priority="200" stopIfTrue="1" operator="containsText" text="u">
      <formula>NOT(ISERROR(SEARCH("u",BH6)))</formula>
    </cfRule>
    <cfRule type="containsText" dxfId="703" priority="201" stopIfTrue="1" operator="containsText" text="s">
      <formula>NOT(ISERROR(SEARCH("s",BH6)))</formula>
    </cfRule>
  </conditionalFormatting>
  <conditionalFormatting sqref="BH6">
    <cfRule type="containsText" dxfId="702" priority="198" stopIfTrue="1" operator="containsText" text="u">
      <formula>NOT(ISERROR(SEARCH("u",BH6)))</formula>
    </cfRule>
    <cfRule type="containsText" dxfId="701" priority="199" stopIfTrue="1" operator="containsText" text="s">
      <formula>NOT(ISERROR(SEARCH("s",BH6)))</formula>
    </cfRule>
  </conditionalFormatting>
  <conditionalFormatting sqref="BH6">
    <cfRule type="containsText" dxfId="700" priority="196" stopIfTrue="1" operator="containsText" text="u">
      <formula>NOT(ISERROR(SEARCH("u",BH6)))</formula>
    </cfRule>
    <cfRule type="containsText" dxfId="699" priority="197" stopIfTrue="1" operator="containsText" text="s">
      <formula>NOT(ISERROR(SEARCH("s",BH6)))</formula>
    </cfRule>
  </conditionalFormatting>
  <conditionalFormatting sqref="BH6">
    <cfRule type="containsText" dxfId="698" priority="193" stopIfTrue="1" operator="containsText" text="sd">
      <formula>NOT(ISERROR(SEARCH("sd",BH6)))</formula>
    </cfRule>
    <cfRule type="containsText" dxfId="697" priority="194" stopIfTrue="1" operator="containsText" text="p">
      <formula>NOT(ISERROR(SEARCH("p",BH6)))</formula>
    </cfRule>
    <cfRule type="containsText" dxfId="696" priority="195" stopIfTrue="1" operator="containsText" text="g">
      <formula>NOT(ISERROR(SEARCH("g",BH6)))</formula>
    </cfRule>
  </conditionalFormatting>
  <conditionalFormatting sqref="HI5:HI106">
    <cfRule type="containsText" dxfId="695" priority="112" operator="containsText" text="PROMOTED">
      <formula>NOT(ISERROR(SEARCH("PROMOTED",HI5)))</formula>
    </cfRule>
    <cfRule type="containsText" dxfId="694" priority="113" operator="containsText" text="PASSED">
      <formula>NOT(ISERROR(SEARCH("PASSED",HI5)))</formula>
    </cfRule>
  </conditionalFormatting>
  <conditionalFormatting sqref="HI5 HI7:HI106">
    <cfRule type="containsText" dxfId="693" priority="85" operator="containsText" text="FAILED">
      <formula>NOT(ISERROR(SEARCH("FAILED",HI5)))</formula>
    </cfRule>
  </conditionalFormatting>
  <conditionalFormatting sqref="HG7:HH106">
    <cfRule type="containsText" dxfId="692" priority="73" operator="containsText" text="D">
      <formula>NOT(ISERROR(SEARCH("D",HG7)))</formula>
    </cfRule>
    <cfRule type="containsText" dxfId="691" priority="74" operator="containsText" text="G">
      <formula>NOT(ISERROR(SEARCH("G",HG7)))</formula>
    </cfRule>
    <cfRule type="containsText" dxfId="690" priority="75" operator="containsText" text="PR">
      <formula>NOT(ISERROR(SEARCH("PR",HG7)))</formula>
    </cfRule>
  </conditionalFormatting>
  <conditionalFormatting sqref="HB7:HB106">
    <cfRule type="containsText" dxfId="689" priority="70" operator="containsText" text="D">
      <formula>NOT(ISERROR(SEARCH("D",HB7)))</formula>
    </cfRule>
    <cfRule type="containsText" dxfId="688" priority="71" operator="containsText" text="G">
      <formula>NOT(ISERROR(SEARCH("G",HB7)))</formula>
    </cfRule>
    <cfRule type="containsText" dxfId="687" priority="72" operator="containsText" text="PR">
      <formula>NOT(ISERROR(SEARCH("PR",HB7)))</formula>
    </cfRule>
  </conditionalFormatting>
  <conditionalFormatting sqref="GY7:GY106">
    <cfRule type="containsText" dxfId="686" priority="43" operator="containsText" text="D">
      <formula>NOT(ISERROR(SEARCH("D",GY7)))</formula>
    </cfRule>
    <cfRule type="containsText" dxfId="685" priority="44" operator="containsText" text="G">
      <formula>NOT(ISERROR(SEARCH("G",GY7)))</formula>
    </cfRule>
    <cfRule type="containsText" dxfId="684" priority="45" operator="containsText" text="PR">
      <formula>NOT(ISERROR(SEARCH("PR",GY7)))</formula>
    </cfRule>
  </conditionalFormatting>
  <conditionalFormatting sqref="FY7:FY106">
    <cfRule type="containsText" dxfId="683" priority="64" operator="containsText" text="D">
      <formula>NOT(ISERROR(SEARCH("D",FY7)))</formula>
    </cfRule>
    <cfRule type="containsText" dxfId="682" priority="65" operator="containsText" text="G">
      <formula>NOT(ISERROR(SEARCH("G",FY7)))</formula>
    </cfRule>
    <cfRule type="containsText" dxfId="681" priority="66" operator="containsText" text="PR">
      <formula>NOT(ISERROR(SEARCH("PR",FY7)))</formula>
    </cfRule>
  </conditionalFormatting>
  <conditionalFormatting sqref="GB7:GB106">
    <cfRule type="containsText" dxfId="680" priority="61" operator="containsText" text="D">
      <formula>NOT(ISERROR(SEARCH("D",GB7)))</formula>
    </cfRule>
    <cfRule type="containsText" dxfId="679" priority="62" operator="containsText" text="G">
      <formula>NOT(ISERROR(SEARCH("G",GB7)))</formula>
    </cfRule>
    <cfRule type="containsText" dxfId="678" priority="63" operator="containsText" text="PR">
      <formula>NOT(ISERROR(SEARCH("PR",GB7)))</formula>
    </cfRule>
  </conditionalFormatting>
  <conditionalFormatting sqref="GE7:GE106">
    <cfRule type="containsText" dxfId="677" priority="58" operator="containsText" text="D">
      <formula>NOT(ISERROR(SEARCH("D",GE7)))</formula>
    </cfRule>
    <cfRule type="containsText" dxfId="676" priority="59" operator="containsText" text="G">
      <formula>NOT(ISERROR(SEARCH("G",GE7)))</formula>
    </cfRule>
    <cfRule type="containsText" dxfId="675" priority="60" operator="containsText" text="PR">
      <formula>NOT(ISERROR(SEARCH("PR",GE7)))</formula>
    </cfRule>
  </conditionalFormatting>
  <conditionalFormatting sqref="GM7:GM106">
    <cfRule type="containsText" dxfId="674" priority="55" operator="containsText" text="D">
      <formula>NOT(ISERROR(SEARCH("D",GM7)))</formula>
    </cfRule>
    <cfRule type="containsText" dxfId="673" priority="56" operator="containsText" text="G">
      <formula>NOT(ISERROR(SEARCH("G",GM7)))</formula>
    </cfRule>
    <cfRule type="containsText" dxfId="672" priority="57" operator="containsText" text="PR">
      <formula>NOT(ISERROR(SEARCH("PR",GM7)))</formula>
    </cfRule>
  </conditionalFormatting>
  <conditionalFormatting sqref="GP7:GP106">
    <cfRule type="containsText" dxfId="671" priority="52" operator="containsText" text="D">
      <formula>NOT(ISERROR(SEARCH("D",GP7)))</formula>
    </cfRule>
    <cfRule type="containsText" dxfId="670" priority="53" operator="containsText" text="G">
      <formula>NOT(ISERROR(SEARCH("G",GP7)))</formula>
    </cfRule>
    <cfRule type="containsText" dxfId="669" priority="54" operator="containsText" text="PR">
      <formula>NOT(ISERROR(SEARCH("PR",GP7)))</formula>
    </cfRule>
  </conditionalFormatting>
  <conditionalFormatting sqref="GS7:GS106">
    <cfRule type="containsText" dxfId="668" priority="49" operator="containsText" text="D">
      <formula>NOT(ISERROR(SEARCH("D",GS7)))</formula>
    </cfRule>
    <cfRule type="containsText" dxfId="667" priority="50" operator="containsText" text="G">
      <formula>NOT(ISERROR(SEARCH("G",GS7)))</formula>
    </cfRule>
    <cfRule type="containsText" dxfId="666" priority="51" operator="containsText" text="PR">
      <formula>NOT(ISERROR(SEARCH("PR",GS7)))</formula>
    </cfRule>
  </conditionalFormatting>
  <conditionalFormatting sqref="GV7:GV106">
    <cfRule type="containsText" dxfId="665" priority="46" operator="containsText" text="D">
      <formula>NOT(ISERROR(SEARCH("D",GV7)))</formula>
    </cfRule>
    <cfRule type="containsText" dxfId="664" priority="47" operator="containsText" text="G">
      <formula>NOT(ISERROR(SEARCH("G",GV7)))</formula>
    </cfRule>
    <cfRule type="containsText" dxfId="663" priority="48" operator="containsText" text="PR">
      <formula>NOT(ISERROR(SEARCH("PR",GV7)))</formula>
    </cfRule>
  </conditionalFormatting>
  <conditionalFormatting sqref="FY107:FY108">
    <cfRule type="expression" dxfId="662" priority="42">
      <formula>ISERROR(FY107)</formula>
    </cfRule>
  </conditionalFormatting>
  <conditionalFormatting sqref="FY109:FY112">
    <cfRule type="expression" dxfId="661" priority="41">
      <formula>ISERROR(FY109)</formula>
    </cfRule>
  </conditionalFormatting>
  <conditionalFormatting sqref="HJ7:HK106">
    <cfRule type="containsText" dxfId="660" priority="39" operator="containsText" text="d{kksUur">
      <formula>NOT(ISERROR(SEARCH("d{kksUur",HJ7)))</formula>
    </cfRule>
    <cfRule type="containsText" dxfId="659" priority="40" operator="containsText" text="mRrh.kZ">
      <formula>NOT(ISERROR(SEARCH("mRrh.kZ",HJ7)))</formula>
    </cfRule>
  </conditionalFormatting>
  <conditionalFormatting sqref="HJ7:HK106">
    <cfRule type="containsText" dxfId="658" priority="37" operator="containsText" text="d{kksUur">
      <formula>NOT(ISERROR(SEARCH("d{kksUur",HJ7)))</formula>
    </cfRule>
    <cfRule type="containsText" dxfId="657" priority="38" operator="containsText" text="lk- mRrh.kZ">
      <formula>NOT(ISERROR(SEARCH("lk- mRrh.kZ",HJ7)))</formula>
    </cfRule>
  </conditionalFormatting>
  <conditionalFormatting sqref="HJ7:HK106">
    <cfRule type="containsText" dxfId="656" priority="36" operator="containsText" text="vuqRrh.kZ">
      <formula>NOT(ISERROR(SEARCH("vuqRrh.kZ",HJ7)))</formula>
    </cfRule>
  </conditionalFormatting>
  <conditionalFormatting sqref="HL7:HM106">
    <cfRule type="containsText" dxfId="655" priority="34" operator="containsText" text="d{kksUur">
      <formula>NOT(ISERROR(SEARCH("d{kksUur",HL7)))</formula>
    </cfRule>
    <cfRule type="containsText" dxfId="654" priority="35" operator="containsText" text="mRrh.kZ">
      <formula>NOT(ISERROR(SEARCH("mRrh.kZ",HL7)))</formula>
    </cfRule>
  </conditionalFormatting>
  <conditionalFormatting sqref="HL7:HM106">
    <cfRule type="containsText" dxfId="653" priority="32" operator="containsText" text="d{kksUur">
      <formula>NOT(ISERROR(SEARCH("d{kksUur",HL7)))</formula>
    </cfRule>
    <cfRule type="containsText" dxfId="652" priority="33" operator="containsText" text="lk- mRrh.kZ">
      <formula>NOT(ISERROR(SEARCH("lk- mRrh.kZ",HL7)))</formula>
    </cfRule>
  </conditionalFormatting>
  <conditionalFormatting sqref="HL7:HM106">
    <cfRule type="containsText" dxfId="651" priority="31" operator="containsText" text="vuqRrh.kZ">
      <formula>NOT(ISERROR(SEARCH("vuqRrh.kZ",HL7)))</formula>
    </cfRule>
  </conditionalFormatting>
  <conditionalFormatting sqref="HN7:HN106">
    <cfRule type="containsText" dxfId="650" priority="27" stopIfTrue="1" operator="containsText" text="NA">
      <formula>NOT(ISERROR(SEARCH("NA",HN7)))</formula>
    </cfRule>
  </conditionalFormatting>
  <conditionalFormatting sqref="HN7:HN106">
    <cfRule type="containsText" dxfId="649" priority="26" operator="containsText" text="D">
      <formula>NOT(ISERROR(SEARCH("D",HN7)))</formula>
    </cfRule>
  </conditionalFormatting>
  <conditionalFormatting sqref="HN7:HN106">
    <cfRule type="containsText" dxfId="648" priority="25" operator="containsText" text="NA">
      <formula>NOT(ISERROR(SEARCH("NA",HN7)))</formula>
    </cfRule>
  </conditionalFormatting>
  <conditionalFormatting sqref="HN7:HN106">
    <cfRule type="cellIs" dxfId="647" priority="24" stopIfTrue="1" operator="greaterThan">
      <formula>10</formula>
    </cfRule>
  </conditionalFormatting>
  <conditionalFormatting sqref="HN7:HN106">
    <cfRule type="cellIs" dxfId="646" priority="23" operator="lessThan">
      <formula>11</formula>
    </cfRule>
  </conditionalFormatting>
  <conditionalFormatting sqref="HN7:HN106">
    <cfRule type="cellIs" dxfId="645" priority="22" stopIfTrue="1" operator="greaterThan">
      <formula>0</formula>
    </cfRule>
  </conditionalFormatting>
  <conditionalFormatting sqref="HN7:HN106">
    <cfRule type="containsText" dxfId="644" priority="19" stopIfTrue="1" operator="containsText" text="g">
      <formula>NOT(ISERROR(SEARCH("g",HN7)))</formula>
    </cfRule>
    <cfRule type="containsText" dxfId="643" priority="20" stopIfTrue="1" operator="containsText" text="s">
      <formula>NOT(ISERROR(SEARCH("s",HN7)))</formula>
    </cfRule>
    <cfRule type="containsText" dxfId="642" priority="21" stopIfTrue="1" operator="containsText" text="f">
      <formula>NOT(ISERROR(SEARCH("f",HN7)))</formula>
    </cfRule>
  </conditionalFormatting>
  <conditionalFormatting sqref="HR9:HR106">
    <cfRule type="cellIs" dxfId="641" priority="13" operator="lessThan">
      <formula>75</formula>
    </cfRule>
    <cfRule type="expression" dxfId="640" priority="14">
      <formula>ISERROR(J3)</formula>
    </cfRule>
  </conditionalFormatting>
  <conditionalFormatting sqref="HG7:HG106">
    <cfRule type="cellIs" dxfId="639" priority="12" operator="greaterThan">
      <formula>4</formula>
    </cfRule>
  </conditionalFormatting>
  <conditionalFormatting sqref="AX6">
    <cfRule type="cellIs" dxfId="638" priority="11" operator="equal">
      <formula>0</formula>
    </cfRule>
  </conditionalFormatting>
  <conditionalFormatting sqref="BV6">
    <cfRule type="cellIs" dxfId="637" priority="10" operator="equal">
      <formula>0</formula>
    </cfRule>
  </conditionalFormatting>
  <conditionalFormatting sqref="CS6">
    <cfRule type="cellIs" dxfId="636" priority="9" operator="equal">
      <formula>0</formula>
    </cfRule>
  </conditionalFormatting>
  <conditionalFormatting sqref="EL6">
    <cfRule type="cellIs" dxfId="635" priority="7" operator="equal">
      <formula>0</formula>
    </cfRule>
  </conditionalFormatting>
  <conditionalFormatting sqref="DP6">
    <cfRule type="cellIs" dxfId="634" priority="6" operator="equal">
      <formula>0</formula>
    </cfRule>
  </conditionalFormatting>
  <conditionalFormatting sqref="Z6">
    <cfRule type="cellIs" dxfId="633" priority="5" operator="equal">
      <formula>0</formula>
    </cfRule>
  </conditionalFormatting>
  <conditionalFormatting sqref="HR8">
    <cfRule type="cellIs" dxfId="632" priority="3" operator="lessThan">
      <formula>75</formula>
    </cfRule>
    <cfRule type="expression" dxfId="631" priority="4">
      <formula>ISERROR(J2)</formula>
    </cfRule>
  </conditionalFormatting>
  <conditionalFormatting sqref="HR7">
    <cfRule type="cellIs" dxfId="630" priority="1" operator="lessThan">
      <formula>75</formula>
    </cfRule>
    <cfRule type="expression" dxfId="629" priority="2">
      <formula>ISERROR(J1)</formula>
    </cfRule>
  </conditionalFormatting>
  <hyperlinks>
    <hyperlink ref="B6:J6" location="'statement of marks'!GQ1:HE24" display="CICK HERE TO VIEW THE RESULT AT A GLANCE" xr:uid="{00000000-0004-0000-0300-000000000000}"/>
  </hyperlinks>
  <pageMargins left="0.5" right="0.5" top="0.5" bottom="0.5" header="0" footer="0"/>
  <pageSetup paperSize="5" orientation="landscape" horizontalDpi="4294967292" verticalDpi="4294967292"/>
  <headerFooter alignWithMargins="0"/>
  <rowBreaks count="1" manualBreakCount="1">
    <brk id="113" max="16383" man="1"/>
  </rowBreaks>
  <ignoredErrors>
    <ignoredError sqref="FE108" formula="1"/>
  </ignoredError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sheetPr>
  <dimension ref="A1:Y3200"/>
  <sheetViews>
    <sheetView zoomScale="150" zoomScaleNormal="150" zoomScalePageLayoutView="150" workbookViewId="0">
      <selection activeCell="M115" sqref="M115:P115"/>
    </sheetView>
  </sheetViews>
  <sheetFormatPr baseColWidth="10" defaultColWidth="11.5" defaultRowHeight="15" customHeight="1"/>
  <cols>
    <col min="1" max="1" width="0.83203125" customWidth="1"/>
    <col min="2" max="2" width="11.83203125" customWidth="1"/>
    <col min="3" max="3" width="13" customWidth="1"/>
    <col min="4" max="13" width="4.83203125" customWidth="1"/>
    <col min="14" max="14" width="4.83203125" style="945" customWidth="1"/>
    <col min="15" max="18" width="4.83203125" customWidth="1"/>
    <col min="19" max="19" width="4.83203125" style="945" customWidth="1"/>
    <col min="20" max="20" width="4.83203125" customWidth="1"/>
    <col min="21" max="23" width="6" customWidth="1"/>
    <col min="24" max="24" width="6.83203125" customWidth="1"/>
  </cols>
  <sheetData>
    <row r="1" spans="1:25" ht="15" customHeight="1">
      <c r="A1" s="285"/>
      <c r="B1" s="765" t="s">
        <v>179</v>
      </c>
      <c r="C1" s="766"/>
      <c r="D1" s="766"/>
      <c r="E1" s="766"/>
      <c r="F1" s="766"/>
      <c r="G1" s="766"/>
      <c r="H1" s="766"/>
      <c r="I1" s="766"/>
      <c r="J1" s="766"/>
      <c r="K1" s="766"/>
      <c r="L1" s="766"/>
      <c r="M1" s="766"/>
      <c r="N1" s="766"/>
      <c r="O1" s="766"/>
      <c r="P1" s="766"/>
      <c r="Q1" s="766"/>
      <c r="R1" s="766"/>
      <c r="S1" s="766"/>
      <c r="T1" s="766"/>
      <c r="U1" s="766"/>
      <c r="V1" s="766"/>
      <c r="W1" s="766"/>
      <c r="X1" s="767"/>
    </row>
    <row r="2" spans="1:25" ht="15" customHeight="1">
      <c r="A2" s="283"/>
      <c r="B2" s="768" t="str">
        <f>IF('statement of marks'!$A$1="","",'statement of marks'!$A$1)</f>
        <v>GOVT. HR. SEC. SCHOOL, MARJEEVI, NIMBAHERA</v>
      </c>
      <c r="C2" s="769"/>
      <c r="D2" s="769"/>
      <c r="E2" s="769"/>
      <c r="F2" s="769"/>
      <c r="G2" s="769"/>
      <c r="H2" s="769"/>
      <c r="I2" s="769"/>
      <c r="J2" s="769"/>
      <c r="K2" s="769"/>
      <c r="L2" s="769"/>
      <c r="M2" s="769"/>
      <c r="N2" s="769"/>
      <c r="O2" s="769"/>
      <c r="P2" s="769"/>
      <c r="Q2" s="769"/>
      <c r="R2" s="769"/>
      <c r="S2" s="769"/>
      <c r="T2" s="769"/>
      <c r="U2" s="769"/>
      <c r="V2" s="769"/>
      <c r="W2" s="769"/>
      <c r="X2" s="770"/>
    </row>
    <row r="3" spans="1:25" ht="15" customHeight="1">
      <c r="A3" s="283"/>
      <c r="B3" s="771" t="s">
        <v>118</v>
      </c>
      <c r="C3" s="771"/>
      <c r="D3" s="771" t="str">
        <f>IF('statement of marks'!$H$3="","",'statement of marks'!$H$3)</f>
        <v>2022-23</v>
      </c>
      <c r="E3" s="771"/>
      <c r="F3" s="771"/>
      <c r="G3" s="771"/>
      <c r="H3" s="771"/>
      <c r="I3" s="771"/>
      <c r="J3" s="771"/>
      <c r="K3" s="771"/>
      <c r="L3" s="771"/>
      <c r="M3" s="771"/>
      <c r="N3" s="771"/>
      <c r="O3" s="771"/>
      <c r="P3" s="771"/>
      <c r="Q3" s="771"/>
      <c r="R3" s="771"/>
      <c r="S3" s="771"/>
      <c r="T3" s="771"/>
      <c r="U3" s="771"/>
      <c r="V3" s="771"/>
      <c r="W3" s="771"/>
      <c r="X3" s="772"/>
    </row>
    <row r="4" spans="1:25" ht="15" customHeight="1">
      <c r="A4" s="283"/>
      <c r="B4" s="771" t="s">
        <v>158</v>
      </c>
      <c r="C4" s="771"/>
      <c r="D4" s="771" t="str">
        <f>IF('statement of marks'!I7="","",'statement of marks'!I7)</f>
        <v>A1</v>
      </c>
      <c r="E4" s="771"/>
      <c r="F4" s="771"/>
      <c r="G4" s="771"/>
      <c r="H4" s="771"/>
      <c r="I4" s="771"/>
      <c r="J4" s="771"/>
      <c r="K4" s="771"/>
      <c r="L4" s="771"/>
      <c r="M4" s="771"/>
      <c r="N4" s="771"/>
      <c r="O4" s="771"/>
      <c r="P4" s="771"/>
      <c r="Q4" s="771"/>
      <c r="R4" s="771"/>
      <c r="S4" s="771"/>
      <c r="T4" s="771"/>
      <c r="U4" s="771"/>
      <c r="V4" s="771"/>
      <c r="W4" s="771"/>
      <c r="X4" s="772"/>
    </row>
    <row r="5" spans="1:25" ht="15" customHeight="1">
      <c r="A5" s="283"/>
      <c r="B5" s="771" t="s">
        <v>20</v>
      </c>
      <c r="C5" s="771"/>
      <c r="D5" s="771" t="str">
        <f>IF('statement of marks'!J7="","",'statement of marks'!J7)</f>
        <v>B1</v>
      </c>
      <c r="E5" s="771"/>
      <c r="F5" s="771"/>
      <c r="G5" s="771"/>
      <c r="H5" s="771"/>
      <c r="I5" s="771"/>
      <c r="J5" s="771"/>
      <c r="K5" s="771"/>
      <c r="L5" s="771"/>
      <c r="M5" s="771"/>
      <c r="N5" s="771"/>
      <c r="O5" s="771"/>
      <c r="P5" s="771"/>
      <c r="Q5" s="771"/>
      <c r="R5" s="771"/>
      <c r="S5" s="771"/>
      <c r="T5" s="771"/>
      <c r="U5" s="771"/>
      <c r="V5" s="771"/>
      <c r="W5" s="771"/>
      <c r="X5" s="772"/>
    </row>
    <row r="6" spans="1:25" ht="15" customHeight="1">
      <c r="A6" s="283"/>
      <c r="B6" s="773" t="s">
        <v>21</v>
      </c>
      <c r="C6" s="773"/>
      <c r="D6" s="773" t="str">
        <f>IF('statement of marks'!K7="","",'statement of marks'!K7)</f>
        <v>C1</v>
      </c>
      <c r="E6" s="773"/>
      <c r="F6" s="773"/>
      <c r="G6" s="771"/>
      <c r="H6" s="771"/>
      <c r="I6" s="771"/>
      <c r="J6" s="771"/>
      <c r="K6" s="771"/>
      <c r="L6" s="771"/>
      <c r="M6" s="771"/>
      <c r="N6" s="771"/>
      <c r="O6" s="771"/>
      <c r="P6" s="771"/>
      <c r="Q6" s="771"/>
      <c r="R6" s="771"/>
      <c r="S6" s="771"/>
      <c r="T6" s="771"/>
      <c r="U6" s="771"/>
      <c r="V6" s="771"/>
      <c r="W6" s="771"/>
      <c r="X6" s="772"/>
    </row>
    <row r="7" spans="1:25" ht="15" customHeight="1">
      <c r="A7" s="283"/>
      <c r="B7" s="771" t="s">
        <v>159</v>
      </c>
      <c r="C7" s="771"/>
      <c r="D7" s="771" t="str">
        <f>IF('statement of marks'!$G$3="","",'statement of marks'!$G$3)</f>
        <v>6 A</v>
      </c>
      <c r="E7" s="771"/>
      <c r="F7" s="774"/>
      <c r="G7" s="775" t="s">
        <v>160</v>
      </c>
      <c r="H7" s="775"/>
      <c r="I7" s="775"/>
      <c r="J7" s="775">
        <f>IF('statement of marks'!D7="","",'statement of marks'!D7)</f>
        <v>801</v>
      </c>
      <c r="K7" s="775"/>
      <c r="L7" s="775"/>
      <c r="M7" s="776" t="s">
        <v>79</v>
      </c>
      <c r="N7" s="938"/>
      <c r="O7" s="775"/>
      <c r="P7" s="775"/>
      <c r="Q7" s="775">
        <f>IF('statement of marks'!F7="","",'statement of marks'!F7)</f>
        <v>2491</v>
      </c>
      <c r="R7" s="775"/>
      <c r="S7" s="775"/>
      <c r="T7" s="777"/>
      <c r="U7" s="778" t="str">
        <f>IF('statement of marks'!$I$3="","",'statement of marks'!$I$3)</f>
        <v>SCHOOL DISE CODE</v>
      </c>
      <c r="V7" s="779"/>
      <c r="W7" s="779"/>
      <c r="X7" s="780"/>
    </row>
    <row r="8" spans="1:25" ht="15" customHeight="1">
      <c r="A8" s="283"/>
      <c r="B8" s="263" t="s">
        <v>172</v>
      </c>
      <c r="C8" s="264"/>
      <c r="D8" s="781">
        <f>IF('statement of marks'!G7="","",'statement of marks'!G7)</f>
        <v>37466</v>
      </c>
      <c r="E8" s="782"/>
      <c r="F8" s="782"/>
      <c r="G8" s="834" t="str">
        <f>IF('statement of marks'!H7="","",'statement of marks'!H7)</f>
        <v>Twenty Nine July Two Thousand Two</v>
      </c>
      <c r="H8" s="834"/>
      <c r="I8" s="834"/>
      <c r="J8" s="834"/>
      <c r="K8" s="834"/>
      <c r="L8" s="834"/>
      <c r="M8" s="834"/>
      <c r="N8" s="834"/>
      <c r="O8" s="834"/>
      <c r="P8" s="834"/>
      <c r="Q8" s="834"/>
      <c r="R8" s="834"/>
      <c r="S8" s="834"/>
      <c r="T8" s="835"/>
      <c r="U8" s="774" t="str">
        <f>IF('statement of marks'!$J$3="","",'statement of marks'!$J$3)</f>
        <v>08291009401</v>
      </c>
      <c r="V8" s="784"/>
      <c r="W8" s="784"/>
      <c r="X8" s="836"/>
    </row>
    <row r="9" spans="1:25" ht="15" customHeight="1">
      <c r="A9" s="283"/>
      <c r="B9" s="265" t="s">
        <v>161</v>
      </c>
      <c r="C9" s="266" t="s">
        <v>166</v>
      </c>
      <c r="D9" s="837" t="s">
        <v>168</v>
      </c>
      <c r="E9" s="837"/>
      <c r="F9" s="837"/>
      <c r="G9" s="837" t="s">
        <v>169</v>
      </c>
      <c r="H9" s="837"/>
      <c r="I9" s="837"/>
      <c r="J9" s="837" t="s">
        <v>170</v>
      </c>
      <c r="K9" s="837"/>
      <c r="L9" s="837"/>
      <c r="M9" s="838" t="s">
        <v>171</v>
      </c>
      <c r="N9" s="838"/>
      <c r="O9" s="838"/>
      <c r="P9" s="838"/>
      <c r="Q9" s="839" t="s">
        <v>217</v>
      </c>
      <c r="R9" s="841" t="s">
        <v>91</v>
      </c>
      <c r="S9" s="841"/>
      <c r="T9" s="841"/>
      <c r="U9" s="842"/>
      <c r="V9" s="783" t="s">
        <v>218</v>
      </c>
      <c r="W9" s="783"/>
      <c r="X9" s="831"/>
    </row>
    <row r="10" spans="1:25" ht="15" customHeight="1">
      <c r="A10" s="283"/>
      <c r="B10" s="265"/>
      <c r="C10" s="266"/>
      <c r="D10" s="267" t="s">
        <v>219</v>
      </c>
      <c r="E10" s="267" t="s">
        <v>220</v>
      </c>
      <c r="F10" s="268" t="s">
        <v>221</v>
      </c>
      <c r="G10" s="267" t="s">
        <v>219</v>
      </c>
      <c r="H10" s="267" t="s">
        <v>220</v>
      </c>
      <c r="I10" s="268" t="s">
        <v>221</v>
      </c>
      <c r="J10" s="267" t="s">
        <v>219</v>
      </c>
      <c r="K10" s="267" t="s">
        <v>220</v>
      </c>
      <c r="L10" s="268" t="s">
        <v>221</v>
      </c>
      <c r="M10" s="267" t="s">
        <v>219</v>
      </c>
      <c r="N10" s="943" t="s">
        <v>332</v>
      </c>
      <c r="O10" s="267" t="s">
        <v>220</v>
      </c>
      <c r="P10" s="268" t="s">
        <v>221</v>
      </c>
      <c r="Q10" s="840"/>
      <c r="R10" s="267" t="s">
        <v>219</v>
      </c>
      <c r="S10" s="943" t="s">
        <v>332</v>
      </c>
      <c r="T10" s="267" t="s">
        <v>220</v>
      </c>
      <c r="U10" s="268" t="s">
        <v>221</v>
      </c>
      <c r="V10" s="269" t="s">
        <v>26</v>
      </c>
      <c r="W10" s="270" t="s">
        <v>222</v>
      </c>
      <c r="X10" s="271" t="s">
        <v>69</v>
      </c>
    </row>
    <row r="11" spans="1:25" ht="15" customHeight="1">
      <c r="A11" s="284"/>
      <c r="B11" s="832" t="s">
        <v>167</v>
      </c>
      <c r="C11" s="833"/>
      <c r="D11" s="272">
        <f>IF('statement of marks'!L$6="","",'statement of marks'!L$6)</f>
        <v>5</v>
      </c>
      <c r="E11" s="272">
        <f>IF('statement of marks'!M$6="","",'statement of marks'!M$6)</f>
        <v>5</v>
      </c>
      <c r="F11" s="273">
        <f>IF('statement of marks'!N$6="","",'statement of marks'!N$6)</f>
        <v>10</v>
      </c>
      <c r="G11" s="272">
        <f>IF('statement of marks'!O$6="","",'statement of marks'!O$6)</f>
        <v>5</v>
      </c>
      <c r="H11" s="272">
        <f>IF('statement of marks'!P$6="","",'statement of marks'!P$6)</f>
        <v>5</v>
      </c>
      <c r="I11" s="273">
        <f>IF('statement of marks'!Q$6="","",'statement of marks'!Q$6)</f>
        <v>10</v>
      </c>
      <c r="J11" s="272">
        <f>IF('statement of marks'!R$6="","",'statement of marks'!R$6)</f>
        <v>5</v>
      </c>
      <c r="K11" s="272">
        <f>IF('statement of marks'!S$6="","",'statement of marks'!S$6)</f>
        <v>5</v>
      </c>
      <c r="L11" s="273">
        <f>IF('statement of marks'!T$6="","",'statement of marks'!T$6)</f>
        <v>10</v>
      </c>
      <c r="M11" s="272">
        <f>IF('statement of marks'!V$6="","",'statement of marks'!V$6)</f>
        <v>30</v>
      </c>
      <c r="N11" s="944">
        <f>IF('statement of marks'!W$6="","",'statement of marks'!W$6)</f>
        <v>30</v>
      </c>
      <c r="O11" s="272">
        <f>IF('statement of marks'!X$6="","",'statement of marks'!X$6)</f>
        <v>10</v>
      </c>
      <c r="P11" s="273">
        <f>IF('statement of marks'!Y$6="","",'statement of marks'!Y$6)</f>
        <v>70</v>
      </c>
      <c r="Q11" s="274">
        <f>IF('statement of marks'!Z$6="","",'statement of marks'!Z$6)</f>
        <v>100</v>
      </c>
      <c r="R11" s="272">
        <f>IF('statement of marks'!AA$6="","",'statement of marks'!AA$6)</f>
        <v>40</v>
      </c>
      <c r="S11" s="944">
        <f>IF('statement of marks'!AB$6="","",'statement of marks'!AB$6)</f>
        <v>40</v>
      </c>
      <c r="T11" s="272">
        <f>IF('statement of marks'!AC$6="","",'statement of marks'!AC$6)</f>
        <v>20</v>
      </c>
      <c r="U11" s="273">
        <f>IF('statement of marks'!AD$6="","",'statement of marks'!AD$6)</f>
        <v>100</v>
      </c>
      <c r="V11" s="275">
        <f>IF('statement of marks'!AE$6="","",'statement of marks'!AE$6)</f>
        <v>200</v>
      </c>
      <c r="W11" s="272" t="str">
        <f>IF('statement of marks'!AF$6="","",'statement of marks'!AF$6)</f>
        <v/>
      </c>
      <c r="X11" s="276" t="str">
        <f>IF('statement of marks'!AG$6="","",'statement of marks'!AG$6)</f>
        <v/>
      </c>
    </row>
    <row r="12" spans="1:25" ht="15" customHeight="1">
      <c r="A12" s="283"/>
      <c r="B12" s="774" t="str">
        <f>IF('statement of marks'!$L$3="","",'statement of marks'!$L$3)</f>
        <v>HINDI</v>
      </c>
      <c r="C12" s="784"/>
      <c r="D12" s="270">
        <f>IF('statement of marks'!L7="","",'statement of marks'!L7)</f>
        <v>5</v>
      </c>
      <c r="E12" s="270">
        <f>IF('statement of marks'!M7="","",'statement of marks'!M7)</f>
        <v>5</v>
      </c>
      <c r="F12" s="277">
        <f>IF('statement of marks'!N7="","",'statement of marks'!N7)</f>
        <v>10</v>
      </c>
      <c r="G12" s="270">
        <f>IF('statement of marks'!O7="","",'statement of marks'!O7)</f>
        <v>5</v>
      </c>
      <c r="H12" s="270">
        <f>IF('statement of marks'!P7="","",'statement of marks'!P7)</f>
        <v>5</v>
      </c>
      <c r="I12" s="277">
        <f>IF('statement of marks'!Q7="","",'statement of marks'!Q7)</f>
        <v>10</v>
      </c>
      <c r="J12" s="270">
        <f>IF('statement of marks'!R7="","",'statement of marks'!R7)</f>
        <v>5</v>
      </c>
      <c r="K12" s="270">
        <f>IF('statement of marks'!S7="","",'statement of marks'!S7)</f>
        <v>5</v>
      </c>
      <c r="L12" s="277">
        <f>IF('statement of marks'!T7="","",'statement of marks'!T7)</f>
        <v>10</v>
      </c>
      <c r="M12" s="270">
        <f>IF('statement of marks'!V7="","",'statement of marks'!V7)</f>
        <v>30</v>
      </c>
      <c r="N12" s="944">
        <f>IF('statement of marks'!W7="","",'statement of marks'!W7)</f>
        <v>30</v>
      </c>
      <c r="O12" s="270">
        <f>IF('statement of marks'!X7="","",'statement of marks'!X7)</f>
        <v>10</v>
      </c>
      <c r="P12" s="277">
        <f>IF('statement of marks'!Y7="","",'statement of marks'!Y7)</f>
        <v>70</v>
      </c>
      <c r="Q12" s="278">
        <f>IF('statement of marks'!Z7="","",'statement of marks'!Z7)</f>
        <v>100</v>
      </c>
      <c r="R12" s="270">
        <f>IF('statement of marks'!AA7="","",'statement of marks'!AA7)</f>
        <v>40</v>
      </c>
      <c r="S12" s="944">
        <f>IF('statement of marks'!AB7="","",'statement of marks'!AB7)</f>
        <v>40</v>
      </c>
      <c r="T12" s="270">
        <f>IF('statement of marks'!AC7="","",'statement of marks'!AC7)</f>
        <v>20</v>
      </c>
      <c r="U12" s="277">
        <f>IF('statement of marks'!AD7="","",'statement of marks'!AD7)</f>
        <v>100</v>
      </c>
      <c r="V12" s="279">
        <f>IF('statement of marks'!AE7="","",'statement of marks'!AE7)</f>
        <v>200</v>
      </c>
      <c r="W12" s="270">
        <f>IF('statement of marks'!AF7="","",'statement of marks'!AF7)</f>
        <v>100</v>
      </c>
      <c r="X12" s="271" t="str">
        <f>IF('statement of marks'!AG7="","",'statement of marks'!AG7)</f>
        <v>A</v>
      </c>
    </row>
    <row r="13" spans="1:25" ht="15" customHeight="1">
      <c r="A13" s="283"/>
      <c r="B13" s="774" t="str">
        <f>IF('statement of marks'!$AJ$3="","",'statement of marks'!$AJ$3)</f>
        <v>ENGLISH</v>
      </c>
      <c r="C13" s="784"/>
      <c r="D13" s="270">
        <f>IF('statement of marks'!AJ7="","",'statement of marks'!AJ7)</f>
        <v>5</v>
      </c>
      <c r="E13" s="270">
        <f>IF('statement of marks'!AK7="","",'statement of marks'!AK7)</f>
        <v>5</v>
      </c>
      <c r="F13" s="277">
        <f>IF('statement of marks'!AL7="","",'statement of marks'!AL7)</f>
        <v>10</v>
      </c>
      <c r="G13" s="270">
        <f>IF('statement of marks'!AM7="","",'statement of marks'!AM7)</f>
        <v>5</v>
      </c>
      <c r="H13" s="270">
        <f>IF('statement of marks'!AN7="","",'statement of marks'!AN7)</f>
        <v>5</v>
      </c>
      <c r="I13" s="277">
        <f>IF('statement of marks'!AO7="","",'statement of marks'!AO7)</f>
        <v>10</v>
      </c>
      <c r="J13" s="270">
        <f>IF('statement of marks'!AP7="","",'statement of marks'!AP7)</f>
        <v>5</v>
      </c>
      <c r="K13" s="270">
        <f>IF('statement of marks'!AQ7="","",'statement of marks'!AQ7)</f>
        <v>5</v>
      </c>
      <c r="L13" s="277">
        <f>IF('statement of marks'!AR7="","",'statement of marks'!AR7)</f>
        <v>10</v>
      </c>
      <c r="M13" s="270">
        <f>IF('statement of marks'!AT7="","",'statement of marks'!AT7)</f>
        <v>30</v>
      </c>
      <c r="N13" s="944">
        <f>IF('statement of marks'!AU7="","",'statement of marks'!AU7)</f>
        <v>30</v>
      </c>
      <c r="O13" s="270">
        <f>IF('statement of marks'!AV7="","",'statement of marks'!AV7)</f>
        <v>10</v>
      </c>
      <c r="P13" s="277">
        <f>IF('statement of marks'!AW7="","",'statement of marks'!AW7)</f>
        <v>70</v>
      </c>
      <c r="Q13" s="278">
        <f>IF('statement of marks'!AX7="","",'statement of marks'!AX7)</f>
        <v>100</v>
      </c>
      <c r="R13" s="270">
        <f>IF('statement of marks'!AY7="","",'statement of marks'!AY7)</f>
        <v>40</v>
      </c>
      <c r="S13" s="944">
        <f>IF('statement of marks'!AZ7="","",'statement of marks'!AZ7)</f>
        <v>40</v>
      </c>
      <c r="T13" s="270">
        <f>IF('statement of marks'!BA7="","",'statement of marks'!BA7)</f>
        <v>20</v>
      </c>
      <c r="U13" s="277">
        <f>IF('statement of marks'!BB7="","",'statement of marks'!BB7)</f>
        <v>100</v>
      </c>
      <c r="V13" s="279">
        <f>IF('statement of marks'!BC7="","",'statement of marks'!BC7)</f>
        <v>200</v>
      </c>
      <c r="W13" s="270">
        <f>IF('statement of marks'!BD7="","",'statement of marks'!BD7)</f>
        <v>100</v>
      </c>
      <c r="X13" s="271" t="str">
        <f>IF('statement of marks'!BE7="","",'statement of marks'!BE7)</f>
        <v>A</v>
      </c>
    </row>
    <row r="14" spans="1:25" ht="15" customHeight="1">
      <c r="A14" s="283"/>
      <c r="B14" s="774" t="str">
        <f>IF('statement of marks'!BH7="s","SANSKRIT",IF('statement of marks'!BH7="u","URDU",IF('statement of marks'!BH7="g","GUJRATI",IF('statement of marks'!BH7="p","PUNJABI",IF('statement of marks'!BH7="sd","fla/kh","THIRD LANGUAGE")))))</f>
        <v>SANSKRIT</v>
      </c>
      <c r="C14" s="784"/>
      <c r="D14" s="270">
        <f>IF('statement of marks'!BI7="","",'statement of marks'!BI7)</f>
        <v>5</v>
      </c>
      <c r="E14" s="270">
        <f>IF('statement of marks'!BJ7="","",'statement of marks'!BJ7)</f>
        <v>5</v>
      </c>
      <c r="F14" s="277">
        <f>IF('statement of marks'!BK7="","",'statement of marks'!BK7)</f>
        <v>10</v>
      </c>
      <c r="G14" s="270">
        <f>IF('statement of marks'!BL7="","",'statement of marks'!BL7)</f>
        <v>5</v>
      </c>
      <c r="H14" s="270">
        <f>IF('statement of marks'!BM7="","",'statement of marks'!BM7)</f>
        <v>5</v>
      </c>
      <c r="I14" s="277">
        <f>IF('statement of marks'!BN7="","",'statement of marks'!BN7)</f>
        <v>10</v>
      </c>
      <c r="J14" s="270">
        <f>IF('statement of marks'!BO7="","",'statement of marks'!BO7)</f>
        <v>5</v>
      </c>
      <c r="K14" s="270">
        <f>IF('statement of marks'!BP7="","",'statement of marks'!BP7)</f>
        <v>5</v>
      </c>
      <c r="L14" s="277">
        <f>IF('statement of marks'!BQ7="","",'statement of marks'!BQ7)</f>
        <v>10</v>
      </c>
      <c r="M14" s="270">
        <f>IF('statement of marks'!BS7="","",'statement of marks'!BS7)</f>
        <v>50</v>
      </c>
      <c r="N14" s="944"/>
      <c r="O14" s="270">
        <f>IF('statement of marks'!BT7="","",'statement of marks'!BT7)</f>
        <v>20</v>
      </c>
      <c r="P14" s="277">
        <f>IF('statement of marks'!BU7="","",'statement of marks'!BU7)</f>
        <v>70</v>
      </c>
      <c r="Q14" s="278">
        <f>IF('statement of marks'!BV7="","",'statement of marks'!BV7)</f>
        <v>100</v>
      </c>
      <c r="R14" s="270">
        <f>IF('statement of marks'!BW7="","",'statement of marks'!BW7)</f>
        <v>70</v>
      </c>
      <c r="S14" s="944"/>
      <c r="T14" s="270">
        <f>IF('statement of marks'!BX7="","",'statement of marks'!BX7)</f>
        <v>30</v>
      </c>
      <c r="U14" s="277">
        <f>IF('statement of marks'!BY7="","",'statement of marks'!BY7)</f>
        <v>100</v>
      </c>
      <c r="V14" s="279">
        <f>IF('statement of marks'!BZ7="","",'statement of marks'!BZ7)</f>
        <v>200</v>
      </c>
      <c r="W14" s="270">
        <f>IF('statement of marks'!CA7="","",'statement of marks'!CA7)</f>
        <v>100</v>
      </c>
      <c r="X14" s="271" t="str">
        <f>IF('statement of marks'!CB7="","",'statement of marks'!CB7)</f>
        <v>A</v>
      </c>
    </row>
    <row r="15" spans="1:25" ht="15" customHeight="1">
      <c r="A15" s="283"/>
      <c r="B15" s="774" t="str">
        <f>IF('statement of marks'!$CE$3="","",'statement of marks'!$CE$3)</f>
        <v>MATHEMATICS</v>
      </c>
      <c r="C15" s="784"/>
      <c r="D15" s="270">
        <f>IF('statement of marks'!CE7="","",'statement of marks'!CE7)</f>
        <v>5</v>
      </c>
      <c r="E15" s="270">
        <f>IF('statement of marks'!CF7="","",'statement of marks'!CF7)</f>
        <v>5</v>
      </c>
      <c r="F15" s="277">
        <f>IF('statement of marks'!CG7="","",'statement of marks'!CG7)</f>
        <v>10</v>
      </c>
      <c r="G15" s="270">
        <f>IF('statement of marks'!CH7="","",'statement of marks'!CH7)</f>
        <v>5</v>
      </c>
      <c r="H15" s="270">
        <f>IF('statement of marks'!CI7="","",'statement of marks'!CI7)</f>
        <v>5</v>
      </c>
      <c r="I15" s="277">
        <f>IF('statement of marks'!CJ7="","",'statement of marks'!CJ7)</f>
        <v>10</v>
      </c>
      <c r="J15" s="270">
        <f>IF('statement of marks'!CK7="","",'statement of marks'!CK7)</f>
        <v>5</v>
      </c>
      <c r="K15" s="270">
        <f>IF('statement of marks'!CL7="","",'statement of marks'!CL7)</f>
        <v>5</v>
      </c>
      <c r="L15" s="277">
        <f>IF('statement of marks'!CM7="","",'statement of marks'!CM7)</f>
        <v>10</v>
      </c>
      <c r="M15" s="270">
        <f>IF('statement of marks'!CO7="","",'statement of marks'!CO7)</f>
        <v>30</v>
      </c>
      <c r="N15" s="944">
        <f>IF('statement of marks'!CP7="","",'statement of marks'!CP7)</f>
        <v>30</v>
      </c>
      <c r="O15" s="270">
        <f>IF('statement of marks'!CQ7="","",'statement of marks'!CQ7)</f>
        <v>10</v>
      </c>
      <c r="P15" s="277">
        <f>IF('statement of marks'!CR7="","",'statement of marks'!CR7)</f>
        <v>70</v>
      </c>
      <c r="Q15" s="278">
        <f>IF('statement of marks'!CS7="","",'statement of marks'!CS7)</f>
        <v>100</v>
      </c>
      <c r="R15" s="270">
        <f>IF('statement of marks'!CT7="","",'statement of marks'!CT7)</f>
        <v>40</v>
      </c>
      <c r="S15" s="944">
        <f>IF('statement of marks'!CU7="","",'statement of marks'!CU7)</f>
        <v>40</v>
      </c>
      <c r="T15" s="270">
        <f>IF('statement of marks'!CV7="","",'statement of marks'!CV7)</f>
        <v>20</v>
      </c>
      <c r="U15" s="277">
        <f>IF('statement of marks'!CW7="","",'statement of marks'!CW7)</f>
        <v>100</v>
      </c>
      <c r="V15" s="279">
        <f>IF('statement of marks'!CX7="","",'statement of marks'!CX7)</f>
        <v>200</v>
      </c>
      <c r="W15" s="270">
        <f>IF('statement of marks'!CY7="","",'statement of marks'!CY7)</f>
        <v>100</v>
      </c>
      <c r="X15" s="271" t="str">
        <f>IF('statement of marks'!CZ7="","",'statement of marks'!CZ7)</f>
        <v>A</v>
      </c>
    </row>
    <row r="16" spans="1:25" ht="15" customHeight="1">
      <c r="A16" s="283"/>
      <c r="B16" s="774" t="str">
        <f>IF('statement of marks'!$DC$3="","",'statement of marks'!$DC$3)</f>
        <v>SCIENCE</v>
      </c>
      <c r="C16" s="784"/>
      <c r="D16" s="270">
        <f>IF('statement of marks'!DC7="","",'statement of marks'!DC7)</f>
        <v>5</v>
      </c>
      <c r="E16" s="270">
        <f>IF('statement of marks'!DD7="","",'statement of marks'!DD7)</f>
        <v>5</v>
      </c>
      <c r="F16" s="277">
        <f>IF('statement of marks'!DE7="","",'statement of marks'!DE7)</f>
        <v>10</v>
      </c>
      <c r="G16" s="270">
        <f>IF('statement of marks'!DF7="","",'statement of marks'!DF7)</f>
        <v>5</v>
      </c>
      <c r="H16" s="270">
        <f>IF('statement of marks'!DG7="","",'statement of marks'!DG7)</f>
        <v>5</v>
      </c>
      <c r="I16" s="277">
        <f>IF('statement of marks'!DH7="","",'statement of marks'!DH7)</f>
        <v>10</v>
      </c>
      <c r="J16" s="270">
        <f>IF('statement of marks'!DI7="","",'statement of marks'!DI7)</f>
        <v>5</v>
      </c>
      <c r="K16" s="270">
        <f>IF('statement of marks'!DJ7="","",'statement of marks'!DJ7)</f>
        <v>5</v>
      </c>
      <c r="L16" s="277">
        <f>IF('statement of marks'!DK7="","",'statement of marks'!DK7)</f>
        <v>10</v>
      </c>
      <c r="M16" s="270">
        <f>IF('statement of marks'!DM7="","",'statement of marks'!DM7)</f>
        <v>50</v>
      </c>
      <c r="N16" s="944"/>
      <c r="O16" s="270">
        <f>IF('statement of marks'!DN7="","",'statement of marks'!DN7)</f>
        <v>20</v>
      </c>
      <c r="P16" s="277">
        <f>IF('statement of marks'!DO7="","",'statement of marks'!DO7)</f>
        <v>70</v>
      </c>
      <c r="Q16" s="278">
        <f>IF('statement of marks'!DP7="","",'statement of marks'!DP7)</f>
        <v>100</v>
      </c>
      <c r="R16" s="270">
        <f>IF('statement of marks'!DQ7="","",'statement of marks'!DQ7)</f>
        <v>70</v>
      </c>
      <c r="S16" s="944"/>
      <c r="T16" s="270">
        <f>IF('statement of marks'!DR7="","",'statement of marks'!DR7)</f>
        <v>30</v>
      </c>
      <c r="U16" s="277">
        <f>IF('statement of marks'!DS7="","",'statement of marks'!DS7)</f>
        <v>100</v>
      </c>
      <c r="V16" s="279">
        <f>IF('statement of marks'!DT7="","",'statement of marks'!DT7)</f>
        <v>200</v>
      </c>
      <c r="W16" s="270">
        <f>IF('statement of marks'!DU7="","",'statement of marks'!DU7)</f>
        <v>100</v>
      </c>
      <c r="X16" s="271" t="str">
        <f>IF('statement of marks'!DV7="","",'statement of marks'!DV7)</f>
        <v>A</v>
      </c>
    </row>
    <row r="17" spans="1:24" ht="15" customHeight="1">
      <c r="A17" s="283"/>
      <c r="B17" s="774" t="str">
        <f>IF('statement of marks'!$DY$3="","",'statement of marks'!$DY$3)</f>
        <v>SOCIAL STUDIES</v>
      </c>
      <c r="C17" s="784"/>
      <c r="D17" s="270">
        <f>IF('statement of marks'!DY7="","",'statement of marks'!DY7)</f>
        <v>5</v>
      </c>
      <c r="E17" s="270">
        <f>IF('statement of marks'!DZ7="","",'statement of marks'!DZ7)</f>
        <v>5</v>
      </c>
      <c r="F17" s="277">
        <f>IF('statement of marks'!EA7="","",'statement of marks'!EA7)</f>
        <v>10</v>
      </c>
      <c r="G17" s="270">
        <f>IF('statement of marks'!EB7="","",'statement of marks'!EB7)</f>
        <v>5</v>
      </c>
      <c r="H17" s="270">
        <f>IF('statement of marks'!EC7="","",'statement of marks'!EC7)</f>
        <v>5</v>
      </c>
      <c r="I17" s="277">
        <f>IF('statement of marks'!ED7="","",'statement of marks'!ED7)</f>
        <v>10</v>
      </c>
      <c r="J17" s="270">
        <f>IF('statement of marks'!EE7="","",'statement of marks'!EE7)</f>
        <v>5</v>
      </c>
      <c r="K17" s="270">
        <f>IF('statement of marks'!EF7="","",'statement of marks'!EF7)</f>
        <v>5</v>
      </c>
      <c r="L17" s="277">
        <f>IF('statement of marks'!EG7="","",'statement of marks'!EG7)</f>
        <v>10</v>
      </c>
      <c r="M17" s="270">
        <f>IF('statement of marks'!EI7="","",'statement of marks'!EI7)</f>
        <v>50</v>
      </c>
      <c r="N17" s="944"/>
      <c r="O17" s="270">
        <f>IF('statement of marks'!EJ7="","",'statement of marks'!EJ7)</f>
        <v>20</v>
      </c>
      <c r="P17" s="277">
        <f>IF('statement of marks'!EK7="","",'statement of marks'!EK7)</f>
        <v>70</v>
      </c>
      <c r="Q17" s="278">
        <f>IF('statement of marks'!EL7="","",'statement of marks'!EL7)</f>
        <v>100</v>
      </c>
      <c r="R17" s="270">
        <f>IF('statement of marks'!EM7="","",'statement of marks'!EM7)</f>
        <v>70</v>
      </c>
      <c r="S17" s="944"/>
      <c r="T17" s="270">
        <f>IF('statement of marks'!EN7="","",'statement of marks'!EN7)</f>
        <v>30</v>
      </c>
      <c r="U17" s="277">
        <f>IF('statement of marks'!EO7="","",'statement of marks'!EO7)</f>
        <v>100</v>
      </c>
      <c r="V17" s="279">
        <f>IF('statement of marks'!EP7="","",'statement of marks'!EP7)</f>
        <v>200</v>
      </c>
      <c r="W17" s="270">
        <f>IF('statement of marks'!EQ7="","",'statement of marks'!EQ7)</f>
        <v>100</v>
      </c>
      <c r="X17" s="271" t="str">
        <f>IF('statement of marks'!ER7="","",'statement of marks'!ER7)</f>
        <v>A</v>
      </c>
    </row>
    <row r="18" spans="1:24" ht="15" customHeight="1">
      <c r="A18" s="283"/>
      <c r="B18" s="774" t="s">
        <v>173</v>
      </c>
      <c r="C18" s="784"/>
      <c r="D18" s="792" t="s">
        <v>168</v>
      </c>
      <c r="E18" s="792"/>
      <c r="F18" s="792"/>
      <c r="G18" s="792" t="s">
        <v>169</v>
      </c>
      <c r="H18" s="792"/>
      <c r="I18" s="792"/>
      <c r="J18" s="792" t="s">
        <v>178</v>
      </c>
      <c r="K18" s="792"/>
      <c r="L18" s="792"/>
      <c r="M18" s="792" t="s">
        <v>170</v>
      </c>
      <c r="N18" s="792"/>
      <c r="O18" s="792"/>
      <c r="P18" s="792"/>
      <c r="Q18" s="792" t="s">
        <v>223</v>
      </c>
      <c r="R18" s="792"/>
      <c r="S18" s="792"/>
      <c r="T18" s="792"/>
      <c r="U18" s="280"/>
      <c r="V18" s="792" t="s">
        <v>218</v>
      </c>
      <c r="W18" s="792"/>
      <c r="X18" s="827"/>
    </row>
    <row r="19" spans="1:24" ht="15" customHeight="1">
      <c r="A19" s="284"/>
      <c r="B19" s="828" t="s">
        <v>167</v>
      </c>
      <c r="C19" s="829"/>
      <c r="D19" s="830">
        <f>IF('statement of marks'!EU$6="","",'statement of marks'!EU$6)</f>
        <v>20</v>
      </c>
      <c r="E19" s="830"/>
      <c r="F19" s="830"/>
      <c r="G19" s="830">
        <f>IF('statement of marks'!EV$6="","",'statement of marks'!EV$6)</f>
        <v>20</v>
      </c>
      <c r="H19" s="830"/>
      <c r="I19" s="830"/>
      <c r="J19" s="830">
        <f>IF('statement of marks'!EX$6="","",'statement of marks'!EX$6)</f>
        <v>20</v>
      </c>
      <c r="K19" s="830"/>
      <c r="L19" s="830"/>
      <c r="M19" s="830">
        <f>IF('statement of marks'!EW$6="","",'statement of marks'!EW$6)</f>
        <v>20</v>
      </c>
      <c r="N19" s="830"/>
      <c r="O19" s="830"/>
      <c r="P19" s="830"/>
      <c r="Q19" s="830">
        <f>IF('statement of marks'!EY$6="","",'statement of marks'!EY$6)</f>
        <v>20</v>
      </c>
      <c r="R19" s="830"/>
      <c r="S19" s="830"/>
      <c r="T19" s="830"/>
      <c r="U19" s="289"/>
      <c r="V19" s="272">
        <f>IF('statement of marks'!EZ$6="","",'statement of marks'!EZ$6)</f>
        <v>100</v>
      </c>
      <c r="W19" s="272" t="s">
        <v>222</v>
      </c>
      <c r="X19" s="276" t="s">
        <v>69</v>
      </c>
    </row>
    <row r="20" spans="1:24" ht="15" customHeight="1">
      <c r="A20" s="283"/>
      <c r="B20" s="774" t="str">
        <f>IF('statement of marks'!$EU$3="","",'statement of marks'!$EU$3)</f>
        <v>WORK EXPERIENCE</v>
      </c>
      <c r="C20" s="784"/>
      <c r="D20" s="783">
        <f>IF('statement of marks'!EU7="","",'statement of marks'!EU7)</f>
        <v>20</v>
      </c>
      <c r="E20" s="783"/>
      <c r="F20" s="783"/>
      <c r="G20" s="783">
        <f>IF('statement of marks'!EV7="","",'statement of marks'!EV7)</f>
        <v>20</v>
      </c>
      <c r="H20" s="783"/>
      <c r="I20" s="783"/>
      <c r="J20" s="783">
        <f>IF('statement of marks'!EX7="","",'statement of marks'!EX7)</f>
        <v>20</v>
      </c>
      <c r="K20" s="783"/>
      <c r="L20" s="783"/>
      <c r="M20" s="783">
        <f>IF('statement of marks'!EW7="","",'statement of marks'!EW7)</f>
        <v>20</v>
      </c>
      <c r="N20" s="783"/>
      <c r="O20" s="783"/>
      <c r="P20" s="783"/>
      <c r="Q20" s="783">
        <f>IF('statement of marks'!EY7="","",'statement of marks'!EY7)</f>
        <v>20</v>
      </c>
      <c r="R20" s="783"/>
      <c r="S20" s="783"/>
      <c r="T20" s="783"/>
      <c r="U20" s="280"/>
      <c r="V20" s="280">
        <f>IF('statement of marks'!EZ7="","",'statement of marks'!EZ7)</f>
        <v>100</v>
      </c>
      <c r="W20" s="280">
        <f>IF('statement of marks'!FA7="","",'statement of marks'!FA7)</f>
        <v>100</v>
      </c>
      <c r="X20" s="281" t="str">
        <f>IF('statement of marks'!FB7="","",'statement of marks'!FB7)</f>
        <v>A</v>
      </c>
    </row>
    <row r="21" spans="1:24" ht="15" customHeight="1">
      <c r="A21" s="283"/>
      <c r="B21" s="774" t="str">
        <f>IF('statement of marks'!$FE$3="","",'statement of marks'!$FE$3)</f>
        <v>ART EDUCATION</v>
      </c>
      <c r="C21" s="784"/>
      <c r="D21" s="783">
        <f>IF('statement of marks'!FE7="","",'statement of marks'!FE7)</f>
        <v>20</v>
      </c>
      <c r="E21" s="783"/>
      <c r="F21" s="783"/>
      <c r="G21" s="783">
        <f>IF('statement of marks'!FF7="","",'statement of marks'!FF7)</f>
        <v>20</v>
      </c>
      <c r="H21" s="783"/>
      <c r="I21" s="783"/>
      <c r="J21" s="783">
        <f>IF('statement of marks'!FH7="","",'statement of marks'!FH7)</f>
        <v>20</v>
      </c>
      <c r="K21" s="783"/>
      <c r="L21" s="783"/>
      <c r="M21" s="783">
        <f>IF('statement of marks'!FG7="","",'statement of marks'!FG7)</f>
        <v>20</v>
      </c>
      <c r="N21" s="783"/>
      <c r="O21" s="783"/>
      <c r="P21" s="783"/>
      <c r="Q21" s="783">
        <f>IF('statement of marks'!FI7="","",'statement of marks'!FI7)</f>
        <v>20</v>
      </c>
      <c r="R21" s="783"/>
      <c r="S21" s="783"/>
      <c r="T21" s="783"/>
      <c r="U21" s="280"/>
      <c r="V21" s="280">
        <f>IF('statement of marks'!FJ7="","",'statement of marks'!FJ7)</f>
        <v>100</v>
      </c>
      <c r="W21" s="280">
        <f>IF('statement of marks'!FK7="","",'statement of marks'!FK7)</f>
        <v>100</v>
      </c>
      <c r="X21" s="281" t="str">
        <f>IF('statement of marks'!FL7="","",'statement of marks'!FL7)</f>
        <v>A</v>
      </c>
    </row>
    <row r="22" spans="1:24" ht="15" customHeight="1">
      <c r="A22" s="283"/>
      <c r="B22" s="774" t="str">
        <f>IF('statement of marks'!$FO$3="","",'statement of marks'!$FO$3)</f>
        <v>PHYSICIAL EDUCATION</v>
      </c>
      <c r="C22" s="784"/>
      <c r="D22" s="783">
        <f>IF('statement of marks'!FO7="","",'statement of marks'!FO7)</f>
        <v>20</v>
      </c>
      <c r="E22" s="783"/>
      <c r="F22" s="783"/>
      <c r="G22" s="783">
        <f>IF('statement of marks'!FP7="","",'statement of marks'!FP7)</f>
        <v>20</v>
      </c>
      <c r="H22" s="783"/>
      <c r="I22" s="783"/>
      <c r="J22" s="783">
        <f>IF('statement of marks'!FR7="","",'statement of marks'!FR7)</f>
        <v>20</v>
      </c>
      <c r="K22" s="783"/>
      <c r="L22" s="783"/>
      <c r="M22" s="783">
        <f>IF('statement of marks'!FQ7="","",'statement of marks'!FQ7)</f>
        <v>20</v>
      </c>
      <c r="N22" s="783"/>
      <c r="O22" s="783"/>
      <c r="P22" s="783"/>
      <c r="Q22" s="783">
        <f>IF('statement of marks'!FS7="","",'statement of marks'!FS7)</f>
        <v>20</v>
      </c>
      <c r="R22" s="783"/>
      <c r="S22" s="783"/>
      <c r="T22" s="783"/>
      <c r="U22" s="280"/>
      <c r="V22" s="280">
        <f>IF('statement of marks'!FT7="","",'statement of marks'!FT7)</f>
        <v>100</v>
      </c>
      <c r="W22" s="280">
        <f>IF('statement of marks'!FU7="","",'statement of marks'!FU7)</f>
        <v>100</v>
      </c>
      <c r="X22" s="281" t="str">
        <f>IF('statement of marks'!FV7="","",'statement of marks'!FV7)</f>
        <v>A</v>
      </c>
    </row>
    <row r="23" spans="1:24" ht="15" customHeight="1">
      <c r="A23" s="283"/>
      <c r="B23" s="771" t="s">
        <v>174</v>
      </c>
      <c r="C23" s="774"/>
      <c r="D23" s="792" t="str">
        <f>details!$DZ$3</f>
        <v>AUGUST</v>
      </c>
      <c r="E23" s="792"/>
      <c r="F23" s="792"/>
      <c r="G23" s="792" t="str">
        <f>details!$ED$3</f>
        <v>OCTOBER</v>
      </c>
      <c r="H23" s="792"/>
      <c r="I23" s="792"/>
      <c r="J23" s="792" t="str">
        <f>details!$EL$3</f>
        <v>FEBURARY</v>
      </c>
      <c r="K23" s="792"/>
      <c r="L23" s="792"/>
      <c r="M23" s="792" t="str">
        <f>details!$EH$3</f>
        <v>DECEMBER</v>
      </c>
      <c r="N23" s="792"/>
      <c r="O23" s="792"/>
      <c r="P23" s="792"/>
      <c r="Q23" s="792" t="str">
        <f>details!$EP$3</f>
        <v>GRAND TOAL</v>
      </c>
      <c r="R23" s="792"/>
      <c r="S23" s="792"/>
      <c r="T23" s="792"/>
      <c r="U23" s="759" t="s">
        <v>119</v>
      </c>
      <c r="V23" s="760"/>
      <c r="W23" s="760"/>
      <c r="X23" s="761"/>
    </row>
    <row r="24" spans="1:24" ht="15" customHeight="1">
      <c r="A24" s="283"/>
      <c r="B24" s="774" t="s">
        <v>176</v>
      </c>
      <c r="C24" s="784"/>
      <c r="D24" s="826" t="str">
        <f>IF(details!EC7="","",details!EC7)</f>
        <v/>
      </c>
      <c r="E24" s="826"/>
      <c r="F24" s="826"/>
      <c r="G24" s="826" t="str">
        <f>IF(details!EG7="","",details!EG7)</f>
        <v/>
      </c>
      <c r="H24" s="826"/>
      <c r="I24" s="826"/>
      <c r="J24" s="826" t="str">
        <f>IF(details!EO7="","",details!EO7)</f>
        <v/>
      </c>
      <c r="K24" s="826"/>
      <c r="L24" s="826"/>
      <c r="M24" s="826" t="str">
        <f>IF(details!EK7="","",details!EK7)</f>
        <v/>
      </c>
      <c r="N24" s="826"/>
      <c r="O24" s="826"/>
      <c r="P24" s="826"/>
      <c r="Q24" s="826" t="str">
        <f>IF(details!ER7="","",details!ER7)</f>
        <v/>
      </c>
      <c r="R24" s="826"/>
      <c r="S24" s="826"/>
      <c r="T24" s="826"/>
      <c r="U24" s="762">
        <f>'statement of marks'!$HL$108</f>
        <v>45046</v>
      </c>
      <c r="V24" s="763"/>
      <c r="W24" s="763"/>
      <c r="X24" s="764"/>
    </row>
    <row r="25" spans="1:24" ht="15" customHeight="1">
      <c r="A25" s="283"/>
      <c r="B25" s="823" t="s">
        <v>175</v>
      </c>
      <c r="C25" s="824"/>
      <c r="D25" s="825" t="str">
        <f>IF(details!EB7="","",details!EB7)</f>
        <v/>
      </c>
      <c r="E25" s="825"/>
      <c r="F25" s="825"/>
      <c r="G25" s="825" t="str">
        <f>IF(details!EF7="","",details!EF7)</f>
        <v/>
      </c>
      <c r="H25" s="825"/>
      <c r="I25" s="825"/>
      <c r="J25" s="825" t="str">
        <f>IF(details!EN7="","",details!EN7)</f>
        <v/>
      </c>
      <c r="K25" s="825"/>
      <c r="L25" s="825"/>
      <c r="M25" s="825" t="str">
        <f>IF(details!EJ7="","",details!EJ7)</f>
        <v/>
      </c>
      <c r="N25" s="825"/>
      <c r="O25" s="825"/>
      <c r="P25" s="825"/>
      <c r="Q25" s="825" t="str">
        <f>IF(details!EQ7="","",details!EQ7)</f>
        <v/>
      </c>
      <c r="R25" s="825"/>
      <c r="S25" s="825"/>
      <c r="T25" s="825"/>
      <c r="U25" s="759"/>
      <c r="V25" s="760"/>
      <c r="W25" s="760"/>
      <c r="X25" s="761"/>
    </row>
    <row r="26" spans="1:24" ht="15" customHeight="1">
      <c r="A26" s="816"/>
      <c r="B26" s="818" t="s">
        <v>235</v>
      </c>
      <c r="C26" s="819"/>
      <c r="D26" s="813" t="s">
        <v>190</v>
      </c>
      <c r="E26" s="813"/>
      <c r="F26" s="813"/>
      <c r="G26" s="813" t="s">
        <v>191</v>
      </c>
      <c r="H26" s="813"/>
      <c r="I26" s="813"/>
      <c r="J26" s="813" t="s">
        <v>148</v>
      </c>
      <c r="K26" s="813"/>
      <c r="L26" s="813"/>
      <c r="M26" s="813" t="s">
        <v>224</v>
      </c>
      <c r="N26" s="813"/>
      <c r="O26" s="813"/>
      <c r="P26" s="813"/>
      <c r="Q26" s="822" t="s">
        <v>196</v>
      </c>
      <c r="R26" s="822"/>
      <c r="S26" s="822"/>
      <c r="T26" s="822"/>
      <c r="U26" s="813" t="s">
        <v>233</v>
      </c>
      <c r="V26" s="813"/>
      <c r="W26" s="813"/>
      <c r="X26" s="815"/>
    </row>
    <row r="27" spans="1:24" ht="15" customHeight="1">
      <c r="A27" s="817"/>
      <c r="B27" s="820"/>
      <c r="C27" s="821"/>
      <c r="D27" s="813">
        <f>'statement of marks'!HJ7</f>
        <v>1200</v>
      </c>
      <c r="E27" s="813"/>
      <c r="F27" s="813"/>
      <c r="G27" s="813">
        <f>'statement of marks'!HK7</f>
        <v>1200</v>
      </c>
      <c r="H27" s="813"/>
      <c r="I27" s="813"/>
      <c r="J27" s="814">
        <f>'statement of marks'!HL7</f>
        <v>100</v>
      </c>
      <c r="K27" s="814"/>
      <c r="L27" s="814"/>
      <c r="M27" s="813" t="str">
        <f>'statement of marks'!HO7</f>
        <v>A</v>
      </c>
      <c r="N27" s="813"/>
      <c r="O27" s="813"/>
      <c r="P27" s="813"/>
      <c r="Q27" s="813">
        <f>'statement of marks'!HN7</f>
        <v>0</v>
      </c>
      <c r="R27" s="813"/>
      <c r="S27" s="813"/>
      <c r="T27" s="813"/>
      <c r="U27" s="813" t="str">
        <f>'statement of marks'!HI7</f>
        <v>PASSED</v>
      </c>
      <c r="V27" s="813"/>
      <c r="W27" s="813"/>
      <c r="X27" s="815"/>
    </row>
    <row r="28" spans="1:24" ht="15" customHeight="1">
      <c r="A28" s="283"/>
      <c r="B28" s="811" t="s">
        <v>177</v>
      </c>
      <c r="C28" s="812"/>
      <c r="D28" s="792"/>
      <c r="E28" s="792"/>
      <c r="F28" s="792"/>
      <c r="G28" s="792"/>
      <c r="H28" s="792"/>
      <c r="I28" s="792"/>
      <c r="J28" s="792"/>
      <c r="K28" s="792"/>
      <c r="L28" s="792"/>
      <c r="M28" s="792"/>
      <c r="N28" s="792"/>
      <c r="O28" s="792"/>
      <c r="P28" s="792"/>
      <c r="Q28" s="792"/>
      <c r="R28" s="792"/>
      <c r="S28" s="792"/>
      <c r="T28" s="792"/>
      <c r="U28" s="793"/>
      <c r="V28" s="794"/>
      <c r="W28" s="794"/>
      <c r="X28" s="804"/>
    </row>
    <row r="29" spans="1:24" ht="15" customHeight="1">
      <c r="A29" s="283"/>
      <c r="B29" s="809" t="s">
        <v>162</v>
      </c>
      <c r="C29" s="810"/>
      <c r="D29" s="792"/>
      <c r="E29" s="792"/>
      <c r="F29" s="792"/>
      <c r="G29" s="792"/>
      <c r="H29" s="792"/>
      <c r="I29" s="792"/>
      <c r="J29" s="792"/>
      <c r="K29" s="792"/>
      <c r="L29" s="792"/>
      <c r="M29" s="792"/>
      <c r="N29" s="792"/>
      <c r="O29" s="792"/>
      <c r="P29" s="792"/>
      <c r="Q29" s="792"/>
      <c r="R29" s="792"/>
      <c r="S29" s="792"/>
      <c r="T29" s="792"/>
      <c r="U29" s="796"/>
      <c r="V29" s="797"/>
      <c r="W29" s="797"/>
      <c r="X29" s="805"/>
    </row>
    <row r="30" spans="1:24" ht="15" customHeight="1">
      <c r="A30" s="283"/>
      <c r="B30" s="811" t="s">
        <v>163</v>
      </c>
      <c r="C30" s="812"/>
      <c r="D30" s="792"/>
      <c r="E30" s="792"/>
      <c r="F30" s="792"/>
      <c r="G30" s="792"/>
      <c r="H30" s="792"/>
      <c r="I30" s="792"/>
      <c r="J30" s="792"/>
      <c r="K30" s="792"/>
      <c r="L30" s="792"/>
      <c r="M30" s="792"/>
      <c r="N30" s="792"/>
      <c r="O30" s="792"/>
      <c r="P30" s="792"/>
      <c r="Q30" s="793" t="s">
        <v>225</v>
      </c>
      <c r="R30" s="794"/>
      <c r="S30" s="794"/>
      <c r="T30" s="795"/>
      <c r="U30" s="806"/>
      <c r="V30" s="807"/>
      <c r="W30" s="807"/>
      <c r="X30" s="808"/>
    </row>
    <row r="31" spans="1:24" ht="15" customHeight="1">
      <c r="A31" s="283"/>
      <c r="B31" s="802" t="s">
        <v>164</v>
      </c>
      <c r="C31" s="803"/>
      <c r="D31" s="792"/>
      <c r="E31" s="792"/>
      <c r="F31" s="792"/>
      <c r="G31" s="792"/>
      <c r="H31" s="792"/>
      <c r="I31" s="792"/>
      <c r="J31" s="792"/>
      <c r="K31" s="792"/>
      <c r="L31" s="792"/>
      <c r="M31" s="792"/>
      <c r="N31" s="792"/>
      <c r="O31" s="792"/>
      <c r="P31" s="792"/>
      <c r="Q31" s="796"/>
      <c r="R31" s="797"/>
      <c r="S31" s="797"/>
      <c r="T31" s="798"/>
      <c r="U31" s="785" t="s">
        <v>164</v>
      </c>
      <c r="V31" s="785"/>
      <c r="W31" s="785"/>
      <c r="X31" s="786"/>
    </row>
    <row r="32" spans="1:24" ht="15" customHeight="1" thickBot="1">
      <c r="A32" s="282"/>
      <c r="B32" s="787" t="s">
        <v>226</v>
      </c>
      <c r="C32" s="788"/>
      <c r="D32" s="789"/>
      <c r="E32" s="789"/>
      <c r="F32" s="789"/>
      <c r="G32" s="789"/>
      <c r="H32" s="789"/>
      <c r="I32" s="789"/>
      <c r="J32" s="789"/>
      <c r="K32" s="789"/>
      <c r="L32" s="789"/>
      <c r="M32" s="789"/>
      <c r="N32" s="789"/>
      <c r="O32" s="789"/>
      <c r="P32" s="789"/>
      <c r="Q32" s="799"/>
      <c r="R32" s="800"/>
      <c r="S32" s="800"/>
      <c r="T32" s="801"/>
      <c r="U32" s="790" t="s">
        <v>180</v>
      </c>
      <c r="V32" s="790"/>
      <c r="W32" s="790"/>
      <c r="X32" s="791"/>
    </row>
    <row r="33" spans="1:24" ht="15" customHeight="1">
      <c r="A33" s="285"/>
      <c r="B33" s="765" t="s">
        <v>179</v>
      </c>
      <c r="C33" s="766"/>
      <c r="D33" s="766"/>
      <c r="E33" s="766"/>
      <c r="F33" s="766"/>
      <c r="G33" s="766"/>
      <c r="H33" s="766"/>
      <c r="I33" s="766"/>
      <c r="J33" s="766"/>
      <c r="K33" s="766"/>
      <c r="L33" s="766"/>
      <c r="M33" s="766"/>
      <c r="N33" s="766"/>
      <c r="O33" s="766"/>
      <c r="P33" s="766"/>
      <c r="Q33" s="766"/>
      <c r="R33" s="766"/>
      <c r="S33" s="766"/>
      <c r="T33" s="766"/>
      <c r="U33" s="766"/>
      <c r="V33" s="766"/>
      <c r="W33" s="766"/>
      <c r="X33" s="767"/>
    </row>
    <row r="34" spans="1:24" ht="15" customHeight="1">
      <c r="A34" s="283"/>
      <c r="B34" s="768" t="str">
        <f>IF('statement of marks'!$A$1="","",'statement of marks'!$A$1)</f>
        <v>GOVT. HR. SEC. SCHOOL, MARJEEVI, NIMBAHERA</v>
      </c>
      <c r="C34" s="769"/>
      <c r="D34" s="769"/>
      <c r="E34" s="769"/>
      <c r="F34" s="769"/>
      <c r="G34" s="769"/>
      <c r="H34" s="769"/>
      <c r="I34" s="769"/>
      <c r="J34" s="769"/>
      <c r="K34" s="769"/>
      <c r="L34" s="769"/>
      <c r="M34" s="769"/>
      <c r="N34" s="769"/>
      <c r="O34" s="769"/>
      <c r="P34" s="769"/>
      <c r="Q34" s="769"/>
      <c r="R34" s="769"/>
      <c r="S34" s="769"/>
      <c r="T34" s="769"/>
      <c r="U34" s="769"/>
      <c r="V34" s="769"/>
      <c r="W34" s="769"/>
      <c r="X34" s="770"/>
    </row>
    <row r="35" spans="1:24" ht="15" customHeight="1">
      <c r="A35" s="283"/>
      <c r="B35" s="771" t="s">
        <v>118</v>
      </c>
      <c r="C35" s="771"/>
      <c r="D35" s="771" t="str">
        <f>IF('statement of marks'!$H$3="","",'statement of marks'!$H$3)</f>
        <v>2022-23</v>
      </c>
      <c r="E35" s="771"/>
      <c r="F35" s="771"/>
      <c r="G35" s="771"/>
      <c r="H35" s="771"/>
      <c r="I35" s="771"/>
      <c r="J35" s="771"/>
      <c r="K35" s="771"/>
      <c r="L35" s="771"/>
      <c r="M35" s="771"/>
      <c r="N35" s="771"/>
      <c r="O35" s="771"/>
      <c r="P35" s="771"/>
      <c r="Q35" s="771"/>
      <c r="R35" s="771"/>
      <c r="S35" s="771"/>
      <c r="T35" s="771"/>
      <c r="U35" s="771"/>
      <c r="V35" s="771"/>
      <c r="W35" s="771"/>
      <c r="X35" s="772"/>
    </row>
    <row r="36" spans="1:24" ht="15" customHeight="1">
      <c r="A36" s="283"/>
      <c r="B36" s="771" t="s">
        <v>158</v>
      </c>
      <c r="C36" s="771"/>
      <c r="D36" s="771" t="str">
        <f>IF('statement of marks'!I8="","",'statement of marks'!I8)</f>
        <v>A2</v>
      </c>
      <c r="E36" s="771"/>
      <c r="F36" s="771"/>
      <c r="G36" s="771"/>
      <c r="H36" s="771"/>
      <c r="I36" s="771"/>
      <c r="J36" s="771"/>
      <c r="K36" s="771"/>
      <c r="L36" s="771"/>
      <c r="M36" s="771"/>
      <c r="N36" s="771"/>
      <c r="O36" s="771"/>
      <c r="P36" s="771"/>
      <c r="Q36" s="771"/>
      <c r="R36" s="771"/>
      <c r="S36" s="771"/>
      <c r="T36" s="771"/>
      <c r="U36" s="771"/>
      <c r="V36" s="771"/>
      <c r="W36" s="771"/>
      <c r="X36" s="772"/>
    </row>
    <row r="37" spans="1:24" ht="15" customHeight="1">
      <c r="A37" s="283"/>
      <c r="B37" s="771" t="s">
        <v>20</v>
      </c>
      <c r="C37" s="771"/>
      <c r="D37" s="771" t="str">
        <f>IF('statement of marks'!J8="","",'statement of marks'!J8)</f>
        <v>B2</v>
      </c>
      <c r="E37" s="771"/>
      <c r="F37" s="771"/>
      <c r="G37" s="771"/>
      <c r="H37" s="771"/>
      <c r="I37" s="771"/>
      <c r="J37" s="771"/>
      <c r="K37" s="771"/>
      <c r="L37" s="771"/>
      <c r="M37" s="771"/>
      <c r="N37" s="771"/>
      <c r="O37" s="771"/>
      <c r="P37" s="771"/>
      <c r="Q37" s="771"/>
      <c r="R37" s="771"/>
      <c r="S37" s="771"/>
      <c r="T37" s="771"/>
      <c r="U37" s="771"/>
      <c r="V37" s="771"/>
      <c r="W37" s="771"/>
      <c r="X37" s="772"/>
    </row>
    <row r="38" spans="1:24" ht="15" customHeight="1">
      <c r="A38" s="283"/>
      <c r="B38" s="773" t="s">
        <v>21</v>
      </c>
      <c r="C38" s="773"/>
      <c r="D38" s="773" t="str">
        <f>IF('statement of marks'!K8="","",'statement of marks'!K8)</f>
        <v>C2</v>
      </c>
      <c r="E38" s="773"/>
      <c r="F38" s="773"/>
      <c r="G38" s="771"/>
      <c r="H38" s="771"/>
      <c r="I38" s="771"/>
      <c r="J38" s="771"/>
      <c r="K38" s="771"/>
      <c r="L38" s="771"/>
      <c r="M38" s="771"/>
      <c r="N38" s="771"/>
      <c r="O38" s="771"/>
      <c r="P38" s="771"/>
      <c r="Q38" s="771"/>
      <c r="R38" s="771"/>
      <c r="S38" s="771"/>
      <c r="T38" s="771"/>
      <c r="U38" s="771"/>
      <c r="V38" s="771"/>
      <c r="W38" s="771"/>
      <c r="X38" s="772"/>
    </row>
    <row r="39" spans="1:24" ht="15" customHeight="1">
      <c r="A39" s="283"/>
      <c r="B39" s="771" t="s">
        <v>159</v>
      </c>
      <c r="C39" s="771"/>
      <c r="D39" s="771" t="str">
        <f>IF('statement of marks'!$G$3="","",'statement of marks'!$G$3)</f>
        <v>6 A</v>
      </c>
      <c r="E39" s="771"/>
      <c r="F39" s="774"/>
      <c r="G39" s="775" t="s">
        <v>160</v>
      </c>
      <c r="H39" s="775"/>
      <c r="I39" s="775"/>
      <c r="J39" s="775">
        <f>IF('statement of marks'!D8="","",'statement of marks'!D8)</f>
        <v>802</v>
      </c>
      <c r="K39" s="775"/>
      <c r="L39" s="775"/>
      <c r="M39" s="776" t="s">
        <v>79</v>
      </c>
      <c r="N39" s="938"/>
      <c r="O39" s="775"/>
      <c r="P39" s="775"/>
      <c r="Q39" s="775" t="str">
        <f>IF('statement of marks'!F8="","",'statement of marks'!F8)</f>
        <v/>
      </c>
      <c r="R39" s="775"/>
      <c r="S39" s="775"/>
      <c r="T39" s="777"/>
      <c r="U39" s="778" t="str">
        <f>IF('statement of marks'!$I$3="","",'statement of marks'!$I$3)</f>
        <v>SCHOOL DISE CODE</v>
      </c>
      <c r="V39" s="779"/>
      <c r="W39" s="779"/>
      <c r="X39" s="780"/>
    </row>
    <row r="40" spans="1:24" ht="15" customHeight="1">
      <c r="A40" s="283"/>
      <c r="B40" s="263" t="s">
        <v>172</v>
      </c>
      <c r="C40" s="264"/>
      <c r="D40" s="781">
        <f>IF('statement of marks'!G8="","",'statement of marks'!G8)</f>
        <v>35887</v>
      </c>
      <c r="E40" s="782"/>
      <c r="F40" s="782"/>
      <c r="G40" s="834" t="str">
        <f>IF('statement of marks'!H8="","",'statement of marks'!H8)</f>
        <v>Two April Nineteen Hundred Ninety Eight</v>
      </c>
      <c r="H40" s="834"/>
      <c r="I40" s="834"/>
      <c r="J40" s="834"/>
      <c r="K40" s="834"/>
      <c r="L40" s="834"/>
      <c r="M40" s="834"/>
      <c r="N40" s="834"/>
      <c r="O40" s="834"/>
      <c r="P40" s="834"/>
      <c r="Q40" s="834"/>
      <c r="R40" s="834"/>
      <c r="S40" s="834"/>
      <c r="T40" s="835"/>
      <c r="U40" s="774" t="str">
        <f>IF('statement of marks'!$J$3="","",'statement of marks'!$J$3)</f>
        <v>08291009401</v>
      </c>
      <c r="V40" s="784"/>
      <c r="W40" s="784"/>
      <c r="X40" s="836"/>
    </row>
    <row r="41" spans="1:24" ht="15" customHeight="1">
      <c r="A41" s="283"/>
      <c r="B41" s="265" t="s">
        <v>161</v>
      </c>
      <c r="C41" s="266" t="s">
        <v>166</v>
      </c>
      <c r="D41" s="837" t="s">
        <v>168</v>
      </c>
      <c r="E41" s="837"/>
      <c r="F41" s="837"/>
      <c r="G41" s="837" t="s">
        <v>169</v>
      </c>
      <c r="H41" s="837"/>
      <c r="I41" s="837"/>
      <c r="J41" s="837" t="s">
        <v>170</v>
      </c>
      <c r="K41" s="837"/>
      <c r="L41" s="837"/>
      <c r="M41" s="838" t="s">
        <v>171</v>
      </c>
      <c r="N41" s="838"/>
      <c r="O41" s="838"/>
      <c r="P41" s="838"/>
      <c r="Q41" s="839" t="s">
        <v>217</v>
      </c>
      <c r="R41" s="841" t="s">
        <v>91</v>
      </c>
      <c r="S41" s="841"/>
      <c r="T41" s="841"/>
      <c r="U41" s="842"/>
      <c r="V41" s="783" t="s">
        <v>218</v>
      </c>
      <c r="W41" s="783"/>
      <c r="X41" s="831"/>
    </row>
    <row r="42" spans="1:24" ht="15" customHeight="1">
      <c r="A42" s="283"/>
      <c r="B42" s="265"/>
      <c r="C42" s="266"/>
      <c r="D42" s="267" t="s">
        <v>219</v>
      </c>
      <c r="E42" s="267" t="s">
        <v>220</v>
      </c>
      <c r="F42" s="268" t="s">
        <v>221</v>
      </c>
      <c r="G42" s="267" t="s">
        <v>219</v>
      </c>
      <c r="H42" s="267" t="s">
        <v>220</v>
      </c>
      <c r="I42" s="268" t="s">
        <v>221</v>
      </c>
      <c r="J42" s="267" t="s">
        <v>219</v>
      </c>
      <c r="K42" s="267" t="s">
        <v>220</v>
      </c>
      <c r="L42" s="268" t="s">
        <v>221</v>
      </c>
      <c r="M42" s="267" t="s">
        <v>219</v>
      </c>
      <c r="N42" s="943" t="s">
        <v>332</v>
      </c>
      <c r="O42" s="267" t="s">
        <v>220</v>
      </c>
      <c r="P42" s="268" t="s">
        <v>221</v>
      </c>
      <c r="Q42" s="840"/>
      <c r="R42" s="267" t="s">
        <v>219</v>
      </c>
      <c r="S42" s="943" t="s">
        <v>332</v>
      </c>
      <c r="T42" s="267" t="s">
        <v>220</v>
      </c>
      <c r="U42" s="268" t="s">
        <v>221</v>
      </c>
      <c r="V42" s="269" t="s">
        <v>26</v>
      </c>
      <c r="W42" s="270" t="s">
        <v>222</v>
      </c>
      <c r="X42" s="271" t="s">
        <v>69</v>
      </c>
    </row>
    <row r="43" spans="1:24" ht="15" customHeight="1">
      <c r="A43" s="284"/>
      <c r="B43" s="832" t="s">
        <v>167</v>
      </c>
      <c r="C43" s="833"/>
      <c r="D43" s="272">
        <f>IF('statement of marks'!L$6="","",'statement of marks'!L$6)</f>
        <v>5</v>
      </c>
      <c r="E43" s="272">
        <f>IF('statement of marks'!M$6="","",'statement of marks'!M$6)</f>
        <v>5</v>
      </c>
      <c r="F43" s="273">
        <f>IF('statement of marks'!N$6="","",'statement of marks'!N$6)</f>
        <v>10</v>
      </c>
      <c r="G43" s="272">
        <f>IF('statement of marks'!O$6="","",'statement of marks'!O$6)</f>
        <v>5</v>
      </c>
      <c r="H43" s="272">
        <f>IF('statement of marks'!P$6="","",'statement of marks'!P$6)</f>
        <v>5</v>
      </c>
      <c r="I43" s="273">
        <f>IF('statement of marks'!Q$6="","",'statement of marks'!Q$6)</f>
        <v>10</v>
      </c>
      <c r="J43" s="272">
        <f>IF('statement of marks'!R$6="","",'statement of marks'!R$6)</f>
        <v>5</v>
      </c>
      <c r="K43" s="272">
        <f>IF('statement of marks'!S$6="","",'statement of marks'!S$6)</f>
        <v>5</v>
      </c>
      <c r="L43" s="273">
        <f>IF('statement of marks'!T$6="","",'statement of marks'!T$6)</f>
        <v>10</v>
      </c>
      <c r="M43" s="272">
        <f>IF('statement of marks'!V$6="","",'statement of marks'!V$6)</f>
        <v>30</v>
      </c>
      <c r="N43" s="944">
        <f>IF('statement of marks'!W$6="","",'statement of marks'!W$6)</f>
        <v>30</v>
      </c>
      <c r="O43" s="272">
        <f>IF('statement of marks'!X$6="","",'statement of marks'!X$6)</f>
        <v>10</v>
      </c>
      <c r="P43" s="273">
        <f>IF('statement of marks'!Y$6="","",'statement of marks'!Y$6)</f>
        <v>70</v>
      </c>
      <c r="Q43" s="274">
        <f>IF('statement of marks'!Z$6="","",'statement of marks'!Z$6)</f>
        <v>100</v>
      </c>
      <c r="R43" s="272">
        <f>IF('statement of marks'!AA$6="","",'statement of marks'!AA$6)</f>
        <v>40</v>
      </c>
      <c r="S43" s="944">
        <f>IF('statement of marks'!AB$6="","",'statement of marks'!AB$6)</f>
        <v>40</v>
      </c>
      <c r="T43" s="272">
        <f>IF('statement of marks'!AC$6="","",'statement of marks'!AC$6)</f>
        <v>20</v>
      </c>
      <c r="U43" s="273">
        <f>IF('statement of marks'!AD$6="","",'statement of marks'!AD$6)</f>
        <v>100</v>
      </c>
      <c r="V43" s="275">
        <f>IF('statement of marks'!AE$6="","",'statement of marks'!AE$6)</f>
        <v>200</v>
      </c>
      <c r="W43" s="272" t="str">
        <f>IF('statement of marks'!AF$6="","",'statement of marks'!AF$6)</f>
        <v/>
      </c>
      <c r="X43" s="276" t="str">
        <f>IF('statement of marks'!AG$6="","",'statement of marks'!AG$6)</f>
        <v/>
      </c>
    </row>
    <row r="44" spans="1:24" ht="15" customHeight="1">
      <c r="A44" s="283"/>
      <c r="B44" s="774" t="str">
        <f>IF('statement of marks'!$L$3="","",'statement of marks'!$L$3)</f>
        <v>HINDI</v>
      </c>
      <c r="C44" s="784"/>
      <c r="D44" s="270">
        <f>IF('statement of marks'!L8="","",'statement of marks'!L8)</f>
        <v>5</v>
      </c>
      <c r="E44" s="270">
        <f>IF('statement of marks'!M8="","",'statement of marks'!M8)</f>
        <v>5</v>
      </c>
      <c r="F44" s="277">
        <f>IF('statement of marks'!N8="","",'statement of marks'!N8)</f>
        <v>10</v>
      </c>
      <c r="G44" s="270">
        <f>IF('statement of marks'!O8="","",'statement of marks'!O8)</f>
        <v>5</v>
      </c>
      <c r="H44" s="270">
        <f>IF('statement of marks'!P8="","",'statement of marks'!P8)</f>
        <v>5</v>
      </c>
      <c r="I44" s="277">
        <f>IF('statement of marks'!Q8="","",'statement of marks'!Q8)</f>
        <v>10</v>
      </c>
      <c r="J44" s="270">
        <f>IF('statement of marks'!R8="","",'statement of marks'!R8)</f>
        <v>5</v>
      </c>
      <c r="K44" s="270">
        <f>IF('statement of marks'!S8="","",'statement of marks'!S8)</f>
        <v>5</v>
      </c>
      <c r="L44" s="277">
        <f>IF('statement of marks'!T8="","",'statement of marks'!T8)</f>
        <v>10</v>
      </c>
      <c r="M44" s="270">
        <f>IF('statement of marks'!V8="","",'statement of marks'!V8)</f>
        <v>29</v>
      </c>
      <c r="N44" s="944">
        <f>IF('statement of marks'!W8="","",'statement of marks'!W8)</f>
        <v>29</v>
      </c>
      <c r="O44" s="270">
        <f>IF('statement of marks'!X8="","",'statement of marks'!X8)</f>
        <v>9</v>
      </c>
      <c r="P44" s="277">
        <f>IF('statement of marks'!Y8="","",'statement of marks'!Y8)</f>
        <v>67</v>
      </c>
      <c r="Q44" s="278">
        <f>IF('statement of marks'!Z8="","",'statement of marks'!Z8)</f>
        <v>97</v>
      </c>
      <c r="R44" s="270">
        <f>IF('statement of marks'!AA8="","",'statement of marks'!AA8)</f>
        <v>39</v>
      </c>
      <c r="S44" s="944">
        <f>IF('statement of marks'!AB8="","",'statement of marks'!AB8)</f>
        <v>39</v>
      </c>
      <c r="T44" s="270">
        <f>IF('statement of marks'!AC8="","",'statement of marks'!AC8)</f>
        <v>20</v>
      </c>
      <c r="U44" s="277">
        <f>IF('statement of marks'!AD8="","",'statement of marks'!AD8)</f>
        <v>98</v>
      </c>
      <c r="V44" s="279">
        <f>IF('statement of marks'!AE8="","",'statement of marks'!AE8)</f>
        <v>195</v>
      </c>
      <c r="W44" s="270">
        <f>IF('statement of marks'!AF8="","",'statement of marks'!AF8)</f>
        <v>98</v>
      </c>
      <c r="X44" s="271" t="str">
        <f>IF('statement of marks'!AG8="","",'statement of marks'!AG8)</f>
        <v>A</v>
      </c>
    </row>
    <row r="45" spans="1:24" ht="15" customHeight="1">
      <c r="A45" s="283"/>
      <c r="B45" s="774" t="str">
        <f>IF('statement of marks'!$AJ$3="","",'statement of marks'!$AJ$3)</f>
        <v>ENGLISH</v>
      </c>
      <c r="C45" s="784"/>
      <c r="D45" s="270">
        <f>IF('statement of marks'!AJ8="","",'statement of marks'!AJ8)</f>
        <v>5</v>
      </c>
      <c r="E45" s="270">
        <f>IF('statement of marks'!AK8="","",'statement of marks'!AK8)</f>
        <v>5</v>
      </c>
      <c r="F45" s="277">
        <f>IF('statement of marks'!AL8="","",'statement of marks'!AL8)</f>
        <v>10</v>
      </c>
      <c r="G45" s="270">
        <f>IF('statement of marks'!AM8="","",'statement of marks'!AM8)</f>
        <v>5</v>
      </c>
      <c r="H45" s="270">
        <f>IF('statement of marks'!AN8="","",'statement of marks'!AN8)</f>
        <v>5</v>
      </c>
      <c r="I45" s="277">
        <f>IF('statement of marks'!AO8="","",'statement of marks'!AO8)</f>
        <v>10</v>
      </c>
      <c r="J45" s="270">
        <f>IF('statement of marks'!AP8="","",'statement of marks'!AP8)</f>
        <v>5</v>
      </c>
      <c r="K45" s="270">
        <f>IF('statement of marks'!AQ8="","",'statement of marks'!AQ8)</f>
        <v>5</v>
      </c>
      <c r="L45" s="277">
        <f>IF('statement of marks'!AR8="","",'statement of marks'!AR8)</f>
        <v>10</v>
      </c>
      <c r="M45" s="270">
        <f>IF('statement of marks'!AT8="","",'statement of marks'!AT8)</f>
        <v>29</v>
      </c>
      <c r="N45" s="944">
        <f>IF('statement of marks'!AU8="","",'statement of marks'!AU8)</f>
        <v>29</v>
      </c>
      <c r="O45" s="270">
        <f>IF('statement of marks'!AV8="","",'statement of marks'!AV8)</f>
        <v>9</v>
      </c>
      <c r="P45" s="277">
        <f>IF('statement of marks'!AW8="","",'statement of marks'!AW8)</f>
        <v>67</v>
      </c>
      <c r="Q45" s="278">
        <f>IF('statement of marks'!AX8="","",'statement of marks'!AX8)</f>
        <v>97</v>
      </c>
      <c r="R45" s="270">
        <f>IF('statement of marks'!AY8="","",'statement of marks'!AY8)</f>
        <v>39</v>
      </c>
      <c r="S45" s="944">
        <f>IF('statement of marks'!AZ8="","",'statement of marks'!AZ8)</f>
        <v>39</v>
      </c>
      <c r="T45" s="270">
        <f>IF('statement of marks'!BA8="","",'statement of marks'!BA8)</f>
        <v>20</v>
      </c>
      <c r="U45" s="277">
        <f>IF('statement of marks'!BB8="","",'statement of marks'!BB8)</f>
        <v>98</v>
      </c>
      <c r="V45" s="279">
        <f>IF('statement of marks'!BC8="","",'statement of marks'!BC8)</f>
        <v>195</v>
      </c>
      <c r="W45" s="270">
        <f>IF('statement of marks'!BD8="","",'statement of marks'!BD8)</f>
        <v>98</v>
      </c>
      <c r="X45" s="271" t="str">
        <f>IF('statement of marks'!BE8="","",'statement of marks'!BE8)</f>
        <v>A</v>
      </c>
    </row>
    <row r="46" spans="1:24" ht="15" customHeight="1">
      <c r="A46" s="283"/>
      <c r="B46" s="774" t="str">
        <f>IF('statement of marks'!BH8="s","SANSKRIT",IF('statement of marks'!BH8="u","URDU",IF('statement of marks'!BH8="g","GUJRATI",IF('statement of marks'!BH8="p","PUNJABI",IF('statement of marks'!BH8="sd","fla/kh","THIRD LANGUAGE")))))</f>
        <v>SANSKRIT</v>
      </c>
      <c r="C46" s="784"/>
      <c r="D46" s="270">
        <f>IF('statement of marks'!BI8="","",'statement of marks'!BI8)</f>
        <v>5</v>
      </c>
      <c r="E46" s="270">
        <f>IF('statement of marks'!BJ8="","",'statement of marks'!BJ8)</f>
        <v>5</v>
      </c>
      <c r="F46" s="277">
        <f>IF('statement of marks'!BK8="","",'statement of marks'!BK8)</f>
        <v>10</v>
      </c>
      <c r="G46" s="270">
        <f>IF('statement of marks'!BL8="","",'statement of marks'!BL8)</f>
        <v>5</v>
      </c>
      <c r="H46" s="270">
        <f>IF('statement of marks'!BM8="","",'statement of marks'!BM8)</f>
        <v>5</v>
      </c>
      <c r="I46" s="277">
        <f>IF('statement of marks'!BN8="","",'statement of marks'!BN8)</f>
        <v>10</v>
      </c>
      <c r="J46" s="270">
        <f>IF('statement of marks'!BO8="","",'statement of marks'!BO8)</f>
        <v>5</v>
      </c>
      <c r="K46" s="270">
        <f>IF('statement of marks'!BP8="","",'statement of marks'!BP8)</f>
        <v>5</v>
      </c>
      <c r="L46" s="277">
        <f>IF('statement of marks'!BQ8="","",'statement of marks'!BQ8)</f>
        <v>10</v>
      </c>
      <c r="M46" s="270">
        <f>IF('statement of marks'!BS8="","",'statement of marks'!BS8)</f>
        <v>50</v>
      </c>
      <c r="N46" s="944"/>
      <c r="O46" s="270">
        <f>IF('statement of marks'!BT8="","",'statement of marks'!BT8)</f>
        <v>20</v>
      </c>
      <c r="P46" s="277">
        <f>IF('statement of marks'!BU8="","",'statement of marks'!BU8)</f>
        <v>70</v>
      </c>
      <c r="Q46" s="278">
        <f>IF('statement of marks'!BV8="","",'statement of marks'!BV8)</f>
        <v>100</v>
      </c>
      <c r="R46" s="270">
        <f>IF('statement of marks'!BW8="","",'statement of marks'!BW8)</f>
        <v>70</v>
      </c>
      <c r="S46" s="944"/>
      <c r="T46" s="270">
        <f>IF('statement of marks'!BX8="","",'statement of marks'!BX8)</f>
        <v>30</v>
      </c>
      <c r="U46" s="277">
        <f>IF('statement of marks'!BY8="","",'statement of marks'!BY8)</f>
        <v>100</v>
      </c>
      <c r="V46" s="279">
        <f>IF('statement of marks'!BZ8="","",'statement of marks'!BZ8)</f>
        <v>200</v>
      </c>
      <c r="W46" s="270">
        <f>IF('statement of marks'!CA8="","",'statement of marks'!CA8)</f>
        <v>100</v>
      </c>
      <c r="X46" s="271" t="str">
        <f>IF('statement of marks'!CB8="","",'statement of marks'!CB8)</f>
        <v>A</v>
      </c>
    </row>
    <row r="47" spans="1:24" ht="15" customHeight="1">
      <c r="A47" s="283"/>
      <c r="B47" s="774" t="str">
        <f>IF('statement of marks'!$CE$3="","",'statement of marks'!$CE$3)</f>
        <v>MATHEMATICS</v>
      </c>
      <c r="C47" s="784"/>
      <c r="D47" s="270">
        <f>IF('statement of marks'!CE8="","",'statement of marks'!CE8)</f>
        <v>5</v>
      </c>
      <c r="E47" s="270">
        <f>IF('statement of marks'!CF8="","",'statement of marks'!CF8)</f>
        <v>5</v>
      </c>
      <c r="F47" s="277">
        <f>IF('statement of marks'!CG8="","",'statement of marks'!CG8)</f>
        <v>10</v>
      </c>
      <c r="G47" s="270">
        <f>IF('statement of marks'!CH8="","",'statement of marks'!CH8)</f>
        <v>5</v>
      </c>
      <c r="H47" s="270">
        <f>IF('statement of marks'!CI8="","",'statement of marks'!CI8)</f>
        <v>5</v>
      </c>
      <c r="I47" s="277">
        <f>IF('statement of marks'!CJ8="","",'statement of marks'!CJ8)</f>
        <v>10</v>
      </c>
      <c r="J47" s="270">
        <f>IF('statement of marks'!CK8="","",'statement of marks'!CK8)</f>
        <v>5</v>
      </c>
      <c r="K47" s="270">
        <f>IF('statement of marks'!CL8="","",'statement of marks'!CL8)</f>
        <v>5</v>
      </c>
      <c r="L47" s="277">
        <f>IF('statement of marks'!CM8="","",'statement of marks'!CM8)</f>
        <v>10</v>
      </c>
      <c r="M47" s="270">
        <f>IF('statement of marks'!CO8="","",'statement of marks'!CO8)</f>
        <v>29</v>
      </c>
      <c r="N47" s="944">
        <f>IF('statement of marks'!CP8="","",'statement of marks'!CP8)</f>
        <v>29</v>
      </c>
      <c r="O47" s="270">
        <f>IF('statement of marks'!CQ8="","",'statement of marks'!CQ8)</f>
        <v>9</v>
      </c>
      <c r="P47" s="277">
        <f>IF('statement of marks'!CR8="","",'statement of marks'!CR8)</f>
        <v>67</v>
      </c>
      <c r="Q47" s="278">
        <f>IF('statement of marks'!CS8="","",'statement of marks'!CS8)</f>
        <v>97</v>
      </c>
      <c r="R47" s="270">
        <f>IF('statement of marks'!CT8="","",'statement of marks'!CT8)</f>
        <v>39</v>
      </c>
      <c r="S47" s="944">
        <f>IF('statement of marks'!CU8="","",'statement of marks'!CU8)</f>
        <v>39</v>
      </c>
      <c r="T47" s="270">
        <f>IF('statement of marks'!CV8="","",'statement of marks'!CV8)</f>
        <v>20</v>
      </c>
      <c r="U47" s="277">
        <f>IF('statement of marks'!CW8="","",'statement of marks'!CW8)</f>
        <v>98</v>
      </c>
      <c r="V47" s="279">
        <f>IF('statement of marks'!CX8="","",'statement of marks'!CX8)</f>
        <v>195</v>
      </c>
      <c r="W47" s="270">
        <f>IF('statement of marks'!CY8="","",'statement of marks'!CY8)</f>
        <v>98</v>
      </c>
      <c r="X47" s="271" t="str">
        <f>IF('statement of marks'!CZ8="","",'statement of marks'!CZ8)</f>
        <v>A</v>
      </c>
    </row>
    <row r="48" spans="1:24" ht="15" customHeight="1">
      <c r="A48" s="283"/>
      <c r="B48" s="774" t="str">
        <f>IF('statement of marks'!$DC$3="","",'statement of marks'!$DC$3)</f>
        <v>SCIENCE</v>
      </c>
      <c r="C48" s="784"/>
      <c r="D48" s="270">
        <f>IF('statement of marks'!DC8="","",'statement of marks'!DC8)</f>
        <v>5</v>
      </c>
      <c r="E48" s="270">
        <f>IF('statement of marks'!DD8="","",'statement of marks'!DD8)</f>
        <v>5</v>
      </c>
      <c r="F48" s="277">
        <f>IF('statement of marks'!DE8="","",'statement of marks'!DE8)</f>
        <v>10</v>
      </c>
      <c r="G48" s="270">
        <f>IF('statement of marks'!DF8="","",'statement of marks'!DF8)</f>
        <v>5</v>
      </c>
      <c r="H48" s="270">
        <f>IF('statement of marks'!DG8="","",'statement of marks'!DG8)</f>
        <v>5</v>
      </c>
      <c r="I48" s="277">
        <f>IF('statement of marks'!DH8="","",'statement of marks'!DH8)</f>
        <v>10</v>
      </c>
      <c r="J48" s="270">
        <f>IF('statement of marks'!DI8="","",'statement of marks'!DI8)</f>
        <v>5</v>
      </c>
      <c r="K48" s="270">
        <f>IF('statement of marks'!DJ8="","",'statement of marks'!DJ8)</f>
        <v>5</v>
      </c>
      <c r="L48" s="277">
        <f>IF('statement of marks'!DK8="","",'statement of marks'!DK8)</f>
        <v>10</v>
      </c>
      <c r="M48" s="270">
        <f>IF('statement of marks'!DM8="","",'statement of marks'!DM8)</f>
        <v>50</v>
      </c>
      <c r="N48" s="944"/>
      <c r="O48" s="270">
        <f>IF('statement of marks'!DN8="","",'statement of marks'!DN8)</f>
        <v>20</v>
      </c>
      <c r="P48" s="277">
        <f>IF('statement of marks'!DO8="","",'statement of marks'!DO8)</f>
        <v>70</v>
      </c>
      <c r="Q48" s="278">
        <f>IF('statement of marks'!DP8="","",'statement of marks'!DP8)</f>
        <v>100</v>
      </c>
      <c r="R48" s="270">
        <f>IF('statement of marks'!DQ8="","",'statement of marks'!DQ8)</f>
        <v>70</v>
      </c>
      <c r="S48" s="944"/>
      <c r="T48" s="270">
        <f>IF('statement of marks'!DR8="","",'statement of marks'!DR8)</f>
        <v>30</v>
      </c>
      <c r="U48" s="277">
        <f>IF('statement of marks'!DS8="","",'statement of marks'!DS8)</f>
        <v>100</v>
      </c>
      <c r="V48" s="279">
        <f>IF('statement of marks'!DT8="","",'statement of marks'!DT8)</f>
        <v>200</v>
      </c>
      <c r="W48" s="270">
        <f>IF('statement of marks'!DU8="","",'statement of marks'!DU8)</f>
        <v>100</v>
      </c>
      <c r="X48" s="271" t="str">
        <f>IF('statement of marks'!DV8="","",'statement of marks'!DV8)</f>
        <v>A</v>
      </c>
    </row>
    <row r="49" spans="1:24" ht="15" customHeight="1">
      <c r="A49" s="283"/>
      <c r="B49" s="774" t="str">
        <f>IF('statement of marks'!$DY$3="","",'statement of marks'!$DY$3)</f>
        <v>SOCIAL STUDIES</v>
      </c>
      <c r="C49" s="784"/>
      <c r="D49" s="270">
        <f>IF('statement of marks'!DY8="","",'statement of marks'!DY8)</f>
        <v>5</v>
      </c>
      <c r="E49" s="270">
        <f>IF('statement of marks'!DZ8="","",'statement of marks'!DZ8)</f>
        <v>5</v>
      </c>
      <c r="F49" s="277">
        <f>IF('statement of marks'!EA8="","",'statement of marks'!EA8)</f>
        <v>10</v>
      </c>
      <c r="G49" s="270">
        <f>IF('statement of marks'!EB8="","",'statement of marks'!EB8)</f>
        <v>5</v>
      </c>
      <c r="H49" s="270">
        <f>IF('statement of marks'!EC8="","",'statement of marks'!EC8)</f>
        <v>5</v>
      </c>
      <c r="I49" s="277">
        <f>IF('statement of marks'!ED8="","",'statement of marks'!ED8)</f>
        <v>10</v>
      </c>
      <c r="J49" s="270">
        <f>IF('statement of marks'!EE8="","",'statement of marks'!EE8)</f>
        <v>5</v>
      </c>
      <c r="K49" s="270">
        <f>IF('statement of marks'!EF8="","",'statement of marks'!EF8)</f>
        <v>5</v>
      </c>
      <c r="L49" s="277">
        <f>IF('statement of marks'!EG8="","",'statement of marks'!EG8)</f>
        <v>10</v>
      </c>
      <c r="M49" s="270">
        <f>IF('statement of marks'!EI8="","",'statement of marks'!EI8)</f>
        <v>50</v>
      </c>
      <c r="N49" s="944"/>
      <c r="O49" s="270">
        <f>IF('statement of marks'!EJ8="","",'statement of marks'!EJ8)</f>
        <v>20</v>
      </c>
      <c r="P49" s="277">
        <f>IF('statement of marks'!EK8="","",'statement of marks'!EK8)</f>
        <v>70</v>
      </c>
      <c r="Q49" s="278">
        <f>IF('statement of marks'!EL8="","",'statement of marks'!EL8)</f>
        <v>100</v>
      </c>
      <c r="R49" s="270">
        <f>IF('statement of marks'!EM8="","",'statement of marks'!EM8)</f>
        <v>70</v>
      </c>
      <c r="S49" s="944"/>
      <c r="T49" s="270">
        <f>IF('statement of marks'!EN8="","",'statement of marks'!EN8)</f>
        <v>30</v>
      </c>
      <c r="U49" s="277">
        <f>IF('statement of marks'!EO8="","",'statement of marks'!EO8)</f>
        <v>100</v>
      </c>
      <c r="V49" s="279">
        <f>IF('statement of marks'!EP8="","",'statement of marks'!EP8)</f>
        <v>200</v>
      </c>
      <c r="W49" s="270">
        <f>IF('statement of marks'!EQ8="","",'statement of marks'!EQ8)</f>
        <v>100</v>
      </c>
      <c r="X49" s="271" t="str">
        <f>IF('statement of marks'!ER8="","",'statement of marks'!ER8)</f>
        <v>A</v>
      </c>
    </row>
    <row r="50" spans="1:24" ht="15" customHeight="1">
      <c r="A50" s="283"/>
      <c r="B50" s="774" t="s">
        <v>173</v>
      </c>
      <c r="C50" s="784"/>
      <c r="D50" s="792" t="s">
        <v>168</v>
      </c>
      <c r="E50" s="792"/>
      <c r="F50" s="792"/>
      <c r="G50" s="792" t="s">
        <v>169</v>
      </c>
      <c r="H50" s="792"/>
      <c r="I50" s="792"/>
      <c r="J50" s="792" t="s">
        <v>178</v>
      </c>
      <c r="K50" s="792"/>
      <c r="L50" s="792"/>
      <c r="M50" s="792" t="s">
        <v>170</v>
      </c>
      <c r="N50" s="792"/>
      <c r="O50" s="792"/>
      <c r="P50" s="792"/>
      <c r="Q50" s="792" t="s">
        <v>223</v>
      </c>
      <c r="R50" s="792"/>
      <c r="S50" s="792"/>
      <c r="T50" s="792"/>
      <c r="U50" s="280"/>
      <c r="V50" s="792" t="s">
        <v>218</v>
      </c>
      <c r="W50" s="792"/>
      <c r="X50" s="827"/>
    </row>
    <row r="51" spans="1:24" ht="15" customHeight="1">
      <c r="A51" s="284"/>
      <c r="B51" s="828" t="s">
        <v>167</v>
      </c>
      <c r="C51" s="829"/>
      <c r="D51" s="830">
        <f>IF('statement of marks'!EU$6="","",'statement of marks'!EU$6)</f>
        <v>20</v>
      </c>
      <c r="E51" s="830"/>
      <c r="F51" s="830"/>
      <c r="G51" s="830">
        <f>IF('statement of marks'!EV$6="","",'statement of marks'!EV$6)</f>
        <v>20</v>
      </c>
      <c r="H51" s="830"/>
      <c r="I51" s="830"/>
      <c r="J51" s="830">
        <f>IF('statement of marks'!EX$6="","",'statement of marks'!EX$6)</f>
        <v>20</v>
      </c>
      <c r="K51" s="830"/>
      <c r="L51" s="830"/>
      <c r="M51" s="830">
        <f>IF('statement of marks'!EW$6="","",'statement of marks'!EW$6)</f>
        <v>20</v>
      </c>
      <c r="N51" s="830"/>
      <c r="O51" s="830"/>
      <c r="P51" s="830"/>
      <c r="Q51" s="830">
        <f>IF('statement of marks'!EY$6="","",'statement of marks'!EY$6)</f>
        <v>20</v>
      </c>
      <c r="R51" s="830"/>
      <c r="S51" s="830"/>
      <c r="T51" s="830"/>
      <c r="U51" s="289"/>
      <c r="V51" s="272">
        <f>IF('statement of marks'!EZ$6="","",'statement of marks'!EZ$6)</f>
        <v>100</v>
      </c>
      <c r="W51" s="272" t="s">
        <v>222</v>
      </c>
      <c r="X51" s="276" t="s">
        <v>69</v>
      </c>
    </row>
    <row r="52" spans="1:24" ht="15" customHeight="1">
      <c r="A52" s="283"/>
      <c r="B52" s="774" t="str">
        <f>IF('statement of marks'!$EU$3="","",'statement of marks'!$EU$3)</f>
        <v>WORK EXPERIENCE</v>
      </c>
      <c r="C52" s="784"/>
      <c r="D52" s="783">
        <f>IF('statement of marks'!EU8="","",'statement of marks'!EU8)</f>
        <v>20</v>
      </c>
      <c r="E52" s="783"/>
      <c r="F52" s="783"/>
      <c r="G52" s="783">
        <f>IF('statement of marks'!EV8="","",'statement of marks'!EV8)</f>
        <v>20</v>
      </c>
      <c r="H52" s="783"/>
      <c r="I52" s="783"/>
      <c r="J52" s="783">
        <f>IF('statement of marks'!EX8="","",'statement of marks'!EX8)</f>
        <v>20</v>
      </c>
      <c r="K52" s="783"/>
      <c r="L52" s="783"/>
      <c r="M52" s="783">
        <f>IF('statement of marks'!EW8="","",'statement of marks'!EW8)</f>
        <v>20</v>
      </c>
      <c r="N52" s="783"/>
      <c r="O52" s="783"/>
      <c r="P52" s="783"/>
      <c r="Q52" s="783">
        <f>IF('statement of marks'!EY8="","",'statement of marks'!EY8)</f>
        <v>20</v>
      </c>
      <c r="R52" s="783"/>
      <c r="S52" s="783"/>
      <c r="T52" s="783"/>
      <c r="U52" s="280"/>
      <c r="V52" s="280">
        <f>IF('statement of marks'!EZ8="","",'statement of marks'!EZ8)</f>
        <v>100</v>
      </c>
      <c r="W52" s="280">
        <f>IF('statement of marks'!FA8="","",'statement of marks'!FA8)</f>
        <v>100</v>
      </c>
      <c r="X52" s="281" t="str">
        <f>IF('statement of marks'!FB8="","",'statement of marks'!FB8)</f>
        <v>A</v>
      </c>
    </row>
    <row r="53" spans="1:24" ht="15" customHeight="1">
      <c r="A53" s="283"/>
      <c r="B53" s="774" t="str">
        <f>IF('statement of marks'!$FE$3="","",'statement of marks'!$FE$3)</f>
        <v>ART EDUCATION</v>
      </c>
      <c r="C53" s="784"/>
      <c r="D53" s="783">
        <f>IF('statement of marks'!FE8="","",'statement of marks'!FE8)</f>
        <v>20</v>
      </c>
      <c r="E53" s="783"/>
      <c r="F53" s="783"/>
      <c r="G53" s="783">
        <f>IF('statement of marks'!FF8="","",'statement of marks'!FF8)</f>
        <v>20</v>
      </c>
      <c r="H53" s="783"/>
      <c r="I53" s="783"/>
      <c r="J53" s="783">
        <f>IF('statement of marks'!FH8="","",'statement of marks'!FH8)</f>
        <v>20</v>
      </c>
      <c r="K53" s="783"/>
      <c r="L53" s="783"/>
      <c r="M53" s="783">
        <f>IF('statement of marks'!FG8="","",'statement of marks'!FG8)</f>
        <v>20</v>
      </c>
      <c r="N53" s="783"/>
      <c r="O53" s="783"/>
      <c r="P53" s="783"/>
      <c r="Q53" s="783">
        <f>IF('statement of marks'!FI8="","",'statement of marks'!FI8)</f>
        <v>20</v>
      </c>
      <c r="R53" s="783"/>
      <c r="S53" s="783"/>
      <c r="T53" s="783"/>
      <c r="U53" s="280"/>
      <c r="V53" s="280">
        <f>IF('statement of marks'!FJ8="","",'statement of marks'!FJ8)</f>
        <v>100</v>
      </c>
      <c r="W53" s="280">
        <f>IF('statement of marks'!FK8="","",'statement of marks'!FK8)</f>
        <v>100</v>
      </c>
      <c r="X53" s="281" t="str">
        <f>IF('statement of marks'!FL8="","",'statement of marks'!FL8)</f>
        <v>A</v>
      </c>
    </row>
    <row r="54" spans="1:24" ht="15" customHeight="1">
      <c r="A54" s="283"/>
      <c r="B54" s="774" t="str">
        <f>IF('statement of marks'!$FO$3="","",'statement of marks'!$FO$3)</f>
        <v>PHYSICIAL EDUCATION</v>
      </c>
      <c r="C54" s="784"/>
      <c r="D54" s="783">
        <f>IF('statement of marks'!FO8="","",'statement of marks'!FO8)</f>
        <v>20</v>
      </c>
      <c r="E54" s="783"/>
      <c r="F54" s="783"/>
      <c r="G54" s="783">
        <f>IF('statement of marks'!FP8="","",'statement of marks'!FP8)</f>
        <v>20</v>
      </c>
      <c r="H54" s="783"/>
      <c r="I54" s="783"/>
      <c r="J54" s="783">
        <f>IF('statement of marks'!FR8="","",'statement of marks'!FR8)</f>
        <v>20</v>
      </c>
      <c r="K54" s="783"/>
      <c r="L54" s="783"/>
      <c r="M54" s="783">
        <f>IF('statement of marks'!FQ8="","",'statement of marks'!FQ8)</f>
        <v>20</v>
      </c>
      <c r="N54" s="783"/>
      <c r="O54" s="783"/>
      <c r="P54" s="783"/>
      <c r="Q54" s="783">
        <f>IF('statement of marks'!FS8="","",'statement of marks'!FS8)</f>
        <v>20</v>
      </c>
      <c r="R54" s="783"/>
      <c r="S54" s="783"/>
      <c r="T54" s="783"/>
      <c r="U54" s="280"/>
      <c r="V54" s="280">
        <f>IF('statement of marks'!FT8="","",'statement of marks'!FT8)</f>
        <v>100</v>
      </c>
      <c r="W54" s="280">
        <f>IF('statement of marks'!FU8="","",'statement of marks'!FU8)</f>
        <v>100</v>
      </c>
      <c r="X54" s="281" t="str">
        <f>IF('statement of marks'!FV8="","",'statement of marks'!FV8)</f>
        <v>A</v>
      </c>
    </row>
    <row r="55" spans="1:24" ht="15" customHeight="1">
      <c r="A55" s="283"/>
      <c r="B55" s="771" t="s">
        <v>174</v>
      </c>
      <c r="C55" s="774"/>
      <c r="D55" s="792" t="str">
        <f>details!$DZ$3</f>
        <v>AUGUST</v>
      </c>
      <c r="E55" s="792"/>
      <c r="F55" s="792"/>
      <c r="G55" s="792" t="str">
        <f>details!$ED$3</f>
        <v>OCTOBER</v>
      </c>
      <c r="H55" s="792"/>
      <c r="I55" s="792"/>
      <c r="J55" s="792" t="str">
        <f>details!$EL$3</f>
        <v>FEBURARY</v>
      </c>
      <c r="K55" s="792"/>
      <c r="L55" s="792"/>
      <c r="M55" s="792" t="str">
        <f>details!$EH$3</f>
        <v>DECEMBER</v>
      </c>
      <c r="N55" s="792"/>
      <c r="O55" s="792"/>
      <c r="P55" s="792"/>
      <c r="Q55" s="792" t="str">
        <f>details!$EP$3</f>
        <v>GRAND TOAL</v>
      </c>
      <c r="R55" s="792"/>
      <c r="S55" s="792"/>
      <c r="T55" s="792"/>
      <c r="U55" s="759" t="s">
        <v>119</v>
      </c>
      <c r="V55" s="760"/>
      <c r="W55" s="760"/>
      <c r="X55" s="761"/>
    </row>
    <row r="56" spans="1:24" ht="15" customHeight="1">
      <c r="A56" s="283"/>
      <c r="B56" s="774" t="s">
        <v>176</v>
      </c>
      <c r="C56" s="784"/>
      <c r="D56" s="826" t="str">
        <f>IF(details!EC8="","",details!EC8)</f>
        <v/>
      </c>
      <c r="E56" s="826"/>
      <c r="F56" s="826"/>
      <c r="G56" s="826" t="str">
        <f>IF(details!EG8="","",details!EG8)</f>
        <v/>
      </c>
      <c r="H56" s="826"/>
      <c r="I56" s="826"/>
      <c r="J56" s="826" t="str">
        <f>IF(details!EO8="","",details!EO8)</f>
        <v/>
      </c>
      <c r="K56" s="826"/>
      <c r="L56" s="826"/>
      <c r="M56" s="826" t="str">
        <f>IF(details!EK8="","",details!EK8)</f>
        <v/>
      </c>
      <c r="N56" s="826"/>
      <c r="O56" s="826"/>
      <c r="P56" s="826"/>
      <c r="Q56" s="825" t="str">
        <f>IF(details!ER8="","",details!ER8)</f>
        <v/>
      </c>
      <c r="R56" s="825"/>
      <c r="S56" s="825"/>
      <c r="T56" s="825"/>
      <c r="U56" s="762">
        <f>'statement of marks'!$HL$108</f>
        <v>45046</v>
      </c>
      <c r="V56" s="763"/>
      <c r="W56" s="763"/>
      <c r="X56" s="764"/>
    </row>
    <row r="57" spans="1:24" ht="15" customHeight="1">
      <c r="A57" s="283"/>
      <c r="B57" s="823" t="s">
        <v>175</v>
      </c>
      <c r="C57" s="824"/>
      <c r="D57" s="825" t="str">
        <f>IF(details!EB8="","",details!EB8)</f>
        <v/>
      </c>
      <c r="E57" s="825"/>
      <c r="F57" s="825"/>
      <c r="G57" s="825" t="str">
        <f>IF(details!EF8="","",details!EF8)</f>
        <v/>
      </c>
      <c r="H57" s="825"/>
      <c r="I57" s="825"/>
      <c r="J57" s="825" t="str">
        <f>IF(details!EN8="","",details!EN8)</f>
        <v/>
      </c>
      <c r="K57" s="825"/>
      <c r="L57" s="825"/>
      <c r="M57" s="825" t="str">
        <f>IF(details!EJ8="","",details!EJ8)</f>
        <v/>
      </c>
      <c r="N57" s="825"/>
      <c r="O57" s="825"/>
      <c r="P57" s="825"/>
      <c r="Q57" s="822" t="str">
        <f>IF(details!EQ8="","",details!EQ8)</f>
        <v/>
      </c>
      <c r="R57" s="822"/>
      <c r="S57" s="822"/>
      <c r="T57" s="822"/>
      <c r="U57" s="759"/>
      <c r="V57" s="760"/>
      <c r="W57" s="760"/>
      <c r="X57" s="761"/>
    </row>
    <row r="58" spans="1:24" ht="15" customHeight="1">
      <c r="A58" s="816"/>
      <c r="B58" s="818" t="s">
        <v>235</v>
      </c>
      <c r="C58" s="819"/>
      <c r="D58" s="813" t="s">
        <v>190</v>
      </c>
      <c r="E58" s="813"/>
      <c r="F58" s="813"/>
      <c r="G58" s="813" t="s">
        <v>191</v>
      </c>
      <c r="H58" s="813"/>
      <c r="I58" s="813"/>
      <c r="J58" s="813" t="s">
        <v>148</v>
      </c>
      <c r="K58" s="813"/>
      <c r="L58" s="813"/>
      <c r="M58" s="813" t="s">
        <v>224</v>
      </c>
      <c r="N58" s="813"/>
      <c r="O58" s="813"/>
      <c r="P58" s="813"/>
      <c r="Q58" s="822" t="s">
        <v>196</v>
      </c>
      <c r="R58" s="822"/>
      <c r="S58" s="822"/>
      <c r="T58" s="822"/>
      <c r="U58" s="813" t="s">
        <v>233</v>
      </c>
      <c r="V58" s="813"/>
      <c r="W58" s="813"/>
      <c r="X58" s="815"/>
    </row>
    <row r="59" spans="1:24" ht="15" customHeight="1">
      <c r="A59" s="817"/>
      <c r="B59" s="820"/>
      <c r="C59" s="821"/>
      <c r="D59" s="813">
        <f>'statement of marks'!HJ8</f>
        <v>1200</v>
      </c>
      <c r="E59" s="813"/>
      <c r="F59" s="813"/>
      <c r="G59" s="813">
        <f>'statement of marks'!HK8</f>
        <v>1185</v>
      </c>
      <c r="H59" s="813"/>
      <c r="I59" s="813"/>
      <c r="J59" s="814">
        <f>'statement of marks'!HL8</f>
        <v>98.75</v>
      </c>
      <c r="K59" s="814"/>
      <c r="L59" s="814"/>
      <c r="M59" s="813" t="str">
        <f>'statement of marks'!HO8</f>
        <v>A</v>
      </c>
      <c r="N59" s="813"/>
      <c r="O59" s="813"/>
      <c r="P59" s="813"/>
      <c r="Q59" s="813">
        <f>'statement of marks'!HN8</f>
        <v>1</v>
      </c>
      <c r="R59" s="813"/>
      <c r="S59" s="813"/>
      <c r="T59" s="813"/>
      <c r="U59" s="813" t="str">
        <f>'statement of marks'!HI8</f>
        <v>PASSED</v>
      </c>
      <c r="V59" s="813"/>
      <c r="W59" s="813"/>
      <c r="X59" s="815"/>
    </row>
    <row r="60" spans="1:24" ht="15" customHeight="1">
      <c r="A60" s="283"/>
      <c r="B60" s="811" t="s">
        <v>177</v>
      </c>
      <c r="C60" s="812"/>
      <c r="D60" s="792"/>
      <c r="E60" s="792"/>
      <c r="F60" s="792"/>
      <c r="G60" s="792"/>
      <c r="H60" s="792"/>
      <c r="I60" s="792"/>
      <c r="J60" s="792"/>
      <c r="K60" s="792"/>
      <c r="L60" s="792"/>
      <c r="M60" s="792"/>
      <c r="N60" s="792"/>
      <c r="O60" s="792"/>
      <c r="P60" s="792"/>
      <c r="Q60" s="792"/>
      <c r="R60" s="792"/>
      <c r="S60" s="792"/>
      <c r="T60" s="792"/>
      <c r="U60" s="793"/>
      <c r="V60" s="794"/>
      <c r="W60" s="794"/>
      <c r="X60" s="804"/>
    </row>
    <row r="61" spans="1:24" ht="15" customHeight="1">
      <c r="A61" s="283"/>
      <c r="B61" s="809" t="s">
        <v>162</v>
      </c>
      <c r="C61" s="810"/>
      <c r="D61" s="792"/>
      <c r="E61" s="792"/>
      <c r="F61" s="792"/>
      <c r="G61" s="792"/>
      <c r="H61" s="792"/>
      <c r="I61" s="792"/>
      <c r="J61" s="792"/>
      <c r="K61" s="792"/>
      <c r="L61" s="792"/>
      <c r="M61" s="792"/>
      <c r="N61" s="792"/>
      <c r="O61" s="792"/>
      <c r="P61" s="792"/>
      <c r="Q61" s="792"/>
      <c r="R61" s="792"/>
      <c r="S61" s="792"/>
      <c r="T61" s="792"/>
      <c r="U61" s="796"/>
      <c r="V61" s="797"/>
      <c r="W61" s="797"/>
      <c r="X61" s="805"/>
    </row>
    <row r="62" spans="1:24" ht="15" customHeight="1">
      <c r="A62" s="283"/>
      <c r="B62" s="811" t="s">
        <v>163</v>
      </c>
      <c r="C62" s="812"/>
      <c r="D62" s="792"/>
      <c r="E62" s="792"/>
      <c r="F62" s="792"/>
      <c r="G62" s="792"/>
      <c r="H62" s="792"/>
      <c r="I62" s="792"/>
      <c r="J62" s="792"/>
      <c r="K62" s="792"/>
      <c r="L62" s="792"/>
      <c r="M62" s="792"/>
      <c r="N62" s="792"/>
      <c r="O62" s="792"/>
      <c r="P62" s="792"/>
      <c r="Q62" s="793" t="s">
        <v>225</v>
      </c>
      <c r="R62" s="794"/>
      <c r="S62" s="794"/>
      <c r="T62" s="795"/>
      <c r="U62" s="806"/>
      <c r="V62" s="807"/>
      <c r="W62" s="807"/>
      <c r="X62" s="808"/>
    </row>
    <row r="63" spans="1:24" ht="15" customHeight="1">
      <c r="A63" s="283"/>
      <c r="B63" s="802" t="s">
        <v>164</v>
      </c>
      <c r="C63" s="803"/>
      <c r="D63" s="792"/>
      <c r="E63" s="792"/>
      <c r="F63" s="792"/>
      <c r="G63" s="792"/>
      <c r="H63" s="792"/>
      <c r="I63" s="792"/>
      <c r="J63" s="792"/>
      <c r="K63" s="792"/>
      <c r="L63" s="792"/>
      <c r="M63" s="792"/>
      <c r="N63" s="792"/>
      <c r="O63" s="792"/>
      <c r="P63" s="792"/>
      <c r="Q63" s="796"/>
      <c r="R63" s="797"/>
      <c r="S63" s="797"/>
      <c r="T63" s="798"/>
      <c r="U63" s="785" t="s">
        <v>164</v>
      </c>
      <c r="V63" s="785"/>
      <c r="W63" s="785"/>
      <c r="X63" s="786"/>
    </row>
    <row r="64" spans="1:24" ht="15" customHeight="1" thickBot="1">
      <c r="A64" s="282"/>
      <c r="B64" s="787" t="s">
        <v>226</v>
      </c>
      <c r="C64" s="788"/>
      <c r="D64" s="789"/>
      <c r="E64" s="789"/>
      <c r="F64" s="789"/>
      <c r="G64" s="789"/>
      <c r="H64" s="789"/>
      <c r="I64" s="789"/>
      <c r="J64" s="789"/>
      <c r="K64" s="789"/>
      <c r="L64" s="789"/>
      <c r="M64" s="789"/>
      <c r="N64" s="789"/>
      <c r="O64" s="789"/>
      <c r="P64" s="789"/>
      <c r="Q64" s="799"/>
      <c r="R64" s="800"/>
      <c r="S64" s="800"/>
      <c r="T64" s="801"/>
      <c r="U64" s="790" t="s">
        <v>180</v>
      </c>
      <c r="V64" s="790"/>
      <c r="W64" s="790"/>
      <c r="X64" s="791"/>
    </row>
    <row r="65" spans="1:24" ht="15" customHeight="1">
      <c r="A65" s="285"/>
      <c r="B65" s="765" t="s">
        <v>179</v>
      </c>
      <c r="C65" s="766"/>
      <c r="D65" s="766"/>
      <c r="E65" s="766"/>
      <c r="F65" s="766"/>
      <c r="G65" s="766"/>
      <c r="H65" s="766"/>
      <c r="I65" s="766"/>
      <c r="J65" s="766"/>
      <c r="K65" s="766"/>
      <c r="L65" s="766"/>
      <c r="M65" s="766"/>
      <c r="N65" s="766"/>
      <c r="O65" s="766"/>
      <c r="P65" s="766"/>
      <c r="Q65" s="766"/>
      <c r="R65" s="766"/>
      <c r="S65" s="766"/>
      <c r="T65" s="766"/>
      <c r="U65" s="766"/>
      <c r="V65" s="766"/>
      <c r="W65" s="766"/>
      <c r="X65" s="767"/>
    </row>
    <row r="66" spans="1:24" ht="15" customHeight="1">
      <c r="A66" s="283"/>
      <c r="B66" s="768" t="str">
        <f>IF('statement of marks'!$A$1="","",'statement of marks'!$A$1)</f>
        <v>GOVT. HR. SEC. SCHOOL, MARJEEVI, NIMBAHERA</v>
      </c>
      <c r="C66" s="769"/>
      <c r="D66" s="769"/>
      <c r="E66" s="769"/>
      <c r="F66" s="769"/>
      <c r="G66" s="769"/>
      <c r="H66" s="769"/>
      <c r="I66" s="769"/>
      <c r="J66" s="769"/>
      <c r="K66" s="769"/>
      <c r="L66" s="769"/>
      <c r="M66" s="769"/>
      <c r="N66" s="769"/>
      <c r="O66" s="769"/>
      <c r="P66" s="769"/>
      <c r="Q66" s="769"/>
      <c r="R66" s="769"/>
      <c r="S66" s="769"/>
      <c r="T66" s="769"/>
      <c r="U66" s="769"/>
      <c r="V66" s="769"/>
      <c r="W66" s="769"/>
      <c r="X66" s="770"/>
    </row>
    <row r="67" spans="1:24" ht="15" customHeight="1">
      <c r="A67" s="283"/>
      <c r="B67" s="771" t="s">
        <v>118</v>
      </c>
      <c r="C67" s="771"/>
      <c r="D67" s="771" t="str">
        <f>IF('statement of marks'!$H$3="","",'statement of marks'!$H$3)</f>
        <v>2022-23</v>
      </c>
      <c r="E67" s="771"/>
      <c r="F67" s="771"/>
      <c r="G67" s="771"/>
      <c r="H67" s="771"/>
      <c r="I67" s="771"/>
      <c r="J67" s="771"/>
      <c r="K67" s="771"/>
      <c r="L67" s="771"/>
      <c r="M67" s="771"/>
      <c r="N67" s="771"/>
      <c r="O67" s="771"/>
      <c r="P67" s="771"/>
      <c r="Q67" s="771"/>
      <c r="R67" s="771"/>
      <c r="S67" s="771"/>
      <c r="T67" s="771"/>
      <c r="U67" s="771"/>
      <c r="V67" s="771"/>
      <c r="W67" s="771"/>
      <c r="X67" s="772"/>
    </row>
    <row r="68" spans="1:24" ht="15" customHeight="1">
      <c r="A68" s="283"/>
      <c r="B68" s="771" t="s">
        <v>158</v>
      </c>
      <c r="C68" s="771"/>
      <c r="D68" s="771" t="str">
        <f>IF('statement of marks'!I9="","",'statement of marks'!I9)</f>
        <v>A3</v>
      </c>
      <c r="E68" s="771"/>
      <c r="F68" s="771"/>
      <c r="G68" s="771"/>
      <c r="H68" s="771"/>
      <c r="I68" s="771"/>
      <c r="J68" s="771"/>
      <c r="K68" s="771"/>
      <c r="L68" s="771"/>
      <c r="M68" s="771"/>
      <c r="N68" s="771"/>
      <c r="O68" s="771"/>
      <c r="P68" s="771"/>
      <c r="Q68" s="771"/>
      <c r="R68" s="771"/>
      <c r="S68" s="771"/>
      <c r="T68" s="771"/>
      <c r="U68" s="771"/>
      <c r="V68" s="771"/>
      <c r="W68" s="771"/>
      <c r="X68" s="772"/>
    </row>
    <row r="69" spans="1:24" ht="15" customHeight="1">
      <c r="A69" s="283"/>
      <c r="B69" s="771" t="s">
        <v>20</v>
      </c>
      <c r="C69" s="771"/>
      <c r="D69" s="771" t="str">
        <f>IF('statement of marks'!J9="","",'statement of marks'!J9)</f>
        <v>B3</v>
      </c>
      <c r="E69" s="771"/>
      <c r="F69" s="771"/>
      <c r="G69" s="771"/>
      <c r="H69" s="771"/>
      <c r="I69" s="771"/>
      <c r="J69" s="771"/>
      <c r="K69" s="771"/>
      <c r="L69" s="771"/>
      <c r="M69" s="771"/>
      <c r="N69" s="771"/>
      <c r="O69" s="771"/>
      <c r="P69" s="771"/>
      <c r="Q69" s="771"/>
      <c r="R69" s="771"/>
      <c r="S69" s="771"/>
      <c r="T69" s="771"/>
      <c r="U69" s="771"/>
      <c r="V69" s="771"/>
      <c r="W69" s="771"/>
      <c r="X69" s="772"/>
    </row>
    <row r="70" spans="1:24" ht="15" customHeight="1">
      <c r="A70" s="283"/>
      <c r="B70" s="773" t="s">
        <v>21</v>
      </c>
      <c r="C70" s="773"/>
      <c r="D70" s="773" t="str">
        <f>IF('statement of marks'!K9="","",'statement of marks'!K9)</f>
        <v>C3</v>
      </c>
      <c r="E70" s="773"/>
      <c r="F70" s="773"/>
      <c r="G70" s="771"/>
      <c r="H70" s="771"/>
      <c r="I70" s="771"/>
      <c r="J70" s="771"/>
      <c r="K70" s="771"/>
      <c r="L70" s="771"/>
      <c r="M70" s="771"/>
      <c r="N70" s="771"/>
      <c r="O70" s="771"/>
      <c r="P70" s="771"/>
      <c r="Q70" s="771"/>
      <c r="R70" s="771"/>
      <c r="S70" s="771"/>
      <c r="T70" s="771"/>
      <c r="U70" s="771"/>
      <c r="V70" s="771"/>
      <c r="W70" s="771"/>
      <c r="X70" s="772"/>
    </row>
    <row r="71" spans="1:24" ht="15" customHeight="1">
      <c r="A71" s="283"/>
      <c r="B71" s="771" t="s">
        <v>159</v>
      </c>
      <c r="C71" s="771"/>
      <c r="D71" s="771" t="str">
        <f>IF('statement of marks'!$G$3="","",'statement of marks'!$G$3)</f>
        <v>6 A</v>
      </c>
      <c r="E71" s="771"/>
      <c r="F71" s="774"/>
      <c r="G71" s="775" t="s">
        <v>160</v>
      </c>
      <c r="H71" s="775"/>
      <c r="I71" s="775"/>
      <c r="J71" s="775">
        <f>IF('statement of marks'!D9="","",'statement of marks'!D9)</f>
        <v>803</v>
      </c>
      <c r="K71" s="775"/>
      <c r="L71" s="775"/>
      <c r="M71" s="776" t="s">
        <v>79</v>
      </c>
      <c r="N71" s="938"/>
      <c r="O71" s="775"/>
      <c r="P71" s="775"/>
      <c r="Q71" s="775" t="str">
        <f>IF('statement of marks'!F9="","",'statement of marks'!F9)</f>
        <v/>
      </c>
      <c r="R71" s="775"/>
      <c r="S71" s="775"/>
      <c r="T71" s="777"/>
      <c r="U71" s="778" t="str">
        <f>IF('statement of marks'!$I$3="","",'statement of marks'!$I$3)</f>
        <v>SCHOOL DISE CODE</v>
      </c>
      <c r="V71" s="779"/>
      <c r="W71" s="779"/>
      <c r="X71" s="780"/>
    </row>
    <row r="72" spans="1:24" ht="15" customHeight="1">
      <c r="A72" s="283"/>
      <c r="B72" s="263" t="s">
        <v>172</v>
      </c>
      <c r="C72" s="264"/>
      <c r="D72" s="781" t="str">
        <f>IF('statement of marks'!G9="","",'statement of marks'!G9)</f>
        <v/>
      </c>
      <c r="E72" s="782"/>
      <c r="F72" s="782"/>
      <c r="G72" s="834" t="str">
        <f>IF('statement of marks'!H9="","",'statement of marks'!H9)</f>
        <v/>
      </c>
      <c r="H72" s="834"/>
      <c r="I72" s="834"/>
      <c r="J72" s="834"/>
      <c r="K72" s="834"/>
      <c r="L72" s="834"/>
      <c r="M72" s="834"/>
      <c r="N72" s="834"/>
      <c r="O72" s="834"/>
      <c r="P72" s="834"/>
      <c r="Q72" s="834"/>
      <c r="R72" s="834"/>
      <c r="S72" s="834"/>
      <c r="T72" s="835"/>
      <c r="U72" s="774" t="str">
        <f>IF('statement of marks'!$J$3="","",'statement of marks'!$J$3)</f>
        <v>08291009401</v>
      </c>
      <c r="V72" s="784"/>
      <c r="W72" s="784"/>
      <c r="X72" s="836"/>
    </row>
    <row r="73" spans="1:24" ht="15" customHeight="1">
      <c r="A73" s="283"/>
      <c r="B73" s="265" t="s">
        <v>161</v>
      </c>
      <c r="C73" s="266" t="s">
        <v>166</v>
      </c>
      <c r="D73" s="837" t="s">
        <v>168</v>
      </c>
      <c r="E73" s="837"/>
      <c r="F73" s="837"/>
      <c r="G73" s="837" t="s">
        <v>169</v>
      </c>
      <c r="H73" s="837"/>
      <c r="I73" s="837"/>
      <c r="J73" s="837" t="s">
        <v>170</v>
      </c>
      <c r="K73" s="837"/>
      <c r="L73" s="837"/>
      <c r="M73" s="838" t="s">
        <v>171</v>
      </c>
      <c r="N73" s="838"/>
      <c r="O73" s="838"/>
      <c r="P73" s="838"/>
      <c r="Q73" s="839" t="s">
        <v>217</v>
      </c>
      <c r="R73" s="841" t="s">
        <v>91</v>
      </c>
      <c r="S73" s="841"/>
      <c r="T73" s="841"/>
      <c r="U73" s="842"/>
      <c r="V73" s="783" t="s">
        <v>218</v>
      </c>
      <c r="W73" s="783"/>
      <c r="X73" s="831"/>
    </row>
    <row r="74" spans="1:24" ht="15" customHeight="1">
      <c r="A74" s="283"/>
      <c r="B74" s="265"/>
      <c r="C74" s="266"/>
      <c r="D74" s="267" t="s">
        <v>219</v>
      </c>
      <c r="E74" s="267" t="s">
        <v>220</v>
      </c>
      <c r="F74" s="268" t="s">
        <v>221</v>
      </c>
      <c r="G74" s="267" t="s">
        <v>219</v>
      </c>
      <c r="H74" s="267" t="s">
        <v>220</v>
      </c>
      <c r="I74" s="268" t="s">
        <v>221</v>
      </c>
      <c r="J74" s="267" t="s">
        <v>219</v>
      </c>
      <c r="K74" s="267" t="s">
        <v>220</v>
      </c>
      <c r="L74" s="268" t="s">
        <v>221</v>
      </c>
      <c r="M74" s="267" t="s">
        <v>219</v>
      </c>
      <c r="N74" s="943" t="s">
        <v>332</v>
      </c>
      <c r="O74" s="267" t="s">
        <v>220</v>
      </c>
      <c r="P74" s="268" t="s">
        <v>221</v>
      </c>
      <c r="Q74" s="840"/>
      <c r="R74" s="267" t="s">
        <v>219</v>
      </c>
      <c r="S74" s="943" t="s">
        <v>332</v>
      </c>
      <c r="T74" s="267" t="s">
        <v>220</v>
      </c>
      <c r="U74" s="268" t="s">
        <v>221</v>
      </c>
      <c r="V74" s="269" t="s">
        <v>26</v>
      </c>
      <c r="W74" s="270" t="s">
        <v>222</v>
      </c>
      <c r="X74" s="271" t="s">
        <v>69</v>
      </c>
    </row>
    <row r="75" spans="1:24" ht="15" customHeight="1">
      <c r="A75" s="284"/>
      <c r="B75" s="832" t="s">
        <v>167</v>
      </c>
      <c r="C75" s="833"/>
      <c r="D75" s="272">
        <f>IF('statement of marks'!L$6="","",'statement of marks'!L$6)</f>
        <v>5</v>
      </c>
      <c r="E75" s="272">
        <f>IF('statement of marks'!M$6="","",'statement of marks'!M$6)</f>
        <v>5</v>
      </c>
      <c r="F75" s="273">
        <f>IF('statement of marks'!N$6="","",'statement of marks'!N$6)</f>
        <v>10</v>
      </c>
      <c r="G75" s="272">
        <f>IF('statement of marks'!O$6="","",'statement of marks'!O$6)</f>
        <v>5</v>
      </c>
      <c r="H75" s="272">
        <f>IF('statement of marks'!P$6="","",'statement of marks'!P$6)</f>
        <v>5</v>
      </c>
      <c r="I75" s="273">
        <f>IF('statement of marks'!Q$6="","",'statement of marks'!Q$6)</f>
        <v>10</v>
      </c>
      <c r="J75" s="272">
        <f>IF('statement of marks'!R$6="","",'statement of marks'!R$6)</f>
        <v>5</v>
      </c>
      <c r="K75" s="272">
        <f>IF('statement of marks'!S$6="","",'statement of marks'!S$6)</f>
        <v>5</v>
      </c>
      <c r="L75" s="273">
        <f>IF('statement of marks'!T$6="","",'statement of marks'!T$6)</f>
        <v>10</v>
      </c>
      <c r="M75" s="272">
        <f>IF('statement of marks'!V$6="","",'statement of marks'!V$6)</f>
        <v>30</v>
      </c>
      <c r="N75" s="944">
        <f>IF('statement of marks'!W$6="","",'statement of marks'!W$6)</f>
        <v>30</v>
      </c>
      <c r="O75" s="272">
        <f>IF('statement of marks'!X$6="","",'statement of marks'!X$6)</f>
        <v>10</v>
      </c>
      <c r="P75" s="273">
        <f>IF('statement of marks'!Y$6="","",'statement of marks'!Y$6)</f>
        <v>70</v>
      </c>
      <c r="Q75" s="274">
        <f>IF('statement of marks'!Z$6="","",'statement of marks'!Z$6)</f>
        <v>100</v>
      </c>
      <c r="R75" s="272">
        <f>IF('statement of marks'!AA$6="","",'statement of marks'!AA$6)</f>
        <v>40</v>
      </c>
      <c r="S75" s="944">
        <f>IF('statement of marks'!AB$6="","",'statement of marks'!AB$6)</f>
        <v>40</v>
      </c>
      <c r="T75" s="272">
        <f>IF('statement of marks'!AC$6="","",'statement of marks'!AC$6)</f>
        <v>20</v>
      </c>
      <c r="U75" s="273">
        <f>IF('statement of marks'!AD$6="","",'statement of marks'!AD$6)</f>
        <v>100</v>
      </c>
      <c r="V75" s="275">
        <f>IF('statement of marks'!AE$6="","",'statement of marks'!AE$6)</f>
        <v>200</v>
      </c>
      <c r="W75" s="272" t="str">
        <f>IF('statement of marks'!AF$6="","",'statement of marks'!AF$6)</f>
        <v/>
      </c>
      <c r="X75" s="276" t="str">
        <f>IF('statement of marks'!AG$6="","",'statement of marks'!AG$6)</f>
        <v/>
      </c>
    </row>
    <row r="76" spans="1:24" ht="15" customHeight="1">
      <c r="A76" s="283"/>
      <c r="B76" s="774" t="str">
        <f>IF('statement of marks'!$L$3="","",'statement of marks'!$L$3)</f>
        <v>HINDI</v>
      </c>
      <c r="C76" s="784"/>
      <c r="D76" s="270">
        <f>IF('statement of marks'!L9="","",'statement of marks'!L9)</f>
        <v>5</v>
      </c>
      <c r="E76" s="270">
        <f>IF('statement of marks'!M9="","",'statement of marks'!M9)</f>
        <v>5</v>
      </c>
      <c r="F76" s="277">
        <f>IF('statement of marks'!N9="","",'statement of marks'!N9)</f>
        <v>10</v>
      </c>
      <c r="G76" s="270">
        <f>IF('statement of marks'!O9="","",'statement of marks'!O9)</f>
        <v>5</v>
      </c>
      <c r="H76" s="270">
        <f>IF('statement of marks'!P9="","",'statement of marks'!P9)</f>
        <v>5</v>
      </c>
      <c r="I76" s="277">
        <f>IF('statement of marks'!Q9="","",'statement of marks'!Q9)</f>
        <v>10</v>
      </c>
      <c r="J76" s="270">
        <f>IF('statement of marks'!R9="","",'statement of marks'!R9)</f>
        <v>5</v>
      </c>
      <c r="K76" s="270">
        <f>IF('statement of marks'!S9="","",'statement of marks'!S9)</f>
        <v>5</v>
      </c>
      <c r="L76" s="277">
        <f>IF('statement of marks'!T9="","",'statement of marks'!T9)</f>
        <v>10</v>
      </c>
      <c r="M76" s="270">
        <f>IF('statement of marks'!V9="","",'statement of marks'!V9)</f>
        <v>28</v>
      </c>
      <c r="N76" s="944">
        <f>IF('statement of marks'!W9="","",'statement of marks'!W9)</f>
        <v>28</v>
      </c>
      <c r="O76" s="270">
        <f>IF('statement of marks'!X9="","",'statement of marks'!X9)</f>
        <v>8</v>
      </c>
      <c r="P76" s="277">
        <f>IF('statement of marks'!Y9="","",'statement of marks'!Y9)</f>
        <v>64</v>
      </c>
      <c r="Q76" s="278">
        <f>IF('statement of marks'!Z9="","",'statement of marks'!Z9)</f>
        <v>94</v>
      </c>
      <c r="R76" s="270">
        <f>IF('statement of marks'!AA9="","",'statement of marks'!AA9)</f>
        <v>38</v>
      </c>
      <c r="S76" s="944">
        <f>IF('statement of marks'!AB9="","",'statement of marks'!AB9)</f>
        <v>38</v>
      </c>
      <c r="T76" s="270">
        <f>IF('statement of marks'!AC9="","",'statement of marks'!AC9)</f>
        <v>20</v>
      </c>
      <c r="U76" s="277">
        <f>IF('statement of marks'!AD9="","",'statement of marks'!AD9)</f>
        <v>96</v>
      </c>
      <c r="V76" s="279">
        <f>IF('statement of marks'!AE9="","",'statement of marks'!AE9)</f>
        <v>190</v>
      </c>
      <c r="W76" s="270">
        <f>IF('statement of marks'!AF9="","",'statement of marks'!AF9)</f>
        <v>95</v>
      </c>
      <c r="X76" s="271" t="str">
        <f>IF('statement of marks'!AG9="","",'statement of marks'!AG9)</f>
        <v>A</v>
      </c>
    </row>
    <row r="77" spans="1:24" ht="15" customHeight="1">
      <c r="A77" s="283"/>
      <c r="B77" s="774" t="str">
        <f>IF('statement of marks'!$AJ$3="","",'statement of marks'!$AJ$3)</f>
        <v>ENGLISH</v>
      </c>
      <c r="C77" s="784"/>
      <c r="D77" s="270">
        <f>IF('statement of marks'!AJ9="","",'statement of marks'!AJ9)</f>
        <v>5</v>
      </c>
      <c r="E77" s="270">
        <f>IF('statement of marks'!AK9="","",'statement of marks'!AK9)</f>
        <v>5</v>
      </c>
      <c r="F77" s="277">
        <f>IF('statement of marks'!AL9="","",'statement of marks'!AL9)</f>
        <v>10</v>
      </c>
      <c r="G77" s="270">
        <f>IF('statement of marks'!AM9="","",'statement of marks'!AM9)</f>
        <v>5</v>
      </c>
      <c r="H77" s="270">
        <f>IF('statement of marks'!AN9="","",'statement of marks'!AN9)</f>
        <v>5</v>
      </c>
      <c r="I77" s="277">
        <f>IF('statement of marks'!AO9="","",'statement of marks'!AO9)</f>
        <v>10</v>
      </c>
      <c r="J77" s="270">
        <f>IF('statement of marks'!AP9="","",'statement of marks'!AP9)</f>
        <v>5</v>
      </c>
      <c r="K77" s="270">
        <f>IF('statement of marks'!AQ9="","",'statement of marks'!AQ9)</f>
        <v>5</v>
      </c>
      <c r="L77" s="277">
        <f>IF('statement of marks'!AR9="","",'statement of marks'!AR9)</f>
        <v>10</v>
      </c>
      <c r="M77" s="270">
        <f>IF('statement of marks'!AT9="","",'statement of marks'!AT9)</f>
        <v>28</v>
      </c>
      <c r="N77" s="944">
        <f>IF('statement of marks'!AU9="","",'statement of marks'!AU9)</f>
        <v>28</v>
      </c>
      <c r="O77" s="270">
        <f>IF('statement of marks'!AV9="","",'statement of marks'!AV9)</f>
        <v>8</v>
      </c>
      <c r="P77" s="277">
        <f>IF('statement of marks'!AW9="","",'statement of marks'!AW9)</f>
        <v>64</v>
      </c>
      <c r="Q77" s="278">
        <f>IF('statement of marks'!AX9="","",'statement of marks'!AX9)</f>
        <v>94</v>
      </c>
      <c r="R77" s="270">
        <f>IF('statement of marks'!AY9="","",'statement of marks'!AY9)</f>
        <v>38</v>
      </c>
      <c r="S77" s="944">
        <f>IF('statement of marks'!AZ9="","",'statement of marks'!AZ9)</f>
        <v>38</v>
      </c>
      <c r="T77" s="270">
        <f>IF('statement of marks'!BA9="","",'statement of marks'!BA9)</f>
        <v>20</v>
      </c>
      <c r="U77" s="277">
        <f>IF('statement of marks'!BB9="","",'statement of marks'!BB9)</f>
        <v>96</v>
      </c>
      <c r="V77" s="279">
        <f>IF('statement of marks'!BC9="","",'statement of marks'!BC9)</f>
        <v>190</v>
      </c>
      <c r="W77" s="270">
        <f>IF('statement of marks'!BD9="","",'statement of marks'!BD9)</f>
        <v>95</v>
      </c>
      <c r="X77" s="271" t="str">
        <f>IF('statement of marks'!BE9="","",'statement of marks'!BE9)</f>
        <v>A</v>
      </c>
    </row>
    <row r="78" spans="1:24" ht="15" customHeight="1">
      <c r="A78" s="283"/>
      <c r="B78" s="774" t="str">
        <f>IF('statement of marks'!BH9="s","SANSKRIT",IF('statement of marks'!BH9="u","URDU",IF('statement of marks'!BH9="g","GUJRATI",IF('statement of marks'!BH9="p","PUNJABI",IF('statement of marks'!BH9="sd","fla/kh","THIRD LANGUAGE")))))</f>
        <v>SANSKRIT</v>
      </c>
      <c r="C78" s="784"/>
      <c r="D78" s="270">
        <f>IF('statement of marks'!BI9="","",'statement of marks'!BI9)</f>
        <v>5</v>
      </c>
      <c r="E78" s="270">
        <f>IF('statement of marks'!BJ9="","",'statement of marks'!BJ9)</f>
        <v>5</v>
      </c>
      <c r="F78" s="277">
        <f>IF('statement of marks'!BK9="","",'statement of marks'!BK9)</f>
        <v>10</v>
      </c>
      <c r="G78" s="270">
        <f>IF('statement of marks'!BL9="","",'statement of marks'!BL9)</f>
        <v>5</v>
      </c>
      <c r="H78" s="270">
        <f>IF('statement of marks'!BM9="","",'statement of marks'!BM9)</f>
        <v>5</v>
      </c>
      <c r="I78" s="277">
        <f>IF('statement of marks'!BN9="","",'statement of marks'!BN9)</f>
        <v>10</v>
      </c>
      <c r="J78" s="270">
        <f>IF('statement of marks'!BO9="","",'statement of marks'!BO9)</f>
        <v>5</v>
      </c>
      <c r="K78" s="270">
        <f>IF('statement of marks'!BP9="","",'statement of marks'!BP9)</f>
        <v>5</v>
      </c>
      <c r="L78" s="277">
        <f>IF('statement of marks'!BQ9="","",'statement of marks'!BQ9)</f>
        <v>10</v>
      </c>
      <c r="M78" s="270">
        <f>IF('statement of marks'!BS9="","",'statement of marks'!BS9)</f>
        <v>50</v>
      </c>
      <c r="N78" s="944"/>
      <c r="O78" s="270">
        <f>IF('statement of marks'!BT9="","",'statement of marks'!BT9)</f>
        <v>20</v>
      </c>
      <c r="P78" s="277">
        <f>IF('statement of marks'!BU9="","",'statement of marks'!BU9)</f>
        <v>70</v>
      </c>
      <c r="Q78" s="278">
        <f>IF('statement of marks'!BV9="","",'statement of marks'!BV9)</f>
        <v>100</v>
      </c>
      <c r="R78" s="270">
        <f>IF('statement of marks'!BW9="","",'statement of marks'!BW9)</f>
        <v>70</v>
      </c>
      <c r="S78" s="944"/>
      <c r="T78" s="270">
        <f>IF('statement of marks'!BX9="","",'statement of marks'!BX9)</f>
        <v>30</v>
      </c>
      <c r="U78" s="277">
        <f>IF('statement of marks'!BY9="","",'statement of marks'!BY9)</f>
        <v>100</v>
      </c>
      <c r="V78" s="279">
        <f>IF('statement of marks'!BZ9="","",'statement of marks'!BZ9)</f>
        <v>200</v>
      </c>
      <c r="W78" s="270">
        <f>IF('statement of marks'!CA9="","",'statement of marks'!CA9)</f>
        <v>100</v>
      </c>
      <c r="X78" s="271" t="str">
        <f>IF('statement of marks'!CB9="","",'statement of marks'!CB9)</f>
        <v>A</v>
      </c>
    </row>
    <row r="79" spans="1:24" ht="15" customHeight="1">
      <c r="A79" s="283"/>
      <c r="B79" s="774" t="str">
        <f>IF('statement of marks'!$CE$3="","",'statement of marks'!$CE$3)</f>
        <v>MATHEMATICS</v>
      </c>
      <c r="C79" s="784"/>
      <c r="D79" s="270">
        <f>IF('statement of marks'!CE9="","",'statement of marks'!CE9)</f>
        <v>5</v>
      </c>
      <c r="E79" s="270">
        <f>IF('statement of marks'!CF9="","",'statement of marks'!CF9)</f>
        <v>5</v>
      </c>
      <c r="F79" s="277">
        <f>IF('statement of marks'!CG9="","",'statement of marks'!CG9)</f>
        <v>10</v>
      </c>
      <c r="G79" s="270">
        <f>IF('statement of marks'!CH9="","",'statement of marks'!CH9)</f>
        <v>5</v>
      </c>
      <c r="H79" s="270">
        <f>IF('statement of marks'!CI9="","",'statement of marks'!CI9)</f>
        <v>5</v>
      </c>
      <c r="I79" s="277">
        <f>IF('statement of marks'!CJ9="","",'statement of marks'!CJ9)</f>
        <v>10</v>
      </c>
      <c r="J79" s="270">
        <f>IF('statement of marks'!CK9="","",'statement of marks'!CK9)</f>
        <v>5</v>
      </c>
      <c r="K79" s="270">
        <f>IF('statement of marks'!CL9="","",'statement of marks'!CL9)</f>
        <v>5</v>
      </c>
      <c r="L79" s="277">
        <f>IF('statement of marks'!CM9="","",'statement of marks'!CM9)</f>
        <v>10</v>
      </c>
      <c r="M79" s="270">
        <f>IF('statement of marks'!CO9="","",'statement of marks'!CO9)</f>
        <v>28</v>
      </c>
      <c r="N79" s="944">
        <f>IF('statement of marks'!CP9="","",'statement of marks'!CP9)</f>
        <v>28</v>
      </c>
      <c r="O79" s="270">
        <f>IF('statement of marks'!CQ9="","",'statement of marks'!CQ9)</f>
        <v>8</v>
      </c>
      <c r="P79" s="277">
        <f>IF('statement of marks'!CR9="","",'statement of marks'!CR9)</f>
        <v>64</v>
      </c>
      <c r="Q79" s="278">
        <f>IF('statement of marks'!CS9="","",'statement of marks'!CS9)</f>
        <v>94</v>
      </c>
      <c r="R79" s="270">
        <f>IF('statement of marks'!CT9="","",'statement of marks'!CT9)</f>
        <v>38</v>
      </c>
      <c r="S79" s="944">
        <f>IF('statement of marks'!CU9="","",'statement of marks'!CU9)</f>
        <v>38</v>
      </c>
      <c r="T79" s="270">
        <f>IF('statement of marks'!CV9="","",'statement of marks'!CV9)</f>
        <v>20</v>
      </c>
      <c r="U79" s="277">
        <f>IF('statement of marks'!CW9="","",'statement of marks'!CW9)</f>
        <v>96</v>
      </c>
      <c r="V79" s="279">
        <f>IF('statement of marks'!CX9="","",'statement of marks'!CX9)</f>
        <v>190</v>
      </c>
      <c r="W79" s="270">
        <f>IF('statement of marks'!CY9="","",'statement of marks'!CY9)</f>
        <v>95</v>
      </c>
      <c r="X79" s="271" t="str">
        <f>IF('statement of marks'!CZ9="","",'statement of marks'!CZ9)</f>
        <v>A</v>
      </c>
    </row>
    <row r="80" spans="1:24" ht="15" customHeight="1">
      <c r="A80" s="283"/>
      <c r="B80" s="774" t="str">
        <f>IF('statement of marks'!$DC$3="","",'statement of marks'!$DC$3)</f>
        <v>SCIENCE</v>
      </c>
      <c r="C80" s="784"/>
      <c r="D80" s="270">
        <f>IF('statement of marks'!DC9="","",'statement of marks'!DC9)</f>
        <v>5</v>
      </c>
      <c r="E80" s="270">
        <f>IF('statement of marks'!DD9="","",'statement of marks'!DD9)</f>
        <v>5</v>
      </c>
      <c r="F80" s="277">
        <f>IF('statement of marks'!DE9="","",'statement of marks'!DE9)</f>
        <v>10</v>
      </c>
      <c r="G80" s="270">
        <f>IF('statement of marks'!DF9="","",'statement of marks'!DF9)</f>
        <v>5</v>
      </c>
      <c r="H80" s="270">
        <f>IF('statement of marks'!DG9="","",'statement of marks'!DG9)</f>
        <v>5</v>
      </c>
      <c r="I80" s="277">
        <f>IF('statement of marks'!DH9="","",'statement of marks'!DH9)</f>
        <v>10</v>
      </c>
      <c r="J80" s="270">
        <f>IF('statement of marks'!DI9="","",'statement of marks'!DI9)</f>
        <v>5</v>
      </c>
      <c r="K80" s="270">
        <f>IF('statement of marks'!DJ9="","",'statement of marks'!DJ9)</f>
        <v>5</v>
      </c>
      <c r="L80" s="277">
        <f>IF('statement of marks'!DK9="","",'statement of marks'!DK9)</f>
        <v>10</v>
      </c>
      <c r="M80" s="270">
        <f>IF('statement of marks'!DM9="","",'statement of marks'!DM9)</f>
        <v>50</v>
      </c>
      <c r="N80" s="944"/>
      <c r="O80" s="270">
        <f>IF('statement of marks'!DN9="","",'statement of marks'!DN9)</f>
        <v>20</v>
      </c>
      <c r="P80" s="277">
        <f>IF('statement of marks'!DO9="","",'statement of marks'!DO9)</f>
        <v>70</v>
      </c>
      <c r="Q80" s="278">
        <f>IF('statement of marks'!DP9="","",'statement of marks'!DP9)</f>
        <v>100</v>
      </c>
      <c r="R80" s="270">
        <f>IF('statement of marks'!DQ9="","",'statement of marks'!DQ9)</f>
        <v>70</v>
      </c>
      <c r="S80" s="944"/>
      <c r="T80" s="270">
        <f>IF('statement of marks'!DR9="","",'statement of marks'!DR9)</f>
        <v>30</v>
      </c>
      <c r="U80" s="277">
        <f>IF('statement of marks'!DS9="","",'statement of marks'!DS9)</f>
        <v>100</v>
      </c>
      <c r="V80" s="279">
        <f>IF('statement of marks'!DT9="","",'statement of marks'!DT9)</f>
        <v>200</v>
      </c>
      <c r="W80" s="270">
        <f>IF('statement of marks'!DU9="","",'statement of marks'!DU9)</f>
        <v>100</v>
      </c>
      <c r="X80" s="271" t="str">
        <f>IF('statement of marks'!DV9="","",'statement of marks'!DV9)</f>
        <v>A</v>
      </c>
    </row>
    <row r="81" spans="1:24" ht="15" customHeight="1">
      <c r="A81" s="283"/>
      <c r="B81" s="774" t="str">
        <f>IF('statement of marks'!$DY$3="","",'statement of marks'!$DY$3)</f>
        <v>SOCIAL STUDIES</v>
      </c>
      <c r="C81" s="784"/>
      <c r="D81" s="270">
        <f>IF('statement of marks'!DY9="","",'statement of marks'!DY9)</f>
        <v>5</v>
      </c>
      <c r="E81" s="270">
        <f>IF('statement of marks'!DZ9="","",'statement of marks'!DZ9)</f>
        <v>5</v>
      </c>
      <c r="F81" s="277">
        <f>IF('statement of marks'!EA9="","",'statement of marks'!EA9)</f>
        <v>10</v>
      </c>
      <c r="G81" s="270">
        <f>IF('statement of marks'!EB9="","",'statement of marks'!EB9)</f>
        <v>5</v>
      </c>
      <c r="H81" s="270">
        <f>IF('statement of marks'!EC9="","",'statement of marks'!EC9)</f>
        <v>5</v>
      </c>
      <c r="I81" s="277">
        <f>IF('statement of marks'!ED9="","",'statement of marks'!ED9)</f>
        <v>10</v>
      </c>
      <c r="J81" s="270">
        <f>IF('statement of marks'!EE9="","",'statement of marks'!EE9)</f>
        <v>5</v>
      </c>
      <c r="K81" s="270">
        <f>IF('statement of marks'!EF9="","",'statement of marks'!EF9)</f>
        <v>5</v>
      </c>
      <c r="L81" s="277">
        <f>IF('statement of marks'!EG9="","",'statement of marks'!EG9)</f>
        <v>10</v>
      </c>
      <c r="M81" s="270">
        <f>IF('statement of marks'!EI9="","",'statement of marks'!EI9)</f>
        <v>50</v>
      </c>
      <c r="N81" s="944"/>
      <c r="O81" s="270">
        <f>IF('statement of marks'!EJ9="","",'statement of marks'!EJ9)</f>
        <v>20</v>
      </c>
      <c r="P81" s="277">
        <f>IF('statement of marks'!EK9="","",'statement of marks'!EK9)</f>
        <v>70</v>
      </c>
      <c r="Q81" s="278">
        <f>IF('statement of marks'!EL9="","",'statement of marks'!EL9)</f>
        <v>100</v>
      </c>
      <c r="R81" s="270">
        <f>IF('statement of marks'!EM9="","",'statement of marks'!EM9)</f>
        <v>70</v>
      </c>
      <c r="S81" s="944"/>
      <c r="T81" s="270">
        <f>IF('statement of marks'!EN9="","",'statement of marks'!EN9)</f>
        <v>30</v>
      </c>
      <c r="U81" s="277">
        <f>IF('statement of marks'!EO9="","",'statement of marks'!EO9)</f>
        <v>100</v>
      </c>
      <c r="V81" s="279">
        <f>IF('statement of marks'!EP9="","",'statement of marks'!EP9)</f>
        <v>200</v>
      </c>
      <c r="W81" s="270">
        <f>IF('statement of marks'!EQ9="","",'statement of marks'!EQ9)</f>
        <v>100</v>
      </c>
      <c r="X81" s="271" t="str">
        <f>IF('statement of marks'!ER9="","",'statement of marks'!ER9)</f>
        <v>A</v>
      </c>
    </row>
    <row r="82" spans="1:24" ht="15" customHeight="1">
      <c r="A82" s="283"/>
      <c r="B82" s="774" t="s">
        <v>173</v>
      </c>
      <c r="C82" s="784"/>
      <c r="D82" s="792" t="s">
        <v>168</v>
      </c>
      <c r="E82" s="792"/>
      <c r="F82" s="792"/>
      <c r="G82" s="792" t="s">
        <v>169</v>
      </c>
      <c r="H82" s="792"/>
      <c r="I82" s="792"/>
      <c r="J82" s="792" t="s">
        <v>178</v>
      </c>
      <c r="K82" s="792"/>
      <c r="L82" s="792"/>
      <c r="M82" s="792" t="s">
        <v>170</v>
      </c>
      <c r="N82" s="792"/>
      <c r="O82" s="792"/>
      <c r="P82" s="792"/>
      <c r="Q82" s="792" t="s">
        <v>223</v>
      </c>
      <c r="R82" s="792"/>
      <c r="S82" s="792"/>
      <c r="T82" s="792"/>
      <c r="U82" s="280"/>
      <c r="V82" s="792" t="s">
        <v>218</v>
      </c>
      <c r="W82" s="792"/>
      <c r="X82" s="827"/>
    </row>
    <row r="83" spans="1:24" ht="15" customHeight="1">
      <c r="A83" s="284"/>
      <c r="B83" s="828" t="s">
        <v>167</v>
      </c>
      <c r="C83" s="829"/>
      <c r="D83" s="830">
        <f>IF('statement of marks'!EU$6="","",'statement of marks'!EU$6)</f>
        <v>20</v>
      </c>
      <c r="E83" s="830"/>
      <c r="F83" s="830"/>
      <c r="G83" s="830">
        <f>IF('statement of marks'!EV$6="","",'statement of marks'!EV$6)</f>
        <v>20</v>
      </c>
      <c r="H83" s="830"/>
      <c r="I83" s="830"/>
      <c r="J83" s="830">
        <f>IF('statement of marks'!EX$6="","",'statement of marks'!EX$6)</f>
        <v>20</v>
      </c>
      <c r="K83" s="830"/>
      <c r="L83" s="830"/>
      <c r="M83" s="830">
        <f>IF('statement of marks'!EW$6="","",'statement of marks'!EW$6)</f>
        <v>20</v>
      </c>
      <c r="N83" s="830"/>
      <c r="O83" s="830"/>
      <c r="P83" s="830"/>
      <c r="Q83" s="830">
        <f>IF('statement of marks'!EY$6="","",'statement of marks'!EY$6)</f>
        <v>20</v>
      </c>
      <c r="R83" s="830"/>
      <c r="S83" s="830"/>
      <c r="T83" s="830"/>
      <c r="U83" s="289"/>
      <c r="V83" s="272">
        <f>IF('statement of marks'!EZ$6="","",'statement of marks'!EZ$6)</f>
        <v>100</v>
      </c>
      <c r="W83" s="272" t="s">
        <v>222</v>
      </c>
      <c r="X83" s="276" t="s">
        <v>69</v>
      </c>
    </row>
    <row r="84" spans="1:24" ht="15" customHeight="1">
      <c r="A84" s="283"/>
      <c r="B84" s="774" t="str">
        <f>IF('statement of marks'!$EU$3="","",'statement of marks'!$EU$3)</f>
        <v>WORK EXPERIENCE</v>
      </c>
      <c r="C84" s="784"/>
      <c r="D84" s="783">
        <f>IF('statement of marks'!EU9="","",'statement of marks'!EU9)</f>
        <v>20</v>
      </c>
      <c r="E84" s="783"/>
      <c r="F84" s="783"/>
      <c r="G84" s="783">
        <f>IF('statement of marks'!EV9="","",'statement of marks'!EV9)</f>
        <v>20</v>
      </c>
      <c r="H84" s="783"/>
      <c r="I84" s="783"/>
      <c r="J84" s="783">
        <f>IF('statement of marks'!EX9="","",'statement of marks'!EX9)</f>
        <v>20</v>
      </c>
      <c r="K84" s="783"/>
      <c r="L84" s="783"/>
      <c r="M84" s="783">
        <f>IF('statement of marks'!EW9="","",'statement of marks'!EW9)</f>
        <v>20</v>
      </c>
      <c r="N84" s="783"/>
      <c r="O84" s="783"/>
      <c r="P84" s="783"/>
      <c r="Q84" s="783">
        <f>IF('statement of marks'!EY9="","",'statement of marks'!EY9)</f>
        <v>20</v>
      </c>
      <c r="R84" s="783"/>
      <c r="S84" s="783"/>
      <c r="T84" s="783"/>
      <c r="U84" s="280"/>
      <c r="V84" s="280">
        <f>IF('statement of marks'!EZ9="","",'statement of marks'!EZ9)</f>
        <v>100</v>
      </c>
      <c r="W84" s="280">
        <f>IF('statement of marks'!FA9="","",'statement of marks'!FA9)</f>
        <v>100</v>
      </c>
      <c r="X84" s="281" t="str">
        <f>IF('statement of marks'!FB9="","",'statement of marks'!FB9)</f>
        <v>A</v>
      </c>
    </row>
    <row r="85" spans="1:24" ht="15" customHeight="1">
      <c r="A85" s="283"/>
      <c r="B85" s="774" t="str">
        <f>IF('statement of marks'!$FE$3="","",'statement of marks'!$FE$3)</f>
        <v>ART EDUCATION</v>
      </c>
      <c r="C85" s="784"/>
      <c r="D85" s="783">
        <f>IF('statement of marks'!FE9="","",'statement of marks'!FE9)</f>
        <v>20</v>
      </c>
      <c r="E85" s="783"/>
      <c r="F85" s="783"/>
      <c r="G85" s="783">
        <f>IF('statement of marks'!FF9="","",'statement of marks'!FF9)</f>
        <v>20</v>
      </c>
      <c r="H85" s="783"/>
      <c r="I85" s="783"/>
      <c r="J85" s="783">
        <f>IF('statement of marks'!FH9="","",'statement of marks'!FH9)</f>
        <v>20</v>
      </c>
      <c r="K85" s="783"/>
      <c r="L85" s="783"/>
      <c r="M85" s="783">
        <f>IF('statement of marks'!FG9="","",'statement of marks'!FG9)</f>
        <v>20</v>
      </c>
      <c r="N85" s="783"/>
      <c r="O85" s="783"/>
      <c r="P85" s="783"/>
      <c r="Q85" s="783">
        <f>IF('statement of marks'!FI9="","",'statement of marks'!FI9)</f>
        <v>20</v>
      </c>
      <c r="R85" s="783"/>
      <c r="S85" s="783"/>
      <c r="T85" s="783"/>
      <c r="U85" s="280"/>
      <c r="V85" s="280">
        <f>IF('statement of marks'!FJ9="","",'statement of marks'!FJ9)</f>
        <v>100</v>
      </c>
      <c r="W85" s="280">
        <f>IF('statement of marks'!FK9="","",'statement of marks'!FK9)</f>
        <v>100</v>
      </c>
      <c r="X85" s="281" t="str">
        <f>IF('statement of marks'!FL9="","",'statement of marks'!FL9)</f>
        <v>A</v>
      </c>
    </row>
    <row r="86" spans="1:24" ht="15" customHeight="1">
      <c r="A86" s="283"/>
      <c r="B86" s="774" t="str">
        <f>IF('statement of marks'!$FO$3="","",'statement of marks'!$FO$3)</f>
        <v>PHYSICIAL EDUCATION</v>
      </c>
      <c r="C86" s="784"/>
      <c r="D86" s="783">
        <f>IF('statement of marks'!FO9="","",'statement of marks'!FO9)</f>
        <v>20</v>
      </c>
      <c r="E86" s="783"/>
      <c r="F86" s="783"/>
      <c r="G86" s="783">
        <f>IF('statement of marks'!FP9="","",'statement of marks'!FP9)</f>
        <v>20</v>
      </c>
      <c r="H86" s="783"/>
      <c r="I86" s="783"/>
      <c r="J86" s="783">
        <f>IF('statement of marks'!FR9="","",'statement of marks'!FR9)</f>
        <v>20</v>
      </c>
      <c r="K86" s="783"/>
      <c r="L86" s="783"/>
      <c r="M86" s="783">
        <f>IF('statement of marks'!FQ9="","",'statement of marks'!FQ9)</f>
        <v>20</v>
      </c>
      <c r="N86" s="783"/>
      <c r="O86" s="783"/>
      <c r="P86" s="783"/>
      <c r="Q86" s="783">
        <f>IF('statement of marks'!FS9="","",'statement of marks'!FS9)</f>
        <v>20</v>
      </c>
      <c r="R86" s="783"/>
      <c r="S86" s="783"/>
      <c r="T86" s="783"/>
      <c r="U86" s="280"/>
      <c r="V86" s="280">
        <f>IF('statement of marks'!FT9="","",'statement of marks'!FT9)</f>
        <v>100</v>
      </c>
      <c r="W86" s="280">
        <f>IF('statement of marks'!FU9="","",'statement of marks'!FU9)</f>
        <v>100</v>
      </c>
      <c r="X86" s="281" t="str">
        <f>IF('statement of marks'!FV9="","",'statement of marks'!FV9)</f>
        <v>A</v>
      </c>
    </row>
    <row r="87" spans="1:24" ht="15" customHeight="1">
      <c r="A87" s="283"/>
      <c r="B87" s="771" t="s">
        <v>174</v>
      </c>
      <c r="C87" s="774"/>
      <c r="D87" s="792" t="str">
        <f>details!$DZ$3</f>
        <v>AUGUST</v>
      </c>
      <c r="E87" s="792"/>
      <c r="F87" s="792"/>
      <c r="G87" s="792" t="str">
        <f>details!$ED$3</f>
        <v>OCTOBER</v>
      </c>
      <c r="H87" s="792"/>
      <c r="I87" s="792"/>
      <c r="J87" s="792" t="str">
        <f>details!$EL$3</f>
        <v>FEBURARY</v>
      </c>
      <c r="K87" s="792"/>
      <c r="L87" s="792"/>
      <c r="M87" s="792" t="str">
        <f>details!$EH$3</f>
        <v>DECEMBER</v>
      </c>
      <c r="N87" s="792"/>
      <c r="O87" s="792"/>
      <c r="P87" s="792"/>
      <c r="Q87" s="792" t="str">
        <f>details!$EP$3</f>
        <v>GRAND TOAL</v>
      </c>
      <c r="R87" s="792"/>
      <c r="S87" s="792"/>
      <c r="T87" s="792"/>
      <c r="U87" s="759" t="s">
        <v>119</v>
      </c>
      <c r="V87" s="760"/>
      <c r="W87" s="760"/>
      <c r="X87" s="761"/>
    </row>
    <row r="88" spans="1:24" ht="15" customHeight="1">
      <c r="A88" s="283"/>
      <c r="B88" s="774" t="s">
        <v>176</v>
      </c>
      <c r="C88" s="784"/>
      <c r="D88" s="826" t="str">
        <f>IF(details!EA9="","",details!EA9)</f>
        <v/>
      </c>
      <c r="E88" s="826"/>
      <c r="F88" s="826"/>
      <c r="G88" s="826" t="str">
        <f>IF(details!EE9="","",details!EE9)</f>
        <v/>
      </c>
      <c r="H88" s="826"/>
      <c r="I88" s="826"/>
      <c r="J88" s="826" t="str">
        <f>IF(details!EM9="","",details!EM9)</f>
        <v/>
      </c>
      <c r="K88" s="826"/>
      <c r="L88" s="826"/>
      <c r="M88" s="826" t="str">
        <f>IF(details!EI9="","",details!EI9)</f>
        <v/>
      </c>
      <c r="N88" s="826"/>
      <c r="O88" s="826"/>
      <c r="P88" s="826"/>
      <c r="Q88" s="826" t="str">
        <f>IF(details!EQ9="","",details!EQ9)</f>
        <v/>
      </c>
      <c r="R88" s="826"/>
      <c r="S88" s="826"/>
      <c r="T88" s="826"/>
      <c r="U88" s="762">
        <f>'statement of marks'!$HL$108</f>
        <v>45046</v>
      </c>
      <c r="V88" s="763"/>
      <c r="W88" s="763"/>
      <c r="X88" s="764"/>
    </row>
    <row r="89" spans="1:24" ht="15" customHeight="1">
      <c r="A89" s="283"/>
      <c r="B89" s="823" t="s">
        <v>175</v>
      </c>
      <c r="C89" s="824"/>
      <c r="D89" s="825" t="str">
        <f>IF(details!DZ9="","",details!DZ9)</f>
        <v/>
      </c>
      <c r="E89" s="825"/>
      <c r="F89" s="825"/>
      <c r="G89" s="825" t="str">
        <f>IF(details!ED9="","",details!ED9)</f>
        <v/>
      </c>
      <c r="H89" s="825"/>
      <c r="I89" s="825"/>
      <c r="J89" s="825" t="str">
        <f>IF(details!EL9="","",details!EL9)</f>
        <v/>
      </c>
      <c r="K89" s="825"/>
      <c r="L89" s="825"/>
      <c r="M89" s="825" t="str">
        <f>IF(details!EH9="","",details!EH9)</f>
        <v/>
      </c>
      <c r="N89" s="825"/>
      <c r="O89" s="825"/>
      <c r="P89" s="825"/>
      <c r="Q89" s="825" t="str">
        <f>IF(details!EP9="","",details!EP9)</f>
        <v/>
      </c>
      <c r="R89" s="825"/>
      <c r="S89" s="825"/>
      <c r="T89" s="825"/>
      <c r="U89" s="759"/>
      <c r="V89" s="760"/>
      <c r="W89" s="760"/>
      <c r="X89" s="761"/>
    </row>
    <row r="90" spans="1:24" ht="15" customHeight="1">
      <c r="A90" s="816"/>
      <c r="B90" s="818" t="s">
        <v>235</v>
      </c>
      <c r="C90" s="819"/>
      <c r="D90" s="813" t="s">
        <v>190</v>
      </c>
      <c r="E90" s="813"/>
      <c r="F90" s="813"/>
      <c r="G90" s="813" t="s">
        <v>191</v>
      </c>
      <c r="H90" s="813"/>
      <c r="I90" s="813"/>
      <c r="J90" s="813" t="s">
        <v>148</v>
      </c>
      <c r="K90" s="813"/>
      <c r="L90" s="813"/>
      <c r="M90" s="813" t="s">
        <v>224</v>
      </c>
      <c r="N90" s="813"/>
      <c r="O90" s="813"/>
      <c r="P90" s="813"/>
      <c r="Q90" s="822" t="s">
        <v>196</v>
      </c>
      <c r="R90" s="822"/>
      <c r="S90" s="822"/>
      <c r="T90" s="822"/>
      <c r="U90" s="813" t="s">
        <v>233</v>
      </c>
      <c r="V90" s="813"/>
      <c r="W90" s="813"/>
      <c r="X90" s="815"/>
    </row>
    <row r="91" spans="1:24" ht="15" customHeight="1">
      <c r="A91" s="817"/>
      <c r="B91" s="820"/>
      <c r="C91" s="821"/>
      <c r="D91" s="813">
        <f>'statement of marks'!HJ9</f>
        <v>1200</v>
      </c>
      <c r="E91" s="813"/>
      <c r="F91" s="813"/>
      <c r="G91" s="813">
        <f>'statement of marks'!HK9</f>
        <v>1170</v>
      </c>
      <c r="H91" s="813"/>
      <c r="I91" s="813"/>
      <c r="J91" s="814">
        <f>'statement of marks'!HL9</f>
        <v>97.5</v>
      </c>
      <c r="K91" s="814"/>
      <c r="L91" s="814"/>
      <c r="M91" s="813" t="str">
        <f>'statement of marks'!HO9</f>
        <v>A</v>
      </c>
      <c r="N91" s="813"/>
      <c r="O91" s="813"/>
      <c r="P91" s="813"/>
      <c r="Q91" s="813">
        <f>'statement of marks'!HN9</f>
        <v>1.9999999999999998</v>
      </c>
      <c r="R91" s="813"/>
      <c r="S91" s="813"/>
      <c r="T91" s="813"/>
      <c r="U91" s="813" t="str">
        <f>'statement of marks'!HI9</f>
        <v>PASSED</v>
      </c>
      <c r="V91" s="813"/>
      <c r="W91" s="813"/>
      <c r="X91" s="815"/>
    </row>
    <row r="92" spans="1:24" ht="15" customHeight="1">
      <c r="A92" s="283"/>
      <c r="B92" s="811" t="s">
        <v>177</v>
      </c>
      <c r="C92" s="812"/>
      <c r="D92" s="792"/>
      <c r="E92" s="792"/>
      <c r="F92" s="792"/>
      <c r="G92" s="792"/>
      <c r="H92" s="792"/>
      <c r="I92" s="792"/>
      <c r="J92" s="792"/>
      <c r="K92" s="792"/>
      <c r="L92" s="792"/>
      <c r="M92" s="792"/>
      <c r="N92" s="792"/>
      <c r="O92" s="792"/>
      <c r="P92" s="792"/>
      <c r="Q92" s="792"/>
      <c r="R92" s="792"/>
      <c r="S92" s="792"/>
      <c r="T92" s="792"/>
      <c r="U92" s="793"/>
      <c r="V92" s="794"/>
      <c r="W92" s="794"/>
      <c r="X92" s="804"/>
    </row>
    <row r="93" spans="1:24" ht="15" customHeight="1">
      <c r="A93" s="283"/>
      <c r="B93" s="809" t="s">
        <v>162</v>
      </c>
      <c r="C93" s="810"/>
      <c r="D93" s="792"/>
      <c r="E93" s="792"/>
      <c r="F93" s="792"/>
      <c r="G93" s="792"/>
      <c r="H93" s="792"/>
      <c r="I93" s="792"/>
      <c r="J93" s="792"/>
      <c r="K93" s="792"/>
      <c r="L93" s="792"/>
      <c r="M93" s="792"/>
      <c r="N93" s="792"/>
      <c r="O93" s="792"/>
      <c r="P93" s="792"/>
      <c r="Q93" s="792"/>
      <c r="R93" s="792"/>
      <c r="S93" s="792"/>
      <c r="T93" s="792"/>
      <c r="U93" s="796"/>
      <c r="V93" s="797"/>
      <c r="W93" s="797"/>
      <c r="X93" s="805"/>
    </row>
    <row r="94" spans="1:24" ht="15" customHeight="1">
      <c r="A94" s="283"/>
      <c r="B94" s="811" t="s">
        <v>163</v>
      </c>
      <c r="C94" s="812"/>
      <c r="D94" s="792"/>
      <c r="E94" s="792"/>
      <c r="F94" s="792"/>
      <c r="G94" s="792"/>
      <c r="H94" s="792"/>
      <c r="I94" s="792"/>
      <c r="J94" s="792"/>
      <c r="K94" s="792"/>
      <c r="L94" s="792"/>
      <c r="M94" s="792"/>
      <c r="N94" s="792"/>
      <c r="O94" s="792"/>
      <c r="P94" s="792"/>
      <c r="Q94" s="793" t="s">
        <v>225</v>
      </c>
      <c r="R94" s="794"/>
      <c r="S94" s="794"/>
      <c r="T94" s="795"/>
      <c r="U94" s="806"/>
      <c r="V94" s="807"/>
      <c r="W94" s="807"/>
      <c r="X94" s="808"/>
    </row>
    <row r="95" spans="1:24" ht="15" customHeight="1">
      <c r="A95" s="283"/>
      <c r="B95" s="802" t="s">
        <v>164</v>
      </c>
      <c r="C95" s="803"/>
      <c r="D95" s="792"/>
      <c r="E95" s="792"/>
      <c r="F95" s="792"/>
      <c r="G95" s="792"/>
      <c r="H95" s="792"/>
      <c r="I95" s="792"/>
      <c r="J95" s="792"/>
      <c r="K95" s="792"/>
      <c r="L95" s="792"/>
      <c r="M95" s="792"/>
      <c r="N95" s="792"/>
      <c r="O95" s="792"/>
      <c r="P95" s="792"/>
      <c r="Q95" s="796"/>
      <c r="R95" s="797"/>
      <c r="S95" s="797"/>
      <c r="T95" s="798"/>
      <c r="U95" s="785" t="s">
        <v>164</v>
      </c>
      <c r="V95" s="785"/>
      <c r="W95" s="785"/>
      <c r="X95" s="786"/>
    </row>
    <row r="96" spans="1:24" ht="15" customHeight="1" thickBot="1">
      <c r="A96" s="282"/>
      <c r="B96" s="787" t="s">
        <v>226</v>
      </c>
      <c r="C96" s="788"/>
      <c r="D96" s="789"/>
      <c r="E96" s="789"/>
      <c r="F96" s="789"/>
      <c r="G96" s="789"/>
      <c r="H96" s="789"/>
      <c r="I96" s="789"/>
      <c r="J96" s="789"/>
      <c r="K96" s="789"/>
      <c r="L96" s="789"/>
      <c r="M96" s="789"/>
      <c r="N96" s="789"/>
      <c r="O96" s="789"/>
      <c r="P96" s="789"/>
      <c r="Q96" s="799"/>
      <c r="R96" s="800"/>
      <c r="S96" s="800"/>
      <c r="T96" s="801"/>
      <c r="U96" s="790" t="s">
        <v>180</v>
      </c>
      <c r="V96" s="790"/>
      <c r="W96" s="790"/>
      <c r="X96" s="791"/>
    </row>
    <row r="97" spans="1:24" ht="15" customHeight="1">
      <c r="A97" s="285"/>
      <c r="B97" s="765" t="s">
        <v>179</v>
      </c>
      <c r="C97" s="766"/>
      <c r="D97" s="766"/>
      <c r="E97" s="766"/>
      <c r="F97" s="766"/>
      <c r="G97" s="766"/>
      <c r="H97" s="766"/>
      <c r="I97" s="766"/>
      <c r="J97" s="766"/>
      <c r="K97" s="766"/>
      <c r="L97" s="766"/>
      <c r="M97" s="766"/>
      <c r="N97" s="766"/>
      <c r="O97" s="766"/>
      <c r="P97" s="766"/>
      <c r="Q97" s="766"/>
      <c r="R97" s="766"/>
      <c r="S97" s="766"/>
      <c r="T97" s="766"/>
      <c r="U97" s="766"/>
      <c r="V97" s="766"/>
      <c r="W97" s="766"/>
      <c r="X97" s="767"/>
    </row>
    <row r="98" spans="1:24" ht="15" customHeight="1">
      <c r="A98" s="283"/>
      <c r="B98" s="768" t="str">
        <f>IF('statement of marks'!$A$1="","",'statement of marks'!$A$1)</f>
        <v>GOVT. HR. SEC. SCHOOL, MARJEEVI, NIMBAHERA</v>
      </c>
      <c r="C98" s="769"/>
      <c r="D98" s="769"/>
      <c r="E98" s="769"/>
      <c r="F98" s="769"/>
      <c r="G98" s="769"/>
      <c r="H98" s="769"/>
      <c r="I98" s="769"/>
      <c r="J98" s="769"/>
      <c r="K98" s="769"/>
      <c r="L98" s="769"/>
      <c r="M98" s="769"/>
      <c r="N98" s="769"/>
      <c r="O98" s="769"/>
      <c r="P98" s="769"/>
      <c r="Q98" s="769"/>
      <c r="R98" s="769"/>
      <c r="S98" s="769"/>
      <c r="T98" s="769"/>
      <c r="U98" s="769"/>
      <c r="V98" s="769"/>
      <c r="W98" s="769"/>
      <c r="X98" s="770"/>
    </row>
    <row r="99" spans="1:24" ht="15" customHeight="1">
      <c r="A99" s="283"/>
      <c r="B99" s="771" t="s">
        <v>118</v>
      </c>
      <c r="C99" s="771"/>
      <c r="D99" s="771" t="str">
        <f>IF('statement of marks'!$H$3="","",'statement of marks'!$H$3)</f>
        <v>2022-23</v>
      </c>
      <c r="E99" s="771"/>
      <c r="F99" s="771"/>
      <c r="G99" s="771"/>
      <c r="H99" s="771"/>
      <c r="I99" s="771"/>
      <c r="J99" s="771"/>
      <c r="K99" s="771"/>
      <c r="L99" s="771"/>
      <c r="M99" s="771"/>
      <c r="N99" s="771"/>
      <c r="O99" s="771"/>
      <c r="P99" s="771"/>
      <c r="Q99" s="771"/>
      <c r="R99" s="771"/>
      <c r="S99" s="771"/>
      <c r="T99" s="771"/>
      <c r="U99" s="771"/>
      <c r="V99" s="771"/>
      <c r="W99" s="771"/>
      <c r="X99" s="772"/>
    </row>
    <row r="100" spans="1:24" ht="15" customHeight="1">
      <c r="A100" s="283"/>
      <c r="B100" s="771" t="s">
        <v>158</v>
      </c>
      <c r="C100" s="771"/>
      <c r="D100" s="771" t="str">
        <f>IF('statement of marks'!I10="","",'statement of marks'!I10)</f>
        <v>A4</v>
      </c>
      <c r="E100" s="771"/>
      <c r="F100" s="771"/>
      <c r="G100" s="771"/>
      <c r="H100" s="771"/>
      <c r="I100" s="771"/>
      <c r="J100" s="771"/>
      <c r="K100" s="771"/>
      <c r="L100" s="771"/>
      <c r="M100" s="771"/>
      <c r="N100" s="771"/>
      <c r="O100" s="771"/>
      <c r="P100" s="771"/>
      <c r="Q100" s="771"/>
      <c r="R100" s="771"/>
      <c r="S100" s="771"/>
      <c r="T100" s="771"/>
      <c r="U100" s="771"/>
      <c r="V100" s="771"/>
      <c r="W100" s="771"/>
      <c r="X100" s="772"/>
    </row>
    <row r="101" spans="1:24" ht="15" customHeight="1">
      <c r="A101" s="283"/>
      <c r="B101" s="771" t="s">
        <v>20</v>
      </c>
      <c r="C101" s="771"/>
      <c r="D101" s="771" t="str">
        <f>IF('statement of marks'!J10="","",'statement of marks'!J10)</f>
        <v>B4</v>
      </c>
      <c r="E101" s="771"/>
      <c r="F101" s="771"/>
      <c r="G101" s="771"/>
      <c r="H101" s="771"/>
      <c r="I101" s="771"/>
      <c r="J101" s="771"/>
      <c r="K101" s="771"/>
      <c r="L101" s="771"/>
      <c r="M101" s="771"/>
      <c r="N101" s="771"/>
      <c r="O101" s="771"/>
      <c r="P101" s="771"/>
      <c r="Q101" s="771"/>
      <c r="R101" s="771"/>
      <c r="S101" s="771"/>
      <c r="T101" s="771"/>
      <c r="U101" s="771"/>
      <c r="V101" s="771"/>
      <c r="W101" s="771"/>
      <c r="X101" s="772"/>
    </row>
    <row r="102" spans="1:24" ht="15" customHeight="1">
      <c r="A102" s="283"/>
      <c r="B102" s="773" t="s">
        <v>21</v>
      </c>
      <c r="C102" s="773"/>
      <c r="D102" s="773" t="str">
        <f>IF('statement of marks'!K10="","",'statement of marks'!K10)</f>
        <v>C4</v>
      </c>
      <c r="E102" s="773"/>
      <c r="F102" s="773"/>
      <c r="G102" s="771"/>
      <c r="H102" s="771"/>
      <c r="I102" s="771"/>
      <c r="J102" s="771"/>
      <c r="K102" s="771"/>
      <c r="L102" s="771"/>
      <c r="M102" s="771"/>
      <c r="N102" s="771"/>
      <c r="O102" s="771"/>
      <c r="P102" s="771"/>
      <c r="Q102" s="771"/>
      <c r="R102" s="771"/>
      <c r="S102" s="771"/>
      <c r="T102" s="771"/>
      <c r="U102" s="771"/>
      <c r="V102" s="771"/>
      <c r="W102" s="771"/>
      <c r="X102" s="772"/>
    </row>
    <row r="103" spans="1:24" ht="15" customHeight="1">
      <c r="A103" s="283"/>
      <c r="B103" s="771" t="s">
        <v>159</v>
      </c>
      <c r="C103" s="771"/>
      <c r="D103" s="771" t="str">
        <f>IF('statement of marks'!$G$3="","",'statement of marks'!$G$3)</f>
        <v>6 A</v>
      </c>
      <c r="E103" s="771"/>
      <c r="F103" s="774"/>
      <c r="G103" s="775" t="s">
        <v>160</v>
      </c>
      <c r="H103" s="775"/>
      <c r="I103" s="775"/>
      <c r="J103" s="775">
        <f>IF('statement of marks'!D10="","",'statement of marks'!D10)</f>
        <v>804</v>
      </c>
      <c r="K103" s="775"/>
      <c r="L103" s="775"/>
      <c r="M103" s="776" t="s">
        <v>79</v>
      </c>
      <c r="N103" s="938"/>
      <c r="O103" s="775"/>
      <c r="P103" s="775"/>
      <c r="Q103" s="775" t="str">
        <f>IF('statement of marks'!F10="","",'statement of marks'!F10)</f>
        <v/>
      </c>
      <c r="R103" s="775"/>
      <c r="S103" s="775"/>
      <c r="T103" s="777"/>
      <c r="U103" s="778" t="str">
        <f>IF('statement of marks'!$I$3="","",'statement of marks'!$I$3)</f>
        <v>SCHOOL DISE CODE</v>
      </c>
      <c r="V103" s="779"/>
      <c r="W103" s="779"/>
      <c r="X103" s="780"/>
    </row>
    <row r="104" spans="1:24" ht="15" customHeight="1">
      <c r="A104" s="283"/>
      <c r="B104" s="263" t="s">
        <v>172</v>
      </c>
      <c r="C104" s="264"/>
      <c r="D104" s="781" t="str">
        <f>IF('statement of marks'!G10="","",'statement of marks'!G10)</f>
        <v/>
      </c>
      <c r="E104" s="782"/>
      <c r="F104" s="782"/>
      <c r="G104" s="834" t="str">
        <f>IF('statement of marks'!H10="","",'statement of marks'!H10)</f>
        <v/>
      </c>
      <c r="H104" s="834"/>
      <c r="I104" s="834"/>
      <c r="J104" s="834"/>
      <c r="K104" s="834"/>
      <c r="L104" s="834"/>
      <c r="M104" s="834"/>
      <c r="N104" s="834"/>
      <c r="O104" s="834"/>
      <c r="P104" s="834"/>
      <c r="Q104" s="834"/>
      <c r="R104" s="834"/>
      <c r="S104" s="834"/>
      <c r="T104" s="835"/>
      <c r="U104" s="774" t="str">
        <f>IF('statement of marks'!$J$3="","",'statement of marks'!$J$3)</f>
        <v>08291009401</v>
      </c>
      <c r="V104" s="784"/>
      <c r="W104" s="784"/>
      <c r="X104" s="836"/>
    </row>
    <row r="105" spans="1:24" ht="15" customHeight="1">
      <c r="A105" s="283"/>
      <c r="B105" s="265" t="s">
        <v>161</v>
      </c>
      <c r="C105" s="266" t="s">
        <v>166</v>
      </c>
      <c r="D105" s="837" t="s">
        <v>168</v>
      </c>
      <c r="E105" s="837"/>
      <c r="F105" s="837"/>
      <c r="G105" s="837" t="s">
        <v>169</v>
      </c>
      <c r="H105" s="837"/>
      <c r="I105" s="837"/>
      <c r="J105" s="837" t="s">
        <v>170</v>
      </c>
      <c r="K105" s="837"/>
      <c r="L105" s="837"/>
      <c r="M105" s="838" t="s">
        <v>171</v>
      </c>
      <c r="N105" s="838"/>
      <c r="O105" s="838"/>
      <c r="P105" s="838"/>
      <c r="Q105" s="839" t="s">
        <v>217</v>
      </c>
      <c r="R105" s="841" t="s">
        <v>91</v>
      </c>
      <c r="S105" s="841"/>
      <c r="T105" s="841"/>
      <c r="U105" s="842"/>
      <c r="V105" s="783" t="s">
        <v>218</v>
      </c>
      <c r="W105" s="783"/>
      <c r="X105" s="831"/>
    </row>
    <row r="106" spans="1:24" ht="15" customHeight="1">
      <c r="A106" s="283"/>
      <c r="B106" s="265"/>
      <c r="C106" s="266"/>
      <c r="D106" s="267" t="s">
        <v>219</v>
      </c>
      <c r="E106" s="267" t="s">
        <v>220</v>
      </c>
      <c r="F106" s="268" t="s">
        <v>221</v>
      </c>
      <c r="G106" s="267" t="s">
        <v>219</v>
      </c>
      <c r="H106" s="267" t="s">
        <v>220</v>
      </c>
      <c r="I106" s="268" t="s">
        <v>221</v>
      </c>
      <c r="J106" s="267" t="s">
        <v>219</v>
      </c>
      <c r="K106" s="267" t="s">
        <v>220</v>
      </c>
      <c r="L106" s="268" t="s">
        <v>221</v>
      </c>
      <c r="M106" s="267" t="s">
        <v>219</v>
      </c>
      <c r="N106" s="943" t="s">
        <v>332</v>
      </c>
      <c r="O106" s="267" t="s">
        <v>220</v>
      </c>
      <c r="P106" s="268" t="s">
        <v>221</v>
      </c>
      <c r="Q106" s="840"/>
      <c r="R106" s="267" t="s">
        <v>219</v>
      </c>
      <c r="S106" s="943" t="s">
        <v>332</v>
      </c>
      <c r="T106" s="267" t="s">
        <v>220</v>
      </c>
      <c r="U106" s="268" t="s">
        <v>221</v>
      </c>
      <c r="V106" s="269" t="s">
        <v>26</v>
      </c>
      <c r="W106" s="270" t="s">
        <v>222</v>
      </c>
      <c r="X106" s="271" t="s">
        <v>69</v>
      </c>
    </row>
    <row r="107" spans="1:24" ht="15" customHeight="1">
      <c r="A107" s="284"/>
      <c r="B107" s="832" t="s">
        <v>167</v>
      </c>
      <c r="C107" s="833"/>
      <c r="D107" s="272">
        <f>IF('statement of marks'!L$6="","",'statement of marks'!L$6)</f>
        <v>5</v>
      </c>
      <c r="E107" s="272">
        <f>IF('statement of marks'!M$6="","",'statement of marks'!M$6)</f>
        <v>5</v>
      </c>
      <c r="F107" s="273">
        <f>IF('statement of marks'!N$6="","",'statement of marks'!N$6)</f>
        <v>10</v>
      </c>
      <c r="G107" s="272">
        <f>IF('statement of marks'!O$6="","",'statement of marks'!O$6)</f>
        <v>5</v>
      </c>
      <c r="H107" s="272">
        <f>IF('statement of marks'!P$6="","",'statement of marks'!P$6)</f>
        <v>5</v>
      </c>
      <c r="I107" s="273">
        <f>IF('statement of marks'!Q$6="","",'statement of marks'!Q$6)</f>
        <v>10</v>
      </c>
      <c r="J107" s="272">
        <f>IF('statement of marks'!R$6="","",'statement of marks'!R$6)</f>
        <v>5</v>
      </c>
      <c r="K107" s="272">
        <f>IF('statement of marks'!S$6="","",'statement of marks'!S$6)</f>
        <v>5</v>
      </c>
      <c r="L107" s="273">
        <f>IF('statement of marks'!T$6="","",'statement of marks'!T$6)</f>
        <v>10</v>
      </c>
      <c r="M107" s="272">
        <f>IF('statement of marks'!V$6="","",'statement of marks'!V$6)</f>
        <v>30</v>
      </c>
      <c r="N107" s="944">
        <f>IF('statement of marks'!W$6="","",'statement of marks'!W$6)</f>
        <v>30</v>
      </c>
      <c r="O107" s="272">
        <f>IF('statement of marks'!X$6="","",'statement of marks'!X$6)</f>
        <v>10</v>
      </c>
      <c r="P107" s="273">
        <f>IF('statement of marks'!Y$6="","",'statement of marks'!Y$6)</f>
        <v>70</v>
      </c>
      <c r="Q107" s="274">
        <f>IF('statement of marks'!Z$6="","",'statement of marks'!Z$6)</f>
        <v>100</v>
      </c>
      <c r="R107" s="272">
        <f>IF('statement of marks'!AA$6="","",'statement of marks'!AA$6)</f>
        <v>40</v>
      </c>
      <c r="S107" s="944">
        <f>IF('statement of marks'!AB$6="","",'statement of marks'!AB$6)</f>
        <v>40</v>
      </c>
      <c r="T107" s="272">
        <f>IF('statement of marks'!AC$6="","",'statement of marks'!AC$6)</f>
        <v>20</v>
      </c>
      <c r="U107" s="273">
        <f>IF('statement of marks'!AD$6="","",'statement of marks'!AD$6)</f>
        <v>100</v>
      </c>
      <c r="V107" s="275">
        <f>IF('statement of marks'!AE$6="","",'statement of marks'!AE$6)</f>
        <v>200</v>
      </c>
      <c r="W107" s="272" t="str">
        <f>IF('statement of marks'!AF$6="","",'statement of marks'!AF$6)</f>
        <v/>
      </c>
      <c r="X107" s="276" t="str">
        <f>IF('statement of marks'!AG$6="","",'statement of marks'!AG$6)</f>
        <v/>
      </c>
    </row>
    <row r="108" spans="1:24" ht="15" customHeight="1">
      <c r="A108" s="283"/>
      <c r="B108" s="774" t="str">
        <f>IF('statement of marks'!$L$3="","",'statement of marks'!$L$3)</f>
        <v>HINDI</v>
      </c>
      <c r="C108" s="784"/>
      <c r="D108" s="270">
        <f>IF('statement of marks'!L10="","",'statement of marks'!L10)</f>
        <v>5</v>
      </c>
      <c r="E108" s="270">
        <f>IF('statement of marks'!M10="","",'statement of marks'!M10)</f>
        <v>5</v>
      </c>
      <c r="F108" s="277">
        <f>IF('statement of marks'!N10="","",'statement of marks'!N10)</f>
        <v>10</v>
      </c>
      <c r="G108" s="270">
        <f>IF('statement of marks'!O10="","",'statement of marks'!O10)</f>
        <v>5</v>
      </c>
      <c r="H108" s="270">
        <f>IF('statement of marks'!P10="","",'statement of marks'!P10)</f>
        <v>5</v>
      </c>
      <c r="I108" s="277">
        <f>IF('statement of marks'!Q10="","",'statement of marks'!Q10)</f>
        <v>10</v>
      </c>
      <c r="J108" s="270">
        <f>IF('statement of marks'!R10="","",'statement of marks'!R10)</f>
        <v>5</v>
      </c>
      <c r="K108" s="270">
        <f>IF('statement of marks'!S10="","",'statement of marks'!S10)</f>
        <v>5</v>
      </c>
      <c r="L108" s="277">
        <f>IF('statement of marks'!T10="","",'statement of marks'!T10)</f>
        <v>10</v>
      </c>
      <c r="M108" s="270">
        <f>IF('statement of marks'!V10="","",'statement of marks'!V10)</f>
        <v>27</v>
      </c>
      <c r="N108" s="944">
        <f>IF('statement of marks'!W10="","",'statement of marks'!W10)</f>
        <v>27</v>
      </c>
      <c r="O108" s="270">
        <f>IF('statement of marks'!X10="","",'statement of marks'!X10)</f>
        <v>7</v>
      </c>
      <c r="P108" s="277">
        <f>IF('statement of marks'!Y10="","",'statement of marks'!Y10)</f>
        <v>61</v>
      </c>
      <c r="Q108" s="278">
        <f>IF('statement of marks'!Z10="","",'statement of marks'!Z10)</f>
        <v>91</v>
      </c>
      <c r="R108" s="270">
        <f>IF('statement of marks'!AA10="","",'statement of marks'!AA10)</f>
        <v>37</v>
      </c>
      <c r="S108" s="944">
        <f>IF('statement of marks'!AB10="","",'statement of marks'!AB10)</f>
        <v>37</v>
      </c>
      <c r="T108" s="270">
        <f>IF('statement of marks'!AC10="","",'statement of marks'!AC10)</f>
        <v>20</v>
      </c>
      <c r="U108" s="277">
        <f>IF('statement of marks'!AD10="","",'statement of marks'!AD10)</f>
        <v>94</v>
      </c>
      <c r="V108" s="279">
        <f>IF('statement of marks'!AE10="","",'statement of marks'!AE10)</f>
        <v>185</v>
      </c>
      <c r="W108" s="270">
        <f>IF('statement of marks'!AF10="","",'statement of marks'!AF10)</f>
        <v>93</v>
      </c>
      <c r="X108" s="271" t="str">
        <f>IF('statement of marks'!AG10="","",'statement of marks'!AG10)</f>
        <v>A</v>
      </c>
    </row>
    <row r="109" spans="1:24" ht="15" customHeight="1">
      <c r="A109" s="283"/>
      <c r="B109" s="774" t="str">
        <f>IF('statement of marks'!$AJ$3="","",'statement of marks'!$AJ$3)</f>
        <v>ENGLISH</v>
      </c>
      <c r="C109" s="784"/>
      <c r="D109" s="270">
        <f>IF('statement of marks'!AJ10="","",'statement of marks'!AJ10)</f>
        <v>5</v>
      </c>
      <c r="E109" s="270">
        <f>IF('statement of marks'!AK10="","",'statement of marks'!AK10)</f>
        <v>5</v>
      </c>
      <c r="F109" s="277">
        <f>IF('statement of marks'!AL10="","",'statement of marks'!AL10)</f>
        <v>10</v>
      </c>
      <c r="G109" s="270">
        <f>IF('statement of marks'!AM10="","",'statement of marks'!AM10)</f>
        <v>5</v>
      </c>
      <c r="H109" s="270">
        <f>IF('statement of marks'!AN10="","",'statement of marks'!AN10)</f>
        <v>5</v>
      </c>
      <c r="I109" s="277">
        <f>IF('statement of marks'!AO10="","",'statement of marks'!AO10)</f>
        <v>10</v>
      </c>
      <c r="J109" s="270">
        <f>IF('statement of marks'!AP10="","",'statement of marks'!AP10)</f>
        <v>5</v>
      </c>
      <c r="K109" s="270">
        <f>IF('statement of marks'!AQ10="","",'statement of marks'!AQ10)</f>
        <v>5</v>
      </c>
      <c r="L109" s="277">
        <f>IF('statement of marks'!AR10="","",'statement of marks'!AR10)</f>
        <v>10</v>
      </c>
      <c r="M109" s="270">
        <f>IF('statement of marks'!AT10="","",'statement of marks'!AT10)</f>
        <v>27</v>
      </c>
      <c r="N109" s="944">
        <f>IF('statement of marks'!AU10="","",'statement of marks'!AU10)</f>
        <v>27</v>
      </c>
      <c r="O109" s="270">
        <f>IF('statement of marks'!AV10="","",'statement of marks'!AV10)</f>
        <v>7</v>
      </c>
      <c r="P109" s="277">
        <f>IF('statement of marks'!AW10="","",'statement of marks'!AW10)</f>
        <v>61</v>
      </c>
      <c r="Q109" s="278">
        <f>IF('statement of marks'!AX10="","",'statement of marks'!AX10)</f>
        <v>91</v>
      </c>
      <c r="R109" s="270">
        <f>IF('statement of marks'!AY10="","",'statement of marks'!AY10)</f>
        <v>37</v>
      </c>
      <c r="S109" s="944">
        <f>IF('statement of marks'!AZ10="","",'statement of marks'!AZ10)</f>
        <v>37</v>
      </c>
      <c r="T109" s="270">
        <f>IF('statement of marks'!BA10="","",'statement of marks'!BA10)</f>
        <v>20</v>
      </c>
      <c r="U109" s="277">
        <f>IF('statement of marks'!BB10="","",'statement of marks'!BB10)</f>
        <v>94</v>
      </c>
      <c r="V109" s="279">
        <f>IF('statement of marks'!BC10="","",'statement of marks'!BC10)</f>
        <v>185</v>
      </c>
      <c r="W109" s="270">
        <f>IF('statement of marks'!BD10="","",'statement of marks'!BD10)</f>
        <v>93</v>
      </c>
      <c r="X109" s="271" t="str">
        <f>IF('statement of marks'!BE10="","",'statement of marks'!BE10)</f>
        <v>A</v>
      </c>
    </row>
    <row r="110" spans="1:24" ht="15" customHeight="1">
      <c r="A110" s="283"/>
      <c r="B110" s="774" t="str">
        <f>IF('statement of marks'!BH10="s","SANSKRIT",IF('statement of marks'!BH10="u","URDU",IF('statement of marks'!BH10="g","GUJRATI",IF('statement of marks'!BH10="p","PUNJABI",IF('statement of marks'!BH10="sd","fla/kh","THIRD LANGUAGE")))))</f>
        <v>SANSKRIT</v>
      </c>
      <c r="C110" s="784"/>
      <c r="D110" s="270">
        <f>IF('statement of marks'!BI10="","",'statement of marks'!BI10)</f>
        <v>5</v>
      </c>
      <c r="E110" s="270">
        <f>IF('statement of marks'!BJ10="","",'statement of marks'!BJ10)</f>
        <v>5</v>
      </c>
      <c r="F110" s="277">
        <f>IF('statement of marks'!BK10="","",'statement of marks'!BK10)</f>
        <v>10</v>
      </c>
      <c r="G110" s="270">
        <f>IF('statement of marks'!BL10="","",'statement of marks'!BL10)</f>
        <v>5</v>
      </c>
      <c r="H110" s="270">
        <f>IF('statement of marks'!BM10="","",'statement of marks'!BM10)</f>
        <v>5</v>
      </c>
      <c r="I110" s="277">
        <f>IF('statement of marks'!BN10="","",'statement of marks'!BN10)</f>
        <v>10</v>
      </c>
      <c r="J110" s="270">
        <f>IF('statement of marks'!BO10="","",'statement of marks'!BO10)</f>
        <v>5</v>
      </c>
      <c r="K110" s="270">
        <f>IF('statement of marks'!BP10="","",'statement of marks'!BP10)</f>
        <v>5</v>
      </c>
      <c r="L110" s="277">
        <f>IF('statement of marks'!BQ10="","",'statement of marks'!BQ10)</f>
        <v>10</v>
      </c>
      <c r="M110" s="270">
        <f>IF('statement of marks'!BS10="","",'statement of marks'!BS10)</f>
        <v>50</v>
      </c>
      <c r="N110" s="944"/>
      <c r="O110" s="270">
        <f>IF('statement of marks'!BT10="","",'statement of marks'!BT10)</f>
        <v>20</v>
      </c>
      <c r="P110" s="277">
        <f>IF('statement of marks'!BU10="","",'statement of marks'!BU10)</f>
        <v>70</v>
      </c>
      <c r="Q110" s="278">
        <f>IF('statement of marks'!BV10="","",'statement of marks'!BV10)</f>
        <v>100</v>
      </c>
      <c r="R110" s="270">
        <f>IF('statement of marks'!BW10="","",'statement of marks'!BW10)</f>
        <v>70</v>
      </c>
      <c r="S110" s="944"/>
      <c r="T110" s="270">
        <f>IF('statement of marks'!BX10="","",'statement of marks'!BX10)</f>
        <v>30</v>
      </c>
      <c r="U110" s="277">
        <f>IF('statement of marks'!BY10="","",'statement of marks'!BY10)</f>
        <v>100</v>
      </c>
      <c r="V110" s="279">
        <f>IF('statement of marks'!BZ10="","",'statement of marks'!BZ10)</f>
        <v>200</v>
      </c>
      <c r="W110" s="270">
        <f>IF('statement of marks'!CA10="","",'statement of marks'!CA10)</f>
        <v>100</v>
      </c>
      <c r="X110" s="271" t="str">
        <f>IF('statement of marks'!CB10="","",'statement of marks'!CB10)</f>
        <v>A</v>
      </c>
    </row>
    <row r="111" spans="1:24" ht="15" customHeight="1">
      <c r="A111" s="283"/>
      <c r="B111" s="774" t="str">
        <f>IF('statement of marks'!$CE$3="","",'statement of marks'!$CE$3)</f>
        <v>MATHEMATICS</v>
      </c>
      <c r="C111" s="784"/>
      <c r="D111" s="270">
        <f>IF('statement of marks'!CE10="","",'statement of marks'!CE10)</f>
        <v>5</v>
      </c>
      <c r="E111" s="270">
        <f>IF('statement of marks'!CF10="","",'statement of marks'!CF10)</f>
        <v>5</v>
      </c>
      <c r="F111" s="277">
        <f>IF('statement of marks'!CG10="","",'statement of marks'!CG10)</f>
        <v>10</v>
      </c>
      <c r="G111" s="270">
        <f>IF('statement of marks'!CH10="","",'statement of marks'!CH10)</f>
        <v>5</v>
      </c>
      <c r="H111" s="270">
        <f>IF('statement of marks'!CI10="","",'statement of marks'!CI10)</f>
        <v>5</v>
      </c>
      <c r="I111" s="277">
        <f>IF('statement of marks'!CJ10="","",'statement of marks'!CJ10)</f>
        <v>10</v>
      </c>
      <c r="J111" s="270">
        <f>IF('statement of marks'!CK10="","",'statement of marks'!CK10)</f>
        <v>5</v>
      </c>
      <c r="K111" s="270">
        <f>IF('statement of marks'!CL10="","",'statement of marks'!CL10)</f>
        <v>5</v>
      </c>
      <c r="L111" s="277">
        <f>IF('statement of marks'!CM10="","",'statement of marks'!CM10)</f>
        <v>10</v>
      </c>
      <c r="M111" s="270">
        <f>IF('statement of marks'!CO10="","",'statement of marks'!CO10)</f>
        <v>27</v>
      </c>
      <c r="N111" s="944">
        <f>IF('statement of marks'!CP10="","",'statement of marks'!CP10)</f>
        <v>27</v>
      </c>
      <c r="O111" s="270">
        <f>IF('statement of marks'!CQ10="","",'statement of marks'!CQ10)</f>
        <v>7</v>
      </c>
      <c r="P111" s="277">
        <f>IF('statement of marks'!CR10="","",'statement of marks'!CR10)</f>
        <v>61</v>
      </c>
      <c r="Q111" s="278">
        <f>IF('statement of marks'!CS10="","",'statement of marks'!CS10)</f>
        <v>91</v>
      </c>
      <c r="R111" s="270">
        <f>IF('statement of marks'!CT10="","",'statement of marks'!CT10)</f>
        <v>37</v>
      </c>
      <c r="S111" s="944">
        <f>IF('statement of marks'!CU10="","",'statement of marks'!CU10)</f>
        <v>37</v>
      </c>
      <c r="T111" s="270">
        <f>IF('statement of marks'!CV10="","",'statement of marks'!CV10)</f>
        <v>20</v>
      </c>
      <c r="U111" s="277">
        <f>IF('statement of marks'!CW10="","",'statement of marks'!CW10)</f>
        <v>94</v>
      </c>
      <c r="V111" s="279">
        <f>IF('statement of marks'!CX10="","",'statement of marks'!CX10)</f>
        <v>185</v>
      </c>
      <c r="W111" s="270">
        <f>IF('statement of marks'!CY10="","",'statement of marks'!CY10)</f>
        <v>93</v>
      </c>
      <c r="X111" s="271" t="str">
        <f>IF('statement of marks'!CZ10="","",'statement of marks'!CZ10)</f>
        <v>A</v>
      </c>
    </row>
    <row r="112" spans="1:24" ht="15" customHeight="1">
      <c r="A112" s="283"/>
      <c r="B112" s="774" t="str">
        <f>IF('statement of marks'!$DC$3="","",'statement of marks'!$DC$3)</f>
        <v>SCIENCE</v>
      </c>
      <c r="C112" s="784"/>
      <c r="D112" s="270">
        <f>IF('statement of marks'!DC10="","",'statement of marks'!DC10)</f>
        <v>5</v>
      </c>
      <c r="E112" s="270">
        <f>IF('statement of marks'!DD10="","",'statement of marks'!DD10)</f>
        <v>5</v>
      </c>
      <c r="F112" s="277">
        <f>IF('statement of marks'!DE10="","",'statement of marks'!DE10)</f>
        <v>10</v>
      </c>
      <c r="G112" s="270">
        <f>IF('statement of marks'!DF10="","",'statement of marks'!DF10)</f>
        <v>5</v>
      </c>
      <c r="H112" s="270">
        <f>IF('statement of marks'!DG10="","",'statement of marks'!DG10)</f>
        <v>5</v>
      </c>
      <c r="I112" s="277">
        <f>IF('statement of marks'!DH10="","",'statement of marks'!DH10)</f>
        <v>10</v>
      </c>
      <c r="J112" s="270">
        <f>IF('statement of marks'!DI10="","",'statement of marks'!DI10)</f>
        <v>5</v>
      </c>
      <c r="K112" s="270">
        <f>IF('statement of marks'!DJ10="","",'statement of marks'!DJ10)</f>
        <v>5</v>
      </c>
      <c r="L112" s="277">
        <f>IF('statement of marks'!DK10="","",'statement of marks'!DK10)</f>
        <v>10</v>
      </c>
      <c r="M112" s="270">
        <f>IF('statement of marks'!DM10="","",'statement of marks'!DM10)</f>
        <v>50</v>
      </c>
      <c r="N112" s="944"/>
      <c r="O112" s="270">
        <f>IF('statement of marks'!DN10="","",'statement of marks'!DN10)</f>
        <v>20</v>
      </c>
      <c r="P112" s="277">
        <f>IF('statement of marks'!DO10="","",'statement of marks'!DO10)</f>
        <v>70</v>
      </c>
      <c r="Q112" s="278">
        <f>IF('statement of marks'!DP10="","",'statement of marks'!DP10)</f>
        <v>100</v>
      </c>
      <c r="R112" s="270">
        <f>IF('statement of marks'!DQ10="","",'statement of marks'!DQ10)</f>
        <v>70</v>
      </c>
      <c r="S112" s="944"/>
      <c r="T112" s="270">
        <f>IF('statement of marks'!DR10="","",'statement of marks'!DR10)</f>
        <v>30</v>
      </c>
      <c r="U112" s="277">
        <f>IF('statement of marks'!DS10="","",'statement of marks'!DS10)</f>
        <v>100</v>
      </c>
      <c r="V112" s="279">
        <f>IF('statement of marks'!DT10="","",'statement of marks'!DT10)</f>
        <v>200</v>
      </c>
      <c r="W112" s="270">
        <f>IF('statement of marks'!DU10="","",'statement of marks'!DU10)</f>
        <v>100</v>
      </c>
      <c r="X112" s="271" t="str">
        <f>IF('statement of marks'!DV10="","",'statement of marks'!DV10)</f>
        <v>A</v>
      </c>
    </row>
    <row r="113" spans="1:24" ht="15" customHeight="1">
      <c r="A113" s="283"/>
      <c r="B113" s="774" t="str">
        <f>IF('statement of marks'!$DY$3="","",'statement of marks'!$DY$3)</f>
        <v>SOCIAL STUDIES</v>
      </c>
      <c r="C113" s="784"/>
      <c r="D113" s="270">
        <f>IF('statement of marks'!DY10="","",'statement of marks'!DY10)</f>
        <v>5</v>
      </c>
      <c r="E113" s="270">
        <f>IF('statement of marks'!DZ10="","",'statement of marks'!DZ10)</f>
        <v>5</v>
      </c>
      <c r="F113" s="277">
        <f>IF('statement of marks'!EA10="","",'statement of marks'!EA10)</f>
        <v>10</v>
      </c>
      <c r="G113" s="270">
        <f>IF('statement of marks'!EB10="","",'statement of marks'!EB10)</f>
        <v>5</v>
      </c>
      <c r="H113" s="270">
        <f>IF('statement of marks'!EC10="","",'statement of marks'!EC10)</f>
        <v>5</v>
      </c>
      <c r="I113" s="277">
        <f>IF('statement of marks'!ED10="","",'statement of marks'!ED10)</f>
        <v>10</v>
      </c>
      <c r="J113" s="270">
        <f>IF('statement of marks'!EE10="","",'statement of marks'!EE10)</f>
        <v>5</v>
      </c>
      <c r="K113" s="270">
        <f>IF('statement of marks'!EF10="","",'statement of marks'!EF10)</f>
        <v>5</v>
      </c>
      <c r="L113" s="277">
        <f>IF('statement of marks'!EG10="","",'statement of marks'!EG10)</f>
        <v>10</v>
      </c>
      <c r="M113" s="270">
        <f>IF('statement of marks'!EI10="","",'statement of marks'!EI10)</f>
        <v>50</v>
      </c>
      <c r="N113" s="944"/>
      <c r="O113" s="270">
        <f>IF('statement of marks'!EJ10="","",'statement of marks'!EJ10)</f>
        <v>20</v>
      </c>
      <c r="P113" s="277">
        <f>IF('statement of marks'!EK10="","",'statement of marks'!EK10)</f>
        <v>70</v>
      </c>
      <c r="Q113" s="278">
        <f>IF('statement of marks'!EL10="","",'statement of marks'!EL10)</f>
        <v>100</v>
      </c>
      <c r="R113" s="270">
        <f>IF('statement of marks'!EM10="","",'statement of marks'!EM10)</f>
        <v>70</v>
      </c>
      <c r="S113" s="944"/>
      <c r="T113" s="270">
        <f>IF('statement of marks'!EN10="","",'statement of marks'!EN10)</f>
        <v>30</v>
      </c>
      <c r="U113" s="277">
        <f>IF('statement of marks'!EO10="","",'statement of marks'!EO10)</f>
        <v>100</v>
      </c>
      <c r="V113" s="279">
        <f>IF('statement of marks'!EP10="","",'statement of marks'!EP10)</f>
        <v>200</v>
      </c>
      <c r="W113" s="270">
        <f>IF('statement of marks'!EQ10="","",'statement of marks'!EQ10)</f>
        <v>100</v>
      </c>
      <c r="X113" s="271" t="str">
        <f>IF('statement of marks'!ER10="","",'statement of marks'!ER10)</f>
        <v>A</v>
      </c>
    </row>
    <row r="114" spans="1:24" ht="15" customHeight="1">
      <c r="A114" s="283"/>
      <c r="B114" s="774" t="s">
        <v>173</v>
      </c>
      <c r="C114" s="784"/>
      <c r="D114" s="792" t="s">
        <v>168</v>
      </c>
      <c r="E114" s="792"/>
      <c r="F114" s="792"/>
      <c r="G114" s="792" t="s">
        <v>169</v>
      </c>
      <c r="H114" s="792"/>
      <c r="I114" s="792"/>
      <c r="J114" s="792" t="s">
        <v>178</v>
      </c>
      <c r="K114" s="792"/>
      <c r="L114" s="792"/>
      <c r="M114" s="792" t="s">
        <v>170</v>
      </c>
      <c r="N114" s="792"/>
      <c r="O114" s="792"/>
      <c r="P114" s="792"/>
      <c r="Q114" s="792" t="s">
        <v>223</v>
      </c>
      <c r="R114" s="792"/>
      <c r="S114" s="792"/>
      <c r="T114" s="792"/>
      <c r="U114" s="280"/>
      <c r="V114" s="792" t="s">
        <v>218</v>
      </c>
      <c r="W114" s="792"/>
      <c r="X114" s="827"/>
    </row>
    <row r="115" spans="1:24" ht="15" customHeight="1">
      <c r="A115" s="284"/>
      <c r="B115" s="828" t="s">
        <v>167</v>
      </c>
      <c r="C115" s="829"/>
      <c r="D115" s="830">
        <f>IF('statement of marks'!EU$6="","",'statement of marks'!EU$6)</f>
        <v>20</v>
      </c>
      <c r="E115" s="830"/>
      <c r="F115" s="830"/>
      <c r="G115" s="830">
        <f>IF('statement of marks'!EV$6="","",'statement of marks'!EV$6)</f>
        <v>20</v>
      </c>
      <c r="H115" s="830"/>
      <c r="I115" s="830"/>
      <c r="J115" s="830">
        <f>IF('statement of marks'!EX$6="","",'statement of marks'!EX$6)</f>
        <v>20</v>
      </c>
      <c r="K115" s="830"/>
      <c r="L115" s="830"/>
      <c r="M115" s="830">
        <f>IF('statement of marks'!EW$6="","",'statement of marks'!EW$6)</f>
        <v>20</v>
      </c>
      <c r="N115" s="830"/>
      <c r="O115" s="830"/>
      <c r="P115" s="830"/>
      <c r="Q115" s="830">
        <f>IF('statement of marks'!EY$6="","",'statement of marks'!EY$6)</f>
        <v>20</v>
      </c>
      <c r="R115" s="830"/>
      <c r="S115" s="830"/>
      <c r="T115" s="830"/>
      <c r="U115" s="289"/>
      <c r="V115" s="272">
        <f>IF('statement of marks'!EZ$6="","",'statement of marks'!EZ$6)</f>
        <v>100</v>
      </c>
      <c r="W115" s="272" t="s">
        <v>222</v>
      </c>
      <c r="X115" s="276" t="s">
        <v>69</v>
      </c>
    </row>
    <row r="116" spans="1:24" ht="15" customHeight="1">
      <c r="A116" s="283"/>
      <c r="B116" s="774" t="str">
        <f>IF('statement of marks'!$EU$3="","",'statement of marks'!$EU$3)</f>
        <v>WORK EXPERIENCE</v>
      </c>
      <c r="C116" s="784"/>
      <c r="D116" s="783">
        <f>IF('statement of marks'!EU10="","",'statement of marks'!EU10)</f>
        <v>20</v>
      </c>
      <c r="E116" s="783"/>
      <c r="F116" s="783"/>
      <c r="G116" s="783">
        <f>IF('statement of marks'!EV10="","",'statement of marks'!EV10)</f>
        <v>20</v>
      </c>
      <c r="H116" s="783"/>
      <c r="I116" s="783"/>
      <c r="J116" s="783">
        <f>IF('statement of marks'!EX10="","",'statement of marks'!EX10)</f>
        <v>20</v>
      </c>
      <c r="K116" s="783"/>
      <c r="L116" s="783"/>
      <c r="M116" s="783">
        <f>IF('statement of marks'!EW10="","",'statement of marks'!EW10)</f>
        <v>20</v>
      </c>
      <c r="N116" s="783"/>
      <c r="O116" s="783"/>
      <c r="P116" s="783"/>
      <c r="Q116" s="783">
        <f>IF('statement of marks'!EY10="","",'statement of marks'!EY10)</f>
        <v>20</v>
      </c>
      <c r="R116" s="783"/>
      <c r="S116" s="783"/>
      <c r="T116" s="783"/>
      <c r="U116" s="280"/>
      <c r="V116" s="280">
        <f>IF('statement of marks'!EZ10="","",'statement of marks'!EZ10)</f>
        <v>100</v>
      </c>
      <c r="W116" s="280">
        <f>IF('statement of marks'!FA10="","",'statement of marks'!FA10)</f>
        <v>100</v>
      </c>
      <c r="X116" s="281" t="str">
        <f>IF('statement of marks'!FB10="","",'statement of marks'!FB10)</f>
        <v>A</v>
      </c>
    </row>
    <row r="117" spans="1:24" ht="15" customHeight="1">
      <c r="A117" s="283"/>
      <c r="B117" s="774" t="str">
        <f>IF('statement of marks'!$FE$3="","",'statement of marks'!$FE$3)</f>
        <v>ART EDUCATION</v>
      </c>
      <c r="C117" s="784"/>
      <c r="D117" s="783">
        <f>IF('statement of marks'!FE10="","",'statement of marks'!FE10)</f>
        <v>20</v>
      </c>
      <c r="E117" s="783"/>
      <c r="F117" s="783"/>
      <c r="G117" s="783">
        <f>IF('statement of marks'!FF10="","",'statement of marks'!FF10)</f>
        <v>20</v>
      </c>
      <c r="H117" s="783"/>
      <c r="I117" s="783"/>
      <c r="J117" s="783">
        <f>IF('statement of marks'!FH10="","",'statement of marks'!FH10)</f>
        <v>20</v>
      </c>
      <c r="K117" s="783"/>
      <c r="L117" s="783"/>
      <c r="M117" s="783">
        <f>IF('statement of marks'!FG10="","",'statement of marks'!FG10)</f>
        <v>20</v>
      </c>
      <c r="N117" s="783"/>
      <c r="O117" s="783"/>
      <c r="P117" s="783"/>
      <c r="Q117" s="783">
        <f>IF('statement of marks'!FI10="","",'statement of marks'!FI10)</f>
        <v>20</v>
      </c>
      <c r="R117" s="783"/>
      <c r="S117" s="783"/>
      <c r="T117" s="783"/>
      <c r="U117" s="280"/>
      <c r="V117" s="280">
        <f>IF('statement of marks'!FJ10="","",'statement of marks'!FJ10)</f>
        <v>100</v>
      </c>
      <c r="W117" s="280">
        <f>IF('statement of marks'!FK10="","",'statement of marks'!FK10)</f>
        <v>100</v>
      </c>
      <c r="X117" s="281" t="str">
        <f>IF('statement of marks'!FL10="","",'statement of marks'!FL10)</f>
        <v>A</v>
      </c>
    </row>
    <row r="118" spans="1:24" ht="15" customHeight="1">
      <c r="A118" s="283"/>
      <c r="B118" s="774" t="str">
        <f>IF('statement of marks'!$FO$3="","",'statement of marks'!$FO$3)</f>
        <v>PHYSICIAL EDUCATION</v>
      </c>
      <c r="C118" s="784"/>
      <c r="D118" s="783">
        <f>IF('statement of marks'!FO10="","",'statement of marks'!FO10)</f>
        <v>20</v>
      </c>
      <c r="E118" s="783"/>
      <c r="F118" s="783"/>
      <c r="G118" s="783">
        <f>IF('statement of marks'!FP10="","",'statement of marks'!FP10)</f>
        <v>20</v>
      </c>
      <c r="H118" s="783"/>
      <c r="I118" s="783"/>
      <c r="J118" s="783">
        <f>IF('statement of marks'!FR10="","",'statement of marks'!FR10)</f>
        <v>20</v>
      </c>
      <c r="K118" s="783"/>
      <c r="L118" s="783"/>
      <c r="M118" s="783">
        <f>IF('statement of marks'!FQ10="","",'statement of marks'!FQ10)</f>
        <v>20</v>
      </c>
      <c r="N118" s="783"/>
      <c r="O118" s="783"/>
      <c r="P118" s="783"/>
      <c r="Q118" s="783">
        <f>IF('statement of marks'!FS10="","",'statement of marks'!FS10)</f>
        <v>20</v>
      </c>
      <c r="R118" s="783"/>
      <c r="S118" s="783"/>
      <c r="T118" s="783"/>
      <c r="U118" s="280"/>
      <c r="V118" s="280">
        <f>IF('statement of marks'!FT10="","",'statement of marks'!FT10)</f>
        <v>100</v>
      </c>
      <c r="W118" s="280">
        <f>IF('statement of marks'!FU10="","",'statement of marks'!FU10)</f>
        <v>100</v>
      </c>
      <c r="X118" s="281" t="str">
        <f>IF('statement of marks'!FV10="","",'statement of marks'!FV10)</f>
        <v>A</v>
      </c>
    </row>
    <row r="119" spans="1:24" ht="15" customHeight="1">
      <c r="A119" s="283"/>
      <c r="B119" s="771" t="s">
        <v>174</v>
      </c>
      <c r="C119" s="774"/>
      <c r="D119" s="792" t="str">
        <f>details!$DZ$3</f>
        <v>AUGUST</v>
      </c>
      <c r="E119" s="792"/>
      <c r="F119" s="792"/>
      <c r="G119" s="792" t="str">
        <f>details!$ED$3</f>
        <v>OCTOBER</v>
      </c>
      <c r="H119" s="792"/>
      <c r="I119" s="792"/>
      <c r="J119" s="792" t="str">
        <f>details!$EL$3</f>
        <v>FEBURARY</v>
      </c>
      <c r="K119" s="792"/>
      <c r="L119" s="792"/>
      <c r="M119" s="792" t="str">
        <f>details!$EH$3</f>
        <v>DECEMBER</v>
      </c>
      <c r="N119" s="792"/>
      <c r="O119" s="792"/>
      <c r="P119" s="792"/>
      <c r="Q119" s="792" t="str">
        <f>details!$EP$3</f>
        <v>GRAND TOAL</v>
      </c>
      <c r="R119" s="792"/>
      <c r="S119" s="792"/>
      <c r="T119" s="792"/>
      <c r="U119" s="759" t="s">
        <v>119</v>
      </c>
      <c r="V119" s="760"/>
      <c r="W119" s="760"/>
      <c r="X119" s="761"/>
    </row>
    <row r="120" spans="1:24" ht="15" customHeight="1">
      <c r="A120" s="283"/>
      <c r="B120" s="774" t="s">
        <v>176</v>
      </c>
      <c r="C120" s="784"/>
      <c r="D120" s="826" t="str">
        <f>IF(details!EA10="","",details!EA10)</f>
        <v/>
      </c>
      <c r="E120" s="826"/>
      <c r="F120" s="826"/>
      <c r="G120" s="826" t="str">
        <f>IF(details!EE10="","",details!EE10)</f>
        <v/>
      </c>
      <c r="H120" s="826"/>
      <c r="I120" s="826"/>
      <c r="J120" s="826" t="str">
        <f>IF(details!EM10="","",details!EM10)</f>
        <v/>
      </c>
      <c r="K120" s="826"/>
      <c r="L120" s="826"/>
      <c r="M120" s="826" t="str">
        <f>IF(details!EI10="","",details!EI10)</f>
        <v/>
      </c>
      <c r="N120" s="826"/>
      <c r="O120" s="826"/>
      <c r="P120" s="826"/>
      <c r="Q120" s="826" t="str">
        <f>IF(details!EQ10="","",details!EQ10)</f>
        <v/>
      </c>
      <c r="R120" s="826"/>
      <c r="S120" s="826"/>
      <c r="T120" s="826"/>
      <c r="U120" s="762">
        <f>'statement of marks'!$HL$108</f>
        <v>45046</v>
      </c>
      <c r="V120" s="763"/>
      <c r="W120" s="763"/>
      <c r="X120" s="764"/>
    </row>
    <row r="121" spans="1:24" ht="15" customHeight="1">
      <c r="A121" s="283"/>
      <c r="B121" s="823" t="s">
        <v>175</v>
      </c>
      <c r="C121" s="824"/>
      <c r="D121" s="825" t="str">
        <f>IF(details!DZ10="","",details!DZ10)</f>
        <v/>
      </c>
      <c r="E121" s="825"/>
      <c r="F121" s="825"/>
      <c r="G121" s="825" t="str">
        <f>IF(details!ED10="","",details!ED10)</f>
        <v/>
      </c>
      <c r="H121" s="825"/>
      <c r="I121" s="825"/>
      <c r="J121" s="825" t="str">
        <f>IF(details!EL10="","",details!EL10)</f>
        <v/>
      </c>
      <c r="K121" s="825"/>
      <c r="L121" s="825"/>
      <c r="M121" s="825" t="str">
        <f>IF(details!EH10="","",details!EH10)</f>
        <v/>
      </c>
      <c r="N121" s="825"/>
      <c r="O121" s="825"/>
      <c r="P121" s="825"/>
      <c r="Q121" s="825" t="str">
        <f>IF(details!EP10="","",details!EP10)</f>
        <v/>
      </c>
      <c r="R121" s="825"/>
      <c r="S121" s="825"/>
      <c r="T121" s="825"/>
      <c r="U121" s="759"/>
      <c r="V121" s="760"/>
      <c r="W121" s="760"/>
      <c r="X121" s="761"/>
    </row>
    <row r="122" spans="1:24" ht="15" customHeight="1">
      <c r="A122" s="816"/>
      <c r="B122" s="818" t="s">
        <v>235</v>
      </c>
      <c r="C122" s="819"/>
      <c r="D122" s="813" t="s">
        <v>190</v>
      </c>
      <c r="E122" s="813"/>
      <c r="F122" s="813"/>
      <c r="G122" s="813" t="s">
        <v>191</v>
      </c>
      <c r="H122" s="813"/>
      <c r="I122" s="813"/>
      <c r="J122" s="813" t="s">
        <v>148</v>
      </c>
      <c r="K122" s="813"/>
      <c r="L122" s="813"/>
      <c r="M122" s="813" t="s">
        <v>224</v>
      </c>
      <c r="N122" s="813"/>
      <c r="O122" s="813"/>
      <c r="P122" s="813"/>
      <c r="Q122" s="822" t="s">
        <v>196</v>
      </c>
      <c r="R122" s="822"/>
      <c r="S122" s="822"/>
      <c r="T122" s="822"/>
      <c r="U122" s="813" t="s">
        <v>233</v>
      </c>
      <c r="V122" s="813"/>
      <c r="W122" s="813"/>
      <c r="X122" s="815"/>
    </row>
    <row r="123" spans="1:24" ht="15" customHeight="1">
      <c r="A123" s="817"/>
      <c r="B123" s="820"/>
      <c r="C123" s="821"/>
      <c r="D123" s="813">
        <f>'statement of marks'!HJ10</f>
        <v>1200</v>
      </c>
      <c r="E123" s="813"/>
      <c r="F123" s="813"/>
      <c r="G123" s="813">
        <f>'statement of marks'!HK10</f>
        <v>1155</v>
      </c>
      <c r="H123" s="813"/>
      <c r="I123" s="813"/>
      <c r="J123" s="814">
        <f>'statement of marks'!HL10</f>
        <v>96.25</v>
      </c>
      <c r="K123" s="814"/>
      <c r="L123" s="814"/>
      <c r="M123" s="813" t="str">
        <f>'statement of marks'!HO10</f>
        <v>A</v>
      </c>
      <c r="N123" s="813"/>
      <c r="O123" s="813"/>
      <c r="P123" s="813"/>
      <c r="Q123" s="813">
        <f>'statement of marks'!HN10</f>
        <v>3.0000000000000004</v>
      </c>
      <c r="R123" s="813"/>
      <c r="S123" s="813"/>
      <c r="T123" s="813"/>
      <c r="U123" s="813" t="str">
        <f>'statement of marks'!HI10</f>
        <v>PASSED</v>
      </c>
      <c r="V123" s="813"/>
      <c r="W123" s="813"/>
      <c r="X123" s="815"/>
    </row>
    <row r="124" spans="1:24" ht="15" customHeight="1">
      <c r="A124" s="283"/>
      <c r="B124" s="811" t="s">
        <v>177</v>
      </c>
      <c r="C124" s="812"/>
      <c r="D124" s="792"/>
      <c r="E124" s="792"/>
      <c r="F124" s="792"/>
      <c r="G124" s="792"/>
      <c r="H124" s="792"/>
      <c r="I124" s="792"/>
      <c r="J124" s="792"/>
      <c r="K124" s="792"/>
      <c r="L124" s="792"/>
      <c r="M124" s="792"/>
      <c r="N124" s="792"/>
      <c r="O124" s="792"/>
      <c r="P124" s="792"/>
      <c r="Q124" s="792"/>
      <c r="R124" s="792"/>
      <c r="S124" s="792"/>
      <c r="T124" s="792"/>
      <c r="U124" s="793"/>
      <c r="V124" s="794"/>
      <c r="W124" s="794"/>
      <c r="X124" s="804"/>
    </row>
    <row r="125" spans="1:24" ht="15" customHeight="1">
      <c r="A125" s="283"/>
      <c r="B125" s="809" t="s">
        <v>162</v>
      </c>
      <c r="C125" s="810"/>
      <c r="D125" s="792"/>
      <c r="E125" s="792"/>
      <c r="F125" s="792"/>
      <c r="G125" s="792"/>
      <c r="H125" s="792"/>
      <c r="I125" s="792"/>
      <c r="J125" s="792"/>
      <c r="K125" s="792"/>
      <c r="L125" s="792"/>
      <c r="M125" s="792"/>
      <c r="N125" s="792"/>
      <c r="O125" s="792"/>
      <c r="P125" s="792"/>
      <c r="Q125" s="792"/>
      <c r="R125" s="792"/>
      <c r="S125" s="792"/>
      <c r="T125" s="792"/>
      <c r="U125" s="796"/>
      <c r="V125" s="797"/>
      <c r="W125" s="797"/>
      <c r="X125" s="805"/>
    </row>
    <row r="126" spans="1:24" ht="15" customHeight="1">
      <c r="A126" s="283"/>
      <c r="B126" s="811" t="s">
        <v>163</v>
      </c>
      <c r="C126" s="812"/>
      <c r="D126" s="792"/>
      <c r="E126" s="792"/>
      <c r="F126" s="792"/>
      <c r="G126" s="792"/>
      <c r="H126" s="792"/>
      <c r="I126" s="792"/>
      <c r="J126" s="792"/>
      <c r="K126" s="792"/>
      <c r="L126" s="792"/>
      <c r="M126" s="792"/>
      <c r="N126" s="792"/>
      <c r="O126" s="792"/>
      <c r="P126" s="792"/>
      <c r="Q126" s="793" t="s">
        <v>225</v>
      </c>
      <c r="R126" s="794"/>
      <c r="S126" s="794"/>
      <c r="T126" s="795"/>
      <c r="U126" s="806"/>
      <c r="V126" s="807"/>
      <c r="W126" s="807"/>
      <c r="X126" s="808"/>
    </row>
    <row r="127" spans="1:24" ht="15" customHeight="1">
      <c r="A127" s="283"/>
      <c r="B127" s="802" t="s">
        <v>164</v>
      </c>
      <c r="C127" s="803"/>
      <c r="D127" s="792"/>
      <c r="E127" s="792"/>
      <c r="F127" s="792"/>
      <c r="G127" s="792"/>
      <c r="H127" s="792"/>
      <c r="I127" s="792"/>
      <c r="J127" s="792"/>
      <c r="K127" s="792"/>
      <c r="L127" s="792"/>
      <c r="M127" s="792"/>
      <c r="N127" s="792"/>
      <c r="O127" s="792"/>
      <c r="P127" s="792"/>
      <c r="Q127" s="796"/>
      <c r="R127" s="797"/>
      <c r="S127" s="797"/>
      <c r="T127" s="798"/>
      <c r="U127" s="785" t="s">
        <v>164</v>
      </c>
      <c r="V127" s="785"/>
      <c r="W127" s="785"/>
      <c r="X127" s="786"/>
    </row>
    <row r="128" spans="1:24" ht="15" customHeight="1" thickBot="1">
      <c r="A128" s="282"/>
      <c r="B128" s="787" t="s">
        <v>226</v>
      </c>
      <c r="C128" s="788"/>
      <c r="D128" s="789"/>
      <c r="E128" s="789"/>
      <c r="F128" s="789"/>
      <c r="G128" s="789"/>
      <c r="H128" s="789"/>
      <c r="I128" s="789"/>
      <c r="J128" s="789"/>
      <c r="K128" s="789"/>
      <c r="L128" s="789"/>
      <c r="M128" s="789"/>
      <c r="N128" s="789"/>
      <c r="O128" s="789"/>
      <c r="P128" s="789"/>
      <c r="Q128" s="799"/>
      <c r="R128" s="800"/>
      <c r="S128" s="800"/>
      <c r="T128" s="801"/>
      <c r="U128" s="790" t="s">
        <v>180</v>
      </c>
      <c r="V128" s="790"/>
      <c r="W128" s="790"/>
      <c r="X128" s="791"/>
    </row>
    <row r="129" spans="1:24" ht="15" customHeight="1">
      <c r="A129" s="285"/>
      <c r="B129" s="765" t="s">
        <v>179</v>
      </c>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7"/>
    </row>
    <row r="130" spans="1:24" ht="15" customHeight="1">
      <c r="A130" s="283"/>
      <c r="B130" s="768" t="str">
        <f>IF('statement of marks'!$A$1="","",'statement of marks'!$A$1)</f>
        <v>GOVT. HR. SEC. SCHOOL, MARJEEVI, NIMBAHERA</v>
      </c>
      <c r="C130" s="769"/>
      <c r="D130" s="769"/>
      <c r="E130" s="769"/>
      <c r="F130" s="769"/>
      <c r="G130" s="769"/>
      <c r="H130" s="769"/>
      <c r="I130" s="769"/>
      <c r="J130" s="769"/>
      <c r="K130" s="769"/>
      <c r="L130" s="769"/>
      <c r="M130" s="769"/>
      <c r="N130" s="769"/>
      <c r="O130" s="769"/>
      <c r="P130" s="769"/>
      <c r="Q130" s="769"/>
      <c r="R130" s="769"/>
      <c r="S130" s="769"/>
      <c r="T130" s="769"/>
      <c r="U130" s="769"/>
      <c r="V130" s="769"/>
      <c r="W130" s="769"/>
      <c r="X130" s="770"/>
    </row>
    <row r="131" spans="1:24" ht="15" customHeight="1">
      <c r="A131" s="283"/>
      <c r="B131" s="771" t="s">
        <v>118</v>
      </c>
      <c r="C131" s="771"/>
      <c r="D131" s="771" t="str">
        <f>IF('statement of marks'!$H$3="","",'statement of marks'!$H$3)</f>
        <v>2022-23</v>
      </c>
      <c r="E131" s="771"/>
      <c r="F131" s="771"/>
      <c r="G131" s="771"/>
      <c r="H131" s="771"/>
      <c r="I131" s="771"/>
      <c r="J131" s="771"/>
      <c r="K131" s="771"/>
      <c r="L131" s="771"/>
      <c r="M131" s="771"/>
      <c r="N131" s="771"/>
      <c r="O131" s="771"/>
      <c r="P131" s="771"/>
      <c r="Q131" s="771"/>
      <c r="R131" s="771"/>
      <c r="S131" s="771"/>
      <c r="T131" s="771"/>
      <c r="U131" s="771"/>
      <c r="V131" s="771"/>
      <c r="W131" s="771"/>
      <c r="X131" s="772"/>
    </row>
    <row r="132" spans="1:24" ht="15" customHeight="1">
      <c r="A132" s="283"/>
      <c r="B132" s="771" t="s">
        <v>158</v>
      </c>
      <c r="C132" s="771"/>
      <c r="D132" s="771" t="str">
        <f>IF('statement of marks'!I11="","",'statement of marks'!I11)</f>
        <v>A5</v>
      </c>
      <c r="E132" s="771"/>
      <c r="F132" s="771"/>
      <c r="G132" s="771"/>
      <c r="H132" s="771"/>
      <c r="I132" s="771"/>
      <c r="J132" s="771"/>
      <c r="K132" s="771"/>
      <c r="L132" s="771"/>
      <c r="M132" s="771"/>
      <c r="N132" s="771"/>
      <c r="O132" s="771"/>
      <c r="P132" s="771"/>
      <c r="Q132" s="771"/>
      <c r="R132" s="771"/>
      <c r="S132" s="771"/>
      <c r="T132" s="771"/>
      <c r="U132" s="771"/>
      <c r="V132" s="771"/>
      <c r="W132" s="771"/>
      <c r="X132" s="772"/>
    </row>
    <row r="133" spans="1:24" ht="15" customHeight="1">
      <c r="A133" s="283"/>
      <c r="B133" s="771" t="s">
        <v>20</v>
      </c>
      <c r="C133" s="771"/>
      <c r="D133" s="771" t="str">
        <f>IF('statement of marks'!J11="","",'statement of marks'!J11)</f>
        <v>B5</v>
      </c>
      <c r="E133" s="771"/>
      <c r="F133" s="771"/>
      <c r="G133" s="771"/>
      <c r="H133" s="771"/>
      <c r="I133" s="771"/>
      <c r="J133" s="771"/>
      <c r="K133" s="771"/>
      <c r="L133" s="771"/>
      <c r="M133" s="771"/>
      <c r="N133" s="771"/>
      <c r="O133" s="771"/>
      <c r="P133" s="771"/>
      <c r="Q133" s="771"/>
      <c r="R133" s="771"/>
      <c r="S133" s="771"/>
      <c r="T133" s="771"/>
      <c r="U133" s="771"/>
      <c r="V133" s="771"/>
      <c r="W133" s="771"/>
      <c r="X133" s="772"/>
    </row>
    <row r="134" spans="1:24" ht="15" customHeight="1">
      <c r="A134" s="283"/>
      <c r="B134" s="773" t="s">
        <v>21</v>
      </c>
      <c r="C134" s="773"/>
      <c r="D134" s="773" t="str">
        <f>IF('statement of marks'!K11="","",'statement of marks'!K11)</f>
        <v>C5</v>
      </c>
      <c r="E134" s="773"/>
      <c r="F134" s="773"/>
      <c r="G134" s="771"/>
      <c r="H134" s="771"/>
      <c r="I134" s="771"/>
      <c r="J134" s="771"/>
      <c r="K134" s="771"/>
      <c r="L134" s="771"/>
      <c r="M134" s="771"/>
      <c r="N134" s="771"/>
      <c r="O134" s="771"/>
      <c r="P134" s="771"/>
      <c r="Q134" s="771"/>
      <c r="R134" s="771"/>
      <c r="S134" s="771"/>
      <c r="T134" s="771"/>
      <c r="U134" s="771"/>
      <c r="V134" s="771"/>
      <c r="W134" s="771"/>
      <c r="X134" s="772"/>
    </row>
    <row r="135" spans="1:24" ht="15" customHeight="1">
      <c r="A135" s="283"/>
      <c r="B135" s="771" t="s">
        <v>159</v>
      </c>
      <c r="C135" s="771"/>
      <c r="D135" s="771" t="str">
        <f>IF('statement of marks'!$G$3="","",'statement of marks'!$G$3)</f>
        <v>6 A</v>
      </c>
      <c r="E135" s="771"/>
      <c r="F135" s="774"/>
      <c r="G135" s="775" t="s">
        <v>160</v>
      </c>
      <c r="H135" s="775"/>
      <c r="I135" s="775"/>
      <c r="J135" s="775">
        <f>IF('statement of marks'!D11="","",'statement of marks'!D11)</f>
        <v>805</v>
      </c>
      <c r="K135" s="775"/>
      <c r="L135" s="775"/>
      <c r="M135" s="776" t="s">
        <v>79</v>
      </c>
      <c r="N135" s="938"/>
      <c r="O135" s="775"/>
      <c r="P135" s="775"/>
      <c r="Q135" s="775" t="str">
        <f>IF('statement of marks'!F11="","",'statement of marks'!F11)</f>
        <v/>
      </c>
      <c r="R135" s="775"/>
      <c r="S135" s="775"/>
      <c r="T135" s="777"/>
      <c r="U135" s="778" t="str">
        <f>IF('statement of marks'!$I$3="","",'statement of marks'!$I$3)</f>
        <v>SCHOOL DISE CODE</v>
      </c>
      <c r="V135" s="779"/>
      <c r="W135" s="779"/>
      <c r="X135" s="780"/>
    </row>
    <row r="136" spans="1:24" ht="15" customHeight="1">
      <c r="A136" s="283"/>
      <c r="B136" s="263" t="s">
        <v>172</v>
      </c>
      <c r="C136" s="264"/>
      <c r="D136" s="781" t="str">
        <f>IF('statement of marks'!G11="","",'statement of marks'!G11)</f>
        <v/>
      </c>
      <c r="E136" s="782"/>
      <c r="F136" s="782"/>
      <c r="G136" s="834" t="str">
        <f>IF('statement of marks'!H11="","",'statement of marks'!H11)</f>
        <v/>
      </c>
      <c r="H136" s="834"/>
      <c r="I136" s="834"/>
      <c r="J136" s="834"/>
      <c r="K136" s="834"/>
      <c r="L136" s="834"/>
      <c r="M136" s="834"/>
      <c r="N136" s="834"/>
      <c r="O136" s="834"/>
      <c r="P136" s="834"/>
      <c r="Q136" s="834"/>
      <c r="R136" s="834"/>
      <c r="S136" s="834"/>
      <c r="T136" s="835"/>
      <c r="U136" s="774" t="str">
        <f>IF('statement of marks'!$J$3="","",'statement of marks'!$J$3)</f>
        <v>08291009401</v>
      </c>
      <c r="V136" s="784"/>
      <c r="W136" s="784"/>
      <c r="X136" s="836"/>
    </row>
    <row r="137" spans="1:24" ht="15" customHeight="1">
      <c r="A137" s="283"/>
      <c r="B137" s="265" t="s">
        <v>161</v>
      </c>
      <c r="C137" s="266" t="s">
        <v>166</v>
      </c>
      <c r="D137" s="837" t="s">
        <v>168</v>
      </c>
      <c r="E137" s="837"/>
      <c r="F137" s="837"/>
      <c r="G137" s="837" t="s">
        <v>169</v>
      </c>
      <c r="H137" s="837"/>
      <c r="I137" s="837"/>
      <c r="J137" s="837" t="s">
        <v>170</v>
      </c>
      <c r="K137" s="837"/>
      <c r="L137" s="837"/>
      <c r="M137" s="838" t="s">
        <v>171</v>
      </c>
      <c r="N137" s="838"/>
      <c r="O137" s="838"/>
      <c r="P137" s="838"/>
      <c r="Q137" s="839" t="s">
        <v>217</v>
      </c>
      <c r="R137" s="841" t="s">
        <v>91</v>
      </c>
      <c r="S137" s="841"/>
      <c r="T137" s="841"/>
      <c r="U137" s="842"/>
      <c r="V137" s="783" t="s">
        <v>218</v>
      </c>
      <c r="W137" s="783"/>
      <c r="X137" s="831"/>
    </row>
    <row r="138" spans="1:24" ht="15" customHeight="1">
      <c r="A138" s="283"/>
      <c r="B138" s="265"/>
      <c r="C138" s="266"/>
      <c r="D138" s="267" t="s">
        <v>219</v>
      </c>
      <c r="E138" s="267" t="s">
        <v>220</v>
      </c>
      <c r="F138" s="268" t="s">
        <v>221</v>
      </c>
      <c r="G138" s="267" t="s">
        <v>219</v>
      </c>
      <c r="H138" s="267" t="s">
        <v>220</v>
      </c>
      <c r="I138" s="268" t="s">
        <v>221</v>
      </c>
      <c r="J138" s="267" t="s">
        <v>219</v>
      </c>
      <c r="K138" s="267" t="s">
        <v>220</v>
      </c>
      <c r="L138" s="268" t="s">
        <v>221</v>
      </c>
      <c r="M138" s="267" t="s">
        <v>219</v>
      </c>
      <c r="N138" s="943" t="s">
        <v>332</v>
      </c>
      <c r="O138" s="267" t="s">
        <v>220</v>
      </c>
      <c r="P138" s="268" t="s">
        <v>221</v>
      </c>
      <c r="Q138" s="840"/>
      <c r="R138" s="267" t="s">
        <v>219</v>
      </c>
      <c r="S138" s="943" t="s">
        <v>332</v>
      </c>
      <c r="T138" s="267" t="s">
        <v>220</v>
      </c>
      <c r="U138" s="268" t="s">
        <v>221</v>
      </c>
      <c r="V138" s="269" t="s">
        <v>26</v>
      </c>
      <c r="W138" s="270" t="s">
        <v>222</v>
      </c>
      <c r="X138" s="271" t="s">
        <v>69</v>
      </c>
    </row>
    <row r="139" spans="1:24" ht="15" customHeight="1">
      <c r="A139" s="284"/>
      <c r="B139" s="832" t="s">
        <v>167</v>
      </c>
      <c r="C139" s="833"/>
      <c r="D139" s="272">
        <f>IF('statement of marks'!L$6="","",'statement of marks'!L$6)</f>
        <v>5</v>
      </c>
      <c r="E139" s="272">
        <f>IF('statement of marks'!M$6="","",'statement of marks'!M$6)</f>
        <v>5</v>
      </c>
      <c r="F139" s="273">
        <f>IF('statement of marks'!N$6="","",'statement of marks'!N$6)</f>
        <v>10</v>
      </c>
      <c r="G139" s="272">
        <f>IF('statement of marks'!O$6="","",'statement of marks'!O$6)</f>
        <v>5</v>
      </c>
      <c r="H139" s="272">
        <f>IF('statement of marks'!P$6="","",'statement of marks'!P$6)</f>
        <v>5</v>
      </c>
      <c r="I139" s="273">
        <f>IF('statement of marks'!Q$6="","",'statement of marks'!Q$6)</f>
        <v>10</v>
      </c>
      <c r="J139" s="272">
        <f>IF('statement of marks'!R$6="","",'statement of marks'!R$6)</f>
        <v>5</v>
      </c>
      <c r="K139" s="272">
        <f>IF('statement of marks'!S$6="","",'statement of marks'!S$6)</f>
        <v>5</v>
      </c>
      <c r="L139" s="273">
        <f>IF('statement of marks'!T$6="","",'statement of marks'!T$6)</f>
        <v>10</v>
      </c>
      <c r="M139" s="272">
        <f>IF('statement of marks'!V$6="","",'statement of marks'!V$6)</f>
        <v>30</v>
      </c>
      <c r="N139" s="944">
        <f>IF('statement of marks'!W$6="","",'statement of marks'!W$6)</f>
        <v>30</v>
      </c>
      <c r="O139" s="272">
        <f>IF('statement of marks'!X$6="","",'statement of marks'!X$6)</f>
        <v>10</v>
      </c>
      <c r="P139" s="273">
        <f>IF('statement of marks'!Y$6="","",'statement of marks'!Y$6)</f>
        <v>70</v>
      </c>
      <c r="Q139" s="274">
        <f>IF('statement of marks'!Z$6="","",'statement of marks'!Z$6)</f>
        <v>100</v>
      </c>
      <c r="R139" s="272">
        <f>IF('statement of marks'!AA$6="","",'statement of marks'!AA$6)</f>
        <v>40</v>
      </c>
      <c r="S139" s="944">
        <f>IF('statement of marks'!AB$6="","",'statement of marks'!AB$6)</f>
        <v>40</v>
      </c>
      <c r="T139" s="272">
        <f>IF('statement of marks'!AC$6="","",'statement of marks'!AC$6)</f>
        <v>20</v>
      </c>
      <c r="U139" s="273">
        <f>IF('statement of marks'!AD$6="","",'statement of marks'!AD$6)</f>
        <v>100</v>
      </c>
      <c r="V139" s="275">
        <f>IF('statement of marks'!AE$6="","",'statement of marks'!AE$6)</f>
        <v>200</v>
      </c>
      <c r="W139" s="272" t="str">
        <f>IF('statement of marks'!AF$6="","",'statement of marks'!AF$6)</f>
        <v/>
      </c>
      <c r="X139" s="276" t="str">
        <f>IF('statement of marks'!AG$6="","",'statement of marks'!AG$6)</f>
        <v/>
      </c>
    </row>
    <row r="140" spans="1:24" ht="15" customHeight="1">
      <c r="A140" s="283"/>
      <c r="B140" s="774" t="str">
        <f>IF('statement of marks'!$L$3="","",'statement of marks'!$L$3)</f>
        <v>HINDI</v>
      </c>
      <c r="C140" s="784"/>
      <c r="D140" s="270">
        <f>IF('statement of marks'!L11="","",'statement of marks'!L11)</f>
        <v>5</v>
      </c>
      <c r="E140" s="270">
        <f>IF('statement of marks'!M11="","",'statement of marks'!M11)</f>
        <v>5</v>
      </c>
      <c r="F140" s="277">
        <f>IF('statement of marks'!N11="","",'statement of marks'!N11)</f>
        <v>10</v>
      </c>
      <c r="G140" s="270">
        <f>IF('statement of marks'!O11="","",'statement of marks'!O11)</f>
        <v>5</v>
      </c>
      <c r="H140" s="270">
        <f>IF('statement of marks'!P11="","",'statement of marks'!P11)</f>
        <v>5</v>
      </c>
      <c r="I140" s="277">
        <f>IF('statement of marks'!Q11="","",'statement of marks'!Q11)</f>
        <v>10</v>
      </c>
      <c r="J140" s="270">
        <f>IF('statement of marks'!R11="","",'statement of marks'!R11)</f>
        <v>5</v>
      </c>
      <c r="K140" s="270">
        <f>IF('statement of marks'!S11="","",'statement of marks'!S11)</f>
        <v>5</v>
      </c>
      <c r="L140" s="277">
        <f>IF('statement of marks'!T11="","",'statement of marks'!T11)</f>
        <v>10</v>
      </c>
      <c r="M140" s="270">
        <f>IF('statement of marks'!V11="","",'statement of marks'!V11)</f>
        <v>26</v>
      </c>
      <c r="N140" s="944">
        <f>IF('statement of marks'!W11="","",'statement of marks'!W11)</f>
        <v>26</v>
      </c>
      <c r="O140" s="270">
        <f>IF('statement of marks'!X11="","",'statement of marks'!X11)</f>
        <v>6</v>
      </c>
      <c r="P140" s="277">
        <f>IF('statement of marks'!Y11="","",'statement of marks'!Y11)</f>
        <v>58</v>
      </c>
      <c r="Q140" s="278">
        <f>IF('statement of marks'!Z11="","",'statement of marks'!Z11)</f>
        <v>88</v>
      </c>
      <c r="R140" s="270">
        <f>IF('statement of marks'!AA11="","",'statement of marks'!AA11)</f>
        <v>36</v>
      </c>
      <c r="S140" s="944">
        <f>IF('statement of marks'!AB11="","",'statement of marks'!AB11)</f>
        <v>36</v>
      </c>
      <c r="T140" s="270">
        <f>IF('statement of marks'!AC11="","",'statement of marks'!AC11)</f>
        <v>20</v>
      </c>
      <c r="U140" s="277">
        <f>IF('statement of marks'!AD11="","",'statement of marks'!AD11)</f>
        <v>92</v>
      </c>
      <c r="V140" s="279">
        <f>IF('statement of marks'!AE11="","",'statement of marks'!AE11)</f>
        <v>180</v>
      </c>
      <c r="W140" s="270">
        <f>IF('statement of marks'!AF11="","",'statement of marks'!AF11)</f>
        <v>90</v>
      </c>
      <c r="X140" s="271" t="str">
        <f>IF('statement of marks'!AG11="","",'statement of marks'!AG11)</f>
        <v>A</v>
      </c>
    </row>
    <row r="141" spans="1:24" ht="15" customHeight="1">
      <c r="A141" s="283"/>
      <c r="B141" s="774" t="str">
        <f>IF('statement of marks'!$AJ$3="","",'statement of marks'!$AJ$3)</f>
        <v>ENGLISH</v>
      </c>
      <c r="C141" s="784"/>
      <c r="D141" s="270">
        <f>IF('statement of marks'!AJ11="","",'statement of marks'!AJ11)</f>
        <v>5</v>
      </c>
      <c r="E141" s="270">
        <f>IF('statement of marks'!AK11="","",'statement of marks'!AK11)</f>
        <v>5</v>
      </c>
      <c r="F141" s="277">
        <f>IF('statement of marks'!AL11="","",'statement of marks'!AL11)</f>
        <v>10</v>
      </c>
      <c r="G141" s="270">
        <f>IF('statement of marks'!AM11="","",'statement of marks'!AM11)</f>
        <v>5</v>
      </c>
      <c r="H141" s="270">
        <f>IF('statement of marks'!AN11="","",'statement of marks'!AN11)</f>
        <v>5</v>
      </c>
      <c r="I141" s="277">
        <f>IF('statement of marks'!AO11="","",'statement of marks'!AO11)</f>
        <v>10</v>
      </c>
      <c r="J141" s="270">
        <f>IF('statement of marks'!AP11="","",'statement of marks'!AP11)</f>
        <v>5</v>
      </c>
      <c r="K141" s="270">
        <f>IF('statement of marks'!AQ11="","",'statement of marks'!AQ11)</f>
        <v>5</v>
      </c>
      <c r="L141" s="277">
        <f>IF('statement of marks'!AR11="","",'statement of marks'!AR11)</f>
        <v>10</v>
      </c>
      <c r="M141" s="270">
        <f>IF('statement of marks'!AT11="","",'statement of marks'!AT11)</f>
        <v>26</v>
      </c>
      <c r="N141" s="944">
        <f>IF('statement of marks'!AU11="","",'statement of marks'!AU11)</f>
        <v>26</v>
      </c>
      <c r="O141" s="270">
        <f>IF('statement of marks'!AV11="","",'statement of marks'!AV11)</f>
        <v>6</v>
      </c>
      <c r="P141" s="277">
        <f>IF('statement of marks'!AW11="","",'statement of marks'!AW11)</f>
        <v>58</v>
      </c>
      <c r="Q141" s="278">
        <f>IF('statement of marks'!AX11="","",'statement of marks'!AX11)</f>
        <v>88</v>
      </c>
      <c r="R141" s="270">
        <f>IF('statement of marks'!AY11="","",'statement of marks'!AY11)</f>
        <v>36</v>
      </c>
      <c r="S141" s="944">
        <f>IF('statement of marks'!AZ11="","",'statement of marks'!AZ11)</f>
        <v>36</v>
      </c>
      <c r="T141" s="270">
        <f>IF('statement of marks'!BA11="","",'statement of marks'!BA11)</f>
        <v>20</v>
      </c>
      <c r="U141" s="277">
        <f>IF('statement of marks'!BB11="","",'statement of marks'!BB11)</f>
        <v>92</v>
      </c>
      <c r="V141" s="279">
        <f>IF('statement of marks'!BC11="","",'statement of marks'!BC11)</f>
        <v>180</v>
      </c>
      <c r="W141" s="270">
        <f>IF('statement of marks'!BD11="","",'statement of marks'!BD11)</f>
        <v>90</v>
      </c>
      <c r="X141" s="271" t="str">
        <f>IF('statement of marks'!BE11="","",'statement of marks'!BE11)</f>
        <v>A</v>
      </c>
    </row>
    <row r="142" spans="1:24" ht="15" customHeight="1">
      <c r="A142" s="283"/>
      <c r="B142" s="774" t="str">
        <f>IF('statement of marks'!BH11="s","SANSKRIT",IF('statement of marks'!BH11="u","URDU",IF('statement of marks'!BH11="g","GUJRATI",IF('statement of marks'!BH11="p","PUNJABI",IF('statement of marks'!BH11="sd","fla/kh","THIRD LANGUAGE")))))</f>
        <v>SANSKRIT</v>
      </c>
      <c r="C142" s="784"/>
      <c r="D142" s="270">
        <f>IF('statement of marks'!BI11="","",'statement of marks'!BI11)</f>
        <v>5</v>
      </c>
      <c r="E142" s="270">
        <f>IF('statement of marks'!BJ11="","",'statement of marks'!BJ11)</f>
        <v>5</v>
      </c>
      <c r="F142" s="277">
        <f>IF('statement of marks'!BK11="","",'statement of marks'!BK11)</f>
        <v>10</v>
      </c>
      <c r="G142" s="270">
        <f>IF('statement of marks'!BL11="","",'statement of marks'!BL11)</f>
        <v>5</v>
      </c>
      <c r="H142" s="270">
        <f>IF('statement of marks'!BM11="","",'statement of marks'!BM11)</f>
        <v>5</v>
      </c>
      <c r="I142" s="277">
        <f>IF('statement of marks'!BN11="","",'statement of marks'!BN11)</f>
        <v>10</v>
      </c>
      <c r="J142" s="270">
        <f>IF('statement of marks'!BO11="","",'statement of marks'!BO11)</f>
        <v>5</v>
      </c>
      <c r="K142" s="270">
        <f>IF('statement of marks'!BP11="","",'statement of marks'!BP11)</f>
        <v>5</v>
      </c>
      <c r="L142" s="277">
        <f>IF('statement of marks'!BQ11="","",'statement of marks'!BQ11)</f>
        <v>10</v>
      </c>
      <c r="M142" s="270">
        <f>IF('statement of marks'!BS11="","",'statement of marks'!BS11)</f>
        <v>50</v>
      </c>
      <c r="N142" s="944"/>
      <c r="O142" s="270">
        <f>IF('statement of marks'!BT11="","",'statement of marks'!BT11)</f>
        <v>20</v>
      </c>
      <c r="P142" s="277">
        <f>IF('statement of marks'!BU11="","",'statement of marks'!BU11)</f>
        <v>70</v>
      </c>
      <c r="Q142" s="278">
        <f>IF('statement of marks'!BV11="","",'statement of marks'!BV11)</f>
        <v>100</v>
      </c>
      <c r="R142" s="270">
        <f>IF('statement of marks'!BW11="","",'statement of marks'!BW11)</f>
        <v>70</v>
      </c>
      <c r="S142" s="944"/>
      <c r="T142" s="270">
        <f>IF('statement of marks'!BX11="","",'statement of marks'!BX11)</f>
        <v>30</v>
      </c>
      <c r="U142" s="277">
        <f>IF('statement of marks'!BY11="","",'statement of marks'!BY11)</f>
        <v>100</v>
      </c>
      <c r="V142" s="279">
        <f>IF('statement of marks'!BZ11="","",'statement of marks'!BZ11)</f>
        <v>200</v>
      </c>
      <c r="W142" s="270">
        <f>IF('statement of marks'!CA11="","",'statement of marks'!CA11)</f>
        <v>100</v>
      </c>
      <c r="X142" s="271" t="str">
        <f>IF('statement of marks'!CB11="","",'statement of marks'!CB11)</f>
        <v>A</v>
      </c>
    </row>
    <row r="143" spans="1:24" ht="15" customHeight="1">
      <c r="A143" s="283"/>
      <c r="B143" s="774" t="str">
        <f>IF('statement of marks'!$CE$3="","",'statement of marks'!$CE$3)</f>
        <v>MATHEMATICS</v>
      </c>
      <c r="C143" s="784"/>
      <c r="D143" s="270">
        <f>IF('statement of marks'!CE11="","",'statement of marks'!CE11)</f>
        <v>5</v>
      </c>
      <c r="E143" s="270">
        <f>IF('statement of marks'!CF11="","",'statement of marks'!CF11)</f>
        <v>5</v>
      </c>
      <c r="F143" s="277">
        <f>IF('statement of marks'!CG11="","",'statement of marks'!CG11)</f>
        <v>10</v>
      </c>
      <c r="G143" s="270">
        <f>IF('statement of marks'!CH11="","",'statement of marks'!CH11)</f>
        <v>5</v>
      </c>
      <c r="H143" s="270">
        <f>IF('statement of marks'!CI11="","",'statement of marks'!CI11)</f>
        <v>5</v>
      </c>
      <c r="I143" s="277">
        <f>IF('statement of marks'!CJ11="","",'statement of marks'!CJ11)</f>
        <v>10</v>
      </c>
      <c r="J143" s="270">
        <f>IF('statement of marks'!CK11="","",'statement of marks'!CK11)</f>
        <v>5</v>
      </c>
      <c r="K143" s="270">
        <f>IF('statement of marks'!CL11="","",'statement of marks'!CL11)</f>
        <v>5</v>
      </c>
      <c r="L143" s="277">
        <f>IF('statement of marks'!CM11="","",'statement of marks'!CM11)</f>
        <v>10</v>
      </c>
      <c r="M143" s="270">
        <f>IF('statement of marks'!CO11="","",'statement of marks'!CO11)</f>
        <v>26</v>
      </c>
      <c r="N143" s="944">
        <f>IF('statement of marks'!CP11="","",'statement of marks'!CP11)</f>
        <v>26</v>
      </c>
      <c r="O143" s="270">
        <f>IF('statement of marks'!CQ11="","",'statement of marks'!CQ11)</f>
        <v>6</v>
      </c>
      <c r="P143" s="277">
        <f>IF('statement of marks'!CR11="","",'statement of marks'!CR11)</f>
        <v>58</v>
      </c>
      <c r="Q143" s="278">
        <f>IF('statement of marks'!CS11="","",'statement of marks'!CS11)</f>
        <v>88</v>
      </c>
      <c r="R143" s="270">
        <f>IF('statement of marks'!CT11="","",'statement of marks'!CT11)</f>
        <v>36</v>
      </c>
      <c r="S143" s="944">
        <f>IF('statement of marks'!CU11="","",'statement of marks'!CU11)</f>
        <v>36</v>
      </c>
      <c r="T143" s="270">
        <f>IF('statement of marks'!CV11="","",'statement of marks'!CV11)</f>
        <v>20</v>
      </c>
      <c r="U143" s="277">
        <f>IF('statement of marks'!CW11="","",'statement of marks'!CW11)</f>
        <v>92</v>
      </c>
      <c r="V143" s="279">
        <f>IF('statement of marks'!CX11="","",'statement of marks'!CX11)</f>
        <v>180</v>
      </c>
      <c r="W143" s="270">
        <f>IF('statement of marks'!CY11="","",'statement of marks'!CY11)</f>
        <v>90</v>
      </c>
      <c r="X143" s="271" t="str">
        <f>IF('statement of marks'!CZ11="","",'statement of marks'!CZ11)</f>
        <v>A</v>
      </c>
    </row>
    <row r="144" spans="1:24" ht="15" customHeight="1">
      <c r="A144" s="283"/>
      <c r="B144" s="774" t="str">
        <f>IF('statement of marks'!$DC$3="","",'statement of marks'!$DC$3)</f>
        <v>SCIENCE</v>
      </c>
      <c r="C144" s="784"/>
      <c r="D144" s="270">
        <f>IF('statement of marks'!DC11="","",'statement of marks'!DC11)</f>
        <v>5</v>
      </c>
      <c r="E144" s="270">
        <f>IF('statement of marks'!DD11="","",'statement of marks'!DD11)</f>
        <v>5</v>
      </c>
      <c r="F144" s="277">
        <f>IF('statement of marks'!DE11="","",'statement of marks'!DE11)</f>
        <v>10</v>
      </c>
      <c r="G144" s="270">
        <f>IF('statement of marks'!DF11="","",'statement of marks'!DF11)</f>
        <v>5</v>
      </c>
      <c r="H144" s="270">
        <f>IF('statement of marks'!DG11="","",'statement of marks'!DG11)</f>
        <v>5</v>
      </c>
      <c r="I144" s="277">
        <f>IF('statement of marks'!DH11="","",'statement of marks'!DH11)</f>
        <v>10</v>
      </c>
      <c r="J144" s="270">
        <f>IF('statement of marks'!DI11="","",'statement of marks'!DI11)</f>
        <v>5</v>
      </c>
      <c r="K144" s="270">
        <f>IF('statement of marks'!DJ11="","",'statement of marks'!DJ11)</f>
        <v>5</v>
      </c>
      <c r="L144" s="277">
        <f>IF('statement of marks'!DK11="","",'statement of marks'!DK11)</f>
        <v>10</v>
      </c>
      <c r="M144" s="270">
        <f>IF('statement of marks'!DM11="","",'statement of marks'!DM11)</f>
        <v>50</v>
      </c>
      <c r="N144" s="944"/>
      <c r="O144" s="270">
        <f>IF('statement of marks'!DN11="","",'statement of marks'!DN11)</f>
        <v>20</v>
      </c>
      <c r="P144" s="277">
        <f>IF('statement of marks'!DO11="","",'statement of marks'!DO11)</f>
        <v>70</v>
      </c>
      <c r="Q144" s="278">
        <f>IF('statement of marks'!DP11="","",'statement of marks'!DP11)</f>
        <v>100</v>
      </c>
      <c r="R144" s="270">
        <f>IF('statement of marks'!DQ11="","",'statement of marks'!DQ11)</f>
        <v>70</v>
      </c>
      <c r="S144" s="944"/>
      <c r="T144" s="270">
        <f>IF('statement of marks'!DR11="","",'statement of marks'!DR11)</f>
        <v>30</v>
      </c>
      <c r="U144" s="277">
        <f>IF('statement of marks'!DS11="","",'statement of marks'!DS11)</f>
        <v>100</v>
      </c>
      <c r="V144" s="279">
        <f>IF('statement of marks'!DT11="","",'statement of marks'!DT11)</f>
        <v>200</v>
      </c>
      <c r="W144" s="270">
        <f>IF('statement of marks'!DU11="","",'statement of marks'!DU11)</f>
        <v>100</v>
      </c>
      <c r="X144" s="271" t="str">
        <f>IF('statement of marks'!DV11="","",'statement of marks'!DV11)</f>
        <v>A</v>
      </c>
    </row>
    <row r="145" spans="1:24" ht="15" customHeight="1">
      <c r="A145" s="283"/>
      <c r="B145" s="774" t="str">
        <f>IF('statement of marks'!$DY$3="","",'statement of marks'!$DY$3)</f>
        <v>SOCIAL STUDIES</v>
      </c>
      <c r="C145" s="784"/>
      <c r="D145" s="270">
        <f>IF('statement of marks'!DY11="","",'statement of marks'!DY11)</f>
        <v>5</v>
      </c>
      <c r="E145" s="270">
        <f>IF('statement of marks'!DZ11="","",'statement of marks'!DZ11)</f>
        <v>5</v>
      </c>
      <c r="F145" s="277">
        <f>IF('statement of marks'!EA11="","",'statement of marks'!EA11)</f>
        <v>10</v>
      </c>
      <c r="G145" s="270">
        <f>IF('statement of marks'!EB11="","",'statement of marks'!EB11)</f>
        <v>5</v>
      </c>
      <c r="H145" s="270">
        <f>IF('statement of marks'!EC11="","",'statement of marks'!EC11)</f>
        <v>5</v>
      </c>
      <c r="I145" s="277">
        <f>IF('statement of marks'!ED11="","",'statement of marks'!ED11)</f>
        <v>10</v>
      </c>
      <c r="J145" s="270">
        <f>IF('statement of marks'!EE11="","",'statement of marks'!EE11)</f>
        <v>5</v>
      </c>
      <c r="K145" s="270">
        <f>IF('statement of marks'!EF11="","",'statement of marks'!EF11)</f>
        <v>5</v>
      </c>
      <c r="L145" s="277">
        <f>IF('statement of marks'!EG11="","",'statement of marks'!EG11)</f>
        <v>10</v>
      </c>
      <c r="M145" s="270">
        <f>IF('statement of marks'!EI11="","",'statement of marks'!EI11)</f>
        <v>50</v>
      </c>
      <c r="N145" s="944"/>
      <c r="O145" s="270">
        <f>IF('statement of marks'!EJ11="","",'statement of marks'!EJ11)</f>
        <v>20</v>
      </c>
      <c r="P145" s="277">
        <f>IF('statement of marks'!EK11="","",'statement of marks'!EK11)</f>
        <v>70</v>
      </c>
      <c r="Q145" s="278">
        <f>IF('statement of marks'!EL11="","",'statement of marks'!EL11)</f>
        <v>100</v>
      </c>
      <c r="R145" s="270">
        <f>IF('statement of marks'!EM11="","",'statement of marks'!EM11)</f>
        <v>70</v>
      </c>
      <c r="S145" s="944"/>
      <c r="T145" s="270">
        <f>IF('statement of marks'!EN11="","",'statement of marks'!EN11)</f>
        <v>30</v>
      </c>
      <c r="U145" s="277">
        <f>IF('statement of marks'!EO11="","",'statement of marks'!EO11)</f>
        <v>100</v>
      </c>
      <c r="V145" s="279">
        <f>IF('statement of marks'!EP11="","",'statement of marks'!EP11)</f>
        <v>200</v>
      </c>
      <c r="W145" s="270">
        <f>IF('statement of marks'!EQ11="","",'statement of marks'!EQ11)</f>
        <v>100</v>
      </c>
      <c r="X145" s="271" t="str">
        <f>IF('statement of marks'!ER11="","",'statement of marks'!ER11)</f>
        <v>A</v>
      </c>
    </row>
    <row r="146" spans="1:24" ht="15" customHeight="1">
      <c r="A146" s="283"/>
      <c r="B146" s="774" t="s">
        <v>173</v>
      </c>
      <c r="C146" s="784"/>
      <c r="D146" s="792" t="s">
        <v>168</v>
      </c>
      <c r="E146" s="792"/>
      <c r="F146" s="792"/>
      <c r="G146" s="792" t="s">
        <v>169</v>
      </c>
      <c r="H146" s="792"/>
      <c r="I146" s="792"/>
      <c r="J146" s="792" t="s">
        <v>178</v>
      </c>
      <c r="K146" s="792"/>
      <c r="L146" s="792"/>
      <c r="M146" s="792" t="s">
        <v>170</v>
      </c>
      <c r="N146" s="792"/>
      <c r="O146" s="792"/>
      <c r="P146" s="792"/>
      <c r="Q146" s="792" t="s">
        <v>223</v>
      </c>
      <c r="R146" s="792"/>
      <c r="S146" s="792"/>
      <c r="T146" s="792"/>
      <c r="U146" s="280"/>
      <c r="V146" s="792" t="s">
        <v>218</v>
      </c>
      <c r="W146" s="792"/>
      <c r="X146" s="827"/>
    </row>
    <row r="147" spans="1:24" ht="15" customHeight="1">
      <c r="A147" s="284"/>
      <c r="B147" s="828" t="s">
        <v>167</v>
      </c>
      <c r="C147" s="829"/>
      <c r="D147" s="830">
        <f>IF('statement of marks'!EU$6="","",'statement of marks'!EU$6)</f>
        <v>20</v>
      </c>
      <c r="E147" s="830"/>
      <c r="F147" s="830"/>
      <c r="G147" s="830">
        <f>IF('statement of marks'!EV$6="","",'statement of marks'!EV$6)</f>
        <v>20</v>
      </c>
      <c r="H147" s="830"/>
      <c r="I147" s="830"/>
      <c r="J147" s="830">
        <f>IF('statement of marks'!EX$6="","",'statement of marks'!EX$6)</f>
        <v>20</v>
      </c>
      <c r="K147" s="830"/>
      <c r="L147" s="830"/>
      <c r="M147" s="830">
        <f>IF('statement of marks'!EW$6="","",'statement of marks'!EW$6)</f>
        <v>20</v>
      </c>
      <c r="N147" s="830"/>
      <c r="O147" s="830"/>
      <c r="P147" s="830"/>
      <c r="Q147" s="830">
        <f>IF('statement of marks'!EY$6="","",'statement of marks'!EY$6)</f>
        <v>20</v>
      </c>
      <c r="R147" s="830"/>
      <c r="S147" s="830"/>
      <c r="T147" s="830"/>
      <c r="U147" s="289"/>
      <c r="V147" s="272">
        <f>IF('statement of marks'!EZ$6="","",'statement of marks'!EZ$6)</f>
        <v>100</v>
      </c>
      <c r="W147" s="272" t="s">
        <v>222</v>
      </c>
      <c r="X147" s="276" t="s">
        <v>69</v>
      </c>
    </row>
    <row r="148" spans="1:24" ht="15" customHeight="1">
      <c r="A148" s="283"/>
      <c r="B148" s="774" t="str">
        <f>IF('statement of marks'!$EU$3="","",'statement of marks'!$EU$3)</f>
        <v>WORK EXPERIENCE</v>
      </c>
      <c r="C148" s="784"/>
      <c r="D148" s="783">
        <f>IF('statement of marks'!EU11="","",'statement of marks'!EU11)</f>
        <v>20</v>
      </c>
      <c r="E148" s="783"/>
      <c r="F148" s="783"/>
      <c r="G148" s="783">
        <f>IF('statement of marks'!EV11="","",'statement of marks'!EV11)</f>
        <v>20</v>
      </c>
      <c r="H148" s="783"/>
      <c r="I148" s="783"/>
      <c r="J148" s="783">
        <f>IF('statement of marks'!EX11="","",'statement of marks'!EX11)</f>
        <v>20</v>
      </c>
      <c r="K148" s="783"/>
      <c r="L148" s="783"/>
      <c r="M148" s="783">
        <f>IF('statement of marks'!EW11="","",'statement of marks'!EW11)</f>
        <v>20</v>
      </c>
      <c r="N148" s="783"/>
      <c r="O148" s="783"/>
      <c r="P148" s="783"/>
      <c r="Q148" s="783">
        <f>IF('statement of marks'!EY11="","",'statement of marks'!EY11)</f>
        <v>20</v>
      </c>
      <c r="R148" s="783"/>
      <c r="S148" s="783"/>
      <c r="T148" s="783"/>
      <c r="U148" s="280"/>
      <c r="V148" s="280">
        <f>IF('statement of marks'!EZ11="","",'statement of marks'!EZ11)</f>
        <v>100</v>
      </c>
      <c r="W148" s="280">
        <f>IF('statement of marks'!FA11="","",'statement of marks'!FA11)</f>
        <v>100</v>
      </c>
      <c r="X148" s="281" t="str">
        <f>IF('statement of marks'!FB11="","",'statement of marks'!FB11)</f>
        <v>A</v>
      </c>
    </row>
    <row r="149" spans="1:24" ht="15" customHeight="1">
      <c r="A149" s="283"/>
      <c r="B149" s="774" t="str">
        <f>IF('statement of marks'!$FE$3="","",'statement of marks'!$FE$3)</f>
        <v>ART EDUCATION</v>
      </c>
      <c r="C149" s="784"/>
      <c r="D149" s="783">
        <f>IF('statement of marks'!FE11="","",'statement of marks'!FE11)</f>
        <v>20</v>
      </c>
      <c r="E149" s="783"/>
      <c r="F149" s="783"/>
      <c r="G149" s="783">
        <f>IF('statement of marks'!FF11="","",'statement of marks'!FF11)</f>
        <v>20</v>
      </c>
      <c r="H149" s="783"/>
      <c r="I149" s="783"/>
      <c r="J149" s="783">
        <f>IF('statement of marks'!FH11="","",'statement of marks'!FH11)</f>
        <v>20</v>
      </c>
      <c r="K149" s="783"/>
      <c r="L149" s="783"/>
      <c r="M149" s="783">
        <f>IF('statement of marks'!FG11="","",'statement of marks'!FG11)</f>
        <v>20</v>
      </c>
      <c r="N149" s="783"/>
      <c r="O149" s="783"/>
      <c r="P149" s="783"/>
      <c r="Q149" s="783">
        <f>IF('statement of marks'!FI11="","",'statement of marks'!FI11)</f>
        <v>20</v>
      </c>
      <c r="R149" s="783"/>
      <c r="S149" s="783"/>
      <c r="T149" s="783"/>
      <c r="U149" s="280"/>
      <c r="V149" s="280">
        <f>IF('statement of marks'!FJ11="","",'statement of marks'!FJ11)</f>
        <v>100</v>
      </c>
      <c r="W149" s="280">
        <f>IF('statement of marks'!FK11="","",'statement of marks'!FK11)</f>
        <v>100</v>
      </c>
      <c r="X149" s="281" t="str">
        <f>IF('statement of marks'!FL11="","",'statement of marks'!FL11)</f>
        <v>A</v>
      </c>
    </row>
    <row r="150" spans="1:24" ht="15" customHeight="1">
      <c r="A150" s="283"/>
      <c r="B150" s="774" t="str">
        <f>IF('statement of marks'!$FO$3="","",'statement of marks'!$FO$3)</f>
        <v>PHYSICIAL EDUCATION</v>
      </c>
      <c r="C150" s="784"/>
      <c r="D150" s="783">
        <f>IF('statement of marks'!FO11="","",'statement of marks'!FO11)</f>
        <v>20</v>
      </c>
      <c r="E150" s="783"/>
      <c r="F150" s="783"/>
      <c r="G150" s="783">
        <f>IF('statement of marks'!FP11="","",'statement of marks'!FP11)</f>
        <v>20</v>
      </c>
      <c r="H150" s="783"/>
      <c r="I150" s="783"/>
      <c r="J150" s="783">
        <f>IF('statement of marks'!FR11="","",'statement of marks'!FR11)</f>
        <v>20</v>
      </c>
      <c r="K150" s="783"/>
      <c r="L150" s="783"/>
      <c r="M150" s="783">
        <f>IF('statement of marks'!FQ11="","",'statement of marks'!FQ11)</f>
        <v>20</v>
      </c>
      <c r="N150" s="783"/>
      <c r="O150" s="783"/>
      <c r="P150" s="783"/>
      <c r="Q150" s="783">
        <f>IF('statement of marks'!FS11="","",'statement of marks'!FS11)</f>
        <v>20</v>
      </c>
      <c r="R150" s="783"/>
      <c r="S150" s="783"/>
      <c r="T150" s="783"/>
      <c r="U150" s="280"/>
      <c r="V150" s="280">
        <f>IF('statement of marks'!FT11="","",'statement of marks'!FT11)</f>
        <v>100</v>
      </c>
      <c r="W150" s="280">
        <f>IF('statement of marks'!FU11="","",'statement of marks'!FU11)</f>
        <v>100</v>
      </c>
      <c r="X150" s="281" t="str">
        <f>IF('statement of marks'!FV11="","",'statement of marks'!FV11)</f>
        <v>A</v>
      </c>
    </row>
    <row r="151" spans="1:24" ht="15" customHeight="1">
      <c r="A151" s="283"/>
      <c r="B151" s="771" t="s">
        <v>174</v>
      </c>
      <c r="C151" s="774"/>
      <c r="D151" s="792" t="str">
        <f>details!$DZ$3</f>
        <v>AUGUST</v>
      </c>
      <c r="E151" s="792"/>
      <c r="F151" s="792"/>
      <c r="G151" s="792" t="str">
        <f>details!$ED$3</f>
        <v>OCTOBER</v>
      </c>
      <c r="H151" s="792"/>
      <c r="I151" s="792"/>
      <c r="J151" s="792" t="str">
        <f>details!$EL$3</f>
        <v>FEBURARY</v>
      </c>
      <c r="K151" s="792"/>
      <c r="L151" s="792"/>
      <c r="M151" s="792" t="str">
        <f>details!$EH$3</f>
        <v>DECEMBER</v>
      </c>
      <c r="N151" s="792"/>
      <c r="O151" s="792"/>
      <c r="P151" s="792"/>
      <c r="Q151" s="792" t="str">
        <f>details!$EP$3</f>
        <v>GRAND TOAL</v>
      </c>
      <c r="R151" s="792"/>
      <c r="S151" s="792"/>
      <c r="T151" s="792"/>
      <c r="U151" s="759" t="s">
        <v>119</v>
      </c>
      <c r="V151" s="760"/>
      <c r="W151" s="760"/>
      <c r="X151" s="761"/>
    </row>
    <row r="152" spans="1:24" ht="15" customHeight="1">
      <c r="A152" s="283"/>
      <c r="B152" s="774" t="s">
        <v>176</v>
      </c>
      <c r="C152" s="784"/>
      <c r="D152" s="826" t="str">
        <f>IF(details!EA11="","",details!EA11)</f>
        <v/>
      </c>
      <c r="E152" s="826"/>
      <c r="F152" s="826"/>
      <c r="G152" s="826" t="str">
        <f>IF(details!EE11="","",details!EE11)</f>
        <v/>
      </c>
      <c r="H152" s="826"/>
      <c r="I152" s="826"/>
      <c r="J152" s="826" t="str">
        <f>IF(details!EM11="","",details!EM11)</f>
        <v/>
      </c>
      <c r="K152" s="826"/>
      <c r="L152" s="826"/>
      <c r="M152" s="826" t="str">
        <f>IF(details!EI11="","",details!EI11)</f>
        <v/>
      </c>
      <c r="N152" s="826"/>
      <c r="O152" s="826"/>
      <c r="P152" s="826"/>
      <c r="Q152" s="826" t="str">
        <f>IF(details!EQ11="","",details!EQ11)</f>
        <v/>
      </c>
      <c r="R152" s="826"/>
      <c r="S152" s="826"/>
      <c r="T152" s="826"/>
      <c r="U152" s="762">
        <f>'statement of marks'!$HL$108</f>
        <v>45046</v>
      </c>
      <c r="V152" s="763"/>
      <c r="W152" s="763"/>
      <c r="X152" s="764"/>
    </row>
    <row r="153" spans="1:24" ht="15" customHeight="1">
      <c r="A153" s="283"/>
      <c r="B153" s="823" t="s">
        <v>175</v>
      </c>
      <c r="C153" s="824"/>
      <c r="D153" s="825" t="str">
        <f>IF(details!DZ11="","",details!DZ11)</f>
        <v/>
      </c>
      <c r="E153" s="825"/>
      <c r="F153" s="825"/>
      <c r="G153" s="825" t="str">
        <f>IF(details!ED11="","",details!ED11)</f>
        <v/>
      </c>
      <c r="H153" s="825"/>
      <c r="I153" s="825"/>
      <c r="J153" s="825" t="str">
        <f>IF(details!EL11="","",details!EL11)</f>
        <v/>
      </c>
      <c r="K153" s="825"/>
      <c r="L153" s="825"/>
      <c r="M153" s="825" t="str">
        <f>IF(details!EH11="","",details!EH11)</f>
        <v/>
      </c>
      <c r="N153" s="825"/>
      <c r="O153" s="825"/>
      <c r="P153" s="825"/>
      <c r="Q153" s="825" t="str">
        <f>IF(details!EP11="","",details!EP11)</f>
        <v/>
      </c>
      <c r="R153" s="825"/>
      <c r="S153" s="825"/>
      <c r="T153" s="825"/>
      <c r="U153" s="759"/>
      <c r="V153" s="760"/>
      <c r="W153" s="760"/>
      <c r="X153" s="761"/>
    </row>
    <row r="154" spans="1:24" ht="15" customHeight="1">
      <c r="A154" s="816"/>
      <c r="B154" s="818" t="s">
        <v>235</v>
      </c>
      <c r="C154" s="819"/>
      <c r="D154" s="813" t="s">
        <v>190</v>
      </c>
      <c r="E154" s="813"/>
      <c r="F154" s="813"/>
      <c r="G154" s="813" t="s">
        <v>191</v>
      </c>
      <c r="H154" s="813"/>
      <c r="I154" s="813"/>
      <c r="J154" s="813" t="s">
        <v>148</v>
      </c>
      <c r="K154" s="813"/>
      <c r="L154" s="813"/>
      <c r="M154" s="813" t="s">
        <v>224</v>
      </c>
      <c r="N154" s="813"/>
      <c r="O154" s="813"/>
      <c r="P154" s="813"/>
      <c r="Q154" s="822" t="s">
        <v>196</v>
      </c>
      <c r="R154" s="822"/>
      <c r="S154" s="822"/>
      <c r="T154" s="822"/>
      <c r="U154" s="813" t="s">
        <v>233</v>
      </c>
      <c r="V154" s="813"/>
      <c r="W154" s="813"/>
      <c r="X154" s="815"/>
    </row>
    <row r="155" spans="1:24" ht="15" customHeight="1">
      <c r="A155" s="817"/>
      <c r="B155" s="820"/>
      <c r="C155" s="821"/>
      <c r="D155" s="813">
        <f>'statement of marks'!HJ11</f>
        <v>1200</v>
      </c>
      <c r="E155" s="813"/>
      <c r="F155" s="813"/>
      <c r="G155" s="813">
        <f>'statement of marks'!HK11</f>
        <v>1140</v>
      </c>
      <c r="H155" s="813"/>
      <c r="I155" s="813"/>
      <c r="J155" s="814">
        <f>'statement of marks'!HL11</f>
        <v>95</v>
      </c>
      <c r="K155" s="814"/>
      <c r="L155" s="814"/>
      <c r="M155" s="813" t="str">
        <f>'statement of marks'!HO11</f>
        <v>A</v>
      </c>
      <c r="N155" s="813"/>
      <c r="O155" s="813"/>
      <c r="P155" s="813"/>
      <c r="Q155" s="813">
        <f>'statement of marks'!HN11</f>
        <v>4.0000000000000009</v>
      </c>
      <c r="R155" s="813"/>
      <c r="S155" s="813"/>
      <c r="T155" s="813"/>
      <c r="U155" s="813" t="str">
        <f>'statement of marks'!HI11</f>
        <v>PASSED</v>
      </c>
      <c r="V155" s="813"/>
      <c r="W155" s="813"/>
      <c r="X155" s="815"/>
    </row>
    <row r="156" spans="1:24" ht="15" customHeight="1">
      <c r="A156" s="283"/>
      <c r="B156" s="811" t="s">
        <v>177</v>
      </c>
      <c r="C156" s="812"/>
      <c r="D156" s="792"/>
      <c r="E156" s="792"/>
      <c r="F156" s="792"/>
      <c r="G156" s="792"/>
      <c r="H156" s="792"/>
      <c r="I156" s="792"/>
      <c r="J156" s="792"/>
      <c r="K156" s="792"/>
      <c r="L156" s="792"/>
      <c r="M156" s="792"/>
      <c r="N156" s="792"/>
      <c r="O156" s="792"/>
      <c r="P156" s="792"/>
      <c r="Q156" s="792"/>
      <c r="R156" s="792"/>
      <c r="S156" s="792"/>
      <c r="T156" s="792"/>
      <c r="U156" s="793"/>
      <c r="V156" s="794"/>
      <c r="W156" s="794"/>
      <c r="X156" s="804"/>
    </row>
    <row r="157" spans="1:24" ht="15" customHeight="1">
      <c r="A157" s="283"/>
      <c r="B157" s="809" t="s">
        <v>162</v>
      </c>
      <c r="C157" s="810"/>
      <c r="D157" s="792"/>
      <c r="E157" s="792"/>
      <c r="F157" s="792"/>
      <c r="G157" s="792"/>
      <c r="H157" s="792"/>
      <c r="I157" s="792"/>
      <c r="J157" s="792"/>
      <c r="K157" s="792"/>
      <c r="L157" s="792"/>
      <c r="M157" s="792"/>
      <c r="N157" s="792"/>
      <c r="O157" s="792"/>
      <c r="P157" s="792"/>
      <c r="Q157" s="792"/>
      <c r="R157" s="792"/>
      <c r="S157" s="792"/>
      <c r="T157" s="792"/>
      <c r="U157" s="796"/>
      <c r="V157" s="797"/>
      <c r="W157" s="797"/>
      <c r="X157" s="805"/>
    </row>
    <row r="158" spans="1:24" ht="15" customHeight="1">
      <c r="A158" s="283"/>
      <c r="B158" s="811" t="s">
        <v>163</v>
      </c>
      <c r="C158" s="812"/>
      <c r="D158" s="792"/>
      <c r="E158" s="792"/>
      <c r="F158" s="792"/>
      <c r="G158" s="792"/>
      <c r="H158" s="792"/>
      <c r="I158" s="792"/>
      <c r="J158" s="792"/>
      <c r="K158" s="792"/>
      <c r="L158" s="792"/>
      <c r="M158" s="792"/>
      <c r="N158" s="792"/>
      <c r="O158" s="792"/>
      <c r="P158" s="792"/>
      <c r="Q158" s="793" t="s">
        <v>225</v>
      </c>
      <c r="R158" s="794"/>
      <c r="S158" s="794"/>
      <c r="T158" s="795"/>
      <c r="U158" s="806"/>
      <c r="V158" s="807"/>
      <c r="W158" s="807"/>
      <c r="X158" s="808"/>
    </row>
    <row r="159" spans="1:24" ht="15" customHeight="1">
      <c r="A159" s="283"/>
      <c r="B159" s="802" t="s">
        <v>164</v>
      </c>
      <c r="C159" s="803"/>
      <c r="D159" s="792"/>
      <c r="E159" s="792"/>
      <c r="F159" s="792"/>
      <c r="G159" s="792"/>
      <c r="H159" s="792"/>
      <c r="I159" s="792"/>
      <c r="J159" s="792"/>
      <c r="K159" s="792"/>
      <c r="L159" s="792"/>
      <c r="M159" s="792"/>
      <c r="N159" s="792"/>
      <c r="O159" s="792"/>
      <c r="P159" s="792"/>
      <c r="Q159" s="796"/>
      <c r="R159" s="797"/>
      <c r="S159" s="797"/>
      <c r="T159" s="798"/>
      <c r="U159" s="785" t="s">
        <v>164</v>
      </c>
      <c r="V159" s="785"/>
      <c r="W159" s="785"/>
      <c r="X159" s="786"/>
    </row>
    <row r="160" spans="1:24" ht="15" customHeight="1" thickBot="1">
      <c r="A160" s="282"/>
      <c r="B160" s="787" t="s">
        <v>226</v>
      </c>
      <c r="C160" s="788"/>
      <c r="D160" s="789"/>
      <c r="E160" s="789"/>
      <c r="F160" s="789"/>
      <c r="G160" s="789"/>
      <c r="H160" s="789"/>
      <c r="I160" s="789"/>
      <c r="J160" s="789"/>
      <c r="K160" s="789"/>
      <c r="L160" s="789"/>
      <c r="M160" s="789"/>
      <c r="N160" s="789"/>
      <c r="O160" s="789"/>
      <c r="P160" s="789"/>
      <c r="Q160" s="799"/>
      <c r="R160" s="800"/>
      <c r="S160" s="800"/>
      <c r="T160" s="801"/>
      <c r="U160" s="790" t="s">
        <v>180</v>
      </c>
      <c r="V160" s="790"/>
      <c r="W160" s="790"/>
      <c r="X160" s="791"/>
    </row>
    <row r="161" spans="1:24" ht="15" customHeight="1">
      <c r="A161" s="285"/>
      <c r="B161" s="765" t="s">
        <v>179</v>
      </c>
      <c r="C161" s="766"/>
      <c r="D161" s="766"/>
      <c r="E161" s="766"/>
      <c r="F161" s="766"/>
      <c r="G161" s="766"/>
      <c r="H161" s="766"/>
      <c r="I161" s="766"/>
      <c r="J161" s="766"/>
      <c r="K161" s="766"/>
      <c r="L161" s="766"/>
      <c r="M161" s="766"/>
      <c r="N161" s="766"/>
      <c r="O161" s="766"/>
      <c r="P161" s="766"/>
      <c r="Q161" s="766"/>
      <c r="R161" s="766"/>
      <c r="S161" s="766"/>
      <c r="T161" s="766"/>
      <c r="U161" s="766"/>
      <c r="V161" s="766"/>
      <c r="W161" s="766"/>
      <c r="X161" s="767"/>
    </row>
    <row r="162" spans="1:24" ht="15" customHeight="1">
      <c r="A162" s="283"/>
      <c r="B162" s="768" t="str">
        <f>IF('statement of marks'!$A$1="","",'statement of marks'!$A$1)</f>
        <v>GOVT. HR. SEC. SCHOOL, MARJEEVI, NIMBAHERA</v>
      </c>
      <c r="C162" s="769"/>
      <c r="D162" s="769"/>
      <c r="E162" s="769"/>
      <c r="F162" s="769"/>
      <c r="G162" s="769"/>
      <c r="H162" s="769"/>
      <c r="I162" s="769"/>
      <c r="J162" s="769"/>
      <c r="K162" s="769"/>
      <c r="L162" s="769"/>
      <c r="M162" s="769"/>
      <c r="N162" s="769"/>
      <c r="O162" s="769"/>
      <c r="P162" s="769"/>
      <c r="Q162" s="769"/>
      <c r="R162" s="769"/>
      <c r="S162" s="769"/>
      <c r="T162" s="769"/>
      <c r="U162" s="769"/>
      <c r="V162" s="769"/>
      <c r="W162" s="769"/>
      <c r="X162" s="770"/>
    </row>
    <row r="163" spans="1:24" ht="15" customHeight="1">
      <c r="A163" s="283"/>
      <c r="B163" s="771" t="s">
        <v>118</v>
      </c>
      <c r="C163" s="771"/>
      <c r="D163" s="771" t="str">
        <f>IF('statement of marks'!$H$3="","",'statement of marks'!$H$3)</f>
        <v>2022-23</v>
      </c>
      <c r="E163" s="771"/>
      <c r="F163" s="771"/>
      <c r="G163" s="771"/>
      <c r="H163" s="771"/>
      <c r="I163" s="771"/>
      <c r="J163" s="771"/>
      <c r="K163" s="771"/>
      <c r="L163" s="771"/>
      <c r="M163" s="771"/>
      <c r="N163" s="771"/>
      <c r="O163" s="771"/>
      <c r="P163" s="771"/>
      <c r="Q163" s="771"/>
      <c r="R163" s="771"/>
      <c r="S163" s="771"/>
      <c r="T163" s="771"/>
      <c r="U163" s="771"/>
      <c r="V163" s="771"/>
      <c r="W163" s="771"/>
      <c r="X163" s="772"/>
    </row>
    <row r="164" spans="1:24" ht="15" customHeight="1">
      <c r="A164" s="283"/>
      <c r="B164" s="771" t="s">
        <v>158</v>
      </c>
      <c r="C164" s="771"/>
      <c r="D164" s="771" t="str">
        <f>IF('statement of marks'!I12="","",'statement of marks'!I12)</f>
        <v>A6</v>
      </c>
      <c r="E164" s="771"/>
      <c r="F164" s="771"/>
      <c r="G164" s="771"/>
      <c r="H164" s="771"/>
      <c r="I164" s="771"/>
      <c r="J164" s="771"/>
      <c r="K164" s="771"/>
      <c r="L164" s="771"/>
      <c r="M164" s="771"/>
      <c r="N164" s="771"/>
      <c r="O164" s="771"/>
      <c r="P164" s="771"/>
      <c r="Q164" s="771"/>
      <c r="R164" s="771"/>
      <c r="S164" s="771"/>
      <c r="T164" s="771"/>
      <c r="U164" s="771"/>
      <c r="V164" s="771"/>
      <c r="W164" s="771"/>
      <c r="X164" s="772"/>
    </row>
    <row r="165" spans="1:24" ht="15" customHeight="1">
      <c r="A165" s="283"/>
      <c r="B165" s="771" t="s">
        <v>20</v>
      </c>
      <c r="C165" s="771"/>
      <c r="D165" s="771" t="str">
        <f>IF('statement of marks'!J12="","",'statement of marks'!J12)</f>
        <v>B6</v>
      </c>
      <c r="E165" s="771"/>
      <c r="F165" s="771"/>
      <c r="G165" s="771"/>
      <c r="H165" s="771"/>
      <c r="I165" s="771"/>
      <c r="J165" s="771"/>
      <c r="K165" s="771"/>
      <c r="L165" s="771"/>
      <c r="M165" s="771"/>
      <c r="N165" s="771"/>
      <c r="O165" s="771"/>
      <c r="P165" s="771"/>
      <c r="Q165" s="771"/>
      <c r="R165" s="771"/>
      <c r="S165" s="771"/>
      <c r="T165" s="771"/>
      <c r="U165" s="771"/>
      <c r="V165" s="771"/>
      <c r="W165" s="771"/>
      <c r="X165" s="772"/>
    </row>
    <row r="166" spans="1:24" ht="15" customHeight="1">
      <c r="A166" s="283"/>
      <c r="B166" s="773" t="s">
        <v>21</v>
      </c>
      <c r="C166" s="773"/>
      <c r="D166" s="773" t="str">
        <f>IF('statement of marks'!K12="","",'statement of marks'!K12)</f>
        <v>C6</v>
      </c>
      <c r="E166" s="773"/>
      <c r="F166" s="773"/>
      <c r="G166" s="771"/>
      <c r="H166" s="771"/>
      <c r="I166" s="771"/>
      <c r="J166" s="771"/>
      <c r="K166" s="771"/>
      <c r="L166" s="771"/>
      <c r="M166" s="771"/>
      <c r="N166" s="771"/>
      <c r="O166" s="771"/>
      <c r="P166" s="771"/>
      <c r="Q166" s="771"/>
      <c r="R166" s="771"/>
      <c r="S166" s="771"/>
      <c r="T166" s="771"/>
      <c r="U166" s="771"/>
      <c r="V166" s="771"/>
      <c r="W166" s="771"/>
      <c r="X166" s="772"/>
    </row>
    <row r="167" spans="1:24" ht="15" customHeight="1">
      <c r="A167" s="283"/>
      <c r="B167" s="771" t="s">
        <v>159</v>
      </c>
      <c r="C167" s="771"/>
      <c r="D167" s="771" t="str">
        <f>IF('statement of marks'!$G$3="","",'statement of marks'!$G$3)</f>
        <v>6 A</v>
      </c>
      <c r="E167" s="771"/>
      <c r="F167" s="774"/>
      <c r="G167" s="775" t="s">
        <v>160</v>
      </c>
      <c r="H167" s="775"/>
      <c r="I167" s="775"/>
      <c r="J167" s="775">
        <f>IF('statement of marks'!D12="","",'statement of marks'!D12)</f>
        <v>806</v>
      </c>
      <c r="K167" s="775"/>
      <c r="L167" s="775"/>
      <c r="M167" s="776" t="s">
        <v>79</v>
      </c>
      <c r="N167" s="938"/>
      <c r="O167" s="775"/>
      <c r="P167" s="775"/>
      <c r="Q167" s="775" t="str">
        <f>IF('statement of marks'!F12="","",'statement of marks'!F12)</f>
        <v/>
      </c>
      <c r="R167" s="775"/>
      <c r="S167" s="775"/>
      <c r="T167" s="777"/>
      <c r="U167" s="778" t="str">
        <f>IF('statement of marks'!$I$3="","",'statement of marks'!$I$3)</f>
        <v>SCHOOL DISE CODE</v>
      </c>
      <c r="V167" s="779"/>
      <c r="W167" s="779"/>
      <c r="X167" s="780"/>
    </row>
    <row r="168" spans="1:24" ht="15" customHeight="1">
      <c r="A168" s="283"/>
      <c r="B168" s="263" t="s">
        <v>172</v>
      </c>
      <c r="C168" s="264"/>
      <c r="D168" s="781" t="str">
        <f>IF('statement of marks'!G12="","",'statement of marks'!G12)</f>
        <v/>
      </c>
      <c r="E168" s="782"/>
      <c r="F168" s="782"/>
      <c r="G168" s="834" t="str">
        <f>IF('statement of marks'!H12="","",'statement of marks'!H12)</f>
        <v/>
      </c>
      <c r="H168" s="834"/>
      <c r="I168" s="834"/>
      <c r="J168" s="834"/>
      <c r="K168" s="834"/>
      <c r="L168" s="834"/>
      <c r="M168" s="834"/>
      <c r="N168" s="834"/>
      <c r="O168" s="834"/>
      <c r="P168" s="834"/>
      <c r="Q168" s="834"/>
      <c r="R168" s="834"/>
      <c r="S168" s="834"/>
      <c r="T168" s="835"/>
      <c r="U168" s="774" t="str">
        <f>IF('statement of marks'!$J$3="","",'statement of marks'!$J$3)</f>
        <v>08291009401</v>
      </c>
      <c r="V168" s="784"/>
      <c r="W168" s="784"/>
      <c r="X168" s="836"/>
    </row>
    <row r="169" spans="1:24" ht="15" customHeight="1">
      <c r="A169" s="283"/>
      <c r="B169" s="265" t="s">
        <v>161</v>
      </c>
      <c r="C169" s="266" t="s">
        <v>166</v>
      </c>
      <c r="D169" s="837" t="s">
        <v>168</v>
      </c>
      <c r="E169" s="837"/>
      <c r="F169" s="837"/>
      <c r="G169" s="837" t="s">
        <v>169</v>
      </c>
      <c r="H169" s="837"/>
      <c r="I169" s="837"/>
      <c r="J169" s="837" t="s">
        <v>170</v>
      </c>
      <c r="K169" s="837"/>
      <c r="L169" s="837"/>
      <c r="M169" s="838" t="s">
        <v>171</v>
      </c>
      <c r="N169" s="838"/>
      <c r="O169" s="838"/>
      <c r="P169" s="838"/>
      <c r="Q169" s="839" t="s">
        <v>217</v>
      </c>
      <c r="R169" s="841" t="s">
        <v>91</v>
      </c>
      <c r="S169" s="841"/>
      <c r="T169" s="841"/>
      <c r="U169" s="842"/>
      <c r="V169" s="783" t="s">
        <v>218</v>
      </c>
      <c r="W169" s="783"/>
      <c r="X169" s="831"/>
    </row>
    <row r="170" spans="1:24" ht="15" customHeight="1">
      <c r="A170" s="283"/>
      <c r="B170" s="265"/>
      <c r="C170" s="266"/>
      <c r="D170" s="267" t="s">
        <v>219</v>
      </c>
      <c r="E170" s="267" t="s">
        <v>220</v>
      </c>
      <c r="F170" s="268" t="s">
        <v>221</v>
      </c>
      <c r="G170" s="267" t="s">
        <v>219</v>
      </c>
      <c r="H170" s="267" t="s">
        <v>220</v>
      </c>
      <c r="I170" s="268" t="s">
        <v>221</v>
      </c>
      <c r="J170" s="267" t="s">
        <v>219</v>
      </c>
      <c r="K170" s="267" t="s">
        <v>220</v>
      </c>
      <c r="L170" s="268" t="s">
        <v>221</v>
      </c>
      <c r="M170" s="267" t="s">
        <v>219</v>
      </c>
      <c r="N170" s="943" t="s">
        <v>332</v>
      </c>
      <c r="O170" s="267" t="s">
        <v>220</v>
      </c>
      <c r="P170" s="268" t="s">
        <v>221</v>
      </c>
      <c r="Q170" s="840"/>
      <c r="R170" s="267" t="s">
        <v>219</v>
      </c>
      <c r="S170" s="943" t="s">
        <v>332</v>
      </c>
      <c r="T170" s="267" t="s">
        <v>220</v>
      </c>
      <c r="U170" s="268" t="s">
        <v>221</v>
      </c>
      <c r="V170" s="269" t="s">
        <v>26</v>
      </c>
      <c r="W170" s="270" t="s">
        <v>222</v>
      </c>
      <c r="X170" s="271" t="s">
        <v>69</v>
      </c>
    </row>
    <row r="171" spans="1:24" ht="15" customHeight="1">
      <c r="A171" s="284"/>
      <c r="B171" s="832" t="s">
        <v>167</v>
      </c>
      <c r="C171" s="833"/>
      <c r="D171" s="272">
        <f>IF('statement of marks'!L$6="","",'statement of marks'!L$6)</f>
        <v>5</v>
      </c>
      <c r="E171" s="272">
        <f>IF('statement of marks'!M$6="","",'statement of marks'!M$6)</f>
        <v>5</v>
      </c>
      <c r="F171" s="273">
        <f>IF('statement of marks'!N$6="","",'statement of marks'!N$6)</f>
        <v>10</v>
      </c>
      <c r="G171" s="272">
        <f>IF('statement of marks'!O$6="","",'statement of marks'!O$6)</f>
        <v>5</v>
      </c>
      <c r="H171" s="272">
        <f>IF('statement of marks'!P$6="","",'statement of marks'!P$6)</f>
        <v>5</v>
      </c>
      <c r="I171" s="273">
        <f>IF('statement of marks'!Q$6="","",'statement of marks'!Q$6)</f>
        <v>10</v>
      </c>
      <c r="J171" s="272">
        <f>IF('statement of marks'!R$6="","",'statement of marks'!R$6)</f>
        <v>5</v>
      </c>
      <c r="K171" s="272">
        <f>IF('statement of marks'!S$6="","",'statement of marks'!S$6)</f>
        <v>5</v>
      </c>
      <c r="L171" s="273">
        <f>IF('statement of marks'!T$6="","",'statement of marks'!T$6)</f>
        <v>10</v>
      </c>
      <c r="M171" s="272">
        <f>IF('statement of marks'!V$6="","",'statement of marks'!V$6)</f>
        <v>30</v>
      </c>
      <c r="N171" s="944">
        <f>IF('statement of marks'!W$6="","",'statement of marks'!W$6)</f>
        <v>30</v>
      </c>
      <c r="O171" s="272">
        <f>IF('statement of marks'!X$6="","",'statement of marks'!X$6)</f>
        <v>10</v>
      </c>
      <c r="P171" s="273">
        <f>IF('statement of marks'!Y$6="","",'statement of marks'!Y$6)</f>
        <v>70</v>
      </c>
      <c r="Q171" s="274">
        <f>IF('statement of marks'!Z$6="","",'statement of marks'!Z$6)</f>
        <v>100</v>
      </c>
      <c r="R171" s="272">
        <f>IF('statement of marks'!AA$6="","",'statement of marks'!AA$6)</f>
        <v>40</v>
      </c>
      <c r="S171" s="944">
        <f>IF('statement of marks'!AB$6="","",'statement of marks'!AB$6)</f>
        <v>40</v>
      </c>
      <c r="T171" s="272">
        <f>IF('statement of marks'!AC$6="","",'statement of marks'!AC$6)</f>
        <v>20</v>
      </c>
      <c r="U171" s="273">
        <f>IF('statement of marks'!AD$6="","",'statement of marks'!AD$6)</f>
        <v>100</v>
      </c>
      <c r="V171" s="275">
        <f>IF('statement of marks'!AE$6="","",'statement of marks'!AE$6)</f>
        <v>200</v>
      </c>
      <c r="W171" s="272" t="str">
        <f>IF('statement of marks'!AF$6="","",'statement of marks'!AF$6)</f>
        <v/>
      </c>
      <c r="X171" s="276" t="str">
        <f>IF('statement of marks'!AG$6="","",'statement of marks'!AG$6)</f>
        <v/>
      </c>
    </row>
    <row r="172" spans="1:24" ht="15" customHeight="1">
      <c r="A172" s="283"/>
      <c r="B172" s="774" t="str">
        <f>IF('statement of marks'!$L$3="","",'statement of marks'!$L$3)</f>
        <v>HINDI</v>
      </c>
      <c r="C172" s="784"/>
      <c r="D172" s="270">
        <f>IF('statement of marks'!L12="","",'statement of marks'!L12)</f>
        <v>5</v>
      </c>
      <c r="E172" s="270">
        <f>IF('statement of marks'!M12="","",'statement of marks'!M12)</f>
        <v>5</v>
      </c>
      <c r="F172" s="277">
        <f>IF('statement of marks'!N12="","",'statement of marks'!N12)</f>
        <v>10</v>
      </c>
      <c r="G172" s="270">
        <f>IF('statement of marks'!O12="","",'statement of marks'!O12)</f>
        <v>5</v>
      </c>
      <c r="H172" s="270">
        <f>IF('statement of marks'!P12="","",'statement of marks'!P12)</f>
        <v>5</v>
      </c>
      <c r="I172" s="277">
        <f>IF('statement of marks'!Q12="","",'statement of marks'!Q12)</f>
        <v>10</v>
      </c>
      <c r="J172" s="270">
        <f>IF('statement of marks'!R12="","",'statement of marks'!R12)</f>
        <v>5</v>
      </c>
      <c r="K172" s="270">
        <f>IF('statement of marks'!S12="","",'statement of marks'!S12)</f>
        <v>5</v>
      </c>
      <c r="L172" s="277">
        <f>IF('statement of marks'!T12="","",'statement of marks'!T12)</f>
        <v>10</v>
      </c>
      <c r="M172" s="270">
        <f>IF('statement of marks'!V12="","",'statement of marks'!V12)</f>
        <v>25</v>
      </c>
      <c r="N172" s="944">
        <f>IF('statement of marks'!W12="","",'statement of marks'!W12)</f>
        <v>25</v>
      </c>
      <c r="O172" s="270">
        <f>IF('statement of marks'!X12="","",'statement of marks'!X12)</f>
        <v>5</v>
      </c>
      <c r="P172" s="277">
        <f>IF('statement of marks'!Y12="","",'statement of marks'!Y12)</f>
        <v>55</v>
      </c>
      <c r="Q172" s="278">
        <f>IF('statement of marks'!Z12="","",'statement of marks'!Z12)</f>
        <v>85</v>
      </c>
      <c r="R172" s="270">
        <f>IF('statement of marks'!AA12="","",'statement of marks'!AA12)</f>
        <v>35</v>
      </c>
      <c r="S172" s="944">
        <f>IF('statement of marks'!AB12="","",'statement of marks'!AB12)</f>
        <v>35</v>
      </c>
      <c r="T172" s="270">
        <f>IF('statement of marks'!AC12="","",'statement of marks'!AC12)</f>
        <v>20</v>
      </c>
      <c r="U172" s="277">
        <f>IF('statement of marks'!AD12="","",'statement of marks'!AD12)</f>
        <v>90</v>
      </c>
      <c r="V172" s="279">
        <f>IF('statement of marks'!AE12="","",'statement of marks'!AE12)</f>
        <v>175</v>
      </c>
      <c r="W172" s="270">
        <f>IF('statement of marks'!AF12="","",'statement of marks'!AF12)</f>
        <v>88</v>
      </c>
      <c r="X172" s="271" t="str">
        <f>IF('statement of marks'!AG12="","",'statement of marks'!AG12)</f>
        <v>A</v>
      </c>
    </row>
    <row r="173" spans="1:24" ht="15" customHeight="1">
      <c r="A173" s="283"/>
      <c r="B173" s="774" t="str">
        <f>IF('statement of marks'!$AJ$3="","",'statement of marks'!$AJ$3)</f>
        <v>ENGLISH</v>
      </c>
      <c r="C173" s="784"/>
      <c r="D173" s="270">
        <f>IF('statement of marks'!AJ12="","",'statement of marks'!AJ12)</f>
        <v>5</v>
      </c>
      <c r="E173" s="270">
        <f>IF('statement of marks'!AK12="","",'statement of marks'!AK12)</f>
        <v>5</v>
      </c>
      <c r="F173" s="277">
        <f>IF('statement of marks'!AL12="","",'statement of marks'!AL12)</f>
        <v>10</v>
      </c>
      <c r="G173" s="270">
        <f>IF('statement of marks'!AM12="","",'statement of marks'!AM12)</f>
        <v>5</v>
      </c>
      <c r="H173" s="270">
        <f>IF('statement of marks'!AN12="","",'statement of marks'!AN12)</f>
        <v>5</v>
      </c>
      <c r="I173" s="277">
        <f>IF('statement of marks'!AO12="","",'statement of marks'!AO12)</f>
        <v>10</v>
      </c>
      <c r="J173" s="270">
        <f>IF('statement of marks'!AP12="","",'statement of marks'!AP12)</f>
        <v>5</v>
      </c>
      <c r="K173" s="270">
        <f>IF('statement of marks'!AQ12="","",'statement of marks'!AQ12)</f>
        <v>5</v>
      </c>
      <c r="L173" s="277">
        <f>IF('statement of marks'!AR12="","",'statement of marks'!AR12)</f>
        <v>10</v>
      </c>
      <c r="M173" s="270">
        <f>IF('statement of marks'!AT12="","",'statement of marks'!AT12)</f>
        <v>25</v>
      </c>
      <c r="N173" s="944">
        <f>IF('statement of marks'!AU12="","",'statement of marks'!AU12)</f>
        <v>25</v>
      </c>
      <c r="O173" s="270">
        <f>IF('statement of marks'!AV12="","",'statement of marks'!AV12)</f>
        <v>5</v>
      </c>
      <c r="P173" s="277">
        <f>IF('statement of marks'!AW12="","",'statement of marks'!AW12)</f>
        <v>55</v>
      </c>
      <c r="Q173" s="278">
        <f>IF('statement of marks'!AX12="","",'statement of marks'!AX12)</f>
        <v>85</v>
      </c>
      <c r="R173" s="270">
        <f>IF('statement of marks'!AY12="","",'statement of marks'!AY12)</f>
        <v>35</v>
      </c>
      <c r="S173" s="944">
        <f>IF('statement of marks'!AZ12="","",'statement of marks'!AZ12)</f>
        <v>35</v>
      </c>
      <c r="T173" s="270">
        <f>IF('statement of marks'!BA12="","",'statement of marks'!BA12)</f>
        <v>20</v>
      </c>
      <c r="U173" s="277">
        <f>IF('statement of marks'!BB12="","",'statement of marks'!BB12)</f>
        <v>90</v>
      </c>
      <c r="V173" s="279">
        <f>IF('statement of marks'!BC12="","",'statement of marks'!BC12)</f>
        <v>175</v>
      </c>
      <c r="W173" s="270">
        <f>IF('statement of marks'!BD12="","",'statement of marks'!BD12)</f>
        <v>88</v>
      </c>
      <c r="X173" s="271" t="str">
        <f>IF('statement of marks'!BE12="","",'statement of marks'!BE12)</f>
        <v>A</v>
      </c>
    </row>
    <row r="174" spans="1:24" ht="15" customHeight="1">
      <c r="A174" s="283"/>
      <c r="B174" s="774" t="str">
        <f>IF('statement of marks'!BH12="s","SANSKRIT",IF('statement of marks'!BH12="u","URDU",IF('statement of marks'!BH12="g","GUJRATI",IF('statement of marks'!BH12="p","PUNJABI",IF('statement of marks'!BH12="sd","fla/kh","THIRD LANGUAGE")))))</f>
        <v>SANSKRIT</v>
      </c>
      <c r="C174" s="784"/>
      <c r="D174" s="270">
        <f>IF('statement of marks'!BI12="","",'statement of marks'!BI12)</f>
        <v>5</v>
      </c>
      <c r="E174" s="270">
        <f>IF('statement of marks'!BJ12="","",'statement of marks'!BJ12)</f>
        <v>5</v>
      </c>
      <c r="F174" s="277">
        <f>IF('statement of marks'!BK12="","",'statement of marks'!BK12)</f>
        <v>10</v>
      </c>
      <c r="G174" s="270">
        <f>IF('statement of marks'!BL12="","",'statement of marks'!BL12)</f>
        <v>5</v>
      </c>
      <c r="H174" s="270">
        <f>IF('statement of marks'!BM12="","",'statement of marks'!BM12)</f>
        <v>5</v>
      </c>
      <c r="I174" s="277">
        <f>IF('statement of marks'!BN12="","",'statement of marks'!BN12)</f>
        <v>10</v>
      </c>
      <c r="J174" s="270">
        <f>IF('statement of marks'!BO12="","",'statement of marks'!BO12)</f>
        <v>5</v>
      </c>
      <c r="K174" s="270">
        <f>IF('statement of marks'!BP12="","",'statement of marks'!BP12)</f>
        <v>5</v>
      </c>
      <c r="L174" s="277">
        <f>IF('statement of marks'!BQ12="","",'statement of marks'!BQ12)</f>
        <v>10</v>
      </c>
      <c r="M174" s="270">
        <f>IF('statement of marks'!BS12="","",'statement of marks'!BS12)</f>
        <v>50</v>
      </c>
      <c r="N174" s="944"/>
      <c r="O174" s="270">
        <f>IF('statement of marks'!BT12="","",'statement of marks'!BT12)</f>
        <v>20</v>
      </c>
      <c r="P174" s="277">
        <f>IF('statement of marks'!BU12="","",'statement of marks'!BU12)</f>
        <v>70</v>
      </c>
      <c r="Q174" s="278">
        <f>IF('statement of marks'!BV12="","",'statement of marks'!BV12)</f>
        <v>100</v>
      </c>
      <c r="R174" s="270">
        <f>IF('statement of marks'!BW12="","",'statement of marks'!BW12)</f>
        <v>70</v>
      </c>
      <c r="S174" s="944"/>
      <c r="T174" s="270">
        <f>IF('statement of marks'!BX12="","",'statement of marks'!BX12)</f>
        <v>30</v>
      </c>
      <c r="U174" s="277">
        <f>IF('statement of marks'!BY12="","",'statement of marks'!BY12)</f>
        <v>100</v>
      </c>
      <c r="V174" s="279">
        <f>IF('statement of marks'!BZ12="","",'statement of marks'!BZ12)</f>
        <v>200</v>
      </c>
      <c r="W174" s="270">
        <f>IF('statement of marks'!CA12="","",'statement of marks'!CA12)</f>
        <v>100</v>
      </c>
      <c r="X174" s="271" t="str">
        <f>IF('statement of marks'!CB12="","",'statement of marks'!CB12)</f>
        <v>A</v>
      </c>
    </row>
    <row r="175" spans="1:24" ht="15" customHeight="1">
      <c r="A175" s="283"/>
      <c r="B175" s="774" t="str">
        <f>IF('statement of marks'!$CE$3="","",'statement of marks'!$CE$3)</f>
        <v>MATHEMATICS</v>
      </c>
      <c r="C175" s="784"/>
      <c r="D175" s="270">
        <f>IF('statement of marks'!CE12="","",'statement of marks'!CE12)</f>
        <v>5</v>
      </c>
      <c r="E175" s="270">
        <f>IF('statement of marks'!CF12="","",'statement of marks'!CF12)</f>
        <v>5</v>
      </c>
      <c r="F175" s="277">
        <f>IF('statement of marks'!CG12="","",'statement of marks'!CG12)</f>
        <v>10</v>
      </c>
      <c r="G175" s="270">
        <f>IF('statement of marks'!CH12="","",'statement of marks'!CH12)</f>
        <v>5</v>
      </c>
      <c r="H175" s="270">
        <f>IF('statement of marks'!CI12="","",'statement of marks'!CI12)</f>
        <v>5</v>
      </c>
      <c r="I175" s="277">
        <f>IF('statement of marks'!CJ12="","",'statement of marks'!CJ12)</f>
        <v>10</v>
      </c>
      <c r="J175" s="270">
        <f>IF('statement of marks'!CK12="","",'statement of marks'!CK12)</f>
        <v>5</v>
      </c>
      <c r="K175" s="270">
        <f>IF('statement of marks'!CL12="","",'statement of marks'!CL12)</f>
        <v>5</v>
      </c>
      <c r="L175" s="277">
        <f>IF('statement of marks'!CM12="","",'statement of marks'!CM12)</f>
        <v>10</v>
      </c>
      <c r="M175" s="270">
        <f>IF('statement of marks'!CO12="","",'statement of marks'!CO12)</f>
        <v>25</v>
      </c>
      <c r="N175" s="944">
        <f>IF('statement of marks'!CP12="","",'statement of marks'!CP12)</f>
        <v>25</v>
      </c>
      <c r="O175" s="270">
        <f>IF('statement of marks'!CQ12="","",'statement of marks'!CQ12)</f>
        <v>5</v>
      </c>
      <c r="P175" s="277">
        <f>IF('statement of marks'!CR12="","",'statement of marks'!CR12)</f>
        <v>55</v>
      </c>
      <c r="Q175" s="278">
        <f>IF('statement of marks'!CS12="","",'statement of marks'!CS12)</f>
        <v>85</v>
      </c>
      <c r="R175" s="270">
        <f>IF('statement of marks'!CT12="","",'statement of marks'!CT12)</f>
        <v>35</v>
      </c>
      <c r="S175" s="944">
        <f>IF('statement of marks'!CU12="","",'statement of marks'!CU12)</f>
        <v>35</v>
      </c>
      <c r="T175" s="270">
        <f>IF('statement of marks'!CV12="","",'statement of marks'!CV12)</f>
        <v>20</v>
      </c>
      <c r="U175" s="277">
        <f>IF('statement of marks'!CW12="","",'statement of marks'!CW12)</f>
        <v>90</v>
      </c>
      <c r="V175" s="279">
        <f>IF('statement of marks'!CX12="","",'statement of marks'!CX12)</f>
        <v>175</v>
      </c>
      <c r="W175" s="270">
        <f>IF('statement of marks'!CY12="","",'statement of marks'!CY12)</f>
        <v>88</v>
      </c>
      <c r="X175" s="271" t="str">
        <f>IF('statement of marks'!CZ12="","",'statement of marks'!CZ12)</f>
        <v>A</v>
      </c>
    </row>
    <row r="176" spans="1:24" ht="15" customHeight="1">
      <c r="A176" s="283"/>
      <c r="B176" s="774" t="str">
        <f>IF('statement of marks'!$DC$3="","",'statement of marks'!$DC$3)</f>
        <v>SCIENCE</v>
      </c>
      <c r="C176" s="784"/>
      <c r="D176" s="270">
        <f>IF('statement of marks'!DC12="","",'statement of marks'!DC12)</f>
        <v>5</v>
      </c>
      <c r="E176" s="270">
        <f>IF('statement of marks'!DD12="","",'statement of marks'!DD12)</f>
        <v>5</v>
      </c>
      <c r="F176" s="277">
        <f>IF('statement of marks'!DE12="","",'statement of marks'!DE12)</f>
        <v>10</v>
      </c>
      <c r="G176" s="270">
        <f>IF('statement of marks'!DF12="","",'statement of marks'!DF12)</f>
        <v>5</v>
      </c>
      <c r="H176" s="270">
        <f>IF('statement of marks'!DG12="","",'statement of marks'!DG12)</f>
        <v>5</v>
      </c>
      <c r="I176" s="277">
        <f>IF('statement of marks'!DH12="","",'statement of marks'!DH12)</f>
        <v>10</v>
      </c>
      <c r="J176" s="270">
        <f>IF('statement of marks'!DI12="","",'statement of marks'!DI12)</f>
        <v>5</v>
      </c>
      <c r="K176" s="270">
        <f>IF('statement of marks'!DJ12="","",'statement of marks'!DJ12)</f>
        <v>5</v>
      </c>
      <c r="L176" s="277">
        <f>IF('statement of marks'!DK12="","",'statement of marks'!DK12)</f>
        <v>10</v>
      </c>
      <c r="M176" s="270">
        <f>IF('statement of marks'!DM12="","",'statement of marks'!DM12)</f>
        <v>50</v>
      </c>
      <c r="N176" s="944"/>
      <c r="O176" s="270">
        <f>IF('statement of marks'!DN12="","",'statement of marks'!DN12)</f>
        <v>20</v>
      </c>
      <c r="P176" s="277">
        <f>IF('statement of marks'!DO12="","",'statement of marks'!DO12)</f>
        <v>70</v>
      </c>
      <c r="Q176" s="278">
        <f>IF('statement of marks'!DP12="","",'statement of marks'!DP12)</f>
        <v>100</v>
      </c>
      <c r="R176" s="270">
        <f>IF('statement of marks'!DQ12="","",'statement of marks'!DQ12)</f>
        <v>70</v>
      </c>
      <c r="S176" s="944"/>
      <c r="T176" s="270">
        <f>IF('statement of marks'!DR12="","",'statement of marks'!DR12)</f>
        <v>30</v>
      </c>
      <c r="U176" s="277">
        <f>IF('statement of marks'!DS12="","",'statement of marks'!DS12)</f>
        <v>100</v>
      </c>
      <c r="V176" s="279">
        <f>IF('statement of marks'!DT12="","",'statement of marks'!DT12)</f>
        <v>200</v>
      </c>
      <c r="W176" s="270">
        <f>IF('statement of marks'!DU12="","",'statement of marks'!DU12)</f>
        <v>100</v>
      </c>
      <c r="X176" s="271" t="str">
        <f>IF('statement of marks'!DV12="","",'statement of marks'!DV12)</f>
        <v>A</v>
      </c>
    </row>
    <row r="177" spans="1:24" ht="15" customHeight="1">
      <c r="A177" s="283"/>
      <c r="B177" s="774" t="str">
        <f>IF('statement of marks'!$DY$3="","",'statement of marks'!$DY$3)</f>
        <v>SOCIAL STUDIES</v>
      </c>
      <c r="C177" s="784"/>
      <c r="D177" s="270">
        <f>IF('statement of marks'!DY12="","",'statement of marks'!DY12)</f>
        <v>5</v>
      </c>
      <c r="E177" s="270">
        <f>IF('statement of marks'!DZ12="","",'statement of marks'!DZ12)</f>
        <v>5</v>
      </c>
      <c r="F177" s="277">
        <f>IF('statement of marks'!EA12="","",'statement of marks'!EA12)</f>
        <v>10</v>
      </c>
      <c r="G177" s="270">
        <f>IF('statement of marks'!EB12="","",'statement of marks'!EB12)</f>
        <v>5</v>
      </c>
      <c r="H177" s="270">
        <f>IF('statement of marks'!EC12="","",'statement of marks'!EC12)</f>
        <v>5</v>
      </c>
      <c r="I177" s="277">
        <f>IF('statement of marks'!ED12="","",'statement of marks'!ED12)</f>
        <v>10</v>
      </c>
      <c r="J177" s="270">
        <f>IF('statement of marks'!EE12="","",'statement of marks'!EE12)</f>
        <v>5</v>
      </c>
      <c r="K177" s="270">
        <f>IF('statement of marks'!EF12="","",'statement of marks'!EF12)</f>
        <v>5</v>
      </c>
      <c r="L177" s="277">
        <f>IF('statement of marks'!EG12="","",'statement of marks'!EG12)</f>
        <v>10</v>
      </c>
      <c r="M177" s="270">
        <f>IF('statement of marks'!EI12="","",'statement of marks'!EI12)</f>
        <v>50</v>
      </c>
      <c r="N177" s="944"/>
      <c r="O177" s="270">
        <f>IF('statement of marks'!EJ12="","",'statement of marks'!EJ12)</f>
        <v>20</v>
      </c>
      <c r="P177" s="277">
        <f>IF('statement of marks'!EK12="","",'statement of marks'!EK12)</f>
        <v>70</v>
      </c>
      <c r="Q177" s="278">
        <f>IF('statement of marks'!EL12="","",'statement of marks'!EL12)</f>
        <v>100</v>
      </c>
      <c r="R177" s="270">
        <f>IF('statement of marks'!EM12="","",'statement of marks'!EM12)</f>
        <v>70</v>
      </c>
      <c r="S177" s="944"/>
      <c r="T177" s="270">
        <f>IF('statement of marks'!EN12="","",'statement of marks'!EN12)</f>
        <v>30</v>
      </c>
      <c r="U177" s="277">
        <f>IF('statement of marks'!EO12="","",'statement of marks'!EO12)</f>
        <v>100</v>
      </c>
      <c r="V177" s="279">
        <f>IF('statement of marks'!EP12="","",'statement of marks'!EP12)</f>
        <v>200</v>
      </c>
      <c r="W177" s="270">
        <f>IF('statement of marks'!EQ12="","",'statement of marks'!EQ12)</f>
        <v>100</v>
      </c>
      <c r="X177" s="271" t="str">
        <f>IF('statement of marks'!ER12="","",'statement of marks'!ER12)</f>
        <v>A</v>
      </c>
    </row>
    <row r="178" spans="1:24" ht="15" customHeight="1">
      <c r="A178" s="283"/>
      <c r="B178" s="774" t="s">
        <v>173</v>
      </c>
      <c r="C178" s="784"/>
      <c r="D178" s="792" t="s">
        <v>168</v>
      </c>
      <c r="E178" s="792"/>
      <c r="F178" s="792"/>
      <c r="G178" s="792" t="s">
        <v>169</v>
      </c>
      <c r="H178" s="792"/>
      <c r="I178" s="792"/>
      <c r="J178" s="792" t="s">
        <v>178</v>
      </c>
      <c r="K178" s="792"/>
      <c r="L178" s="792"/>
      <c r="M178" s="792" t="s">
        <v>170</v>
      </c>
      <c r="N178" s="792"/>
      <c r="O178" s="792"/>
      <c r="P178" s="792"/>
      <c r="Q178" s="792" t="s">
        <v>223</v>
      </c>
      <c r="R178" s="792"/>
      <c r="S178" s="792"/>
      <c r="T178" s="792"/>
      <c r="U178" s="280"/>
      <c r="V178" s="792" t="s">
        <v>218</v>
      </c>
      <c r="W178" s="792"/>
      <c r="X178" s="827"/>
    </row>
    <row r="179" spans="1:24" ht="15" customHeight="1">
      <c r="A179" s="284"/>
      <c r="B179" s="828" t="s">
        <v>167</v>
      </c>
      <c r="C179" s="829"/>
      <c r="D179" s="830">
        <f>IF('statement of marks'!EU$6="","",'statement of marks'!EU$6)</f>
        <v>20</v>
      </c>
      <c r="E179" s="830"/>
      <c r="F179" s="830"/>
      <c r="G179" s="830">
        <f>IF('statement of marks'!EV$6="","",'statement of marks'!EV$6)</f>
        <v>20</v>
      </c>
      <c r="H179" s="830"/>
      <c r="I179" s="830"/>
      <c r="J179" s="830">
        <f>IF('statement of marks'!EX$6="","",'statement of marks'!EX$6)</f>
        <v>20</v>
      </c>
      <c r="K179" s="830"/>
      <c r="L179" s="830"/>
      <c r="M179" s="830">
        <f>IF('statement of marks'!EW$6="","",'statement of marks'!EW$6)</f>
        <v>20</v>
      </c>
      <c r="N179" s="830"/>
      <c r="O179" s="830"/>
      <c r="P179" s="830"/>
      <c r="Q179" s="830">
        <f>IF('statement of marks'!EY$6="","",'statement of marks'!EY$6)</f>
        <v>20</v>
      </c>
      <c r="R179" s="830"/>
      <c r="S179" s="830"/>
      <c r="T179" s="830"/>
      <c r="U179" s="289"/>
      <c r="V179" s="272">
        <f>IF('statement of marks'!EZ$6="","",'statement of marks'!EZ$6)</f>
        <v>100</v>
      </c>
      <c r="W179" s="272" t="s">
        <v>222</v>
      </c>
      <c r="X179" s="276" t="s">
        <v>69</v>
      </c>
    </row>
    <row r="180" spans="1:24" ht="15" customHeight="1">
      <c r="A180" s="283"/>
      <c r="B180" s="774" t="str">
        <f>IF('statement of marks'!$EU$3="","",'statement of marks'!$EU$3)</f>
        <v>WORK EXPERIENCE</v>
      </c>
      <c r="C180" s="784"/>
      <c r="D180" s="783">
        <f>IF('statement of marks'!EU12="","",'statement of marks'!EU12)</f>
        <v>20</v>
      </c>
      <c r="E180" s="783"/>
      <c r="F180" s="783"/>
      <c r="G180" s="783">
        <f>IF('statement of marks'!EV12="","",'statement of marks'!EV12)</f>
        <v>20</v>
      </c>
      <c r="H180" s="783"/>
      <c r="I180" s="783"/>
      <c r="J180" s="783">
        <f>IF('statement of marks'!EX12="","",'statement of marks'!EX12)</f>
        <v>20</v>
      </c>
      <c r="K180" s="783"/>
      <c r="L180" s="783"/>
      <c r="M180" s="783">
        <f>IF('statement of marks'!EW12="","",'statement of marks'!EW12)</f>
        <v>20</v>
      </c>
      <c r="N180" s="783"/>
      <c r="O180" s="783"/>
      <c r="P180" s="783"/>
      <c r="Q180" s="783">
        <f>IF('statement of marks'!EY12="","",'statement of marks'!EY12)</f>
        <v>20</v>
      </c>
      <c r="R180" s="783"/>
      <c r="S180" s="783"/>
      <c r="T180" s="783"/>
      <c r="U180" s="280"/>
      <c r="V180" s="280">
        <f>IF('statement of marks'!EZ12="","",'statement of marks'!EZ12)</f>
        <v>100</v>
      </c>
      <c r="W180" s="280">
        <f>IF('statement of marks'!FA12="","",'statement of marks'!FA12)</f>
        <v>100</v>
      </c>
      <c r="X180" s="281" t="str">
        <f>IF('statement of marks'!FB12="","",'statement of marks'!FB12)</f>
        <v>A</v>
      </c>
    </row>
    <row r="181" spans="1:24" ht="15" customHeight="1">
      <c r="A181" s="283"/>
      <c r="B181" s="774" t="str">
        <f>IF('statement of marks'!$FE$3="","",'statement of marks'!$FE$3)</f>
        <v>ART EDUCATION</v>
      </c>
      <c r="C181" s="784"/>
      <c r="D181" s="783">
        <f>IF('statement of marks'!FE12="","",'statement of marks'!FE12)</f>
        <v>20</v>
      </c>
      <c r="E181" s="783"/>
      <c r="F181" s="783"/>
      <c r="G181" s="783">
        <f>IF('statement of marks'!FF12="","",'statement of marks'!FF12)</f>
        <v>20</v>
      </c>
      <c r="H181" s="783"/>
      <c r="I181" s="783"/>
      <c r="J181" s="783">
        <f>IF('statement of marks'!FH12="","",'statement of marks'!FH12)</f>
        <v>20</v>
      </c>
      <c r="K181" s="783"/>
      <c r="L181" s="783"/>
      <c r="M181" s="783">
        <f>IF('statement of marks'!FG12="","",'statement of marks'!FG12)</f>
        <v>20</v>
      </c>
      <c r="N181" s="783"/>
      <c r="O181" s="783"/>
      <c r="P181" s="783"/>
      <c r="Q181" s="783">
        <f>IF('statement of marks'!FI12="","",'statement of marks'!FI12)</f>
        <v>20</v>
      </c>
      <c r="R181" s="783"/>
      <c r="S181" s="783"/>
      <c r="T181" s="783"/>
      <c r="U181" s="280"/>
      <c r="V181" s="280">
        <f>IF('statement of marks'!FJ12="","",'statement of marks'!FJ12)</f>
        <v>100</v>
      </c>
      <c r="W181" s="280">
        <f>IF('statement of marks'!FK12="","",'statement of marks'!FK12)</f>
        <v>100</v>
      </c>
      <c r="X181" s="281" t="str">
        <f>IF('statement of marks'!FL12="","",'statement of marks'!FL12)</f>
        <v>A</v>
      </c>
    </row>
    <row r="182" spans="1:24" ht="15" customHeight="1">
      <c r="A182" s="283"/>
      <c r="B182" s="774" t="str">
        <f>IF('statement of marks'!$FO$3="","",'statement of marks'!$FO$3)</f>
        <v>PHYSICIAL EDUCATION</v>
      </c>
      <c r="C182" s="784"/>
      <c r="D182" s="783">
        <f>IF('statement of marks'!FO12="","",'statement of marks'!FO12)</f>
        <v>20</v>
      </c>
      <c r="E182" s="783"/>
      <c r="F182" s="783"/>
      <c r="G182" s="783">
        <f>IF('statement of marks'!FP12="","",'statement of marks'!FP12)</f>
        <v>20</v>
      </c>
      <c r="H182" s="783"/>
      <c r="I182" s="783"/>
      <c r="J182" s="783">
        <f>IF('statement of marks'!FR12="","",'statement of marks'!FR12)</f>
        <v>20</v>
      </c>
      <c r="K182" s="783"/>
      <c r="L182" s="783"/>
      <c r="M182" s="783">
        <f>IF('statement of marks'!FQ12="","",'statement of marks'!FQ12)</f>
        <v>20</v>
      </c>
      <c r="N182" s="783"/>
      <c r="O182" s="783"/>
      <c r="P182" s="783"/>
      <c r="Q182" s="783">
        <f>IF('statement of marks'!FS12="","",'statement of marks'!FS12)</f>
        <v>20</v>
      </c>
      <c r="R182" s="783"/>
      <c r="S182" s="783"/>
      <c r="T182" s="783"/>
      <c r="U182" s="280"/>
      <c r="V182" s="280">
        <f>IF('statement of marks'!FT12="","",'statement of marks'!FT12)</f>
        <v>100</v>
      </c>
      <c r="W182" s="280">
        <f>IF('statement of marks'!FU12="","",'statement of marks'!FU12)</f>
        <v>100</v>
      </c>
      <c r="X182" s="281" t="str">
        <f>IF('statement of marks'!FV12="","",'statement of marks'!FV12)</f>
        <v>A</v>
      </c>
    </row>
    <row r="183" spans="1:24" ht="15" customHeight="1">
      <c r="A183" s="283"/>
      <c r="B183" s="771" t="s">
        <v>174</v>
      </c>
      <c r="C183" s="774"/>
      <c r="D183" s="792" t="str">
        <f>details!$DZ$3</f>
        <v>AUGUST</v>
      </c>
      <c r="E183" s="792"/>
      <c r="F183" s="792"/>
      <c r="G183" s="792" t="str">
        <f>details!$ED$3</f>
        <v>OCTOBER</v>
      </c>
      <c r="H183" s="792"/>
      <c r="I183" s="792"/>
      <c r="J183" s="792" t="str">
        <f>details!$EL$3</f>
        <v>FEBURARY</v>
      </c>
      <c r="K183" s="792"/>
      <c r="L183" s="792"/>
      <c r="M183" s="792" t="str">
        <f>details!$EH$3</f>
        <v>DECEMBER</v>
      </c>
      <c r="N183" s="792"/>
      <c r="O183" s="792"/>
      <c r="P183" s="792"/>
      <c r="Q183" s="792" t="str">
        <f>details!$EP$3</f>
        <v>GRAND TOAL</v>
      </c>
      <c r="R183" s="792"/>
      <c r="S183" s="792"/>
      <c r="T183" s="792"/>
      <c r="U183" s="759" t="s">
        <v>119</v>
      </c>
      <c r="V183" s="760"/>
      <c r="W183" s="760"/>
      <c r="X183" s="761"/>
    </row>
    <row r="184" spans="1:24" ht="15" customHeight="1">
      <c r="A184" s="283"/>
      <c r="B184" s="774" t="s">
        <v>176</v>
      </c>
      <c r="C184" s="784"/>
      <c r="D184" s="826" t="str">
        <f>IF(details!EA12="","",details!EA12)</f>
        <v/>
      </c>
      <c r="E184" s="826"/>
      <c r="F184" s="826"/>
      <c r="G184" s="826" t="str">
        <f>IF(details!EE12="","",details!EE12)</f>
        <v/>
      </c>
      <c r="H184" s="826"/>
      <c r="I184" s="826"/>
      <c r="J184" s="826" t="str">
        <f>IF(details!EM12="","",details!EM12)</f>
        <v/>
      </c>
      <c r="K184" s="826"/>
      <c r="L184" s="826"/>
      <c r="M184" s="826" t="str">
        <f>IF(details!EI12="","",details!EI12)</f>
        <v/>
      </c>
      <c r="N184" s="826"/>
      <c r="O184" s="826"/>
      <c r="P184" s="826"/>
      <c r="Q184" s="826" t="str">
        <f>IF(details!EQ12="","",details!EQ12)</f>
        <v/>
      </c>
      <c r="R184" s="826"/>
      <c r="S184" s="826"/>
      <c r="T184" s="826"/>
      <c r="U184" s="762">
        <f>'statement of marks'!$HL$108</f>
        <v>45046</v>
      </c>
      <c r="V184" s="763"/>
      <c r="W184" s="763"/>
      <c r="X184" s="764"/>
    </row>
    <row r="185" spans="1:24" ht="15" customHeight="1">
      <c r="A185" s="283"/>
      <c r="B185" s="823" t="s">
        <v>175</v>
      </c>
      <c r="C185" s="824"/>
      <c r="D185" s="825" t="str">
        <f>IF(details!DZ12="","",details!DZ12)</f>
        <v/>
      </c>
      <c r="E185" s="825"/>
      <c r="F185" s="825"/>
      <c r="G185" s="825" t="str">
        <f>IF(details!ED12="","",details!ED12)</f>
        <v/>
      </c>
      <c r="H185" s="825"/>
      <c r="I185" s="825"/>
      <c r="J185" s="825" t="str">
        <f>IF(details!EL12="","",details!EL12)</f>
        <v/>
      </c>
      <c r="K185" s="825"/>
      <c r="L185" s="825"/>
      <c r="M185" s="825" t="str">
        <f>IF(details!EH12="","",details!EH12)</f>
        <v/>
      </c>
      <c r="N185" s="825"/>
      <c r="O185" s="825"/>
      <c r="P185" s="825"/>
      <c r="Q185" s="825" t="str">
        <f>IF(details!EP12="","",details!EP12)</f>
        <v/>
      </c>
      <c r="R185" s="825"/>
      <c r="S185" s="825"/>
      <c r="T185" s="825"/>
      <c r="U185" s="759"/>
      <c r="V185" s="760"/>
      <c r="W185" s="760"/>
      <c r="X185" s="761"/>
    </row>
    <row r="186" spans="1:24" ht="15" customHeight="1">
      <c r="A186" s="816"/>
      <c r="B186" s="818" t="s">
        <v>235</v>
      </c>
      <c r="C186" s="819"/>
      <c r="D186" s="813" t="s">
        <v>190</v>
      </c>
      <c r="E186" s="813"/>
      <c r="F186" s="813"/>
      <c r="G186" s="813" t="s">
        <v>191</v>
      </c>
      <c r="H186" s="813"/>
      <c r="I186" s="813"/>
      <c r="J186" s="813" t="s">
        <v>148</v>
      </c>
      <c r="K186" s="813"/>
      <c r="L186" s="813"/>
      <c r="M186" s="813" t="s">
        <v>224</v>
      </c>
      <c r="N186" s="813"/>
      <c r="O186" s="813"/>
      <c r="P186" s="813"/>
      <c r="Q186" s="822" t="s">
        <v>196</v>
      </c>
      <c r="R186" s="822"/>
      <c r="S186" s="822"/>
      <c r="T186" s="822"/>
      <c r="U186" s="813" t="s">
        <v>233</v>
      </c>
      <c r="V186" s="813"/>
      <c r="W186" s="813"/>
      <c r="X186" s="815"/>
    </row>
    <row r="187" spans="1:24" ht="15" customHeight="1">
      <c r="A187" s="817"/>
      <c r="B187" s="820"/>
      <c r="C187" s="821"/>
      <c r="D187" s="813">
        <f>'statement of marks'!HJ12</f>
        <v>1200</v>
      </c>
      <c r="E187" s="813"/>
      <c r="F187" s="813"/>
      <c r="G187" s="813">
        <f>'statement of marks'!HK12</f>
        <v>1125</v>
      </c>
      <c r="H187" s="813"/>
      <c r="I187" s="813"/>
      <c r="J187" s="814">
        <f>'statement of marks'!HL12</f>
        <v>93.75</v>
      </c>
      <c r="K187" s="814"/>
      <c r="L187" s="814"/>
      <c r="M187" s="813" t="str">
        <f>'statement of marks'!HO12</f>
        <v>A</v>
      </c>
      <c r="N187" s="813"/>
      <c r="O187" s="813"/>
      <c r="P187" s="813"/>
      <c r="Q187" s="813">
        <f>'statement of marks'!HN12</f>
        <v>5.0000000000000018</v>
      </c>
      <c r="R187" s="813"/>
      <c r="S187" s="813"/>
      <c r="T187" s="813"/>
      <c r="U187" s="813" t="str">
        <f>'statement of marks'!HI12</f>
        <v>PASSED</v>
      </c>
      <c r="V187" s="813"/>
      <c r="W187" s="813"/>
      <c r="X187" s="815"/>
    </row>
    <row r="188" spans="1:24" ht="15" customHeight="1">
      <c r="A188" s="283"/>
      <c r="B188" s="811" t="s">
        <v>177</v>
      </c>
      <c r="C188" s="812"/>
      <c r="D188" s="792"/>
      <c r="E188" s="792"/>
      <c r="F188" s="792"/>
      <c r="G188" s="792"/>
      <c r="H188" s="792"/>
      <c r="I188" s="792"/>
      <c r="J188" s="792"/>
      <c r="K188" s="792"/>
      <c r="L188" s="792"/>
      <c r="M188" s="792"/>
      <c r="N188" s="792"/>
      <c r="O188" s="792"/>
      <c r="P188" s="792"/>
      <c r="Q188" s="792"/>
      <c r="R188" s="792"/>
      <c r="S188" s="792"/>
      <c r="T188" s="792"/>
      <c r="U188" s="793"/>
      <c r="V188" s="794"/>
      <c r="W188" s="794"/>
      <c r="X188" s="804"/>
    </row>
    <row r="189" spans="1:24" ht="15" customHeight="1">
      <c r="A189" s="283"/>
      <c r="B189" s="809" t="s">
        <v>162</v>
      </c>
      <c r="C189" s="810"/>
      <c r="D189" s="792"/>
      <c r="E189" s="792"/>
      <c r="F189" s="792"/>
      <c r="G189" s="792"/>
      <c r="H189" s="792"/>
      <c r="I189" s="792"/>
      <c r="J189" s="792"/>
      <c r="K189" s="792"/>
      <c r="L189" s="792"/>
      <c r="M189" s="792"/>
      <c r="N189" s="792"/>
      <c r="O189" s="792"/>
      <c r="P189" s="792"/>
      <c r="Q189" s="792"/>
      <c r="R189" s="792"/>
      <c r="S189" s="792"/>
      <c r="T189" s="792"/>
      <c r="U189" s="796"/>
      <c r="V189" s="797"/>
      <c r="W189" s="797"/>
      <c r="X189" s="805"/>
    </row>
    <row r="190" spans="1:24" ht="15" customHeight="1">
      <c r="A190" s="283"/>
      <c r="B190" s="811" t="s">
        <v>163</v>
      </c>
      <c r="C190" s="812"/>
      <c r="D190" s="792"/>
      <c r="E190" s="792"/>
      <c r="F190" s="792"/>
      <c r="G190" s="792"/>
      <c r="H190" s="792"/>
      <c r="I190" s="792"/>
      <c r="J190" s="792"/>
      <c r="K190" s="792"/>
      <c r="L190" s="792"/>
      <c r="M190" s="792"/>
      <c r="N190" s="792"/>
      <c r="O190" s="792"/>
      <c r="P190" s="792"/>
      <c r="Q190" s="793" t="s">
        <v>225</v>
      </c>
      <c r="R190" s="794"/>
      <c r="S190" s="794"/>
      <c r="T190" s="795"/>
      <c r="U190" s="806"/>
      <c r="V190" s="807"/>
      <c r="W190" s="807"/>
      <c r="X190" s="808"/>
    </row>
    <row r="191" spans="1:24" ht="15" customHeight="1">
      <c r="A191" s="283"/>
      <c r="B191" s="802" t="s">
        <v>164</v>
      </c>
      <c r="C191" s="803"/>
      <c r="D191" s="792"/>
      <c r="E191" s="792"/>
      <c r="F191" s="792"/>
      <c r="G191" s="792"/>
      <c r="H191" s="792"/>
      <c r="I191" s="792"/>
      <c r="J191" s="792"/>
      <c r="K191" s="792"/>
      <c r="L191" s="792"/>
      <c r="M191" s="792"/>
      <c r="N191" s="792"/>
      <c r="O191" s="792"/>
      <c r="P191" s="792"/>
      <c r="Q191" s="796"/>
      <c r="R191" s="797"/>
      <c r="S191" s="797"/>
      <c r="T191" s="798"/>
      <c r="U191" s="785" t="s">
        <v>164</v>
      </c>
      <c r="V191" s="785"/>
      <c r="W191" s="785"/>
      <c r="X191" s="786"/>
    </row>
    <row r="192" spans="1:24" ht="15" customHeight="1" thickBot="1">
      <c r="A192" s="282"/>
      <c r="B192" s="787" t="s">
        <v>226</v>
      </c>
      <c r="C192" s="788"/>
      <c r="D192" s="789"/>
      <c r="E192" s="789"/>
      <c r="F192" s="789"/>
      <c r="G192" s="789"/>
      <c r="H192" s="789"/>
      <c r="I192" s="789"/>
      <c r="J192" s="789"/>
      <c r="K192" s="789"/>
      <c r="L192" s="789"/>
      <c r="M192" s="789"/>
      <c r="N192" s="789"/>
      <c r="O192" s="789"/>
      <c r="P192" s="789"/>
      <c r="Q192" s="799"/>
      <c r="R192" s="800"/>
      <c r="S192" s="800"/>
      <c r="T192" s="801"/>
      <c r="U192" s="790" t="s">
        <v>180</v>
      </c>
      <c r="V192" s="790"/>
      <c r="W192" s="790"/>
      <c r="X192" s="791"/>
    </row>
    <row r="193" spans="1:24" ht="15" customHeight="1">
      <c r="A193" s="285"/>
      <c r="B193" s="765" t="s">
        <v>179</v>
      </c>
      <c r="C193" s="766"/>
      <c r="D193" s="766"/>
      <c r="E193" s="766"/>
      <c r="F193" s="766"/>
      <c r="G193" s="766"/>
      <c r="H193" s="766"/>
      <c r="I193" s="766"/>
      <c r="J193" s="766"/>
      <c r="K193" s="766"/>
      <c r="L193" s="766"/>
      <c r="M193" s="766"/>
      <c r="N193" s="766"/>
      <c r="O193" s="766"/>
      <c r="P193" s="766"/>
      <c r="Q193" s="766"/>
      <c r="R193" s="766"/>
      <c r="S193" s="766"/>
      <c r="T193" s="766"/>
      <c r="U193" s="766"/>
      <c r="V193" s="766"/>
      <c r="W193" s="766"/>
      <c r="X193" s="767"/>
    </row>
    <row r="194" spans="1:24" ht="15" customHeight="1">
      <c r="A194" s="283"/>
      <c r="B194" s="768" t="str">
        <f>IF('statement of marks'!$A$1="","",'statement of marks'!$A$1)</f>
        <v>GOVT. HR. SEC. SCHOOL, MARJEEVI, NIMBAHERA</v>
      </c>
      <c r="C194" s="769"/>
      <c r="D194" s="769"/>
      <c r="E194" s="769"/>
      <c r="F194" s="769"/>
      <c r="G194" s="769"/>
      <c r="H194" s="769"/>
      <c r="I194" s="769"/>
      <c r="J194" s="769"/>
      <c r="K194" s="769"/>
      <c r="L194" s="769"/>
      <c r="M194" s="769"/>
      <c r="N194" s="769"/>
      <c r="O194" s="769"/>
      <c r="P194" s="769"/>
      <c r="Q194" s="769"/>
      <c r="R194" s="769"/>
      <c r="S194" s="769"/>
      <c r="T194" s="769"/>
      <c r="U194" s="769"/>
      <c r="V194" s="769"/>
      <c r="W194" s="769"/>
      <c r="X194" s="770"/>
    </row>
    <row r="195" spans="1:24" ht="15" customHeight="1">
      <c r="A195" s="283"/>
      <c r="B195" s="771" t="s">
        <v>118</v>
      </c>
      <c r="C195" s="771"/>
      <c r="D195" s="771" t="str">
        <f>IF('statement of marks'!$H$3="","",'statement of marks'!$H$3)</f>
        <v>2022-23</v>
      </c>
      <c r="E195" s="771"/>
      <c r="F195" s="771"/>
      <c r="G195" s="771"/>
      <c r="H195" s="771"/>
      <c r="I195" s="771"/>
      <c r="J195" s="771"/>
      <c r="K195" s="771"/>
      <c r="L195" s="771"/>
      <c r="M195" s="771"/>
      <c r="N195" s="771"/>
      <c r="O195" s="771"/>
      <c r="P195" s="771"/>
      <c r="Q195" s="771"/>
      <c r="R195" s="771"/>
      <c r="S195" s="771"/>
      <c r="T195" s="771"/>
      <c r="U195" s="771"/>
      <c r="V195" s="771"/>
      <c r="W195" s="771"/>
      <c r="X195" s="772"/>
    </row>
    <row r="196" spans="1:24" ht="15" customHeight="1">
      <c r="A196" s="283"/>
      <c r="B196" s="771" t="s">
        <v>158</v>
      </c>
      <c r="C196" s="771"/>
      <c r="D196" s="771" t="str">
        <f>IF('statement of marks'!I13="","",'statement of marks'!I13)</f>
        <v>A7</v>
      </c>
      <c r="E196" s="771"/>
      <c r="F196" s="771"/>
      <c r="G196" s="771"/>
      <c r="H196" s="771"/>
      <c r="I196" s="771"/>
      <c r="J196" s="771"/>
      <c r="K196" s="771"/>
      <c r="L196" s="771"/>
      <c r="M196" s="771"/>
      <c r="N196" s="771"/>
      <c r="O196" s="771"/>
      <c r="P196" s="771"/>
      <c r="Q196" s="771"/>
      <c r="R196" s="771"/>
      <c r="S196" s="771"/>
      <c r="T196" s="771"/>
      <c r="U196" s="771"/>
      <c r="V196" s="771"/>
      <c r="W196" s="771"/>
      <c r="X196" s="772"/>
    </row>
    <row r="197" spans="1:24" ht="15" customHeight="1">
      <c r="A197" s="283"/>
      <c r="B197" s="771" t="s">
        <v>20</v>
      </c>
      <c r="C197" s="771"/>
      <c r="D197" s="771" t="str">
        <f>IF('statement of marks'!J13="","",'statement of marks'!J13)</f>
        <v>B7</v>
      </c>
      <c r="E197" s="771"/>
      <c r="F197" s="771"/>
      <c r="G197" s="771"/>
      <c r="H197" s="771"/>
      <c r="I197" s="771"/>
      <c r="J197" s="771"/>
      <c r="K197" s="771"/>
      <c r="L197" s="771"/>
      <c r="M197" s="771"/>
      <c r="N197" s="771"/>
      <c r="O197" s="771"/>
      <c r="P197" s="771"/>
      <c r="Q197" s="771"/>
      <c r="R197" s="771"/>
      <c r="S197" s="771"/>
      <c r="T197" s="771"/>
      <c r="U197" s="771"/>
      <c r="V197" s="771"/>
      <c r="W197" s="771"/>
      <c r="X197" s="772"/>
    </row>
    <row r="198" spans="1:24" ht="15" customHeight="1">
      <c r="A198" s="283"/>
      <c r="B198" s="773" t="s">
        <v>21</v>
      </c>
      <c r="C198" s="773"/>
      <c r="D198" s="773" t="str">
        <f>IF('statement of marks'!K13="","",'statement of marks'!K13)</f>
        <v>C7</v>
      </c>
      <c r="E198" s="773"/>
      <c r="F198" s="773"/>
      <c r="G198" s="771"/>
      <c r="H198" s="771"/>
      <c r="I198" s="771"/>
      <c r="J198" s="771"/>
      <c r="K198" s="771"/>
      <c r="L198" s="771"/>
      <c r="M198" s="771"/>
      <c r="N198" s="771"/>
      <c r="O198" s="771"/>
      <c r="P198" s="771"/>
      <c r="Q198" s="771"/>
      <c r="R198" s="771"/>
      <c r="S198" s="771"/>
      <c r="T198" s="771"/>
      <c r="U198" s="771"/>
      <c r="V198" s="771"/>
      <c r="W198" s="771"/>
      <c r="X198" s="772"/>
    </row>
    <row r="199" spans="1:24" ht="15" customHeight="1">
      <c r="A199" s="283"/>
      <c r="B199" s="771" t="s">
        <v>159</v>
      </c>
      <c r="C199" s="771"/>
      <c r="D199" s="771" t="str">
        <f>IF('statement of marks'!$G$3="","",'statement of marks'!$G$3)</f>
        <v>6 A</v>
      </c>
      <c r="E199" s="771"/>
      <c r="F199" s="774"/>
      <c r="G199" s="775" t="s">
        <v>160</v>
      </c>
      <c r="H199" s="775"/>
      <c r="I199" s="775"/>
      <c r="J199" s="775">
        <f>IF('statement of marks'!D13="","",'statement of marks'!D13)</f>
        <v>807</v>
      </c>
      <c r="K199" s="775"/>
      <c r="L199" s="775"/>
      <c r="M199" s="776" t="s">
        <v>79</v>
      </c>
      <c r="N199" s="938"/>
      <c r="O199" s="775"/>
      <c r="P199" s="775"/>
      <c r="Q199" s="775" t="str">
        <f>IF('statement of marks'!F13="","",'statement of marks'!F13)</f>
        <v/>
      </c>
      <c r="R199" s="775"/>
      <c r="S199" s="775"/>
      <c r="T199" s="777"/>
      <c r="U199" s="778" t="str">
        <f>IF('statement of marks'!$I$3="","",'statement of marks'!$I$3)</f>
        <v>SCHOOL DISE CODE</v>
      </c>
      <c r="V199" s="779"/>
      <c r="W199" s="779"/>
      <c r="X199" s="780"/>
    </row>
    <row r="200" spans="1:24" ht="15" customHeight="1">
      <c r="A200" s="283"/>
      <c r="B200" s="263" t="s">
        <v>172</v>
      </c>
      <c r="C200" s="264"/>
      <c r="D200" s="781" t="str">
        <f>IF('statement of marks'!G13="","",'statement of marks'!G13)</f>
        <v/>
      </c>
      <c r="E200" s="782"/>
      <c r="F200" s="782"/>
      <c r="G200" s="834" t="str">
        <f>IF('statement of marks'!H13="","",'statement of marks'!H13)</f>
        <v/>
      </c>
      <c r="H200" s="834"/>
      <c r="I200" s="834"/>
      <c r="J200" s="834"/>
      <c r="K200" s="834"/>
      <c r="L200" s="834"/>
      <c r="M200" s="834"/>
      <c r="N200" s="834"/>
      <c r="O200" s="834"/>
      <c r="P200" s="834"/>
      <c r="Q200" s="834"/>
      <c r="R200" s="834"/>
      <c r="S200" s="834"/>
      <c r="T200" s="835"/>
      <c r="U200" s="774" t="str">
        <f>IF('statement of marks'!$J$3="","",'statement of marks'!$J$3)</f>
        <v>08291009401</v>
      </c>
      <c r="V200" s="784"/>
      <c r="W200" s="784"/>
      <c r="X200" s="836"/>
    </row>
    <row r="201" spans="1:24" ht="15" customHeight="1">
      <c r="A201" s="283"/>
      <c r="B201" s="265" t="s">
        <v>161</v>
      </c>
      <c r="C201" s="266" t="s">
        <v>166</v>
      </c>
      <c r="D201" s="837" t="s">
        <v>168</v>
      </c>
      <c r="E201" s="837"/>
      <c r="F201" s="837"/>
      <c r="G201" s="837" t="s">
        <v>169</v>
      </c>
      <c r="H201" s="837"/>
      <c r="I201" s="837"/>
      <c r="J201" s="837" t="s">
        <v>170</v>
      </c>
      <c r="K201" s="837"/>
      <c r="L201" s="837"/>
      <c r="M201" s="838" t="s">
        <v>171</v>
      </c>
      <c r="N201" s="838"/>
      <c r="O201" s="838"/>
      <c r="P201" s="838"/>
      <c r="Q201" s="839" t="s">
        <v>217</v>
      </c>
      <c r="R201" s="841" t="s">
        <v>91</v>
      </c>
      <c r="S201" s="841"/>
      <c r="T201" s="841"/>
      <c r="U201" s="842"/>
      <c r="V201" s="783" t="s">
        <v>218</v>
      </c>
      <c r="W201" s="783"/>
      <c r="X201" s="831"/>
    </row>
    <row r="202" spans="1:24" ht="15" customHeight="1">
      <c r="A202" s="283"/>
      <c r="B202" s="265"/>
      <c r="C202" s="266"/>
      <c r="D202" s="267" t="s">
        <v>219</v>
      </c>
      <c r="E202" s="267" t="s">
        <v>220</v>
      </c>
      <c r="F202" s="268" t="s">
        <v>221</v>
      </c>
      <c r="G202" s="267" t="s">
        <v>219</v>
      </c>
      <c r="H202" s="267" t="s">
        <v>220</v>
      </c>
      <c r="I202" s="268" t="s">
        <v>221</v>
      </c>
      <c r="J202" s="267" t="s">
        <v>219</v>
      </c>
      <c r="K202" s="267" t="s">
        <v>220</v>
      </c>
      <c r="L202" s="268" t="s">
        <v>221</v>
      </c>
      <c r="M202" s="267" t="s">
        <v>219</v>
      </c>
      <c r="N202" s="943" t="s">
        <v>332</v>
      </c>
      <c r="O202" s="267" t="s">
        <v>220</v>
      </c>
      <c r="P202" s="268" t="s">
        <v>221</v>
      </c>
      <c r="Q202" s="840"/>
      <c r="R202" s="267" t="s">
        <v>219</v>
      </c>
      <c r="S202" s="943" t="s">
        <v>332</v>
      </c>
      <c r="T202" s="267" t="s">
        <v>220</v>
      </c>
      <c r="U202" s="268" t="s">
        <v>221</v>
      </c>
      <c r="V202" s="269" t="s">
        <v>26</v>
      </c>
      <c r="W202" s="270" t="s">
        <v>222</v>
      </c>
      <c r="X202" s="271" t="s">
        <v>69</v>
      </c>
    </row>
    <row r="203" spans="1:24" ht="15" customHeight="1">
      <c r="A203" s="284"/>
      <c r="B203" s="832" t="s">
        <v>167</v>
      </c>
      <c r="C203" s="833"/>
      <c r="D203" s="272">
        <f>IF('statement of marks'!L$6="","",'statement of marks'!L$6)</f>
        <v>5</v>
      </c>
      <c r="E203" s="272">
        <f>IF('statement of marks'!M$6="","",'statement of marks'!M$6)</f>
        <v>5</v>
      </c>
      <c r="F203" s="273">
        <f>IF('statement of marks'!N$6="","",'statement of marks'!N$6)</f>
        <v>10</v>
      </c>
      <c r="G203" s="272">
        <f>IF('statement of marks'!O$6="","",'statement of marks'!O$6)</f>
        <v>5</v>
      </c>
      <c r="H203" s="272">
        <f>IF('statement of marks'!P$6="","",'statement of marks'!P$6)</f>
        <v>5</v>
      </c>
      <c r="I203" s="273">
        <f>IF('statement of marks'!Q$6="","",'statement of marks'!Q$6)</f>
        <v>10</v>
      </c>
      <c r="J203" s="272">
        <f>IF('statement of marks'!R$6="","",'statement of marks'!R$6)</f>
        <v>5</v>
      </c>
      <c r="K203" s="272">
        <f>IF('statement of marks'!S$6="","",'statement of marks'!S$6)</f>
        <v>5</v>
      </c>
      <c r="L203" s="273">
        <f>IF('statement of marks'!T$6="","",'statement of marks'!T$6)</f>
        <v>10</v>
      </c>
      <c r="M203" s="272">
        <f>IF('statement of marks'!V$6="","",'statement of marks'!V$6)</f>
        <v>30</v>
      </c>
      <c r="N203" s="944">
        <f>IF('statement of marks'!W$6="","",'statement of marks'!W$6)</f>
        <v>30</v>
      </c>
      <c r="O203" s="272">
        <f>IF('statement of marks'!X$6="","",'statement of marks'!X$6)</f>
        <v>10</v>
      </c>
      <c r="P203" s="273">
        <f>IF('statement of marks'!Y$6="","",'statement of marks'!Y$6)</f>
        <v>70</v>
      </c>
      <c r="Q203" s="274">
        <f>IF('statement of marks'!Z$6="","",'statement of marks'!Z$6)</f>
        <v>100</v>
      </c>
      <c r="R203" s="272">
        <f>IF('statement of marks'!AA$6="","",'statement of marks'!AA$6)</f>
        <v>40</v>
      </c>
      <c r="S203" s="944">
        <f>IF('statement of marks'!AB$6="","",'statement of marks'!AB$6)</f>
        <v>40</v>
      </c>
      <c r="T203" s="272">
        <f>IF('statement of marks'!AC$6="","",'statement of marks'!AC$6)</f>
        <v>20</v>
      </c>
      <c r="U203" s="273">
        <f>IF('statement of marks'!AD$6="","",'statement of marks'!AD$6)</f>
        <v>100</v>
      </c>
      <c r="V203" s="275">
        <f>IF('statement of marks'!AE$6="","",'statement of marks'!AE$6)</f>
        <v>200</v>
      </c>
      <c r="W203" s="272" t="str">
        <f>IF('statement of marks'!AF$6="","",'statement of marks'!AF$6)</f>
        <v/>
      </c>
      <c r="X203" s="276" t="str">
        <f>IF('statement of marks'!AG$6="","",'statement of marks'!AG$6)</f>
        <v/>
      </c>
    </row>
    <row r="204" spans="1:24" ht="15" customHeight="1">
      <c r="A204" s="283"/>
      <c r="B204" s="774" t="str">
        <f>IF('statement of marks'!$L$3="","",'statement of marks'!$L$3)</f>
        <v>HINDI</v>
      </c>
      <c r="C204" s="784"/>
      <c r="D204" s="270">
        <f>IF('statement of marks'!L13="","",'statement of marks'!L13)</f>
        <v>5</v>
      </c>
      <c r="E204" s="270">
        <f>IF('statement of marks'!M13="","",'statement of marks'!M13)</f>
        <v>5</v>
      </c>
      <c r="F204" s="277">
        <f>IF('statement of marks'!N13="","",'statement of marks'!N13)</f>
        <v>10</v>
      </c>
      <c r="G204" s="270">
        <f>IF('statement of marks'!O13="","",'statement of marks'!O13)</f>
        <v>5</v>
      </c>
      <c r="H204" s="270">
        <f>IF('statement of marks'!P13="","",'statement of marks'!P13)</f>
        <v>5</v>
      </c>
      <c r="I204" s="277">
        <f>IF('statement of marks'!Q13="","",'statement of marks'!Q13)</f>
        <v>10</v>
      </c>
      <c r="J204" s="270">
        <f>IF('statement of marks'!R13="","",'statement of marks'!R13)</f>
        <v>5</v>
      </c>
      <c r="K204" s="270">
        <f>IF('statement of marks'!S13="","",'statement of marks'!S13)</f>
        <v>5</v>
      </c>
      <c r="L204" s="277">
        <f>IF('statement of marks'!T13="","",'statement of marks'!T13)</f>
        <v>10</v>
      </c>
      <c r="M204" s="270">
        <f>IF('statement of marks'!V13="","",'statement of marks'!V13)</f>
        <v>24</v>
      </c>
      <c r="N204" s="944">
        <f>IF('statement of marks'!W13="","",'statement of marks'!W13)</f>
        <v>24</v>
      </c>
      <c r="O204" s="270">
        <f>IF('statement of marks'!X13="","",'statement of marks'!X13)</f>
        <v>4</v>
      </c>
      <c r="P204" s="277">
        <f>IF('statement of marks'!Y13="","",'statement of marks'!Y13)</f>
        <v>52</v>
      </c>
      <c r="Q204" s="278">
        <f>IF('statement of marks'!Z13="","",'statement of marks'!Z13)</f>
        <v>82</v>
      </c>
      <c r="R204" s="270">
        <f>IF('statement of marks'!AA13="","",'statement of marks'!AA13)</f>
        <v>34</v>
      </c>
      <c r="S204" s="944">
        <f>IF('statement of marks'!AB13="","",'statement of marks'!AB13)</f>
        <v>34</v>
      </c>
      <c r="T204" s="270">
        <f>IF('statement of marks'!AC13="","",'statement of marks'!AC13)</f>
        <v>20</v>
      </c>
      <c r="U204" s="277">
        <f>IF('statement of marks'!AD13="","",'statement of marks'!AD13)</f>
        <v>88</v>
      </c>
      <c r="V204" s="279">
        <f>IF('statement of marks'!AE13="","",'statement of marks'!AE13)</f>
        <v>170</v>
      </c>
      <c r="W204" s="270">
        <f>IF('statement of marks'!AF13="","",'statement of marks'!AF13)</f>
        <v>85</v>
      </c>
      <c r="X204" s="271" t="str">
        <f>IF('statement of marks'!AG13="","",'statement of marks'!AG13)</f>
        <v>B</v>
      </c>
    </row>
    <row r="205" spans="1:24" ht="15" customHeight="1">
      <c r="A205" s="283"/>
      <c r="B205" s="774" t="str">
        <f>IF('statement of marks'!$AJ$3="","",'statement of marks'!$AJ$3)</f>
        <v>ENGLISH</v>
      </c>
      <c r="C205" s="784"/>
      <c r="D205" s="270">
        <f>IF('statement of marks'!AJ13="","",'statement of marks'!AJ13)</f>
        <v>5</v>
      </c>
      <c r="E205" s="270">
        <f>IF('statement of marks'!AK13="","",'statement of marks'!AK13)</f>
        <v>5</v>
      </c>
      <c r="F205" s="277">
        <f>IF('statement of marks'!AL13="","",'statement of marks'!AL13)</f>
        <v>10</v>
      </c>
      <c r="G205" s="270">
        <f>IF('statement of marks'!AM13="","",'statement of marks'!AM13)</f>
        <v>5</v>
      </c>
      <c r="H205" s="270">
        <f>IF('statement of marks'!AN13="","",'statement of marks'!AN13)</f>
        <v>5</v>
      </c>
      <c r="I205" s="277">
        <f>IF('statement of marks'!AO13="","",'statement of marks'!AO13)</f>
        <v>10</v>
      </c>
      <c r="J205" s="270">
        <f>IF('statement of marks'!AP13="","",'statement of marks'!AP13)</f>
        <v>5</v>
      </c>
      <c r="K205" s="270">
        <f>IF('statement of marks'!AQ13="","",'statement of marks'!AQ13)</f>
        <v>5</v>
      </c>
      <c r="L205" s="277">
        <f>IF('statement of marks'!AR13="","",'statement of marks'!AR13)</f>
        <v>10</v>
      </c>
      <c r="M205" s="270">
        <f>IF('statement of marks'!AT13="","",'statement of marks'!AT13)</f>
        <v>24</v>
      </c>
      <c r="N205" s="944">
        <f>IF('statement of marks'!AU13="","",'statement of marks'!AU13)</f>
        <v>24</v>
      </c>
      <c r="O205" s="270">
        <f>IF('statement of marks'!AV13="","",'statement of marks'!AV13)</f>
        <v>4</v>
      </c>
      <c r="P205" s="277">
        <f>IF('statement of marks'!AW13="","",'statement of marks'!AW13)</f>
        <v>52</v>
      </c>
      <c r="Q205" s="278">
        <f>IF('statement of marks'!AX13="","",'statement of marks'!AX13)</f>
        <v>82</v>
      </c>
      <c r="R205" s="270">
        <f>IF('statement of marks'!AY13="","",'statement of marks'!AY13)</f>
        <v>34</v>
      </c>
      <c r="S205" s="944">
        <f>IF('statement of marks'!AZ13="","",'statement of marks'!AZ13)</f>
        <v>34</v>
      </c>
      <c r="T205" s="270">
        <f>IF('statement of marks'!BA13="","",'statement of marks'!BA13)</f>
        <v>20</v>
      </c>
      <c r="U205" s="277">
        <f>IF('statement of marks'!BB13="","",'statement of marks'!BB13)</f>
        <v>88</v>
      </c>
      <c r="V205" s="279">
        <f>IF('statement of marks'!BC13="","",'statement of marks'!BC13)</f>
        <v>170</v>
      </c>
      <c r="W205" s="270">
        <f>IF('statement of marks'!BD13="","",'statement of marks'!BD13)</f>
        <v>85</v>
      </c>
      <c r="X205" s="271" t="str">
        <f>IF('statement of marks'!BE13="","",'statement of marks'!BE13)</f>
        <v>B</v>
      </c>
    </row>
    <row r="206" spans="1:24" ht="15" customHeight="1">
      <c r="A206" s="283"/>
      <c r="B206" s="774" t="str">
        <f>IF('statement of marks'!BH13="s","SANSKRIT",IF('statement of marks'!BH13="u","URDU",IF('statement of marks'!BH13="g","GUJRATI",IF('statement of marks'!BH13="p","PUNJABI",IF('statement of marks'!BH13="sd","fla/kh","THIRD LANGUAGE")))))</f>
        <v>SANSKRIT</v>
      </c>
      <c r="C206" s="784"/>
      <c r="D206" s="270">
        <f>IF('statement of marks'!BI13="","",'statement of marks'!BI13)</f>
        <v>5</v>
      </c>
      <c r="E206" s="270">
        <f>IF('statement of marks'!BJ13="","",'statement of marks'!BJ13)</f>
        <v>5</v>
      </c>
      <c r="F206" s="277">
        <f>IF('statement of marks'!BK13="","",'statement of marks'!BK13)</f>
        <v>10</v>
      </c>
      <c r="G206" s="270">
        <f>IF('statement of marks'!BL13="","",'statement of marks'!BL13)</f>
        <v>5</v>
      </c>
      <c r="H206" s="270">
        <f>IF('statement of marks'!BM13="","",'statement of marks'!BM13)</f>
        <v>5</v>
      </c>
      <c r="I206" s="277">
        <f>IF('statement of marks'!BN13="","",'statement of marks'!BN13)</f>
        <v>10</v>
      </c>
      <c r="J206" s="270">
        <f>IF('statement of marks'!BO13="","",'statement of marks'!BO13)</f>
        <v>5</v>
      </c>
      <c r="K206" s="270">
        <f>IF('statement of marks'!BP13="","",'statement of marks'!BP13)</f>
        <v>5</v>
      </c>
      <c r="L206" s="277">
        <f>IF('statement of marks'!BQ13="","",'statement of marks'!BQ13)</f>
        <v>10</v>
      </c>
      <c r="M206" s="270">
        <f>IF('statement of marks'!BS13="","",'statement of marks'!BS13)</f>
        <v>50</v>
      </c>
      <c r="N206" s="944"/>
      <c r="O206" s="270">
        <f>IF('statement of marks'!BT13="","",'statement of marks'!BT13)</f>
        <v>20</v>
      </c>
      <c r="P206" s="277">
        <f>IF('statement of marks'!BU13="","",'statement of marks'!BU13)</f>
        <v>70</v>
      </c>
      <c r="Q206" s="278">
        <f>IF('statement of marks'!BV13="","",'statement of marks'!BV13)</f>
        <v>100</v>
      </c>
      <c r="R206" s="270">
        <f>IF('statement of marks'!BW13="","",'statement of marks'!BW13)</f>
        <v>70</v>
      </c>
      <c r="S206" s="944"/>
      <c r="T206" s="270">
        <f>IF('statement of marks'!BX13="","",'statement of marks'!BX13)</f>
        <v>30</v>
      </c>
      <c r="U206" s="277">
        <f>IF('statement of marks'!BY13="","",'statement of marks'!BY13)</f>
        <v>100</v>
      </c>
      <c r="V206" s="279">
        <f>IF('statement of marks'!BZ13="","",'statement of marks'!BZ13)</f>
        <v>200</v>
      </c>
      <c r="W206" s="270">
        <f>IF('statement of marks'!CA13="","",'statement of marks'!CA13)</f>
        <v>100</v>
      </c>
      <c r="X206" s="271" t="str">
        <f>IF('statement of marks'!CB13="","",'statement of marks'!CB13)</f>
        <v>A</v>
      </c>
    </row>
    <row r="207" spans="1:24" ht="15" customHeight="1">
      <c r="A207" s="283"/>
      <c r="B207" s="774" t="str">
        <f>IF('statement of marks'!$CE$3="","",'statement of marks'!$CE$3)</f>
        <v>MATHEMATICS</v>
      </c>
      <c r="C207" s="784"/>
      <c r="D207" s="270">
        <f>IF('statement of marks'!CE13="","",'statement of marks'!CE13)</f>
        <v>5</v>
      </c>
      <c r="E207" s="270">
        <f>IF('statement of marks'!CF13="","",'statement of marks'!CF13)</f>
        <v>5</v>
      </c>
      <c r="F207" s="277">
        <f>IF('statement of marks'!CG13="","",'statement of marks'!CG13)</f>
        <v>10</v>
      </c>
      <c r="G207" s="270">
        <f>IF('statement of marks'!CH13="","",'statement of marks'!CH13)</f>
        <v>5</v>
      </c>
      <c r="H207" s="270">
        <f>IF('statement of marks'!CI13="","",'statement of marks'!CI13)</f>
        <v>5</v>
      </c>
      <c r="I207" s="277">
        <f>IF('statement of marks'!CJ13="","",'statement of marks'!CJ13)</f>
        <v>10</v>
      </c>
      <c r="J207" s="270">
        <f>IF('statement of marks'!CK13="","",'statement of marks'!CK13)</f>
        <v>5</v>
      </c>
      <c r="K207" s="270">
        <f>IF('statement of marks'!CL13="","",'statement of marks'!CL13)</f>
        <v>5</v>
      </c>
      <c r="L207" s="277">
        <f>IF('statement of marks'!CM13="","",'statement of marks'!CM13)</f>
        <v>10</v>
      </c>
      <c r="M207" s="270">
        <f>IF('statement of marks'!CO13="","",'statement of marks'!CO13)</f>
        <v>24</v>
      </c>
      <c r="N207" s="944">
        <f>IF('statement of marks'!CP13="","",'statement of marks'!CP13)</f>
        <v>24</v>
      </c>
      <c r="O207" s="270">
        <f>IF('statement of marks'!CQ13="","",'statement of marks'!CQ13)</f>
        <v>4</v>
      </c>
      <c r="P207" s="277">
        <f>IF('statement of marks'!CR13="","",'statement of marks'!CR13)</f>
        <v>52</v>
      </c>
      <c r="Q207" s="278">
        <f>IF('statement of marks'!CS13="","",'statement of marks'!CS13)</f>
        <v>82</v>
      </c>
      <c r="R207" s="270">
        <f>IF('statement of marks'!CT13="","",'statement of marks'!CT13)</f>
        <v>34</v>
      </c>
      <c r="S207" s="944">
        <f>IF('statement of marks'!CU13="","",'statement of marks'!CU13)</f>
        <v>34</v>
      </c>
      <c r="T207" s="270">
        <f>IF('statement of marks'!CV13="","",'statement of marks'!CV13)</f>
        <v>20</v>
      </c>
      <c r="U207" s="277">
        <f>IF('statement of marks'!CW13="","",'statement of marks'!CW13)</f>
        <v>88</v>
      </c>
      <c r="V207" s="279">
        <f>IF('statement of marks'!CX13="","",'statement of marks'!CX13)</f>
        <v>170</v>
      </c>
      <c r="W207" s="270">
        <f>IF('statement of marks'!CY13="","",'statement of marks'!CY13)</f>
        <v>85</v>
      </c>
      <c r="X207" s="271" t="str">
        <f>IF('statement of marks'!CZ13="","",'statement of marks'!CZ13)</f>
        <v>B</v>
      </c>
    </row>
    <row r="208" spans="1:24" ht="15" customHeight="1">
      <c r="A208" s="283"/>
      <c r="B208" s="774" t="str">
        <f>IF('statement of marks'!$DC$3="","",'statement of marks'!$DC$3)</f>
        <v>SCIENCE</v>
      </c>
      <c r="C208" s="784"/>
      <c r="D208" s="270">
        <f>IF('statement of marks'!DC13="","",'statement of marks'!DC13)</f>
        <v>5</v>
      </c>
      <c r="E208" s="270">
        <f>IF('statement of marks'!DD13="","",'statement of marks'!DD13)</f>
        <v>5</v>
      </c>
      <c r="F208" s="277">
        <f>IF('statement of marks'!DE13="","",'statement of marks'!DE13)</f>
        <v>10</v>
      </c>
      <c r="G208" s="270">
        <f>IF('statement of marks'!DF13="","",'statement of marks'!DF13)</f>
        <v>5</v>
      </c>
      <c r="H208" s="270">
        <f>IF('statement of marks'!DG13="","",'statement of marks'!DG13)</f>
        <v>5</v>
      </c>
      <c r="I208" s="277">
        <f>IF('statement of marks'!DH13="","",'statement of marks'!DH13)</f>
        <v>10</v>
      </c>
      <c r="J208" s="270">
        <f>IF('statement of marks'!DI13="","",'statement of marks'!DI13)</f>
        <v>5</v>
      </c>
      <c r="K208" s="270">
        <f>IF('statement of marks'!DJ13="","",'statement of marks'!DJ13)</f>
        <v>5</v>
      </c>
      <c r="L208" s="277">
        <f>IF('statement of marks'!DK13="","",'statement of marks'!DK13)</f>
        <v>10</v>
      </c>
      <c r="M208" s="270">
        <f>IF('statement of marks'!DM13="","",'statement of marks'!DM13)</f>
        <v>50</v>
      </c>
      <c r="N208" s="944"/>
      <c r="O208" s="270">
        <f>IF('statement of marks'!DN13="","",'statement of marks'!DN13)</f>
        <v>20</v>
      </c>
      <c r="P208" s="277">
        <f>IF('statement of marks'!DO13="","",'statement of marks'!DO13)</f>
        <v>70</v>
      </c>
      <c r="Q208" s="278">
        <f>IF('statement of marks'!DP13="","",'statement of marks'!DP13)</f>
        <v>100</v>
      </c>
      <c r="R208" s="270">
        <f>IF('statement of marks'!DQ13="","",'statement of marks'!DQ13)</f>
        <v>70</v>
      </c>
      <c r="S208" s="944"/>
      <c r="T208" s="270">
        <f>IF('statement of marks'!DR13="","",'statement of marks'!DR13)</f>
        <v>30</v>
      </c>
      <c r="U208" s="277">
        <f>IF('statement of marks'!DS13="","",'statement of marks'!DS13)</f>
        <v>100</v>
      </c>
      <c r="V208" s="279">
        <f>IF('statement of marks'!DT13="","",'statement of marks'!DT13)</f>
        <v>200</v>
      </c>
      <c r="W208" s="270">
        <f>IF('statement of marks'!DU13="","",'statement of marks'!DU13)</f>
        <v>100</v>
      </c>
      <c r="X208" s="271" t="str">
        <f>IF('statement of marks'!DV13="","",'statement of marks'!DV13)</f>
        <v>A</v>
      </c>
    </row>
    <row r="209" spans="1:24" ht="15" customHeight="1">
      <c r="A209" s="283"/>
      <c r="B209" s="774" t="str">
        <f>IF('statement of marks'!$DY$3="","",'statement of marks'!$DY$3)</f>
        <v>SOCIAL STUDIES</v>
      </c>
      <c r="C209" s="784"/>
      <c r="D209" s="270">
        <f>IF('statement of marks'!DY13="","",'statement of marks'!DY13)</f>
        <v>5</v>
      </c>
      <c r="E209" s="270">
        <f>IF('statement of marks'!DZ13="","",'statement of marks'!DZ13)</f>
        <v>5</v>
      </c>
      <c r="F209" s="277">
        <f>IF('statement of marks'!EA13="","",'statement of marks'!EA13)</f>
        <v>10</v>
      </c>
      <c r="G209" s="270">
        <f>IF('statement of marks'!EB13="","",'statement of marks'!EB13)</f>
        <v>5</v>
      </c>
      <c r="H209" s="270">
        <f>IF('statement of marks'!EC13="","",'statement of marks'!EC13)</f>
        <v>5</v>
      </c>
      <c r="I209" s="277">
        <f>IF('statement of marks'!ED13="","",'statement of marks'!ED13)</f>
        <v>10</v>
      </c>
      <c r="J209" s="270">
        <f>IF('statement of marks'!EE13="","",'statement of marks'!EE13)</f>
        <v>5</v>
      </c>
      <c r="K209" s="270">
        <f>IF('statement of marks'!EF13="","",'statement of marks'!EF13)</f>
        <v>5</v>
      </c>
      <c r="L209" s="277">
        <f>IF('statement of marks'!EG13="","",'statement of marks'!EG13)</f>
        <v>10</v>
      </c>
      <c r="M209" s="270">
        <f>IF('statement of marks'!EI13="","",'statement of marks'!EI13)</f>
        <v>50</v>
      </c>
      <c r="N209" s="944"/>
      <c r="O209" s="270">
        <f>IF('statement of marks'!EJ13="","",'statement of marks'!EJ13)</f>
        <v>20</v>
      </c>
      <c r="P209" s="277">
        <f>IF('statement of marks'!EK13="","",'statement of marks'!EK13)</f>
        <v>70</v>
      </c>
      <c r="Q209" s="278">
        <f>IF('statement of marks'!EL13="","",'statement of marks'!EL13)</f>
        <v>100</v>
      </c>
      <c r="R209" s="270">
        <f>IF('statement of marks'!EM13="","",'statement of marks'!EM13)</f>
        <v>70</v>
      </c>
      <c r="S209" s="944"/>
      <c r="T209" s="270">
        <f>IF('statement of marks'!EN13="","",'statement of marks'!EN13)</f>
        <v>30</v>
      </c>
      <c r="U209" s="277">
        <f>IF('statement of marks'!EO13="","",'statement of marks'!EO13)</f>
        <v>100</v>
      </c>
      <c r="V209" s="279">
        <f>IF('statement of marks'!EP13="","",'statement of marks'!EP13)</f>
        <v>200</v>
      </c>
      <c r="W209" s="270">
        <f>IF('statement of marks'!EQ13="","",'statement of marks'!EQ13)</f>
        <v>100</v>
      </c>
      <c r="X209" s="271" t="str">
        <f>IF('statement of marks'!ER13="","",'statement of marks'!ER13)</f>
        <v>A</v>
      </c>
    </row>
    <row r="210" spans="1:24" ht="15" customHeight="1">
      <c r="A210" s="283"/>
      <c r="B210" s="774" t="s">
        <v>173</v>
      </c>
      <c r="C210" s="784"/>
      <c r="D210" s="792" t="s">
        <v>168</v>
      </c>
      <c r="E210" s="792"/>
      <c r="F210" s="792"/>
      <c r="G210" s="792" t="s">
        <v>169</v>
      </c>
      <c r="H210" s="792"/>
      <c r="I210" s="792"/>
      <c r="J210" s="792" t="s">
        <v>178</v>
      </c>
      <c r="K210" s="792"/>
      <c r="L210" s="792"/>
      <c r="M210" s="792" t="s">
        <v>170</v>
      </c>
      <c r="N210" s="792"/>
      <c r="O210" s="792"/>
      <c r="P210" s="792"/>
      <c r="Q210" s="792" t="s">
        <v>223</v>
      </c>
      <c r="R210" s="792"/>
      <c r="S210" s="792"/>
      <c r="T210" s="792"/>
      <c r="U210" s="280"/>
      <c r="V210" s="792" t="s">
        <v>218</v>
      </c>
      <c r="W210" s="792"/>
      <c r="X210" s="827"/>
    </row>
    <row r="211" spans="1:24" ht="15" customHeight="1">
      <c r="A211" s="284"/>
      <c r="B211" s="828" t="s">
        <v>167</v>
      </c>
      <c r="C211" s="829"/>
      <c r="D211" s="830">
        <f>IF('statement of marks'!EU$6="","",'statement of marks'!EU$6)</f>
        <v>20</v>
      </c>
      <c r="E211" s="830"/>
      <c r="F211" s="830"/>
      <c r="G211" s="830">
        <f>IF('statement of marks'!EV$6="","",'statement of marks'!EV$6)</f>
        <v>20</v>
      </c>
      <c r="H211" s="830"/>
      <c r="I211" s="830"/>
      <c r="J211" s="830">
        <f>IF('statement of marks'!EX$6="","",'statement of marks'!EX$6)</f>
        <v>20</v>
      </c>
      <c r="K211" s="830"/>
      <c r="L211" s="830"/>
      <c r="M211" s="830">
        <f>IF('statement of marks'!EW$6="","",'statement of marks'!EW$6)</f>
        <v>20</v>
      </c>
      <c r="N211" s="830"/>
      <c r="O211" s="830"/>
      <c r="P211" s="830"/>
      <c r="Q211" s="830">
        <f>IF('statement of marks'!EY$6="","",'statement of marks'!EY$6)</f>
        <v>20</v>
      </c>
      <c r="R211" s="830"/>
      <c r="S211" s="830"/>
      <c r="T211" s="830"/>
      <c r="U211" s="289"/>
      <c r="V211" s="272">
        <f>IF('statement of marks'!EZ$6="","",'statement of marks'!EZ$6)</f>
        <v>100</v>
      </c>
      <c r="W211" s="272" t="s">
        <v>222</v>
      </c>
      <c r="X211" s="276" t="s">
        <v>69</v>
      </c>
    </row>
    <row r="212" spans="1:24" ht="15" customHeight="1">
      <c r="A212" s="283"/>
      <c r="B212" s="774" t="str">
        <f>IF('statement of marks'!$EU$3="","",'statement of marks'!$EU$3)</f>
        <v>WORK EXPERIENCE</v>
      </c>
      <c r="C212" s="784"/>
      <c r="D212" s="783">
        <f>IF('statement of marks'!EU13="","",'statement of marks'!EU13)</f>
        <v>20</v>
      </c>
      <c r="E212" s="783"/>
      <c r="F212" s="783"/>
      <c r="G212" s="783">
        <f>IF('statement of marks'!EV13="","",'statement of marks'!EV13)</f>
        <v>20</v>
      </c>
      <c r="H212" s="783"/>
      <c r="I212" s="783"/>
      <c r="J212" s="783">
        <f>IF('statement of marks'!EX13="","",'statement of marks'!EX13)</f>
        <v>20</v>
      </c>
      <c r="K212" s="783"/>
      <c r="L212" s="783"/>
      <c r="M212" s="783">
        <f>IF('statement of marks'!EW13="","",'statement of marks'!EW13)</f>
        <v>20</v>
      </c>
      <c r="N212" s="783"/>
      <c r="O212" s="783"/>
      <c r="P212" s="783"/>
      <c r="Q212" s="783">
        <f>IF('statement of marks'!EY13="","",'statement of marks'!EY13)</f>
        <v>20</v>
      </c>
      <c r="R212" s="783"/>
      <c r="S212" s="783"/>
      <c r="T212" s="783"/>
      <c r="U212" s="280"/>
      <c r="V212" s="280">
        <f>IF('statement of marks'!EZ13="","",'statement of marks'!EZ13)</f>
        <v>100</v>
      </c>
      <c r="W212" s="280">
        <f>IF('statement of marks'!FA13="","",'statement of marks'!FA13)</f>
        <v>100</v>
      </c>
      <c r="X212" s="281" t="str">
        <f>IF('statement of marks'!FB13="","",'statement of marks'!FB13)</f>
        <v>A</v>
      </c>
    </row>
    <row r="213" spans="1:24" ht="15" customHeight="1">
      <c r="A213" s="283"/>
      <c r="B213" s="774" t="str">
        <f>IF('statement of marks'!$FE$3="","",'statement of marks'!$FE$3)</f>
        <v>ART EDUCATION</v>
      </c>
      <c r="C213" s="784"/>
      <c r="D213" s="783">
        <f>IF('statement of marks'!FE13="","",'statement of marks'!FE13)</f>
        <v>20</v>
      </c>
      <c r="E213" s="783"/>
      <c r="F213" s="783"/>
      <c r="G213" s="783">
        <f>IF('statement of marks'!FF13="","",'statement of marks'!FF13)</f>
        <v>20</v>
      </c>
      <c r="H213" s="783"/>
      <c r="I213" s="783"/>
      <c r="J213" s="783">
        <f>IF('statement of marks'!FH13="","",'statement of marks'!FH13)</f>
        <v>20</v>
      </c>
      <c r="K213" s="783"/>
      <c r="L213" s="783"/>
      <c r="M213" s="783">
        <f>IF('statement of marks'!FG13="","",'statement of marks'!FG13)</f>
        <v>20</v>
      </c>
      <c r="N213" s="783"/>
      <c r="O213" s="783"/>
      <c r="P213" s="783"/>
      <c r="Q213" s="783">
        <f>IF('statement of marks'!FI13="","",'statement of marks'!FI13)</f>
        <v>20</v>
      </c>
      <c r="R213" s="783"/>
      <c r="S213" s="783"/>
      <c r="T213" s="783"/>
      <c r="U213" s="280"/>
      <c r="V213" s="280">
        <f>IF('statement of marks'!FJ13="","",'statement of marks'!FJ13)</f>
        <v>100</v>
      </c>
      <c r="W213" s="280">
        <f>IF('statement of marks'!FK13="","",'statement of marks'!FK13)</f>
        <v>100</v>
      </c>
      <c r="X213" s="281" t="str">
        <f>IF('statement of marks'!FL13="","",'statement of marks'!FL13)</f>
        <v>A</v>
      </c>
    </row>
    <row r="214" spans="1:24" ht="15" customHeight="1">
      <c r="A214" s="283"/>
      <c r="B214" s="774" t="str">
        <f>IF('statement of marks'!$FO$3="","",'statement of marks'!$FO$3)</f>
        <v>PHYSICIAL EDUCATION</v>
      </c>
      <c r="C214" s="784"/>
      <c r="D214" s="783">
        <f>IF('statement of marks'!FO13="","",'statement of marks'!FO13)</f>
        <v>20</v>
      </c>
      <c r="E214" s="783"/>
      <c r="F214" s="783"/>
      <c r="G214" s="783">
        <f>IF('statement of marks'!FP13="","",'statement of marks'!FP13)</f>
        <v>20</v>
      </c>
      <c r="H214" s="783"/>
      <c r="I214" s="783"/>
      <c r="J214" s="783">
        <f>IF('statement of marks'!FR13="","",'statement of marks'!FR13)</f>
        <v>20</v>
      </c>
      <c r="K214" s="783"/>
      <c r="L214" s="783"/>
      <c r="M214" s="783">
        <f>IF('statement of marks'!FQ13="","",'statement of marks'!FQ13)</f>
        <v>20</v>
      </c>
      <c r="N214" s="783"/>
      <c r="O214" s="783"/>
      <c r="P214" s="783"/>
      <c r="Q214" s="783">
        <f>IF('statement of marks'!FS13="","",'statement of marks'!FS13)</f>
        <v>20</v>
      </c>
      <c r="R214" s="783"/>
      <c r="S214" s="783"/>
      <c r="T214" s="783"/>
      <c r="U214" s="280"/>
      <c r="V214" s="280">
        <f>IF('statement of marks'!FT13="","",'statement of marks'!FT13)</f>
        <v>100</v>
      </c>
      <c r="W214" s="280">
        <f>IF('statement of marks'!FU13="","",'statement of marks'!FU13)</f>
        <v>100</v>
      </c>
      <c r="X214" s="281" t="str">
        <f>IF('statement of marks'!FV13="","",'statement of marks'!FV13)</f>
        <v>A</v>
      </c>
    </row>
    <row r="215" spans="1:24" ht="15" customHeight="1">
      <c r="A215" s="283"/>
      <c r="B215" s="771" t="s">
        <v>174</v>
      </c>
      <c r="C215" s="774"/>
      <c r="D215" s="792" t="str">
        <f>details!$DZ$3</f>
        <v>AUGUST</v>
      </c>
      <c r="E215" s="792"/>
      <c r="F215" s="792"/>
      <c r="G215" s="792" t="str">
        <f>details!$ED$3</f>
        <v>OCTOBER</v>
      </c>
      <c r="H215" s="792"/>
      <c r="I215" s="792"/>
      <c r="J215" s="792" t="str">
        <f>details!$EL$3</f>
        <v>FEBURARY</v>
      </c>
      <c r="K215" s="792"/>
      <c r="L215" s="792"/>
      <c r="M215" s="792" t="str">
        <f>details!$EH$3</f>
        <v>DECEMBER</v>
      </c>
      <c r="N215" s="792"/>
      <c r="O215" s="792"/>
      <c r="P215" s="792"/>
      <c r="Q215" s="792" t="str">
        <f>details!$EP$3</f>
        <v>GRAND TOAL</v>
      </c>
      <c r="R215" s="792"/>
      <c r="S215" s="792"/>
      <c r="T215" s="792"/>
      <c r="U215" s="759" t="s">
        <v>119</v>
      </c>
      <c r="V215" s="760"/>
      <c r="W215" s="760"/>
      <c r="X215" s="761"/>
    </row>
    <row r="216" spans="1:24" ht="15" customHeight="1">
      <c r="A216" s="283"/>
      <c r="B216" s="774" t="s">
        <v>176</v>
      </c>
      <c r="C216" s="784"/>
      <c r="D216" s="826" t="str">
        <f>IF(details!EA13="","",details!EA13)</f>
        <v/>
      </c>
      <c r="E216" s="826"/>
      <c r="F216" s="826"/>
      <c r="G216" s="826" t="str">
        <f>IF(details!EE13="","",details!EE13)</f>
        <v/>
      </c>
      <c r="H216" s="826"/>
      <c r="I216" s="826"/>
      <c r="J216" s="826" t="str">
        <f>IF(details!EM13="","",details!EM13)</f>
        <v/>
      </c>
      <c r="K216" s="826"/>
      <c r="L216" s="826"/>
      <c r="M216" s="826" t="str">
        <f>IF(details!EI13="","",details!EI13)</f>
        <v/>
      </c>
      <c r="N216" s="826"/>
      <c r="O216" s="826"/>
      <c r="P216" s="826"/>
      <c r="Q216" s="826" t="str">
        <f>IF(details!EQ13="","",details!EQ13)</f>
        <v/>
      </c>
      <c r="R216" s="826"/>
      <c r="S216" s="826"/>
      <c r="T216" s="826"/>
      <c r="U216" s="762">
        <f>'statement of marks'!$HL$108</f>
        <v>45046</v>
      </c>
      <c r="V216" s="763"/>
      <c r="W216" s="763"/>
      <c r="X216" s="764"/>
    </row>
    <row r="217" spans="1:24" ht="15" customHeight="1">
      <c r="A217" s="283"/>
      <c r="B217" s="823" t="s">
        <v>175</v>
      </c>
      <c r="C217" s="824"/>
      <c r="D217" s="825" t="str">
        <f>IF(details!DZ13="","",details!DZ13)</f>
        <v/>
      </c>
      <c r="E217" s="825"/>
      <c r="F217" s="825"/>
      <c r="G217" s="825" t="str">
        <f>IF(details!ED13="","",details!ED13)</f>
        <v/>
      </c>
      <c r="H217" s="825"/>
      <c r="I217" s="825"/>
      <c r="J217" s="825" t="str">
        <f>IF(details!EL13="","",details!EL13)</f>
        <v/>
      </c>
      <c r="K217" s="825"/>
      <c r="L217" s="825"/>
      <c r="M217" s="825" t="str">
        <f>IF(details!EH13="","",details!EH13)</f>
        <v/>
      </c>
      <c r="N217" s="825"/>
      <c r="O217" s="825"/>
      <c r="P217" s="825"/>
      <c r="Q217" s="825" t="str">
        <f>IF(details!EP13="","",details!EP13)</f>
        <v/>
      </c>
      <c r="R217" s="825"/>
      <c r="S217" s="825"/>
      <c r="T217" s="825"/>
      <c r="U217" s="759"/>
      <c r="V217" s="760"/>
      <c r="W217" s="760"/>
      <c r="X217" s="761"/>
    </row>
    <row r="218" spans="1:24" ht="15" customHeight="1">
      <c r="A218" s="816"/>
      <c r="B218" s="818" t="s">
        <v>235</v>
      </c>
      <c r="C218" s="819"/>
      <c r="D218" s="813" t="s">
        <v>190</v>
      </c>
      <c r="E218" s="813"/>
      <c r="F218" s="813"/>
      <c r="G218" s="813" t="s">
        <v>191</v>
      </c>
      <c r="H218" s="813"/>
      <c r="I218" s="813"/>
      <c r="J218" s="813" t="s">
        <v>148</v>
      </c>
      <c r="K218" s="813"/>
      <c r="L218" s="813"/>
      <c r="M218" s="813" t="s">
        <v>224</v>
      </c>
      <c r="N218" s="813"/>
      <c r="O218" s="813"/>
      <c r="P218" s="813"/>
      <c r="Q218" s="822" t="s">
        <v>196</v>
      </c>
      <c r="R218" s="822"/>
      <c r="S218" s="822"/>
      <c r="T218" s="822"/>
      <c r="U218" s="813" t="s">
        <v>233</v>
      </c>
      <c r="V218" s="813"/>
      <c r="W218" s="813"/>
      <c r="X218" s="815"/>
    </row>
    <row r="219" spans="1:24" ht="15" customHeight="1">
      <c r="A219" s="817"/>
      <c r="B219" s="820"/>
      <c r="C219" s="821"/>
      <c r="D219" s="813">
        <f>'statement of marks'!HJ13</f>
        <v>1200</v>
      </c>
      <c r="E219" s="813"/>
      <c r="F219" s="813"/>
      <c r="G219" s="813">
        <f>'statement of marks'!HK13</f>
        <v>1110</v>
      </c>
      <c r="H219" s="813"/>
      <c r="I219" s="813"/>
      <c r="J219" s="814">
        <f>'statement of marks'!HL13</f>
        <v>92.5</v>
      </c>
      <c r="K219" s="814"/>
      <c r="L219" s="814"/>
      <c r="M219" s="813" t="str">
        <f>'statement of marks'!HO13</f>
        <v>A</v>
      </c>
      <c r="N219" s="813"/>
      <c r="O219" s="813"/>
      <c r="P219" s="813"/>
      <c r="Q219" s="813">
        <f>'statement of marks'!HN13</f>
        <v>6</v>
      </c>
      <c r="R219" s="813"/>
      <c r="S219" s="813"/>
      <c r="T219" s="813"/>
      <c r="U219" s="813" t="str">
        <f>'statement of marks'!HI13</f>
        <v>PASSED</v>
      </c>
      <c r="V219" s="813"/>
      <c r="W219" s="813"/>
      <c r="X219" s="815"/>
    </row>
    <row r="220" spans="1:24" ht="15" customHeight="1">
      <c r="A220" s="283"/>
      <c r="B220" s="811" t="s">
        <v>177</v>
      </c>
      <c r="C220" s="812"/>
      <c r="D220" s="792"/>
      <c r="E220" s="792"/>
      <c r="F220" s="792"/>
      <c r="G220" s="792"/>
      <c r="H220" s="792"/>
      <c r="I220" s="792"/>
      <c r="J220" s="792"/>
      <c r="K220" s="792"/>
      <c r="L220" s="792"/>
      <c r="M220" s="792"/>
      <c r="N220" s="792"/>
      <c r="O220" s="792"/>
      <c r="P220" s="792"/>
      <c r="Q220" s="792"/>
      <c r="R220" s="792"/>
      <c r="S220" s="792"/>
      <c r="T220" s="792"/>
      <c r="U220" s="793"/>
      <c r="V220" s="794"/>
      <c r="W220" s="794"/>
      <c r="X220" s="804"/>
    </row>
    <row r="221" spans="1:24" ht="15" customHeight="1">
      <c r="A221" s="283"/>
      <c r="B221" s="809" t="s">
        <v>162</v>
      </c>
      <c r="C221" s="810"/>
      <c r="D221" s="792"/>
      <c r="E221" s="792"/>
      <c r="F221" s="792"/>
      <c r="G221" s="792"/>
      <c r="H221" s="792"/>
      <c r="I221" s="792"/>
      <c r="J221" s="792"/>
      <c r="K221" s="792"/>
      <c r="L221" s="792"/>
      <c r="M221" s="792"/>
      <c r="N221" s="792"/>
      <c r="O221" s="792"/>
      <c r="P221" s="792"/>
      <c r="Q221" s="792"/>
      <c r="R221" s="792"/>
      <c r="S221" s="792"/>
      <c r="T221" s="792"/>
      <c r="U221" s="796"/>
      <c r="V221" s="797"/>
      <c r="W221" s="797"/>
      <c r="X221" s="805"/>
    </row>
    <row r="222" spans="1:24" ht="15" customHeight="1">
      <c r="A222" s="283"/>
      <c r="B222" s="811" t="s">
        <v>163</v>
      </c>
      <c r="C222" s="812"/>
      <c r="D222" s="792"/>
      <c r="E222" s="792"/>
      <c r="F222" s="792"/>
      <c r="G222" s="792"/>
      <c r="H222" s="792"/>
      <c r="I222" s="792"/>
      <c r="J222" s="792"/>
      <c r="K222" s="792"/>
      <c r="L222" s="792"/>
      <c r="M222" s="792"/>
      <c r="N222" s="792"/>
      <c r="O222" s="792"/>
      <c r="P222" s="792"/>
      <c r="Q222" s="793" t="s">
        <v>225</v>
      </c>
      <c r="R222" s="794"/>
      <c r="S222" s="794"/>
      <c r="T222" s="795"/>
      <c r="U222" s="806"/>
      <c r="V222" s="807"/>
      <c r="W222" s="807"/>
      <c r="X222" s="808"/>
    </row>
    <row r="223" spans="1:24" ht="15" customHeight="1">
      <c r="A223" s="283"/>
      <c r="B223" s="802" t="s">
        <v>164</v>
      </c>
      <c r="C223" s="803"/>
      <c r="D223" s="792"/>
      <c r="E223" s="792"/>
      <c r="F223" s="792"/>
      <c r="G223" s="792"/>
      <c r="H223" s="792"/>
      <c r="I223" s="792"/>
      <c r="J223" s="792"/>
      <c r="K223" s="792"/>
      <c r="L223" s="792"/>
      <c r="M223" s="792"/>
      <c r="N223" s="792"/>
      <c r="O223" s="792"/>
      <c r="P223" s="792"/>
      <c r="Q223" s="796"/>
      <c r="R223" s="797"/>
      <c r="S223" s="797"/>
      <c r="T223" s="798"/>
      <c r="U223" s="785" t="s">
        <v>164</v>
      </c>
      <c r="V223" s="785"/>
      <c r="W223" s="785"/>
      <c r="X223" s="786"/>
    </row>
    <row r="224" spans="1:24" ht="15" customHeight="1" thickBot="1">
      <c r="A224" s="282"/>
      <c r="B224" s="787" t="s">
        <v>226</v>
      </c>
      <c r="C224" s="788"/>
      <c r="D224" s="789"/>
      <c r="E224" s="789"/>
      <c r="F224" s="789"/>
      <c r="G224" s="789"/>
      <c r="H224" s="789"/>
      <c r="I224" s="789"/>
      <c r="J224" s="789"/>
      <c r="K224" s="789"/>
      <c r="L224" s="789"/>
      <c r="M224" s="789"/>
      <c r="N224" s="789"/>
      <c r="O224" s="789"/>
      <c r="P224" s="789"/>
      <c r="Q224" s="799"/>
      <c r="R224" s="800"/>
      <c r="S224" s="800"/>
      <c r="T224" s="801"/>
      <c r="U224" s="790" t="s">
        <v>180</v>
      </c>
      <c r="V224" s="790"/>
      <c r="W224" s="790"/>
      <c r="X224" s="791"/>
    </row>
    <row r="225" spans="1:24" ht="15" customHeight="1">
      <c r="A225" s="285"/>
      <c r="B225" s="765" t="s">
        <v>179</v>
      </c>
      <c r="C225" s="766"/>
      <c r="D225" s="766"/>
      <c r="E225" s="766"/>
      <c r="F225" s="766"/>
      <c r="G225" s="766"/>
      <c r="H225" s="766"/>
      <c r="I225" s="766"/>
      <c r="J225" s="766"/>
      <c r="K225" s="766"/>
      <c r="L225" s="766"/>
      <c r="M225" s="766"/>
      <c r="N225" s="766"/>
      <c r="O225" s="766"/>
      <c r="P225" s="766"/>
      <c r="Q225" s="766"/>
      <c r="R225" s="766"/>
      <c r="S225" s="766"/>
      <c r="T225" s="766"/>
      <c r="U225" s="766"/>
      <c r="V225" s="766"/>
      <c r="W225" s="766"/>
      <c r="X225" s="767"/>
    </row>
    <row r="226" spans="1:24" ht="15" customHeight="1">
      <c r="A226" s="283"/>
      <c r="B226" s="768" t="str">
        <f>IF('statement of marks'!$A$1="","",'statement of marks'!$A$1)</f>
        <v>GOVT. HR. SEC. SCHOOL, MARJEEVI, NIMBAHERA</v>
      </c>
      <c r="C226" s="769"/>
      <c r="D226" s="769"/>
      <c r="E226" s="769"/>
      <c r="F226" s="769"/>
      <c r="G226" s="769"/>
      <c r="H226" s="769"/>
      <c r="I226" s="769"/>
      <c r="J226" s="769"/>
      <c r="K226" s="769"/>
      <c r="L226" s="769"/>
      <c r="M226" s="769"/>
      <c r="N226" s="769"/>
      <c r="O226" s="769"/>
      <c r="P226" s="769"/>
      <c r="Q226" s="769"/>
      <c r="R226" s="769"/>
      <c r="S226" s="769"/>
      <c r="T226" s="769"/>
      <c r="U226" s="769"/>
      <c r="V226" s="769"/>
      <c r="W226" s="769"/>
      <c r="X226" s="770"/>
    </row>
    <row r="227" spans="1:24" ht="15" customHeight="1">
      <c r="A227" s="283"/>
      <c r="B227" s="771" t="s">
        <v>118</v>
      </c>
      <c r="C227" s="771"/>
      <c r="D227" s="771" t="str">
        <f>IF('statement of marks'!$H$3="","",'statement of marks'!$H$3)</f>
        <v>2022-23</v>
      </c>
      <c r="E227" s="771"/>
      <c r="F227" s="771"/>
      <c r="G227" s="771"/>
      <c r="H227" s="771"/>
      <c r="I227" s="771"/>
      <c r="J227" s="771"/>
      <c r="K227" s="771"/>
      <c r="L227" s="771"/>
      <c r="M227" s="771"/>
      <c r="N227" s="771"/>
      <c r="O227" s="771"/>
      <c r="P227" s="771"/>
      <c r="Q227" s="771"/>
      <c r="R227" s="771"/>
      <c r="S227" s="771"/>
      <c r="T227" s="771"/>
      <c r="U227" s="771"/>
      <c r="V227" s="771"/>
      <c r="W227" s="771"/>
      <c r="X227" s="772"/>
    </row>
    <row r="228" spans="1:24" ht="15" customHeight="1">
      <c r="A228" s="283"/>
      <c r="B228" s="771" t="s">
        <v>158</v>
      </c>
      <c r="C228" s="771"/>
      <c r="D228" s="771" t="str">
        <f>IF('statement of marks'!I14="","",'statement of marks'!I14)</f>
        <v>A8</v>
      </c>
      <c r="E228" s="771"/>
      <c r="F228" s="771"/>
      <c r="G228" s="771"/>
      <c r="H228" s="771"/>
      <c r="I228" s="771"/>
      <c r="J228" s="771"/>
      <c r="K228" s="771"/>
      <c r="L228" s="771"/>
      <c r="M228" s="771"/>
      <c r="N228" s="771"/>
      <c r="O228" s="771"/>
      <c r="P228" s="771"/>
      <c r="Q228" s="771"/>
      <c r="R228" s="771"/>
      <c r="S228" s="771"/>
      <c r="T228" s="771"/>
      <c r="U228" s="771"/>
      <c r="V228" s="771"/>
      <c r="W228" s="771"/>
      <c r="X228" s="772"/>
    </row>
    <row r="229" spans="1:24" ht="15" customHeight="1">
      <c r="A229" s="283"/>
      <c r="B229" s="771" t="s">
        <v>20</v>
      </c>
      <c r="C229" s="771"/>
      <c r="D229" s="771" t="str">
        <f>IF('statement of marks'!J14="","",'statement of marks'!J14)</f>
        <v>B8</v>
      </c>
      <c r="E229" s="771"/>
      <c r="F229" s="771"/>
      <c r="G229" s="771"/>
      <c r="H229" s="771"/>
      <c r="I229" s="771"/>
      <c r="J229" s="771"/>
      <c r="K229" s="771"/>
      <c r="L229" s="771"/>
      <c r="M229" s="771"/>
      <c r="N229" s="771"/>
      <c r="O229" s="771"/>
      <c r="P229" s="771"/>
      <c r="Q229" s="771"/>
      <c r="R229" s="771"/>
      <c r="S229" s="771"/>
      <c r="T229" s="771"/>
      <c r="U229" s="771"/>
      <c r="V229" s="771"/>
      <c r="W229" s="771"/>
      <c r="X229" s="772"/>
    </row>
    <row r="230" spans="1:24" ht="15" customHeight="1">
      <c r="A230" s="283"/>
      <c r="B230" s="773" t="s">
        <v>21</v>
      </c>
      <c r="C230" s="773"/>
      <c r="D230" s="773" t="str">
        <f>IF('statement of marks'!K14="","",'statement of marks'!K14)</f>
        <v>C8</v>
      </c>
      <c r="E230" s="773"/>
      <c r="F230" s="773"/>
      <c r="G230" s="771"/>
      <c r="H230" s="771"/>
      <c r="I230" s="771"/>
      <c r="J230" s="771"/>
      <c r="K230" s="771"/>
      <c r="L230" s="771"/>
      <c r="M230" s="771"/>
      <c r="N230" s="771"/>
      <c r="O230" s="771"/>
      <c r="P230" s="771"/>
      <c r="Q230" s="771"/>
      <c r="R230" s="771"/>
      <c r="S230" s="771"/>
      <c r="T230" s="771"/>
      <c r="U230" s="771"/>
      <c r="V230" s="771"/>
      <c r="W230" s="771"/>
      <c r="X230" s="772"/>
    </row>
    <row r="231" spans="1:24" ht="15" customHeight="1">
      <c r="A231" s="283"/>
      <c r="B231" s="771" t="s">
        <v>159</v>
      </c>
      <c r="C231" s="771"/>
      <c r="D231" s="771" t="str">
        <f>IF('statement of marks'!$G$3="","",'statement of marks'!$G$3)</f>
        <v>6 A</v>
      </c>
      <c r="E231" s="771"/>
      <c r="F231" s="774"/>
      <c r="G231" s="775" t="s">
        <v>160</v>
      </c>
      <c r="H231" s="775"/>
      <c r="I231" s="775"/>
      <c r="J231" s="775">
        <f>IF('statement of marks'!D14="","",'statement of marks'!D14)</f>
        <v>808</v>
      </c>
      <c r="K231" s="775"/>
      <c r="L231" s="775"/>
      <c r="M231" s="776" t="s">
        <v>79</v>
      </c>
      <c r="N231" s="938"/>
      <c r="O231" s="775"/>
      <c r="P231" s="775"/>
      <c r="Q231" s="775" t="str">
        <f>IF('statement of marks'!F14="","",'statement of marks'!F14)</f>
        <v/>
      </c>
      <c r="R231" s="775"/>
      <c r="S231" s="775"/>
      <c r="T231" s="777"/>
      <c r="U231" s="778" t="str">
        <f>IF('statement of marks'!$I$3="","",'statement of marks'!$I$3)</f>
        <v>SCHOOL DISE CODE</v>
      </c>
      <c r="V231" s="779"/>
      <c r="W231" s="779"/>
      <c r="X231" s="780"/>
    </row>
    <row r="232" spans="1:24" ht="15" customHeight="1">
      <c r="A232" s="283"/>
      <c r="B232" s="263" t="s">
        <v>172</v>
      </c>
      <c r="C232" s="264"/>
      <c r="D232" s="781" t="str">
        <f>IF('statement of marks'!G14="","",'statement of marks'!G14)</f>
        <v/>
      </c>
      <c r="E232" s="782"/>
      <c r="F232" s="782"/>
      <c r="G232" s="834" t="str">
        <f>IF('statement of marks'!H14="","",'statement of marks'!H14)</f>
        <v/>
      </c>
      <c r="H232" s="834"/>
      <c r="I232" s="834"/>
      <c r="J232" s="834"/>
      <c r="K232" s="834"/>
      <c r="L232" s="834"/>
      <c r="M232" s="834"/>
      <c r="N232" s="834"/>
      <c r="O232" s="834"/>
      <c r="P232" s="834"/>
      <c r="Q232" s="834"/>
      <c r="R232" s="834"/>
      <c r="S232" s="834"/>
      <c r="T232" s="835"/>
      <c r="U232" s="774" t="str">
        <f>IF('statement of marks'!$J$3="","",'statement of marks'!$J$3)</f>
        <v>08291009401</v>
      </c>
      <c r="V232" s="784"/>
      <c r="W232" s="784"/>
      <c r="X232" s="836"/>
    </row>
    <row r="233" spans="1:24" ht="15" customHeight="1">
      <c r="A233" s="283"/>
      <c r="B233" s="265" t="s">
        <v>161</v>
      </c>
      <c r="C233" s="266" t="s">
        <v>166</v>
      </c>
      <c r="D233" s="837" t="s">
        <v>168</v>
      </c>
      <c r="E233" s="837"/>
      <c r="F233" s="837"/>
      <c r="G233" s="837" t="s">
        <v>169</v>
      </c>
      <c r="H233" s="837"/>
      <c r="I233" s="837"/>
      <c r="J233" s="837" t="s">
        <v>170</v>
      </c>
      <c r="K233" s="837"/>
      <c r="L233" s="837"/>
      <c r="M233" s="838" t="s">
        <v>171</v>
      </c>
      <c r="N233" s="838"/>
      <c r="O233" s="838"/>
      <c r="P233" s="838"/>
      <c r="Q233" s="839" t="s">
        <v>217</v>
      </c>
      <c r="R233" s="841" t="s">
        <v>91</v>
      </c>
      <c r="S233" s="841"/>
      <c r="T233" s="841"/>
      <c r="U233" s="842"/>
      <c r="V233" s="783" t="s">
        <v>218</v>
      </c>
      <c r="W233" s="783"/>
      <c r="X233" s="831"/>
    </row>
    <row r="234" spans="1:24" ht="15" customHeight="1">
      <c r="A234" s="283"/>
      <c r="B234" s="265"/>
      <c r="C234" s="266"/>
      <c r="D234" s="267" t="s">
        <v>219</v>
      </c>
      <c r="E234" s="267" t="s">
        <v>220</v>
      </c>
      <c r="F234" s="268" t="s">
        <v>221</v>
      </c>
      <c r="G234" s="267" t="s">
        <v>219</v>
      </c>
      <c r="H234" s="267" t="s">
        <v>220</v>
      </c>
      <c r="I234" s="268" t="s">
        <v>221</v>
      </c>
      <c r="J234" s="267" t="s">
        <v>219</v>
      </c>
      <c r="K234" s="267" t="s">
        <v>220</v>
      </c>
      <c r="L234" s="268" t="s">
        <v>221</v>
      </c>
      <c r="M234" s="267" t="s">
        <v>219</v>
      </c>
      <c r="N234" s="943" t="s">
        <v>332</v>
      </c>
      <c r="O234" s="267" t="s">
        <v>220</v>
      </c>
      <c r="P234" s="268" t="s">
        <v>221</v>
      </c>
      <c r="Q234" s="840"/>
      <c r="R234" s="267" t="s">
        <v>219</v>
      </c>
      <c r="S234" s="943" t="s">
        <v>332</v>
      </c>
      <c r="T234" s="267" t="s">
        <v>220</v>
      </c>
      <c r="U234" s="268" t="s">
        <v>221</v>
      </c>
      <c r="V234" s="269" t="s">
        <v>26</v>
      </c>
      <c r="W234" s="270" t="s">
        <v>222</v>
      </c>
      <c r="X234" s="271" t="s">
        <v>69</v>
      </c>
    </row>
    <row r="235" spans="1:24" ht="15" customHeight="1">
      <c r="A235" s="284"/>
      <c r="B235" s="832" t="s">
        <v>167</v>
      </c>
      <c r="C235" s="833"/>
      <c r="D235" s="272">
        <f>IF('statement of marks'!L$6="","",'statement of marks'!L$6)</f>
        <v>5</v>
      </c>
      <c r="E235" s="272">
        <f>IF('statement of marks'!M$6="","",'statement of marks'!M$6)</f>
        <v>5</v>
      </c>
      <c r="F235" s="273">
        <f>IF('statement of marks'!N$6="","",'statement of marks'!N$6)</f>
        <v>10</v>
      </c>
      <c r="G235" s="272">
        <f>IF('statement of marks'!O$6="","",'statement of marks'!O$6)</f>
        <v>5</v>
      </c>
      <c r="H235" s="272">
        <f>IF('statement of marks'!P$6="","",'statement of marks'!P$6)</f>
        <v>5</v>
      </c>
      <c r="I235" s="273">
        <f>IF('statement of marks'!Q$6="","",'statement of marks'!Q$6)</f>
        <v>10</v>
      </c>
      <c r="J235" s="272">
        <f>IF('statement of marks'!R$6="","",'statement of marks'!R$6)</f>
        <v>5</v>
      </c>
      <c r="K235" s="272">
        <f>IF('statement of marks'!S$6="","",'statement of marks'!S$6)</f>
        <v>5</v>
      </c>
      <c r="L235" s="273">
        <f>IF('statement of marks'!T$6="","",'statement of marks'!T$6)</f>
        <v>10</v>
      </c>
      <c r="M235" s="272">
        <f>IF('statement of marks'!V$6="","",'statement of marks'!V$6)</f>
        <v>30</v>
      </c>
      <c r="N235" s="944"/>
      <c r="O235" s="272">
        <f>IF('statement of marks'!X$6="","",'statement of marks'!X$6)</f>
        <v>10</v>
      </c>
      <c r="P235" s="273">
        <f>IF('statement of marks'!Y$6="","",'statement of marks'!Y$6)</f>
        <v>70</v>
      </c>
      <c r="Q235" s="274">
        <f>IF('statement of marks'!Z$6="","",'statement of marks'!Z$6)</f>
        <v>100</v>
      </c>
      <c r="R235" s="272">
        <f>IF('statement of marks'!AA$6="","",'statement of marks'!AA$6)</f>
        <v>40</v>
      </c>
      <c r="S235" s="944"/>
      <c r="T235" s="272">
        <f>IF('statement of marks'!AC$6="","",'statement of marks'!AC$6)</f>
        <v>20</v>
      </c>
      <c r="U235" s="273">
        <f>IF('statement of marks'!AD$6="","",'statement of marks'!AD$6)</f>
        <v>100</v>
      </c>
      <c r="V235" s="275">
        <f>IF('statement of marks'!AE$6="","",'statement of marks'!AE$6)</f>
        <v>200</v>
      </c>
      <c r="W235" s="272" t="str">
        <f>IF('statement of marks'!AF$6="","",'statement of marks'!AF$6)</f>
        <v/>
      </c>
      <c r="X235" s="276" t="str">
        <f>IF('statement of marks'!AG$6="","",'statement of marks'!AG$6)</f>
        <v/>
      </c>
    </row>
    <row r="236" spans="1:24" ht="15" customHeight="1">
      <c r="A236" s="283"/>
      <c r="B236" s="774" t="str">
        <f>IF('statement of marks'!$L$3="","",'statement of marks'!$L$3)</f>
        <v>HINDI</v>
      </c>
      <c r="C236" s="784"/>
      <c r="D236" s="270">
        <f>IF('statement of marks'!L14="","",'statement of marks'!L14)</f>
        <v>5</v>
      </c>
      <c r="E236" s="270">
        <f>IF('statement of marks'!M14="","",'statement of marks'!M14)</f>
        <v>5</v>
      </c>
      <c r="F236" s="277">
        <f>IF('statement of marks'!N14="","",'statement of marks'!N14)</f>
        <v>10</v>
      </c>
      <c r="G236" s="270">
        <f>IF('statement of marks'!O14="","",'statement of marks'!O14)</f>
        <v>5</v>
      </c>
      <c r="H236" s="270">
        <f>IF('statement of marks'!P14="","",'statement of marks'!P14)</f>
        <v>5</v>
      </c>
      <c r="I236" s="277">
        <f>IF('statement of marks'!Q14="","",'statement of marks'!Q14)</f>
        <v>10</v>
      </c>
      <c r="J236" s="270">
        <f>IF('statement of marks'!R14="","",'statement of marks'!R14)</f>
        <v>5</v>
      </c>
      <c r="K236" s="270">
        <f>IF('statement of marks'!S14="","",'statement of marks'!S14)</f>
        <v>5</v>
      </c>
      <c r="L236" s="277">
        <f>IF('statement of marks'!T14="","",'statement of marks'!T14)</f>
        <v>10</v>
      </c>
      <c r="M236" s="270">
        <f>IF('statement of marks'!V14="","",'statement of marks'!V14)</f>
        <v>23</v>
      </c>
      <c r="N236" s="944"/>
      <c r="O236" s="270">
        <f>IF('statement of marks'!X14="","",'statement of marks'!X14)</f>
        <v>3</v>
      </c>
      <c r="P236" s="277">
        <f>IF('statement of marks'!Y14="","",'statement of marks'!Y14)</f>
        <v>49</v>
      </c>
      <c r="Q236" s="278">
        <f>IF('statement of marks'!Z14="","",'statement of marks'!Z14)</f>
        <v>79</v>
      </c>
      <c r="R236" s="270">
        <f>IF('statement of marks'!AA14="","",'statement of marks'!AA14)</f>
        <v>33</v>
      </c>
      <c r="S236" s="944"/>
      <c r="T236" s="270">
        <f>IF('statement of marks'!AC14="","",'statement of marks'!AC14)</f>
        <v>20</v>
      </c>
      <c r="U236" s="277">
        <f>IF('statement of marks'!AD14="","",'statement of marks'!AD14)</f>
        <v>86</v>
      </c>
      <c r="V236" s="279">
        <f>IF('statement of marks'!AE14="","",'statement of marks'!AE14)</f>
        <v>165</v>
      </c>
      <c r="W236" s="270">
        <f>IF('statement of marks'!AF14="","",'statement of marks'!AF14)</f>
        <v>83</v>
      </c>
      <c r="X236" s="271" t="str">
        <f>IF('statement of marks'!AG14="","",'statement of marks'!AG14)</f>
        <v>B</v>
      </c>
    </row>
    <row r="237" spans="1:24" ht="15" customHeight="1">
      <c r="A237" s="283"/>
      <c r="B237" s="774" t="str">
        <f>IF('statement of marks'!$AJ$3="","",'statement of marks'!$AJ$3)</f>
        <v>ENGLISH</v>
      </c>
      <c r="C237" s="784"/>
      <c r="D237" s="270">
        <f>IF('statement of marks'!AJ14="","",'statement of marks'!AJ14)</f>
        <v>5</v>
      </c>
      <c r="E237" s="270">
        <f>IF('statement of marks'!AK14="","",'statement of marks'!AK14)</f>
        <v>5</v>
      </c>
      <c r="F237" s="277">
        <f>IF('statement of marks'!AL14="","",'statement of marks'!AL14)</f>
        <v>10</v>
      </c>
      <c r="G237" s="270">
        <f>IF('statement of marks'!AM14="","",'statement of marks'!AM14)</f>
        <v>5</v>
      </c>
      <c r="H237" s="270">
        <f>IF('statement of marks'!AN14="","",'statement of marks'!AN14)</f>
        <v>5</v>
      </c>
      <c r="I237" s="277">
        <f>IF('statement of marks'!AO14="","",'statement of marks'!AO14)</f>
        <v>10</v>
      </c>
      <c r="J237" s="270">
        <f>IF('statement of marks'!AP14="","",'statement of marks'!AP14)</f>
        <v>5</v>
      </c>
      <c r="K237" s="270">
        <f>IF('statement of marks'!AQ14="","",'statement of marks'!AQ14)</f>
        <v>5</v>
      </c>
      <c r="L237" s="277">
        <f>IF('statement of marks'!AR14="","",'statement of marks'!AR14)</f>
        <v>10</v>
      </c>
      <c r="M237" s="270">
        <f>IF('statement of marks'!AT14="","",'statement of marks'!AT14)</f>
        <v>23</v>
      </c>
      <c r="N237" s="944"/>
      <c r="O237" s="270">
        <f>IF('statement of marks'!AV14="","",'statement of marks'!AV14)</f>
        <v>3</v>
      </c>
      <c r="P237" s="277">
        <f>IF('statement of marks'!AW14="","",'statement of marks'!AW14)</f>
        <v>49</v>
      </c>
      <c r="Q237" s="278">
        <f>IF('statement of marks'!AX14="","",'statement of marks'!AX14)</f>
        <v>79</v>
      </c>
      <c r="R237" s="270">
        <f>IF('statement of marks'!AY14="","",'statement of marks'!AY14)</f>
        <v>33</v>
      </c>
      <c r="S237" s="944"/>
      <c r="T237" s="270">
        <f>IF('statement of marks'!BA14="","",'statement of marks'!BA14)</f>
        <v>20</v>
      </c>
      <c r="U237" s="277">
        <f>IF('statement of marks'!BB14="","",'statement of marks'!BB14)</f>
        <v>86</v>
      </c>
      <c r="V237" s="279">
        <f>IF('statement of marks'!BC14="","",'statement of marks'!BC14)</f>
        <v>165</v>
      </c>
      <c r="W237" s="270">
        <f>IF('statement of marks'!BD14="","",'statement of marks'!BD14)</f>
        <v>83</v>
      </c>
      <c r="X237" s="271" t="str">
        <f>IF('statement of marks'!BE14="","",'statement of marks'!BE14)</f>
        <v>B</v>
      </c>
    </row>
    <row r="238" spans="1:24" ht="15" customHeight="1">
      <c r="A238" s="283"/>
      <c r="B238" s="774" t="str">
        <f>IF('statement of marks'!BH14="s","SANSKRIT",IF('statement of marks'!BH14="u","URDU",IF('statement of marks'!BH14="g","GUJRATI",IF('statement of marks'!BH14="p","PUNJABI",IF('statement of marks'!BH14="sd","fla/kh","THIRD LANGUAGE")))))</f>
        <v>SANSKRIT</v>
      </c>
      <c r="C238" s="784"/>
      <c r="D238" s="270">
        <f>IF('statement of marks'!BI14="","",'statement of marks'!BI14)</f>
        <v>5</v>
      </c>
      <c r="E238" s="270">
        <f>IF('statement of marks'!BJ14="","",'statement of marks'!BJ14)</f>
        <v>5</v>
      </c>
      <c r="F238" s="277">
        <f>IF('statement of marks'!BK14="","",'statement of marks'!BK14)</f>
        <v>10</v>
      </c>
      <c r="G238" s="270">
        <f>IF('statement of marks'!BL14="","",'statement of marks'!BL14)</f>
        <v>5</v>
      </c>
      <c r="H238" s="270">
        <f>IF('statement of marks'!BM14="","",'statement of marks'!BM14)</f>
        <v>5</v>
      </c>
      <c r="I238" s="277">
        <f>IF('statement of marks'!BN14="","",'statement of marks'!BN14)</f>
        <v>10</v>
      </c>
      <c r="J238" s="270">
        <f>IF('statement of marks'!BO14="","",'statement of marks'!BO14)</f>
        <v>5</v>
      </c>
      <c r="K238" s="270">
        <f>IF('statement of marks'!BP14="","",'statement of marks'!BP14)</f>
        <v>5</v>
      </c>
      <c r="L238" s="277">
        <f>IF('statement of marks'!BQ14="","",'statement of marks'!BQ14)</f>
        <v>10</v>
      </c>
      <c r="M238" s="270">
        <f>IF('statement of marks'!BS14="","",'statement of marks'!BS14)</f>
        <v>50</v>
      </c>
      <c r="N238" s="944"/>
      <c r="O238" s="270">
        <f>IF('statement of marks'!BT14="","",'statement of marks'!BT14)</f>
        <v>20</v>
      </c>
      <c r="P238" s="277">
        <f>IF('statement of marks'!BU14="","",'statement of marks'!BU14)</f>
        <v>70</v>
      </c>
      <c r="Q238" s="278">
        <f>IF('statement of marks'!BV14="","",'statement of marks'!BV14)</f>
        <v>100</v>
      </c>
      <c r="R238" s="270">
        <f>IF('statement of marks'!BW14="","",'statement of marks'!BW14)</f>
        <v>70</v>
      </c>
      <c r="S238" s="944"/>
      <c r="T238" s="270">
        <f>IF('statement of marks'!BX14="","",'statement of marks'!BX14)</f>
        <v>30</v>
      </c>
      <c r="U238" s="277">
        <f>IF('statement of marks'!BY14="","",'statement of marks'!BY14)</f>
        <v>100</v>
      </c>
      <c r="V238" s="279">
        <f>IF('statement of marks'!BZ14="","",'statement of marks'!BZ14)</f>
        <v>200</v>
      </c>
      <c r="W238" s="270">
        <f>IF('statement of marks'!CA14="","",'statement of marks'!CA14)</f>
        <v>100</v>
      </c>
      <c r="X238" s="271" t="str">
        <f>IF('statement of marks'!CB14="","",'statement of marks'!CB14)</f>
        <v>A</v>
      </c>
    </row>
    <row r="239" spans="1:24" ht="15" customHeight="1">
      <c r="A239" s="283"/>
      <c r="B239" s="774" t="str">
        <f>IF('statement of marks'!$CE$3="","",'statement of marks'!$CE$3)</f>
        <v>MATHEMATICS</v>
      </c>
      <c r="C239" s="784"/>
      <c r="D239" s="270">
        <f>IF('statement of marks'!CE14="","",'statement of marks'!CE14)</f>
        <v>5</v>
      </c>
      <c r="E239" s="270">
        <f>IF('statement of marks'!CF14="","",'statement of marks'!CF14)</f>
        <v>5</v>
      </c>
      <c r="F239" s="277">
        <f>IF('statement of marks'!CG14="","",'statement of marks'!CG14)</f>
        <v>10</v>
      </c>
      <c r="G239" s="270">
        <f>IF('statement of marks'!CH14="","",'statement of marks'!CH14)</f>
        <v>5</v>
      </c>
      <c r="H239" s="270">
        <f>IF('statement of marks'!CI14="","",'statement of marks'!CI14)</f>
        <v>5</v>
      </c>
      <c r="I239" s="277">
        <f>IF('statement of marks'!CJ14="","",'statement of marks'!CJ14)</f>
        <v>10</v>
      </c>
      <c r="J239" s="270">
        <f>IF('statement of marks'!CK14="","",'statement of marks'!CK14)</f>
        <v>5</v>
      </c>
      <c r="K239" s="270">
        <f>IF('statement of marks'!CL14="","",'statement of marks'!CL14)</f>
        <v>5</v>
      </c>
      <c r="L239" s="277">
        <f>IF('statement of marks'!CM14="","",'statement of marks'!CM14)</f>
        <v>10</v>
      </c>
      <c r="M239" s="270">
        <f>IF('statement of marks'!CO14="","",'statement of marks'!CO14)</f>
        <v>23</v>
      </c>
      <c r="N239" s="944">
        <v>50</v>
      </c>
      <c r="O239" s="270">
        <f>IF('statement of marks'!CQ14="","",'statement of marks'!CQ14)</f>
        <v>3</v>
      </c>
      <c r="P239" s="277">
        <f>IF('statement of marks'!CR14="","",'statement of marks'!CR14)</f>
        <v>49</v>
      </c>
      <c r="Q239" s="278">
        <f>IF('statement of marks'!CS14="","",'statement of marks'!CS14)</f>
        <v>79</v>
      </c>
      <c r="R239" s="270">
        <f>IF('statement of marks'!CT14="","",'statement of marks'!CT14)</f>
        <v>33</v>
      </c>
      <c r="S239" s="944">
        <v>70</v>
      </c>
      <c r="T239" s="270">
        <f>IF('statement of marks'!CV14="","",'statement of marks'!CV14)</f>
        <v>20</v>
      </c>
      <c r="U239" s="277">
        <f>IF('statement of marks'!CW14="","",'statement of marks'!CW14)</f>
        <v>86</v>
      </c>
      <c r="V239" s="279">
        <f>IF('statement of marks'!CX14="","",'statement of marks'!CX14)</f>
        <v>165</v>
      </c>
      <c r="W239" s="270">
        <f>IF('statement of marks'!CY14="","",'statement of marks'!CY14)</f>
        <v>83</v>
      </c>
      <c r="X239" s="271" t="str">
        <f>IF('statement of marks'!CZ14="","",'statement of marks'!CZ14)</f>
        <v>B</v>
      </c>
    </row>
    <row r="240" spans="1:24" ht="15" customHeight="1">
      <c r="A240" s="283"/>
      <c r="B240" s="774" t="str">
        <f>IF('statement of marks'!$DC$3="","",'statement of marks'!$DC$3)</f>
        <v>SCIENCE</v>
      </c>
      <c r="C240" s="784"/>
      <c r="D240" s="270">
        <f>IF('statement of marks'!DC14="","",'statement of marks'!DC14)</f>
        <v>5</v>
      </c>
      <c r="E240" s="270">
        <f>IF('statement of marks'!DD14="","",'statement of marks'!DD14)</f>
        <v>5</v>
      </c>
      <c r="F240" s="277">
        <f>IF('statement of marks'!DE14="","",'statement of marks'!DE14)</f>
        <v>10</v>
      </c>
      <c r="G240" s="270">
        <f>IF('statement of marks'!DF14="","",'statement of marks'!DF14)</f>
        <v>5</v>
      </c>
      <c r="H240" s="270">
        <f>IF('statement of marks'!DG14="","",'statement of marks'!DG14)</f>
        <v>5</v>
      </c>
      <c r="I240" s="277">
        <f>IF('statement of marks'!DH14="","",'statement of marks'!DH14)</f>
        <v>10</v>
      </c>
      <c r="J240" s="270">
        <f>IF('statement of marks'!DI14="","",'statement of marks'!DI14)</f>
        <v>5</v>
      </c>
      <c r="K240" s="270">
        <f>IF('statement of marks'!DJ14="","",'statement of marks'!DJ14)</f>
        <v>5</v>
      </c>
      <c r="L240" s="277">
        <f>IF('statement of marks'!DK14="","",'statement of marks'!DK14)</f>
        <v>10</v>
      </c>
      <c r="M240" s="270">
        <f>IF('statement of marks'!DM14="","",'statement of marks'!DM14)</f>
        <v>50</v>
      </c>
      <c r="N240" s="944"/>
      <c r="O240" s="270">
        <f>IF('statement of marks'!DN14="","",'statement of marks'!DN14)</f>
        <v>20</v>
      </c>
      <c r="P240" s="277">
        <f>IF('statement of marks'!DO14="","",'statement of marks'!DO14)</f>
        <v>70</v>
      </c>
      <c r="Q240" s="278">
        <f>IF('statement of marks'!DP14="","",'statement of marks'!DP14)</f>
        <v>100</v>
      </c>
      <c r="R240" s="270">
        <f>IF('statement of marks'!DQ14="","",'statement of marks'!DQ14)</f>
        <v>70</v>
      </c>
      <c r="S240" s="944"/>
      <c r="T240" s="270">
        <f>IF('statement of marks'!DR14="","",'statement of marks'!DR14)</f>
        <v>30</v>
      </c>
      <c r="U240" s="277">
        <f>IF('statement of marks'!DS14="","",'statement of marks'!DS14)</f>
        <v>100</v>
      </c>
      <c r="V240" s="279">
        <f>IF('statement of marks'!DT14="","",'statement of marks'!DT14)</f>
        <v>200</v>
      </c>
      <c r="W240" s="270">
        <f>IF('statement of marks'!DU14="","",'statement of marks'!DU14)</f>
        <v>100</v>
      </c>
      <c r="X240" s="271" t="str">
        <f>IF('statement of marks'!DV14="","",'statement of marks'!DV14)</f>
        <v>A</v>
      </c>
    </row>
    <row r="241" spans="1:24" ht="15" customHeight="1">
      <c r="A241" s="283"/>
      <c r="B241" s="774" t="str">
        <f>IF('statement of marks'!$DY$3="","",'statement of marks'!$DY$3)</f>
        <v>SOCIAL STUDIES</v>
      </c>
      <c r="C241" s="784"/>
      <c r="D241" s="270">
        <f>IF('statement of marks'!DY14="","",'statement of marks'!DY14)</f>
        <v>5</v>
      </c>
      <c r="E241" s="270">
        <f>IF('statement of marks'!DZ14="","",'statement of marks'!DZ14)</f>
        <v>5</v>
      </c>
      <c r="F241" s="277">
        <f>IF('statement of marks'!EA14="","",'statement of marks'!EA14)</f>
        <v>10</v>
      </c>
      <c r="G241" s="270">
        <f>IF('statement of marks'!EB14="","",'statement of marks'!EB14)</f>
        <v>5</v>
      </c>
      <c r="H241" s="270">
        <f>IF('statement of marks'!EC14="","",'statement of marks'!EC14)</f>
        <v>5</v>
      </c>
      <c r="I241" s="277">
        <f>IF('statement of marks'!ED14="","",'statement of marks'!ED14)</f>
        <v>10</v>
      </c>
      <c r="J241" s="270">
        <f>IF('statement of marks'!EE14="","",'statement of marks'!EE14)</f>
        <v>5</v>
      </c>
      <c r="K241" s="270">
        <f>IF('statement of marks'!EF14="","",'statement of marks'!EF14)</f>
        <v>5</v>
      </c>
      <c r="L241" s="277">
        <f>IF('statement of marks'!EG14="","",'statement of marks'!EG14)</f>
        <v>10</v>
      </c>
      <c r="M241" s="270">
        <f>IF('statement of marks'!EI14="","",'statement of marks'!EI14)</f>
        <v>50</v>
      </c>
      <c r="N241" s="944"/>
      <c r="O241" s="270">
        <f>IF('statement of marks'!EJ14="","",'statement of marks'!EJ14)</f>
        <v>20</v>
      </c>
      <c r="P241" s="277">
        <f>IF('statement of marks'!EK14="","",'statement of marks'!EK14)</f>
        <v>70</v>
      </c>
      <c r="Q241" s="278">
        <f>IF('statement of marks'!EL14="","",'statement of marks'!EL14)</f>
        <v>100</v>
      </c>
      <c r="R241" s="270">
        <f>IF('statement of marks'!EM14="","",'statement of marks'!EM14)</f>
        <v>70</v>
      </c>
      <c r="S241" s="944"/>
      <c r="T241" s="270">
        <f>IF('statement of marks'!EN14="","",'statement of marks'!EN14)</f>
        <v>30</v>
      </c>
      <c r="U241" s="277">
        <f>IF('statement of marks'!EO14="","",'statement of marks'!EO14)</f>
        <v>100</v>
      </c>
      <c r="V241" s="279">
        <f>IF('statement of marks'!EP14="","",'statement of marks'!EP14)</f>
        <v>200</v>
      </c>
      <c r="W241" s="270">
        <f>IF('statement of marks'!EQ14="","",'statement of marks'!EQ14)</f>
        <v>100</v>
      </c>
      <c r="X241" s="271" t="str">
        <f>IF('statement of marks'!ER14="","",'statement of marks'!ER14)</f>
        <v>A</v>
      </c>
    </row>
    <row r="242" spans="1:24" ht="15" customHeight="1">
      <c r="A242" s="283"/>
      <c r="B242" s="774" t="s">
        <v>173</v>
      </c>
      <c r="C242" s="784"/>
      <c r="D242" s="792" t="s">
        <v>168</v>
      </c>
      <c r="E242" s="792"/>
      <c r="F242" s="792"/>
      <c r="G242" s="792" t="s">
        <v>169</v>
      </c>
      <c r="H242" s="792"/>
      <c r="I242" s="792"/>
      <c r="J242" s="792" t="s">
        <v>178</v>
      </c>
      <c r="K242" s="792"/>
      <c r="L242" s="792"/>
      <c r="M242" s="792" t="s">
        <v>170</v>
      </c>
      <c r="N242" s="792"/>
      <c r="O242" s="792"/>
      <c r="P242" s="792"/>
      <c r="Q242" s="792" t="s">
        <v>223</v>
      </c>
      <c r="R242" s="792"/>
      <c r="S242" s="792"/>
      <c r="T242" s="792"/>
      <c r="U242" s="280"/>
      <c r="V242" s="792" t="s">
        <v>218</v>
      </c>
      <c r="W242" s="792"/>
      <c r="X242" s="827"/>
    </row>
    <row r="243" spans="1:24" ht="15" customHeight="1">
      <c r="A243" s="284"/>
      <c r="B243" s="828" t="s">
        <v>167</v>
      </c>
      <c r="C243" s="829"/>
      <c r="D243" s="830">
        <f>IF('statement of marks'!EU$6="","",'statement of marks'!EU$6)</f>
        <v>20</v>
      </c>
      <c r="E243" s="830"/>
      <c r="F243" s="830"/>
      <c r="G243" s="830">
        <f>IF('statement of marks'!EV$6="","",'statement of marks'!EV$6)</f>
        <v>20</v>
      </c>
      <c r="H243" s="830"/>
      <c r="I243" s="830"/>
      <c r="J243" s="830">
        <f>IF('statement of marks'!EX$6="","",'statement of marks'!EX$6)</f>
        <v>20</v>
      </c>
      <c r="K243" s="830"/>
      <c r="L243" s="830"/>
      <c r="M243" s="830">
        <f>IF('statement of marks'!EW$6="","",'statement of marks'!EW$6)</f>
        <v>20</v>
      </c>
      <c r="N243" s="830"/>
      <c r="O243" s="830"/>
      <c r="P243" s="830"/>
      <c r="Q243" s="830">
        <f>IF('statement of marks'!EY$6="","",'statement of marks'!EY$6)</f>
        <v>20</v>
      </c>
      <c r="R243" s="830"/>
      <c r="S243" s="830"/>
      <c r="T243" s="830"/>
      <c r="U243" s="289"/>
      <c r="V243" s="272">
        <f>IF('statement of marks'!EZ$6="","",'statement of marks'!EZ$6)</f>
        <v>100</v>
      </c>
      <c r="W243" s="272" t="s">
        <v>222</v>
      </c>
      <c r="X243" s="276" t="s">
        <v>69</v>
      </c>
    </row>
    <row r="244" spans="1:24" ht="15" customHeight="1">
      <c r="A244" s="283"/>
      <c r="B244" s="774" t="str">
        <f>IF('statement of marks'!$EU$3="","",'statement of marks'!$EU$3)</f>
        <v>WORK EXPERIENCE</v>
      </c>
      <c r="C244" s="784"/>
      <c r="D244" s="783">
        <f>IF('statement of marks'!EU14="","",'statement of marks'!EU14)</f>
        <v>20</v>
      </c>
      <c r="E244" s="783"/>
      <c r="F244" s="783"/>
      <c r="G244" s="783">
        <f>IF('statement of marks'!EV14="","",'statement of marks'!EV14)</f>
        <v>20</v>
      </c>
      <c r="H244" s="783"/>
      <c r="I244" s="783"/>
      <c r="J244" s="783">
        <f>IF('statement of marks'!EX14="","",'statement of marks'!EX14)</f>
        <v>20</v>
      </c>
      <c r="K244" s="783"/>
      <c r="L244" s="783"/>
      <c r="M244" s="783">
        <f>IF('statement of marks'!EW14="","",'statement of marks'!EW14)</f>
        <v>20</v>
      </c>
      <c r="N244" s="783"/>
      <c r="O244" s="783"/>
      <c r="P244" s="783"/>
      <c r="Q244" s="783">
        <f>IF('statement of marks'!EY14="","",'statement of marks'!EY14)</f>
        <v>20</v>
      </c>
      <c r="R244" s="783"/>
      <c r="S244" s="783"/>
      <c r="T244" s="783"/>
      <c r="U244" s="280"/>
      <c r="V244" s="280">
        <f>IF('statement of marks'!EZ14="","",'statement of marks'!EZ14)</f>
        <v>100</v>
      </c>
      <c r="W244" s="280">
        <f>IF('statement of marks'!FA14="","",'statement of marks'!FA14)</f>
        <v>100</v>
      </c>
      <c r="X244" s="281" t="str">
        <f>IF('statement of marks'!FB14="","",'statement of marks'!FB14)</f>
        <v>A</v>
      </c>
    </row>
    <row r="245" spans="1:24" ht="15" customHeight="1">
      <c r="A245" s="283"/>
      <c r="B245" s="774" t="str">
        <f>IF('statement of marks'!$FE$3="","",'statement of marks'!$FE$3)</f>
        <v>ART EDUCATION</v>
      </c>
      <c r="C245" s="784"/>
      <c r="D245" s="783">
        <f>IF('statement of marks'!FE14="","",'statement of marks'!FE14)</f>
        <v>20</v>
      </c>
      <c r="E245" s="783"/>
      <c r="F245" s="783"/>
      <c r="G245" s="783">
        <f>IF('statement of marks'!FF14="","",'statement of marks'!FF14)</f>
        <v>20</v>
      </c>
      <c r="H245" s="783"/>
      <c r="I245" s="783"/>
      <c r="J245" s="783">
        <f>IF('statement of marks'!FH14="","",'statement of marks'!FH14)</f>
        <v>20</v>
      </c>
      <c r="K245" s="783"/>
      <c r="L245" s="783"/>
      <c r="M245" s="783">
        <f>IF('statement of marks'!FG14="","",'statement of marks'!FG14)</f>
        <v>20</v>
      </c>
      <c r="N245" s="783"/>
      <c r="O245" s="783"/>
      <c r="P245" s="783"/>
      <c r="Q245" s="783">
        <f>IF('statement of marks'!FI14="","",'statement of marks'!FI14)</f>
        <v>20</v>
      </c>
      <c r="R245" s="783"/>
      <c r="S245" s="783"/>
      <c r="T245" s="783"/>
      <c r="U245" s="280"/>
      <c r="V245" s="280">
        <f>IF('statement of marks'!FJ14="","",'statement of marks'!FJ14)</f>
        <v>100</v>
      </c>
      <c r="W245" s="280">
        <f>IF('statement of marks'!FK14="","",'statement of marks'!FK14)</f>
        <v>100</v>
      </c>
      <c r="X245" s="281" t="str">
        <f>IF('statement of marks'!FL14="","",'statement of marks'!FL14)</f>
        <v>A</v>
      </c>
    </row>
    <row r="246" spans="1:24" ht="15" customHeight="1">
      <c r="A246" s="283"/>
      <c r="B246" s="774" t="str">
        <f>IF('statement of marks'!$FO$3="","",'statement of marks'!$FO$3)</f>
        <v>PHYSICIAL EDUCATION</v>
      </c>
      <c r="C246" s="784"/>
      <c r="D246" s="783">
        <f>IF('statement of marks'!FO14="","",'statement of marks'!FO14)</f>
        <v>20</v>
      </c>
      <c r="E246" s="783"/>
      <c r="F246" s="783"/>
      <c r="G246" s="783">
        <f>IF('statement of marks'!FP14="","",'statement of marks'!FP14)</f>
        <v>20</v>
      </c>
      <c r="H246" s="783"/>
      <c r="I246" s="783"/>
      <c r="J246" s="783">
        <f>IF('statement of marks'!FR14="","",'statement of marks'!FR14)</f>
        <v>20</v>
      </c>
      <c r="K246" s="783"/>
      <c r="L246" s="783"/>
      <c r="M246" s="783">
        <f>IF('statement of marks'!FQ14="","",'statement of marks'!FQ14)</f>
        <v>20</v>
      </c>
      <c r="N246" s="783"/>
      <c r="O246" s="783"/>
      <c r="P246" s="783"/>
      <c r="Q246" s="783">
        <f>IF('statement of marks'!FS14="","",'statement of marks'!FS14)</f>
        <v>20</v>
      </c>
      <c r="R246" s="783"/>
      <c r="S246" s="783"/>
      <c r="T246" s="783"/>
      <c r="U246" s="280"/>
      <c r="V246" s="280">
        <f>IF('statement of marks'!FT14="","",'statement of marks'!FT14)</f>
        <v>100</v>
      </c>
      <c r="W246" s="280">
        <f>IF('statement of marks'!FU14="","",'statement of marks'!FU14)</f>
        <v>100</v>
      </c>
      <c r="X246" s="281" t="str">
        <f>IF('statement of marks'!FV14="","",'statement of marks'!FV14)</f>
        <v>A</v>
      </c>
    </row>
    <row r="247" spans="1:24" ht="15" customHeight="1">
      <c r="A247" s="283"/>
      <c r="B247" s="771" t="s">
        <v>174</v>
      </c>
      <c r="C247" s="774"/>
      <c r="D247" s="792" t="str">
        <f>details!$DZ$3</f>
        <v>AUGUST</v>
      </c>
      <c r="E247" s="792"/>
      <c r="F247" s="792"/>
      <c r="G247" s="792" t="str">
        <f>details!$ED$3</f>
        <v>OCTOBER</v>
      </c>
      <c r="H247" s="792"/>
      <c r="I247" s="792"/>
      <c r="J247" s="792" t="str">
        <f>details!$EL$3</f>
        <v>FEBURARY</v>
      </c>
      <c r="K247" s="792"/>
      <c r="L247" s="792"/>
      <c r="M247" s="792" t="str">
        <f>details!$EH$3</f>
        <v>DECEMBER</v>
      </c>
      <c r="N247" s="792"/>
      <c r="O247" s="792"/>
      <c r="P247" s="792"/>
      <c r="Q247" s="792" t="str">
        <f>details!$EP$3</f>
        <v>GRAND TOAL</v>
      </c>
      <c r="R247" s="792"/>
      <c r="S247" s="792"/>
      <c r="T247" s="792"/>
      <c r="U247" s="759" t="s">
        <v>119</v>
      </c>
      <c r="V247" s="760"/>
      <c r="W247" s="760"/>
      <c r="X247" s="761"/>
    </row>
    <row r="248" spans="1:24" ht="15" customHeight="1">
      <c r="A248" s="283"/>
      <c r="B248" s="774" t="s">
        <v>176</v>
      </c>
      <c r="C248" s="784"/>
      <c r="D248" s="826" t="str">
        <f>IF(details!EA14="","",details!EA14)</f>
        <v/>
      </c>
      <c r="E248" s="826"/>
      <c r="F248" s="826"/>
      <c r="G248" s="826" t="str">
        <f>IF(details!EE14="","",details!EE14)</f>
        <v/>
      </c>
      <c r="H248" s="826"/>
      <c r="I248" s="826"/>
      <c r="J248" s="826" t="str">
        <f>IF(details!EM14="","",details!EM14)</f>
        <v/>
      </c>
      <c r="K248" s="826"/>
      <c r="L248" s="826"/>
      <c r="M248" s="826" t="str">
        <f>IF(details!EI14="","",details!EI14)</f>
        <v/>
      </c>
      <c r="N248" s="826"/>
      <c r="O248" s="826"/>
      <c r="P248" s="826"/>
      <c r="Q248" s="826" t="str">
        <f>IF(details!EQ14="","",details!EQ14)</f>
        <v/>
      </c>
      <c r="R248" s="826"/>
      <c r="S248" s="826"/>
      <c r="T248" s="826"/>
      <c r="U248" s="762">
        <f>'statement of marks'!$HL$108</f>
        <v>45046</v>
      </c>
      <c r="V248" s="763"/>
      <c r="W248" s="763"/>
      <c r="X248" s="764"/>
    </row>
    <row r="249" spans="1:24" ht="15" customHeight="1">
      <c r="A249" s="283"/>
      <c r="B249" s="823" t="s">
        <v>175</v>
      </c>
      <c r="C249" s="824"/>
      <c r="D249" s="825" t="str">
        <f>IF(details!DZ14="","",details!DZ14)</f>
        <v/>
      </c>
      <c r="E249" s="825"/>
      <c r="F249" s="825"/>
      <c r="G249" s="825" t="str">
        <f>IF(details!ED14="","",details!ED14)</f>
        <v/>
      </c>
      <c r="H249" s="825"/>
      <c r="I249" s="825"/>
      <c r="J249" s="825" t="str">
        <f>IF(details!EL14="","",details!EL14)</f>
        <v/>
      </c>
      <c r="K249" s="825"/>
      <c r="L249" s="825"/>
      <c r="M249" s="825" t="str">
        <f>IF(details!EH14="","",details!EH14)</f>
        <v/>
      </c>
      <c r="N249" s="825"/>
      <c r="O249" s="825"/>
      <c r="P249" s="825"/>
      <c r="Q249" s="825" t="str">
        <f>IF(details!EP14="","",details!EP14)</f>
        <v/>
      </c>
      <c r="R249" s="825"/>
      <c r="S249" s="825"/>
      <c r="T249" s="825"/>
      <c r="U249" s="759"/>
      <c r="V249" s="760"/>
      <c r="W249" s="760"/>
      <c r="X249" s="761"/>
    </row>
    <row r="250" spans="1:24" ht="15" customHeight="1">
      <c r="A250" s="816"/>
      <c r="B250" s="818" t="s">
        <v>235</v>
      </c>
      <c r="C250" s="819"/>
      <c r="D250" s="813" t="s">
        <v>190</v>
      </c>
      <c r="E250" s="813"/>
      <c r="F250" s="813"/>
      <c r="G250" s="813" t="s">
        <v>191</v>
      </c>
      <c r="H250" s="813"/>
      <c r="I250" s="813"/>
      <c r="J250" s="813" t="s">
        <v>148</v>
      </c>
      <c r="K250" s="813"/>
      <c r="L250" s="813"/>
      <c r="M250" s="813" t="s">
        <v>224</v>
      </c>
      <c r="N250" s="813"/>
      <c r="O250" s="813"/>
      <c r="P250" s="813"/>
      <c r="Q250" s="822" t="s">
        <v>196</v>
      </c>
      <c r="R250" s="822"/>
      <c r="S250" s="822"/>
      <c r="T250" s="822"/>
      <c r="U250" s="813" t="s">
        <v>233</v>
      </c>
      <c r="V250" s="813"/>
      <c r="W250" s="813"/>
      <c r="X250" s="815"/>
    </row>
    <row r="251" spans="1:24" ht="15" customHeight="1">
      <c r="A251" s="817"/>
      <c r="B251" s="820"/>
      <c r="C251" s="821"/>
      <c r="D251" s="813">
        <f>'statement of marks'!HJ14</f>
        <v>1200</v>
      </c>
      <c r="E251" s="813"/>
      <c r="F251" s="813"/>
      <c r="G251" s="813">
        <f>'statement of marks'!HK14</f>
        <v>1095</v>
      </c>
      <c r="H251" s="813"/>
      <c r="I251" s="813"/>
      <c r="J251" s="814">
        <f>'statement of marks'!HL14</f>
        <v>91.25</v>
      </c>
      <c r="K251" s="814"/>
      <c r="L251" s="814"/>
      <c r="M251" s="813" t="str">
        <f>'statement of marks'!HO14</f>
        <v>A</v>
      </c>
      <c r="N251" s="813"/>
      <c r="O251" s="813"/>
      <c r="P251" s="813"/>
      <c r="Q251" s="813">
        <f>'statement of marks'!HN14</f>
        <v>6.9999999999999982</v>
      </c>
      <c r="R251" s="813"/>
      <c r="S251" s="813"/>
      <c r="T251" s="813"/>
      <c r="U251" s="813" t="str">
        <f>'statement of marks'!HI14</f>
        <v>PASSED</v>
      </c>
      <c r="V251" s="813"/>
      <c r="W251" s="813"/>
      <c r="X251" s="815"/>
    </row>
    <row r="252" spans="1:24" ht="15" customHeight="1">
      <c r="A252" s="283"/>
      <c r="B252" s="811" t="s">
        <v>177</v>
      </c>
      <c r="C252" s="812"/>
      <c r="D252" s="792"/>
      <c r="E252" s="792"/>
      <c r="F252" s="792"/>
      <c r="G252" s="792"/>
      <c r="H252" s="792"/>
      <c r="I252" s="792"/>
      <c r="J252" s="792"/>
      <c r="K252" s="792"/>
      <c r="L252" s="792"/>
      <c r="M252" s="792"/>
      <c r="N252" s="792"/>
      <c r="O252" s="792"/>
      <c r="P252" s="792"/>
      <c r="Q252" s="792"/>
      <c r="R252" s="792"/>
      <c r="S252" s="792"/>
      <c r="T252" s="792"/>
      <c r="U252" s="793"/>
      <c r="V252" s="794"/>
      <c r="W252" s="794"/>
      <c r="X252" s="804"/>
    </row>
    <row r="253" spans="1:24" ht="15" customHeight="1">
      <c r="A253" s="283"/>
      <c r="B253" s="809" t="s">
        <v>162</v>
      </c>
      <c r="C253" s="810"/>
      <c r="D253" s="792"/>
      <c r="E253" s="792"/>
      <c r="F253" s="792"/>
      <c r="G253" s="792"/>
      <c r="H253" s="792"/>
      <c r="I253" s="792"/>
      <c r="J253" s="792"/>
      <c r="K253" s="792"/>
      <c r="L253" s="792"/>
      <c r="M253" s="792"/>
      <c r="N253" s="792"/>
      <c r="O253" s="792"/>
      <c r="P253" s="792"/>
      <c r="Q253" s="792"/>
      <c r="R253" s="792"/>
      <c r="S253" s="792"/>
      <c r="T253" s="792"/>
      <c r="U253" s="796"/>
      <c r="V253" s="797"/>
      <c r="W253" s="797"/>
      <c r="X253" s="805"/>
    </row>
    <row r="254" spans="1:24" ht="15" customHeight="1">
      <c r="A254" s="283"/>
      <c r="B254" s="811" t="s">
        <v>163</v>
      </c>
      <c r="C254" s="812"/>
      <c r="D254" s="792"/>
      <c r="E254" s="792"/>
      <c r="F254" s="792"/>
      <c r="G254" s="792"/>
      <c r="H254" s="792"/>
      <c r="I254" s="792"/>
      <c r="J254" s="792"/>
      <c r="K254" s="792"/>
      <c r="L254" s="792"/>
      <c r="M254" s="792"/>
      <c r="N254" s="792"/>
      <c r="O254" s="792"/>
      <c r="P254" s="792"/>
      <c r="Q254" s="793" t="s">
        <v>225</v>
      </c>
      <c r="R254" s="794"/>
      <c r="S254" s="794"/>
      <c r="T254" s="795"/>
      <c r="U254" s="806"/>
      <c r="V254" s="807"/>
      <c r="W254" s="807"/>
      <c r="X254" s="808"/>
    </row>
    <row r="255" spans="1:24" ht="15" customHeight="1">
      <c r="A255" s="283"/>
      <c r="B255" s="802" t="s">
        <v>164</v>
      </c>
      <c r="C255" s="803"/>
      <c r="D255" s="792"/>
      <c r="E255" s="792"/>
      <c r="F255" s="792"/>
      <c r="G255" s="792"/>
      <c r="H255" s="792"/>
      <c r="I255" s="792"/>
      <c r="J255" s="792"/>
      <c r="K255" s="792"/>
      <c r="L255" s="792"/>
      <c r="M255" s="792"/>
      <c r="N255" s="792"/>
      <c r="O255" s="792"/>
      <c r="P255" s="792"/>
      <c r="Q255" s="796"/>
      <c r="R255" s="797"/>
      <c r="S255" s="797"/>
      <c r="T255" s="798"/>
      <c r="U255" s="785" t="s">
        <v>164</v>
      </c>
      <c r="V255" s="785"/>
      <c r="W255" s="785"/>
      <c r="X255" s="786"/>
    </row>
    <row r="256" spans="1:24" ht="15" customHeight="1" thickBot="1">
      <c r="A256" s="282"/>
      <c r="B256" s="787" t="s">
        <v>226</v>
      </c>
      <c r="C256" s="788"/>
      <c r="D256" s="789"/>
      <c r="E256" s="789"/>
      <c r="F256" s="789"/>
      <c r="G256" s="789"/>
      <c r="H256" s="789"/>
      <c r="I256" s="789"/>
      <c r="J256" s="789"/>
      <c r="K256" s="789"/>
      <c r="L256" s="789"/>
      <c r="M256" s="789"/>
      <c r="N256" s="789"/>
      <c r="O256" s="789"/>
      <c r="P256" s="789"/>
      <c r="Q256" s="799"/>
      <c r="R256" s="800"/>
      <c r="S256" s="800"/>
      <c r="T256" s="801"/>
      <c r="U256" s="790" t="s">
        <v>180</v>
      </c>
      <c r="V256" s="790"/>
      <c r="W256" s="790"/>
      <c r="X256" s="791"/>
    </row>
    <row r="257" spans="1:24" ht="15" customHeight="1">
      <c r="A257" s="285"/>
      <c r="B257" s="765" t="s">
        <v>179</v>
      </c>
      <c r="C257" s="766"/>
      <c r="D257" s="766"/>
      <c r="E257" s="766"/>
      <c r="F257" s="766"/>
      <c r="G257" s="766"/>
      <c r="H257" s="766"/>
      <c r="I257" s="766"/>
      <c r="J257" s="766"/>
      <c r="K257" s="766"/>
      <c r="L257" s="766"/>
      <c r="M257" s="766"/>
      <c r="N257" s="766"/>
      <c r="O257" s="766"/>
      <c r="P257" s="766"/>
      <c r="Q257" s="766"/>
      <c r="R257" s="766"/>
      <c r="S257" s="766"/>
      <c r="T257" s="766"/>
      <c r="U257" s="766"/>
      <c r="V257" s="766"/>
      <c r="W257" s="766"/>
      <c r="X257" s="767"/>
    </row>
    <row r="258" spans="1:24" ht="15" customHeight="1">
      <c r="A258" s="283"/>
      <c r="B258" s="768" t="str">
        <f>IF('statement of marks'!$A$1="","",'statement of marks'!$A$1)</f>
        <v>GOVT. HR. SEC. SCHOOL, MARJEEVI, NIMBAHERA</v>
      </c>
      <c r="C258" s="769"/>
      <c r="D258" s="769"/>
      <c r="E258" s="769"/>
      <c r="F258" s="769"/>
      <c r="G258" s="769"/>
      <c r="H258" s="769"/>
      <c r="I258" s="769"/>
      <c r="J258" s="769"/>
      <c r="K258" s="769"/>
      <c r="L258" s="769"/>
      <c r="M258" s="769"/>
      <c r="N258" s="769"/>
      <c r="O258" s="769"/>
      <c r="P258" s="769"/>
      <c r="Q258" s="769"/>
      <c r="R258" s="769"/>
      <c r="S258" s="769"/>
      <c r="T258" s="769"/>
      <c r="U258" s="769"/>
      <c r="V258" s="769"/>
      <c r="W258" s="769"/>
      <c r="X258" s="770"/>
    </row>
    <row r="259" spans="1:24" ht="15" customHeight="1">
      <c r="A259" s="283"/>
      <c r="B259" s="771" t="s">
        <v>118</v>
      </c>
      <c r="C259" s="771"/>
      <c r="D259" s="771" t="str">
        <f>IF('statement of marks'!$H$3="","",'statement of marks'!$H$3)</f>
        <v>2022-23</v>
      </c>
      <c r="E259" s="771"/>
      <c r="F259" s="771"/>
      <c r="G259" s="771"/>
      <c r="H259" s="771"/>
      <c r="I259" s="771"/>
      <c r="J259" s="771"/>
      <c r="K259" s="771"/>
      <c r="L259" s="771"/>
      <c r="M259" s="771"/>
      <c r="N259" s="771"/>
      <c r="O259" s="771"/>
      <c r="P259" s="771"/>
      <c r="Q259" s="771"/>
      <c r="R259" s="771"/>
      <c r="S259" s="771"/>
      <c r="T259" s="771"/>
      <c r="U259" s="771"/>
      <c r="V259" s="771"/>
      <c r="W259" s="771"/>
      <c r="X259" s="772"/>
    </row>
    <row r="260" spans="1:24" ht="15" customHeight="1">
      <c r="A260" s="283"/>
      <c r="B260" s="771" t="s">
        <v>158</v>
      </c>
      <c r="C260" s="771"/>
      <c r="D260" s="771" t="str">
        <f>IF('statement of marks'!I15="","",'statement of marks'!I15)</f>
        <v>A9</v>
      </c>
      <c r="E260" s="771"/>
      <c r="F260" s="771"/>
      <c r="G260" s="771"/>
      <c r="H260" s="771"/>
      <c r="I260" s="771"/>
      <c r="J260" s="771"/>
      <c r="K260" s="771"/>
      <c r="L260" s="771"/>
      <c r="M260" s="771"/>
      <c r="N260" s="771"/>
      <c r="O260" s="771"/>
      <c r="P260" s="771"/>
      <c r="Q260" s="771"/>
      <c r="R260" s="771"/>
      <c r="S260" s="771"/>
      <c r="T260" s="771"/>
      <c r="U260" s="771"/>
      <c r="V260" s="771"/>
      <c r="W260" s="771"/>
      <c r="X260" s="772"/>
    </row>
    <row r="261" spans="1:24" ht="15" customHeight="1">
      <c r="A261" s="283"/>
      <c r="B261" s="771" t="s">
        <v>20</v>
      </c>
      <c r="C261" s="771"/>
      <c r="D261" s="771" t="str">
        <f>IF('statement of marks'!J15="","",'statement of marks'!J15)</f>
        <v>B9</v>
      </c>
      <c r="E261" s="771"/>
      <c r="F261" s="771"/>
      <c r="G261" s="771"/>
      <c r="H261" s="771"/>
      <c r="I261" s="771"/>
      <c r="J261" s="771"/>
      <c r="K261" s="771"/>
      <c r="L261" s="771"/>
      <c r="M261" s="771"/>
      <c r="N261" s="771"/>
      <c r="O261" s="771"/>
      <c r="P261" s="771"/>
      <c r="Q261" s="771"/>
      <c r="R261" s="771"/>
      <c r="S261" s="771"/>
      <c r="T261" s="771"/>
      <c r="U261" s="771"/>
      <c r="V261" s="771"/>
      <c r="W261" s="771"/>
      <c r="X261" s="772"/>
    </row>
    <row r="262" spans="1:24" ht="15" customHeight="1">
      <c r="A262" s="283"/>
      <c r="B262" s="773" t="s">
        <v>21</v>
      </c>
      <c r="C262" s="773"/>
      <c r="D262" s="773" t="str">
        <f>IF('statement of marks'!K15="","",'statement of marks'!K15)</f>
        <v>C9</v>
      </c>
      <c r="E262" s="773"/>
      <c r="F262" s="773"/>
      <c r="G262" s="771"/>
      <c r="H262" s="771"/>
      <c r="I262" s="771"/>
      <c r="J262" s="771"/>
      <c r="K262" s="771"/>
      <c r="L262" s="771"/>
      <c r="M262" s="771"/>
      <c r="N262" s="771"/>
      <c r="O262" s="771"/>
      <c r="P262" s="771"/>
      <c r="Q262" s="771"/>
      <c r="R262" s="771"/>
      <c r="S262" s="771"/>
      <c r="T262" s="771"/>
      <c r="U262" s="771"/>
      <c r="V262" s="771"/>
      <c r="W262" s="771"/>
      <c r="X262" s="772"/>
    </row>
    <row r="263" spans="1:24" ht="15" customHeight="1">
      <c r="A263" s="283"/>
      <c r="B263" s="771" t="s">
        <v>159</v>
      </c>
      <c r="C263" s="771"/>
      <c r="D263" s="771" t="str">
        <f>IF('statement of marks'!$G$3="","",'statement of marks'!$G$3)</f>
        <v>6 A</v>
      </c>
      <c r="E263" s="771"/>
      <c r="F263" s="774"/>
      <c r="G263" s="775" t="s">
        <v>160</v>
      </c>
      <c r="H263" s="775"/>
      <c r="I263" s="775"/>
      <c r="J263" s="775">
        <f>IF('statement of marks'!D15="","",'statement of marks'!D15)</f>
        <v>809</v>
      </c>
      <c r="K263" s="775"/>
      <c r="L263" s="775"/>
      <c r="M263" s="776" t="s">
        <v>79</v>
      </c>
      <c r="N263" s="938"/>
      <c r="O263" s="775"/>
      <c r="P263" s="775"/>
      <c r="Q263" s="775" t="str">
        <f>IF('statement of marks'!F15="","",'statement of marks'!F15)</f>
        <v/>
      </c>
      <c r="R263" s="775"/>
      <c r="S263" s="775"/>
      <c r="T263" s="777"/>
      <c r="U263" s="778" t="str">
        <f>IF('statement of marks'!$I$3="","",'statement of marks'!$I$3)</f>
        <v>SCHOOL DISE CODE</v>
      </c>
      <c r="V263" s="779"/>
      <c r="W263" s="779"/>
      <c r="X263" s="780"/>
    </row>
    <row r="264" spans="1:24" ht="15" customHeight="1">
      <c r="A264" s="283"/>
      <c r="B264" s="263" t="s">
        <v>172</v>
      </c>
      <c r="C264" s="264"/>
      <c r="D264" s="781" t="str">
        <f>IF('statement of marks'!G15="","",'statement of marks'!G15)</f>
        <v/>
      </c>
      <c r="E264" s="782"/>
      <c r="F264" s="782"/>
      <c r="G264" s="834" t="str">
        <f>IF('statement of marks'!H15="","",'statement of marks'!H15)</f>
        <v/>
      </c>
      <c r="H264" s="834"/>
      <c r="I264" s="834"/>
      <c r="J264" s="834"/>
      <c r="K264" s="834"/>
      <c r="L264" s="834"/>
      <c r="M264" s="834"/>
      <c r="N264" s="834"/>
      <c r="O264" s="834"/>
      <c r="P264" s="834"/>
      <c r="Q264" s="834"/>
      <c r="R264" s="834"/>
      <c r="S264" s="834"/>
      <c r="T264" s="835"/>
      <c r="U264" s="774" t="str">
        <f>IF('statement of marks'!$J$3="","",'statement of marks'!$J$3)</f>
        <v>08291009401</v>
      </c>
      <c r="V264" s="784"/>
      <c r="W264" s="784"/>
      <c r="X264" s="836"/>
    </row>
    <row r="265" spans="1:24" ht="15" customHeight="1">
      <c r="A265" s="283"/>
      <c r="B265" s="265" t="s">
        <v>161</v>
      </c>
      <c r="C265" s="266" t="s">
        <v>166</v>
      </c>
      <c r="D265" s="837" t="s">
        <v>168</v>
      </c>
      <c r="E265" s="837"/>
      <c r="F265" s="837"/>
      <c r="G265" s="837" t="s">
        <v>169</v>
      </c>
      <c r="H265" s="837"/>
      <c r="I265" s="837"/>
      <c r="J265" s="837" t="s">
        <v>170</v>
      </c>
      <c r="K265" s="837"/>
      <c r="L265" s="837"/>
      <c r="M265" s="838" t="s">
        <v>171</v>
      </c>
      <c r="N265" s="838"/>
      <c r="O265" s="838"/>
      <c r="P265" s="838"/>
      <c r="Q265" s="839" t="s">
        <v>217</v>
      </c>
      <c r="R265" s="841" t="s">
        <v>91</v>
      </c>
      <c r="S265" s="841"/>
      <c r="T265" s="841"/>
      <c r="U265" s="842"/>
      <c r="V265" s="783" t="s">
        <v>218</v>
      </c>
      <c r="W265" s="783"/>
      <c r="X265" s="831"/>
    </row>
    <row r="266" spans="1:24" ht="15" customHeight="1">
      <c r="A266" s="283"/>
      <c r="B266" s="265"/>
      <c r="C266" s="266"/>
      <c r="D266" s="267" t="s">
        <v>219</v>
      </c>
      <c r="E266" s="267" t="s">
        <v>220</v>
      </c>
      <c r="F266" s="268" t="s">
        <v>221</v>
      </c>
      <c r="G266" s="267" t="s">
        <v>219</v>
      </c>
      <c r="H266" s="267" t="s">
        <v>220</v>
      </c>
      <c r="I266" s="268" t="s">
        <v>221</v>
      </c>
      <c r="J266" s="267" t="s">
        <v>219</v>
      </c>
      <c r="K266" s="267" t="s">
        <v>220</v>
      </c>
      <c r="L266" s="268" t="s">
        <v>221</v>
      </c>
      <c r="M266" s="267" t="s">
        <v>219</v>
      </c>
      <c r="N266" s="943" t="s">
        <v>332</v>
      </c>
      <c r="O266" s="267" t="s">
        <v>220</v>
      </c>
      <c r="P266" s="268" t="s">
        <v>221</v>
      </c>
      <c r="Q266" s="840"/>
      <c r="R266" s="267" t="s">
        <v>219</v>
      </c>
      <c r="S266" s="943" t="s">
        <v>332</v>
      </c>
      <c r="T266" s="267" t="s">
        <v>220</v>
      </c>
      <c r="U266" s="268" t="s">
        <v>221</v>
      </c>
      <c r="V266" s="269" t="s">
        <v>26</v>
      </c>
      <c r="W266" s="270" t="s">
        <v>222</v>
      </c>
      <c r="X266" s="271" t="s">
        <v>69</v>
      </c>
    </row>
    <row r="267" spans="1:24" ht="15" customHeight="1">
      <c r="A267" s="284"/>
      <c r="B267" s="832" t="s">
        <v>167</v>
      </c>
      <c r="C267" s="833"/>
      <c r="D267" s="272">
        <f>IF('statement of marks'!L$6="","",'statement of marks'!L$6)</f>
        <v>5</v>
      </c>
      <c r="E267" s="272">
        <f>IF('statement of marks'!M$6="","",'statement of marks'!M$6)</f>
        <v>5</v>
      </c>
      <c r="F267" s="273">
        <f>IF('statement of marks'!N$6="","",'statement of marks'!N$6)</f>
        <v>10</v>
      </c>
      <c r="G267" s="272">
        <f>IF('statement of marks'!O$6="","",'statement of marks'!O$6)</f>
        <v>5</v>
      </c>
      <c r="H267" s="272">
        <f>IF('statement of marks'!P$6="","",'statement of marks'!P$6)</f>
        <v>5</v>
      </c>
      <c r="I267" s="273">
        <f>IF('statement of marks'!Q$6="","",'statement of marks'!Q$6)</f>
        <v>10</v>
      </c>
      <c r="J267" s="272">
        <f>IF('statement of marks'!R$6="","",'statement of marks'!R$6)</f>
        <v>5</v>
      </c>
      <c r="K267" s="272">
        <f>IF('statement of marks'!S$6="","",'statement of marks'!S$6)</f>
        <v>5</v>
      </c>
      <c r="L267" s="273">
        <f>IF('statement of marks'!T$6="","",'statement of marks'!T$6)</f>
        <v>10</v>
      </c>
      <c r="M267" s="272">
        <f>IF('statement of marks'!V$6="","",'statement of marks'!V$6)</f>
        <v>30</v>
      </c>
      <c r="N267" s="944">
        <f>IF('statement of marks'!W$6="","",'statement of marks'!W$6)</f>
        <v>30</v>
      </c>
      <c r="O267" s="272">
        <f>IF('statement of marks'!X$6="","",'statement of marks'!X$6)</f>
        <v>10</v>
      </c>
      <c r="P267" s="273">
        <f>IF('statement of marks'!Y$6="","",'statement of marks'!Y$6)</f>
        <v>70</v>
      </c>
      <c r="Q267" s="274">
        <f>IF('statement of marks'!Z$6="","",'statement of marks'!Z$6)</f>
        <v>100</v>
      </c>
      <c r="R267" s="272">
        <f>IF('statement of marks'!AA$6="","",'statement of marks'!AA$6)</f>
        <v>40</v>
      </c>
      <c r="S267" s="944">
        <f>IF('statement of marks'!AB$6="","",'statement of marks'!AB$6)</f>
        <v>40</v>
      </c>
      <c r="T267" s="272">
        <f>IF('statement of marks'!AC$6="","",'statement of marks'!AC$6)</f>
        <v>20</v>
      </c>
      <c r="U267" s="273">
        <f>IF('statement of marks'!AD$6="","",'statement of marks'!AD$6)</f>
        <v>100</v>
      </c>
      <c r="V267" s="275">
        <f>IF('statement of marks'!AE$6="","",'statement of marks'!AE$6)</f>
        <v>200</v>
      </c>
      <c r="W267" s="272" t="str">
        <f>IF('statement of marks'!AF$6="","",'statement of marks'!AF$6)</f>
        <v/>
      </c>
      <c r="X267" s="276" t="str">
        <f>IF('statement of marks'!AG$6="","",'statement of marks'!AG$6)</f>
        <v/>
      </c>
    </row>
    <row r="268" spans="1:24" ht="15" customHeight="1">
      <c r="A268" s="283"/>
      <c r="B268" s="774" t="str">
        <f>IF('statement of marks'!$L$3="","",'statement of marks'!$L$3)</f>
        <v>HINDI</v>
      </c>
      <c r="C268" s="784"/>
      <c r="D268" s="270">
        <f>IF('statement of marks'!L15="","",'statement of marks'!L15)</f>
        <v>5</v>
      </c>
      <c r="E268" s="270">
        <f>IF('statement of marks'!M15="","",'statement of marks'!M15)</f>
        <v>5</v>
      </c>
      <c r="F268" s="277">
        <f>IF('statement of marks'!N15="","",'statement of marks'!N15)</f>
        <v>10</v>
      </c>
      <c r="G268" s="270">
        <f>IF('statement of marks'!O15="","",'statement of marks'!O15)</f>
        <v>5</v>
      </c>
      <c r="H268" s="270">
        <f>IF('statement of marks'!P15="","",'statement of marks'!P15)</f>
        <v>5</v>
      </c>
      <c r="I268" s="277">
        <f>IF('statement of marks'!Q15="","",'statement of marks'!Q15)</f>
        <v>10</v>
      </c>
      <c r="J268" s="270">
        <f>IF('statement of marks'!R15="","",'statement of marks'!R15)</f>
        <v>5</v>
      </c>
      <c r="K268" s="270">
        <f>IF('statement of marks'!S15="","",'statement of marks'!S15)</f>
        <v>5</v>
      </c>
      <c r="L268" s="277">
        <f>IF('statement of marks'!T15="","",'statement of marks'!T15)</f>
        <v>10</v>
      </c>
      <c r="M268" s="270">
        <f>IF('statement of marks'!V15="","",'statement of marks'!V15)</f>
        <v>22</v>
      </c>
      <c r="N268" s="944">
        <f>IF('statement of marks'!W15="","",'statement of marks'!W15)</f>
        <v>22</v>
      </c>
      <c r="O268" s="270">
        <f>IF('statement of marks'!X15="","",'statement of marks'!X15)</f>
        <v>2</v>
      </c>
      <c r="P268" s="277">
        <f>IF('statement of marks'!Y15="","",'statement of marks'!Y15)</f>
        <v>46</v>
      </c>
      <c r="Q268" s="278">
        <f>IF('statement of marks'!Z15="","",'statement of marks'!Z15)</f>
        <v>76</v>
      </c>
      <c r="R268" s="270">
        <f>IF('statement of marks'!AA15="","",'statement of marks'!AA15)</f>
        <v>32</v>
      </c>
      <c r="S268" s="944">
        <f>IF('statement of marks'!AB15="","",'statement of marks'!AB15)</f>
        <v>32</v>
      </c>
      <c r="T268" s="270">
        <f>IF('statement of marks'!AC15="","",'statement of marks'!AC15)</f>
        <v>20</v>
      </c>
      <c r="U268" s="277">
        <f>IF('statement of marks'!AD15="","",'statement of marks'!AD15)</f>
        <v>84</v>
      </c>
      <c r="V268" s="279">
        <f>IF('statement of marks'!AE15="","",'statement of marks'!AE15)</f>
        <v>160</v>
      </c>
      <c r="W268" s="270">
        <f>IF('statement of marks'!AF15="","",'statement of marks'!AF15)</f>
        <v>80</v>
      </c>
      <c r="X268" s="271" t="str">
        <f>IF('statement of marks'!AG15="","",'statement of marks'!AG15)</f>
        <v>B</v>
      </c>
    </row>
    <row r="269" spans="1:24" ht="15" customHeight="1">
      <c r="A269" s="283"/>
      <c r="B269" s="774" t="str">
        <f>IF('statement of marks'!$AJ$3="","",'statement of marks'!$AJ$3)</f>
        <v>ENGLISH</v>
      </c>
      <c r="C269" s="784"/>
      <c r="D269" s="270">
        <f>IF('statement of marks'!AJ15="","",'statement of marks'!AJ15)</f>
        <v>5</v>
      </c>
      <c r="E269" s="270">
        <f>IF('statement of marks'!AK15="","",'statement of marks'!AK15)</f>
        <v>5</v>
      </c>
      <c r="F269" s="277">
        <f>IF('statement of marks'!AL15="","",'statement of marks'!AL15)</f>
        <v>10</v>
      </c>
      <c r="G269" s="270">
        <f>IF('statement of marks'!AM15="","",'statement of marks'!AM15)</f>
        <v>5</v>
      </c>
      <c r="H269" s="270">
        <f>IF('statement of marks'!AN15="","",'statement of marks'!AN15)</f>
        <v>5</v>
      </c>
      <c r="I269" s="277">
        <f>IF('statement of marks'!AO15="","",'statement of marks'!AO15)</f>
        <v>10</v>
      </c>
      <c r="J269" s="270">
        <f>IF('statement of marks'!AP15="","",'statement of marks'!AP15)</f>
        <v>5</v>
      </c>
      <c r="K269" s="270">
        <f>IF('statement of marks'!AQ15="","",'statement of marks'!AQ15)</f>
        <v>5</v>
      </c>
      <c r="L269" s="277">
        <f>IF('statement of marks'!AR15="","",'statement of marks'!AR15)</f>
        <v>10</v>
      </c>
      <c r="M269" s="270">
        <f>IF('statement of marks'!AT15="","",'statement of marks'!AT15)</f>
        <v>22</v>
      </c>
      <c r="N269" s="944">
        <f>IF('statement of marks'!AU15="","",'statement of marks'!AU15)</f>
        <v>22</v>
      </c>
      <c r="O269" s="270">
        <f>IF('statement of marks'!AV15="","",'statement of marks'!AV15)</f>
        <v>2</v>
      </c>
      <c r="P269" s="277">
        <f>IF('statement of marks'!AW15="","",'statement of marks'!AW15)</f>
        <v>46</v>
      </c>
      <c r="Q269" s="278">
        <f>IF('statement of marks'!AX15="","",'statement of marks'!AX15)</f>
        <v>76</v>
      </c>
      <c r="R269" s="270">
        <f>IF('statement of marks'!AY15="","",'statement of marks'!AY15)</f>
        <v>32</v>
      </c>
      <c r="S269" s="944">
        <f>IF('statement of marks'!AZ15="","",'statement of marks'!AZ15)</f>
        <v>32</v>
      </c>
      <c r="T269" s="270">
        <f>IF('statement of marks'!BA15="","",'statement of marks'!BA15)</f>
        <v>20</v>
      </c>
      <c r="U269" s="277">
        <f>IF('statement of marks'!BB15="","",'statement of marks'!BB15)</f>
        <v>84</v>
      </c>
      <c r="V269" s="279">
        <f>IF('statement of marks'!BC15="","",'statement of marks'!BC15)</f>
        <v>160</v>
      </c>
      <c r="W269" s="270">
        <f>IF('statement of marks'!BD15="","",'statement of marks'!BD15)</f>
        <v>80</v>
      </c>
      <c r="X269" s="271" t="str">
        <f>IF('statement of marks'!BE15="","",'statement of marks'!BE15)</f>
        <v>B</v>
      </c>
    </row>
    <row r="270" spans="1:24" ht="15" customHeight="1">
      <c r="A270" s="283"/>
      <c r="B270" s="774" t="str">
        <f>IF('statement of marks'!BH15="s","SANSKRIT",IF('statement of marks'!BH15="u","URDU",IF('statement of marks'!BH15="g","GUJRATI",IF('statement of marks'!BH15="p","PUNJABI",IF('statement of marks'!BH15="sd","fla/kh","THIRD LANGUAGE")))))</f>
        <v>SANSKRIT</v>
      </c>
      <c r="C270" s="784"/>
      <c r="D270" s="270">
        <f>IF('statement of marks'!BI15="","",'statement of marks'!BI15)</f>
        <v>5</v>
      </c>
      <c r="E270" s="270">
        <f>IF('statement of marks'!BJ15="","",'statement of marks'!BJ15)</f>
        <v>5</v>
      </c>
      <c r="F270" s="277">
        <f>IF('statement of marks'!BK15="","",'statement of marks'!BK15)</f>
        <v>10</v>
      </c>
      <c r="G270" s="270">
        <f>IF('statement of marks'!BL15="","",'statement of marks'!BL15)</f>
        <v>5</v>
      </c>
      <c r="H270" s="270">
        <f>IF('statement of marks'!BM15="","",'statement of marks'!BM15)</f>
        <v>5</v>
      </c>
      <c r="I270" s="277">
        <f>IF('statement of marks'!BN15="","",'statement of marks'!BN15)</f>
        <v>10</v>
      </c>
      <c r="J270" s="270">
        <f>IF('statement of marks'!BO15="","",'statement of marks'!BO15)</f>
        <v>5</v>
      </c>
      <c r="K270" s="270">
        <f>IF('statement of marks'!BP15="","",'statement of marks'!BP15)</f>
        <v>5</v>
      </c>
      <c r="L270" s="277">
        <f>IF('statement of marks'!BQ15="","",'statement of marks'!BQ15)</f>
        <v>10</v>
      </c>
      <c r="M270" s="270">
        <f>IF('statement of marks'!BS15="","",'statement of marks'!BS15)</f>
        <v>50</v>
      </c>
      <c r="N270" s="944"/>
      <c r="O270" s="270">
        <f>IF('statement of marks'!BT15="","",'statement of marks'!BT15)</f>
        <v>20</v>
      </c>
      <c r="P270" s="277">
        <f>IF('statement of marks'!BU15="","",'statement of marks'!BU15)</f>
        <v>70</v>
      </c>
      <c r="Q270" s="278">
        <f>IF('statement of marks'!BV15="","",'statement of marks'!BV15)</f>
        <v>100</v>
      </c>
      <c r="R270" s="270">
        <f>IF('statement of marks'!BW15="","",'statement of marks'!BW15)</f>
        <v>70</v>
      </c>
      <c r="S270" s="944"/>
      <c r="T270" s="270">
        <f>IF('statement of marks'!BX15="","",'statement of marks'!BX15)</f>
        <v>30</v>
      </c>
      <c r="U270" s="277">
        <f>IF('statement of marks'!BY15="","",'statement of marks'!BY15)</f>
        <v>100</v>
      </c>
      <c r="V270" s="279">
        <f>IF('statement of marks'!BZ15="","",'statement of marks'!BZ15)</f>
        <v>200</v>
      </c>
      <c r="W270" s="270">
        <f>IF('statement of marks'!CA15="","",'statement of marks'!CA15)</f>
        <v>100</v>
      </c>
      <c r="X270" s="271" t="str">
        <f>IF('statement of marks'!CB15="","",'statement of marks'!CB15)</f>
        <v>A</v>
      </c>
    </row>
    <row r="271" spans="1:24" ht="15" customHeight="1">
      <c r="A271" s="283"/>
      <c r="B271" s="774" t="str">
        <f>IF('statement of marks'!$CE$3="","",'statement of marks'!$CE$3)</f>
        <v>MATHEMATICS</v>
      </c>
      <c r="C271" s="784"/>
      <c r="D271" s="270">
        <f>IF('statement of marks'!CE15="","",'statement of marks'!CE15)</f>
        <v>5</v>
      </c>
      <c r="E271" s="270">
        <f>IF('statement of marks'!CF15="","",'statement of marks'!CF15)</f>
        <v>5</v>
      </c>
      <c r="F271" s="277">
        <f>IF('statement of marks'!CG15="","",'statement of marks'!CG15)</f>
        <v>10</v>
      </c>
      <c r="G271" s="270">
        <f>IF('statement of marks'!CH15="","",'statement of marks'!CH15)</f>
        <v>5</v>
      </c>
      <c r="H271" s="270">
        <f>IF('statement of marks'!CI15="","",'statement of marks'!CI15)</f>
        <v>5</v>
      </c>
      <c r="I271" s="277">
        <f>IF('statement of marks'!CJ15="","",'statement of marks'!CJ15)</f>
        <v>10</v>
      </c>
      <c r="J271" s="270">
        <f>IF('statement of marks'!CK15="","",'statement of marks'!CK15)</f>
        <v>5</v>
      </c>
      <c r="K271" s="270">
        <f>IF('statement of marks'!CL15="","",'statement of marks'!CL15)</f>
        <v>5</v>
      </c>
      <c r="L271" s="277">
        <f>IF('statement of marks'!CM15="","",'statement of marks'!CM15)</f>
        <v>10</v>
      </c>
      <c r="M271" s="270">
        <f>IF('statement of marks'!CO15="","",'statement of marks'!CO15)</f>
        <v>22</v>
      </c>
      <c r="N271" s="944">
        <f>IF('statement of marks'!CP15="","",'statement of marks'!CP15)</f>
        <v>22</v>
      </c>
      <c r="O271" s="270">
        <f>IF('statement of marks'!CQ15="","",'statement of marks'!CQ15)</f>
        <v>2</v>
      </c>
      <c r="P271" s="277">
        <f>IF('statement of marks'!CR15="","",'statement of marks'!CR15)</f>
        <v>46</v>
      </c>
      <c r="Q271" s="278">
        <f>IF('statement of marks'!CS15="","",'statement of marks'!CS15)</f>
        <v>76</v>
      </c>
      <c r="R271" s="270">
        <f>IF('statement of marks'!CT15="","",'statement of marks'!CT15)</f>
        <v>32</v>
      </c>
      <c r="S271" s="944">
        <f>IF('statement of marks'!CU15="","",'statement of marks'!CU15)</f>
        <v>32</v>
      </c>
      <c r="T271" s="270">
        <f>IF('statement of marks'!CV15="","",'statement of marks'!CV15)</f>
        <v>20</v>
      </c>
      <c r="U271" s="277">
        <f>IF('statement of marks'!CW15="","",'statement of marks'!CW15)</f>
        <v>84</v>
      </c>
      <c r="V271" s="279">
        <f>IF('statement of marks'!CX15="","",'statement of marks'!CX15)</f>
        <v>160</v>
      </c>
      <c r="W271" s="270">
        <f>IF('statement of marks'!CY15="","",'statement of marks'!CY15)</f>
        <v>80</v>
      </c>
      <c r="X271" s="271" t="str">
        <f>IF('statement of marks'!CZ15="","",'statement of marks'!CZ15)</f>
        <v>B</v>
      </c>
    </row>
    <row r="272" spans="1:24" ht="15" customHeight="1">
      <c r="A272" s="283"/>
      <c r="B272" s="774" t="str">
        <f>IF('statement of marks'!$DC$3="","",'statement of marks'!$DC$3)</f>
        <v>SCIENCE</v>
      </c>
      <c r="C272" s="784"/>
      <c r="D272" s="270">
        <f>IF('statement of marks'!DC15="","",'statement of marks'!DC15)</f>
        <v>5</v>
      </c>
      <c r="E272" s="270">
        <f>IF('statement of marks'!DD15="","",'statement of marks'!DD15)</f>
        <v>5</v>
      </c>
      <c r="F272" s="277">
        <f>IF('statement of marks'!DE15="","",'statement of marks'!DE15)</f>
        <v>10</v>
      </c>
      <c r="G272" s="270">
        <f>IF('statement of marks'!DF15="","",'statement of marks'!DF15)</f>
        <v>5</v>
      </c>
      <c r="H272" s="270">
        <f>IF('statement of marks'!DG15="","",'statement of marks'!DG15)</f>
        <v>5</v>
      </c>
      <c r="I272" s="277">
        <f>IF('statement of marks'!DH15="","",'statement of marks'!DH15)</f>
        <v>10</v>
      </c>
      <c r="J272" s="270">
        <f>IF('statement of marks'!DI15="","",'statement of marks'!DI15)</f>
        <v>5</v>
      </c>
      <c r="K272" s="270">
        <f>IF('statement of marks'!DJ15="","",'statement of marks'!DJ15)</f>
        <v>5</v>
      </c>
      <c r="L272" s="277">
        <f>IF('statement of marks'!DK15="","",'statement of marks'!DK15)</f>
        <v>10</v>
      </c>
      <c r="M272" s="270">
        <f>IF('statement of marks'!DM15="","",'statement of marks'!DM15)</f>
        <v>50</v>
      </c>
      <c r="N272" s="944"/>
      <c r="O272" s="270">
        <f>IF('statement of marks'!DN15="","",'statement of marks'!DN15)</f>
        <v>20</v>
      </c>
      <c r="P272" s="277">
        <f>IF('statement of marks'!DO15="","",'statement of marks'!DO15)</f>
        <v>70</v>
      </c>
      <c r="Q272" s="278">
        <f>IF('statement of marks'!DP15="","",'statement of marks'!DP15)</f>
        <v>100</v>
      </c>
      <c r="R272" s="270">
        <f>IF('statement of marks'!DQ15="","",'statement of marks'!DQ15)</f>
        <v>70</v>
      </c>
      <c r="S272" s="944"/>
      <c r="T272" s="270">
        <f>IF('statement of marks'!DR15="","",'statement of marks'!DR15)</f>
        <v>30</v>
      </c>
      <c r="U272" s="277">
        <f>IF('statement of marks'!DS15="","",'statement of marks'!DS15)</f>
        <v>100</v>
      </c>
      <c r="V272" s="279">
        <f>IF('statement of marks'!DT15="","",'statement of marks'!DT15)</f>
        <v>200</v>
      </c>
      <c r="W272" s="270">
        <f>IF('statement of marks'!DU15="","",'statement of marks'!DU15)</f>
        <v>100</v>
      </c>
      <c r="X272" s="271" t="str">
        <f>IF('statement of marks'!DV15="","",'statement of marks'!DV15)</f>
        <v>A</v>
      </c>
    </row>
    <row r="273" spans="1:24" ht="15" customHeight="1">
      <c r="A273" s="283"/>
      <c r="B273" s="774" t="str">
        <f>IF('statement of marks'!$DY$3="","",'statement of marks'!$DY$3)</f>
        <v>SOCIAL STUDIES</v>
      </c>
      <c r="C273" s="784"/>
      <c r="D273" s="270">
        <f>IF('statement of marks'!DY15="","",'statement of marks'!DY15)</f>
        <v>5</v>
      </c>
      <c r="E273" s="270">
        <f>IF('statement of marks'!DZ15="","",'statement of marks'!DZ15)</f>
        <v>5</v>
      </c>
      <c r="F273" s="277">
        <f>IF('statement of marks'!EA15="","",'statement of marks'!EA15)</f>
        <v>10</v>
      </c>
      <c r="G273" s="270">
        <f>IF('statement of marks'!EB15="","",'statement of marks'!EB15)</f>
        <v>5</v>
      </c>
      <c r="H273" s="270">
        <f>IF('statement of marks'!EC15="","",'statement of marks'!EC15)</f>
        <v>5</v>
      </c>
      <c r="I273" s="277">
        <f>IF('statement of marks'!ED15="","",'statement of marks'!ED15)</f>
        <v>10</v>
      </c>
      <c r="J273" s="270">
        <f>IF('statement of marks'!EE15="","",'statement of marks'!EE15)</f>
        <v>5</v>
      </c>
      <c r="K273" s="270">
        <f>IF('statement of marks'!EF15="","",'statement of marks'!EF15)</f>
        <v>5</v>
      </c>
      <c r="L273" s="277">
        <f>IF('statement of marks'!EG15="","",'statement of marks'!EG15)</f>
        <v>10</v>
      </c>
      <c r="M273" s="270">
        <f>IF('statement of marks'!EI15="","",'statement of marks'!EI15)</f>
        <v>50</v>
      </c>
      <c r="N273" s="944"/>
      <c r="O273" s="270">
        <f>IF('statement of marks'!EJ15="","",'statement of marks'!EJ15)</f>
        <v>20</v>
      </c>
      <c r="P273" s="277">
        <f>IF('statement of marks'!EK15="","",'statement of marks'!EK15)</f>
        <v>70</v>
      </c>
      <c r="Q273" s="278">
        <f>IF('statement of marks'!EL15="","",'statement of marks'!EL15)</f>
        <v>100</v>
      </c>
      <c r="R273" s="270">
        <f>IF('statement of marks'!EM15="","",'statement of marks'!EM15)</f>
        <v>70</v>
      </c>
      <c r="S273" s="944"/>
      <c r="T273" s="270">
        <f>IF('statement of marks'!EN15="","",'statement of marks'!EN15)</f>
        <v>30</v>
      </c>
      <c r="U273" s="277">
        <f>IF('statement of marks'!EO15="","",'statement of marks'!EO15)</f>
        <v>100</v>
      </c>
      <c r="V273" s="279">
        <f>IF('statement of marks'!EP15="","",'statement of marks'!EP15)</f>
        <v>200</v>
      </c>
      <c r="W273" s="270">
        <f>IF('statement of marks'!EQ15="","",'statement of marks'!EQ15)</f>
        <v>100</v>
      </c>
      <c r="X273" s="271" t="str">
        <f>IF('statement of marks'!ER15="","",'statement of marks'!ER15)</f>
        <v>A</v>
      </c>
    </row>
    <row r="274" spans="1:24" ht="15" customHeight="1">
      <c r="A274" s="283"/>
      <c r="B274" s="774" t="s">
        <v>173</v>
      </c>
      <c r="C274" s="784"/>
      <c r="D274" s="792" t="s">
        <v>168</v>
      </c>
      <c r="E274" s="792"/>
      <c r="F274" s="792"/>
      <c r="G274" s="792" t="s">
        <v>169</v>
      </c>
      <c r="H274" s="792"/>
      <c r="I274" s="792"/>
      <c r="J274" s="792" t="s">
        <v>178</v>
      </c>
      <c r="K274" s="792"/>
      <c r="L274" s="792"/>
      <c r="M274" s="792" t="s">
        <v>170</v>
      </c>
      <c r="N274" s="792"/>
      <c r="O274" s="792"/>
      <c r="P274" s="792"/>
      <c r="Q274" s="792" t="s">
        <v>223</v>
      </c>
      <c r="R274" s="792"/>
      <c r="S274" s="792"/>
      <c r="T274" s="792"/>
      <c r="U274" s="280"/>
      <c r="V274" s="792" t="s">
        <v>218</v>
      </c>
      <c r="W274" s="792"/>
      <c r="X274" s="827"/>
    </row>
    <row r="275" spans="1:24" ht="15" customHeight="1">
      <c r="A275" s="284"/>
      <c r="B275" s="828" t="s">
        <v>167</v>
      </c>
      <c r="C275" s="829"/>
      <c r="D275" s="830">
        <f>IF('statement of marks'!EU$6="","",'statement of marks'!EU$6)</f>
        <v>20</v>
      </c>
      <c r="E275" s="830"/>
      <c r="F275" s="830"/>
      <c r="G275" s="830">
        <f>IF('statement of marks'!EV$6="","",'statement of marks'!EV$6)</f>
        <v>20</v>
      </c>
      <c r="H275" s="830"/>
      <c r="I275" s="830"/>
      <c r="J275" s="830">
        <f>IF('statement of marks'!EX$6="","",'statement of marks'!EX$6)</f>
        <v>20</v>
      </c>
      <c r="K275" s="830"/>
      <c r="L275" s="830"/>
      <c r="M275" s="830">
        <f>IF('statement of marks'!EW$6="","",'statement of marks'!EW$6)</f>
        <v>20</v>
      </c>
      <c r="N275" s="830"/>
      <c r="O275" s="830"/>
      <c r="P275" s="830"/>
      <c r="Q275" s="830">
        <f>IF('statement of marks'!EY$6="","",'statement of marks'!EY$6)</f>
        <v>20</v>
      </c>
      <c r="R275" s="830"/>
      <c r="S275" s="830"/>
      <c r="T275" s="830"/>
      <c r="U275" s="289"/>
      <c r="V275" s="272">
        <f>IF('statement of marks'!EZ$6="","",'statement of marks'!EZ$6)</f>
        <v>100</v>
      </c>
      <c r="W275" s="272" t="s">
        <v>222</v>
      </c>
      <c r="X275" s="276" t="s">
        <v>69</v>
      </c>
    </row>
    <row r="276" spans="1:24" ht="15" customHeight="1">
      <c r="A276" s="283"/>
      <c r="B276" s="774" t="str">
        <f>IF('statement of marks'!$EU$3="","",'statement of marks'!$EU$3)</f>
        <v>WORK EXPERIENCE</v>
      </c>
      <c r="C276" s="784"/>
      <c r="D276" s="783">
        <f>IF('statement of marks'!EU15="","",'statement of marks'!EU15)</f>
        <v>20</v>
      </c>
      <c r="E276" s="783"/>
      <c r="F276" s="783"/>
      <c r="G276" s="783">
        <f>IF('statement of marks'!EV15="","",'statement of marks'!EV15)</f>
        <v>20</v>
      </c>
      <c r="H276" s="783"/>
      <c r="I276" s="783"/>
      <c r="J276" s="783">
        <f>IF('statement of marks'!EX15="","",'statement of marks'!EX15)</f>
        <v>20</v>
      </c>
      <c r="K276" s="783"/>
      <c r="L276" s="783"/>
      <c r="M276" s="783">
        <f>IF('statement of marks'!EW15="","",'statement of marks'!EW15)</f>
        <v>20</v>
      </c>
      <c r="N276" s="783"/>
      <c r="O276" s="783"/>
      <c r="P276" s="783"/>
      <c r="Q276" s="783">
        <f>IF('statement of marks'!EY15="","",'statement of marks'!EY15)</f>
        <v>20</v>
      </c>
      <c r="R276" s="783"/>
      <c r="S276" s="783"/>
      <c r="T276" s="783"/>
      <c r="U276" s="280"/>
      <c r="V276" s="280">
        <f>IF('statement of marks'!EZ15="","",'statement of marks'!EZ15)</f>
        <v>100</v>
      </c>
      <c r="W276" s="280">
        <f>IF('statement of marks'!FA15="","",'statement of marks'!FA15)</f>
        <v>100</v>
      </c>
      <c r="X276" s="281" t="str">
        <f>IF('statement of marks'!FB15="","",'statement of marks'!FB15)</f>
        <v>A</v>
      </c>
    </row>
    <row r="277" spans="1:24" ht="15" customHeight="1">
      <c r="A277" s="283"/>
      <c r="B277" s="774" t="str">
        <f>IF('statement of marks'!$FE$3="","",'statement of marks'!$FE$3)</f>
        <v>ART EDUCATION</v>
      </c>
      <c r="C277" s="784"/>
      <c r="D277" s="783">
        <f>IF('statement of marks'!FE15="","",'statement of marks'!FE15)</f>
        <v>20</v>
      </c>
      <c r="E277" s="783"/>
      <c r="F277" s="783"/>
      <c r="G277" s="783">
        <f>IF('statement of marks'!FF15="","",'statement of marks'!FF15)</f>
        <v>20</v>
      </c>
      <c r="H277" s="783"/>
      <c r="I277" s="783"/>
      <c r="J277" s="783">
        <f>IF('statement of marks'!FH15="","",'statement of marks'!FH15)</f>
        <v>20</v>
      </c>
      <c r="K277" s="783"/>
      <c r="L277" s="783"/>
      <c r="M277" s="783">
        <f>IF('statement of marks'!FG15="","",'statement of marks'!FG15)</f>
        <v>20</v>
      </c>
      <c r="N277" s="783"/>
      <c r="O277" s="783"/>
      <c r="P277" s="783"/>
      <c r="Q277" s="783">
        <f>IF('statement of marks'!FI15="","",'statement of marks'!FI15)</f>
        <v>20</v>
      </c>
      <c r="R277" s="783"/>
      <c r="S277" s="783"/>
      <c r="T277" s="783"/>
      <c r="U277" s="280"/>
      <c r="V277" s="280">
        <f>IF('statement of marks'!FJ15="","",'statement of marks'!FJ15)</f>
        <v>100</v>
      </c>
      <c r="W277" s="280">
        <f>IF('statement of marks'!FK15="","",'statement of marks'!FK15)</f>
        <v>100</v>
      </c>
      <c r="X277" s="281" t="str">
        <f>IF('statement of marks'!FL15="","",'statement of marks'!FL15)</f>
        <v>A</v>
      </c>
    </row>
    <row r="278" spans="1:24" ht="15" customHeight="1">
      <c r="A278" s="283"/>
      <c r="B278" s="774" t="str">
        <f>IF('statement of marks'!$FO$3="","",'statement of marks'!$FO$3)</f>
        <v>PHYSICIAL EDUCATION</v>
      </c>
      <c r="C278" s="784"/>
      <c r="D278" s="783">
        <f>IF('statement of marks'!FO15="","",'statement of marks'!FO15)</f>
        <v>20</v>
      </c>
      <c r="E278" s="783"/>
      <c r="F278" s="783"/>
      <c r="G278" s="783">
        <f>IF('statement of marks'!FP15="","",'statement of marks'!FP15)</f>
        <v>20</v>
      </c>
      <c r="H278" s="783"/>
      <c r="I278" s="783"/>
      <c r="J278" s="783">
        <f>IF('statement of marks'!FR15="","",'statement of marks'!FR15)</f>
        <v>20</v>
      </c>
      <c r="K278" s="783"/>
      <c r="L278" s="783"/>
      <c r="M278" s="783">
        <f>IF('statement of marks'!FQ15="","",'statement of marks'!FQ15)</f>
        <v>20</v>
      </c>
      <c r="N278" s="783"/>
      <c r="O278" s="783"/>
      <c r="P278" s="783"/>
      <c r="Q278" s="783">
        <f>IF('statement of marks'!FS15="","",'statement of marks'!FS15)</f>
        <v>20</v>
      </c>
      <c r="R278" s="783"/>
      <c r="S278" s="783"/>
      <c r="T278" s="783"/>
      <c r="U278" s="280"/>
      <c r="V278" s="280">
        <f>IF('statement of marks'!FT15="","",'statement of marks'!FT15)</f>
        <v>100</v>
      </c>
      <c r="W278" s="280">
        <f>IF('statement of marks'!FU15="","",'statement of marks'!FU15)</f>
        <v>100</v>
      </c>
      <c r="X278" s="281" t="str">
        <f>IF('statement of marks'!FV15="","",'statement of marks'!FV15)</f>
        <v>A</v>
      </c>
    </row>
    <row r="279" spans="1:24" ht="15" customHeight="1">
      <c r="A279" s="283"/>
      <c r="B279" s="771" t="s">
        <v>174</v>
      </c>
      <c r="C279" s="774"/>
      <c r="D279" s="792" t="str">
        <f>details!$DZ$3</f>
        <v>AUGUST</v>
      </c>
      <c r="E279" s="792"/>
      <c r="F279" s="792"/>
      <c r="G279" s="792" t="str">
        <f>details!$ED$3</f>
        <v>OCTOBER</v>
      </c>
      <c r="H279" s="792"/>
      <c r="I279" s="792"/>
      <c r="J279" s="792" t="str">
        <f>details!$EL$3</f>
        <v>FEBURARY</v>
      </c>
      <c r="K279" s="792"/>
      <c r="L279" s="792"/>
      <c r="M279" s="792" t="str">
        <f>details!$EH$3</f>
        <v>DECEMBER</v>
      </c>
      <c r="N279" s="792"/>
      <c r="O279" s="792"/>
      <c r="P279" s="792"/>
      <c r="Q279" s="792" t="str">
        <f>details!$EP$3</f>
        <v>GRAND TOAL</v>
      </c>
      <c r="R279" s="792"/>
      <c r="S279" s="792"/>
      <c r="T279" s="792"/>
      <c r="U279" s="759" t="s">
        <v>119</v>
      </c>
      <c r="V279" s="760"/>
      <c r="W279" s="760"/>
      <c r="X279" s="761"/>
    </row>
    <row r="280" spans="1:24" ht="15" customHeight="1">
      <c r="A280" s="283"/>
      <c r="B280" s="774" t="s">
        <v>176</v>
      </c>
      <c r="C280" s="784"/>
      <c r="D280" s="826" t="str">
        <f>IF(details!EA15="","",details!EA15)</f>
        <v/>
      </c>
      <c r="E280" s="826"/>
      <c r="F280" s="826"/>
      <c r="G280" s="826" t="str">
        <f>IF(details!EE15="","",details!EE15)</f>
        <v/>
      </c>
      <c r="H280" s="826"/>
      <c r="I280" s="826"/>
      <c r="J280" s="826" t="str">
        <f>IF(details!EM15="","",details!EM15)</f>
        <v/>
      </c>
      <c r="K280" s="826"/>
      <c r="L280" s="826"/>
      <c r="M280" s="826" t="str">
        <f>IF(details!EI15="","",details!EI15)</f>
        <v/>
      </c>
      <c r="N280" s="826"/>
      <c r="O280" s="826"/>
      <c r="P280" s="826"/>
      <c r="Q280" s="826" t="str">
        <f>IF(details!EQ15="","",details!EQ15)</f>
        <v/>
      </c>
      <c r="R280" s="826"/>
      <c r="S280" s="826"/>
      <c r="T280" s="826"/>
      <c r="U280" s="762">
        <f>'statement of marks'!$HL$108</f>
        <v>45046</v>
      </c>
      <c r="V280" s="763"/>
      <c r="W280" s="763"/>
      <c r="X280" s="764"/>
    </row>
    <row r="281" spans="1:24" ht="15" customHeight="1">
      <c r="A281" s="283"/>
      <c r="B281" s="823" t="s">
        <v>175</v>
      </c>
      <c r="C281" s="824"/>
      <c r="D281" s="825" t="str">
        <f>IF(details!DZ15="","",details!DZ15)</f>
        <v/>
      </c>
      <c r="E281" s="825"/>
      <c r="F281" s="825"/>
      <c r="G281" s="825" t="str">
        <f>IF(details!ED15="","",details!ED15)</f>
        <v/>
      </c>
      <c r="H281" s="825"/>
      <c r="I281" s="825"/>
      <c r="J281" s="825" t="str">
        <f>IF(details!EL15="","",details!EL15)</f>
        <v/>
      </c>
      <c r="K281" s="825"/>
      <c r="L281" s="825"/>
      <c r="M281" s="825" t="str">
        <f>IF(details!EH15="","",details!EH15)</f>
        <v/>
      </c>
      <c r="N281" s="825"/>
      <c r="O281" s="825"/>
      <c r="P281" s="825"/>
      <c r="Q281" s="825" t="str">
        <f>IF(details!EP15="","",details!EP15)</f>
        <v/>
      </c>
      <c r="R281" s="825"/>
      <c r="S281" s="825"/>
      <c r="T281" s="825"/>
      <c r="U281" s="759"/>
      <c r="V281" s="760"/>
      <c r="W281" s="760"/>
      <c r="X281" s="761"/>
    </row>
    <row r="282" spans="1:24" ht="15" customHeight="1">
      <c r="A282" s="816"/>
      <c r="B282" s="818" t="s">
        <v>235</v>
      </c>
      <c r="C282" s="819"/>
      <c r="D282" s="813" t="s">
        <v>190</v>
      </c>
      <c r="E282" s="813"/>
      <c r="F282" s="813"/>
      <c r="G282" s="813" t="s">
        <v>191</v>
      </c>
      <c r="H282" s="813"/>
      <c r="I282" s="813"/>
      <c r="J282" s="813" t="s">
        <v>148</v>
      </c>
      <c r="K282" s="813"/>
      <c r="L282" s="813"/>
      <c r="M282" s="813" t="s">
        <v>224</v>
      </c>
      <c r="N282" s="813"/>
      <c r="O282" s="813"/>
      <c r="P282" s="813"/>
      <c r="Q282" s="822" t="s">
        <v>196</v>
      </c>
      <c r="R282" s="822"/>
      <c r="S282" s="822"/>
      <c r="T282" s="822"/>
      <c r="U282" s="813" t="s">
        <v>233</v>
      </c>
      <c r="V282" s="813"/>
      <c r="W282" s="813"/>
      <c r="X282" s="815"/>
    </row>
    <row r="283" spans="1:24" ht="15" customHeight="1">
      <c r="A283" s="817"/>
      <c r="B283" s="820"/>
      <c r="C283" s="821"/>
      <c r="D283" s="813">
        <f>'statement of marks'!HJ15</f>
        <v>1200</v>
      </c>
      <c r="E283" s="813"/>
      <c r="F283" s="813"/>
      <c r="G283" s="813">
        <f>'statement of marks'!HK15</f>
        <v>1080</v>
      </c>
      <c r="H283" s="813"/>
      <c r="I283" s="813"/>
      <c r="J283" s="814">
        <f>'statement of marks'!HL15</f>
        <v>90</v>
      </c>
      <c r="K283" s="814"/>
      <c r="L283" s="814"/>
      <c r="M283" s="813" t="str">
        <f>'statement of marks'!HO15</f>
        <v>A</v>
      </c>
      <c r="N283" s="813"/>
      <c r="O283" s="813"/>
      <c r="P283" s="813"/>
      <c r="Q283" s="813">
        <f>'statement of marks'!HN15</f>
        <v>7.9999999999999947</v>
      </c>
      <c r="R283" s="813"/>
      <c r="S283" s="813"/>
      <c r="T283" s="813"/>
      <c r="U283" s="813" t="str">
        <f>'statement of marks'!HI15</f>
        <v>PASSED</v>
      </c>
      <c r="V283" s="813"/>
      <c r="W283" s="813"/>
      <c r="X283" s="815"/>
    </row>
    <row r="284" spans="1:24" ht="15" customHeight="1">
      <c r="A284" s="283"/>
      <c r="B284" s="811" t="s">
        <v>177</v>
      </c>
      <c r="C284" s="812"/>
      <c r="D284" s="792"/>
      <c r="E284" s="792"/>
      <c r="F284" s="792"/>
      <c r="G284" s="792"/>
      <c r="H284" s="792"/>
      <c r="I284" s="792"/>
      <c r="J284" s="792"/>
      <c r="K284" s="792"/>
      <c r="L284" s="792"/>
      <c r="M284" s="792"/>
      <c r="N284" s="792"/>
      <c r="O284" s="792"/>
      <c r="P284" s="792"/>
      <c r="Q284" s="792"/>
      <c r="R284" s="792"/>
      <c r="S284" s="792"/>
      <c r="T284" s="792"/>
      <c r="U284" s="793"/>
      <c r="V284" s="794"/>
      <c r="W284" s="794"/>
      <c r="X284" s="804"/>
    </row>
    <row r="285" spans="1:24" ht="15" customHeight="1">
      <c r="A285" s="283"/>
      <c r="B285" s="809" t="s">
        <v>162</v>
      </c>
      <c r="C285" s="810"/>
      <c r="D285" s="792"/>
      <c r="E285" s="792"/>
      <c r="F285" s="792"/>
      <c r="G285" s="792"/>
      <c r="H285" s="792"/>
      <c r="I285" s="792"/>
      <c r="J285" s="792"/>
      <c r="K285" s="792"/>
      <c r="L285" s="792"/>
      <c r="M285" s="792"/>
      <c r="N285" s="792"/>
      <c r="O285" s="792"/>
      <c r="P285" s="792"/>
      <c r="Q285" s="792"/>
      <c r="R285" s="792"/>
      <c r="S285" s="792"/>
      <c r="T285" s="792"/>
      <c r="U285" s="796"/>
      <c r="V285" s="797"/>
      <c r="W285" s="797"/>
      <c r="X285" s="805"/>
    </row>
    <row r="286" spans="1:24" ht="15" customHeight="1">
      <c r="A286" s="283"/>
      <c r="B286" s="811" t="s">
        <v>163</v>
      </c>
      <c r="C286" s="812"/>
      <c r="D286" s="792"/>
      <c r="E286" s="792"/>
      <c r="F286" s="792"/>
      <c r="G286" s="792"/>
      <c r="H286" s="792"/>
      <c r="I286" s="792"/>
      <c r="J286" s="792"/>
      <c r="K286" s="792"/>
      <c r="L286" s="792"/>
      <c r="M286" s="792"/>
      <c r="N286" s="792"/>
      <c r="O286" s="792"/>
      <c r="P286" s="792"/>
      <c r="Q286" s="793" t="s">
        <v>225</v>
      </c>
      <c r="R286" s="794"/>
      <c r="S286" s="794"/>
      <c r="T286" s="795"/>
      <c r="U286" s="806"/>
      <c r="V286" s="807"/>
      <c r="W286" s="807"/>
      <c r="X286" s="808"/>
    </row>
    <row r="287" spans="1:24" ht="15" customHeight="1">
      <c r="A287" s="283"/>
      <c r="B287" s="802" t="s">
        <v>164</v>
      </c>
      <c r="C287" s="803"/>
      <c r="D287" s="792"/>
      <c r="E287" s="792"/>
      <c r="F287" s="792"/>
      <c r="G287" s="792"/>
      <c r="H287" s="792"/>
      <c r="I287" s="792"/>
      <c r="J287" s="792"/>
      <c r="K287" s="792"/>
      <c r="L287" s="792"/>
      <c r="M287" s="792"/>
      <c r="N287" s="792"/>
      <c r="O287" s="792"/>
      <c r="P287" s="792"/>
      <c r="Q287" s="796"/>
      <c r="R287" s="797"/>
      <c r="S287" s="797"/>
      <c r="T287" s="798"/>
      <c r="U287" s="785" t="s">
        <v>164</v>
      </c>
      <c r="V287" s="785"/>
      <c r="W287" s="785"/>
      <c r="X287" s="786"/>
    </row>
    <row r="288" spans="1:24" ht="15" customHeight="1" thickBot="1">
      <c r="A288" s="282"/>
      <c r="B288" s="787" t="s">
        <v>226</v>
      </c>
      <c r="C288" s="788"/>
      <c r="D288" s="789"/>
      <c r="E288" s="789"/>
      <c r="F288" s="789"/>
      <c r="G288" s="789"/>
      <c r="H288" s="789"/>
      <c r="I288" s="789"/>
      <c r="J288" s="789"/>
      <c r="K288" s="789"/>
      <c r="L288" s="789"/>
      <c r="M288" s="789"/>
      <c r="N288" s="789"/>
      <c r="O288" s="789"/>
      <c r="P288" s="789"/>
      <c r="Q288" s="799"/>
      <c r="R288" s="800"/>
      <c r="S288" s="800"/>
      <c r="T288" s="801"/>
      <c r="U288" s="790" t="s">
        <v>180</v>
      </c>
      <c r="V288" s="790"/>
      <c r="W288" s="790"/>
      <c r="X288" s="791"/>
    </row>
    <row r="289" spans="1:24" ht="15" customHeight="1">
      <c r="A289" s="285"/>
      <c r="B289" s="765" t="s">
        <v>179</v>
      </c>
      <c r="C289" s="766"/>
      <c r="D289" s="766"/>
      <c r="E289" s="766"/>
      <c r="F289" s="766"/>
      <c r="G289" s="766"/>
      <c r="H289" s="766"/>
      <c r="I289" s="766"/>
      <c r="J289" s="766"/>
      <c r="K289" s="766"/>
      <c r="L289" s="766"/>
      <c r="M289" s="766"/>
      <c r="N289" s="766"/>
      <c r="O289" s="766"/>
      <c r="P289" s="766"/>
      <c r="Q289" s="766"/>
      <c r="R289" s="766"/>
      <c r="S289" s="766"/>
      <c r="T289" s="766"/>
      <c r="U289" s="766"/>
      <c r="V289" s="766"/>
      <c r="W289" s="766"/>
      <c r="X289" s="767"/>
    </row>
    <row r="290" spans="1:24" ht="15" customHeight="1">
      <c r="A290" s="283"/>
      <c r="B290" s="768" t="str">
        <f>IF('statement of marks'!$A$1="","",'statement of marks'!$A$1)</f>
        <v>GOVT. HR. SEC. SCHOOL, MARJEEVI, NIMBAHERA</v>
      </c>
      <c r="C290" s="769"/>
      <c r="D290" s="769"/>
      <c r="E290" s="769"/>
      <c r="F290" s="769"/>
      <c r="G290" s="769"/>
      <c r="H290" s="769"/>
      <c r="I290" s="769"/>
      <c r="J290" s="769"/>
      <c r="K290" s="769"/>
      <c r="L290" s="769"/>
      <c r="M290" s="769"/>
      <c r="N290" s="769"/>
      <c r="O290" s="769"/>
      <c r="P290" s="769"/>
      <c r="Q290" s="769"/>
      <c r="R290" s="769"/>
      <c r="S290" s="769"/>
      <c r="T290" s="769"/>
      <c r="U290" s="769"/>
      <c r="V290" s="769"/>
      <c r="W290" s="769"/>
      <c r="X290" s="770"/>
    </row>
    <row r="291" spans="1:24" ht="15" customHeight="1">
      <c r="A291" s="283"/>
      <c r="B291" s="771" t="s">
        <v>118</v>
      </c>
      <c r="C291" s="771"/>
      <c r="D291" s="771" t="str">
        <f>IF('statement of marks'!$H$3="","",'statement of marks'!$H$3)</f>
        <v>2022-23</v>
      </c>
      <c r="E291" s="771"/>
      <c r="F291" s="771"/>
      <c r="G291" s="771"/>
      <c r="H291" s="771"/>
      <c r="I291" s="771"/>
      <c r="J291" s="771"/>
      <c r="K291" s="771"/>
      <c r="L291" s="771"/>
      <c r="M291" s="771"/>
      <c r="N291" s="771"/>
      <c r="O291" s="771"/>
      <c r="P291" s="771"/>
      <c r="Q291" s="771"/>
      <c r="R291" s="771"/>
      <c r="S291" s="771"/>
      <c r="T291" s="771"/>
      <c r="U291" s="771"/>
      <c r="V291" s="771"/>
      <c r="W291" s="771"/>
      <c r="X291" s="772"/>
    </row>
    <row r="292" spans="1:24" ht="15" customHeight="1">
      <c r="A292" s="283"/>
      <c r="B292" s="771" t="s">
        <v>158</v>
      </c>
      <c r="C292" s="771"/>
      <c r="D292" s="771" t="str">
        <f>IF('statement of marks'!I16="","",'statement of marks'!I16)</f>
        <v>A10</v>
      </c>
      <c r="E292" s="771"/>
      <c r="F292" s="771"/>
      <c r="G292" s="771"/>
      <c r="H292" s="771"/>
      <c r="I292" s="771"/>
      <c r="J292" s="771"/>
      <c r="K292" s="771"/>
      <c r="L292" s="771"/>
      <c r="M292" s="771"/>
      <c r="N292" s="771"/>
      <c r="O292" s="771"/>
      <c r="P292" s="771"/>
      <c r="Q292" s="771"/>
      <c r="R292" s="771"/>
      <c r="S292" s="771"/>
      <c r="T292" s="771"/>
      <c r="U292" s="771"/>
      <c r="V292" s="771"/>
      <c r="W292" s="771"/>
      <c r="X292" s="772"/>
    </row>
    <row r="293" spans="1:24" ht="15" customHeight="1">
      <c r="A293" s="283"/>
      <c r="B293" s="771" t="s">
        <v>20</v>
      </c>
      <c r="C293" s="771"/>
      <c r="D293" s="771" t="str">
        <f>IF('statement of marks'!J16="","",'statement of marks'!J16)</f>
        <v>B10</v>
      </c>
      <c r="E293" s="771"/>
      <c r="F293" s="771"/>
      <c r="G293" s="771"/>
      <c r="H293" s="771"/>
      <c r="I293" s="771"/>
      <c r="J293" s="771"/>
      <c r="K293" s="771"/>
      <c r="L293" s="771"/>
      <c r="M293" s="771"/>
      <c r="N293" s="771"/>
      <c r="O293" s="771"/>
      <c r="P293" s="771"/>
      <c r="Q293" s="771"/>
      <c r="R293" s="771"/>
      <c r="S293" s="771"/>
      <c r="T293" s="771"/>
      <c r="U293" s="771"/>
      <c r="V293" s="771"/>
      <c r="W293" s="771"/>
      <c r="X293" s="772"/>
    </row>
    <row r="294" spans="1:24" ht="15" customHeight="1">
      <c r="A294" s="283"/>
      <c r="B294" s="773" t="s">
        <v>21</v>
      </c>
      <c r="C294" s="773"/>
      <c r="D294" s="773" t="str">
        <f>IF('statement of marks'!K16="","",'statement of marks'!K16)</f>
        <v>C10</v>
      </c>
      <c r="E294" s="773"/>
      <c r="F294" s="773"/>
      <c r="G294" s="771"/>
      <c r="H294" s="771"/>
      <c r="I294" s="771"/>
      <c r="J294" s="771"/>
      <c r="K294" s="771"/>
      <c r="L294" s="771"/>
      <c r="M294" s="771"/>
      <c r="N294" s="771"/>
      <c r="O294" s="771"/>
      <c r="P294" s="771"/>
      <c r="Q294" s="771"/>
      <c r="R294" s="771"/>
      <c r="S294" s="771"/>
      <c r="T294" s="771"/>
      <c r="U294" s="771"/>
      <c r="V294" s="771"/>
      <c r="W294" s="771"/>
      <c r="X294" s="772"/>
    </row>
    <row r="295" spans="1:24" ht="15" customHeight="1">
      <c r="A295" s="283"/>
      <c r="B295" s="771" t="s">
        <v>159</v>
      </c>
      <c r="C295" s="771"/>
      <c r="D295" s="771" t="str">
        <f>IF('statement of marks'!$G$3="","",'statement of marks'!$G$3)</f>
        <v>6 A</v>
      </c>
      <c r="E295" s="771"/>
      <c r="F295" s="774"/>
      <c r="G295" s="775" t="s">
        <v>160</v>
      </c>
      <c r="H295" s="775"/>
      <c r="I295" s="775"/>
      <c r="J295" s="775">
        <f>IF('statement of marks'!D16="","",'statement of marks'!D16)</f>
        <v>810</v>
      </c>
      <c r="K295" s="775"/>
      <c r="L295" s="775"/>
      <c r="M295" s="776" t="s">
        <v>79</v>
      </c>
      <c r="N295" s="938"/>
      <c r="O295" s="775"/>
      <c r="P295" s="775"/>
      <c r="Q295" s="775" t="str">
        <f>IF('statement of marks'!F16="","",'statement of marks'!F16)</f>
        <v/>
      </c>
      <c r="R295" s="775"/>
      <c r="S295" s="775"/>
      <c r="T295" s="777"/>
      <c r="U295" s="778" t="str">
        <f>IF('statement of marks'!$I$3="","",'statement of marks'!$I$3)</f>
        <v>SCHOOL DISE CODE</v>
      </c>
      <c r="V295" s="779"/>
      <c r="W295" s="779"/>
      <c r="X295" s="780"/>
    </row>
    <row r="296" spans="1:24" ht="15" customHeight="1">
      <c r="A296" s="283"/>
      <c r="B296" s="263" t="s">
        <v>172</v>
      </c>
      <c r="C296" s="264"/>
      <c r="D296" s="781" t="str">
        <f>IF('statement of marks'!G16="","",'statement of marks'!G16)</f>
        <v/>
      </c>
      <c r="E296" s="782"/>
      <c r="F296" s="782"/>
      <c r="G296" s="834" t="str">
        <f>IF('statement of marks'!H16="","",'statement of marks'!H16)</f>
        <v/>
      </c>
      <c r="H296" s="834"/>
      <c r="I296" s="834"/>
      <c r="J296" s="834"/>
      <c r="K296" s="834"/>
      <c r="L296" s="834"/>
      <c r="M296" s="834"/>
      <c r="N296" s="834"/>
      <c r="O296" s="834"/>
      <c r="P296" s="834"/>
      <c r="Q296" s="834"/>
      <c r="R296" s="834"/>
      <c r="S296" s="834"/>
      <c r="T296" s="835"/>
      <c r="U296" s="774" t="str">
        <f>IF('statement of marks'!$J$3="","",'statement of marks'!$J$3)</f>
        <v>08291009401</v>
      </c>
      <c r="V296" s="784"/>
      <c r="W296" s="784"/>
      <c r="X296" s="836"/>
    </row>
    <row r="297" spans="1:24" ht="15" customHeight="1">
      <c r="A297" s="283"/>
      <c r="B297" s="265" t="s">
        <v>161</v>
      </c>
      <c r="C297" s="266" t="s">
        <v>166</v>
      </c>
      <c r="D297" s="837" t="s">
        <v>168</v>
      </c>
      <c r="E297" s="837"/>
      <c r="F297" s="837"/>
      <c r="G297" s="837" t="s">
        <v>169</v>
      </c>
      <c r="H297" s="837"/>
      <c r="I297" s="837"/>
      <c r="J297" s="837" t="s">
        <v>170</v>
      </c>
      <c r="K297" s="837"/>
      <c r="L297" s="837"/>
      <c r="M297" s="838" t="s">
        <v>171</v>
      </c>
      <c r="N297" s="838"/>
      <c r="O297" s="838"/>
      <c r="P297" s="838"/>
      <c r="Q297" s="839" t="s">
        <v>217</v>
      </c>
      <c r="R297" s="841" t="s">
        <v>91</v>
      </c>
      <c r="S297" s="841"/>
      <c r="T297" s="841"/>
      <c r="U297" s="842"/>
      <c r="V297" s="783" t="s">
        <v>218</v>
      </c>
      <c r="W297" s="783"/>
      <c r="X297" s="831"/>
    </row>
    <row r="298" spans="1:24" ht="15" customHeight="1">
      <c r="A298" s="283"/>
      <c r="B298" s="265"/>
      <c r="C298" s="266"/>
      <c r="D298" s="267" t="s">
        <v>219</v>
      </c>
      <c r="E298" s="267" t="s">
        <v>220</v>
      </c>
      <c r="F298" s="268" t="s">
        <v>221</v>
      </c>
      <c r="G298" s="267" t="s">
        <v>219</v>
      </c>
      <c r="H298" s="267" t="s">
        <v>220</v>
      </c>
      <c r="I298" s="268" t="s">
        <v>221</v>
      </c>
      <c r="J298" s="267" t="s">
        <v>219</v>
      </c>
      <c r="K298" s="267" t="s">
        <v>220</v>
      </c>
      <c r="L298" s="268" t="s">
        <v>221</v>
      </c>
      <c r="M298" s="267" t="s">
        <v>219</v>
      </c>
      <c r="N298" s="943" t="s">
        <v>332</v>
      </c>
      <c r="O298" s="267" t="s">
        <v>220</v>
      </c>
      <c r="P298" s="268" t="s">
        <v>221</v>
      </c>
      <c r="Q298" s="840"/>
      <c r="R298" s="267" t="s">
        <v>219</v>
      </c>
      <c r="S298" s="943" t="s">
        <v>332</v>
      </c>
      <c r="T298" s="267" t="s">
        <v>220</v>
      </c>
      <c r="U298" s="268" t="s">
        <v>221</v>
      </c>
      <c r="V298" s="269" t="s">
        <v>26</v>
      </c>
      <c r="W298" s="270" t="s">
        <v>222</v>
      </c>
      <c r="X298" s="271" t="s">
        <v>69</v>
      </c>
    </row>
    <row r="299" spans="1:24" ht="15" customHeight="1">
      <c r="A299" s="284"/>
      <c r="B299" s="832" t="s">
        <v>167</v>
      </c>
      <c r="C299" s="833"/>
      <c r="D299" s="272">
        <f>IF('statement of marks'!L$6="","",'statement of marks'!L$6)</f>
        <v>5</v>
      </c>
      <c r="E299" s="272">
        <f>IF('statement of marks'!M$6="","",'statement of marks'!M$6)</f>
        <v>5</v>
      </c>
      <c r="F299" s="273">
        <f>IF('statement of marks'!N$6="","",'statement of marks'!N$6)</f>
        <v>10</v>
      </c>
      <c r="G299" s="272">
        <f>IF('statement of marks'!O$6="","",'statement of marks'!O$6)</f>
        <v>5</v>
      </c>
      <c r="H299" s="272">
        <f>IF('statement of marks'!P$6="","",'statement of marks'!P$6)</f>
        <v>5</v>
      </c>
      <c r="I299" s="273">
        <f>IF('statement of marks'!Q$6="","",'statement of marks'!Q$6)</f>
        <v>10</v>
      </c>
      <c r="J299" s="272">
        <f>IF('statement of marks'!R$6="","",'statement of marks'!R$6)</f>
        <v>5</v>
      </c>
      <c r="K299" s="272">
        <f>IF('statement of marks'!S$6="","",'statement of marks'!S$6)</f>
        <v>5</v>
      </c>
      <c r="L299" s="273">
        <f>IF('statement of marks'!T$6="","",'statement of marks'!T$6)</f>
        <v>10</v>
      </c>
      <c r="M299" s="272">
        <f>IF('statement of marks'!V$6="","",'statement of marks'!V$6)</f>
        <v>30</v>
      </c>
      <c r="N299" s="944">
        <f>IF('statement of marks'!W$6="","",'statement of marks'!W$6)</f>
        <v>30</v>
      </c>
      <c r="O299" s="272">
        <f>IF('statement of marks'!X$6="","",'statement of marks'!X$6)</f>
        <v>10</v>
      </c>
      <c r="P299" s="273">
        <f>IF('statement of marks'!Y$6="","",'statement of marks'!Y$6)</f>
        <v>70</v>
      </c>
      <c r="Q299" s="274">
        <f>IF('statement of marks'!Z$6="","",'statement of marks'!Z$6)</f>
        <v>100</v>
      </c>
      <c r="R299" s="272">
        <f>IF('statement of marks'!AA$6="","",'statement of marks'!AA$6)</f>
        <v>40</v>
      </c>
      <c r="S299" s="944">
        <f>IF('statement of marks'!AB$6="","",'statement of marks'!AB$6)</f>
        <v>40</v>
      </c>
      <c r="T299" s="272">
        <f>IF('statement of marks'!AC$6="","",'statement of marks'!AC$6)</f>
        <v>20</v>
      </c>
      <c r="U299" s="273">
        <f>IF('statement of marks'!AD$6="","",'statement of marks'!AD$6)</f>
        <v>100</v>
      </c>
      <c r="V299" s="275">
        <f>IF('statement of marks'!AE$6="","",'statement of marks'!AE$6)</f>
        <v>200</v>
      </c>
      <c r="W299" s="272" t="str">
        <f>IF('statement of marks'!AF$6="","",'statement of marks'!AF$6)</f>
        <v/>
      </c>
      <c r="X299" s="276" t="str">
        <f>IF('statement of marks'!AG$6="","",'statement of marks'!AG$6)</f>
        <v/>
      </c>
    </row>
    <row r="300" spans="1:24" ht="15" customHeight="1">
      <c r="A300" s="283"/>
      <c r="B300" s="774" t="str">
        <f>IF('statement of marks'!$L$3="","",'statement of marks'!$L$3)</f>
        <v>HINDI</v>
      </c>
      <c r="C300" s="784"/>
      <c r="D300" s="270">
        <f>IF('statement of marks'!L16="","",'statement of marks'!L16)</f>
        <v>5</v>
      </c>
      <c r="E300" s="270">
        <f>IF('statement of marks'!M16="","",'statement of marks'!M16)</f>
        <v>5</v>
      </c>
      <c r="F300" s="277">
        <f>IF('statement of marks'!N16="","",'statement of marks'!N16)</f>
        <v>10</v>
      </c>
      <c r="G300" s="270">
        <f>IF('statement of marks'!O16="","",'statement of marks'!O16)</f>
        <v>5</v>
      </c>
      <c r="H300" s="270">
        <f>IF('statement of marks'!P16="","",'statement of marks'!P16)</f>
        <v>5</v>
      </c>
      <c r="I300" s="277">
        <f>IF('statement of marks'!Q16="","",'statement of marks'!Q16)</f>
        <v>10</v>
      </c>
      <c r="J300" s="270">
        <f>IF('statement of marks'!R16="","",'statement of marks'!R16)</f>
        <v>5</v>
      </c>
      <c r="K300" s="270">
        <f>IF('statement of marks'!S16="","",'statement of marks'!S16)</f>
        <v>5</v>
      </c>
      <c r="L300" s="277">
        <f>IF('statement of marks'!T16="","",'statement of marks'!T16)</f>
        <v>10</v>
      </c>
      <c r="M300" s="270">
        <f>IF('statement of marks'!V16="","",'statement of marks'!V16)</f>
        <v>21</v>
      </c>
      <c r="N300" s="944">
        <f>IF('statement of marks'!W16="","",'statement of marks'!W16)</f>
        <v>21</v>
      </c>
      <c r="O300" s="270">
        <f>IF('statement of marks'!X16="","",'statement of marks'!X16)</f>
        <v>1</v>
      </c>
      <c r="P300" s="277">
        <f>IF('statement of marks'!Y16="","",'statement of marks'!Y16)</f>
        <v>43</v>
      </c>
      <c r="Q300" s="278">
        <f>IF('statement of marks'!Z16="","",'statement of marks'!Z16)</f>
        <v>73</v>
      </c>
      <c r="R300" s="270">
        <f>IF('statement of marks'!AA16="","",'statement of marks'!AA16)</f>
        <v>31</v>
      </c>
      <c r="S300" s="944">
        <f>IF('statement of marks'!AB16="","",'statement of marks'!AB16)</f>
        <v>31</v>
      </c>
      <c r="T300" s="270">
        <f>IF('statement of marks'!AC16="","",'statement of marks'!AC16)</f>
        <v>20</v>
      </c>
      <c r="U300" s="277">
        <f>IF('statement of marks'!AD16="","",'statement of marks'!AD16)</f>
        <v>82</v>
      </c>
      <c r="V300" s="279">
        <f>IF('statement of marks'!AE16="","",'statement of marks'!AE16)</f>
        <v>155</v>
      </c>
      <c r="W300" s="270">
        <f>IF('statement of marks'!AF16="","",'statement of marks'!AF16)</f>
        <v>78</v>
      </c>
      <c r="X300" s="271" t="str">
        <f>IF('statement of marks'!AG16="","",'statement of marks'!AG16)</f>
        <v>B</v>
      </c>
    </row>
    <row r="301" spans="1:24" ht="15" customHeight="1">
      <c r="A301" s="283"/>
      <c r="B301" s="774" t="str">
        <f>IF('statement of marks'!$AJ$3="","",'statement of marks'!$AJ$3)</f>
        <v>ENGLISH</v>
      </c>
      <c r="C301" s="784"/>
      <c r="D301" s="270">
        <f>IF('statement of marks'!AJ16="","",'statement of marks'!AJ16)</f>
        <v>5</v>
      </c>
      <c r="E301" s="270">
        <f>IF('statement of marks'!AK16="","",'statement of marks'!AK16)</f>
        <v>5</v>
      </c>
      <c r="F301" s="277">
        <f>IF('statement of marks'!AL16="","",'statement of marks'!AL16)</f>
        <v>10</v>
      </c>
      <c r="G301" s="270">
        <f>IF('statement of marks'!AM16="","",'statement of marks'!AM16)</f>
        <v>5</v>
      </c>
      <c r="H301" s="270">
        <f>IF('statement of marks'!AN16="","",'statement of marks'!AN16)</f>
        <v>5</v>
      </c>
      <c r="I301" s="277">
        <f>IF('statement of marks'!AO16="","",'statement of marks'!AO16)</f>
        <v>10</v>
      </c>
      <c r="J301" s="270">
        <f>IF('statement of marks'!AP16="","",'statement of marks'!AP16)</f>
        <v>5</v>
      </c>
      <c r="K301" s="270">
        <f>IF('statement of marks'!AQ16="","",'statement of marks'!AQ16)</f>
        <v>5</v>
      </c>
      <c r="L301" s="277">
        <f>IF('statement of marks'!AR16="","",'statement of marks'!AR16)</f>
        <v>10</v>
      </c>
      <c r="M301" s="270">
        <f>IF('statement of marks'!AT16="","",'statement of marks'!AT16)</f>
        <v>21</v>
      </c>
      <c r="N301" s="944">
        <f>IF('statement of marks'!AU16="","",'statement of marks'!AU16)</f>
        <v>21</v>
      </c>
      <c r="O301" s="270">
        <f>IF('statement of marks'!AV16="","",'statement of marks'!AV16)</f>
        <v>1</v>
      </c>
      <c r="P301" s="277">
        <f>IF('statement of marks'!AW16="","",'statement of marks'!AW16)</f>
        <v>43</v>
      </c>
      <c r="Q301" s="278">
        <f>IF('statement of marks'!AX16="","",'statement of marks'!AX16)</f>
        <v>73</v>
      </c>
      <c r="R301" s="270">
        <f>IF('statement of marks'!AY16="","",'statement of marks'!AY16)</f>
        <v>31</v>
      </c>
      <c r="S301" s="944">
        <f>IF('statement of marks'!AZ16="","",'statement of marks'!AZ16)</f>
        <v>31</v>
      </c>
      <c r="T301" s="270">
        <f>IF('statement of marks'!BA16="","",'statement of marks'!BA16)</f>
        <v>20</v>
      </c>
      <c r="U301" s="277">
        <f>IF('statement of marks'!BB16="","",'statement of marks'!BB16)</f>
        <v>82</v>
      </c>
      <c r="V301" s="279">
        <f>IF('statement of marks'!BC16="","",'statement of marks'!BC16)</f>
        <v>155</v>
      </c>
      <c r="W301" s="270">
        <f>IF('statement of marks'!BD16="","",'statement of marks'!BD16)</f>
        <v>78</v>
      </c>
      <c r="X301" s="271" t="str">
        <f>IF('statement of marks'!BE16="","",'statement of marks'!BE16)</f>
        <v>B</v>
      </c>
    </row>
    <row r="302" spans="1:24" ht="15" customHeight="1">
      <c r="A302" s="283"/>
      <c r="B302" s="774" t="str">
        <f>IF('statement of marks'!BH16="s","SANSKRIT",IF('statement of marks'!BH16="u","URDU",IF('statement of marks'!BH16="g","GUJRATI",IF('statement of marks'!BH16="p","PUNJABI",IF('statement of marks'!BH16="sd","fla/kh","THIRD LANGUAGE")))))</f>
        <v>SANSKRIT</v>
      </c>
      <c r="C302" s="784"/>
      <c r="D302" s="270">
        <f>IF('statement of marks'!BI16="","",'statement of marks'!BI16)</f>
        <v>5</v>
      </c>
      <c r="E302" s="270">
        <f>IF('statement of marks'!BJ16="","",'statement of marks'!BJ16)</f>
        <v>5</v>
      </c>
      <c r="F302" s="277">
        <f>IF('statement of marks'!BK16="","",'statement of marks'!BK16)</f>
        <v>10</v>
      </c>
      <c r="G302" s="270">
        <f>IF('statement of marks'!BL16="","",'statement of marks'!BL16)</f>
        <v>5</v>
      </c>
      <c r="H302" s="270">
        <f>IF('statement of marks'!BM16="","",'statement of marks'!BM16)</f>
        <v>5</v>
      </c>
      <c r="I302" s="277">
        <f>IF('statement of marks'!BN16="","",'statement of marks'!BN16)</f>
        <v>10</v>
      </c>
      <c r="J302" s="270">
        <f>IF('statement of marks'!BO16="","",'statement of marks'!BO16)</f>
        <v>5</v>
      </c>
      <c r="K302" s="270">
        <f>IF('statement of marks'!BP16="","",'statement of marks'!BP16)</f>
        <v>5</v>
      </c>
      <c r="L302" s="277">
        <f>IF('statement of marks'!BQ16="","",'statement of marks'!BQ16)</f>
        <v>10</v>
      </c>
      <c r="M302" s="270">
        <f>IF('statement of marks'!BS16="","",'statement of marks'!BS16)</f>
        <v>50</v>
      </c>
      <c r="N302" s="944"/>
      <c r="O302" s="270">
        <f>IF('statement of marks'!BT16="","",'statement of marks'!BT16)</f>
        <v>20</v>
      </c>
      <c r="P302" s="277">
        <f>IF('statement of marks'!BU16="","",'statement of marks'!BU16)</f>
        <v>70</v>
      </c>
      <c r="Q302" s="278">
        <f>IF('statement of marks'!BV16="","",'statement of marks'!BV16)</f>
        <v>100</v>
      </c>
      <c r="R302" s="270">
        <f>IF('statement of marks'!BW16="","",'statement of marks'!BW16)</f>
        <v>70</v>
      </c>
      <c r="S302" s="944"/>
      <c r="T302" s="270">
        <f>IF('statement of marks'!BX16="","",'statement of marks'!BX16)</f>
        <v>30</v>
      </c>
      <c r="U302" s="277">
        <f>IF('statement of marks'!BY16="","",'statement of marks'!BY16)</f>
        <v>100</v>
      </c>
      <c r="V302" s="279">
        <f>IF('statement of marks'!BZ16="","",'statement of marks'!BZ16)</f>
        <v>200</v>
      </c>
      <c r="W302" s="270">
        <f>IF('statement of marks'!CA16="","",'statement of marks'!CA16)</f>
        <v>100</v>
      </c>
      <c r="X302" s="271" t="str">
        <f>IF('statement of marks'!CB16="","",'statement of marks'!CB16)</f>
        <v>A</v>
      </c>
    </row>
    <row r="303" spans="1:24" ht="15" customHeight="1">
      <c r="A303" s="283"/>
      <c r="B303" s="774" t="str">
        <f>IF('statement of marks'!$CE$3="","",'statement of marks'!$CE$3)</f>
        <v>MATHEMATICS</v>
      </c>
      <c r="C303" s="784"/>
      <c r="D303" s="270">
        <f>IF('statement of marks'!CE16="","",'statement of marks'!CE16)</f>
        <v>5</v>
      </c>
      <c r="E303" s="270">
        <f>IF('statement of marks'!CF16="","",'statement of marks'!CF16)</f>
        <v>5</v>
      </c>
      <c r="F303" s="277">
        <f>IF('statement of marks'!CG16="","",'statement of marks'!CG16)</f>
        <v>10</v>
      </c>
      <c r="G303" s="270">
        <f>IF('statement of marks'!CH16="","",'statement of marks'!CH16)</f>
        <v>5</v>
      </c>
      <c r="H303" s="270">
        <f>IF('statement of marks'!CI16="","",'statement of marks'!CI16)</f>
        <v>5</v>
      </c>
      <c r="I303" s="277">
        <f>IF('statement of marks'!CJ16="","",'statement of marks'!CJ16)</f>
        <v>10</v>
      </c>
      <c r="J303" s="270">
        <f>IF('statement of marks'!CK16="","",'statement of marks'!CK16)</f>
        <v>5</v>
      </c>
      <c r="K303" s="270">
        <f>IF('statement of marks'!CL16="","",'statement of marks'!CL16)</f>
        <v>5</v>
      </c>
      <c r="L303" s="277">
        <f>IF('statement of marks'!CM16="","",'statement of marks'!CM16)</f>
        <v>10</v>
      </c>
      <c r="M303" s="270">
        <f>IF('statement of marks'!CO16="","",'statement of marks'!CO16)</f>
        <v>21</v>
      </c>
      <c r="N303" s="944">
        <f>IF('statement of marks'!CP16="","",'statement of marks'!CP16)</f>
        <v>21</v>
      </c>
      <c r="O303" s="270">
        <f>IF('statement of marks'!CQ16="","",'statement of marks'!CQ16)</f>
        <v>1</v>
      </c>
      <c r="P303" s="277">
        <f>IF('statement of marks'!CR16="","",'statement of marks'!CR16)</f>
        <v>43</v>
      </c>
      <c r="Q303" s="278">
        <f>IF('statement of marks'!CS16="","",'statement of marks'!CS16)</f>
        <v>73</v>
      </c>
      <c r="R303" s="270">
        <f>IF('statement of marks'!CT16="","",'statement of marks'!CT16)</f>
        <v>31</v>
      </c>
      <c r="S303" s="944">
        <f>IF('statement of marks'!CU16="","",'statement of marks'!CU16)</f>
        <v>31</v>
      </c>
      <c r="T303" s="270">
        <f>IF('statement of marks'!CV16="","",'statement of marks'!CV16)</f>
        <v>20</v>
      </c>
      <c r="U303" s="277">
        <f>IF('statement of marks'!CW16="","",'statement of marks'!CW16)</f>
        <v>82</v>
      </c>
      <c r="V303" s="279">
        <f>IF('statement of marks'!CX16="","",'statement of marks'!CX16)</f>
        <v>155</v>
      </c>
      <c r="W303" s="270">
        <f>IF('statement of marks'!CY16="","",'statement of marks'!CY16)</f>
        <v>78</v>
      </c>
      <c r="X303" s="271" t="str">
        <f>IF('statement of marks'!CZ16="","",'statement of marks'!CZ16)</f>
        <v>B</v>
      </c>
    </row>
    <row r="304" spans="1:24" ht="15" customHeight="1">
      <c r="A304" s="283"/>
      <c r="B304" s="774" t="str">
        <f>IF('statement of marks'!$DC$3="","",'statement of marks'!$DC$3)</f>
        <v>SCIENCE</v>
      </c>
      <c r="C304" s="784"/>
      <c r="D304" s="270">
        <f>IF('statement of marks'!DC16="","",'statement of marks'!DC16)</f>
        <v>5</v>
      </c>
      <c r="E304" s="270">
        <f>IF('statement of marks'!DD16="","",'statement of marks'!DD16)</f>
        <v>5</v>
      </c>
      <c r="F304" s="277">
        <f>IF('statement of marks'!DE16="","",'statement of marks'!DE16)</f>
        <v>10</v>
      </c>
      <c r="G304" s="270">
        <f>IF('statement of marks'!DF16="","",'statement of marks'!DF16)</f>
        <v>5</v>
      </c>
      <c r="H304" s="270">
        <f>IF('statement of marks'!DG16="","",'statement of marks'!DG16)</f>
        <v>5</v>
      </c>
      <c r="I304" s="277">
        <f>IF('statement of marks'!DH16="","",'statement of marks'!DH16)</f>
        <v>10</v>
      </c>
      <c r="J304" s="270">
        <f>IF('statement of marks'!DI16="","",'statement of marks'!DI16)</f>
        <v>5</v>
      </c>
      <c r="K304" s="270">
        <f>IF('statement of marks'!DJ16="","",'statement of marks'!DJ16)</f>
        <v>5</v>
      </c>
      <c r="L304" s="277">
        <f>IF('statement of marks'!DK16="","",'statement of marks'!DK16)</f>
        <v>10</v>
      </c>
      <c r="M304" s="270">
        <f>IF('statement of marks'!DM16="","",'statement of marks'!DM16)</f>
        <v>50</v>
      </c>
      <c r="N304" s="944"/>
      <c r="O304" s="270">
        <f>IF('statement of marks'!DN16="","",'statement of marks'!DN16)</f>
        <v>20</v>
      </c>
      <c r="P304" s="277">
        <f>IF('statement of marks'!DO16="","",'statement of marks'!DO16)</f>
        <v>70</v>
      </c>
      <c r="Q304" s="278">
        <f>IF('statement of marks'!DP16="","",'statement of marks'!DP16)</f>
        <v>100</v>
      </c>
      <c r="R304" s="270">
        <f>IF('statement of marks'!DQ16="","",'statement of marks'!DQ16)</f>
        <v>70</v>
      </c>
      <c r="S304" s="944"/>
      <c r="T304" s="270">
        <f>IF('statement of marks'!DR16="","",'statement of marks'!DR16)</f>
        <v>30</v>
      </c>
      <c r="U304" s="277">
        <f>IF('statement of marks'!DS16="","",'statement of marks'!DS16)</f>
        <v>100</v>
      </c>
      <c r="V304" s="279">
        <f>IF('statement of marks'!DT16="","",'statement of marks'!DT16)</f>
        <v>200</v>
      </c>
      <c r="W304" s="270">
        <f>IF('statement of marks'!DU16="","",'statement of marks'!DU16)</f>
        <v>100</v>
      </c>
      <c r="X304" s="271" t="str">
        <f>IF('statement of marks'!DV16="","",'statement of marks'!DV16)</f>
        <v>A</v>
      </c>
    </row>
    <row r="305" spans="1:24" ht="15" customHeight="1">
      <c r="A305" s="283"/>
      <c r="B305" s="774" t="str">
        <f>IF('statement of marks'!$DY$3="","",'statement of marks'!$DY$3)</f>
        <v>SOCIAL STUDIES</v>
      </c>
      <c r="C305" s="784"/>
      <c r="D305" s="270">
        <f>IF('statement of marks'!DY16="","",'statement of marks'!DY16)</f>
        <v>5</v>
      </c>
      <c r="E305" s="270">
        <f>IF('statement of marks'!DZ16="","",'statement of marks'!DZ16)</f>
        <v>5</v>
      </c>
      <c r="F305" s="277">
        <f>IF('statement of marks'!EA16="","",'statement of marks'!EA16)</f>
        <v>10</v>
      </c>
      <c r="G305" s="270">
        <f>IF('statement of marks'!EB16="","",'statement of marks'!EB16)</f>
        <v>5</v>
      </c>
      <c r="H305" s="270">
        <f>IF('statement of marks'!EC16="","",'statement of marks'!EC16)</f>
        <v>5</v>
      </c>
      <c r="I305" s="277">
        <f>IF('statement of marks'!ED16="","",'statement of marks'!ED16)</f>
        <v>10</v>
      </c>
      <c r="J305" s="270">
        <f>IF('statement of marks'!EE16="","",'statement of marks'!EE16)</f>
        <v>5</v>
      </c>
      <c r="K305" s="270">
        <f>IF('statement of marks'!EF16="","",'statement of marks'!EF16)</f>
        <v>5</v>
      </c>
      <c r="L305" s="277">
        <f>IF('statement of marks'!EG16="","",'statement of marks'!EG16)</f>
        <v>10</v>
      </c>
      <c r="M305" s="270">
        <f>IF('statement of marks'!EI16="","",'statement of marks'!EI16)</f>
        <v>50</v>
      </c>
      <c r="N305" s="944"/>
      <c r="O305" s="270">
        <f>IF('statement of marks'!EJ16="","",'statement of marks'!EJ16)</f>
        <v>20</v>
      </c>
      <c r="P305" s="277">
        <f>IF('statement of marks'!EK16="","",'statement of marks'!EK16)</f>
        <v>70</v>
      </c>
      <c r="Q305" s="278">
        <f>IF('statement of marks'!EL16="","",'statement of marks'!EL16)</f>
        <v>100</v>
      </c>
      <c r="R305" s="270">
        <f>IF('statement of marks'!EM16="","",'statement of marks'!EM16)</f>
        <v>70</v>
      </c>
      <c r="S305" s="944"/>
      <c r="T305" s="270">
        <f>IF('statement of marks'!EN16="","",'statement of marks'!EN16)</f>
        <v>30</v>
      </c>
      <c r="U305" s="277">
        <f>IF('statement of marks'!EO16="","",'statement of marks'!EO16)</f>
        <v>100</v>
      </c>
      <c r="V305" s="279">
        <f>IF('statement of marks'!EP16="","",'statement of marks'!EP16)</f>
        <v>200</v>
      </c>
      <c r="W305" s="270">
        <f>IF('statement of marks'!EQ16="","",'statement of marks'!EQ16)</f>
        <v>100</v>
      </c>
      <c r="X305" s="271" t="str">
        <f>IF('statement of marks'!ER16="","",'statement of marks'!ER16)</f>
        <v>A</v>
      </c>
    </row>
    <row r="306" spans="1:24" ht="15" customHeight="1">
      <c r="A306" s="283"/>
      <c r="B306" s="774" t="s">
        <v>173</v>
      </c>
      <c r="C306" s="784"/>
      <c r="D306" s="792" t="s">
        <v>168</v>
      </c>
      <c r="E306" s="792"/>
      <c r="F306" s="792"/>
      <c r="G306" s="792" t="s">
        <v>169</v>
      </c>
      <c r="H306" s="792"/>
      <c r="I306" s="792"/>
      <c r="J306" s="792" t="s">
        <v>178</v>
      </c>
      <c r="K306" s="792"/>
      <c r="L306" s="792"/>
      <c r="M306" s="792" t="s">
        <v>170</v>
      </c>
      <c r="N306" s="792"/>
      <c r="O306" s="792"/>
      <c r="P306" s="792"/>
      <c r="Q306" s="792" t="s">
        <v>223</v>
      </c>
      <c r="R306" s="792"/>
      <c r="S306" s="792"/>
      <c r="T306" s="792"/>
      <c r="U306" s="280"/>
      <c r="V306" s="792" t="s">
        <v>218</v>
      </c>
      <c r="W306" s="792"/>
      <c r="X306" s="827"/>
    </row>
    <row r="307" spans="1:24" ht="15" customHeight="1">
      <c r="A307" s="284"/>
      <c r="B307" s="828" t="s">
        <v>167</v>
      </c>
      <c r="C307" s="829"/>
      <c r="D307" s="830">
        <f>IF('statement of marks'!EU$6="","",'statement of marks'!EU$6)</f>
        <v>20</v>
      </c>
      <c r="E307" s="830"/>
      <c r="F307" s="830"/>
      <c r="G307" s="830">
        <f>IF('statement of marks'!EV$6="","",'statement of marks'!EV$6)</f>
        <v>20</v>
      </c>
      <c r="H307" s="830"/>
      <c r="I307" s="830"/>
      <c r="J307" s="830">
        <f>IF('statement of marks'!EX$6="","",'statement of marks'!EX$6)</f>
        <v>20</v>
      </c>
      <c r="K307" s="830"/>
      <c r="L307" s="830"/>
      <c r="M307" s="830">
        <f>IF('statement of marks'!EW$6="","",'statement of marks'!EW$6)</f>
        <v>20</v>
      </c>
      <c r="N307" s="830"/>
      <c r="O307" s="830"/>
      <c r="P307" s="830"/>
      <c r="Q307" s="830">
        <f>IF('statement of marks'!EY$6="","",'statement of marks'!EY$6)</f>
        <v>20</v>
      </c>
      <c r="R307" s="830"/>
      <c r="S307" s="830"/>
      <c r="T307" s="830"/>
      <c r="U307" s="289"/>
      <c r="V307" s="272">
        <f>IF('statement of marks'!EZ$6="","",'statement of marks'!EZ$6)</f>
        <v>100</v>
      </c>
      <c r="W307" s="272" t="s">
        <v>222</v>
      </c>
      <c r="X307" s="276" t="s">
        <v>69</v>
      </c>
    </row>
    <row r="308" spans="1:24" ht="15" customHeight="1">
      <c r="A308" s="283"/>
      <c r="B308" s="774" t="str">
        <f>IF('statement of marks'!$EU$3="","",'statement of marks'!$EU$3)</f>
        <v>WORK EXPERIENCE</v>
      </c>
      <c r="C308" s="784"/>
      <c r="D308" s="783">
        <f>IF('statement of marks'!EU16="","",'statement of marks'!EU16)</f>
        <v>20</v>
      </c>
      <c r="E308" s="783"/>
      <c r="F308" s="783"/>
      <c r="G308" s="783">
        <f>IF('statement of marks'!EV16="","",'statement of marks'!EV16)</f>
        <v>20</v>
      </c>
      <c r="H308" s="783"/>
      <c r="I308" s="783"/>
      <c r="J308" s="783">
        <f>IF('statement of marks'!EX16="","",'statement of marks'!EX16)</f>
        <v>20</v>
      </c>
      <c r="K308" s="783"/>
      <c r="L308" s="783"/>
      <c r="M308" s="783">
        <f>IF('statement of marks'!EW16="","",'statement of marks'!EW16)</f>
        <v>20</v>
      </c>
      <c r="N308" s="783"/>
      <c r="O308" s="783"/>
      <c r="P308" s="783"/>
      <c r="Q308" s="783">
        <f>IF('statement of marks'!EY16="","",'statement of marks'!EY16)</f>
        <v>20</v>
      </c>
      <c r="R308" s="783"/>
      <c r="S308" s="783"/>
      <c r="T308" s="783"/>
      <c r="U308" s="280"/>
      <c r="V308" s="280">
        <f>IF('statement of marks'!EZ16="","",'statement of marks'!EZ16)</f>
        <v>100</v>
      </c>
      <c r="W308" s="280">
        <f>IF('statement of marks'!FA16="","",'statement of marks'!FA16)</f>
        <v>100</v>
      </c>
      <c r="X308" s="281" t="str">
        <f>IF('statement of marks'!FB16="","",'statement of marks'!FB16)</f>
        <v>A</v>
      </c>
    </row>
    <row r="309" spans="1:24" ht="15" customHeight="1">
      <c r="A309" s="283"/>
      <c r="B309" s="774" t="str">
        <f>IF('statement of marks'!$FE$3="","",'statement of marks'!$FE$3)</f>
        <v>ART EDUCATION</v>
      </c>
      <c r="C309" s="784"/>
      <c r="D309" s="783">
        <f>IF('statement of marks'!FE16="","",'statement of marks'!FE16)</f>
        <v>20</v>
      </c>
      <c r="E309" s="783"/>
      <c r="F309" s="783"/>
      <c r="G309" s="783">
        <f>IF('statement of marks'!FF16="","",'statement of marks'!FF16)</f>
        <v>20</v>
      </c>
      <c r="H309" s="783"/>
      <c r="I309" s="783"/>
      <c r="J309" s="783">
        <f>IF('statement of marks'!FH16="","",'statement of marks'!FH16)</f>
        <v>20</v>
      </c>
      <c r="K309" s="783"/>
      <c r="L309" s="783"/>
      <c r="M309" s="783">
        <f>IF('statement of marks'!FG16="","",'statement of marks'!FG16)</f>
        <v>20</v>
      </c>
      <c r="N309" s="783"/>
      <c r="O309" s="783"/>
      <c r="P309" s="783"/>
      <c r="Q309" s="783">
        <f>IF('statement of marks'!FI16="","",'statement of marks'!FI16)</f>
        <v>20</v>
      </c>
      <c r="R309" s="783"/>
      <c r="S309" s="783"/>
      <c r="T309" s="783"/>
      <c r="U309" s="280"/>
      <c r="V309" s="280">
        <f>IF('statement of marks'!FJ16="","",'statement of marks'!FJ16)</f>
        <v>100</v>
      </c>
      <c r="W309" s="280">
        <f>IF('statement of marks'!FK16="","",'statement of marks'!FK16)</f>
        <v>100</v>
      </c>
      <c r="X309" s="281" t="str">
        <f>IF('statement of marks'!FL16="","",'statement of marks'!FL16)</f>
        <v>A</v>
      </c>
    </row>
    <row r="310" spans="1:24" ht="15" customHeight="1">
      <c r="A310" s="283"/>
      <c r="B310" s="774" t="str">
        <f>IF('statement of marks'!$FO$3="","",'statement of marks'!$FO$3)</f>
        <v>PHYSICIAL EDUCATION</v>
      </c>
      <c r="C310" s="784"/>
      <c r="D310" s="783">
        <f>IF('statement of marks'!FO16="","",'statement of marks'!FO16)</f>
        <v>20</v>
      </c>
      <c r="E310" s="783"/>
      <c r="F310" s="783"/>
      <c r="G310" s="783">
        <f>IF('statement of marks'!FP16="","",'statement of marks'!FP16)</f>
        <v>20</v>
      </c>
      <c r="H310" s="783"/>
      <c r="I310" s="783"/>
      <c r="J310" s="783">
        <f>IF('statement of marks'!FR16="","",'statement of marks'!FR16)</f>
        <v>20</v>
      </c>
      <c r="K310" s="783"/>
      <c r="L310" s="783"/>
      <c r="M310" s="783">
        <f>IF('statement of marks'!FQ16="","",'statement of marks'!FQ16)</f>
        <v>20</v>
      </c>
      <c r="N310" s="783"/>
      <c r="O310" s="783"/>
      <c r="P310" s="783"/>
      <c r="Q310" s="783">
        <f>IF('statement of marks'!FS16="","",'statement of marks'!FS16)</f>
        <v>20</v>
      </c>
      <c r="R310" s="783"/>
      <c r="S310" s="783"/>
      <c r="T310" s="783"/>
      <c r="U310" s="280"/>
      <c r="V310" s="280">
        <f>IF('statement of marks'!FT16="","",'statement of marks'!FT16)</f>
        <v>100</v>
      </c>
      <c r="W310" s="280">
        <f>IF('statement of marks'!FU16="","",'statement of marks'!FU16)</f>
        <v>100</v>
      </c>
      <c r="X310" s="281" t="str">
        <f>IF('statement of marks'!FV16="","",'statement of marks'!FV16)</f>
        <v>A</v>
      </c>
    </row>
    <row r="311" spans="1:24" ht="15" customHeight="1">
      <c r="A311" s="283"/>
      <c r="B311" s="771" t="s">
        <v>174</v>
      </c>
      <c r="C311" s="774"/>
      <c r="D311" s="792" t="str">
        <f>details!$DZ$3</f>
        <v>AUGUST</v>
      </c>
      <c r="E311" s="792"/>
      <c r="F311" s="792"/>
      <c r="G311" s="792" t="str">
        <f>details!$ED$3</f>
        <v>OCTOBER</v>
      </c>
      <c r="H311" s="792"/>
      <c r="I311" s="792"/>
      <c r="J311" s="792" t="str">
        <f>details!$EL$3</f>
        <v>FEBURARY</v>
      </c>
      <c r="K311" s="792"/>
      <c r="L311" s="792"/>
      <c r="M311" s="792" t="str">
        <f>details!$EH$3</f>
        <v>DECEMBER</v>
      </c>
      <c r="N311" s="792"/>
      <c r="O311" s="792"/>
      <c r="P311" s="792"/>
      <c r="Q311" s="792" t="str">
        <f>details!$EP$3</f>
        <v>GRAND TOAL</v>
      </c>
      <c r="R311" s="792"/>
      <c r="S311" s="792"/>
      <c r="T311" s="792"/>
      <c r="U311" s="759" t="s">
        <v>119</v>
      </c>
      <c r="V311" s="760"/>
      <c r="W311" s="760"/>
      <c r="X311" s="761"/>
    </row>
    <row r="312" spans="1:24" ht="15" customHeight="1">
      <c r="A312" s="283"/>
      <c r="B312" s="774" t="s">
        <v>176</v>
      </c>
      <c r="C312" s="784"/>
      <c r="D312" s="826" t="str">
        <f>IF(details!EA16="","",details!EA16)</f>
        <v/>
      </c>
      <c r="E312" s="826"/>
      <c r="F312" s="826"/>
      <c r="G312" s="826" t="str">
        <f>IF(details!EE16="","",details!EE16)</f>
        <v/>
      </c>
      <c r="H312" s="826"/>
      <c r="I312" s="826"/>
      <c r="J312" s="826" t="str">
        <f>IF(details!EM16="","",details!EM16)</f>
        <v/>
      </c>
      <c r="K312" s="826"/>
      <c r="L312" s="826"/>
      <c r="M312" s="826" t="str">
        <f>IF(details!EI16="","",details!EI16)</f>
        <v/>
      </c>
      <c r="N312" s="826"/>
      <c r="O312" s="826"/>
      <c r="P312" s="826"/>
      <c r="Q312" s="826" t="str">
        <f>IF(details!EQ16="","",details!EQ16)</f>
        <v/>
      </c>
      <c r="R312" s="826"/>
      <c r="S312" s="826"/>
      <c r="T312" s="826"/>
      <c r="U312" s="762">
        <f>'statement of marks'!$HL$108</f>
        <v>45046</v>
      </c>
      <c r="V312" s="763"/>
      <c r="W312" s="763"/>
      <c r="X312" s="764"/>
    </row>
    <row r="313" spans="1:24" ht="15" customHeight="1">
      <c r="A313" s="283"/>
      <c r="B313" s="823" t="s">
        <v>175</v>
      </c>
      <c r="C313" s="824"/>
      <c r="D313" s="825" t="str">
        <f>IF(details!DZ16="","",details!DZ16)</f>
        <v/>
      </c>
      <c r="E313" s="825"/>
      <c r="F313" s="825"/>
      <c r="G313" s="825" t="str">
        <f>IF(details!ED16="","",details!ED16)</f>
        <v/>
      </c>
      <c r="H313" s="825"/>
      <c r="I313" s="825"/>
      <c r="J313" s="825" t="str">
        <f>IF(details!EL16="","",details!EL16)</f>
        <v/>
      </c>
      <c r="K313" s="825"/>
      <c r="L313" s="825"/>
      <c r="M313" s="825" t="str">
        <f>IF(details!EH16="","",details!EH16)</f>
        <v/>
      </c>
      <c r="N313" s="825"/>
      <c r="O313" s="825"/>
      <c r="P313" s="825"/>
      <c r="Q313" s="825" t="str">
        <f>IF(details!EP16="","",details!EP16)</f>
        <v/>
      </c>
      <c r="R313" s="825"/>
      <c r="S313" s="825"/>
      <c r="T313" s="825"/>
      <c r="U313" s="759"/>
      <c r="V313" s="760"/>
      <c r="W313" s="760"/>
      <c r="X313" s="761"/>
    </row>
    <row r="314" spans="1:24" ht="15" customHeight="1">
      <c r="A314" s="816"/>
      <c r="B314" s="818" t="s">
        <v>235</v>
      </c>
      <c r="C314" s="819"/>
      <c r="D314" s="813" t="s">
        <v>190</v>
      </c>
      <c r="E314" s="813"/>
      <c r="F314" s="813"/>
      <c r="G314" s="813" t="s">
        <v>191</v>
      </c>
      <c r="H314" s="813"/>
      <c r="I314" s="813"/>
      <c r="J314" s="813" t="s">
        <v>148</v>
      </c>
      <c r="K314" s="813"/>
      <c r="L314" s="813"/>
      <c r="M314" s="813" t="s">
        <v>224</v>
      </c>
      <c r="N314" s="813"/>
      <c r="O314" s="813"/>
      <c r="P314" s="813"/>
      <c r="Q314" s="822" t="s">
        <v>196</v>
      </c>
      <c r="R314" s="822"/>
      <c r="S314" s="822"/>
      <c r="T314" s="822"/>
      <c r="U314" s="813" t="s">
        <v>233</v>
      </c>
      <c r="V314" s="813"/>
      <c r="W314" s="813"/>
      <c r="X314" s="815"/>
    </row>
    <row r="315" spans="1:24" ht="15" customHeight="1">
      <c r="A315" s="817"/>
      <c r="B315" s="820"/>
      <c r="C315" s="821"/>
      <c r="D315" s="813">
        <f>'statement of marks'!HJ16</f>
        <v>1200</v>
      </c>
      <c r="E315" s="813"/>
      <c r="F315" s="813"/>
      <c r="G315" s="813">
        <f>'statement of marks'!HK16</f>
        <v>1065</v>
      </c>
      <c r="H315" s="813"/>
      <c r="I315" s="813"/>
      <c r="J315" s="814">
        <f>'statement of marks'!HL16</f>
        <v>88.75</v>
      </c>
      <c r="K315" s="814"/>
      <c r="L315" s="814"/>
      <c r="M315" s="813" t="str">
        <f>'statement of marks'!HO16</f>
        <v>A</v>
      </c>
      <c r="N315" s="813"/>
      <c r="O315" s="813"/>
      <c r="P315" s="813"/>
      <c r="Q315" s="813">
        <f>'statement of marks'!HN16</f>
        <v>8.9999999999999947</v>
      </c>
      <c r="R315" s="813"/>
      <c r="S315" s="813"/>
      <c r="T315" s="813"/>
      <c r="U315" s="813" t="str">
        <f>'statement of marks'!HI16</f>
        <v>PASSED</v>
      </c>
      <c r="V315" s="813"/>
      <c r="W315" s="813"/>
      <c r="X315" s="815"/>
    </row>
    <row r="316" spans="1:24" ht="15" customHeight="1">
      <c r="A316" s="283"/>
      <c r="B316" s="811" t="s">
        <v>177</v>
      </c>
      <c r="C316" s="812"/>
      <c r="D316" s="792"/>
      <c r="E316" s="792"/>
      <c r="F316" s="792"/>
      <c r="G316" s="792"/>
      <c r="H316" s="792"/>
      <c r="I316" s="792"/>
      <c r="J316" s="792"/>
      <c r="K316" s="792"/>
      <c r="L316" s="792"/>
      <c r="M316" s="792"/>
      <c r="N316" s="792"/>
      <c r="O316" s="792"/>
      <c r="P316" s="792"/>
      <c r="Q316" s="792"/>
      <c r="R316" s="792"/>
      <c r="S316" s="792"/>
      <c r="T316" s="792"/>
      <c r="U316" s="793"/>
      <c r="V316" s="794"/>
      <c r="W316" s="794"/>
      <c r="X316" s="804"/>
    </row>
    <row r="317" spans="1:24" ht="15" customHeight="1">
      <c r="A317" s="283"/>
      <c r="B317" s="809" t="s">
        <v>162</v>
      </c>
      <c r="C317" s="810"/>
      <c r="D317" s="792"/>
      <c r="E317" s="792"/>
      <c r="F317" s="792"/>
      <c r="G317" s="792"/>
      <c r="H317" s="792"/>
      <c r="I317" s="792"/>
      <c r="J317" s="792"/>
      <c r="K317" s="792"/>
      <c r="L317" s="792"/>
      <c r="M317" s="792"/>
      <c r="N317" s="792"/>
      <c r="O317" s="792"/>
      <c r="P317" s="792"/>
      <c r="Q317" s="792"/>
      <c r="R317" s="792"/>
      <c r="S317" s="792"/>
      <c r="T317" s="792"/>
      <c r="U317" s="796"/>
      <c r="V317" s="797"/>
      <c r="W317" s="797"/>
      <c r="X317" s="805"/>
    </row>
    <row r="318" spans="1:24" ht="15" customHeight="1">
      <c r="A318" s="283"/>
      <c r="B318" s="811" t="s">
        <v>163</v>
      </c>
      <c r="C318" s="812"/>
      <c r="D318" s="792"/>
      <c r="E318" s="792"/>
      <c r="F318" s="792"/>
      <c r="G318" s="792"/>
      <c r="H318" s="792"/>
      <c r="I318" s="792"/>
      <c r="J318" s="792"/>
      <c r="K318" s="792"/>
      <c r="L318" s="792"/>
      <c r="M318" s="792"/>
      <c r="N318" s="792"/>
      <c r="O318" s="792"/>
      <c r="P318" s="792"/>
      <c r="Q318" s="793" t="s">
        <v>225</v>
      </c>
      <c r="R318" s="794"/>
      <c r="S318" s="794"/>
      <c r="T318" s="795"/>
      <c r="U318" s="806"/>
      <c r="V318" s="807"/>
      <c r="W318" s="807"/>
      <c r="X318" s="808"/>
    </row>
    <row r="319" spans="1:24" ht="15" customHeight="1">
      <c r="A319" s="283"/>
      <c r="B319" s="802" t="s">
        <v>164</v>
      </c>
      <c r="C319" s="803"/>
      <c r="D319" s="792"/>
      <c r="E319" s="792"/>
      <c r="F319" s="792"/>
      <c r="G319" s="792"/>
      <c r="H319" s="792"/>
      <c r="I319" s="792"/>
      <c r="J319" s="792"/>
      <c r="K319" s="792"/>
      <c r="L319" s="792"/>
      <c r="M319" s="792"/>
      <c r="N319" s="792"/>
      <c r="O319" s="792"/>
      <c r="P319" s="792"/>
      <c r="Q319" s="796"/>
      <c r="R319" s="797"/>
      <c r="S319" s="797"/>
      <c r="T319" s="798"/>
      <c r="U319" s="785" t="s">
        <v>164</v>
      </c>
      <c r="V319" s="785"/>
      <c r="W319" s="785"/>
      <c r="X319" s="786"/>
    </row>
    <row r="320" spans="1:24" ht="15" customHeight="1" thickBot="1">
      <c r="A320" s="282"/>
      <c r="B320" s="787" t="s">
        <v>226</v>
      </c>
      <c r="C320" s="788"/>
      <c r="D320" s="789"/>
      <c r="E320" s="789"/>
      <c r="F320" s="789"/>
      <c r="G320" s="789"/>
      <c r="H320" s="789"/>
      <c r="I320" s="789"/>
      <c r="J320" s="789"/>
      <c r="K320" s="789"/>
      <c r="L320" s="789"/>
      <c r="M320" s="789"/>
      <c r="N320" s="789"/>
      <c r="O320" s="789"/>
      <c r="P320" s="789"/>
      <c r="Q320" s="799"/>
      <c r="R320" s="800"/>
      <c r="S320" s="800"/>
      <c r="T320" s="801"/>
      <c r="U320" s="790" t="s">
        <v>180</v>
      </c>
      <c r="V320" s="790"/>
      <c r="W320" s="790"/>
      <c r="X320" s="791"/>
    </row>
    <row r="321" spans="1:24" ht="15" customHeight="1">
      <c r="A321" s="285"/>
      <c r="B321" s="765" t="s">
        <v>179</v>
      </c>
      <c r="C321" s="766"/>
      <c r="D321" s="766"/>
      <c r="E321" s="766"/>
      <c r="F321" s="766"/>
      <c r="G321" s="766"/>
      <c r="H321" s="766"/>
      <c r="I321" s="766"/>
      <c r="J321" s="766"/>
      <c r="K321" s="766"/>
      <c r="L321" s="766"/>
      <c r="M321" s="766"/>
      <c r="N321" s="766"/>
      <c r="O321" s="766"/>
      <c r="P321" s="766"/>
      <c r="Q321" s="766"/>
      <c r="R321" s="766"/>
      <c r="S321" s="766"/>
      <c r="T321" s="766"/>
      <c r="U321" s="766"/>
      <c r="V321" s="766"/>
      <c r="W321" s="766"/>
      <c r="X321" s="767"/>
    </row>
    <row r="322" spans="1:24" ht="15" customHeight="1">
      <c r="A322" s="283"/>
      <c r="B322" s="768" t="str">
        <f>IF('statement of marks'!$A$1="","",'statement of marks'!$A$1)</f>
        <v>GOVT. HR. SEC. SCHOOL, MARJEEVI, NIMBAHERA</v>
      </c>
      <c r="C322" s="769"/>
      <c r="D322" s="769"/>
      <c r="E322" s="769"/>
      <c r="F322" s="769"/>
      <c r="G322" s="769"/>
      <c r="H322" s="769"/>
      <c r="I322" s="769"/>
      <c r="J322" s="769"/>
      <c r="K322" s="769"/>
      <c r="L322" s="769"/>
      <c r="M322" s="769"/>
      <c r="N322" s="769"/>
      <c r="O322" s="769"/>
      <c r="P322" s="769"/>
      <c r="Q322" s="769"/>
      <c r="R322" s="769"/>
      <c r="S322" s="769"/>
      <c r="T322" s="769"/>
      <c r="U322" s="769"/>
      <c r="V322" s="769"/>
      <c r="W322" s="769"/>
      <c r="X322" s="770"/>
    </row>
    <row r="323" spans="1:24" ht="15" customHeight="1">
      <c r="A323" s="283"/>
      <c r="B323" s="771" t="s">
        <v>118</v>
      </c>
      <c r="C323" s="771"/>
      <c r="D323" s="771" t="str">
        <f>IF('statement of marks'!$H$3="","",'statement of marks'!$H$3)</f>
        <v>2022-23</v>
      </c>
      <c r="E323" s="771"/>
      <c r="F323" s="771"/>
      <c r="G323" s="771"/>
      <c r="H323" s="771"/>
      <c r="I323" s="771"/>
      <c r="J323" s="771"/>
      <c r="K323" s="771"/>
      <c r="L323" s="771"/>
      <c r="M323" s="771"/>
      <c r="N323" s="771"/>
      <c r="O323" s="771"/>
      <c r="P323" s="771"/>
      <c r="Q323" s="771"/>
      <c r="R323" s="771"/>
      <c r="S323" s="771"/>
      <c r="T323" s="771"/>
      <c r="U323" s="771"/>
      <c r="V323" s="771"/>
      <c r="W323" s="771"/>
      <c r="X323" s="772"/>
    </row>
    <row r="324" spans="1:24" ht="15" customHeight="1">
      <c r="A324" s="283"/>
      <c r="B324" s="771" t="s">
        <v>158</v>
      </c>
      <c r="C324" s="771"/>
      <c r="D324" s="771" t="str">
        <f>IF('statement of marks'!I17="","",'statement of marks'!I17)</f>
        <v>A11</v>
      </c>
      <c r="E324" s="771"/>
      <c r="F324" s="771"/>
      <c r="G324" s="771"/>
      <c r="H324" s="771"/>
      <c r="I324" s="771"/>
      <c r="J324" s="771"/>
      <c r="K324" s="771"/>
      <c r="L324" s="771"/>
      <c r="M324" s="771"/>
      <c r="N324" s="771"/>
      <c r="O324" s="771"/>
      <c r="P324" s="771"/>
      <c r="Q324" s="771"/>
      <c r="R324" s="771"/>
      <c r="S324" s="771"/>
      <c r="T324" s="771"/>
      <c r="U324" s="771"/>
      <c r="V324" s="771"/>
      <c r="W324" s="771"/>
      <c r="X324" s="772"/>
    </row>
    <row r="325" spans="1:24" ht="15" customHeight="1">
      <c r="A325" s="283"/>
      <c r="B325" s="771" t="s">
        <v>20</v>
      </c>
      <c r="C325" s="771"/>
      <c r="D325" s="771" t="str">
        <f>IF('statement of marks'!J17="","",'statement of marks'!J17)</f>
        <v>B11</v>
      </c>
      <c r="E325" s="771"/>
      <c r="F325" s="771"/>
      <c r="G325" s="771"/>
      <c r="H325" s="771"/>
      <c r="I325" s="771"/>
      <c r="J325" s="771"/>
      <c r="K325" s="771"/>
      <c r="L325" s="771"/>
      <c r="M325" s="771"/>
      <c r="N325" s="771"/>
      <c r="O325" s="771"/>
      <c r="P325" s="771"/>
      <c r="Q325" s="771"/>
      <c r="R325" s="771"/>
      <c r="S325" s="771"/>
      <c r="T325" s="771"/>
      <c r="U325" s="771"/>
      <c r="V325" s="771"/>
      <c r="W325" s="771"/>
      <c r="X325" s="772"/>
    </row>
    <row r="326" spans="1:24" ht="15" customHeight="1">
      <c r="A326" s="283"/>
      <c r="B326" s="773" t="s">
        <v>21</v>
      </c>
      <c r="C326" s="773"/>
      <c r="D326" s="773" t="str">
        <f>IF('statement of marks'!K17="","",'statement of marks'!K17)</f>
        <v>C11</v>
      </c>
      <c r="E326" s="773"/>
      <c r="F326" s="773"/>
      <c r="G326" s="771"/>
      <c r="H326" s="771"/>
      <c r="I326" s="771"/>
      <c r="J326" s="771"/>
      <c r="K326" s="771"/>
      <c r="L326" s="771"/>
      <c r="M326" s="771"/>
      <c r="N326" s="771"/>
      <c r="O326" s="771"/>
      <c r="P326" s="771"/>
      <c r="Q326" s="771"/>
      <c r="R326" s="771"/>
      <c r="S326" s="771"/>
      <c r="T326" s="771"/>
      <c r="U326" s="771"/>
      <c r="V326" s="771"/>
      <c r="W326" s="771"/>
      <c r="X326" s="772"/>
    </row>
    <row r="327" spans="1:24" ht="15" customHeight="1">
      <c r="A327" s="283"/>
      <c r="B327" s="771" t="s">
        <v>159</v>
      </c>
      <c r="C327" s="771"/>
      <c r="D327" s="771" t="str">
        <f>IF('statement of marks'!$G$3="","",'statement of marks'!$G$3)</f>
        <v>6 A</v>
      </c>
      <c r="E327" s="771"/>
      <c r="F327" s="774"/>
      <c r="G327" s="775" t="s">
        <v>160</v>
      </c>
      <c r="H327" s="775"/>
      <c r="I327" s="775"/>
      <c r="J327" s="775">
        <f>IF('statement of marks'!D17="","",'statement of marks'!D17)</f>
        <v>811</v>
      </c>
      <c r="K327" s="775"/>
      <c r="L327" s="775"/>
      <c r="M327" s="776" t="s">
        <v>79</v>
      </c>
      <c r="N327" s="938"/>
      <c r="O327" s="775"/>
      <c r="P327" s="775"/>
      <c r="Q327" s="775" t="str">
        <f>IF('statement of marks'!F17="","",'statement of marks'!F17)</f>
        <v/>
      </c>
      <c r="R327" s="775"/>
      <c r="S327" s="775"/>
      <c r="T327" s="777"/>
      <c r="U327" s="778" t="str">
        <f>IF('statement of marks'!$I$3="","",'statement of marks'!$I$3)</f>
        <v>SCHOOL DISE CODE</v>
      </c>
      <c r="V327" s="779"/>
      <c r="W327" s="779"/>
      <c r="X327" s="780"/>
    </row>
    <row r="328" spans="1:24" ht="15" customHeight="1">
      <c r="A328" s="283"/>
      <c r="B328" s="263" t="s">
        <v>172</v>
      </c>
      <c r="C328" s="264"/>
      <c r="D328" s="781" t="str">
        <f>IF('statement of marks'!G17="","",'statement of marks'!G17)</f>
        <v/>
      </c>
      <c r="E328" s="782"/>
      <c r="F328" s="782"/>
      <c r="G328" s="834" t="str">
        <f>IF('statement of marks'!H17="","",'statement of marks'!H17)</f>
        <v/>
      </c>
      <c r="H328" s="834"/>
      <c r="I328" s="834"/>
      <c r="J328" s="834"/>
      <c r="K328" s="834"/>
      <c r="L328" s="834"/>
      <c r="M328" s="834"/>
      <c r="N328" s="834"/>
      <c r="O328" s="834"/>
      <c r="P328" s="834"/>
      <c r="Q328" s="834"/>
      <c r="R328" s="834"/>
      <c r="S328" s="834"/>
      <c r="T328" s="835"/>
      <c r="U328" s="774" t="str">
        <f>IF('statement of marks'!$J$3="","",'statement of marks'!$J$3)</f>
        <v>08291009401</v>
      </c>
      <c r="V328" s="784"/>
      <c r="W328" s="784"/>
      <c r="X328" s="836"/>
    </row>
    <row r="329" spans="1:24" ht="15" customHeight="1">
      <c r="A329" s="283"/>
      <c r="B329" s="265" t="s">
        <v>161</v>
      </c>
      <c r="C329" s="266" t="s">
        <v>166</v>
      </c>
      <c r="D329" s="837" t="s">
        <v>168</v>
      </c>
      <c r="E329" s="837"/>
      <c r="F329" s="837"/>
      <c r="G329" s="837" t="s">
        <v>169</v>
      </c>
      <c r="H329" s="837"/>
      <c r="I329" s="837"/>
      <c r="J329" s="837" t="s">
        <v>170</v>
      </c>
      <c r="K329" s="837"/>
      <c r="L329" s="837"/>
      <c r="M329" s="838" t="s">
        <v>171</v>
      </c>
      <c r="N329" s="838"/>
      <c r="O329" s="838"/>
      <c r="P329" s="838"/>
      <c r="Q329" s="839" t="s">
        <v>217</v>
      </c>
      <c r="R329" s="841" t="s">
        <v>91</v>
      </c>
      <c r="S329" s="841"/>
      <c r="T329" s="841"/>
      <c r="U329" s="842"/>
      <c r="V329" s="783" t="s">
        <v>218</v>
      </c>
      <c r="W329" s="783"/>
      <c r="X329" s="831"/>
    </row>
    <row r="330" spans="1:24" ht="15" customHeight="1">
      <c r="A330" s="283"/>
      <c r="B330" s="265"/>
      <c r="C330" s="266"/>
      <c r="D330" s="267" t="s">
        <v>219</v>
      </c>
      <c r="E330" s="267" t="s">
        <v>220</v>
      </c>
      <c r="F330" s="268" t="s">
        <v>221</v>
      </c>
      <c r="G330" s="267" t="s">
        <v>219</v>
      </c>
      <c r="H330" s="267" t="s">
        <v>220</v>
      </c>
      <c r="I330" s="268" t="s">
        <v>221</v>
      </c>
      <c r="J330" s="267" t="s">
        <v>219</v>
      </c>
      <c r="K330" s="267" t="s">
        <v>220</v>
      </c>
      <c r="L330" s="268" t="s">
        <v>221</v>
      </c>
      <c r="M330" s="267" t="s">
        <v>219</v>
      </c>
      <c r="N330" s="943" t="s">
        <v>332</v>
      </c>
      <c r="O330" s="267" t="s">
        <v>220</v>
      </c>
      <c r="P330" s="268" t="s">
        <v>221</v>
      </c>
      <c r="Q330" s="840"/>
      <c r="R330" s="267" t="s">
        <v>219</v>
      </c>
      <c r="S330" s="943" t="s">
        <v>332</v>
      </c>
      <c r="T330" s="267" t="s">
        <v>220</v>
      </c>
      <c r="U330" s="268" t="s">
        <v>221</v>
      </c>
      <c r="V330" s="269" t="s">
        <v>26</v>
      </c>
      <c r="W330" s="270" t="s">
        <v>222</v>
      </c>
      <c r="X330" s="271" t="s">
        <v>69</v>
      </c>
    </row>
    <row r="331" spans="1:24" ht="15" customHeight="1">
      <c r="A331" s="284"/>
      <c r="B331" s="832" t="s">
        <v>167</v>
      </c>
      <c r="C331" s="833"/>
      <c r="D331" s="272">
        <f>IF('statement of marks'!L$6="","",'statement of marks'!L$6)</f>
        <v>5</v>
      </c>
      <c r="E331" s="272">
        <f>IF('statement of marks'!M$6="","",'statement of marks'!M$6)</f>
        <v>5</v>
      </c>
      <c r="F331" s="273">
        <f>IF('statement of marks'!N$6="","",'statement of marks'!N$6)</f>
        <v>10</v>
      </c>
      <c r="G331" s="272">
        <f>IF('statement of marks'!O$6="","",'statement of marks'!O$6)</f>
        <v>5</v>
      </c>
      <c r="H331" s="272">
        <f>IF('statement of marks'!P$6="","",'statement of marks'!P$6)</f>
        <v>5</v>
      </c>
      <c r="I331" s="273">
        <f>IF('statement of marks'!Q$6="","",'statement of marks'!Q$6)</f>
        <v>10</v>
      </c>
      <c r="J331" s="272">
        <f>IF('statement of marks'!R$6="","",'statement of marks'!R$6)</f>
        <v>5</v>
      </c>
      <c r="K331" s="272">
        <f>IF('statement of marks'!S$6="","",'statement of marks'!S$6)</f>
        <v>5</v>
      </c>
      <c r="L331" s="273">
        <f>IF('statement of marks'!T$6="","",'statement of marks'!T$6)</f>
        <v>10</v>
      </c>
      <c r="M331" s="272">
        <f>IF('statement of marks'!V$6="","",'statement of marks'!V$6)</f>
        <v>30</v>
      </c>
      <c r="N331" s="944">
        <f>IF('statement of marks'!W$6="","",'statement of marks'!W$6)</f>
        <v>30</v>
      </c>
      <c r="O331" s="272">
        <f>IF('statement of marks'!X$6="","",'statement of marks'!X$6)</f>
        <v>10</v>
      </c>
      <c r="P331" s="273">
        <f>IF('statement of marks'!Y$6="","",'statement of marks'!Y$6)</f>
        <v>70</v>
      </c>
      <c r="Q331" s="274">
        <f>IF('statement of marks'!Z$6="","",'statement of marks'!Z$6)</f>
        <v>100</v>
      </c>
      <c r="R331" s="272">
        <f>IF('statement of marks'!AA$6="","",'statement of marks'!AA$6)</f>
        <v>40</v>
      </c>
      <c r="S331" s="944">
        <f>IF('statement of marks'!AB$6="","",'statement of marks'!AB$6)</f>
        <v>40</v>
      </c>
      <c r="T331" s="272">
        <f>IF('statement of marks'!AC$6="","",'statement of marks'!AC$6)</f>
        <v>20</v>
      </c>
      <c r="U331" s="273">
        <f>IF('statement of marks'!AD$6="","",'statement of marks'!AD$6)</f>
        <v>100</v>
      </c>
      <c r="V331" s="275">
        <f>IF('statement of marks'!AE$6="","",'statement of marks'!AE$6)</f>
        <v>200</v>
      </c>
      <c r="W331" s="272" t="str">
        <f>IF('statement of marks'!AF$6="","",'statement of marks'!AF$6)</f>
        <v/>
      </c>
      <c r="X331" s="276" t="str">
        <f>IF('statement of marks'!AG$6="","",'statement of marks'!AG$6)</f>
        <v/>
      </c>
    </row>
    <row r="332" spans="1:24" ht="15" customHeight="1">
      <c r="A332" s="283"/>
      <c r="B332" s="774" t="str">
        <f>IF('statement of marks'!$L$3="","",'statement of marks'!$L$3)</f>
        <v>HINDI</v>
      </c>
      <c r="C332" s="784"/>
      <c r="D332" s="270">
        <f>IF('statement of marks'!L17="","",'statement of marks'!L17)</f>
        <v>5</v>
      </c>
      <c r="E332" s="270">
        <f>IF('statement of marks'!M17="","",'statement of marks'!M17)</f>
        <v>5</v>
      </c>
      <c r="F332" s="277">
        <f>IF('statement of marks'!N17="","",'statement of marks'!N17)</f>
        <v>10</v>
      </c>
      <c r="G332" s="270">
        <f>IF('statement of marks'!O17="","",'statement of marks'!O17)</f>
        <v>5</v>
      </c>
      <c r="H332" s="270">
        <f>IF('statement of marks'!P17="","",'statement of marks'!P17)</f>
        <v>5</v>
      </c>
      <c r="I332" s="277">
        <f>IF('statement of marks'!Q17="","",'statement of marks'!Q17)</f>
        <v>10</v>
      </c>
      <c r="J332" s="270">
        <f>IF('statement of marks'!R17="","",'statement of marks'!R17)</f>
        <v>5</v>
      </c>
      <c r="K332" s="270">
        <f>IF('statement of marks'!S17="","",'statement of marks'!S17)</f>
        <v>5</v>
      </c>
      <c r="L332" s="277">
        <f>IF('statement of marks'!T17="","",'statement of marks'!T17)</f>
        <v>10</v>
      </c>
      <c r="M332" s="270">
        <f>IF('statement of marks'!V17="","",'statement of marks'!V17)</f>
        <v>30</v>
      </c>
      <c r="N332" s="944">
        <f>IF('statement of marks'!W17="","",'statement of marks'!W17)</f>
        <v>30</v>
      </c>
      <c r="O332" s="270">
        <f>IF('statement of marks'!X17="","",'statement of marks'!X17)</f>
        <v>10</v>
      </c>
      <c r="P332" s="277">
        <f>IF('statement of marks'!Y17="","",'statement of marks'!Y17)</f>
        <v>70</v>
      </c>
      <c r="Q332" s="278">
        <f>IF('statement of marks'!Z17="","",'statement of marks'!Z17)</f>
        <v>100</v>
      </c>
      <c r="R332" s="270">
        <f>IF('statement of marks'!AA17="","",'statement of marks'!AA17)</f>
        <v>30</v>
      </c>
      <c r="S332" s="944">
        <f>IF('statement of marks'!AB17="","",'statement of marks'!AB17)</f>
        <v>30</v>
      </c>
      <c r="T332" s="270">
        <f>IF('statement of marks'!AC17="","",'statement of marks'!AC17)</f>
        <v>20</v>
      </c>
      <c r="U332" s="277">
        <f>IF('statement of marks'!AD17="","",'statement of marks'!AD17)</f>
        <v>80</v>
      </c>
      <c r="V332" s="279">
        <f>IF('statement of marks'!AE17="","",'statement of marks'!AE17)</f>
        <v>180</v>
      </c>
      <c r="W332" s="270">
        <f>IF('statement of marks'!AF17="","",'statement of marks'!AF17)</f>
        <v>90</v>
      </c>
      <c r="X332" s="271" t="str">
        <f>IF('statement of marks'!AG17="","",'statement of marks'!AG17)</f>
        <v>A</v>
      </c>
    </row>
    <row r="333" spans="1:24" ht="15" customHeight="1">
      <c r="A333" s="283"/>
      <c r="B333" s="774" t="str">
        <f>IF('statement of marks'!$AJ$3="","",'statement of marks'!$AJ$3)</f>
        <v>ENGLISH</v>
      </c>
      <c r="C333" s="784"/>
      <c r="D333" s="270">
        <f>IF('statement of marks'!AJ17="","",'statement of marks'!AJ17)</f>
        <v>5</v>
      </c>
      <c r="E333" s="270">
        <f>IF('statement of marks'!AK17="","",'statement of marks'!AK17)</f>
        <v>5</v>
      </c>
      <c r="F333" s="277">
        <f>IF('statement of marks'!AL17="","",'statement of marks'!AL17)</f>
        <v>10</v>
      </c>
      <c r="G333" s="270">
        <f>IF('statement of marks'!AM17="","",'statement of marks'!AM17)</f>
        <v>5</v>
      </c>
      <c r="H333" s="270">
        <f>IF('statement of marks'!AN17="","",'statement of marks'!AN17)</f>
        <v>5</v>
      </c>
      <c r="I333" s="277">
        <f>IF('statement of marks'!AO17="","",'statement of marks'!AO17)</f>
        <v>10</v>
      </c>
      <c r="J333" s="270">
        <f>IF('statement of marks'!AP17="","",'statement of marks'!AP17)</f>
        <v>5</v>
      </c>
      <c r="K333" s="270">
        <f>IF('statement of marks'!AQ17="","",'statement of marks'!AQ17)</f>
        <v>5</v>
      </c>
      <c r="L333" s="277">
        <f>IF('statement of marks'!AR17="","",'statement of marks'!AR17)</f>
        <v>10</v>
      </c>
      <c r="M333" s="270">
        <f>IF('statement of marks'!AT17="","",'statement of marks'!AT17)</f>
        <v>30</v>
      </c>
      <c r="N333" s="944">
        <f>IF('statement of marks'!AU17="","",'statement of marks'!AU17)</f>
        <v>30</v>
      </c>
      <c r="O333" s="270">
        <f>IF('statement of marks'!AV17="","",'statement of marks'!AV17)</f>
        <v>10</v>
      </c>
      <c r="P333" s="277">
        <f>IF('statement of marks'!AW17="","",'statement of marks'!AW17)</f>
        <v>70</v>
      </c>
      <c r="Q333" s="278">
        <f>IF('statement of marks'!AX17="","",'statement of marks'!AX17)</f>
        <v>100</v>
      </c>
      <c r="R333" s="270">
        <f>IF('statement of marks'!AY17="","",'statement of marks'!AY17)</f>
        <v>30</v>
      </c>
      <c r="S333" s="944">
        <f>IF('statement of marks'!AZ17="","",'statement of marks'!AZ17)</f>
        <v>30</v>
      </c>
      <c r="T333" s="270">
        <f>IF('statement of marks'!BA17="","",'statement of marks'!BA17)</f>
        <v>20</v>
      </c>
      <c r="U333" s="277">
        <f>IF('statement of marks'!BB17="","",'statement of marks'!BB17)</f>
        <v>80</v>
      </c>
      <c r="V333" s="279">
        <f>IF('statement of marks'!BC17="","",'statement of marks'!BC17)</f>
        <v>180</v>
      </c>
      <c r="W333" s="270">
        <f>IF('statement of marks'!BD17="","",'statement of marks'!BD17)</f>
        <v>90</v>
      </c>
      <c r="X333" s="271" t="str">
        <f>IF('statement of marks'!BE17="","",'statement of marks'!BE17)</f>
        <v>A</v>
      </c>
    </row>
    <row r="334" spans="1:24" ht="15" customHeight="1">
      <c r="A334" s="283"/>
      <c r="B334" s="774" t="str">
        <f>IF('statement of marks'!BH17="s","SANSKRIT",IF('statement of marks'!BH17="u","URDU",IF('statement of marks'!BH17="g","GUJRATI",IF('statement of marks'!BH17="p","PUNJABI",IF('statement of marks'!BH17="sd","fla/kh","THIRD LANGUAGE")))))</f>
        <v>SANSKRIT</v>
      </c>
      <c r="C334" s="784"/>
      <c r="D334" s="270">
        <f>IF('statement of marks'!BI17="","",'statement of marks'!BI17)</f>
        <v>5</v>
      </c>
      <c r="E334" s="270">
        <f>IF('statement of marks'!BJ17="","",'statement of marks'!BJ17)</f>
        <v>5</v>
      </c>
      <c r="F334" s="277">
        <f>IF('statement of marks'!BK17="","",'statement of marks'!BK17)</f>
        <v>10</v>
      </c>
      <c r="G334" s="270">
        <f>IF('statement of marks'!BL17="","",'statement of marks'!BL17)</f>
        <v>5</v>
      </c>
      <c r="H334" s="270">
        <f>IF('statement of marks'!BM17="","",'statement of marks'!BM17)</f>
        <v>5</v>
      </c>
      <c r="I334" s="277">
        <f>IF('statement of marks'!BN17="","",'statement of marks'!BN17)</f>
        <v>10</v>
      </c>
      <c r="J334" s="270">
        <f>IF('statement of marks'!BO17="","",'statement of marks'!BO17)</f>
        <v>5</v>
      </c>
      <c r="K334" s="270">
        <f>IF('statement of marks'!BP17="","",'statement of marks'!BP17)</f>
        <v>5</v>
      </c>
      <c r="L334" s="277">
        <f>IF('statement of marks'!BQ17="","",'statement of marks'!BQ17)</f>
        <v>10</v>
      </c>
      <c r="M334" s="270">
        <f>IF('statement of marks'!BS17="","",'statement of marks'!BS17)</f>
        <v>50</v>
      </c>
      <c r="N334" s="944"/>
      <c r="O334" s="270">
        <f>IF('statement of marks'!BT17="","",'statement of marks'!BT17)</f>
        <v>20</v>
      </c>
      <c r="P334" s="277">
        <f>IF('statement of marks'!BU17="","",'statement of marks'!BU17)</f>
        <v>70</v>
      </c>
      <c r="Q334" s="278">
        <f>IF('statement of marks'!BV17="","",'statement of marks'!BV17)</f>
        <v>100</v>
      </c>
      <c r="R334" s="270">
        <f>IF('statement of marks'!BW17="","",'statement of marks'!BW17)</f>
        <v>70</v>
      </c>
      <c r="S334" s="944"/>
      <c r="T334" s="270">
        <f>IF('statement of marks'!BX17="","",'statement of marks'!BX17)</f>
        <v>30</v>
      </c>
      <c r="U334" s="277">
        <f>IF('statement of marks'!BY17="","",'statement of marks'!BY17)</f>
        <v>100</v>
      </c>
      <c r="V334" s="279">
        <f>IF('statement of marks'!BZ17="","",'statement of marks'!BZ17)</f>
        <v>200</v>
      </c>
      <c r="W334" s="270">
        <f>IF('statement of marks'!CA17="","",'statement of marks'!CA17)</f>
        <v>100</v>
      </c>
      <c r="X334" s="271" t="str">
        <f>IF('statement of marks'!CB17="","",'statement of marks'!CB17)</f>
        <v>A</v>
      </c>
    </row>
    <row r="335" spans="1:24" ht="15" customHeight="1">
      <c r="A335" s="283"/>
      <c r="B335" s="774" t="str">
        <f>IF('statement of marks'!$CE$3="","",'statement of marks'!$CE$3)</f>
        <v>MATHEMATICS</v>
      </c>
      <c r="C335" s="784"/>
      <c r="D335" s="270">
        <f>IF('statement of marks'!CE17="","",'statement of marks'!CE17)</f>
        <v>5</v>
      </c>
      <c r="E335" s="270">
        <f>IF('statement of marks'!CF17="","",'statement of marks'!CF17)</f>
        <v>5</v>
      </c>
      <c r="F335" s="277">
        <f>IF('statement of marks'!CG17="","",'statement of marks'!CG17)</f>
        <v>10</v>
      </c>
      <c r="G335" s="270">
        <f>IF('statement of marks'!CH17="","",'statement of marks'!CH17)</f>
        <v>5</v>
      </c>
      <c r="H335" s="270">
        <f>IF('statement of marks'!CI17="","",'statement of marks'!CI17)</f>
        <v>5</v>
      </c>
      <c r="I335" s="277">
        <f>IF('statement of marks'!CJ17="","",'statement of marks'!CJ17)</f>
        <v>10</v>
      </c>
      <c r="J335" s="270">
        <f>IF('statement of marks'!CK17="","",'statement of marks'!CK17)</f>
        <v>5</v>
      </c>
      <c r="K335" s="270">
        <f>IF('statement of marks'!CL17="","",'statement of marks'!CL17)</f>
        <v>5</v>
      </c>
      <c r="L335" s="277">
        <f>IF('statement of marks'!CM17="","",'statement of marks'!CM17)</f>
        <v>10</v>
      </c>
      <c r="M335" s="270">
        <f>IF('statement of marks'!CO17="","",'statement of marks'!CO17)</f>
        <v>30</v>
      </c>
      <c r="N335" s="944">
        <f>IF('statement of marks'!CP17="","",'statement of marks'!CP17)</f>
        <v>30</v>
      </c>
      <c r="O335" s="270">
        <f>IF('statement of marks'!CQ17="","",'statement of marks'!CQ17)</f>
        <v>10</v>
      </c>
      <c r="P335" s="277">
        <f>IF('statement of marks'!CR17="","",'statement of marks'!CR17)</f>
        <v>70</v>
      </c>
      <c r="Q335" s="278">
        <f>IF('statement of marks'!CS17="","",'statement of marks'!CS17)</f>
        <v>100</v>
      </c>
      <c r="R335" s="270">
        <f>IF('statement of marks'!CT17="","",'statement of marks'!CT17)</f>
        <v>30</v>
      </c>
      <c r="S335" s="944">
        <f>IF('statement of marks'!CU17="","",'statement of marks'!CU17)</f>
        <v>30</v>
      </c>
      <c r="T335" s="270">
        <f>IF('statement of marks'!CV17="","",'statement of marks'!CV17)</f>
        <v>20</v>
      </c>
      <c r="U335" s="277">
        <f>IF('statement of marks'!CW17="","",'statement of marks'!CW17)</f>
        <v>80</v>
      </c>
      <c r="V335" s="279">
        <f>IF('statement of marks'!CX17="","",'statement of marks'!CX17)</f>
        <v>180</v>
      </c>
      <c r="W335" s="270">
        <f>IF('statement of marks'!CY17="","",'statement of marks'!CY17)</f>
        <v>90</v>
      </c>
      <c r="X335" s="271" t="str">
        <f>IF('statement of marks'!CZ17="","",'statement of marks'!CZ17)</f>
        <v>A</v>
      </c>
    </row>
    <row r="336" spans="1:24" ht="15" customHeight="1">
      <c r="A336" s="283"/>
      <c r="B336" s="774" t="str">
        <f>IF('statement of marks'!$DC$3="","",'statement of marks'!$DC$3)</f>
        <v>SCIENCE</v>
      </c>
      <c r="C336" s="784"/>
      <c r="D336" s="270">
        <f>IF('statement of marks'!DC17="","",'statement of marks'!DC17)</f>
        <v>5</v>
      </c>
      <c r="E336" s="270">
        <f>IF('statement of marks'!DD17="","",'statement of marks'!DD17)</f>
        <v>5</v>
      </c>
      <c r="F336" s="277">
        <f>IF('statement of marks'!DE17="","",'statement of marks'!DE17)</f>
        <v>10</v>
      </c>
      <c r="G336" s="270">
        <f>IF('statement of marks'!DF17="","",'statement of marks'!DF17)</f>
        <v>5</v>
      </c>
      <c r="H336" s="270">
        <f>IF('statement of marks'!DG17="","",'statement of marks'!DG17)</f>
        <v>5</v>
      </c>
      <c r="I336" s="277">
        <f>IF('statement of marks'!DH17="","",'statement of marks'!DH17)</f>
        <v>10</v>
      </c>
      <c r="J336" s="270">
        <f>IF('statement of marks'!DI17="","",'statement of marks'!DI17)</f>
        <v>5</v>
      </c>
      <c r="K336" s="270">
        <f>IF('statement of marks'!DJ17="","",'statement of marks'!DJ17)</f>
        <v>5</v>
      </c>
      <c r="L336" s="277">
        <f>IF('statement of marks'!DK17="","",'statement of marks'!DK17)</f>
        <v>10</v>
      </c>
      <c r="M336" s="270">
        <f>IF('statement of marks'!DM17="","",'statement of marks'!DM17)</f>
        <v>50</v>
      </c>
      <c r="N336" s="944"/>
      <c r="O336" s="270">
        <f>IF('statement of marks'!DN17="","",'statement of marks'!DN17)</f>
        <v>20</v>
      </c>
      <c r="P336" s="277">
        <f>IF('statement of marks'!DO17="","",'statement of marks'!DO17)</f>
        <v>70</v>
      </c>
      <c r="Q336" s="278">
        <f>IF('statement of marks'!DP17="","",'statement of marks'!DP17)</f>
        <v>100</v>
      </c>
      <c r="R336" s="270">
        <f>IF('statement of marks'!DQ17="","",'statement of marks'!DQ17)</f>
        <v>70</v>
      </c>
      <c r="S336" s="944"/>
      <c r="T336" s="270">
        <f>IF('statement of marks'!DR17="","",'statement of marks'!DR17)</f>
        <v>30</v>
      </c>
      <c r="U336" s="277">
        <f>IF('statement of marks'!DS17="","",'statement of marks'!DS17)</f>
        <v>100</v>
      </c>
      <c r="V336" s="279">
        <f>IF('statement of marks'!DT17="","",'statement of marks'!DT17)</f>
        <v>200</v>
      </c>
      <c r="W336" s="270">
        <f>IF('statement of marks'!DU17="","",'statement of marks'!DU17)</f>
        <v>100</v>
      </c>
      <c r="X336" s="271" t="str">
        <f>IF('statement of marks'!DV17="","",'statement of marks'!DV17)</f>
        <v>A</v>
      </c>
    </row>
    <row r="337" spans="1:24" ht="15" customHeight="1">
      <c r="A337" s="283"/>
      <c r="B337" s="774" t="str">
        <f>IF('statement of marks'!$DY$3="","",'statement of marks'!$DY$3)</f>
        <v>SOCIAL STUDIES</v>
      </c>
      <c r="C337" s="784"/>
      <c r="D337" s="270">
        <f>IF('statement of marks'!DY17="","",'statement of marks'!DY17)</f>
        <v>5</v>
      </c>
      <c r="E337" s="270">
        <f>IF('statement of marks'!DZ17="","",'statement of marks'!DZ17)</f>
        <v>5</v>
      </c>
      <c r="F337" s="277">
        <f>IF('statement of marks'!EA17="","",'statement of marks'!EA17)</f>
        <v>10</v>
      </c>
      <c r="G337" s="270">
        <f>IF('statement of marks'!EB17="","",'statement of marks'!EB17)</f>
        <v>5</v>
      </c>
      <c r="H337" s="270">
        <f>IF('statement of marks'!EC17="","",'statement of marks'!EC17)</f>
        <v>5</v>
      </c>
      <c r="I337" s="277">
        <f>IF('statement of marks'!ED17="","",'statement of marks'!ED17)</f>
        <v>10</v>
      </c>
      <c r="J337" s="270">
        <f>IF('statement of marks'!EE17="","",'statement of marks'!EE17)</f>
        <v>5</v>
      </c>
      <c r="K337" s="270">
        <f>IF('statement of marks'!EF17="","",'statement of marks'!EF17)</f>
        <v>5</v>
      </c>
      <c r="L337" s="277">
        <f>IF('statement of marks'!EG17="","",'statement of marks'!EG17)</f>
        <v>10</v>
      </c>
      <c r="M337" s="270">
        <f>IF('statement of marks'!EI17="","",'statement of marks'!EI17)</f>
        <v>50</v>
      </c>
      <c r="N337" s="944"/>
      <c r="O337" s="270">
        <f>IF('statement of marks'!EJ17="","",'statement of marks'!EJ17)</f>
        <v>20</v>
      </c>
      <c r="P337" s="277">
        <f>IF('statement of marks'!EK17="","",'statement of marks'!EK17)</f>
        <v>70</v>
      </c>
      <c r="Q337" s="278">
        <f>IF('statement of marks'!EL17="","",'statement of marks'!EL17)</f>
        <v>100</v>
      </c>
      <c r="R337" s="270">
        <f>IF('statement of marks'!EM17="","",'statement of marks'!EM17)</f>
        <v>70</v>
      </c>
      <c r="S337" s="944"/>
      <c r="T337" s="270">
        <f>IF('statement of marks'!EN17="","",'statement of marks'!EN17)</f>
        <v>30</v>
      </c>
      <c r="U337" s="277">
        <f>IF('statement of marks'!EO17="","",'statement of marks'!EO17)</f>
        <v>100</v>
      </c>
      <c r="V337" s="279">
        <f>IF('statement of marks'!EP17="","",'statement of marks'!EP17)</f>
        <v>200</v>
      </c>
      <c r="W337" s="270">
        <f>IF('statement of marks'!EQ17="","",'statement of marks'!EQ17)</f>
        <v>100</v>
      </c>
      <c r="X337" s="271" t="str">
        <f>IF('statement of marks'!ER17="","",'statement of marks'!ER17)</f>
        <v>A</v>
      </c>
    </row>
    <row r="338" spans="1:24" ht="15" customHeight="1">
      <c r="A338" s="283"/>
      <c r="B338" s="774" t="s">
        <v>173</v>
      </c>
      <c r="C338" s="784"/>
      <c r="D338" s="792" t="s">
        <v>168</v>
      </c>
      <c r="E338" s="792"/>
      <c r="F338" s="792"/>
      <c r="G338" s="792" t="s">
        <v>169</v>
      </c>
      <c r="H338" s="792"/>
      <c r="I338" s="792"/>
      <c r="J338" s="792" t="s">
        <v>178</v>
      </c>
      <c r="K338" s="792"/>
      <c r="L338" s="792"/>
      <c r="M338" s="792" t="s">
        <v>170</v>
      </c>
      <c r="N338" s="792"/>
      <c r="O338" s="792"/>
      <c r="P338" s="792"/>
      <c r="Q338" s="792" t="s">
        <v>223</v>
      </c>
      <c r="R338" s="792"/>
      <c r="S338" s="792"/>
      <c r="T338" s="792"/>
      <c r="U338" s="280"/>
      <c r="V338" s="792" t="s">
        <v>218</v>
      </c>
      <c r="W338" s="792"/>
      <c r="X338" s="827"/>
    </row>
    <row r="339" spans="1:24" ht="15" customHeight="1">
      <c r="A339" s="284"/>
      <c r="B339" s="828" t="s">
        <v>167</v>
      </c>
      <c r="C339" s="829"/>
      <c r="D339" s="830">
        <f>IF('statement of marks'!EU$6="","",'statement of marks'!EU$6)</f>
        <v>20</v>
      </c>
      <c r="E339" s="830"/>
      <c r="F339" s="830"/>
      <c r="G339" s="830">
        <f>IF('statement of marks'!EV$6="","",'statement of marks'!EV$6)</f>
        <v>20</v>
      </c>
      <c r="H339" s="830"/>
      <c r="I339" s="830"/>
      <c r="J339" s="830">
        <f>IF('statement of marks'!EX$6="","",'statement of marks'!EX$6)</f>
        <v>20</v>
      </c>
      <c r="K339" s="830"/>
      <c r="L339" s="830"/>
      <c r="M339" s="830">
        <f>IF('statement of marks'!EW$6="","",'statement of marks'!EW$6)</f>
        <v>20</v>
      </c>
      <c r="N339" s="830"/>
      <c r="O339" s="830"/>
      <c r="P339" s="830"/>
      <c r="Q339" s="830">
        <f>IF('statement of marks'!EY$6="","",'statement of marks'!EY$6)</f>
        <v>20</v>
      </c>
      <c r="R339" s="830"/>
      <c r="S339" s="830"/>
      <c r="T339" s="830"/>
      <c r="U339" s="289"/>
      <c r="V339" s="272">
        <f>IF('statement of marks'!EZ$6="","",'statement of marks'!EZ$6)</f>
        <v>100</v>
      </c>
      <c r="W339" s="272" t="s">
        <v>222</v>
      </c>
      <c r="X339" s="276" t="s">
        <v>69</v>
      </c>
    </row>
    <row r="340" spans="1:24" ht="15" customHeight="1">
      <c r="A340" s="283"/>
      <c r="B340" s="774" t="str">
        <f>IF('statement of marks'!$EU$3="","",'statement of marks'!$EU$3)</f>
        <v>WORK EXPERIENCE</v>
      </c>
      <c r="C340" s="784"/>
      <c r="D340" s="783">
        <f>IF('statement of marks'!EU17="","",'statement of marks'!EU17)</f>
        <v>20</v>
      </c>
      <c r="E340" s="783"/>
      <c r="F340" s="783"/>
      <c r="G340" s="783">
        <f>IF('statement of marks'!EV17="","",'statement of marks'!EV17)</f>
        <v>20</v>
      </c>
      <c r="H340" s="783"/>
      <c r="I340" s="783"/>
      <c r="J340" s="783">
        <f>IF('statement of marks'!EX17="","",'statement of marks'!EX17)</f>
        <v>20</v>
      </c>
      <c r="K340" s="783"/>
      <c r="L340" s="783"/>
      <c r="M340" s="783">
        <f>IF('statement of marks'!EW17="","",'statement of marks'!EW17)</f>
        <v>20</v>
      </c>
      <c r="N340" s="783"/>
      <c r="O340" s="783"/>
      <c r="P340" s="783"/>
      <c r="Q340" s="783">
        <f>IF('statement of marks'!EY17="","",'statement of marks'!EY17)</f>
        <v>20</v>
      </c>
      <c r="R340" s="783"/>
      <c r="S340" s="783"/>
      <c r="T340" s="783"/>
      <c r="U340" s="280"/>
      <c r="V340" s="280">
        <f>IF('statement of marks'!EZ17="","",'statement of marks'!EZ17)</f>
        <v>100</v>
      </c>
      <c r="W340" s="280">
        <f>IF('statement of marks'!FA17="","",'statement of marks'!FA17)</f>
        <v>100</v>
      </c>
      <c r="X340" s="281" t="str">
        <f>IF('statement of marks'!FB17="","",'statement of marks'!FB17)</f>
        <v>A</v>
      </c>
    </row>
    <row r="341" spans="1:24" ht="15" customHeight="1">
      <c r="A341" s="283"/>
      <c r="B341" s="774" t="str">
        <f>IF('statement of marks'!$FE$3="","",'statement of marks'!$FE$3)</f>
        <v>ART EDUCATION</v>
      </c>
      <c r="C341" s="784"/>
      <c r="D341" s="783">
        <f>IF('statement of marks'!FE17="","",'statement of marks'!FE17)</f>
        <v>20</v>
      </c>
      <c r="E341" s="783"/>
      <c r="F341" s="783"/>
      <c r="G341" s="783">
        <f>IF('statement of marks'!FF17="","",'statement of marks'!FF17)</f>
        <v>20</v>
      </c>
      <c r="H341" s="783"/>
      <c r="I341" s="783"/>
      <c r="J341" s="783">
        <f>IF('statement of marks'!FH17="","",'statement of marks'!FH17)</f>
        <v>20</v>
      </c>
      <c r="K341" s="783"/>
      <c r="L341" s="783"/>
      <c r="M341" s="783">
        <f>IF('statement of marks'!FG17="","",'statement of marks'!FG17)</f>
        <v>20</v>
      </c>
      <c r="N341" s="783"/>
      <c r="O341" s="783"/>
      <c r="P341" s="783"/>
      <c r="Q341" s="783">
        <f>IF('statement of marks'!FI17="","",'statement of marks'!FI17)</f>
        <v>20</v>
      </c>
      <c r="R341" s="783"/>
      <c r="S341" s="783"/>
      <c r="T341" s="783"/>
      <c r="U341" s="280"/>
      <c r="V341" s="280">
        <f>IF('statement of marks'!FJ17="","",'statement of marks'!FJ17)</f>
        <v>100</v>
      </c>
      <c r="W341" s="280">
        <f>IF('statement of marks'!FK17="","",'statement of marks'!FK17)</f>
        <v>100</v>
      </c>
      <c r="X341" s="281" t="str">
        <f>IF('statement of marks'!FL17="","",'statement of marks'!FL17)</f>
        <v>A</v>
      </c>
    </row>
    <row r="342" spans="1:24" ht="15" customHeight="1">
      <c r="A342" s="283"/>
      <c r="B342" s="774" t="str">
        <f>IF('statement of marks'!$FO$3="","",'statement of marks'!$FO$3)</f>
        <v>PHYSICIAL EDUCATION</v>
      </c>
      <c r="C342" s="784"/>
      <c r="D342" s="783">
        <f>IF('statement of marks'!FO17="","",'statement of marks'!FO17)</f>
        <v>20</v>
      </c>
      <c r="E342" s="783"/>
      <c r="F342" s="783"/>
      <c r="G342" s="783">
        <f>IF('statement of marks'!FP17="","",'statement of marks'!FP17)</f>
        <v>20</v>
      </c>
      <c r="H342" s="783"/>
      <c r="I342" s="783"/>
      <c r="J342" s="783">
        <f>IF('statement of marks'!FR17="","",'statement of marks'!FR17)</f>
        <v>20</v>
      </c>
      <c r="K342" s="783"/>
      <c r="L342" s="783"/>
      <c r="M342" s="783">
        <f>IF('statement of marks'!FQ17="","",'statement of marks'!FQ17)</f>
        <v>20</v>
      </c>
      <c r="N342" s="783"/>
      <c r="O342" s="783"/>
      <c r="P342" s="783"/>
      <c r="Q342" s="783">
        <f>IF('statement of marks'!FS17="","",'statement of marks'!FS17)</f>
        <v>20</v>
      </c>
      <c r="R342" s="783"/>
      <c r="S342" s="783"/>
      <c r="T342" s="783"/>
      <c r="U342" s="280"/>
      <c r="V342" s="280">
        <f>IF('statement of marks'!FT17="","",'statement of marks'!FT17)</f>
        <v>100</v>
      </c>
      <c r="W342" s="280">
        <f>IF('statement of marks'!FU17="","",'statement of marks'!FU17)</f>
        <v>100</v>
      </c>
      <c r="X342" s="281" t="str">
        <f>IF('statement of marks'!FV17="","",'statement of marks'!FV17)</f>
        <v>A</v>
      </c>
    </row>
    <row r="343" spans="1:24" ht="15" customHeight="1">
      <c r="A343" s="283"/>
      <c r="B343" s="771" t="s">
        <v>174</v>
      </c>
      <c r="C343" s="774"/>
      <c r="D343" s="792" t="str">
        <f>details!$DZ$3</f>
        <v>AUGUST</v>
      </c>
      <c r="E343" s="792"/>
      <c r="F343" s="792"/>
      <c r="G343" s="792" t="str">
        <f>details!$ED$3</f>
        <v>OCTOBER</v>
      </c>
      <c r="H343" s="792"/>
      <c r="I343" s="792"/>
      <c r="J343" s="792" t="str">
        <f>details!$EL$3</f>
        <v>FEBURARY</v>
      </c>
      <c r="K343" s="792"/>
      <c r="L343" s="792"/>
      <c r="M343" s="792" t="str">
        <f>details!$EH$3</f>
        <v>DECEMBER</v>
      </c>
      <c r="N343" s="792"/>
      <c r="O343" s="792"/>
      <c r="P343" s="792"/>
      <c r="Q343" s="792" t="str">
        <f>details!$EP$3</f>
        <v>GRAND TOAL</v>
      </c>
      <c r="R343" s="792"/>
      <c r="S343" s="792"/>
      <c r="T343" s="792"/>
      <c r="U343" s="759" t="s">
        <v>119</v>
      </c>
      <c r="V343" s="760"/>
      <c r="W343" s="760"/>
      <c r="X343" s="761"/>
    </row>
    <row r="344" spans="1:24" ht="15" customHeight="1">
      <c r="A344" s="283"/>
      <c r="B344" s="774" t="s">
        <v>176</v>
      </c>
      <c r="C344" s="784"/>
      <c r="D344" s="826" t="str">
        <f>IF(details!EA17="","",details!EA17)</f>
        <v/>
      </c>
      <c r="E344" s="826"/>
      <c r="F344" s="826"/>
      <c r="G344" s="826" t="str">
        <f>IF(details!EE17="","",details!EE17)</f>
        <v/>
      </c>
      <c r="H344" s="826"/>
      <c r="I344" s="826"/>
      <c r="J344" s="826" t="str">
        <f>IF(details!EM17="","",details!EM17)</f>
        <v/>
      </c>
      <c r="K344" s="826"/>
      <c r="L344" s="826"/>
      <c r="M344" s="826" t="str">
        <f>IF(details!EI17="","",details!EI17)</f>
        <v/>
      </c>
      <c r="N344" s="826"/>
      <c r="O344" s="826"/>
      <c r="P344" s="826"/>
      <c r="Q344" s="826" t="str">
        <f>IF(details!EQ17="","",details!EQ17)</f>
        <v/>
      </c>
      <c r="R344" s="826"/>
      <c r="S344" s="826"/>
      <c r="T344" s="826"/>
      <c r="U344" s="762">
        <f>'statement of marks'!$HL$108</f>
        <v>45046</v>
      </c>
      <c r="V344" s="763"/>
      <c r="W344" s="763"/>
      <c r="X344" s="764"/>
    </row>
    <row r="345" spans="1:24" ht="15" customHeight="1">
      <c r="A345" s="283"/>
      <c r="B345" s="823" t="s">
        <v>175</v>
      </c>
      <c r="C345" s="824"/>
      <c r="D345" s="825" t="str">
        <f>IF(details!DZ17="","",details!DZ17)</f>
        <v/>
      </c>
      <c r="E345" s="825"/>
      <c r="F345" s="825"/>
      <c r="G345" s="825" t="str">
        <f>IF(details!ED17="","",details!ED17)</f>
        <v/>
      </c>
      <c r="H345" s="825"/>
      <c r="I345" s="825"/>
      <c r="J345" s="825" t="str">
        <f>IF(details!EL17="","",details!EL17)</f>
        <v/>
      </c>
      <c r="K345" s="825"/>
      <c r="L345" s="825"/>
      <c r="M345" s="825" t="str">
        <f>IF(details!EH17="","",details!EH17)</f>
        <v/>
      </c>
      <c r="N345" s="825"/>
      <c r="O345" s="825"/>
      <c r="P345" s="825"/>
      <c r="Q345" s="825" t="str">
        <f>IF(details!EP17="","",details!EP17)</f>
        <v/>
      </c>
      <c r="R345" s="825"/>
      <c r="S345" s="825"/>
      <c r="T345" s="825"/>
      <c r="U345" s="759"/>
      <c r="V345" s="760"/>
      <c r="W345" s="760"/>
      <c r="X345" s="761"/>
    </row>
    <row r="346" spans="1:24" ht="15" customHeight="1">
      <c r="A346" s="816"/>
      <c r="B346" s="818" t="s">
        <v>235</v>
      </c>
      <c r="C346" s="819"/>
      <c r="D346" s="813" t="s">
        <v>190</v>
      </c>
      <c r="E346" s="813"/>
      <c r="F346" s="813"/>
      <c r="G346" s="813" t="s">
        <v>191</v>
      </c>
      <c r="H346" s="813"/>
      <c r="I346" s="813"/>
      <c r="J346" s="813" t="s">
        <v>148</v>
      </c>
      <c r="K346" s="813"/>
      <c r="L346" s="813"/>
      <c r="M346" s="813" t="s">
        <v>224</v>
      </c>
      <c r="N346" s="813"/>
      <c r="O346" s="813"/>
      <c r="P346" s="813"/>
      <c r="Q346" s="822" t="s">
        <v>196</v>
      </c>
      <c r="R346" s="822"/>
      <c r="S346" s="822"/>
      <c r="T346" s="822"/>
      <c r="U346" s="813" t="s">
        <v>233</v>
      </c>
      <c r="V346" s="813"/>
      <c r="W346" s="813"/>
      <c r="X346" s="815"/>
    </row>
    <row r="347" spans="1:24" ht="15" customHeight="1">
      <c r="A347" s="817"/>
      <c r="B347" s="820"/>
      <c r="C347" s="821"/>
      <c r="D347" s="813">
        <f>'statement of marks'!HJ17</f>
        <v>1200</v>
      </c>
      <c r="E347" s="813"/>
      <c r="F347" s="813"/>
      <c r="G347" s="813">
        <f>'statement of marks'!HK17</f>
        <v>1140</v>
      </c>
      <c r="H347" s="813"/>
      <c r="I347" s="813"/>
      <c r="J347" s="814">
        <f>'statement of marks'!HL17</f>
        <v>95</v>
      </c>
      <c r="K347" s="814"/>
      <c r="L347" s="814"/>
      <c r="M347" s="813" t="str">
        <f>'statement of marks'!HO17</f>
        <v>A</v>
      </c>
      <c r="N347" s="813"/>
      <c r="O347" s="813"/>
      <c r="P347" s="813"/>
      <c r="Q347" s="813">
        <f>'statement of marks'!HN17</f>
        <v>4.0000000000000009</v>
      </c>
      <c r="R347" s="813"/>
      <c r="S347" s="813"/>
      <c r="T347" s="813"/>
      <c r="U347" s="813" t="str">
        <f>'statement of marks'!HI17</f>
        <v>PASSED</v>
      </c>
      <c r="V347" s="813"/>
      <c r="W347" s="813"/>
      <c r="X347" s="815"/>
    </row>
    <row r="348" spans="1:24" ht="15" customHeight="1">
      <c r="A348" s="283"/>
      <c r="B348" s="811" t="s">
        <v>177</v>
      </c>
      <c r="C348" s="812"/>
      <c r="D348" s="792"/>
      <c r="E348" s="792"/>
      <c r="F348" s="792"/>
      <c r="G348" s="792"/>
      <c r="H348" s="792"/>
      <c r="I348" s="792"/>
      <c r="J348" s="792"/>
      <c r="K348" s="792"/>
      <c r="L348" s="792"/>
      <c r="M348" s="792"/>
      <c r="N348" s="792"/>
      <c r="O348" s="792"/>
      <c r="P348" s="792"/>
      <c r="Q348" s="792"/>
      <c r="R348" s="792"/>
      <c r="S348" s="792"/>
      <c r="T348" s="792"/>
      <c r="U348" s="793"/>
      <c r="V348" s="794"/>
      <c r="W348" s="794"/>
      <c r="X348" s="804"/>
    </row>
    <row r="349" spans="1:24" ht="15" customHeight="1">
      <c r="A349" s="283"/>
      <c r="B349" s="809" t="s">
        <v>162</v>
      </c>
      <c r="C349" s="810"/>
      <c r="D349" s="792"/>
      <c r="E349" s="792"/>
      <c r="F349" s="792"/>
      <c r="G349" s="792"/>
      <c r="H349" s="792"/>
      <c r="I349" s="792"/>
      <c r="J349" s="792"/>
      <c r="K349" s="792"/>
      <c r="L349" s="792"/>
      <c r="M349" s="792"/>
      <c r="N349" s="792"/>
      <c r="O349" s="792"/>
      <c r="P349" s="792"/>
      <c r="Q349" s="792"/>
      <c r="R349" s="792"/>
      <c r="S349" s="792"/>
      <c r="T349" s="792"/>
      <c r="U349" s="796"/>
      <c r="V349" s="797"/>
      <c r="W349" s="797"/>
      <c r="X349" s="805"/>
    </row>
    <row r="350" spans="1:24" ht="15" customHeight="1">
      <c r="A350" s="283"/>
      <c r="B350" s="811" t="s">
        <v>163</v>
      </c>
      <c r="C350" s="812"/>
      <c r="D350" s="792"/>
      <c r="E350" s="792"/>
      <c r="F350" s="792"/>
      <c r="G350" s="792"/>
      <c r="H350" s="792"/>
      <c r="I350" s="792"/>
      <c r="J350" s="792"/>
      <c r="K350" s="792"/>
      <c r="L350" s="792"/>
      <c r="M350" s="792"/>
      <c r="N350" s="792"/>
      <c r="O350" s="792"/>
      <c r="P350" s="792"/>
      <c r="Q350" s="793" t="s">
        <v>225</v>
      </c>
      <c r="R350" s="794"/>
      <c r="S350" s="794"/>
      <c r="T350" s="795"/>
      <c r="U350" s="806"/>
      <c r="V350" s="807"/>
      <c r="W350" s="807"/>
      <c r="X350" s="808"/>
    </row>
    <row r="351" spans="1:24" ht="15" customHeight="1">
      <c r="A351" s="283"/>
      <c r="B351" s="802" t="s">
        <v>164</v>
      </c>
      <c r="C351" s="803"/>
      <c r="D351" s="792"/>
      <c r="E351" s="792"/>
      <c r="F351" s="792"/>
      <c r="G351" s="792"/>
      <c r="H351" s="792"/>
      <c r="I351" s="792"/>
      <c r="J351" s="792"/>
      <c r="K351" s="792"/>
      <c r="L351" s="792"/>
      <c r="M351" s="792"/>
      <c r="N351" s="792"/>
      <c r="O351" s="792"/>
      <c r="P351" s="792"/>
      <c r="Q351" s="796"/>
      <c r="R351" s="797"/>
      <c r="S351" s="797"/>
      <c r="T351" s="798"/>
      <c r="U351" s="785" t="s">
        <v>164</v>
      </c>
      <c r="V351" s="785"/>
      <c r="W351" s="785"/>
      <c r="X351" s="786"/>
    </row>
    <row r="352" spans="1:24" ht="15" customHeight="1" thickBot="1">
      <c r="A352" s="282"/>
      <c r="B352" s="787" t="s">
        <v>226</v>
      </c>
      <c r="C352" s="788"/>
      <c r="D352" s="789"/>
      <c r="E352" s="789"/>
      <c r="F352" s="789"/>
      <c r="G352" s="789"/>
      <c r="H352" s="789"/>
      <c r="I352" s="789"/>
      <c r="J352" s="789"/>
      <c r="K352" s="789"/>
      <c r="L352" s="789"/>
      <c r="M352" s="789"/>
      <c r="N352" s="789"/>
      <c r="O352" s="789"/>
      <c r="P352" s="789"/>
      <c r="Q352" s="799"/>
      <c r="R352" s="800"/>
      <c r="S352" s="800"/>
      <c r="T352" s="801"/>
      <c r="U352" s="790" t="s">
        <v>180</v>
      </c>
      <c r="V352" s="790"/>
      <c r="W352" s="790"/>
      <c r="X352" s="791"/>
    </row>
    <row r="353" spans="1:24" ht="15" customHeight="1">
      <c r="A353" s="285"/>
      <c r="B353" s="765" t="s">
        <v>179</v>
      </c>
      <c r="C353" s="766"/>
      <c r="D353" s="766"/>
      <c r="E353" s="766"/>
      <c r="F353" s="766"/>
      <c r="G353" s="766"/>
      <c r="H353" s="766"/>
      <c r="I353" s="766"/>
      <c r="J353" s="766"/>
      <c r="K353" s="766"/>
      <c r="L353" s="766"/>
      <c r="M353" s="766"/>
      <c r="N353" s="766"/>
      <c r="O353" s="766"/>
      <c r="P353" s="766"/>
      <c r="Q353" s="766"/>
      <c r="R353" s="766"/>
      <c r="S353" s="766"/>
      <c r="T353" s="766"/>
      <c r="U353" s="766"/>
      <c r="V353" s="766"/>
      <c r="W353" s="766"/>
      <c r="X353" s="767"/>
    </row>
    <row r="354" spans="1:24" ht="15" customHeight="1">
      <c r="A354" s="283"/>
      <c r="B354" s="768" t="str">
        <f>IF('statement of marks'!$A$1="","",'statement of marks'!$A$1)</f>
        <v>GOVT. HR. SEC. SCHOOL, MARJEEVI, NIMBAHERA</v>
      </c>
      <c r="C354" s="769"/>
      <c r="D354" s="769"/>
      <c r="E354" s="769"/>
      <c r="F354" s="769"/>
      <c r="G354" s="769"/>
      <c r="H354" s="769"/>
      <c r="I354" s="769"/>
      <c r="J354" s="769"/>
      <c r="K354" s="769"/>
      <c r="L354" s="769"/>
      <c r="M354" s="769"/>
      <c r="N354" s="769"/>
      <c r="O354" s="769"/>
      <c r="P354" s="769"/>
      <c r="Q354" s="769"/>
      <c r="R354" s="769"/>
      <c r="S354" s="769"/>
      <c r="T354" s="769"/>
      <c r="U354" s="769"/>
      <c r="V354" s="769"/>
      <c r="W354" s="769"/>
      <c r="X354" s="770"/>
    </row>
    <row r="355" spans="1:24" ht="15" customHeight="1">
      <c r="A355" s="283"/>
      <c r="B355" s="771" t="s">
        <v>118</v>
      </c>
      <c r="C355" s="771"/>
      <c r="D355" s="771" t="str">
        <f>IF('statement of marks'!$H$3="","",'statement of marks'!$H$3)</f>
        <v>2022-23</v>
      </c>
      <c r="E355" s="771"/>
      <c r="F355" s="771"/>
      <c r="G355" s="771"/>
      <c r="H355" s="771"/>
      <c r="I355" s="771"/>
      <c r="J355" s="771"/>
      <c r="K355" s="771"/>
      <c r="L355" s="771"/>
      <c r="M355" s="771"/>
      <c r="N355" s="771"/>
      <c r="O355" s="771"/>
      <c r="P355" s="771"/>
      <c r="Q355" s="771"/>
      <c r="R355" s="771"/>
      <c r="S355" s="771"/>
      <c r="T355" s="771"/>
      <c r="U355" s="771"/>
      <c r="V355" s="771"/>
      <c r="W355" s="771"/>
      <c r="X355" s="772"/>
    </row>
    <row r="356" spans="1:24" ht="15" customHeight="1">
      <c r="A356" s="283"/>
      <c r="B356" s="771" t="s">
        <v>158</v>
      </c>
      <c r="C356" s="771"/>
      <c r="D356" s="771" t="str">
        <f>IF('statement of marks'!I18="","",'statement of marks'!I18)</f>
        <v>A12</v>
      </c>
      <c r="E356" s="771"/>
      <c r="F356" s="771"/>
      <c r="G356" s="771"/>
      <c r="H356" s="771"/>
      <c r="I356" s="771"/>
      <c r="J356" s="771"/>
      <c r="K356" s="771"/>
      <c r="L356" s="771"/>
      <c r="M356" s="771"/>
      <c r="N356" s="771"/>
      <c r="O356" s="771"/>
      <c r="P356" s="771"/>
      <c r="Q356" s="771"/>
      <c r="R356" s="771"/>
      <c r="S356" s="771"/>
      <c r="T356" s="771"/>
      <c r="U356" s="771"/>
      <c r="V356" s="771"/>
      <c r="W356" s="771"/>
      <c r="X356" s="772"/>
    </row>
    <row r="357" spans="1:24" ht="15" customHeight="1">
      <c r="A357" s="283"/>
      <c r="B357" s="771" t="s">
        <v>20</v>
      </c>
      <c r="C357" s="771"/>
      <c r="D357" s="771" t="str">
        <f>IF('statement of marks'!J18="","",'statement of marks'!J18)</f>
        <v>B12</v>
      </c>
      <c r="E357" s="771"/>
      <c r="F357" s="771"/>
      <c r="G357" s="771"/>
      <c r="H357" s="771"/>
      <c r="I357" s="771"/>
      <c r="J357" s="771"/>
      <c r="K357" s="771"/>
      <c r="L357" s="771"/>
      <c r="M357" s="771"/>
      <c r="N357" s="771"/>
      <c r="O357" s="771"/>
      <c r="P357" s="771"/>
      <c r="Q357" s="771"/>
      <c r="R357" s="771"/>
      <c r="S357" s="771"/>
      <c r="T357" s="771"/>
      <c r="U357" s="771"/>
      <c r="V357" s="771"/>
      <c r="W357" s="771"/>
      <c r="X357" s="772"/>
    </row>
    <row r="358" spans="1:24" ht="15" customHeight="1">
      <c r="A358" s="283"/>
      <c r="B358" s="773" t="s">
        <v>21</v>
      </c>
      <c r="C358" s="773"/>
      <c r="D358" s="773" t="str">
        <f>IF('statement of marks'!K18="","",'statement of marks'!K18)</f>
        <v>C12</v>
      </c>
      <c r="E358" s="773"/>
      <c r="F358" s="773"/>
      <c r="G358" s="771"/>
      <c r="H358" s="771"/>
      <c r="I358" s="771"/>
      <c r="J358" s="771"/>
      <c r="K358" s="771"/>
      <c r="L358" s="771"/>
      <c r="M358" s="771"/>
      <c r="N358" s="771"/>
      <c r="O358" s="771"/>
      <c r="P358" s="771"/>
      <c r="Q358" s="771"/>
      <c r="R358" s="771"/>
      <c r="S358" s="771"/>
      <c r="T358" s="771"/>
      <c r="U358" s="771"/>
      <c r="V358" s="771"/>
      <c r="W358" s="771"/>
      <c r="X358" s="772"/>
    </row>
    <row r="359" spans="1:24" ht="15" customHeight="1">
      <c r="A359" s="283"/>
      <c r="B359" s="771" t="s">
        <v>159</v>
      </c>
      <c r="C359" s="771"/>
      <c r="D359" s="771" t="str">
        <f>IF('statement of marks'!$G$3="","",'statement of marks'!$G$3)</f>
        <v>6 A</v>
      </c>
      <c r="E359" s="771"/>
      <c r="F359" s="774"/>
      <c r="G359" s="775" t="s">
        <v>160</v>
      </c>
      <c r="H359" s="775"/>
      <c r="I359" s="775"/>
      <c r="J359" s="775">
        <f>IF('statement of marks'!D18="","",'statement of marks'!D18)</f>
        <v>812</v>
      </c>
      <c r="K359" s="775"/>
      <c r="L359" s="775"/>
      <c r="M359" s="776" t="s">
        <v>79</v>
      </c>
      <c r="N359" s="938"/>
      <c r="O359" s="775"/>
      <c r="P359" s="775"/>
      <c r="Q359" s="775" t="str">
        <f>IF('statement of marks'!F18="","",'statement of marks'!F18)</f>
        <v/>
      </c>
      <c r="R359" s="775"/>
      <c r="S359" s="775"/>
      <c r="T359" s="777"/>
      <c r="U359" s="778" t="str">
        <f>IF('statement of marks'!$I$3="","",'statement of marks'!$I$3)</f>
        <v>SCHOOL DISE CODE</v>
      </c>
      <c r="V359" s="779"/>
      <c r="W359" s="779"/>
      <c r="X359" s="780"/>
    </row>
    <row r="360" spans="1:24" ht="15" customHeight="1">
      <c r="A360" s="283"/>
      <c r="B360" s="263" t="s">
        <v>172</v>
      </c>
      <c r="C360" s="264"/>
      <c r="D360" s="781" t="str">
        <f>IF('statement of marks'!G18="","",'statement of marks'!G18)</f>
        <v/>
      </c>
      <c r="E360" s="782"/>
      <c r="F360" s="782"/>
      <c r="G360" s="834" t="str">
        <f>IF('statement of marks'!H18="","",'statement of marks'!H18)</f>
        <v/>
      </c>
      <c r="H360" s="834"/>
      <c r="I360" s="834"/>
      <c r="J360" s="834"/>
      <c r="K360" s="834"/>
      <c r="L360" s="834"/>
      <c r="M360" s="834"/>
      <c r="N360" s="834"/>
      <c r="O360" s="834"/>
      <c r="P360" s="834"/>
      <c r="Q360" s="834"/>
      <c r="R360" s="834"/>
      <c r="S360" s="834"/>
      <c r="T360" s="835"/>
      <c r="U360" s="774" t="str">
        <f>IF('statement of marks'!$J$3="","",'statement of marks'!$J$3)</f>
        <v>08291009401</v>
      </c>
      <c r="V360" s="784"/>
      <c r="W360" s="784"/>
      <c r="X360" s="836"/>
    </row>
    <row r="361" spans="1:24" ht="15" customHeight="1">
      <c r="A361" s="283"/>
      <c r="B361" s="265" t="s">
        <v>161</v>
      </c>
      <c r="C361" s="266" t="s">
        <v>166</v>
      </c>
      <c r="D361" s="837" t="s">
        <v>168</v>
      </c>
      <c r="E361" s="837"/>
      <c r="F361" s="837"/>
      <c r="G361" s="837" t="s">
        <v>169</v>
      </c>
      <c r="H361" s="837"/>
      <c r="I361" s="837"/>
      <c r="J361" s="837" t="s">
        <v>170</v>
      </c>
      <c r="K361" s="837"/>
      <c r="L361" s="837"/>
      <c r="M361" s="838" t="s">
        <v>171</v>
      </c>
      <c r="N361" s="838"/>
      <c r="O361" s="838"/>
      <c r="P361" s="838"/>
      <c r="Q361" s="839" t="s">
        <v>217</v>
      </c>
      <c r="R361" s="841" t="s">
        <v>91</v>
      </c>
      <c r="S361" s="841"/>
      <c r="T361" s="841"/>
      <c r="U361" s="842"/>
      <c r="V361" s="783" t="s">
        <v>218</v>
      </c>
      <c r="W361" s="783"/>
      <c r="X361" s="831"/>
    </row>
    <row r="362" spans="1:24" ht="15" customHeight="1">
      <c r="A362" s="283"/>
      <c r="B362" s="265"/>
      <c r="C362" s="266"/>
      <c r="D362" s="267" t="s">
        <v>219</v>
      </c>
      <c r="E362" s="267" t="s">
        <v>220</v>
      </c>
      <c r="F362" s="268" t="s">
        <v>221</v>
      </c>
      <c r="G362" s="267" t="s">
        <v>219</v>
      </c>
      <c r="H362" s="267" t="s">
        <v>220</v>
      </c>
      <c r="I362" s="268" t="s">
        <v>221</v>
      </c>
      <c r="J362" s="267" t="s">
        <v>219</v>
      </c>
      <c r="K362" s="267" t="s">
        <v>220</v>
      </c>
      <c r="L362" s="268" t="s">
        <v>221</v>
      </c>
      <c r="M362" s="267" t="s">
        <v>219</v>
      </c>
      <c r="N362" s="943" t="s">
        <v>332</v>
      </c>
      <c r="O362" s="267" t="s">
        <v>220</v>
      </c>
      <c r="P362" s="268" t="s">
        <v>221</v>
      </c>
      <c r="Q362" s="840"/>
      <c r="R362" s="267" t="s">
        <v>219</v>
      </c>
      <c r="S362" s="943" t="s">
        <v>332</v>
      </c>
      <c r="T362" s="267" t="s">
        <v>220</v>
      </c>
      <c r="U362" s="268" t="s">
        <v>221</v>
      </c>
      <c r="V362" s="269" t="s">
        <v>26</v>
      </c>
      <c r="W362" s="270" t="s">
        <v>222</v>
      </c>
      <c r="X362" s="271" t="s">
        <v>69</v>
      </c>
    </row>
    <row r="363" spans="1:24" ht="15" customHeight="1">
      <c r="A363" s="284"/>
      <c r="B363" s="832" t="s">
        <v>167</v>
      </c>
      <c r="C363" s="833"/>
      <c r="D363" s="272">
        <f>IF('statement of marks'!L$6="","",'statement of marks'!L$6)</f>
        <v>5</v>
      </c>
      <c r="E363" s="272">
        <f>IF('statement of marks'!M$6="","",'statement of marks'!M$6)</f>
        <v>5</v>
      </c>
      <c r="F363" s="273">
        <f>IF('statement of marks'!N$6="","",'statement of marks'!N$6)</f>
        <v>10</v>
      </c>
      <c r="G363" s="272">
        <f>IF('statement of marks'!O$6="","",'statement of marks'!O$6)</f>
        <v>5</v>
      </c>
      <c r="H363" s="272">
        <f>IF('statement of marks'!P$6="","",'statement of marks'!P$6)</f>
        <v>5</v>
      </c>
      <c r="I363" s="273">
        <f>IF('statement of marks'!Q$6="","",'statement of marks'!Q$6)</f>
        <v>10</v>
      </c>
      <c r="J363" s="272">
        <f>IF('statement of marks'!R$6="","",'statement of marks'!R$6)</f>
        <v>5</v>
      </c>
      <c r="K363" s="272">
        <f>IF('statement of marks'!S$6="","",'statement of marks'!S$6)</f>
        <v>5</v>
      </c>
      <c r="L363" s="273">
        <f>IF('statement of marks'!T$6="","",'statement of marks'!T$6)</f>
        <v>10</v>
      </c>
      <c r="M363" s="272">
        <f>IF('statement of marks'!V$6="","",'statement of marks'!V$6)</f>
        <v>30</v>
      </c>
      <c r="N363" s="944">
        <f>IF('statement of marks'!W$6="","",'statement of marks'!W$6)</f>
        <v>30</v>
      </c>
      <c r="O363" s="272">
        <f>IF('statement of marks'!X$6="","",'statement of marks'!X$6)</f>
        <v>10</v>
      </c>
      <c r="P363" s="273">
        <f>IF('statement of marks'!Y$6="","",'statement of marks'!Y$6)</f>
        <v>70</v>
      </c>
      <c r="Q363" s="274">
        <f>IF('statement of marks'!Z$6="","",'statement of marks'!Z$6)</f>
        <v>100</v>
      </c>
      <c r="R363" s="272">
        <f>IF('statement of marks'!AA$6="","",'statement of marks'!AA$6)</f>
        <v>40</v>
      </c>
      <c r="S363" s="944">
        <f>IF('statement of marks'!AB$6="","",'statement of marks'!AB$6)</f>
        <v>40</v>
      </c>
      <c r="T363" s="272">
        <f>IF('statement of marks'!AC$6="","",'statement of marks'!AC$6)</f>
        <v>20</v>
      </c>
      <c r="U363" s="273">
        <f>IF('statement of marks'!AD$6="","",'statement of marks'!AD$6)</f>
        <v>100</v>
      </c>
      <c r="V363" s="275">
        <f>IF('statement of marks'!AE$6="","",'statement of marks'!AE$6)</f>
        <v>200</v>
      </c>
      <c r="W363" s="272" t="str">
        <f>IF('statement of marks'!AF$6="","",'statement of marks'!AF$6)</f>
        <v/>
      </c>
      <c r="X363" s="276" t="str">
        <f>IF('statement of marks'!AG$6="","",'statement of marks'!AG$6)</f>
        <v/>
      </c>
    </row>
    <row r="364" spans="1:24" ht="15" customHeight="1">
      <c r="A364" s="283"/>
      <c r="B364" s="774" t="str">
        <f>IF('statement of marks'!$L$3="","",'statement of marks'!$L$3)</f>
        <v>HINDI</v>
      </c>
      <c r="C364" s="784"/>
      <c r="D364" s="270">
        <f>IF('statement of marks'!L18="","",'statement of marks'!L18)</f>
        <v>5</v>
      </c>
      <c r="E364" s="270">
        <f>IF('statement of marks'!M18="","",'statement of marks'!M18)</f>
        <v>5</v>
      </c>
      <c r="F364" s="277">
        <f>IF('statement of marks'!N18="","",'statement of marks'!N18)</f>
        <v>10</v>
      </c>
      <c r="G364" s="270">
        <f>IF('statement of marks'!O18="","",'statement of marks'!O18)</f>
        <v>5</v>
      </c>
      <c r="H364" s="270">
        <f>IF('statement of marks'!P18="","",'statement of marks'!P18)</f>
        <v>5</v>
      </c>
      <c r="I364" s="277">
        <f>IF('statement of marks'!Q18="","",'statement of marks'!Q18)</f>
        <v>10</v>
      </c>
      <c r="J364" s="270">
        <f>IF('statement of marks'!R18="","",'statement of marks'!R18)</f>
        <v>5</v>
      </c>
      <c r="K364" s="270">
        <f>IF('statement of marks'!S18="","",'statement of marks'!S18)</f>
        <v>5</v>
      </c>
      <c r="L364" s="277">
        <f>IF('statement of marks'!T18="","",'statement of marks'!T18)</f>
        <v>10</v>
      </c>
      <c r="M364" s="270">
        <f>IF('statement of marks'!V18="","",'statement of marks'!V18)</f>
        <v>29</v>
      </c>
      <c r="N364" s="944">
        <f>IF('statement of marks'!W18="","",'statement of marks'!W18)</f>
        <v>29</v>
      </c>
      <c r="O364" s="270">
        <f>IF('statement of marks'!X18="","",'statement of marks'!X18)</f>
        <v>9</v>
      </c>
      <c r="P364" s="277">
        <f>IF('statement of marks'!Y18="","",'statement of marks'!Y18)</f>
        <v>67</v>
      </c>
      <c r="Q364" s="278">
        <f>IF('statement of marks'!Z18="","",'statement of marks'!Z18)</f>
        <v>97</v>
      </c>
      <c r="R364" s="270">
        <f>IF('statement of marks'!AA18="","",'statement of marks'!AA18)</f>
        <v>29</v>
      </c>
      <c r="S364" s="944">
        <f>IF('statement of marks'!AB18="","",'statement of marks'!AB18)</f>
        <v>29</v>
      </c>
      <c r="T364" s="270">
        <f>IF('statement of marks'!AC18="","",'statement of marks'!AC18)</f>
        <v>20</v>
      </c>
      <c r="U364" s="277">
        <f>IF('statement of marks'!AD18="","",'statement of marks'!AD18)</f>
        <v>78</v>
      </c>
      <c r="V364" s="279">
        <f>IF('statement of marks'!AE18="","",'statement of marks'!AE18)</f>
        <v>175</v>
      </c>
      <c r="W364" s="270">
        <f>IF('statement of marks'!AF18="","",'statement of marks'!AF18)</f>
        <v>88</v>
      </c>
      <c r="X364" s="271" t="str">
        <f>IF('statement of marks'!AG18="","",'statement of marks'!AG18)</f>
        <v>A</v>
      </c>
    </row>
    <row r="365" spans="1:24" ht="15" customHeight="1">
      <c r="A365" s="283"/>
      <c r="B365" s="774" t="str">
        <f>IF('statement of marks'!$AJ$3="","",'statement of marks'!$AJ$3)</f>
        <v>ENGLISH</v>
      </c>
      <c r="C365" s="784"/>
      <c r="D365" s="270">
        <f>IF('statement of marks'!AJ18="","",'statement of marks'!AJ18)</f>
        <v>5</v>
      </c>
      <c r="E365" s="270">
        <f>IF('statement of marks'!AK18="","",'statement of marks'!AK18)</f>
        <v>5</v>
      </c>
      <c r="F365" s="277">
        <f>IF('statement of marks'!AL18="","",'statement of marks'!AL18)</f>
        <v>10</v>
      </c>
      <c r="G365" s="270">
        <f>IF('statement of marks'!AM18="","",'statement of marks'!AM18)</f>
        <v>5</v>
      </c>
      <c r="H365" s="270">
        <f>IF('statement of marks'!AN18="","",'statement of marks'!AN18)</f>
        <v>5</v>
      </c>
      <c r="I365" s="277">
        <f>IF('statement of marks'!AO18="","",'statement of marks'!AO18)</f>
        <v>10</v>
      </c>
      <c r="J365" s="270">
        <f>IF('statement of marks'!AP18="","",'statement of marks'!AP18)</f>
        <v>5</v>
      </c>
      <c r="K365" s="270">
        <f>IF('statement of marks'!AQ18="","",'statement of marks'!AQ18)</f>
        <v>5</v>
      </c>
      <c r="L365" s="277">
        <f>IF('statement of marks'!AR18="","",'statement of marks'!AR18)</f>
        <v>10</v>
      </c>
      <c r="M365" s="270">
        <f>IF('statement of marks'!AT18="","",'statement of marks'!AT18)</f>
        <v>29</v>
      </c>
      <c r="N365" s="944">
        <f>IF('statement of marks'!AU18="","",'statement of marks'!AU18)</f>
        <v>29</v>
      </c>
      <c r="O365" s="270">
        <f>IF('statement of marks'!AV18="","",'statement of marks'!AV18)</f>
        <v>9</v>
      </c>
      <c r="P365" s="277">
        <f>IF('statement of marks'!AW18="","",'statement of marks'!AW18)</f>
        <v>67</v>
      </c>
      <c r="Q365" s="278">
        <f>IF('statement of marks'!AX18="","",'statement of marks'!AX18)</f>
        <v>97</v>
      </c>
      <c r="R365" s="270">
        <f>IF('statement of marks'!AY18="","",'statement of marks'!AY18)</f>
        <v>29</v>
      </c>
      <c r="S365" s="944">
        <f>IF('statement of marks'!AZ18="","",'statement of marks'!AZ18)</f>
        <v>29</v>
      </c>
      <c r="T365" s="270">
        <f>IF('statement of marks'!BA18="","",'statement of marks'!BA18)</f>
        <v>20</v>
      </c>
      <c r="U365" s="277">
        <f>IF('statement of marks'!BB18="","",'statement of marks'!BB18)</f>
        <v>78</v>
      </c>
      <c r="V365" s="279">
        <f>IF('statement of marks'!BC18="","",'statement of marks'!BC18)</f>
        <v>175</v>
      </c>
      <c r="W365" s="270">
        <f>IF('statement of marks'!BD18="","",'statement of marks'!BD18)</f>
        <v>88</v>
      </c>
      <c r="X365" s="271" t="str">
        <f>IF('statement of marks'!BE18="","",'statement of marks'!BE18)</f>
        <v>A</v>
      </c>
    </row>
    <row r="366" spans="1:24" ht="15" customHeight="1">
      <c r="A366" s="283"/>
      <c r="B366" s="774" t="str">
        <f>IF('statement of marks'!BH18="s","SANSKRIT",IF('statement of marks'!BH18="u","URDU",IF('statement of marks'!BH18="g","GUJRATI",IF('statement of marks'!BH18="p","PUNJABI",IF('statement of marks'!BH18="sd","fla/kh","THIRD LANGUAGE")))))</f>
        <v>SANSKRIT</v>
      </c>
      <c r="C366" s="784"/>
      <c r="D366" s="270">
        <f>IF('statement of marks'!BI18="","",'statement of marks'!BI18)</f>
        <v>5</v>
      </c>
      <c r="E366" s="270">
        <f>IF('statement of marks'!BJ18="","",'statement of marks'!BJ18)</f>
        <v>5</v>
      </c>
      <c r="F366" s="277">
        <f>IF('statement of marks'!BK18="","",'statement of marks'!BK18)</f>
        <v>10</v>
      </c>
      <c r="G366" s="270">
        <f>IF('statement of marks'!BL18="","",'statement of marks'!BL18)</f>
        <v>5</v>
      </c>
      <c r="H366" s="270">
        <f>IF('statement of marks'!BM18="","",'statement of marks'!BM18)</f>
        <v>5</v>
      </c>
      <c r="I366" s="277">
        <f>IF('statement of marks'!BN18="","",'statement of marks'!BN18)</f>
        <v>10</v>
      </c>
      <c r="J366" s="270">
        <f>IF('statement of marks'!BO18="","",'statement of marks'!BO18)</f>
        <v>5</v>
      </c>
      <c r="K366" s="270">
        <f>IF('statement of marks'!BP18="","",'statement of marks'!BP18)</f>
        <v>5</v>
      </c>
      <c r="L366" s="277">
        <f>IF('statement of marks'!BQ18="","",'statement of marks'!BQ18)</f>
        <v>10</v>
      </c>
      <c r="M366" s="270">
        <f>IF('statement of marks'!BS18="","",'statement of marks'!BS18)</f>
        <v>50</v>
      </c>
      <c r="N366" s="944"/>
      <c r="O366" s="270">
        <f>IF('statement of marks'!BT18="","",'statement of marks'!BT18)</f>
        <v>20</v>
      </c>
      <c r="P366" s="277">
        <f>IF('statement of marks'!BU18="","",'statement of marks'!BU18)</f>
        <v>70</v>
      </c>
      <c r="Q366" s="278">
        <f>IF('statement of marks'!BV18="","",'statement of marks'!BV18)</f>
        <v>100</v>
      </c>
      <c r="R366" s="270">
        <f>IF('statement of marks'!BW18="","",'statement of marks'!BW18)</f>
        <v>70</v>
      </c>
      <c r="S366" s="944"/>
      <c r="T366" s="270">
        <f>IF('statement of marks'!BX18="","",'statement of marks'!BX18)</f>
        <v>30</v>
      </c>
      <c r="U366" s="277">
        <f>IF('statement of marks'!BY18="","",'statement of marks'!BY18)</f>
        <v>100</v>
      </c>
      <c r="V366" s="279">
        <f>IF('statement of marks'!BZ18="","",'statement of marks'!BZ18)</f>
        <v>200</v>
      </c>
      <c r="W366" s="270">
        <f>IF('statement of marks'!CA18="","",'statement of marks'!CA18)</f>
        <v>100</v>
      </c>
      <c r="X366" s="271" t="str">
        <f>IF('statement of marks'!CB18="","",'statement of marks'!CB18)</f>
        <v>A</v>
      </c>
    </row>
    <row r="367" spans="1:24" ht="15" customHeight="1">
      <c r="A367" s="283"/>
      <c r="B367" s="774" t="str">
        <f>IF('statement of marks'!$CE$3="","",'statement of marks'!$CE$3)</f>
        <v>MATHEMATICS</v>
      </c>
      <c r="C367" s="784"/>
      <c r="D367" s="270">
        <f>IF('statement of marks'!CE18="","",'statement of marks'!CE18)</f>
        <v>5</v>
      </c>
      <c r="E367" s="270">
        <f>IF('statement of marks'!CF18="","",'statement of marks'!CF18)</f>
        <v>5</v>
      </c>
      <c r="F367" s="277">
        <f>IF('statement of marks'!CG18="","",'statement of marks'!CG18)</f>
        <v>10</v>
      </c>
      <c r="G367" s="270">
        <f>IF('statement of marks'!CH18="","",'statement of marks'!CH18)</f>
        <v>5</v>
      </c>
      <c r="H367" s="270">
        <f>IF('statement of marks'!CI18="","",'statement of marks'!CI18)</f>
        <v>5</v>
      </c>
      <c r="I367" s="277">
        <f>IF('statement of marks'!CJ18="","",'statement of marks'!CJ18)</f>
        <v>10</v>
      </c>
      <c r="J367" s="270">
        <f>IF('statement of marks'!CK18="","",'statement of marks'!CK18)</f>
        <v>5</v>
      </c>
      <c r="K367" s="270">
        <f>IF('statement of marks'!CL18="","",'statement of marks'!CL18)</f>
        <v>5</v>
      </c>
      <c r="L367" s="277">
        <f>IF('statement of marks'!CM18="","",'statement of marks'!CM18)</f>
        <v>10</v>
      </c>
      <c r="M367" s="270">
        <f>IF('statement of marks'!CO18="","",'statement of marks'!CO18)</f>
        <v>29</v>
      </c>
      <c r="N367" s="944">
        <f>IF('statement of marks'!CP18="","",'statement of marks'!CP18)</f>
        <v>29</v>
      </c>
      <c r="O367" s="270">
        <f>IF('statement of marks'!CQ18="","",'statement of marks'!CQ18)</f>
        <v>9</v>
      </c>
      <c r="P367" s="277">
        <f>IF('statement of marks'!CR18="","",'statement of marks'!CR18)</f>
        <v>67</v>
      </c>
      <c r="Q367" s="278">
        <f>IF('statement of marks'!CS18="","",'statement of marks'!CS18)</f>
        <v>97</v>
      </c>
      <c r="R367" s="270">
        <f>IF('statement of marks'!CT18="","",'statement of marks'!CT18)</f>
        <v>29</v>
      </c>
      <c r="S367" s="944">
        <f>IF('statement of marks'!CU18="","",'statement of marks'!CU18)</f>
        <v>29</v>
      </c>
      <c r="T367" s="270">
        <f>IF('statement of marks'!CV18="","",'statement of marks'!CV18)</f>
        <v>20</v>
      </c>
      <c r="U367" s="277">
        <f>IF('statement of marks'!CW18="","",'statement of marks'!CW18)</f>
        <v>78</v>
      </c>
      <c r="V367" s="279">
        <f>IF('statement of marks'!CX18="","",'statement of marks'!CX18)</f>
        <v>175</v>
      </c>
      <c r="W367" s="270">
        <f>IF('statement of marks'!CY18="","",'statement of marks'!CY18)</f>
        <v>88</v>
      </c>
      <c r="X367" s="271" t="str">
        <f>IF('statement of marks'!CZ18="","",'statement of marks'!CZ18)</f>
        <v>A</v>
      </c>
    </row>
    <row r="368" spans="1:24" ht="15" customHeight="1">
      <c r="A368" s="283"/>
      <c r="B368" s="774" t="str">
        <f>IF('statement of marks'!$DC$3="","",'statement of marks'!$DC$3)</f>
        <v>SCIENCE</v>
      </c>
      <c r="C368" s="784"/>
      <c r="D368" s="270">
        <f>IF('statement of marks'!DC18="","",'statement of marks'!DC18)</f>
        <v>5</v>
      </c>
      <c r="E368" s="270">
        <f>IF('statement of marks'!DD18="","",'statement of marks'!DD18)</f>
        <v>5</v>
      </c>
      <c r="F368" s="277">
        <f>IF('statement of marks'!DE18="","",'statement of marks'!DE18)</f>
        <v>10</v>
      </c>
      <c r="G368" s="270">
        <f>IF('statement of marks'!DF18="","",'statement of marks'!DF18)</f>
        <v>5</v>
      </c>
      <c r="H368" s="270">
        <f>IF('statement of marks'!DG18="","",'statement of marks'!DG18)</f>
        <v>5</v>
      </c>
      <c r="I368" s="277">
        <f>IF('statement of marks'!DH18="","",'statement of marks'!DH18)</f>
        <v>10</v>
      </c>
      <c r="J368" s="270">
        <f>IF('statement of marks'!DI18="","",'statement of marks'!DI18)</f>
        <v>5</v>
      </c>
      <c r="K368" s="270">
        <f>IF('statement of marks'!DJ18="","",'statement of marks'!DJ18)</f>
        <v>5</v>
      </c>
      <c r="L368" s="277">
        <f>IF('statement of marks'!DK18="","",'statement of marks'!DK18)</f>
        <v>10</v>
      </c>
      <c r="M368" s="270">
        <f>IF('statement of marks'!DM18="","",'statement of marks'!DM18)</f>
        <v>50</v>
      </c>
      <c r="N368" s="944"/>
      <c r="O368" s="270">
        <f>IF('statement of marks'!DN18="","",'statement of marks'!DN18)</f>
        <v>20</v>
      </c>
      <c r="P368" s="277">
        <f>IF('statement of marks'!DO18="","",'statement of marks'!DO18)</f>
        <v>70</v>
      </c>
      <c r="Q368" s="278">
        <f>IF('statement of marks'!DP18="","",'statement of marks'!DP18)</f>
        <v>100</v>
      </c>
      <c r="R368" s="270">
        <f>IF('statement of marks'!DQ18="","",'statement of marks'!DQ18)</f>
        <v>70</v>
      </c>
      <c r="S368" s="944"/>
      <c r="T368" s="270">
        <f>IF('statement of marks'!DR18="","",'statement of marks'!DR18)</f>
        <v>30</v>
      </c>
      <c r="U368" s="277">
        <f>IF('statement of marks'!DS18="","",'statement of marks'!DS18)</f>
        <v>100</v>
      </c>
      <c r="V368" s="279">
        <f>IF('statement of marks'!DT18="","",'statement of marks'!DT18)</f>
        <v>200</v>
      </c>
      <c r="W368" s="270">
        <f>IF('statement of marks'!DU18="","",'statement of marks'!DU18)</f>
        <v>100</v>
      </c>
      <c r="X368" s="271" t="str">
        <f>IF('statement of marks'!DV18="","",'statement of marks'!DV18)</f>
        <v>A</v>
      </c>
    </row>
    <row r="369" spans="1:24" ht="15" customHeight="1">
      <c r="A369" s="283"/>
      <c r="B369" s="774" t="str">
        <f>IF('statement of marks'!$DY$3="","",'statement of marks'!$DY$3)</f>
        <v>SOCIAL STUDIES</v>
      </c>
      <c r="C369" s="784"/>
      <c r="D369" s="270">
        <f>IF('statement of marks'!DY18="","",'statement of marks'!DY18)</f>
        <v>5</v>
      </c>
      <c r="E369" s="270">
        <f>IF('statement of marks'!DZ18="","",'statement of marks'!DZ18)</f>
        <v>5</v>
      </c>
      <c r="F369" s="277">
        <f>IF('statement of marks'!EA18="","",'statement of marks'!EA18)</f>
        <v>10</v>
      </c>
      <c r="G369" s="270">
        <f>IF('statement of marks'!EB18="","",'statement of marks'!EB18)</f>
        <v>5</v>
      </c>
      <c r="H369" s="270">
        <f>IF('statement of marks'!EC18="","",'statement of marks'!EC18)</f>
        <v>5</v>
      </c>
      <c r="I369" s="277">
        <f>IF('statement of marks'!ED18="","",'statement of marks'!ED18)</f>
        <v>10</v>
      </c>
      <c r="J369" s="270">
        <f>IF('statement of marks'!EE18="","",'statement of marks'!EE18)</f>
        <v>5</v>
      </c>
      <c r="K369" s="270">
        <f>IF('statement of marks'!EF18="","",'statement of marks'!EF18)</f>
        <v>5</v>
      </c>
      <c r="L369" s="277">
        <f>IF('statement of marks'!EG18="","",'statement of marks'!EG18)</f>
        <v>10</v>
      </c>
      <c r="M369" s="270">
        <f>IF('statement of marks'!EI18="","",'statement of marks'!EI18)</f>
        <v>50</v>
      </c>
      <c r="N369" s="944"/>
      <c r="O369" s="270">
        <f>IF('statement of marks'!EJ18="","",'statement of marks'!EJ18)</f>
        <v>20</v>
      </c>
      <c r="P369" s="277">
        <f>IF('statement of marks'!EK18="","",'statement of marks'!EK18)</f>
        <v>70</v>
      </c>
      <c r="Q369" s="278">
        <f>IF('statement of marks'!EL18="","",'statement of marks'!EL18)</f>
        <v>100</v>
      </c>
      <c r="R369" s="270">
        <f>IF('statement of marks'!EM18="","",'statement of marks'!EM18)</f>
        <v>70</v>
      </c>
      <c r="S369" s="944"/>
      <c r="T369" s="270">
        <f>IF('statement of marks'!EN18="","",'statement of marks'!EN18)</f>
        <v>30</v>
      </c>
      <c r="U369" s="277">
        <f>IF('statement of marks'!EO18="","",'statement of marks'!EO18)</f>
        <v>100</v>
      </c>
      <c r="V369" s="279">
        <f>IF('statement of marks'!EP18="","",'statement of marks'!EP18)</f>
        <v>200</v>
      </c>
      <c r="W369" s="270">
        <f>IF('statement of marks'!EQ18="","",'statement of marks'!EQ18)</f>
        <v>100</v>
      </c>
      <c r="X369" s="271" t="str">
        <f>IF('statement of marks'!ER18="","",'statement of marks'!ER18)</f>
        <v>A</v>
      </c>
    </row>
    <row r="370" spans="1:24" ht="15" customHeight="1">
      <c r="A370" s="283"/>
      <c r="B370" s="774" t="s">
        <v>173</v>
      </c>
      <c r="C370" s="784"/>
      <c r="D370" s="792" t="s">
        <v>168</v>
      </c>
      <c r="E370" s="792"/>
      <c r="F370" s="792"/>
      <c r="G370" s="792" t="s">
        <v>169</v>
      </c>
      <c r="H370" s="792"/>
      <c r="I370" s="792"/>
      <c r="J370" s="792" t="s">
        <v>178</v>
      </c>
      <c r="K370" s="792"/>
      <c r="L370" s="792"/>
      <c r="M370" s="792" t="s">
        <v>170</v>
      </c>
      <c r="N370" s="792"/>
      <c r="O370" s="792"/>
      <c r="P370" s="792"/>
      <c r="Q370" s="792" t="s">
        <v>223</v>
      </c>
      <c r="R370" s="792"/>
      <c r="S370" s="792"/>
      <c r="T370" s="792"/>
      <c r="U370" s="280"/>
      <c r="V370" s="792" t="s">
        <v>218</v>
      </c>
      <c r="W370" s="792"/>
      <c r="X370" s="827"/>
    </row>
    <row r="371" spans="1:24" ht="15" customHeight="1">
      <c r="A371" s="284"/>
      <c r="B371" s="828" t="s">
        <v>167</v>
      </c>
      <c r="C371" s="829"/>
      <c r="D371" s="830">
        <f>IF('statement of marks'!EU$6="","",'statement of marks'!EU$6)</f>
        <v>20</v>
      </c>
      <c r="E371" s="830"/>
      <c r="F371" s="830"/>
      <c r="G371" s="830">
        <f>IF('statement of marks'!EV$6="","",'statement of marks'!EV$6)</f>
        <v>20</v>
      </c>
      <c r="H371" s="830"/>
      <c r="I371" s="830"/>
      <c r="J371" s="830">
        <f>IF('statement of marks'!EX$6="","",'statement of marks'!EX$6)</f>
        <v>20</v>
      </c>
      <c r="K371" s="830"/>
      <c r="L371" s="830"/>
      <c r="M371" s="830">
        <f>IF('statement of marks'!EW$6="","",'statement of marks'!EW$6)</f>
        <v>20</v>
      </c>
      <c r="N371" s="830"/>
      <c r="O371" s="830"/>
      <c r="P371" s="830"/>
      <c r="Q371" s="830">
        <f>IF('statement of marks'!EY$6="","",'statement of marks'!EY$6)</f>
        <v>20</v>
      </c>
      <c r="R371" s="830"/>
      <c r="S371" s="830"/>
      <c r="T371" s="830"/>
      <c r="U371" s="289"/>
      <c r="V371" s="272">
        <f>IF('statement of marks'!EZ$6="","",'statement of marks'!EZ$6)</f>
        <v>100</v>
      </c>
      <c r="W371" s="272" t="s">
        <v>222</v>
      </c>
      <c r="X371" s="276" t="s">
        <v>69</v>
      </c>
    </row>
    <row r="372" spans="1:24" ht="15" customHeight="1">
      <c r="A372" s="283"/>
      <c r="B372" s="774" t="str">
        <f>IF('statement of marks'!$EU$3="","",'statement of marks'!$EU$3)</f>
        <v>WORK EXPERIENCE</v>
      </c>
      <c r="C372" s="784"/>
      <c r="D372" s="783">
        <f>IF('statement of marks'!EU18="","",'statement of marks'!EU18)</f>
        <v>20</v>
      </c>
      <c r="E372" s="783"/>
      <c r="F372" s="783"/>
      <c r="G372" s="783">
        <f>IF('statement of marks'!EV18="","",'statement of marks'!EV18)</f>
        <v>20</v>
      </c>
      <c r="H372" s="783"/>
      <c r="I372" s="783"/>
      <c r="J372" s="783">
        <f>IF('statement of marks'!EX18="","",'statement of marks'!EX18)</f>
        <v>20</v>
      </c>
      <c r="K372" s="783"/>
      <c r="L372" s="783"/>
      <c r="M372" s="783">
        <f>IF('statement of marks'!EW18="","",'statement of marks'!EW18)</f>
        <v>20</v>
      </c>
      <c r="N372" s="783"/>
      <c r="O372" s="783"/>
      <c r="P372" s="783"/>
      <c r="Q372" s="783">
        <f>IF('statement of marks'!EY18="","",'statement of marks'!EY18)</f>
        <v>20</v>
      </c>
      <c r="R372" s="783"/>
      <c r="S372" s="783"/>
      <c r="T372" s="783"/>
      <c r="U372" s="280"/>
      <c r="V372" s="280">
        <f>IF('statement of marks'!EZ18="","",'statement of marks'!EZ18)</f>
        <v>100</v>
      </c>
      <c r="W372" s="280">
        <f>IF('statement of marks'!FA18="","",'statement of marks'!FA18)</f>
        <v>100</v>
      </c>
      <c r="X372" s="281" t="str">
        <f>IF('statement of marks'!FB18="","",'statement of marks'!FB18)</f>
        <v>A</v>
      </c>
    </row>
    <row r="373" spans="1:24" ht="15" customHeight="1">
      <c r="A373" s="283"/>
      <c r="B373" s="774" t="str">
        <f>IF('statement of marks'!$FE$3="","",'statement of marks'!$FE$3)</f>
        <v>ART EDUCATION</v>
      </c>
      <c r="C373" s="784"/>
      <c r="D373" s="783">
        <f>IF('statement of marks'!FE18="","",'statement of marks'!FE18)</f>
        <v>20</v>
      </c>
      <c r="E373" s="783"/>
      <c r="F373" s="783"/>
      <c r="G373" s="783">
        <f>IF('statement of marks'!FF18="","",'statement of marks'!FF18)</f>
        <v>20</v>
      </c>
      <c r="H373" s="783"/>
      <c r="I373" s="783"/>
      <c r="J373" s="783">
        <f>IF('statement of marks'!FH18="","",'statement of marks'!FH18)</f>
        <v>20</v>
      </c>
      <c r="K373" s="783"/>
      <c r="L373" s="783"/>
      <c r="M373" s="783">
        <f>IF('statement of marks'!FG18="","",'statement of marks'!FG18)</f>
        <v>20</v>
      </c>
      <c r="N373" s="783"/>
      <c r="O373" s="783"/>
      <c r="P373" s="783"/>
      <c r="Q373" s="783">
        <f>IF('statement of marks'!FI18="","",'statement of marks'!FI18)</f>
        <v>20</v>
      </c>
      <c r="R373" s="783"/>
      <c r="S373" s="783"/>
      <c r="T373" s="783"/>
      <c r="U373" s="280"/>
      <c r="V373" s="280">
        <f>IF('statement of marks'!FJ18="","",'statement of marks'!FJ18)</f>
        <v>100</v>
      </c>
      <c r="W373" s="280">
        <f>IF('statement of marks'!FK18="","",'statement of marks'!FK18)</f>
        <v>100</v>
      </c>
      <c r="X373" s="281" t="str">
        <f>IF('statement of marks'!FL18="","",'statement of marks'!FL18)</f>
        <v>A</v>
      </c>
    </row>
    <row r="374" spans="1:24" ht="15" customHeight="1">
      <c r="A374" s="283"/>
      <c r="B374" s="774" t="str">
        <f>IF('statement of marks'!$FO$3="","",'statement of marks'!$FO$3)</f>
        <v>PHYSICIAL EDUCATION</v>
      </c>
      <c r="C374" s="784"/>
      <c r="D374" s="783">
        <f>IF('statement of marks'!FO18="","",'statement of marks'!FO18)</f>
        <v>20</v>
      </c>
      <c r="E374" s="783"/>
      <c r="F374" s="783"/>
      <c r="G374" s="783">
        <f>IF('statement of marks'!FP18="","",'statement of marks'!FP18)</f>
        <v>20</v>
      </c>
      <c r="H374" s="783"/>
      <c r="I374" s="783"/>
      <c r="J374" s="783">
        <f>IF('statement of marks'!FR18="","",'statement of marks'!FR18)</f>
        <v>20</v>
      </c>
      <c r="K374" s="783"/>
      <c r="L374" s="783"/>
      <c r="M374" s="783">
        <f>IF('statement of marks'!FQ18="","",'statement of marks'!FQ18)</f>
        <v>20</v>
      </c>
      <c r="N374" s="783"/>
      <c r="O374" s="783"/>
      <c r="P374" s="783"/>
      <c r="Q374" s="783">
        <f>IF('statement of marks'!FS18="","",'statement of marks'!FS18)</f>
        <v>20</v>
      </c>
      <c r="R374" s="783"/>
      <c r="S374" s="783"/>
      <c r="T374" s="783"/>
      <c r="U374" s="280"/>
      <c r="V374" s="280">
        <f>IF('statement of marks'!FT18="","",'statement of marks'!FT18)</f>
        <v>100</v>
      </c>
      <c r="W374" s="280">
        <f>IF('statement of marks'!FU18="","",'statement of marks'!FU18)</f>
        <v>100</v>
      </c>
      <c r="X374" s="281" t="str">
        <f>IF('statement of marks'!FV18="","",'statement of marks'!FV18)</f>
        <v>A</v>
      </c>
    </row>
    <row r="375" spans="1:24" ht="15" customHeight="1">
      <c r="A375" s="283"/>
      <c r="B375" s="771" t="s">
        <v>174</v>
      </c>
      <c r="C375" s="774"/>
      <c r="D375" s="792" t="str">
        <f>details!$DZ$3</f>
        <v>AUGUST</v>
      </c>
      <c r="E375" s="792"/>
      <c r="F375" s="792"/>
      <c r="G375" s="792" t="str">
        <f>details!$ED$3</f>
        <v>OCTOBER</v>
      </c>
      <c r="H375" s="792"/>
      <c r="I375" s="792"/>
      <c r="J375" s="792" t="str">
        <f>details!$EL$3</f>
        <v>FEBURARY</v>
      </c>
      <c r="K375" s="792"/>
      <c r="L375" s="792"/>
      <c r="M375" s="792" t="str">
        <f>details!$EH$3</f>
        <v>DECEMBER</v>
      </c>
      <c r="N375" s="792"/>
      <c r="O375" s="792"/>
      <c r="P375" s="792"/>
      <c r="Q375" s="792" t="str">
        <f>details!$EP$3</f>
        <v>GRAND TOAL</v>
      </c>
      <c r="R375" s="792"/>
      <c r="S375" s="792"/>
      <c r="T375" s="792"/>
      <c r="U375" s="759" t="s">
        <v>119</v>
      </c>
      <c r="V375" s="760"/>
      <c r="W375" s="760"/>
      <c r="X375" s="761"/>
    </row>
    <row r="376" spans="1:24" ht="15" customHeight="1">
      <c r="A376" s="283"/>
      <c r="B376" s="774" t="s">
        <v>176</v>
      </c>
      <c r="C376" s="784"/>
      <c r="D376" s="826" t="str">
        <f>IF(details!EA18="","",details!EA18)</f>
        <v/>
      </c>
      <c r="E376" s="826"/>
      <c r="F376" s="826"/>
      <c r="G376" s="826" t="str">
        <f>IF(details!EE18="","",details!EE18)</f>
        <v/>
      </c>
      <c r="H376" s="826"/>
      <c r="I376" s="826"/>
      <c r="J376" s="826" t="str">
        <f>IF(details!EM18="","",details!EM18)</f>
        <v/>
      </c>
      <c r="K376" s="826"/>
      <c r="L376" s="826"/>
      <c r="M376" s="826" t="str">
        <f>IF(details!EI18="","",details!EI18)</f>
        <v/>
      </c>
      <c r="N376" s="826"/>
      <c r="O376" s="826"/>
      <c r="P376" s="826"/>
      <c r="Q376" s="826" t="str">
        <f>IF(details!EQ18="","",details!EQ18)</f>
        <v/>
      </c>
      <c r="R376" s="826"/>
      <c r="S376" s="826"/>
      <c r="T376" s="826"/>
      <c r="U376" s="762">
        <f>'statement of marks'!$HL$108</f>
        <v>45046</v>
      </c>
      <c r="V376" s="763"/>
      <c r="W376" s="763"/>
      <c r="X376" s="764"/>
    </row>
    <row r="377" spans="1:24" ht="15" customHeight="1">
      <c r="A377" s="283"/>
      <c r="B377" s="823" t="s">
        <v>175</v>
      </c>
      <c r="C377" s="824"/>
      <c r="D377" s="825" t="str">
        <f>IF(details!DZ18="","",details!DZ18)</f>
        <v/>
      </c>
      <c r="E377" s="825"/>
      <c r="F377" s="825"/>
      <c r="G377" s="825" t="str">
        <f>IF(details!ED18="","",details!ED18)</f>
        <v/>
      </c>
      <c r="H377" s="825"/>
      <c r="I377" s="825"/>
      <c r="J377" s="825" t="str">
        <f>IF(details!EL18="","",details!EL18)</f>
        <v/>
      </c>
      <c r="K377" s="825"/>
      <c r="L377" s="825"/>
      <c r="M377" s="825" t="str">
        <f>IF(details!EH18="","",details!EH18)</f>
        <v/>
      </c>
      <c r="N377" s="825"/>
      <c r="O377" s="825"/>
      <c r="P377" s="825"/>
      <c r="Q377" s="825" t="str">
        <f>IF(details!EP18="","",details!EP18)</f>
        <v/>
      </c>
      <c r="R377" s="825"/>
      <c r="S377" s="825"/>
      <c r="T377" s="825"/>
      <c r="U377" s="759"/>
      <c r="V377" s="760"/>
      <c r="W377" s="760"/>
      <c r="X377" s="761"/>
    </row>
    <row r="378" spans="1:24" ht="15" customHeight="1">
      <c r="A378" s="816"/>
      <c r="B378" s="818" t="s">
        <v>235</v>
      </c>
      <c r="C378" s="819"/>
      <c r="D378" s="813" t="s">
        <v>190</v>
      </c>
      <c r="E378" s="813"/>
      <c r="F378" s="813"/>
      <c r="G378" s="813" t="s">
        <v>191</v>
      </c>
      <c r="H378" s="813"/>
      <c r="I378" s="813"/>
      <c r="J378" s="813" t="s">
        <v>148</v>
      </c>
      <c r="K378" s="813"/>
      <c r="L378" s="813"/>
      <c r="M378" s="813" t="s">
        <v>224</v>
      </c>
      <c r="N378" s="813"/>
      <c r="O378" s="813"/>
      <c r="P378" s="813"/>
      <c r="Q378" s="822" t="s">
        <v>196</v>
      </c>
      <c r="R378" s="822"/>
      <c r="S378" s="822"/>
      <c r="T378" s="822"/>
      <c r="U378" s="813" t="s">
        <v>233</v>
      </c>
      <c r="V378" s="813"/>
      <c r="W378" s="813"/>
      <c r="X378" s="815"/>
    </row>
    <row r="379" spans="1:24" ht="15" customHeight="1">
      <c r="A379" s="817"/>
      <c r="B379" s="820"/>
      <c r="C379" s="821"/>
      <c r="D379" s="813">
        <f>'statement of marks'!HJ18</f>
        <v>1200</v>
      </c>
      <c r="E379" s="813"/>
      <c r="F379" s="813"/>
      <c r="G379" s="813">
        <f>'statement of marks'!HK18</f>
        <v>1125</v>
      </c>
      <c r="H379" s="813"/>
      <c r="I379" s="813"/>
      <c r="J379" s="814">
        <f>'statement of marks'!HL18</f>
        <v>93.75</v>
      </c>
      <c r="K379" s="814"/>
      <c r="L379" s="814"/>
      <c r="M379" s="813" t="str">
        <f>'statement of marks'!HO18</f>
        <v>A</v>
      </c>
      <c r="N379" s="813"/>
      <c r="O379" s="813"/>
      <c r="P379" s="813"/>
      <c r="Q379" s="813">
        <f>'statement of marks'!HN18</f>
        <v>5.0000000000000018</v>
      </c>
      <c r="R379" s="813"/>
      <c r="S379" s="813"/>
      <c r="T379" s="813"/>
      <c r="U379" s="813" t="str">
        <f>'statement of marks'!HI18</f>
        <v>PASSED</v>
      </c>
      <c r="V379" s="813"/>
      <c r="W379" s="813"/>
      <c r="X379" s="815"/>
    </row>
    <row r="380" spans="1:24" ht="15" customHeight="1">
      <c r="A380" s="283"/>
      <c r="B380" s="811" t="s">
        <v>177</v>
      </c>
      <c r="C380" s="812"/>
      <c r="D380" s="792"/>
      <c r="E380" s="792"/>
      <c r="F380" s="792"/>
      <c r="G380" s="792"/>
      <c r="H380" s="792"/>
      <c r="I380" s="792"/>
      <c r="J380" s="792"/>
      <c r="K380" s="792"/>
      <c r="L380" s="792"/>
      <c r="M380" s="792"/>
      <c r="N380" s="792"/>
      <c r="O380" s="792"/>
      <c r="P380" s="792"/>
      <c r="Q380" s="792"/>
      <c r="R380" s="792"/>
      <c r="S380" s="792"/>
      <c r="T380" s="792"/>
      <c r="U380" s="793"/>
      <c r="V380" s="794"/>
      <c r="W380" s="794"/>
      <c r="X380" s="804"/>
    </row>
    <row r="381" spans="1:24" ht="15" customHeight="1">
      <c r="A381" s="283"/>
      <c r="B381" s="809" t="s">
        <v>162</v>
      </c>
      <c r="C381" s="810"/>
      <c r="D381" s="792"/>
      <c r="E381" s="792"/>
      <c r="F381" s="792"/>
      <c r="G381" s="792"/>
      <c r="H381" s="792"/>
      <c r="I381" s="792"/>
      <c r="J381" s="792"/>
      <c r="K381" s="792"/>
      <c r="L381" s="792"/>
      <c r="M381" s="792"/>
      <c r="N381" s="792"/>
      <c r="O381" s="792"/>
      <c r="P381" s="792"/>
      <c r="Q381" s="792"/>
      <c r="R381" s="792"/>
      <c r="S381" s="792"/>
      <c r="T381" s="792"/>
      <c r="U381" s="796"/>
      <c r="V381" s="797"/>
      <c r="W381" s="797"/>
      <c r="X381" s="805"/>
    </row>
    <row r="382" spans="1:24" ht="15" customHeight="1">
      <c r="A382" s="283"/>
      <c r="B382" s="811" t="s">
        <v>163</v>
      </c>
      <c r="C382" s="812"/>
      <c r="D382" s="792"/>
      <c r="E382" s="792"/>
      <c r="F382" s="792"/>
      <c r="G382" s="792"/>
      <c r="H382" s="792"/>
      <c r="I382" s="792"/>
      <c r="J382" s="792"/>
      <c r="K382" s="792"/>
      <c r="L382" s="792"/>
      <c r="M382" s="792"/>
      <c r="N382" s="792"/>
      <c r="O382" s="792"/>
      <c r="P382" s="792"/>
      <c r="Q382" s="793" t="s">
        <v>225</v>
      </c>
      <c r="R382" s="794"/>
      <c r="S382" s="794"/>
      <c r="T382" s="795"/>
      <c r="U382" s="806"/>
      <c r="V382" s="807"/>
      <c r="W382" s="807"/>
      <c r="X382" s="808"/>
    </row>
    <row r="383" spans="1:24" ht="15" customHeight="1">
      <c r="A383" s="283"/>
      <c r="B383" s="802" t="s">
        <v>164</v>
      </c>
      <c r="C383" s="803"/>
      <c r="D383" s="792"/>
      <c r="E383" s="792"/>
      <c r="F383" s="792"/>
      <c r="G383" s="792"/>
      <c r="H383" s="792"/>
      <c r="I383" s="792"/>
      <c r="J383" s="792"/>
      <c r="K383" s="792"/>
      <c r="L383" s="792"/>
      <c r="M383" s="792"/>
      <c r="N383" s="792"/>
      <c r="O383" s="792"/>
      <c r="P383" s="792"/>
      <c r="Q383" s="796"/>
      <c r="R383" s="797"/>
      <c r="S383" s="797"/>
      <c r="T383" s="798"/>
      <c r="U383" s="785" t="s">
        <v>164</v>
      </c>
      <c r="V383" s="785"/>
      <c r="W383" s="785"/>
      <c r="X383" s="786"/>
    </row>
    <row r="384" spans="1:24" ht="15" customHeight="1" thickBot="1">
      <c r="A384" s="282"/>
      <c r="B384" s="787" t="s">
        <v>226</v>
      </c>
      <c r="C384" s="788"/>
      <c r="D384" s="789"/>
      <c r="E384" s="789"/>
      <c r="F384" s="789"/>
      <c r="G384" s="789"/>
      <c r="H384" s="789"/>
      <c r="I384" s="789"/>
      <c r="J384" s="789"/>
      <c r="K384" s="789"/>
      <c r="L384" s="789"/>
      <c r="M384" s="789"/>
      <c r="N384" s="789"/>
      <c r="O384" s="789"/>
      <c r="P384" s="789"/>
      <c r="Q384" s="799"/>
      <c r="R384" s="800"/>
      <c r="S384" s="800"/>
      <c r="T384" s="801"/>
      <c r="U384" s="790" t="s">
        <v>180</v>
      </c>
      <c r="V384" s="790"/>
      <c r="W384" s="790"/>
      <c r="X384" s="791"/>
    </row>
    <row r="385" spans="1:24" ht="15" customHeight="1">
      <c r="A385" s="285"/>
      <c r="B385" s="765" t="s">
        <v>179</v>
      </c>
      <c r="C385" s="766"/>
      <c r="D385" s="766"/>
      <c r="E385" s="766"/>
      <c r="F385" s="766"/>
      <c r="G385" s="766"/>
      <c r="H385" s="766"/>
      <c r="I385" s="766"/>
      <c r="J385" s="766"/>
      <c r="K385" s="766"/>
      <c r="L385" s="766"/>
      <c r="M385" s="766"/>
      <c r="N385" s="766"/>
      <c r="O385" s="766"/>
      <c r="P385" s="766"/>
      <c r="Q385" s="766"/>
      <c r="R385" s="766"/>
      <c r="S385" s="766"/>
      <c r="T385" s="766"/>
      <c r="U385" s="766"/>
      <c r="V385" s="766"/>
      <c r="W385" s="766"/>
      <c r="X385" s="767"/>
    </row>
    <row r="386" spans="1:24" ht="15" customHeight="1">
      <c r="A386" s="283"/>
      <c r="B386" s="768" t="str">
        <f>IF('statement of marks'!$A$1="","",'statement of marks'!$A$1)</f>
        <v>GOVT. HR. SEC. SCHOOL, MARJEEVI, NIMBAHERA</v>
      </c>
      <c r="C386" s="769"/>
      <c r="D386" s="769"/>
      <c r="E386" s="769"/>
      <c r="F386" s="769"/>
      <c r="G386" s="769"/>
      <c r="H386" s="769"/>
      <c r="I386" s="769"/>
      <c r="J386" s="769"/>
      <c r="K386" s="769"/>
      <c r="L386" s="769"/>
      <c r="M386" s="769"/>
      <c r="N386" s="769"/>
      <c r="O386" s="769"/>
      <c r="P386" s="769"/>
      <c r="Q386" s="769"/>
      <c r="R386" s="769"/>
      <c r="S386" s="769"/>
      <c r="T386" s="769"/>
      <c r="U386" s="769"/>
      <c r="V386" s="769"/>
      <c r="W386" s="769"/>
      <c r="X386" s="770"/>
    </row>
    <row r="387" spans="1:24" ht="15" customHeight="1">
      <c r="A387" s="283"/>
      <c r="B387" s="771" t="s">
        <v>118</v>
      </c>
      <c r="C387" s="771"/>
      <c r="D387" s="771" t="str">
        <f>IF('statement of marks'!$H$3="","",'statement of marks'!$H$3)</f>
        <v>2022-23</v>
      </c>
      <c r="E387" s="771"/>
      <c r="F387" s="771"/>
      <c r="G387" s="771"/>
      <c r="H387" s="771"/>
      <c r="I387" s="771"/>
      <c r="J387" s="771"/>
      <c r="K387" s="771"/>
      <c r="L387" s="771"/>
      <c r="M387" s="771"/>
      <c r="N387" s="771"/>
      <c r="O387" s="771"/>
      <c r="P387" s="771"/>
      <c r="Q387" s="771"/>
      <c r="R387" s="771"/>
      <c r="S387" s="771"/>
      <c r="T387" s="771"/>
      <c r="U387" s="771"/>
      <c r="V387" s="771"/>
      <c r="W387" s="771"/>
      <c r="X387" s="772"/>
    </row>
    <row r="388" spans="1:24" ht="15" customHeight="1">
      <c r="A388" s="283"/>
      <c r="B388" s="771" t="s">
        <v>158</v>
      </c>
      <c r="C388" s="771"/>
      <c r="D388" s="771" t="str">
        <f>IF('statement of marks'!I19="","",'statement of marks'!I19)</f>
        <v>A13</v>
      </c>
      <c r="E388" s="771"/>
      <c r="F388" s="771"/>
      <c r="G388" s="771"/>
      <c r="H388" s="771"/>
      <c r="I388" s="771"/>
      <c r="J388" s="771"/>
      <c r="K388" s="771"/>
      <c r="L388" s="771"/>
      <c r="M388" s="771"/>
      <c r="N388" s="771"/>
      <c r="O388" s="771"/>
      <c r="P388" s="771"/>
      <c r="Q388" s="771"/>
      <c r="R388" s="771"/>
      <c r="S388" s="771"/>
      <c r="T388" s="771"/>
      <c r="U388" s="771"/>
      <c r="V388" s="771"/>
      <c r="W388" s="771"/>
      <c r="X388" s="772"/>
    </row>
    <row r="389" spans="1:24" ht="15" customHeight="1">
      <c r="A389" s="283"/>
      <c r="B389" s="771" t="s">
        <v>20</v>
      </c>
      <c r="C389" s="771"/>
      <c r="D389" s="771" t="str">
        <f>IF('statement of marks'!J19="","",'statement of marks'!J19)</f>
        <v>B13</v>
      </c>
      <c r="E389" s="771"/>
      <c r="F389" s="771"/>
      <c r="G389" s="771"/>
      <c r="H389" s="771"/>
      <c r="I389" s="771"/>
      <c r="J389" s="771"/>
      <c r="K389" s="771"/>
      <c r="L389" s="771"/>
      <c r="M389" s="771"/>
      <c r="N389" s="771"/>
      <c r="O389" s="771"/>
      <c r="P389" s="771"/>
      <c r="Q389" s="771"/>
      <c r="R389" s="771"/>
      <c r="S389" s="771"/>
      <c r="T389" s="771"/>
      <c r="U389" s="771"/>
      <c r="V389" s="771"/>
      <c r="W389" s="771"/>
      <c r="X389" s="772"/>
    </row>
    <row r="390" spans="1:24" ht="15" customHeight="1">
      <c r="A390" s="283"/>
      <c r="B390" s="773" t="s">
        <v>21</v>
      </c>
      <c r="C390" s="773"/>
      <c r="D390" s="773" t="str">
        <f>IF('statement of marks'!K19="","",'statement of marks'!K19)</f>
        <v>C13</v>
      </c>
      <c r="E390" s="773"/>
      <c r="F390" s="773"/>
      <c r="G390" s="771"/>
      <c r="H390" s="771"/>
      <c r="I390" s="771"/>
      <c r="J390" s="771"/>
      <c r="K390" s="771"/>
      <c r="L390" s="771"/>
      <c r="M390" s="771"/>
      <c r="N390" s="771"/>
      <c r="O390" s="771"/>
      <c r="P390" s="771"/>
      <c r="Q390" s="771"/>
      <c r="R390" s="771"/>
      <c r="S390" s="771"/>
      <c r="T390" s="771"/>
      <c r="U390" s="771"/>
      <c r="V390" s="771"/>
      <c r="W390" s="771"/>
      <c r="X390" s="772"/>
    </row>
    <row r="391" spans="1:24" ht="15" customHeight="1">
      <c r="A391" s="283"/>
      <c r="B391" s="771" t="s">
        <v>159</v>
      </c>
      <c r="C391" s="771"/>
      <c r="D391" s="771" t="str">
        <f>IF('statement of marks'!$G$3="","",'statement of marks'!$G$3)</f>
        <v>6 A</v>
      </c>
      <c r="E391" s="771"/>
      <c r="F391" s="774"/>
      <c r="G391" s="775" t="s">
        <v>160</v>
      </c>
      <c r="H391" s="775"/>
      <c r="I391" s="775"/>
      <c r="J391" s="775">
        <f>IF('statement of marks'!D19="","",'statement of marks'!D19)</f>
        <v>813</v>
      </c>
      <c r="K391" s="775"/>
      <c r="L391" s="775"/>
      <c r="M391" s="776" t="s">
        <v>79</v>
      </c>
      <c r="N391" s="938"/>
      <c r="O391" s="775"/>
      <c r="P391" s="775"/>
      <c r="Q391" s="775" t="str">
        <f>IF('statement of marks'!F19="","",'statement of marks'!F19)</f>
        <v/>
      </c>
      <c r="R391" s="775"/>
      <c r="S391" s="775"/>
      <c r="T391" s="777"/>
      <c r="U391" s="778" t="str">
        <f>IF('statement of marks'!$I$3="","",'statement of marks'!$I$3)</f>
        <v>SCHOOL DISE CODE</v>
      </c>
      <c r="V391" s="779"/>
      <c r="W391" s="779"/>
      <c r="X391" s="780"/>
    </row>
    <row r="392" spans="1:24" ht="15" customHeight="1">
      <c r="A392" s="283"/>
      <c r="B392" s="263" t="s">
        <v>172</v>
      </c>
      <c r="C392" s="264"/>
      <c r="D392" s="781" t="str">
        <f>IF('statement of marks'!G19="","",'statement of marks'!G19)</f>
        <v/>
      </c>
      <c r="E392" s="782"/>
      <c r="F392" s="782"/>
      <c r="G392" s="834" t="str">
        <f>IF('statement of marks'!H19="","",'statement of marks'!H19)</f>
        <v/>
      </c>
      <c r="H392" s="834"/>
      <c r="I392" s="834"/>
      <c r="J392" s="834"/>
      <c r="K392" s="834"/>
      <c r="L392" s="834"/>
      <c r="M392" s="834"/>
      <c r="N392" s="834"/>
      <c r="O392" s="834"/>
      <c r="P392" s="834"/>
      <c r="Q392" s="834"/>
      <c r="R392" s="834"/>
      <c r="S392" s="834"/>
      <c r="T392" s="835"/>
      <c r="U392" s="774" t="str">
        <f>IF('statement of marks'!$J$3="","",'statement of marks'!$J$3)</f>
        <v>08291009401</v>
      </c>
      <c r="V392" s="784"/>
      <c r="W392" s="784"/>
      <c r="X392" s="836"/>
    </row>
    <row r="393" spans="1:24" ht="15" customHeight="1">
      <c r="A393" s="283"/>
      <c r="B393" s="265" t="s">
        <v>161</v>
      </c>
      <c r="C393" s="266" t="s">
        <v>166</v>
      </c>
      <c r="D393" s="837" t="s">
        <v>168</v>
      </c>
      <c r="E393" s="837"/>
      <c r="F393" s="837"/>
      <c r="G393" s="837" t="s">
        <v>169</v>
      </c>
      <c r="H393" s="837"/>
      <c r="I393" s="837"/>
      <c r="J393" s="837" t="s">
        <v>170</v>
      </c>
      <c r="K393" s="837"/>
      <c r="L393" s="837"/>
      <c r="M393" s="838" t="s">
        <v>171</v>
      </c>
      <c r="N393" s="838"/>
      <c r="O393" s="838"/>
      <c r="P393" s="838"/>
      <c r="Q393" s="839" t="s">
        <v>217</v>
      </c>
      <c r="R393" s="841" t="s">
        <v>91</v>
      </c>
      <c r="S393" s="841"/>
      <c r="T393" s="841"/>
      <c r="U393" s="842"/>
      <c r="V393" s="783" t="s">
        <v>218</v>
      </c>
      <c r="W393" s="783"/>
      <c r="X393" s="831"/>
    </row>
    <row r="394" spans="1:24" ht="15" customHeight="1">
      <c r="A394" s="283"/>
      <c r="B394" s="265"/>
      <c r="C394" s="266"/>
      <c r="D394" s="267" t="s">
        <v>219</v>
      </c>
      <c r="E394" s="267" t="s">
        <v>220</v>
      </c>
      <c r="F394" s="268" t="s">
        <v>221</v>
      </c>
      <c r="G394" s="267" t="s">
        <v>219</v>
      </c>
      <c r="H394" s="267" t="s">
        <v>220</v>
      </c>
      <c r="I394" s="268" t="s">
        <v>221</v>
      </c>
      <c r="J394" s="267" t="s">
        <v>219</v>
      </c>
      <c r="K394" s="267" t="s">
        <v>220</v>
      </c>
      <c r="L394" s="268" t="s">
        <v>221</v>
      </c>
      <c r="M394" s="267" t="s">
        <v>219</v>
      </c>
      <c r="N394" s="943" t="s">
        <v>332</v>
      </c>
      <c r="O394" s="267" t="s">
        <v>220</v>
      </c>
      <c r="P394" s="268" t="s">
        <v>221</v>
      </c>
      <c r="Q394" s="840"/>
      <c r="R394" s="267" t="s">
        <v>219</v>
      </c>
      <c r="S394" s="943" t="s">
        <v>332</v>
      </c>
      <c r="T394" s="267" t="s">
        <v>220</v>
      </c>
      <c r="U394" s="268" t="s">
        <v>221</v>
      </c>
      <c r="V394" s="269" t="s">
        <v>26</v>
      </c>
      <c r="W394" s="270" t="s">
        <v>222</v>
      </c>
      <c r="X394" s="271" t="s">
        <v>69</v>
      </c>
    </row>
    <row r="395" spans="1:24" ht="15" customHeight="1">
      <c r="A395" s="284"/>
      <c r="B395" s="832" t="s">
        <v>167</v>
      </c>
      <c r="C395" s="833"/>
      <c r="D395" s="272">
        <f>IF('statement of marks'!L$6="","",'statement of marks'!L$6)</f>
        <v>5</v>
      </c>
      <c r="E395" s="272">
        <f>IF('statement of marks'!M$6="","",'statement of marks'!M$6)</f>
        <v>5</v>
      </c>
      <c r="F395" s="273">
        <f>IF('statement of marks'!N$6="","",'statement of marks'!N$6)</f>
        <v>10</v>
      </c>
      <c r="G395" s="272">
        <f>IF('statement of marks'!O$6="","",'statement of marks'!O$6)</f>
        <v>5</v>
      </c>
      <c r="H395" s="272">
        <f>IF('statement of marks'!P$6="","",'statement of marks'!P$6)</f>
        <v>5</v>
      </c>
      <c r="I395" s="273">
        <f>IF('statement of marks'!Q$6="","",'statement of marks'!Q$6)</f>
        <v>10</v>
      </c>
      <c r="J395" s="272">
        <f>IF('statement of marks'!R$6="","",'statement of marks'!R$6)</f>
        <v>5</v>
      </c>
      <c r="K395" s="272">
        <f>IF('statement of marks'!S$6="","",'statement of marks'!S$6)</f>
        <v>5</v>
      </c>
      <c r="L395" s="273">
        <f>IF('statement of marks'!T$6="","",'statement of marks'!T$6)</f>
        <v>10</v>
      </c>
      <c r="M395" s="272">
        <f>IF('statement of marks'!V$6="","",'statement of marks'!V$6)</f>
        <v>30</v>
      </c>
      <c r="N395" s="944">
        <f>IF('statement of marks'!W$6="","",'statement of marks'!W$6)</f>
        <v>30</v>
      </c>
      <c r="O395" s="272">
        <f>IF('statement of marks'!X$6="","",'statement of marks'!X$6)</f>
        <v>10</v>
      </c>
      <c r="P395" s="273">
        <f>IF('statement of marks'!Y$6="","",'statement of marks'!Y$6)</f>
        <v>70</v>
      </c>
      <c r="Q395" s="274">
        <f>IF('statement of marks'!Z$6="","",'statement of marks'!Z$6)</f>
        <v>100</v>
      </c>
      <c r="R395" s="272">
        <f>IF('statement of marks'!AA$6="","",'statement of marks'!AA$6)</f>
        <v>40</v>
      </c>
      <c r="S395" s="944">
        <f>IF('statement of marks'!AB$6="","",'statement of marks'!AB$6)</f>
        <v>40</v>
      </c>
      <c r="T395" s="272">
        <f>IF('statement of marks'!AC$6="","",'statement of marks'!AC$6)</f>
        <v>20</v>
      </c>
      <c r="U395" s="273">
        <f>IF('statement of marks'!AD$6="","",'statement of marks'!AD$6)</f>
        <v>100</v>
      </c>
      <c r="V395" s="275">
        <f>IF('statement of marks'!AE$6="","",'statement of marks'!AE$6)</f>
        <v>200</v>
      </c>
      <c r="W395" s="272" t="str">
        <f>IF('statement of marks'!AF$6="","",'statement of marks'!AF$6)</f>
        <v/>
      </c>
      <c r="X395" s="276" t="str">
        <f>IF('statement of marks'!AG$6="","",'statement of marks'!AG$6)</f>
        <v/>
      </c>
    </row>
    <row r="396" spans="1:24" ht="15" customHeight="1">
      <c r="A396" s="283"/>
      <c r="B396" s="774" t="str">
        <f>IF('statement of marks'!$L$3="","",'statement of marks'!$L$3)</f>
        <v>HINDI</v>
      </c>
      <c r="C396" s="784"/>
      <c r="D396" s="270">
        <f>IF('statement of marks'!L19="","",'statement of marks'!L19)</f>
        <v>5</v>
      </c>
      <c r="E396" s="270">
        <f>IF('statement of marks'!M19="","",'statement of marks'!M19)</f>
        <v>5</v>
      </c>
      <c r="F396" s="277">
        <f>IF('statement of marks'!N19="","",'statement of marks'!N19)</f>
        <v>10</v>
      </c>
      <c r="G396" s="270">
        <f>IF('statement of marks'!O19="","",'statement of marks'!O19)</f>
        <v>5</v>
      </c>
      <c r="H396" s="270">
        <f>IF('statement of marks'!P19="","",'statement of marks'!P19)</f>
        <v>5</v>
      </c>
      <c r="I396" s="277">
        <f>IF('statement of marks'!Q19="","",'statement of marks'!Q19)</f>
        <v>10</v>
      </c>
      <c r="J396" s="270">
        <f>IF('statement of marks'!R19="","",'statement of marks'!R19)</f>
        <v>5</v>
      </c>
      <c r="K396" s="270">
        <f>IF('statement of marks'!S19="","",'statement of marks'!S19)</f>
        <v>5</v>
      </c>
      <c r="L396" s="277">
        <f>IF('statement of marks'!T19="","",'statement of marks'!T19)</f>
        <v>10</v>
      </c>
      <c r="M396" s="270">
        <f>IF('statement of marks'!V19="","",'statement of marks'!V19)</f>
        <v>28</v>
      </c>
      <c r="N396" s="944">
        <f>IF('statement of marks'!W19="","",'statement of marks'!W19)</f>
        <v>28</v>
      </c>
      <c r="O396" s="270">
        <f>IF('statement of marks'!X19="","",'statement of marks'!X19)</f>
        <v>8</v>
      </c>
      <c r="P396" s="277">
        <f>IF('statement of marks'!Y19="","",'statement of marks'!Y19)</f>
        <v>64</v>
      </c>
      <c r="Q396" s="278">
        <f>IF('statement of marks'!Z19="","",'statement of marks'!Z19)</f>
        <v>94</v>
      </c>
      <c r="R396" s="270">
        <f>IF('statement of marks'!AA19="","",'statement of marks'!AA19)</f>
        <v>28</v>
      </c>
      <c r="S396" s="944">
        <f>IF('statement of marks'!AB19="","",'statement of marks'!AB19)</f>
        <v>28</v>
      </c>
      <c r="T396" s="270">
        <f>IF('statement of marks'!AC19="","",'statement of marks'!AC19)</f>
        <v>20</v>
      </c>
      <c r="U396" s="277">
        <f>IF('statement of marks'!AD19="","",'statement of marks'!AD19)</f>
        <v>76</v>
      </c>
      <c r="V396" s="279">
        <f>IF('statement of marks'!AE19="","",'statement of marks'!AE19)</f>
        <v>170</v>
      </c>
      <c r="W396" s="270">
        <f>IF('statement of marks'!AF19="","",'statement of marks'!AF19)</f>
        <v>85</v>
      </c>
      <c r="X396" s="271" t="str">
        <f>IF('statement of marks'!AG19="","",'statement of marks'!AG19)</f>
        <v>B</v>
      </c>
    </row>
    <row r="397" spans="1:24" ht="15" customHeight="1">
      <c r="A397" s="283"/>
      <c r="B397" s="774" t="str">
        <f>IF('statement of marks'!$AJ$3="","",'statement of marks'!$AJ$3)</f>
        <v>ENGLISH</v>
      </c>
      <c r="C397" s="784"/>
      <c r="D397" s="270">
        <f>IF('statement of marks'!AJ19="","",'statement of marks'!AJ19)</f>
        <v>5</v>
      </c>
      <c r="E397" s="270">
        <f>IF('statement of marks'!AK19="","",'statement of marks'!AK19)</f>
        <v>5</v>
      </c>
      <c r="F397" s="277">
        <f>IF('statement of marks'!AL19="","",'statement of marks'!AL19)</f>
        <v>10</v>
      </c>
      <c r="G397" s="270">
        <f>IF('statement of marks'!AM19="","",'statement of marks'!AM19)</f>
        <v>5</v>
      </c>
      <c r="H397" s="270">
        <f>IF('statement of marks'!AN19="","",'statement of marks'!AN19)</f>
        <v>5</v>
      </c>
      <c r="I397" s="277">
        <f>IF('statement of marks'!AO19="","",'statement of marks'!AO19)</f>
        <v>10</v>
      </c>
      <c r="J397" s="270">
        <f>IF('statement of marks'!AP19="","",'statement of marks'!AP19)</f>
        <v>5</v>
      </c>
      <c r="K397" s="270">
        <f>IF('statement of marks'!AQ19="","",'statement of marks'!AQ19)</f>
        <v>5</v>
      </c>
      <c r="L397" s="277">
        <f>IF('statement of marks'!AR19="","",'statement of marks'!AR19)</f>
        <v>10</v>
      </c>
      <c r="M397" s="270">
        <f>IF('statement of marks'!AT19="","",'statement of marks'!AT19)</f>
        <v>28</v>
      </c>
      <c r="N397" s="944">
        <f>IF('statement of marks'!AU19="","",'statement of marks'!AU19)</f>
        <v>28</v>
      </c>
      <c r="O397" s="270">
        <f>IF('statement of marks'!AV19="","",'statement of marks'!AV19)</f>
        <v>8</v>
      </c>
      <c r="P397" s="277">
        <f>IF('statement of marks'!AW19="","",'statement of marks'!AW19)</f>
        <v>64</v>
      </c>
      <c r="Q397" s="278">
        <f>IF('statement of marks'!AX19="","",'statement of marks'!AX19)</f>
        <v>94</v>
      </c>
      <c r="R397" s="270">
        <f>IF('statement of marks'!AY19="","",'statement of marks'!AY19)</f>
        <v>28</v>
      </c>
      <c r="S397" s="944">
        <f>IF('statement of marks'!AZ19="","",'statement of marks'!AZ19)</f>
        <v>28</v>
      </c>
      <c r="T397" s="270">
        <f>IF('statement of marks'!BA19="","",'statement of marks'!BA19)</f>
        <v>20</v>
      </c>
      <c r="U397" s="277">
        <f>IF('statement of marks'!BB19="","",'statement of marks'!BB19)</f>
        <v>76</v>
      </c>
      <c r="V397" s="279">
        <f>IF('statement of marks'!BC19="","",'statement of marks'!BC19)</f>
        <v>170</v>
      </c>
      <c r="W397" s="270">
        <f>IF('statement of marks'!BD19="","",'statement of marks'!BD19)</f>
        <v>85</v>
      </c>
      <c r="X397" s="271" t="str">
        <f>IF('statement of marks'!BE19="","",'statement of marks'!BE19)</f>
        <v>B</v>
      </c>
    </row>
    <row r="398" spans="1:24" ht="15" customHeight="1">
      <c r="A398" s="283"/>
      <c r="B398" s="774" t="str">
        <f>IF('statement of marks'!BH19="s","SANSKRIT",IF('statement of marks'!BH19="u","URDU",IF('statement of marks'!BH19="g","GUJRATI",IF('statement of marks'!BH19="p","PUNJABI",IF('statement of marks'!BH19="sd","fla/kh","THIRD LANGUAGE")))))</f>
        <v>SANSKRIT</v>
      </c>
      <c r="C398" s="784"/>
      <c r="D398" s="270">
        <f>IF('statement of marks'!BI19="","",'statement of marks'!BI19)</f>
        <v>5</v>
      </c>
      <c r="E398" s="270">
        <f>IF('statement of marks'!BJ19="","",'statement of marks'!BJ19)</f>
        <v>5</v>
      </c>
      <c r="F398" s="277">
        <f>IF('statement of marks'!BK19="","",'statement of marks'!BK19)</f>
        <v>10</v>
      </c>
      <c r="G398" s="270">
        <f>IF('statement of marks'!BL19="","",'statement of marks'!BL19)</f>
        <v>5</v>
      </c>
      <c r="H398" s="270">
        <f>IF('statement of marks'!BM19="","",'statement of marks'!BM19)</f>
        <v>5</v>
      </c>
      <c r="I398" s="277">
        <f>IF('statement of marks'!BN19="","",'statement of marks'!BN19)</f>
        <v>10</v>
      </c>
      <c r="J398" s="270">
        <f>IF('statement of marks'!BO19="","",'statement of marks'!BO19)</f>
        <v>5</v>
      </c>
      <c r="K398" s="270">
        <f>IF('statement of marks'!BP19="","",'statement of marks'!BP19)</f>
        <v>5</v>
      </c>
      <c r="L398" s="277">
        <f>IF('statement of marks'!BQ19="","",'statement of marks'!BQ19)</f>
        <v>10</v>
      </c>
      <c r="M398" s="270">
        <f>IF('statement of marks'!BS19="","",'statement of marks'!BS19)</f>
        <v>50</v>
      </c>
      <c r="N398" s="944"/>
      <c r="O398" s="270">
        <f>IF('statement of marks'!BT19="","",'statement of marks'!BT19)</f>
        <v>20</v>
      </c>
      <c r="P398" s="277">
        <f>IF('statement of marks'!BU19="","",'statement of marks'!BU19)</f>
        <v>70</v>
      </c>
      <c r="Q398" s="278">
        <f>IF('statement of marks'!BV19="","",'statement of marks'!BV19)</f>
        <v>100</v>
      </c>
      <c r="R398" s="270">
        <f>IF('statement of marks'!BW19="","",'statement of marks'!BW19)</f>
        <v>70</v>
      </c>
      <c r="S398" s="944"/>
      <c r="T398" s="270">
        <f>IF('statement of marks'!BX19="","",'statement of marks'!BX19)</f>
        <v>30</v>
      </c>
      <c r="U398" s="277">
        <f>IF('statement of marks'!BY19="","",'statement of marks'!BY19)</f>
        <v>100</v>
      </c>
      <c r="V398" s="279">
        <f>IF('statement of marks'!BZ19="","",'statement of marks'!BZ19)</f>
        <v>200</v>
      </c>
      <c r="W398" s="270">
        <f>IF('statement of marks'!CA19="","",'statement of marks'!CA19)</f>
        <v>100</v>
      </c>
      <c r="X398" s="271" t="str">
        <f>IF('statement of marks'!CB19="","",'statement of marks'!CB19)</f>
        <v>A</v>
      </c>
    </row>
    <row r="399" spans="1:24" ht="15" customHeight="1">
      <c r="A399" s="283"/>
      <c r="B399" s="774" t="str">
        <f>IF('statement of marks'!$CE$3="","",'statement of marks'!$CE$3)</f>
        <v>MATHEMATICS</v>
      </c>
      <c r="C399" s="784"/>
      <c r="D399" s="270">
        <f>IF('statement of marks'!CE19="","",'statement of marks'!CE19)</f>
        <v>5</v>
      </c>
      <c r="E399" s="270">
        <f>IF('statement of marks'!CF19="","",'statement of marks'!CF19)</f>
        <v>5</v>
      </c>
      <c r="F399" s="277">
        <f>IF('statement of marks'!CG19="","",'statement of marks'!CG19)</f>
        <v>10</v>
      </c>
      <c r="G399" s="270">
        <f>IF('statement of marks'!CH19="","",'statement of marks'!CH19)</f>
        <v>5</v>
      </c>
      <c r="H399" s="270">
        <f>IF('statement of marks'!CI19="","",'statement of marks'!CI19)</f>
        <v>5</v>
      </c>
      <c r="I399" s="277">
        <f>IF('statement of marks'!CJ19="","",'statement of marks'!CJ19)</f>
        <v>10</v>
      </c>
      <c r="J399" s="270">
        <f>IF('statement of marks'!CK19="","",'statement of marks'!CK19)</f>
        <v>5</v>
      </c>
      <c r="K399" s="270">
        <f>IF('statement of marks'!CL19="","",'statement of marks'!CL19)</f>
        <v>5</v>
      </c>
      <c r="L399" s="277">
        <f>IF('statement of marks'!CM19="","",'statement of marks'!CM19)</f>
        <v>10</v>
      </c>
      <c r="M399" s="270">
        <f>IF('statement of marks'!CO19="","",'statement of marks'!CO19)</f>
        <v>28</v>
      </c>
      <c r="N399" s="944">
        <f>IF('statement of marks'!CP19="","",'statement of marks'!CP19)</f>
        <v>28</v>
      </c>
      <c r="O399" s="270">
        <f>IF('statement of marks'!CQ19="","",'statement of marks'!CQ19)</f>
        <v>8</v>
      </c>
      <c r="P399" s="277">
        <f>IF('statement of marks'!CR19="","",'statement of marks'!CR19)</f>
        <v>64</v>
      </c>
      <c r="Q399" s="278">
        <f>IF('statement of marks'!CS19="","",'statement of marks'!CS19)</f>
        <v>94</v>
      </c>
      <c r="R399" s="270">
        <f>IF('statement of marks'!CT19="","",'statement of marks'!CT19)</f>
        <v>28</v>
      </c>
      <c r="S399" s="944">
        <f>IF('statement of marks'!CU19="","",'statement of marks'!CU19)</f>
        <v>28</v>
      </c>
      <c r="T399" s="270">
        <f>IF('statement of marks'!CV19="","",'statement of marks'!CV19)</f>
        <v>20</v>
      </c>
      <c r="U399" s="277">
        <f>IF('statement of marks'!CW19="","",'statement of marks'!CW19)</f>
        <v>76</v>
      </c>
      <c r="V399" s="279">
        <f>IF('statement of marks'!CX19="","",'statement of marks'!CX19)</f>
        <v>170</v>
      </c>
      <c r="W399" s="270">
        <f>IF('statement of marks'!CY19="","",'statement of marks'!CY19)</f>
        <v>85</v>
      </c>
      <c r="X399" s="271" t="str">
        <f>IF('statement of marks'!CZ19="","",'statement of marks'!CZ19)</f>
        <v>B</v>
      </c>
    </row>
    <row r="400" spans="1:24" ht="15" customHeight="1">
      <c r="A400" s="283"/>
      <c r="B400" s="774" t="str">
        <f>IF('statement of marks'!$DC$3="","",'statement of marks'!$DC$3)</f>
        <v>SCIENCE</v>
      </c>
      <c r="C400" s="784"/>
      <c r="D400" s="270">
        <f>IF('statement of marks'!DC19="","",'statement of marks'!DC19)</f>
        <v>5</v>
      </c>
      <c r="E400" s="270">
        <f>IF('statement of marks'!DD19="","",'statement of marks'!DD19)</f>
        <v>5</v>
      </c>
      <c r="F400" s="277">
        <f>IF('statement of marks'!DE19="","",'statement of marks'!DE19)</f>
        <v>10</v>
      </c>
      <c r="G400" s="270">
        <f>IF('statement of marks'!DF19="","",'statement of marks'!DF19)</f>
        <v>5</v>
      </c>
      <c r="H400" s="270">
        <f>IF('statement of marks'!DG19="","",'statement of marks'!DG19)</f>
        <v>5</v>
      </c>
      <c r="I400" s="277">
        <f>IF('statement of marks'!DH19="","",'statement of marks'!DH19)</f>
        <v>10</v>
      </c>
      <c r="J400" s="270">
        <f>IF('statement of marks'!DI19="","",'statement of marks'!DI19)</f>
        <v>5</v>
      </c>
      <c r="K400" s="270">
        <f>IF('statement of marks'!DJ19="","",'statement of marks'!DJ19)</f>
        <v>5</v>
      </c>
      <c r="L400" s="277">
        <f>IF('statement of marks'!DK19="","",'statement of marks'!DK19)</f>
        <v>10</v>
      </c>
      <c r="M400" s="270">
        <f>IF('statement of marks'!DM19="","",'statement of marks'!DM19)</f>
        <v>50</v>
      </c>
      <c r="N400" s="944"/>
      <c r="O400" s="270">
        <f>IF('statement of marks'!DN19="","",'statement of marks'!DN19)</f>
        <v>20</v>
      </c>
      <c r="P400" s="277">
        <f>IF('statement of marks'!DO19="","",'statement of marks'!DO19)</f>
        <v>70</v>
      </c>
      <c r="Q400" s="278">
        <f>IF('statement of marks'!DP19="","",'statement of marks'!DP19)</f>
        <v>100</v>
      </c>
      <c r="R400" s="270">
        <f>IF('statement of marks'!DQ19="","",'statement of marks'!DQ19)</f>
        <v>70</v>
      </c>
      <c r="S400" s="944"/>
      <c r="T400" s="270">
        <f>IF('statement of marks'!DR19="","",'statement of marks'!DR19)</f>
        <v>30</v>
      </c>
      <c r="U400" s="277">
        <f>IF('statement of marks'!DS19="","",'statement of marks'!DS19)</f>
        <v>100</v>
      </c>
      <c r="V400" s="279">
        <f>IF('statement of marks'!DT19="","",'statement of marks'!DT19)</f>
        <v>200</v>
      </c>
      <c r="W400" s="270">
        <f>IF('statement of marks'!DU19="","",'statement of marks'!DU19)</f>
        <v>100</v>
      </c>
      <c r="X400" s="271" t="str">
        <f>IF('statement of marks'!DV19="","",'statement of marks'!DV19)</f>
        <v>A</v>
      </c>
    </row>
    <row r="401" spans="1:24" ht="15" customHeight="1">
      <c r="A401" s="283"/>
      <c r="B401" s="774" t="str">
        <f>IF('statement of marks'!$DY$3="","",'statement of marks'!$DY$3)</f>
        <v>SOCIAL STUDIES</v>
      </c>
      <c r="C401" s="784"/>
      <c r="D401" s="270">
        <f>IF('statement of marks'!DY19="","",'statement of marks'!DY19)</f>
        <v>5</v>
      </c>
      <c r="E401" s="270">
        <f>IF('statement of marks'!DZ19="","",'statement of marks'!DZ19)</f>
        <v>5</v>
      </c>
      <c r="F401" s="277">
        <f>IF('statement of marks'!EA19="","",'statement of marks'!EA19)</f>
        <v>10</v>
      </c>
      <c r="G401" s="270">
        <f>IF('statement of marks'!EB19="","",'statement of marks'!EB19)</f>
        <v>5</v>
      </c>
      <c r="H401" s="270">
        <f>IF('statement of marks'!EC19="","",'statement of marks'!EC19)</f>
        <v>5</v>
      </c>
      <c r="I401" s="277">
        <f>IF('statement of marks'!ED19="","",'statement of marks'!ED19)</f>
        <v>10</v>
      </c>
      <c r="J401" s="270">
        <f>IF('statement of marks'!EE19="","",'statement of marks'!EE19)</f>
        <v>5</v>
      </c>
      <c r="K401" s="270">
        <f>IF('statement of marks'!EF19="","",'statement of marks'!EF19)</f>
        <v>5</v>
      </c>
      <c r="L401" s="277">
        <f>IF('statement of marks'!EG19="","",'statement of marks'!EG19)</f>
        <v>10</v>
      </c>
      <c r="M401" s="270">
        <f>IF('statement of marks'!EI19="","",'statement of marks'!EI19)</f>
        <v>50</v>
      </c>
      <c r="N401" s="944"/>
      <c r="O401" s="270">
        <f>IF('statement of marks'!EJ19="","",'statement of marks'!EJ19)</f>
        <v>20</v>
      </c>
      <c r="P401" s="277">
        <f>IF('statement of marks'!EK19="","",'statement of marks'!EK19)</f>
        <v>70</v>
      </c>
      <c r="Q401" s="278">
        <f>IF('statement of marks'!EL19="","",'statement of marks'!EL19)</f>
        <v>100</v>
      </c>
      <c r="R401" s="270">
        <f>IF('statement of marks'!EM19="","",'statement of marks'!EM19)</f>
        <v>70</v>
      </c>
      <c r="S401" s="944"/>
      <c r="T401" s="270">
        <f>IF('statement of marks'!EN19="","",'statement of marks'!EN19)</f>
        <v>30</v>
      </c>
      <c r="U401" s="277">
        <f>IF('statement of marks'!EO19="","",'statement of marks'!EO19)</f>
        <v>100</v>
      </c>
      <c r="V401" s="279">
        <f>IF('statement of marks'!EP19="","",'statement of marks'!EP19)</f>
        <v>200</v>
      </c>
      <c r="W401" s="270">
        <f>IF('statement of marks'!EQ19="","",'statement of marks'!EQ19)</f>
        <v>100</v>
      </c>
      <c r="X401" s="271" t="str">
        <f>IF('statement of marks'!ER19="","",'statement of marks'!ER19)</f>
        <v>A</v>
      </c>
    </row>
    <row r="402" spans="1:24" ht="15" customHeight="1">
      <c r="A402" s="283"/>
      <c r="B402" s="774" t="s">
        <v>173</v>
      </c>
      <c r="C402" s="784"/>
      <c r="D402" s="792" t="s">
        <v>168</v>
      </c>
      <c r="E402" s="792"/>
      <c r="F402" s="792"/>
      <c r="G402" s="792" t="s">
        <v>169</v>
      </c>
      <c r="H402" s="792"/>
      <c r="I402" s="792"/>
      <c r="J402" s="792" t="s">
        <v>178</v>
      </c>
      <c r="K402" s="792"/>
      <c r="L402" s="792"/>
      <c r="M402" s="792" t="s">
        <v>170</v>
      </c>
      <c r="N402" s="792"/>
      <c r="O402" s="792"/>
      <c r="P402" s="792"/>
      <c r="Q402" s="792" t="s">
        <v>223</v>
      </c>
      <c r="R402" s="792"/>
      <c r="S402" s="792"/>
      <c r="T402" s="792"/>
      <c r="U402" s="280"/>
      <c r="V402" s="792" t="s">
        <v>218</v>
      </c>
      <c r="W402" s="792"/>
      <c r="X402" s="827"/>
    </row>
    <row r="403" spans="1:24" ht="15" customHeight="1">
      <c r="A403" s="284"/>
      <c r="B403" s="828" t="s">
        <v>167</v>
      </c>
      <c r="C403" s="829"/>
      <c r="D403" s="830">
        <f>IF('statement of marks'!EU$6="","",'statement of marks'!EU$6)</f>
        <v>20</v>
      </c>
      <c r="E403" s="830"/>
      <c r="F403" s="830"/>
      <c r="G403" s="830">
        <f>IF('statement of marks'!EV$6="","",'statement of marks'!EV$6)</f>
        <v>20</v>
      </c>
      <c r="H403" s="830"/>
      <c r="I403" s="830"/>
      <c r="J403" s="830">
        <f>IF('statement of marks'!EX$6="","",'statement of marks'!EX$6)</f>
        <v>20</v>
      </c>
      <c r="K403" s="830"/>
      <c r="L403" s="830"/>
      <c r="M403" s="830">
        <f>IF('statement of marks'!EW$6="","",'statement of marks'!EW$6)</f>
        <v>20</v>
      </c>
      <c r="N403" s="830"/>
      <c r="O403" s="830"/>
      <c r="P403" s="830"/>
      <c r="Q403" s="830">
        <f>IF('statement of marks'!EY$6="","",'statement of marks'!EY$6)</f>
        <v>20</v>
      </c>
      <c r="R403" s="830"/>
      <c r="S403" s="830"/>
      <c r="T403" s="830"/>
      <c r="U403" s="289"/>
      <c r="V403" s="272">
        <f>IF('statement of marks'!EZ$6="","",'statement of marks'!EZ$6)</f>
        <v>100</v>
      </c>
      <c r="W403" s="272" t="s">
        <v>222</v>
      </c>
      <c r="X403" s="276" t="s">
        <v>69</v>
      </c>
    </row>
    <row r="404" spans="1:24" ht="15" customHeight="1">
      <c r="A404" s="283"/>
      <c r="B404" s="774" t="str">
        <f>IF('statement of marks'!$EU$3="","",'statement of marks'!$EU$3)</f>
        <v>WORK EXPERIENCE</v>
      </c>
      <c r="C404" s="784"/>
      <c r="D404" s="783">
        <f>IF('statement of marks'!EU19="","",'statement of marks'!EU19)</f>
        <v>20</v>
      </c>
      <c r="E404" s="783"/>
      <c r="F404" s="783"/>
      <c r="G404" s="783">
        <f>IF('statement of marks'!EV19="","",'statement of marks'!EV19)</f>
        <v>20</v>
      </c>
      <c r="H404" s="783"/>
      <c r="I404" s="783"/>
      <c r="J404" s="783">
        <f>IF('statement of marks'!EX19="","",'statement of marks'!EX19)</f>
        <v>20</v>
      </c>
      <c r="K404" s="783"/>
      <c r="L404" s="783"/>
      <c r="M404" s="783">
        <f>IF('statement of marks'!EW19="","",'statement of marks'!EW19)</f>
        <v>20</v>
      </c>
      <c r="N404" s="783"/>
      <c r="O404" s="783"/>
      <c r="P404" s="783"/>
      <c r="Q404" s="783">
        <f>IF('statement of marks'!EY19="","",'statement of marks'!EY19)</f>
        <v>20</v>
      </c>
      <c r="R404" s="783"/>
      <c r="S404" s="783"/>
      <c r="T404" s="783"/>
      <c r="U404" s="280"/>
      <c r="V404" s="280">
        <f>IF('statement of marks'!EZ19="","",'statement of marks'!EZ19)</f>
        <v>100</v>
      </c>
      <c r="W404" s="280">
        <f>IF('statement of marks'!FA19="","",'statement of marks'!FA19)</f>
        <v>100</v>
      </c>
      <c r="X404" s="281" t="str">
        <f>IF('statement of marks'!FB19="","",'statement of marks'!FB19)</f>
        <v>A</v>
      </c>
    </row>
    <row r="405" spans="1:24" ht="15" customHeight="1">
      <c r="A405" s="283"/>
      <c r="B405" s="774" t="str">
        <f>IF('statement of marks'!$FE$3="","",'statement of marks'!$FE$3)</f>
        <v>ART EDUCATION</v>
      </c>
      <c r="C405" s="784"/>
      <c r="D405" s="783">
        <f>IF('statement of marks'!FE19="","",'statement of marks'!FE19)</f>
        <v>20</v>
      </c>
      <c r="E405" s="783"/>
      <c r="F405" s="783"/>
      <c r="G405" s="783">
        <f>IF('statement of marks'!FF19="","",'statement of marks'!FF19)</f>
        <v>20</v>
      </c>
      <c r="H405" s="783"/>
      <c r="I405" s="783"/>
      <c r="J405" s="783">
        <f>IF('statement of marks'!FH19="","",'statement of marks'!FH19)</f>
        <v>20</v>
      </c>
      <c r="K405" s="783"/>
      <c r="L405" s="783"/>
      <c r="M405" s="783">
        <f>IF('statement of marks'!FG19="","",'statement of marks'!FG19)</f>
        <v>20</v>
      </c>
      <c r="N405" s="783"/>
      <c r="O405" s="783"/>
      <c r="P405" s="783"/>
      <c r="Q405" s="783">
        <f>IF('statement of marks'!FI19="","",'statement of marks'!FI19)</f>
        <v>20</v>
      </c>
      <c r="R405" s="783"/>
      <c r="S405" s="783"/>
      <c r="T405" s="783"/>
      <c r="U405" s="280"/>
      <c r="V405" s="280">
        <f>IF('statement of marks'!FJ19="","",'statement of marks'!FJ19)</f>
        <v>100</v>
      </c>
      <c r="W405" s="280">
        <f>IF('statement of marks'!FK19="","",'statement of marks'!FK19)</f>
        <v>100</v>
      </c>
      <c r="X405" s="281" t="str">
        <f>IF('statement of marks'!FL19="","",'statement of marks'!FL19)</f>
        <v>A</v>
      </c>
    </row>
    <row r="406" spans="1:24" ht="15" customHeight="1">
      <c r="A406" s="283"/>
      <c r="B406" s="774" t="str">
        <f>IF('statement of marks'!$FO$3="","",'statement of marks'!$FO$3)</f>
        <v>PHYSICIAL EDUCATION</v>
      </c>
      <c r="C406" s="784"/>
      <c r="D406" s="783">
        <f>IF('statement of marks'!FO19="","",'statement of marks'!FO19)</f>
        <v>20</v>
      </c>
      <c r="E406" s="783"/>
      <c r="F406" s="783"/>
      <c r="G406" s="783">
        <f>IF('statement of marks'!FP19="","",'statement of marks'!FP19)</f>
        <v>20</v>
      </c>
      <c r="H406" s="783"/>
      <c r="I406" s="783"/>
      <c r="J406" s="783">
        <f>IF('statement of marks'!FR19="","",'statement of marks'!FR19)</f>
        <v>20</v>
      </c>
      <c r="K406" s="783"/>
      <c r="L406" s="783"/>
      <c r="M406" s="783">
        <f>IF('statement of marks'!FQ19="","",'statement of marks'!FQ19)</f>
        <v>20</v>
      </c>
      <c r="N406" s="783"/>
      <c r="O406" s="783"/>
      <c r="P406" s="783"/>
      <c r="Q406" s="783">
        <f>IF('statement of marks'!FS19="","",'statement of marks'!FS19)</f>
        <v>20</v>
      </c>
      <c r="R406" s="783"/>
      <c r="S406" s="783"/>
      <c r="T406" s="783"/>
      <c r="U406" s="280"/>
      <c r="V406" s="280">
        <f>IF('statement of marks'!FT19="","",'statement of marks'!FT19)</f>
        <v>100</v>
      </c>
      <c r="W406" s="280">
        <f>IF('statement of marks'!FU19="","",'statement of marks'!FU19)</f>
        <v>100</v>
      </c>
      <c r="X406" s="281" t="str">
        <f>IF('statement of marks'!FV19="","",'statement of marks'!FV19)</f>
        <v>A</v>
      </c>
    </row>
    <row r="407" spans="1:24" ht="15" customHeight="1">
      <c r="A407" s="283"/>
      <c r="B407" s="771" t="s">
        <v>174</v>
      </c>
      <c r="C407" s="774"/>
      <c r="D407" s="792" t="str">
        <f>details!$DZ$3</f>
        <v>AUGUST</v>
      </c>
      <c r="E407" s="792"/>
      <c r="F407" s="792"/>
      <c r="G407" s="792" t="str">
        <f>details!$ED$3</f>
        <v>OCTOBER</v>
      </c>
      <c r="H407" s="792"/>
      <c r="I407" s="792"/>
      <c r="J407" s="792" t="str">
        <f>details!$EL$3</f>
        <v>FEBURARY</v>
      </c>
      <c r="K407" s="792"/>
      <c r="L407" s="792"/>
      <c r="M407" s="792" t="str">
        <f>details!$EH$3</f>
        <v>DECEMBER</v>
      </c>
      <c r="N407" s="792"/>
      <c r="O407" s="792"/>
      <c r="P407" s="792"/>
      <c r="Q407" s="792" t="str">
        <f>details!$EP$3</f>
        <v>GRAND TOAL</v>
      </c>
      <c r="R407" s="792"/>
      <c r="S407" s="792"/>
      <c r="T407" s="792"/>
      <c r="U407" s="759" t="s">
        <v>119</v>
      </c>
      <c r="V407" s="760"/>
      <c r="W407" s="760"/>
      <c r="X407" s="761"/>
    </row>
    <row r="408" spans="1:24" ht="15" customHeight="1">
      <c r="A408" s="283"/>
      <c r="B408" s="774" t="s">
        <v>176</v>
      </c>
      <c r="C408" s="784"/>
      <c r="D408" s="826" t="str">
        <f>IF(details!EA19="","",details!EA19)</f>
        <v/>
      </c>
      <c r="E408" s="826"/>
      <c r="F408" s="826"/>
      <c r="G408" s="826" t="str">
        <f>IF(details!EE19="","",details!EE19)</f>
        <v/>
      </c>
      <c r="H408" s="826"/>
      <c r="I408" s="826"/>
      <c r="J408" s="826" t="str">
        <f>IF(details!EM19="","",details!EM19)</f>
        <v/>
      </c>
      <c r="K408" s="826"/>
      <c r="L408" s="826"/>
      <c r="M408" s="826" t="str">
        <f>IF(details!EI19="","",details!EI19)</f>
        <v/>
      </c>
      <c r="N408" s="826"/>
      <c r="O408" s="826"/>
      <c r="P408" s="826"/>
      <c r="Q408" s="826" t="str">
        <f>IF(details!EQ19="","",details!EQ19)</f>
        <v/>
      </c>
      <c r="R408" s="826"/>
      <c r="S408" s="826"/>
      <c r="T408" s="826"/>
      <c r="U408" s="762">
        <f>'statement of marks'!$HL$108</f>
        <v>45046</v>
      </c>
      <c r="V408" s="763"/>
      <c r="W408" s="763"/>
      <c r="X408" s="764"/>
    </row>
    <row r="409" spans="1:24" ht="15" customHeight="1">
      <c r="A409" s="283"/>
      <c r="B409" s="823" t="s">
        <v>175</v>
      </c>
      <c r="C409" s="824"/>
      <c r="D409" s="825" t="str">
        <f>IF(details!DZ19="","",details!DZ19)</f>
        <v/>
      </c>
      <c r="E409" s="825"/>
      <c r="F409" s="825"/>
      <c r="G409" s="825" t="str">
        <f>IF(details!ED19="","",details!ED19)</f>
        <v/>
      </c>
      <c r="H409" s="825"/>
      <c r="I409" s="825"/>
      <c r="J409" s="825" t="str">
        <f>IF(details!EL19="","",details!EL19)</f>
        <v/>
      </c>
      <c r="K409" s="825"/>
      <c r="L409" s="825"/>
      <c r="M409" s="825" t="str">
        <f>IF(details!EH19="","",details!EH19)</f>
        <v/>
      </c>
      <c r="N409" s="825"/>
      <c r="O409" s="825"/>
      <c r="P409" s="825"/>
      <c r="Q409" s="825" t="str">
        <f>IF(details!EP19="","",details!EP19)</f>
        <v/>
      </c>
      <c r="R409" s="825"/>
      <c r="S409" s="825"/>
      <c r="T409" s="825"/>
      <c r="U409" s="759"/>
      <c r="V409" s="760"/>
      <c r="W409" s="760"/>
      <c r="X409" s="761"/>
    </row>
    <row r="410" spans="1:24" ht="15" customHeight="1">
      <c r="A410" s="816"/>
      <c r="B410" s="818" t="s">
        <v>235</v>
      </c>
      <c r="C410" s="819"/>
      <c r="D410" s="813" t="s">
        <v>190</v>
      </c>
      <c r="E410" s="813"/>
      <c r="F410" s="813"/>
      <c r="G410" s="813" t="s">
        <v>191</v>
      </c>
      <c r="H410" s="813"/>
      <c r="I410" s="813"/>
      <c r="J410" s="813" t="s">
        <v>148</v>
      </c>
      <c r="K410" s="813"/>
      <c r="L410" s="813"/>
      <c r="M410" s="813" t="s">
        <v>224</v>
      </c>
      <c r="N410" s="813"/>
      <c r="O410" s="813"/>
      <c r="P410" s="813"/>
      <c r="Q410" s="822" t="s">
        <v>196</v>
      </c>
      <c r="R410" s="822"/>
      <c r="S410" s="822"/>
      <c r="T410" s="822"/>
      <c r="U410" s="813" t="s">
        <v>233</v>
      </c>
      <c r="V410" s="813"/>
      <c r="W410" s="813"/>
      <c r="X410" s="815"/>
    </row>
    <row r="411" spans="1:24" ht="15" customHeight="1">
      <c r="A411" s="817"/>
      <c r="B411" s="820"/>
      <c r="C411" s="821"/>
      <c r="D411" s="813">
        <f>'statement of marks'!HJ19</f>
        <v>1200</v>
      </c>
      <c r="E411" s="813"/>
      <c r="F411" s="813"/>
      <c r="G411" s="813">
        <f>'statement of marks'!HK19</f>
        <v>1110</v>
      </c>
      <c r="H411" s="813"/>
      <c r="I411" s="813"/>
      <c r="J411" s="814">
        <f>'statement of marks'!HL19</f>
        <v>92.5</v>
      </c>
      <c r="K411" s="814"/>
      <c r="L411" s="814"/>
      <c r="M411" s="813" t="str">
        <f>'statement of marks'!HO19</f>
        <v>A</v>
      </c>
      <c r="N411" s="813"/>
      <c r="O411" s="813"/>
      <c r="P411" s="813"/>
      <c r="Q411" s="813">
        <f>'statement of marks'!HN19</f>
        <v>6</v>
      </c>
      <c r="R411" s="813"/>
      <c r="S411" s="813"/>
      <c r="T411" s="813"/>
      <c r="U411" s="813" t="str">
        <f>'statement of marks'!HI19</f>
        <v>PASSED</v>
      </c>
      <c r="V411" s="813"/>
      <c r="W411" s="813"/>
      <c r="X411" s="815"/>
    </row>
    <row r="412" spans="1:24" ht="15" customHeight="1">
      <c r="A412" s="283"/>
      <c r="B412" s="811" t="s">
        <v>177</v>
      </c>
      <c r="C412" s="812"/>
      <c r="D412" s="792"/>
      <c r="E412" s="792"/>
      <c r="F412" s="792"/>
      <c r="G412" s="792"/>
      <c r="H412" s="792"/>
      <c r="I412" s="792"/>
      <c r="J412" s="792"/>
      <c r="K412" s="792"/>
      <c r="L412" s="792"/>
      <c r="M412" s="792"/>
      <c r="N412" s="792"/>
      <c r="O412" s="792"/>
      <c r="P412" s="792"/>
      <c r="Q412" s="792"/>
      <c r="R412" s="792"/>
      <c r="S412" s="792"/>
      <c r="T412" s="792"/>
      <c r="U412" s="793"/>
      <c r="V412" s="794"/>
      <c r="W412" s="794"/>
      <c r="X412" s="804"/>
    </row>
    <row r="413" spans="1:24" ht="15" customHeight="1">
      <c r="A413" s="283"/>
      <c r="B413" s="809" t="s">
        <v>162</v>
      </c>
      <c r="C413" s="810"/>
      <c r="D413" s="792"/>
      <c r="E413" s="792"/>
      <c r="F413" s="792"/>
      <c r="G413" s="792"/>
      <c r="H413" s="792"/>
      <c r="I413" s="792"/>
      <c r="J413" s="792"/>
      <c r="K413" s="792"/>
      <c r="L413" s="792"/>
      <c r="M413" s="792"/>
      <c r="N413" s="792"/>
      <c r="O413" s="792"/>
      <c r="P413" s="792"/>
      <c r="Q413" s="792"/>
      <c r="R413" s="792"/>
      <c r="S413" s="792"/>
      <c r="T413" s="792"/>
      <c r="U413" s="796"/>
      <c r="V413" s="797"/>
      <c r="W413" s="797"/>
      <c r="X413" s="805"/>
    </row>
    <row r="414" spans="1:24" ht="15" customHeight="1">
      <c r="A414" s="283"/>
      <c r="B414" s="811" t="s">
        <v>163</v>
      </c>
      <c r="C414" s="812"/>
      <c r="D414" s="792"/>
      <c r="E414" s="792"/>
      <c r="F414" s="792"/>
      <c r="G414" s="792"/>
      <c r="H414" s="792"/>
      <c r="I414" s="792"/>
      <c r="J414" s="792"/>
      <c r="K414" s="792"/>
      <c r="L414" s="792"/>
      <c r="M414" s="792"/>
      <c r="N414" s="792"/>
      <c r="O414" s="792"/>
      <c r="P414" s="792"/>
      <c r="Q414" s="793" t="s">
        <v>225</v>
      </c>
      <c r="R414" s="794"/>
      <c r="S414" s="794"/>
      <c r="T414" s="795"/>
      <c r="U414" s="806"/>
      <c r="V414" s="807"/>
      <c r="W414" s="807"/>
      <c r="X414" s="808"/>
    </row>
    <row r="415" spans="1:24" ht="15" customHeight="1">
      <c r="A415" s="283"/>
      <c r="B415" s="802" t="s">
        <v>164</v>
      </c>
      <c r="C415" s="803"/>
      <c r="D415" s="792"/>
      <c r="E415" s="792"/>
      <c r="F415" s="792"/>
      <c r="G415" s="792"/>
      <c r="H415" s="792"/>
      <c r="I415" s="792"/>
      <c r="J415" s="792"/>
      <c r="K415" s="792"/>
      <c r="L415" s="792"/>
      <c r="M415" s="792"/>
      <c r="N415" s="792"/>
      <c r="O415" s="792"/>
      <c r="P415" s="792"/>
      <c r="Q415" s="796"/>
      <c r="R415" s="797"/>
      <c r="S415" s="797"/>
      <c r="T415" s="798"/>
      <c r="U415" s="785" t="s">
        <v>164</v>
      </c>
      <c r="V415" s="785"/>
      <c r="W415" s="785"/>
      <c r="X415" s="786"/>
    </row>
    <row r="416" spans="1:24" ht="15" customHeight="1" thickBot="1">
      <c r="A416" s="282"/>
      <c r="B416" s="787" t="s">
        <v>226</v>
      </c>
      <c r="C416" s="788"/>
      <c r="D416" s="789"/>
      <c r="E416" s="789"/>
      <c r="F416" s="789"/>
      <c r="G416" s="789"/>
      <c r="H416" s="789"/>
      <c r="I416" s="789"/>
      <c r="J416" s="789"/>
      <c r="K416" s="789"/>
      <c r="L416" s="789"/>
      <c r="M416" s="789"/>
      <c r="N416" s="789"/>
      <c r="O416" s="789"/>
      <c r="P416" s="789"/>
      <c r="Q416" s="799"/>
      <c r="R416" s="800"/>
      <c r="S416" s="800"/>
      <c r="T416" s="801"/>
      <c r="U416" s="790" t="s">
        <v>180</v>
      </c>
      <c r="V416" s="790"/>
      <c r="W416" s="790"/>
      <c r="X416" s="791"/>
    </row>
    <row r="417" spans="1:24" ht="15" customHeight="1">
      <c r="A417" s="285"/>
      <c r="B417" s="765" t="s">
        <v>179</v>
      </c>
      <c r="C417" s="766"/>
      <c r="D417" s="766"/>
      <c r="E417" s="766"/>
      <c r="F417" s="766"/>
      <c r="G417" s="766"/>
      <c r="H417" s="766"/>
      <c r="I417" s="766"/>
      <c r="J417" s="766"/>
      <c r="K417" s="766"/>
      <c r="L417" s="766"/>
      <c r="M417" s="766"/>
      <c r="N417" s="766"/>
      <c r="O417" s="766"/>
      <c r="P417" s="766"/>
      <c r="Q417" s="766"/>
      <c r="R417" s="766"/>
      <c r="S417" s="766"/>
      <c r="T417" s="766"/>
      <c r="U417" s="766"/>
      <c r="V417" s="766"/>
      <c r="W417" s="766"/>
      <c r="X417" s="767"/>
    </row>
    <row r="418" spans="1:24" ht="15" customHeight="1">
      <c r="A418" s="283"/>
      <c r="B418" s="768" t="str">
        <f>IF('statement of marks'!$A$1="","",'statement of marks'!$A$1)</f>
        <v>GOVT. HR. SEC. SCHOOL, MARJEEVI, NIMBAHERA</v>
      </c>
      <c r="C418" s="769"/>
      <c r="D418" s="769"/>
      <c r="E418" s="769"/>
      <c r="F418" s="769"/>
      <c r="G418" s="769"/>
      <c r="H418" s="769"/>
      <c r="I418" s="769"/>
      <c r="J418" s="769"/>
      <c r="K418" s="769"/>
      <c r="L418" s="769"/>
      <c r="M418" s="769"/>
      <c r="N418" s="769"/>
      <c r="O418" s="769"/>
      <c r="P418" s="769"/>
      <c r="Q418" s="769"/>
      <c r="R418" s="769"/>
      <c r="S418" s="769"/>
      <c r="T418" s="769"/>
      <c r="U418" s="769"/>
      <c r="V418" s="769"/>
      <c r="W418" s="769"/>
      <c r="X418" s="770"/>
    </row>
    <row r="419" spans="1:24" ht="15" customHeight="1">
      <c r="A419" s="283"/>
      <c r="B419" s="771" t="s">
        <v>118</v>
      </c>
      <c r="C419" s="771"/>
      <c r="D419" s="771" t="str">
        <f>IF('statement of marks'!$H$3="","",'statement of marks'!$H$3)</f>
        <v>2022-23</v>
      </c>
      <c r="E419" s="771"/>
      <c r="F419" s="771"/>
      <c r="G419" s="771"/>
      <c r="H419" s="771"/>
      <c r="I419" s="771"/>
      <c r="J419" s="771"/>
      <c r="K419" s="771"/>
      <c r="L419" s="771"/>
      <c r="M419" s="771"/>
      <c r="N419" s="771"/>
      <c r="O419" s="771"/>
      <c r="P419" s="771"/>
      <c r="Q419" s="771"/>
      <c r="R419" s="771"/>
      <c r="S419" s="771"/>
      <c r="T419" s="771"/>
      <c r="U419" s="771"/>
      <c r="V419" s="771"/>
      <c r="W419" s="771"/>
      <c r="X419" s="772"/>
    </row>
    <row r="420" spans="1:24" ht="15" customHeight="1">
      <c r="A420" s="283"/>
      <c r="B420" s="771" t="s">
        <v>158</v>
      </c>
      <c r="C420" s="771"/>
      <c r="D420" s="771" t="str">
        <f>IF('statement of marks'!I20="","",'statement of marks'!I20)</f>
        <v>A14</v>
      </c>
      <c r="E420" s="771"/>
      <c r="F420" s="771"/>
      <c r="G420" s="771"/>
      <c r="H420" s="771"/>
      <c r="I420" s="771"/>
      <c r="J420" s="771"/>
      <c r="K420" s="771"/>
      <c r="L420" s="771"/>
      <c r="M420" s="771"/>
      <c r="N420" s="771"/>
      <c r="O420" s="771"/>
      <c r="P420" s="771"/>
      <c r="Q420" s="771"/>
      <c r="R420" s="771"/>
      <c r="S420" s="771"/>
      <c r="T420" s="771"/>
      <c r="U420" s="771"/>
      <c r="V420" s="771"/>
      <c r="W420" s="771"/>
      <c r="X420" s="772"/>
    </row>
    <row r="421" spans="1:24" ht="15" customHeight="1">
      <c r="A421" s="283"/>
      <c r="B421" s="771" t="s">
        <v>20</v>
      </c>
      <c r="C421" s="771"/>
      <c r="D421" s="771" t="str">
        <f>IF('statement of marks'!J20="","",'statement of marks'!J20)</f>
        <v>B14</v>
      </c>
      <c r="E421" s="771"/>
      <c r="F421" s="771"/>
      <c r="G421" s="771"/>
      <c r="H421" s="771"/>
      <c r="I421" s="771"/>
      <c r="J421" s="771"/>
      <c r="K421" s="771"/>
      <c r="L421" s="771"/>
      <c r="M421" s="771"/>
      <c r="N421" s="771"/>
      <c r="O421" s="771"/>
      <c r="P421" s="771"/>
      <c r="Q421" s="771"/>
      <c r="R421" s="771"/>
      <c r="S421" s="771"/>
      <c r="T421" s="771"/>
      <c r="U421" s="771"/>
      <c r="V421" s="771"/>
      <c r="W421" s="771"/>
      <c r="X421" s="772"/>
    </row>
    <row r="422" spans="1:24" ht="15" customHeight="1">
      <c r="A422" s="283"/>
      <c r="B422" s="773" t="s">
        <v>21</v>
      </c>
      <c r="C422" s="773"/>
      <c r="D422" s="773" t="str">
        <f>IF('statement of marks'!K20="","",'statement of marks'!K20)</f>
        <v>C14</v>
      </c>
      <c r="E422" s="773"/>
      <c r="F422" s="773"/>
      <c r="G422" s="771"/>
      <c r="H422" s="771"/>
      <c r="I422" s="771"/>
      <c r="J422" s="771"/>
      <c r="K422" s="771"/>
      <c r="L422" s="771"/>
      <c r="M422" s="771"/>
      <c r="N422" s="771"/>
      <c r="O422" s="771"/>
      <c r="P422" s="771"/>
      <c r="Q422" s="771"/>
      <c r="R422" s="771"/>
      <c r="S422" s="771"/>
      <c r="T422" s="771"/>
      <c r="U422" s="771"/>
      <c r="V422" s="771"/>
      <c r="W422" s="771"/>
      <c r="X422" s="772"/>
    </row>
    <row r="423" spans="1:24" ht="15" customHeight="1">
      <c r="A423" s="283"/>
      <c r="B423" s="771" t="s">
        <v>159</v>
      </c>
      <c r="C423" s="771"/>
      <c r="D423" s="771" t="str">
        <f>IF('statement of marks'!$G$3="","",'statement of marks'!$G$3)</f>
        <v>6 A</v>
      </c>
      <c r="E423" s="771"/>
      <c r="F423" s="774"/>
      <c r="G423" s="775" t="s">
        <v>160</v>
      </c>
      <c r="H423" s="775"/>
      <c r="I423" s="775"/>
      <c r="J423" s="775">
        <f>IF('statement of marks'!D20="","",'statement of marks'!D20)</f>
        <v>814</v>
      </c>
      <c r="K423" s="775"/>
      <c r="L423" s="775"/>
      <c r="M423" s="776" t="s">
        <v>79</v>
      </c>
      <c r="N423" s="938"/>
      <c r="O423" s="775"/>
      <c r="P423" s="775"/>
      <c r="Q423" s="775" t="str">
        <f>IF('statement of marks'!F20="","",'statement of marks'!F20)</f>
        <v/>
      </c>
      <c r="R423" s="775"/>
      <c r="S423" s="775"/>
      <c r="T423" s="777"/>
      <c r="U423" s="778" t="str">
        <f>IF('statement of marks'!$I$3="","",'statement of marks'!$I$3)</f>
        <v>SCHOOL DISE CODE</v>
      </c>
      <c r="V423" s="779"/>
      <c r="W423" s="779"/>
      <c r="X423" s="780"/>
    </row>
    <row r="424" spans="1:24" ht="15" customHeight="1">
      <c r="A424" s="283"/>
      <c r="B424" s="263" t="s">
        <v>172</v>
      </c>
      <c r="C424" s="264"/>
      <c r="D424" s="781" t="str">
        <f>IF('statement of marks'!G20="","",'statement of marks'!G20)</f>
        <v/>
      </c>
      <c r="E424" s="782"/>
      <c r="F424" s="782"/>
      <c r="G424" s="834" t="str">
        <f>IF('statement of marks'!H20="","",'statement of marks'!H20)</f>
        <v/>
      </c>
      <c r="H424" s="834"/>
      <c r="I424" s="834"/>
      <c r="J424" s="834"/>
      <c r="K424" s="834"/>
      <c r="L424" s="834"/>
      <c r="M424" s="834"/>
      <c r="N424" s="834"/>
      <c r="O424" s="834"/>
      <c r="P424" s="834"/>
      <c r="Q424" s="834"/>
      <c r="R424" s="834"/>
      <c r="S424" s="834"/>
      <c r="T424" s="835"/>
      <c r="U424" s="774" t="str">
        <f>IF('statement of marks'!$J$3="","",'statement of marks'!$J$3)</f>
        <v>08291009401</v>
      </c>
      <c r="V424" s="784"/>
      <c r="W424" s="784"/>
      <c r="X424" s="836"/>
    </row>
    <row r="425" spans="1:24" ht="15" customHeight="1">
      <c r="A425" s="283"/>
      <c r="B425" s="265" t="s">
        <v>161</v>
      </c>
      <c r="C425" s="266" t="s">
        <v>166</v>
      </c>
      <c r="D425" s="837" t="s">
        <v>168</v>
      </c>
      <c r="E425" s="837"/>
      <c r="F425" s="837"/>
      <c r="G425" s="837" t="s">
        <v>169</v>
      </c>
      <c r="H425" s="837"/>
      <c r="I425" s="837"/>
      <c r="J425" s="837" t="s">
        <v>170</v>
      </c>
      <c r="K425" s="837"/>
      <c r="L425" s="837"/>
      <c r="M425" s="838" t="s">
        <v>171</v>
      </c>
      <c r="N425" s="838"/>
      <c r="O425" s="838"/>
      <c r="P425" s="838"/>
      <c r="Q425" s="839" t="s">
        <v>217</v>
      </c>
      <c r="R425" s="841" t="s">
        <v>91</v>
      </c>
      <c r="S425" s="841"/>
      <c r="T425" s="841"/>
      <c r="U425" s="842"/>
      <c r="V425" s="783" t="s">
        <v>218</v>
      </c>
      <c r="W425" s="783"/>
      <c r="X425" s="831"/>
    </row>
    <row r="426" spans="1:24" ht="15" customHeight="1">
      <c r="A426" s="283"/>
      <c r="B426" s="265"/>
      <c r="C426" s="266"/>
      <c r="D426" s="267" t="s">
        <v>219</v>
      </c>
      <c r="E426" s="267" t="s">
        <v>220</v>
      </c>
      <c r="F426" s="268" t="s">
        <v>221</v>
      </c>
      <c r="G426" s="267" t="s">
        <v>219</v>
      </c>
      <c r="H426" s="267" t="s">
        <v>220</v>
      </c>
      <c r="I426" s="268" t="s">
        <v>221</v>
      </c>
      <c r="J426" s="267" t="s">
        <v>219</v>
      </c>
      <c r="K426" s="267" t="s">
        <v>220</v>
      </c>
      <c r="L426" s="268" t="s">
        <v>221</v>
      </c>
      <c r="M426" s="267" t="s">
        <v>219</v>
      </c>
      <c r="N426" s="943" t="s">
        <v>332</v>
      </c>
      <c r="O426" s="267" t="s">
        <v>220</v>
      </c>
      <c r="P426" s="268" t="s">
        <v>221</v>
      </c>
      <c r="Q426" s="840"/>
      <c r="R426" s="267" t="s">
        <v>219</v>
      </c>
      <c r="S426" s="943" t="s">
        <v>332</v>
      </c>
      <c r="T426" s="267" t="s">
        <v>220</v>
      </c>
      <c r="U426" s="268" t="s">
        <v>221</v>
      </c>
      <c r="V426" s="269" t="s">
        <v>26</v>
      </c>
      <c r="W426" s="270" t="s">
        <v>222</v>
      </c>
      <c r="X426" s="271" t="s">
        <v>69</v>
      </c>
    </row>
    <row r="427" spans="1:24" ht="15" customHeight="1">
      <c r="A427" s="284"/>
      <c r="B427" s="832" t="s">
        <v>167</v>
      </c>
      <c r="C427" s="833"/>
      <c r="D427" s="272">
        <f>IF('statement of marks'!L$6="","",'statement of marks'!L$6)</f>
        <v>5</v>
      </c>
      <c r="E427" s="272">
        <f>IF('statement of marks'!M$6="","",'statement of marks'!M$6)</f>
        <v>5</v>
      </c>
      <c r="F427" s="273">
        <f>IF('statement of marks'!N$6="","",'statement of marks'!N$6)</f>
        <v>10</v>
      </c>
      <c r="G427" s="272">
        <f>IF('statement of marks'!O$6="","",'statement of marks'!O$6)</f>
        <v>5</v>
      </c>
      <c r="H427" s="272">
        <f>IF('statement of marks'!P$6="","",'statement of marks'!P$6)</f>
        <v>5</v>
      </c>
      <c r="I427" s="273">
        <f>IF('statement of marks'!Q$6="","",'statement of marks'!Q$6)</f>
        <v>10</v>
      </c>
      <c r="J427" s="272">
        <f>IF('statement of marks'!R$6="","",'statement of marks'!R$6)</f>
        <v>5</v>
      </c>
      <c r="K427" s="272">
        <f>IF('statement of marks'!S$6="","",'statement of marks'!S$6)</f>
        <v>5</v>
      </c>
      <c r="L427" s="273">
        <f>IF('statement of marks'!T$6="","",'statement of marks'!T$6)</f>
        <v>10</v>
      </c>
      <c r="M427" s="272">
        <f>IF('statement of marks'!V$6="","",'statement of marks'!V$6)</f>
        <v>30</v>
      </c>
      <c r="N427" s="944">
        <f>IF('statement of marks'!W$6="","",'statement of marks'!W$6)</f>
        <v>30</v>
      </c>
      <c r="O427" s="272">
        <f>IF('statement of marks'!X$6="","",'statement of marks'!X$6)</f>
        <v>10</v>
      </c>
      <c r="P427" s="273">
        <f>IF('statement of marks'!Y$6="","",'statement of marks'!Y$6)</f>
        <v>70</v>
      </c>
      <c r="Q427" s="274">
        <f>IF('statement of marks'!Z$6="","",'statement of marks'!Z$6)</f>
        <v>100</v>
      </c>
      <c r="R427" s="272">
        <f>IF('statement of marks'!AA$6="","",'statement of marks'!AA$6)</f>
        <v>40</v>
      </c>
      <c r="S427" s="944">
        <f>IF('statement of marks'!AB$6="","",'statement of marks'!AB$6)</f>
        <v>40</v>
      </c>
      <c r="T427" s="272">
        <f>IF('statement of marks'!AC$6="","",'statement of marks'!AC$6)</f>
        <v>20</v>
      </c>
      <c r="U427" s="273">
        <f>IF('statement of marks'!AD$6="","",'statement of marks'!AD$6)</f>
        <v>100</v>
      </c>
      <c r="V427" s="275">
        <f>IF('statement of marks'!AE$6="","",'statement of marks'!AE$6)</f>
        <v>200</v>
      </c>
      <c r="W427" s="272" t="str">
        <f>IF('statement of marks'!AF$6="","",'statement of marks'!AF$6)</f>
        <v/>
      </c>
      <c r="X427" s="276" t="str">
        <f>IF('statement of marks'!AG$6="","",'statement of marks'!AG$6)</f>
        <v/>
      </c>
    </row>
    <row r="428" spans="1:24" ht="15" customHeight="1">
      <c r="A428" s="283"/>
      <c r="B428" s="774" t="str">
        <f>IF('statement of marks'!$L$3="","",'statement of marks'!$L$3)</f>
        <v>HINDI</v>
      </c>
      <c r="C428" s="784"/>
      <c r="D428" s="270">
        <f>IF('statement of marks'!L20="","",'statement of marks'!L20)</f>
        <v>5</v>
      </c>
      <c r="E428" s="270">
        <f>IF('statement of marks'!M20="","",'statement of marks'!M20)</f>
        <v>5</v>
      </c>
      <c r="F428" s="277">
        <f>IF('statement of marks'!N20="","",'statement of marks'!N20)</f>
        <v>10</v>
      </c>
      <c r="G428" s="270">
        <f>IF('statement of marks'!O20="","",'statement of marks'!O20)</f>
        <v>5</v>
      </c>
      <c r="H428" s="270">
        <f>IF('statement of marks'!P20="","",'statement of marks'!P20)</f>
        <v>5</v>
      </c>
      <c r="I428" s="277">
        <f>IF('statement of marks'!Q20="","",'statement of marks'!Q20)</f>
        <v>10</v>
      </c>
      <c r="J428" s="270">
        <f>IF('statement of marks'!R20="","",'statement of marks'!R20)</f>
        <v>5</v>
      </c>
      <c r="K428" s="270">
        <f>IF('statement of marks'!S20="","",'statement of marks'!S20)</f>
        <v>5</v>
      </c>
      <c r="L428" s="277">
        <f>IF('statement of marks'!T20="","",'statement of marks'!T20)</f>
        <v>10</v>
      </c>
      <c r="M428" s="270">
        <f>IF('statement of marks'!V20="","",'statement of marks'!V20)</f>
        <v>27</v>
      </c>
      <c r="N428" s="944">
        <f>IF('statement of marks'!W20="","",'statement of marks'!W20)</f>
        <v>27</v>
      </c>
      <c r="O428" s="270">
        <f>IF('statement of marks'!X20="","",'statement of marks'!X20)</f>
        <v>7</v>
      </c>
      <c r="P428" s="277">
        <f>IF('statement of marks'!Y20="","",'statement of marks'!Y20)</f>
        <v>61</v>
      </c>
      <c r="Q428" s="278">
        <f>IF('statement of marks'!Z20="","",'statement of marks'!Z20)</f>
        <v>91</v>
      </c>
      <c r="R428" s="270">
        <f>IF('statement of marks'!AA20="","",'statement of marks'!AA20)</f>
        <v>27</v>
      </c>
      <c r="S428" s="944">
        <f>IF('statement of marks'!AB20="","",'statement of marks'!AB20)</f>
        <v>27</v>
      </c>
      <c r="T428" s="270">
        <f>IF('statement of marks'!AC20="","",'statement of marks'!AC20)</f>
        <v>20</v>
      </c>
      <c r="U428" s="277">
        <f>IF('statement of marks'!AD20="","",'statement of marks'!AD20)</f>
        <v>74</v>
      </c>
      <c r="V428" s="279">
        <f>IF('statement of marks'!AE20="","",'statement of marks'!AE20)</f>
        <v>165</v>
      </c>
      <c r="W428" s="270">
        <f>IF('statement of marks'!AF20="","",'statement of marks'!AF20)</f>
        <v>83</v>
      </c>
      <c r="X428" s="271" t="str">
        <f>IF('statement of marks'!AG20="","",'statement of marks'!AG20)</f>
        <v>B</v>
      </c>
    </row>
    <row r="429" spans="1:24" ht="15" customHeight="1">
      <c r="A429" s="283"/>
      <c r="B429" s="774" t="str">
        <f>IF('statement of marks'!$AJ$3="","",'statement of marks'!$AJ$3)</f>
        <v>ENGLISH</v>
      </c>
      <c r="C429" s="784"/>
      <c r="D429" s="270">
        <f>IF('statement of marks'!AJ20="","",'statement of marks'!AJ20)</f>
        <v>5</v>
      </c>
      <c r="E429" s="270">
        <f>IF('statement of marks'!AK20="","",'statement of marks'!AK20)</f>
        <v>5</v>
      </c>
      <c r="F429" s="277">
        <f>IF('statement of marks'!AL20="","",'statement of marks'!AL20)</f>
        <v>10</v>
      </c>
      <c r="G429" s="270">
        <f>IF('statement of marks'!AM20="","",'statement of marks'!AM20)</f>
        <v>5</v>
      </c>
      <c r="H429" s="270">
        <f>IF('statement of marks'!AN20="","",'statement of marks'!AN20)</f>
        <v>5</v>
      </c>
      <c r="I429" s="277">
        <f>IF('statement of marks'!AO20="","",'statement of marks'!AO20)</f>
        <v>10</v>
      </c>
      <c r="J429" s="270">
        <f>IF('statement of marks'!AP20="","",'statement of marks'!AP20)</f>
        <v>5</v>
      </c>
      <c r="K429" s="270">
        <f>IF('statement of marks'!AQ20="","",'statement of marks'!AQ20)</f>
        <v>5</v>
      </c>
      <c r="L429" s="277">
        <f>IF('statement of marks'!AR20="","",'statement of marks'!AR20)</f>
        <v>10</v>
      </c>
      <c r="M429" s="270">
        <f>IF('statement of marks'!AT20="","",'statement of marks'!AT20)</f>
        <v>27</v>
      </c>
      <c r="N429" s="944">
        <f>IF('statement of marks'!AU20="","",'statement of marks'!AU20)</f>
        <v>27</v>
      </c>
      <c r="O429" s="270">
        <f>IF('statement of marks'!AV20="","",'statement of marks'!AV20)</f>
        <v>7</v>
      </c>
      <c r="P429" s="277">
        <f>IF('statement of marks'!AW20="","",'statement of marks'!AW20)</f>
        <v>61</v>
      </c>
      <c r="Q429" s="278">
        <f>IF('statement of marks'!AX20="","",'statement of marks'!AX20)</f>
        <v>91</v>
      </c>
      <c r="R429" s="270">
        <f>IF('statement of marks'!AY20="","",'statement of marks'!AY20)</f>
        <v>27</v>
      </c>
      <c r="S429" s="944">
        <f>IF('statement of marks'!AZ20="","",'statement of marks'!AZ20)</f>
        <v>27</v>
      </c>
      <c r="T429" s="270">
        <f>IF('statement of marks'!BA20="","",'statement of marks'!BA20)</f>
        <v>20</v>
      </c>
      <c r="U429" s="277">
        <f>IF('statement of marks'!BB20="","",'statement of marks'!BB20)</f>
        <v>74</v>
      </c>
      <c r="V429" s="279">
        <f>IF('statement of marks'!BC20="","",'statement of marks'!BC20)</f>
        <v>165</v>
      </c>
      <c r="W429" s="270">
        <f>IF('statement of marks'!BD20="","",'statement of marks'!BD20)</f>
        <v>83</v>
      </c>
      <c r="X429" s="271" t="str">
        <f>IF('statement of marks'!BE20="","",'statement of marks'!BE20)</f>
        <v>B</v>
      </c>
    </row>
    <row r="430" spans="1:24" ht="15" customHeight="1">
      <c r="A430" s="283"/>
      <c r="B430" s="774" t="str">
        <f>IF('statement of marks'!BH20="s","SANSKRIT",IF('statement of marks'!BH20="u","URDU",IF('statement of marks'!BH20="g","GUJRATI",IF('statement of marks'!BH20="p","PUNJABI",IF('statement of marks'!BH20="sd","fla/kh","THIRD LANGUAGE")))))</f>
        <v>SANSKRIT</v>
      </c>
      <c r="C430" s="784"/>
      <c r="D430" s="270">
        <f>IF('statement of marks'!BI20="","",'statement of marks'!BI20)</f>
        <v>5</v>
      </c>
      <c r="E430" s="270">
        <f>IF('statement of marks'!BJ20="","",'statement of marks'!BJ20)</f>
        <v>5</v>
      </c>
      <c r="F430" s="277">
        <f>IF('statement of marks'!BK20="","",'statement of marks'!BK20)</f>
        <v>10</v>
      </c>
      <c r="G430" s="270">
        <f>IF('statement of marks'!BL20="","",'statement of marks'!BL20)</f>
        <v>5</v>
      </c>
      <c r="H430" s="270">
        <f>IF('statement of marks'!BM20="","",'statement of marks'!BM20)</f>
        <v>5</v>
      </c>
      <c r="I430" s="277">
        <f>IF('statement of marks'!BN20="","",'statement of marks'!BN20)</f>
        <v>10</v>
      </c>
      <c r="J430" s="270">
        <f>IF('statement of marks'!BO20="","",'statement of marks'!BO20)</f>
        <v>5</v>
      </c>
      <c r="K430" s="270">
        <f>IF('statement of marks'!BP20="","",'statement of marks'!BP20)</f>
        <v>5</v>
      </c>
      <c r="L430" s="277">
        <f>IF('statement of marks'!BQ20="","",'statement of marks'!BQ20)</f>
        <v>10</v>
      </c>
      <c r="M430" s="270">
        <f>IF('statement of marks'!BS20="","",'statement of marks'!BS20)</f>
        <v>50</v>
      </c>
      <c r="N430" s="944"/>
      <c r="O430" s="270">
        <f>IF('statement of marks'!BT20="","",'statement of marks'!BT20)</f>
        <v>20</v>
      </c>
      <c r="P430" s="277">
        <f>IF('statement of marks'!BU20="","",'statement of marks'!BU20)</f>
        <v>70</v>
      </c>
      <c r="Q430" s="278">
        <f>IF('statement of marks'!BV20="","",'statement of marks'!BV20)</f>
        <v>100</v>
      </c>
      <c r="R430" s="270">
        <f>IF('statement of marks'!BW20="","",'statement of marks'!BW20)</f>
        <v>70</v>
      </c>
      <c r="S430" s="944"/>
      <c r="T430" s="270">
        <f>IF('statement of marks'!BX20="","",'statement of marks'!BX20)</f>
        <v>30</v>
      </c>
      <c r="U430" s="277">
        <f>IF('statement of marks'!BY20="","",'statement of marks'!BY20)</f>
        <v>100</v>
      </c>
      <c r="V430" s="279">
        <f>IF('statement of marks'!BZ20="","",'statement of marks'!BZ20)</f>
        <v>200</v>
      </c>
      <c r="W430" s="270">
        <f>IF('statement of marks'!CA20="","",'statement of marks'!CA20)</f>
        <v>100</v>
      </c>
      <c r="X430" s="271" t="str">
        <f>IF('statement of marks'!CB20="","",'statement of marks'!CB20)</f>
        <v>A</v>
      </c>
    </row>
    <row r="431" spans="1:24" ht="15" customHeight="1">
      <c r="A431" s="283"/>
      <c r="B431" s="774" t="str">
        <f>IF('statement of marks'!$CE$3="","",'statement of marks'!$CE$3)</f>
        <v>MATHEMATICS</v>
      </c>
      <c r="C431" s="784"/>
      <c r="D431" s="270">
        <f>IF('statement of marks'!CE20="","",'statement of marks'!CE20)</f>
        <v>5</v>
      </c>
      <c r="E431" s="270">
        <f>IF('statement of marks'!CF20="","",'statement of marks'!CF20)</f>
        <v>5</v>
      </c>
      <c r="F431" s="277">
        <f>IF('statement of marks'!CG20="","",'statement of marks'!CG20)</f>
        <v>10</v>
      </c>
      <c r="G431" s="270">
        <f>IF('statement of marks'!CH20="","",'statement of marks'!CH20)</f>
        <v>5</v>
      </c>
      <c r="H431" s="270">
        <f>IF('statement of marks'!CI20="","",'statement of marks'!CI20)</f>
        <v>5</v>
      </c>
      <c r="I431" s="277">
        <f>IF('statement of marks'!CJ20="","",'statement of marks'!CJ20)</f>
        <v>10</v>
      </c>
      <c r="J431" s="270">
        <f>IF('statement of marks'!CK20="","",'statement of marks'!CK20)</f>
        <v>5</v>
      </c>
      <c r="K431" s="270">
        <f>IF('statement of marks'!CL20="","",'statement of marks'!CL20)</f>
        <v>5</v>
      </c>
      <c r="L431" s="277">
        <f>IF('statement of marks'!CM20="","",'statement of marks'!CM20)</f>
        <v>10</v>
      </c>
      <c r="M431" s="270">
        <f>IF('statement of marks'!CO20="","",'statement of marks'!CO20)</f>
        <v>27</v>
      </c>
      <c r="N431" s="944">
        <f>IF('statement of marks'!CP20="","",'statement of marks'!CP20)</f>
        <v>27</v>
      </c>
      <c r="O431" s="270">
        <f>IF('statement of marks'!CQ20="","",'statement of marks'!CQ20)</f>
        <v>7</v>
      </c>
      <c r="P431" s="277">
        <f>IF('statement of marks'!CR20="","",'statement of marks'!CR20)</f>
        <v>61</v>
      </c>
      <c r="Q431" s="278">
        <f>IF('statement of marks'!CS20="","",'statement of marks'!CS20)</f>
        <v>91</v>
      </c>
      <c r="R431" s="270">
        <f>IF('statement of marks'!CT20="","",'statement of marks'!CT20)</f>
        <v>27</v>
      </c>
      <c r="S431" s="944">
        <v>70</v>
      </c>
      <c r="T431" s="270">
        <f>IF('statement of marks'!CV20="","",'statement of marks'!CV20)</f>
        <v>20</v>
      </c>
      <c r="U431" s="277">
        <f>IF('statement of marks'!CW20="","",'statement of marks'!CW20)</f>
        <v>74</v>
      </c>
      <c r="V431" s="279">
        <f>IF('statement of marks'!CX20="","",'statement of marks'!CX20)</f>
        <v>165</v>
      </c>
      <c r="W431" s="270">
        <f>IF('statement of marks'!CY20="","",'statement of marks'!CY20)</f>
        <v>83</v>
      </c>
      <c r="X431" s="271" t="str">
        <f>IF('statement of marks'!CZ20="","",'statement of marks'!CZ20)</f>
        <v>B</v>
      </c>
    </row>
    <row r="432" spans="1:24" ht="15" customHeight="1">
      <c r="A432" s="283"/>
      <c r="B432" s="774" t="str">
        <f>IF('statement of marks'!$DC$3="","",'statement of marks'!$DC$3)</f>
        <v>SCIENCE</v>
      </c>
      <c r="C432" s="784"/>
      <c r="D432" s="270">
        <f>IF('statement of marks'!DC20="","",'statement of marks'!DC20)</f>
        <v>5</v>
      </c>
      <c r="E432" s="270">
        <f>IF('statement of marks'!DD20="","",'statement of marks'!DD20)</f>
        <v>5</v>
      </c>
      <c r="F432" s="277">
        <f>IF('statement of marks'!DE20="","",'statement of marks'!DE20)</f>
        <v>10</v>
      </c>
      <c r="G432" s="270">
        <f>IF('statement of marks'!DF20="","",'statement of marks'!DF20)</f>
        <v>5</v>
      </c>
      <c r="H432" s="270">
        <f>IF('statement of marks'!DG20="","",'statement of marks'!DG20)</f>
        <v>5</v>
      </c>
      <c r="I432" s="277">
        <f>IF('statement of marks'!DH20="","",'statement of marks'!DH20)</f>
        <v>10</v>
      </c>
      <c r="J432" s="270">
        <f>IF('statement of marks'!DI20="","",'statement of marks'!DI20)</f>
        <v>5</v>
      </c>
      <c r="K432" s="270">
        <f>IF('statement of marks'!DJ20="","",'statement of marks'!DJ20)</f>
        <v>5</v>
      </c>
      <c r="L432" s="277">
        <f>IF('statement of marks'!DK20="","",'statement of marks'!DK20)</f>
        <v>10</v>
      </c>
      <c r="M432" s="270">
        <f>IF('statement of marks'!DM20="","",'statement of marks'!DM20)</f>
        <v>50</v>
      </c>
      <c r="N432" s="944"/>
      <c r="O432" s="270">
        <f>IF('statement of marks'!DN20="","",'statement of marks'!DN20)</f>
        <v>20</v>
      </c>
      <c r="P432" s="277">
        <f>IF('statement of marks'!DO20="","",'statement of marks'!DO20)</f>
        <v>70</v>
      </c>
      <c r="Q432" s="278">
        <f>IF('statement of marks'!DP20="","",'statement of marks'!DP20)</f>
        <v>100</v>
      </c>
      <c r="R432" s="270">
        <f>IF('statement of marks'!DQ20="","",'statement of marks'!DQ20)</f>
        <v>70</v>
      </c>
      <c r="S432" s="944"/>
      <c r="T432" s="270">
        <f>IF('statement of marks'!DR20="","",'statement of marks'!DR20)</f>
        <v>30</v>
      </c>
      <c r="U432" s="277">
        <f>IF('statement of marks'!DS20="","",'statement of marks'!DS20)</f>
        <v>100</v>
      </c>
      <c r="V432" s="279">
        <f>IF('statement of marks'!DT20="","",'statement of marks'!DT20)</f>
        <v>200</v>
      </c>
      <c r="W432" s="270">
        <f>IF('statement of marks'!DU20="","",'statement of marks'!DU20)</f>
        <v>100</v>
      </c>
      <c r="X432" s="271" t="str">
        <f>IF('statement of marks'!DV20="","",'statement of marks'!DV20)</f>
        <v>A</v>
      </c>
    </row>
    <row r="433" spans="1:24" ht="15" customHeight="1">
      <c r="A433" s="283"/>
      <c r="B433" s="774" t="str">
        <f>IF('statement of marks'!$DY$3="","",'statement of marks'!$DY$3)</f>
        <v>SOCIAL STUDIES</v>
      </c>
      <c r="C433" s="784"/>
      <c r="D433" s="270">
        <f>IF('statement of marks'!DY20="","",'statement of marks'!DY20)</f>
        <v>5</v>
      </c>
      <c r="E433" s="270">
        <f>IF('statement of marks'!DZ20="","",'statement of marks'!DZ20)</f>
        <v>5</v>
      </c>
      <c r="F433" s="277">
        <f>IF('statement of marks'!EA20="","",'statement of marks'!EA20)</f>
        <v>10</v>
      </c>
      <c r="G433" s="270">
        <f>IF('statement of marks'!EB20="","",'statement of marks'!EB20)</f>
        <v>5</v>
      </c>
      <c r="H433" s="270">
        <f>IF('statement of marks'!EC20="","",'statement of marks'!EC20)</f>
        <v>5</v>
      </c>
      <c r="I433" s="277">
        <f>IF('statement of marks'!ED20="","",'statement of marks'!ED20)</f>
        <v>10</v>
      </c>
      <c r="J433" s="270">
        <f>IF('statement of marks'!EE20="","",'statement of marks'!EE20)</f>
        <v>5</v>
      </c>
      <c r="K433" s="270">
        <f>IF('statement of marks'!EF20="","",'statement of marks'!EF20)</f>
        <v>5</v>
      </c>
      <c r="L433" s="277">
        <f>IF('statement of marks'!EG20="","",'statement of marks'!EG20)</f>
        <v>10</v>
      </c>
      <c r="M433" s="270">
        <f>IF('statement of marks'!EI20="","",'statement of marks'!EI20)</f>
        <v>50</v>
      </c>
      <c r="N433" s="944"/>
      <c r="O433" s="270">
        <f>IF('statement of marks'!EJ20="","",'statement of marks'!EJ20)</f>
        <v>20</v>
      </c>
      <c r="P433" s="277">
        <f>IF('statement of marks'!EK20="","",'statement of marks'!EK20)</f>
        <v>70</v>
      </c>
      <c r="Q433" s="278">
        <f>IF('statement of marks'!EL20="","",'statement of marks'!EL20)</f>
        <v>100</v>
      </c>
      <c r="R433" s="270">
        <f>IF('statement of marks'!EM20="","",'statement of marks'!EM20)</f>
        <v>70</v>
      </c>
      <c r="S433" s="944"/>
      <c r="T433" s="270">
        <f>IF('statement of marks'!EN20="","",'statement of marks'!EN20)</f>
        <v>30</v>
      </c>
      <c r="U433" s="277">
        <f>IF('statement of marks'!EO20="","",'statement of marks'!EO20)</f>
        <v>100</v>
      </c>
      <c r="V433" s="279">
        <f>IF('statement of marks'!EP20="","",'statement of marks'!EP20)</f>
        <v>200</v>
      </c>
      <c r="W433" s="270">
        <f>IF('statement of marks'!EQ20="","",'statement of marks'!EQ20)</f>
        <v>100</v>
      </c>
      <c r="X433" s="271" t="str">
        <f>IF('statement of marks'!ER20="","",'statement of marks'!ER20)</f>
        <v>A</v>
      </c>
    </row>
    <row r="434" spans="1:24" ht="15" customHeight="1">
      <c r="A434" s="283"/>
      <c r="B434" s="774" t="s">
        <v>173</v>
      </c>
      <c r="C434" s="784"/>
      <c r="D434" s="792" t="s">
        <v>168</v>
      </c>
      <c r="E434" s="792"/>
      <c r="F434" s="792"/>
      <c r="G434" s="792" t="s">
        <v>169</v>
      </c>
      <c r="H434" s="792"/>
      <c r="I434" s="792"/>
      <c r="J434" s="792" t="s">
        <v>178</v>
      </c>
      <c r="K434" s="792"/>
      <c r="L434" s="792"/>
      <c r="M434" s="792" t="s">
        <v>170</v>
      </c>
      <c r="N434" s="792"/>
      <c r="O434" s="792"/>
      <c r="P434" s="792"/>
      <c r="Q434" s="792" t="s">
        <v>223</v>
      </c>
      <c r="R434" s="792"/>
      <c r="S434" s="792"/>
      <c r="T434" s="792"/>
      <c r="U434" s="280"/>
      <c r="V434" s="792" t="s">
        <v>218</v>
      </c>
      <c r="W434" s="792"/>
      <c r="X434" s="827"/>
    </row>
    <row r="435" spans="1:24" ht="15" customHeight="1">
      <c r="A435" s="284"/>
      <c r="B435" s="828" t="s">
        <v>167</v>
      </c>
      <c r="C435" s="829"/>
      <c r="D435" s="830">
        <f>IF('statement of marks'!EU$6="","",'statement of marks'!EU$6)</f>
        <v>20</v>
      </c>
      <c r="E435" s="830"/>
      <c r="F435" s="830"/>
      <c r="G435" s="830">
        <f>IF('statement of marks'!EV$6="","",'statement of marks'!EV$6)</f>
        <v>20</v>
      </c>
      <c r="H435" s="830"/>
      <c r="I435" s="830"/>
      <c r="J435" s="830">
        <f>IF('statement of marks'!EX$6="","",'statement of marks'!EX$6)</f>
        <v>20</v>
      </c>
      <c r="K435" s="830"/>
      <c r="L435" s="830"/>
      <c r="M435" s="830">
        <f>IF('statement of marks'!EW$6="","",'statement of marks'!EW$6)</f>
        <v>20</v>
      </c>
      <c r="N435" s="830"/>
      <c r="O435" s="830"/>
      <c r="P435" s="830"/>
      <c r="Q435" s="830">
        <f>IF('statement of marks'!EY$6="","",'statement of marks'!EY$6)</f>
        <v>20</v>
      </c>
      <c r="R435" s="830"/>
      <c r="S435" s="830"/>
      <c r="T435" s="830"/>
      <c r="U435" s="289"/>
      <c r="V435" s="272">
        <f>IF('statement of marks'!EZ$6="","",'statement of marks'!EZ$6)</f>
        <v>100</v>
      </c>
      <c r="W435" s="272" t="s">
        <v>222</v>
      </c>
      <c r="X435" s="276" t="s">
        <v>69</v>
      </c>
    </row>
    <row r="436" spans="1:24" ht="15" customHeight="1">
      <c r="A436" s="283"/>
      <c r="B436" s="774" t="str">
        <f>IF('statement of marks'!$EU$3="","",'statement of marks'!$EU$3)</f>
        <v>WORK EXPERIENCE</v>
      </c>
      <c r="C436" s="784"/>
      <c r="D436" s="783">
        <f>IF('statement of marks'!EU20="","",'statement of marks'!EU20)</f>
        <v>20</v>
      </c>
      <c r="E436" s="783"/>
      <c r="F436" s="783"/>
      <c r="G436" s="783">
        <f>IF('statement of marks'!EV20="","",'statement of marks'!EV20)</f>
        <v>20</v>
      </c>
      <c r="H436" s="783"/>
      <c r="I436" s="783"/>
      <c r="J436" s="783">
        <f>IF('statement of marks'!EX20="","",'statement of marks'!EX20)</f>
        <v>20</v>
      </c>
      <c r="K436" s="783"/>
      <c r="L436" s="783"/>
      <c r="M436" s="783">
        <f>IF('statement of marks'!EW20="","",'statement of marks'!EW20)</f>
        <v>20</v>
      </c>
      <c r="N436" s="783"/>
      <c r="O436" s="783"/>
      <c r="P436" s="783"/>
      <c r="Q436" s="783">
        <f>IF('statement of marks'!EY20="","",'statement of marks'!EY20)</f>
        <v>20</v>
      </c>
      <c r="R436" s="783"/>
      <c r="S436" s="783"/>
      <c r="T436" s="783"/>
      <c r="U436" s="280"/>
      <c r="V436" s="280">
        <f>IF('statement of marks'!EZ20="","",'statement of marks'!EZ20)</f>
        <v>100</v>
      </c>
      <c r="W436" s="280">
        <f>IF('statement of marks'!FA20="","",'statement of marks'!FA20)</f>
        <v>100</v>
      </c>
      <c r="X436" s="281" t="str">
        <f>IF('statement of marks'!FB20="","",'statement of marks'!FB20)</f>
        <v>A</v>
      </c>
    </row>
    <row r="437" spans="1:24" ht="15" customHeight="1">
      <c r="A437" s="283"/>
      <c r="B437" s="774" t="str">
        <f>IF('statement of marks'!$FE$3="","",'statement of marks'!$FE$3)</f>
        <v>ART EDUCATION</v>
      </c>
      <c r="C437" s="784"/>
      <c r="D437" s="783">
        <f>IF('statement of marks'!FE20="","",'statement of marks'!FE20)</f>
        <v>20</v>
      </c>
      <c r="E437" s="783"/>
      <c r="F437" s="783"/>
      <c r="G437" s="783">
        <f>IF('statement of marks'!FF20="","",'statement of marks'!FF20)</f>
        <v>20</v>
      </c>
      <c r="H437" s="783"/>
      <c r="I437" s="783"/>
      <c r="J437" s="783">
        <f>IF('statement of marks'!FH20="","",'statement of marks'!FH20)</f>
        <v>20</v>
      </c>
      <c r="K437" s="783"/>
      <c r="L437" s="783"/>
      <c r="M437" s="783">
        <f>IF('statement of marks'!FG20="","",'statement of marks'!FG20)</f>
        <v>20</v>
      </c>
      <c r="N437" s="783"/>
      <c r="O437" s="783"/>
      <c r="P437" s="783"/>
      <c r="Q437" s="783">
        <f>IF('statement of marks'!FI20="","",'statement of marks'!FI20)</f>
        <v>20</v>
      </c>
      <c r="R437" s="783"/>
      <c r="S437" s="783"/>
      <c r="T437" s="783"/>
      <c r="U437" s="280"/>
      <c r="V437" s="280">
        <f>IF('statement of marks'!FJ20="","",'statement of marks'!FJ20)</f>
        <v>100</v>
      </c>
      <c r="W437" s="280">
        <f>IF('statement of marks'!FK20="","",'statement of marks'!FK20)</f>
        <v>100</v>
      </c>
      <c r="X437" s="281" t="str">
        <f>IF('statement of marks'!FL20="","",'statement of marks'!FL20)</f>
        <v>A</v>
      </c>
    </row>
    <row r="438" spans="1:24" ht="15" customHeight="1">
      <c r="A438" s="283"/>
      <c r="B438" s="774" t="str">
        <f>IF('statement of marks'!$FO$3="","",'statement of marks'!$FO$3)</f>
        <v>PHYSICIAL EDUCATION</v>
      </c>
      <c r="C438" s="784"/>
      <c r="D438" s="783">
        <f>IF('statement of marks'!FO20="","",'statement of marks'!FO20)</f>
        <v>20</v>
      </c>
      <c r="E438" s="783"/>
      <c r="F438" s="783"/>
      <c r="G438" s="783">
        <f>IF('statement of marks'!FP20="","",'statement of marks'!FP20)</f>
        <v>20</v>
      </c>
      <c r="H438" s="783"/>
      <c r="I438" s="783"/>
      <c r="J438" s="783">
        <f>IF('statement of marks'!FR20="","",'statement of marks'!FR20)</f>
        <v>20</v>
      </c>
      <c r="K438" s="783"/>
      <c r="L438" s="783"/>
      <c r="M438" s="783">
        <f>IF('statement of marks'!FQ20="","",'statement of marks'!FQ20)</f>
        <v>20</v>
      </c>
      <c r="N438" s="783"/>
      <c r="O438" s="783"/>
      <c r="P438" s="783"/>
      <c r="Q438" s="783">
        <f>IF('statement of marks'!FS20="","",'statement of marks'!FS20)</f>
        <v>20</v>
      </c>
      <c r="R438" s="783"/>
      <c r="S438" s="783"/>
      <c r="T438" s="783"/>
      <c r="U438" s="280"/>
      <c r="V438" s="280">
        <f>IF('statement of marks'!FT20="","",'statement of marks'!FT20)</f>
        <v>100</v>
      </c>
      <c r="W438" s="280">
        <f>IF('statement of marks'!FU20="","",'statement of marks'!FU20)</f>
        <v>100</v>
      </c>
      <c r="X438" s="281" t="str">
        <f>IF('statement of marks'!FV20="","",'statement of marks'!FV20)</f>
        <v>A</v>
      </c>
    </row>
    <row r="439" spans="1:24" ht="15" customHeight="1">
      <c r="A439" s="283"/>
      <c r="B439" s="771" t="s">
        <v>174</v>
      </c>
      <c r="C439" s="774"/>
      <c r="D439" s="792" t="str">
        <f>details!$DZ$3</f>
        <v>AUGUST</v>
      </c>
      <c r="E439" s="792"/>
      <c r="F439" s="792"/>
      <c r="G439" s="792" t="str">
        <f>details!$ED$3</f>
        <v>OCTOBER</v>
      </c>
      <c r="H439" s="792"/>
      <c r="I439" s="792"/>
      <c r="J439" s="792" t="str">
        <f>details!$EL$3</f>
        <v>FEBURARY</v>
      </c>
      <c r="K439" s="792"/>
      <c r="L439" s="792"/>
      <c r="M439" s="792" t="str">
        <f>details!$EH$3</f>
        <v>DECEMBER</v>
      </c>
      <c r="N439" s="792"/>
      <c r="O439" s="792"/>
      <c r="P439" s="792"/>
      <c r="Q439" s="792" t="str">
        <f>details!$EP$3</f>
        <v>GRAND TOAL</v>
      </c>
      <c r="R439" s="792"/>
      <c r="S439" s="792"/>
      <c r="T439" s="792"/>
      <c r="U439" s="759" t="s">
        <v>119</v>
      </c>
      <c r="V439" s="760"/>
      <c r="W439" s="760"/>
      <c r="X439" s="761"/>
    </row>
    <row r="440" spans="1:24" ht="15" customHeight="1">
      <c r="A440" s="283"/>
      <c r="B440" s="774" t="s">
        <v>176</v>
      </c>
      <c r="C440" s="784"/>
      <c r="D440" s="826" t="str">
        <f>IF(details!EA20="","",details!EA20)</f>
        <v/>
      </c>
      <c r="E440" s="826"/>
      <c r="F440" s="826"/>
      <c r="G440" s="826" t="str">
        <f>IF(details!EE20="","",details!EE20)</f>
        <v/>
      </c>
      <c r="H440" s="826"/>
      <c r="I440" s="826"/>
      <c r="J440" s="826" t="str">
        <f>IF(details!EM20="","",details!EM20)</f>
        <v/>
      </c>
      <c r="K440" s="826"/>
      <c r="L440" s="826"/>
      <c r="M440" s="826" t="str">
        <f>IF(details!EI20="","",details!EI20)</f>
        <v/>
      </c>
      <c r="N440" s="826"/>
      <c r="O440" s="826"/>
      <c r="P440" s="826"/>
      <c r="Q440" s="826" t="str">
        <f>IF(details!EQ20="","",details!EQ20)</f>
        <v/>
      </c>
      <c r="R440" s="826"/>
      <c r="S440" s="826"/>
      <c r="T440" s="826"/>
      <c r="U440" s="762">
        <f>'statement of marks'!$HL$108</f>
        <v>45046</v>
      </c>
      <c r="V440" s="763"/>
      <c r="W440" s="763"/>
      <c r="X440" s="764"/>
    </row>
    <row r="441" spans="1:24" ht="15" customHeight="1">
      <c r="A441" s="283"/>
      <c r="B441" s="823" t="s">
        <v>175</v>
      </c>
      <c r="C441" s="824"/>
      <c r="D441" s="825" t="str">
        <f>IF(details!DZ20="","",details!DZ20)</f>
        <v/>
      </c>
      <c r="E441" s="825"/>
      <c r="F441" s="825"/>
      <c r="G441" s="825" t="str">
        <f>IF(details!ED20="","",details!ED20)</f>
        <v/>
      </c>
      <c r="H441" s="825"/>
      <c r="I441" s="825"/>
      <c r="J441" s="825" t="str">
        <f>IF(details!EL20="","",details!EL20)</f>
        <v/>
      </c>
      <c r="K441" s="825"/>
      <c r="L441" s="825"/>
      <c r="M441" s="825" t="str">
        <f>IF(details!EH20="","",details!EH20)</f>
        <v/>
      </c>
      <c r="N441" s="825"/>
      <c r="O441" s="825"/>
      <c r="P441" s="825"/>
      <c r="Q441" s="825" t="str">
        <f>IF(details!EP20="","",details!EP20)</f>
        <v/>
      </c>
      <c r="R441" s="825"/>
      <c r="S441" s="825"/>
      <c r="T441" s="825"/>
      <c r="U441" s="759"/>
      <c r="V441" s="760"/>
      <c r="W441" s="760"/>
      <c r="X441" s="761"/>
    </row>
    <row r="442" spans="1:24" ht="15" customHeight="1">
      <c r="A442" s="816"/>
      <c r="B442" s="818" t="s">
        <v>235</v>
      </c>
      <c r="C442" s="819"/>
      <c r="D442" s="813" t="s">
        <v>190</v>
      </c>
      <c r="E442" s="813"/>
      <c r="F442" s="813"/>
      <c r="G442" s="813" t="s">
        <v>191</v>
      </c>
      <c r="H442" s="813"/>
      <c r="I442" s="813"/>
      <c r="J442" s="813" t="s">
        <v>148</v>
      </c>
      <c r="K442" s="813"/>
      <c r="L442" s="813"/>
      <c r="M442" s="813" t="s">
        <v>224</v>
      </c>
      <c r="N442" s="813"/>
      <c r="O442" s="813"/>
      <c r="P442" s="813"/>
      <c r="Q442" s="822" t="s">
        <v>196</v>
      </c>
      <c r="R442" s="822"/>
      <c r="S442" s="822"/>
      <c r="T442" s="822"/>
      <c r="U442" s="813" t="s">
        <v>233</v>
      </c>
      <c r="V442" s="813"/>
      <c r="W442" s="813"/>
      <c r="X442" s="815"/>
    </row>
    <row r="443" spans="1:24" ht="15" customHeight="1">
      <c r="A443" s="817"/>
      <c r="B443" s="820"/>
      <c r="C443" s="821"/>
      <c r="D443" s="813">
        <f>'statement of marks'!HJ20</f>
        <v>1200</v>
      </c>
      <c r="E443" s="813"/>
      <c r="F443" s="813"/>
      <c r="G443" s="813">
        <f>'statement of marks'!HK20</f>
        <v>1095</v>
      </c>
      <c r="H443" s="813"/>
      <c r="I443" s="813"/>
      <c r="J443" s="814">
        <f>'statement of marks'!HL20</f>
        <v>91.25</v>
      </c>
      <c r="K443" s="814"/>
      <c r="L443" s="814"/>
      <c r="M443" s="813" t="str">
        <f>'statement of marks'!HO20</f>
        <v>A</v>
      </c>
      <c r="N443" s="813"/>
      <c r="O443" s="813"/>
      <c r="P443" s="813"/>
      <c r="Q443" s="813">
        <f>'statement of marks'!HN20</f>
        <v>6.9999999999999982</v>
      </c>
      <c r="R443" s="813"/>
      <c r="S443" s="813"/>
      <c r="T443" s="813"/>
      <c r="U443" s="813" t="str">
        <f>'statement of marks'!HI20</f>
        <v>PASSED</v>
      </c>
      <c r="V443" s="813"/>
      <c r="W443" s="813"/>
      <c r="X443" s="815"/>
    </row>
    <row r="444" spans="1:24" ht="15" customHeight="1">
      <c r="A444" s="283"/>
      <c r="B444" s="811" t="s">
        <v>177</v>
      </c>
      <c r="C444" s="812"/>
      <c r="D444" s="792"/>
      <c r="E444" s="792"/>
      <c r="F444" s="792"/>
      <c r="G444" s="792"/>
      <c r="H444" s="792"/>
      <c r="I444" s="792"/>
      <c r="J444" s="792"/>
      <c r="K444" s="792"/>
      <c r="L444" s="792"/>
      <c r="M444" s="792"/>
      <c r="N444" s="792"/>
      <c r="O444" s="792"/>
      <c r="P444" s="792"/>
      <c r="Q444" s="792"/>
      <c r="R444" s="792"/>
      <c r="S444" s="792"/>
      <c r="T444" s="792"/>
      <c r="U444" s="793"/>
      <c r="V444" s="794"/>
      <c r="W444" s="794"/>
      <c r="X444" s="804"/>
    </row>
    <row r="445" spans="1:24" ht="15" customHeight="1">
      <c r="A445" s="283"/>
      <c r="B445" s="809" t="s">
        <v>162</v>
      </c>
      <c r="C445" s="810"/>
      <c r="D445" s="792"/>
      <c r="E445" s="792"/>
      <c r="F445" s="792"/>
      <c r="G445" s="792"/>
      <c r="H445" s="792"/>
      <c r="I445" s="792"/>
      <c r="J445" s="792"/>
      <c r="K445" s="792"/>
      <c r="L445" s="792"/>
      <c r="M445" s="792"/>
      <c r="N445" s="792"/>
      <c r="O445" s="792"/>
      <c r="P445" s="792"/>
      <c r="Q445" s="792"/>
      <c r="R445" s="792"/>
      <c r="S445" s="792"/>
      <c r="T445" s="792"/>
      <c r="U445" s="796"/>
      <c r="V445" s="797"/>
      <c r="W445" s="797"/>
      <c r="X445" s="805"/>
    </row>
    <row r="446" spans="1:24" ht="15" customHeight="1">
      <c r="A446" s="283"/>
      <c r="B446" s="811" t="s">
        <v>163</v>
      </c>
      <c r="C446" s="812"/>
      <c r="D446" s="792"/>
      <c r="E446" s="792"/>
      <c r="F446" s="792"/>
      <c r="G446" s="792"/>
      <c r="H446" s="792"/>
      <c r="I446" s="792"/>
      <c r="J446" s="792"/>
      <c r="K446" s="792"/>
      <c r="L446" s="792"/>
      <c r="M446" s="792"/>
      <c r="N446" s="792"/>
      <c r="O446" s="792"/>
      <c r="P446" s="792"/>
      <c r="Q446" s="793" t="s">
        <v>225</v>
      </c>
      <c r="R446" s="794"/>
      <c r="S446" s="794"/>
      <c r="T446" s="795"/>
      <c r="U446" s="806"/>
      <c r="V446" s="807"/>
      <c r="W446" s="807"/>
      <c r="X446" s="808"/>
    </row>
    <row r="447" spans="1:24" ht="15" customHeight="1">
      <c r="A447" s="283"/>
      <c r="B447" s="802" t="s">
        <v>164</v>
      </c>
      <c r="C447" s="803"/>
      <c r="D447" s="792"/>
      <c r="E447" s="792"/>
      <c r="F447" s="792"/>
      <c r="G447" s="792"/>
      <c r="H447" s="792"/>
      <c r="I447" s="792"/>
      <c r="J447" s="792"/>
      <c r="K447" s="792"/>
      <c r="L447" s="792"/>
      <c r="M447" s="792"/>
      <c r="N447" s="792"/>
      <c r="O447" s="792"/>
      <c r="P447" s="792"/>
      <c r="Q447" s="796"/>
      <c r="R447" s="797"/>
      <c r="S447" s="797"/>
      <c r="T447" s="798"/>
      <c r="U447" s="785" t="s">
        <v>164</v>
      </c>
      <c r="V447" s="785"/>
      <c r="W447" s="785"/>
      <c r="X447" s="786"/>
    </row>
    <row r="448" spans="1:24" ht="15" customHeight="1" thickBot="1">
      <c r="A448" s="282"/>
      <c r="B448" s="787" t="s">
        <v>226</v>
      </c>
      <c r="C448" s="788"/>
      <c r="D448" s="789"/>
      <c r="E448" s="789"/>
      <c r="F448" s="789"/>
      <c r="G448" s="789"/>
      <c r="H448" s="789"/>
      <c r="I448" s="789"/>
      <c r="J448" s="789"/>
      <c r="K448" s="789"/>
      <c r="L448" s="789"/>
      <c r="M448" s="789"/>
      <c r="N448" s="789"/>
      <c r="O448" s="789"/>
      <c r="P448" s="789"/>
      <c r="Q448" s="799"/>
      <c r="R448" s="800"/>
      <c r="S448" s="800"/>
      <c r="T448" s="801"/>
      <c r="U448" s="790" t="s">
        <v>180</v>
      </c>
      <c r="V448" s="790"/>
      <c r="W448" s="790"/>
      <c r="X448" s="791"/>
    </row>
    <row r="449" spans="1:24" ht="15" customHeight="1">
      <c r="A449" s="285"/>
      <c r="B449" s="765" t="s">
        <v>179</v>
      </c>
      <c r="C449" s="766"/>
      <c r="D449" s="766"/>
      <c r="E449" s="766"/>
      <c r="F449" s="766"/>
      <c r="G449" s="766"/>
      <c r="H449" s="766"/>
      <c r="I449" s="766"/>
      <c r="J449" s="766"/>
      <c r="K449" s="766"/>
      <c r="L449" s="766"/>
      <c r="M449" s="766"/>
      <c r="N449" s="766"/>
      <c r="O449" s="766"/>
      <c r="P449" s="766"/>
      <c r="Q449" s="766"/>
      <c r="R449" s="766"/>
      <c r="S449" s="766"/>
      <c r="T449" s="766"/>
      <c r="U449" s="766"/>
      <c r="V449" s="766"/>
      <c r="W449" s="766"/>
      <c r="X449" s="767"/>
    </row>
    <row r="450" spans="1:24" ht="15" customHeight="1">
      <c r="A450" s="283"/>
      <c r="B450" s="768" t="str">
        <f>IF('statement of marks'!$A$1="","",'statement of marks'!$A$1)</f>
        <v>GOVT. HR. SEC. SCHOOL, MARJEEVI, NIMBAHERA</v>
      </c>
      <c r="C450" s="769"/>
      <c r="D450" s="769"/>
      <c r="E450" s="769"/>
      <c r="F450" s="769"/>
      <c r="G450" s="769"/>
      <c r="H450" s="769"/>
      <c r="I450" s="769"/>
      <c r="J450" s="769"/>
      <c r="K450" s="769"/>
      <c r="L450" s="769"/>
      <c r="M450" s="769"/>
      <c r="N450" s="769"/>
      <c r="O450" s="769"/>
      <c r="P450" s="769"/>
      <c r="Q450" s="769"/>
      <c r="R450" s="769"/>
      <c r="S450" s="769"/>
      <c r="T450" s="769"/>
      <c r="U450" s="769"/>
      <c r="V450" s="769"/>
      <c r="W450" s="769"/>
      <c r="X450" s="770"/>
    </row>
    <row r="451" spans="1:24" ht="15" customHeight="1">
      <c r="A451" s="283"/>
      <c r="B451" s="771" t="s">
        <v>118</v>
      </c>
      <c r="C451" s="771"/>
      <c r="D451" s="771" t="str">
        <f>IF('statement of marks'!$H$3="","",'statement of marks'!$H$3)</f>
        <v>2022-23</v>
      </c>
      <c r="E451" s="771"/>
      <c r="F451" s="771"/>
      <c r="G451" s="771"/>
      <c r="H451" s="771"/>
      <c r="I451" s="771"/>
      <c r="J451" s="771"/>
      <c r="K451" s="771"/>
      <c r="L451" s="771"/>
      <c r="M451" s="771"/>
      <c r="N451" s="771"/>
      <c r="O451" s="771"/>
      <c r="P451" s="771"/>
      <c r="Q451" s="771"/>
      <c r="R451" s="771"/>
      <c r="S451" s="771"/>
      <c r="T451" s="771"/>
      <c r="U451" s="771"/>
      <c r="V451" s="771"/>
      <c r="W451" s="771"/>
      <c r="X451" s="772"/>
    </row>
    <row r="452" spans="1:24" ht="15" customHeight="1">
      <c r="A452" s="283"/>
      <c r="B452" s="771" t="s">
        <v>158</v>
      </c>
      <c r="C452" s="771"/>
      <c r="D452" s="771" t="str">
        <f>IF('statement of marks'!I21="","",'statement of marks'!I21)</f>
        <v>A15</v>
      </c>
      <c r="E452" s="771"/>
      <c r="F452" s="771"/>
      <c r="G452" s="771"/>
      <c r="H452" s="771"/>
      <c r="I452" s="771"/>
      <c r="J452" s="771"/>
      <c r="K452" s="771"/>
      <c r="L452" s="771"/>
      <c r="M452" s="771"/>
      <c r="N452" s="771"/>
      <c r="O452" s="771"/>
      <c r="P452" s="771"/>
      <c r="Q452" s="771"/>
      <c r="R452" s="771"/>
      <c r="S452" s="771"/>
      <c r="T452" s="771"/>
      <c r="U452" s="771"/>
      <c r="V452" s="771"/>
      <c r="W452" s="771"/>
      <c r="X452" s="772"/>
    </row>
    <row r="453" spans="1:24" ht="15" customHeight="1">
      <c r="A453" s="283"/>
      <c r="B453" s="771" t="s">
        <v>20</v>
      </c>
      <c r="C453" s="771"/>
      <c r="D453" s="771" t="str">
        <f>IF('statement of marks'!J21="","",'statement of marks'!J21)</f>
        <v>B15</v>
      </c>
      <c r="E453" s="771"/>
      <c r="F453" s="771"/>
      <c r="G453" s="771"/>
      <c r="H453" s="771"/>
      <c r="I453" s="771"/>
      <c r="J453" s="771"/>
      <c r="K453" s="771"/>
      <c r="L453" s="771"/>
      <c r="M453" s="771"/>
      <c r="N453" s="771"/>
      <c r="O453" s="771"/>
      <c r="P453" s="771"/>
      <c r="Q453" s="771"/>
      <c r="R453" s="771"/>
      <c r="S453" s="771"/>
      <c r="T453" s="771"/>
      <c r="U453" s="771"/>
      <c r="V453" s="771"/>
      <c r="W453" s="771"/>
      <c r="X453" s="772"/>
    </row>
    <row r="454" spans="1:24" ht="15" customHeight="1">
      <c r="A454" s="283"/>
      <c r="B454" s="773" t="s">
        <v>21</v>
      </c>
      <c r="C454" s="773"/>
      <c r="D454" s="773" t="str">
        <f>IF('statement of marks'!K21="","",'statement of marks'!K21)</f>
        <v>C15</v>
      </c>
      <c r="E454" s="773"/>
      <c r="F454" s="773"/>
      <c r="G454" s="771"/>
      <c r="H454" s="771"/>
      <c r="I454" s="771"/>
      <c r="J454" s="771"/>
      <c r="K454" s="771"/>
      <c r="L454" s="771"/>
      <c r="M454" s="771"/>
      <c r="N454" s="771"/>
      <c r="O454" s="771"/>
      <c r="P454" s="771"/>
      <c r="Q454" s="771"/>
      <c r="R454" s="771"/>
      <c r="S454" s="771"/>
      <c r="T454" s="771"/>
      <c r="U454" s="771"/>
      <c r="V454" s="771"/>
      <c r="W454" s="771"/>
      <c r="X454" s="772"/>
    </row>
    <row r="455" spans="1:24" ht="15" customHeight="1">
      <c r="A455" s="283"/>
      <c r="B455" s="771" t="s">
        <v>159</v>
      </c>
      <c r="C455" s="771"/>
      <c r="D455" s="771" t="str">
        <f>IF('statement of marks'!$G$3="","",'statement of marks'!$G$3)</f>
        <v>6 A</v>
      </c>
      <c r="E455" s="771"/>
      <c r="F455" s="774"/>
      <c r="G455" s="775" t="s">
        <v>160</v>
      </c>
      <c r="H455" s="775"/>
      <c r="I455" s="775"/>
      <c r="J455" s="775">
        <f>IF('statement of marks'!D21="","",'statement of marks'!D21)</f>
        <v>815</v>
      </c>
      <c r="K455" s="775"/>
      <c r="L455" s="775"/>
      <c r="M455" s="776" t="s">
        <v>79</v>
      </c>
      <c r="N455" s="938"/>
      <c r="O455" s="775"/>
      <c r="P455" s="775"/>
      <c r="Q455" s="775" t="str">
        <f>IF('statement of marks'!F21="","",'statement of marks'!F21)</f>
        <v/>
      </c>
      <c r="R455" s="775"/>
      <c r="S455" s="775"/>
      <c r="T455" s="777"/>
      <c r="U455" s="778" t="str">
        <f>IF('statement of marks'!$I$3="","",'statement of marks'!$I$3)</f>
        <v>SCHOOL DISE CODE</v>
      </c>
      <c r="V455" s="779"/>
      <c r="W455" s="779"/>
      <c r="X455" s="780"/>
    </row>
    <row r="456" spans="1:24" ht="15" customHeight="1">
      <c r="A456" s="283"/>
      <c r="B456" s="263" t="s">
        <v>172</v>
      </c>
      <c r="C456" s="264"/>
      <c r="D456" s="781" t="str">
        <f>IF('statement of marks'!G21="","",'statement of marks'!G21)</f>
        <v/>
      </c>
      <c r="E456" s="782"/>
      <c r="F456" s="782"/>
      <c r="G456" s="834" t="str">
        <f>IF('statement of marks'!H21="","",'statement of marks'!H21)</f>
        <v/>
      </c>
      <c r="H456" s="834"/>
      <c r="I456" s="834"/>
      <c r="J456" s="834"/>
      <c r="K456" s="834"/>
      <c r="L456" s="834"/>
      <c r="M456" s="834"/>
      <c r="N456" s="834"/>
      <c r="O456" s="834"/>
      <c r="P456" s="834"/>
      <c r="Q456" s="834"/>
      <c r="R456" s="834"/>
      <c r="S456" s="834"/>
      <c r="T456" s="835"/>
      <c r="U456" s="774" t="str">
        <f>IF('statement of marks'!$J$3="","",'statement of marks'!$J$3)</f>
        <v>08291009401</v>
      </c>
      <c r="V456" s="784"/>
      <c r="W456" s="784"/>
      <c r="X456" s="836"/>
    </row>
    <row r="457" spans="1:24" ht="15" customHeight="1">
      <c r="A457" s="283"/>
      <c r="B457" s="265" t="s">
        <v>161</v>
      </c>
      <c r="C457" s="266" t="s">
        <v>166</v>
      </c>
      <c r="D457" s="837" t="s">
        <v>168</v>
      </c>
      <c r="E457" s="837"/>
      <c r="F457" s="837"/>
      <c r="G457" s="837" t="s">
        <v>169</v>
      </c>
      <c r="H457" s="837"/>
      <c r="I457" s="837"/>
      <c r="J457" s="837" t="s">
        <v>170</v>
      </c>
      <c r="K457" s="837"/>
      <c r="L457" s="837"/>
      <c r="M457" s="838" t="s">
        <v>171</v>
      </c>
      <c r="N457" s="838"/>
      <c r="O457" s="838"/>
      <c r="P457" s="838"/>
      <c r="Q457" s="839" t="s">
        <v>217</v>
      </c>
      <c r="R457" s="841" t="s">
        <v>91</v>
      </c>
      <c r="S457" s="841"/>
      <c r="T457" s="841"/>
      <c r="U457" s="842"/>
      <c r="V457" s="783" t="s">
        <v>218</v>
      </c>
      <c r="W457" s="783"/>
      <c r="X457" s="831"/>
    </row>
    <row r="458" spans="1:24" ht="15" customHeight="1">
      <c r="A458" s="283"/>
      <c r="B458" s="265"/>
      <c r="C458" s="266"/>
      <c r="D458" s="267" t="s">
        <v>219</v>
      </c>
      <c r="E458" s="267" t="s">
        <v>220</v>
      </c>
      <c r="F458" s="268" t="s">
        <v>221</v>
      </c>
      <c r="G458" s="267" t="s">
        <v>219</v>
      </c>
      <c r="H458" s="267" t="s">
        <v>220</v>
      </c>
      <c r="I458" s="268" t="s">
        <v>221</v>
      </c>
      <c r="J458" s="267" t="s">
        <v>219</v>
      </c>
      <c r="K458" s="267" t="s">
        <v>220</v>
      </c>
      <c r="L458" s="268" t="s">
        <v>221</v>
      </c>
      <c r="M458" s="267" t="s">
        <v>219</v>
      </c>
      <c r="N458" s="943" t="s">
        <v>332</v>
      </c>
      <c r="O458" s="267" t="s">
        <v>220</v>
      </c>
      <c r="P458" s="268" t="s">
        <v>221</v>
      </c>
      <c r="Q458" s="840"/>
      <c r="R458" s="267" t="s">
        <v>219</v>
      </c>
      <c r="S458" s="943" t="s">
        <v>332</v>
      </c>
      <c r="T458" s="267" t="s">
        <v>220</v>
      </c>
      <c r="U458" s="268" t="s">
        <v>221</v>
      </c>
      <c r="V458" s="269" t="s">
        <v>26</v>
      </c>
      <c r="W458" s="270" t="s">
        <v>222</v>
      </c>
      <c r="X458" s="271" t="s">
        <v>69</v>
      </c>
    </row>
    <row r="459" spans="1:24" ht="15" customHeight="1">
      <c r="A459" s="284"/>
      <c r="B459" s="832" t="s">
        <v>167</v>
      </c>
      <c r="C459" s="833"/>
      <c r="D459" s="272">
        <f>IF('statement of marks'!L$6="","",'statement of marks'!L$6)</f>
        <v>5</v>
      </c>
      <c r="E459" s="272">
        <f>IF('statement of marks'!M$6="","",'statement of marks'!M$6)</f>
        <v>5</v>
      </c>
      <c r="F459" s="273">
        <f>IF('statement of marks'!N$6="","",'statement of marks'!N$6)</f>
        <v>10</v>
      </c>
      <c r="G459" s="272">
        <f>IF('statement of marks'!O$6="","",'statement of marks'!O$6)</f>
        <v>5</v>
      </c>
      <c r="H459" s="272">
        <f>IF('statement of marks'!P$6="","",'statement of marks'!P$6)</f>
        <v>5</v>
      </c>
      <c r="I459" s="273">
        <f>IF('statement of marks'!Q$6="","",'statement of marks'!Q$6)</f>
        <v>10</v>
      </c>
      <c r="J459" s="272">
        <f>IF('statement of marks'!R$6="","",'statement of marks'!R$6)</f>
        <v>5</v>
      </c>
      <c r="K459" s="272">
        <f>IF('statement of marks'!S$6="","",'statement of marks'!S$6)</f>
        <v>5</v>
      </c>
      <c r="L459" s="273">
        <f>IF('statement of marks'!T$6="","",'statement of marks'!T$6)</f>
        <v>10</v>
      </c>
      <c r="M459" s="272">
        <f>IF('statement of marks'!V$6="","",'statement of marks'!V$6)</f>
        <v>30</v>
      </c>
      <c r="N459" s="944">
        <f>IF('statement of marks'!W$6="","",'statement of marks'!W$6)</f>
        <v>30</v>
      </c>
      <c r="O459" s="272">
        <f>IF('statement of marks'!X$6="","",'statement of marks'!X$6)</f>
        <v>10</v>
      </c>
      <c r="P459" s="273">
        <f>IF('statement of marks'!Y$6="","",'statement of marks'!Y$6)</f>
        <v>70</v>
      </c>
      <c r="Q459" s="274">
        <f>IF('statement of marks'!Z$6="","",'statement of marks'!Z$6)</f>
        <v>100</v>
      </c>
      <c r="R459" s="272">
        <f>IF('statement of marks'!AA$6="","",'statement of marks'!AA$6)</f>
        <v>40</v>
      </c>
      <c r="S459" s="944">
        <f>IF('statement of marks'!AB$6="","",'statement of marks'!AB$6)</f>
        <v>40</v>
      </c>
      <c r="T459" s="272">
        <f>IF('statement of marks'!AC$6="","",'statement of marks'!AC$6)</f>
        <v>20</v>
      </c>
      <c r="U459" s="273">
        <f>IF('statement of marks'!AD$6="","",'statement of marks'!AD$6)</f>
        <v>100</v>
      </c>
      <c r="V459" s="275">
        <f>IF('statement of marks'!AE$6="","",'statement of marks'!AE$6)</f>
        <v>200</v>
      </c>
      <c r="W459" s="272" t="str">
        <f>IF('statement of marks'!AF$6="","",'statement of marks'!AF$6)</f>
        <v/>
      </c>
      <c r="X459" s="276" t="str">
        <f>IF('statement of marks'!AG$6="","",'statement of marks'!AG$6)</f>
        <v/>
      </c>
    </row>
    <row r="460" spans="1:24" ht="15" customHeight="1">
      <c r="A460" s="283"/>
      <c r="B460" s="774" t="str">
        <f>IF('statement of marks'!$L$3="","",'statement of marks'!$L$3)</f>
        <v>HINDI</v>
      </c>
      <c r="C460" s="784"/>
      <c r="D460" s="270">
        <f>IF('statement of marks'!L21="","",'statement of marks'!L21)</f>
        <v>5</v>
      </c>
      <c r="E460" s="270">
        <f>IF('statement of marks'!M21="","",'statement of marks'!M21)</f>
        <v>5</v>
      </c>
      <c r="F460" s="277">
        <f>IF('statement of marks'!N21="","",'statement of marks'!N21)</f>
        <v>10</v>
      </c>
      <c r="G460" s="270">
        <f>IF('statement of marks'!O21="","",'statement of marks'!O21)</f>
        <v>5</v>
      </c>
      <c r="H460" s="270">
        <f>IF('statement of marks'!P21="","",'statement of marks'!P21)</f>
        <v>5</v>
      </c>
      <c r="I460" s="277">
        <f>IF('statement of marks'!Q21="","",'statement of marks'!Q21)</f>
        <v>10</v>
      </c>
      <c r="J460" s="270">
        <f>IF('statement of marks'!R21="","",'statement of marks'!R21)</f>
        <v>5</v>
      </c>
      <c r="K460" s="270">
        <f>IF('statement of marks'!S21="","",'statement of marks'!S21)</f>
        <v>5</v>
      </c>
      <c r="L460" s="277">
        <f>IF('statement of marks'!T21="","",'statement of marks'!T21)</f>
        <v>10</v>
      </c>
      <c r="M460" s="270">
        <f>IF('statement of marks'!V21="","",'statement of marks'!V21)</f>
        <v>26</v>
      </c>
      <c r="N460" s="944">
        <f>IF('statement of marks'!W21="","",'statement of marks'!W21)</f>
        <v>26</v>
      </c>
      <c r="O460" s="270">
        <f>IF('statement of marks'!X21="","",'statement of marks'!X21)</f>
        <v>6</v>
      </c>
      <c r="P460" s="277">
        <f>IF('statement of marks'!Y21="","",'statement of marks'!Y21)</f>
        <v>58</v>
      </c>
      <c r="Q460" s="278">
        <f>IF('statement of marks'!Z21="","",'statement of marks'!Z21)</f>
        <v>88</v>
      </c>
      <c r="R460" s="270">
        <f>IF('statement of marks'!AA21="","",'statement of marks'!AA21)</f>
        <v>26</v>
      </c>
      <c r="S460" s="944">
        <f>IF('statement of marks'!AB21="","",'statement of marks'!AB21)</f>
        <v>26</v>
      </c>
      <c r="T460" s="270">
        <f>IF('statement of marks'!AC21="","",'statement of marks'!AC21)</f>
        <v>20</v>
      </c>
      <c r="U460" s="277">
        <f>IF('statement of marks'!AD21="","",'statement of marks'!AD21)</f>
        <v>72</v>
      </c>
      <c r="V460" s="279">
        <f>IF('statement of marks'!AE21="","",'statement of marks'!AE21)</f>
        <v>160</v>
      </c>
      <c r="W460" s="270">
        <f>IF('statement of marks'!AF21="","",'statement of marks'!AF21)</f>
        <v>80</v>
      </c>
      <c r="X460" s="271" t="str">
        <f>IF('statement of marks'!AG21="","",'statement of marks'!AG21)</f>
        <v>B</v>
      </c>
    </row>
    <row r="461" spans="1:24" ht="15" customHeight="1">
      <c r="A461" s="283"/>
      <c r="B461" s="774" t="str">
        <f>IF('statement of marks'!$AJ$3="","",'statement of marks'!$AJ$3)</f>
        <v>ENGLISH</v>
      </c>
      <c r="C461" s="784"/>
      <c r="D461" s="270">
        <f>IF('statement of marks'!AJ21="","",'statement of marks'!AJ21)</f>
        <v>5</v>
      </c>
      <c r="E461" s="270">
        <f>IF('statement of marks'!AK21="","",'statement of marks'!AK21)</f>
        <v>5</v>
      </c>
      <c r="F461" s="277">
        <f>IF('statement of marks'!AL21="","",'statement of marks'!AL21)</f>
        <v>10</v>
      </c>
      <c r="G461" s="270">
        <f>IF('statement of marks'!AM21="","",'statement of marks'!AM21)</f>
        <v>5</v>
      </c>
      <c r="H461" s="270">
        <f>IF('statement of marks'!AN21="","",'statement of marks'!AN21)</f>
        <v>5</v>
      </c>
      <c r="I461" s="277">
        <f>IF('statement of marks'!AO21="","",'statement of marks'!AO21)</f>
        <v>10</v>
      </c>
      <c r="J461" s="270">
        <f>IF('statement of marks'!AP21="","",'statement of marks'!AP21)</f>
        <v>5</v>
      </c>
      <c r="K461" s="270">
        <f>IF('statement of marks'!AQ21="","",'statement of marks'!AQ21)</f>
        <v>5</v>
      </c>
      <c r="L461" s="277">
        <f>IF('statement of marks'!AR21="","",'statement of marks'!AR21)</f>
        <v>10</v>
      </c>
      <c r="M461" s="270">
        <f>IF('statement of marks'!AT21="","",'statement of marks'!AT21)</f>
        <v>26</v>
      </c>
      <c r="N461" s="944">
        <f>IF('statement of marks'!AU21="","",'statement of marks'!AU21)</f>
        <v>26</v>
      </c>
      <c r="O461" s="270">
        <f>IF('statement of marks'!AV21="","",'statement of marks'!AV21)</f>
        <v>6</v>
      </c>
      <c r="P461" s="277">
        <f>IF('statement of marks'!AW21="","",'statement of marks'!AW21)</f>
        <v>58</v>
      </c>
      <c r="Q461" s="278">
        <f>IF('statement of marks'!AX21="","",'statement of marks'!AX21)</f>
        <v>88</v>
      </c>
      <c r="R461" s="270">
        <f>IF('statement of marks'!AY21="","",'statement of marks'!AY21)</f>
        <v>26</v>
      </c>
      <c r="S461" s="944">
        <f>IF('statement of marks'!AZ21="","",'statement of marks'!AZ21)</f>
        <v>26</v>
      </c>
      <c r="T461" s="270">
        <f>IF('statement of marks'!BA21="","",'statement of marks'!BA21)</f>
        <v>20</v>
      </c>
      <c r="U461" s="277">
        <f>IF('statement of marks'!BB21="","",'statement of marks'!BB21)</f>
        <v>72</v>
      </c>
      <c r="V461" s="279">
        <f>IF('statement of marks'!BC21="","",'statement of marks'!BC21)</f>
        <v>160</v>
      </c>
      <c r="W461" s="270">
        <f>IF('statement of marks'!BD21="","",'statement of marks'!BD21)</f>
        <v>80</v>
      </c>
      <c r="X461" s="271" t="str">
        <f>IF('statement of marks'!BE21="","",'statement of marks'!BE21)</f>
        <v>B</v>
      </c>
    </row>
    <row r="462" spans="1:24" ht="15" customHeight="1">
      <c r="A462" s="283"/>
      <c r="B462" s="774" t="str">
        <f>IF('statement of marks'!BH21="s","SANSKRIT",IF('statement of marks'!BH21="u","URDU",IF('statement of marks'!BH21="g","GUJRATI",IF('statement of marks'!BH21="p","PUNJABI",IF('statement of marks'!BH21="sd","fla/kh","THIRD LANGUAGE")))))</f>
        <v>SANSKRIT</v>
      </c>
      <c r="C462" s="784"/>
      <c r="D462" s="270">
        <f>IF('statement of marks'!BI21="","",'statement of marks'!BI21)</f>
        <v>5</v>
      </c>
      <c r="E462" s="270">
        <f>IF('statement of marks'!BJ21="","",'statement of marks'!BJ21)</f>
        <v>5</v>
      </c>
      <c r="F462" s="277">
        <f>IF('statement of marks'!BK21="","",'statement of marks'!BK21)</f>
        <v>10</v>
      </c>
      <c r="G462" s="270">
        <f>IF('statement of marks'!BL21="","",'statement of marks'!BL21)</f>
        <v>5</v>
      </c>
      <c r="H462" s="270">
        <f>IF('statement of marks'!BM21="","",'statement of marks'!BM21)</f>
        <v>5</v>
      </c>
      <c r="I462" s="277">
        <f>IF('statement of marks'!BN21="","",'statement of marks'!BN21)</f>
        <v>10</v>
      </c>
      <c r="J462" s="270">
        <f>IF('statement of marks'!BO21="","",'statement of marks'!BO21)</f>
        <v>5</v>
      </c>
      <c r="K462" s="270">
        <f>IF('statement of marks'!BP21="","",'statement of marks'!BP21)</f>
        <v>5</v>
      </c>
      <c r="L462" s="277">
        <f>IF('statement of marks'!BQ21="","",'statement of marks'!BQ21)</f>
        <v>10</v>
      </c>
      <c r="M462" s="270">
        <f>IF('statement of marks'!BS21="","",'statement of marks'!BS21)</f>
        <v>50</v>
      </c>
      <c r="N462" s="944"/>
      <c r="O462" s="270">
        <f>IF('statement of marks'!BT21="","",'statement of marks'!BT21)</f>
        <v>20</v>
      </c>
      <c r="P462" s="277">
        <f>IF('statement of marks'!BU21="","",'statement of marks'!BU21)</f>
        <v>70</v>
      </c>
      <c r="Q462" s="278">
        <f>IF('statement of marks'!BV21="","",'statement of marks'!BV21)</f>
        <v>100</v>
      </c>
      <c r="R462" s="270">
        <f>IF('statement of marks'!BW21="","",'statement of marks'!BW21)</f>
        <v>70</v>
      </c>
      <c r="S462" s="944"/>
      <c r="T462" s="270">
        <f>IF('statement of marks'!BX21="","",'statement of marks'!BX21)</f>
        <v>30</v>
      </c>
      <c r="U462" s="277">
        <f>IF('statement of marks'!BY21="","",'statement of marks'!BY21)</f>
        <v>100</v>
      </c>
      <c r="V462" s="279">
        <f>IF('statement of marks'!BZ21="","",'statement of marks'!BZ21)</f>
        <v>200</v>
      </c>
      <c r="W462" s="270">
        <f>IF('statement of marks'!CA21="","",'statement of marks'!CA21)</f>
        <v>100</v>
      </c>
      <c r="X462" s="271" t="str">
        <f>IF('statement of marks'!CB21="","",'statement of marks'!CB21)</f>
        <v>A</v>
      </c>
    </row>
    <row r="463" spans="1:24" ht="15" customHeight="1">
      <c r="A463" s="283"/>
      <c r="B463" s="774" t="str">
        <f>IF('statement of marks'!$CE$3="","",'statement of marks'!$CE$3)</f>
        <v>MATHEMATICS</v>
      </c>
      <c r="C463" s="784"/>
      <c r="D463" s="270">
        <f>IF('statement of marks'!CE21="","",'statement of marks'!CE21)</f>
        <v>5</v>
      </c>
      <c r="E463" s="270">
        <f>IF('statement of marks'!CF21="","",'statement of marks'!CF21)</f>
        <v>5</v>
      </c>
      <c r="F463" s="277">
        <f>IF('statement of marks'!CG21="","",'statement of marks'!CG21)</f>
        <v>10</v>
      </c>
      <c r="G463" s="270">
        <f>IF('statement of marks'!CH21="","",'statement of marks'!CH21)</f>
        <v>5</v>
      </c>
      <c r="H463" s="270">
        <f>IF('statement of marks'!CI21="","",'statement of marks'!CI21)</f>
        <v>5</v>
      </c>
      <c r="I463" s="277">
        <f>IF('statement of marks'!CJ21="","",'statement of marks'!CJ21)</f>
        <v>10</v>
      </c>
      <c r="J463" s="270">
        <f>IF('statement of marks'!CK21="","",'statement of marks'!CK21)</f>
        <v>5</v>
      </c>
      <c r="K463" s="270">
        <f>IF('statement of marks'!CL21="","",'statement of marks'!CL21)</f>
        <v>5</v>
      </c>
      <c r="L463" s="277">
        <f>IF('statement of marks'!CM21="","",'statement of marks'!CM21)</f>
        <v>10</v>
      </c>
      <c r="M463" s="270">
        <f>IF('statement of marks'!CO21="","",'statement of marks'!CO21)</f>
        <v>26</v>
      </c>
      <c r="N463" s="944">
        <f>IF('statement of marks'!CP21="","",'statement of marks'!CP21)</f>
        <v>26</v>
      </c>
      <c r="O463" s="270">
        <f>IF('statement of marks'!CQ21="","",'statement of marks'!CQ21)</f>
        <v>6</v>
      </c>
      <c r="P463" s="277">
        <f>IF('statement of marks'!CR21="","",'statement of marks'!CR21)</f>
        <v>58</v>
      </c>
      <c r="Q463" s="278">
        <f>IF('statement of marks'!CS21="","",'statement of marks'!CS21)</f>
        <v>88</v>
      </c>
      <c r="R463" s="270">
        <f>IF('statement of marks'!CT21="","",'statement of marks'!CT21)</f>
        <v>26</v>
      </c>
      <c r="S463" s="944">
        <f>IF('statement of marks'!CU21="","",'statement of marks'!CU21)</f>
        <v>26</v>
      </c>
      <c r="T463" s="270">
        <f>IF('statement of marks'!CV21="","",'statement of marks'!CV21)</f>
        <v>20</v>
      </c>
      <c r="U463" s="277">
        <f>IF('statement of marks'!CW21="","",'statement of marks'!CW21)</f>
        <v>72</v>
      </c>
      <c r="V463" s="279">
        <f>IF('statement of marks'!CX21="","",'statement of marks'!CX21)</f>
        <v>160</v>
      </c>
      <c r="W463" s="270">
        <f>IF('statement of marks'!CY21="","",'statement of marks'!CY21)</f>
        <v>80</v>
      </c>
      <c r="X463" s="271" t="str">
        <f>IF('statement of marks'!CZ21="","",'statement of marks'!CZ21)</f>
        <v>B</v>
      </c>
    </row>
    <row r="464" spans="1:24" ht="15" customHeight="1">
      <c r="A464" s="283"/>
      <c r="B464" s="774" t="str">
        <f>IF('statement of marks'!$DC$3="","",'statement of marks'!$DC$3)</f>
        <v>SCIENCE</v>
      </c>
      <c r="C464" s="784"/>
      <c r="D464" s="270">
        <f>IF('statement of marks'!DC21="","",'statement of marks'!DC21)</f>
        <v>5</v>
      </c>
      <c r="E464" s="270">
        <f>IF('statement of marks'!DD21="","",'statement of marks'!DD21)</f>
        <v>5</v>
      </c>
      <c r="F464" s="277">
        <f>IF('statement of marks'!DE21="","",'statement of marks'!DE21)</f>
        <v>10</v>
      </c>
      <c r="G464" s="270">
        <f>IF('statement of marks'!DF21="","",'statement of marks'!DF21)</f>
        <v>5</v>
      </c>
      <c r="H464" s="270">
        <f>IF('statement of marks'!DG21="","",'statement of marks'!DG21)</f>
        <v>5</v>
      </c>
      <c r="I464" s="277">
        <f>IF('statement of marks'!DH21="","",'statement of marks'!DH21)</f>
        <v>10</v>
      </c>
      <c r="J464" s="270">
        <f>IF('statement of marks'!DI21="","",'statement of marks'!DI21)</f>
        <v>5</v>
      </c>
      <c r="K464" s="270">
        <f>IF('statement of marks'!DJ21="","",'statement of marks'!DJ21)</f>
        <v>5</v>
      </c>
      <c r="L464" s="277">
        <f>IF('statement of marks'!DK21="","",'statement of marks'!DK21)</f>
        <v>10</v>
      </c>
      <c r="M464" s="270">
        <f>IF('statement of marks'!DM21="","",'statement of marks'!DM21)</f>
        <v>50</v>
      </c>
      <c r="N464" s="944"/>
      <c r="O464" s="270">
        <f>IF('statement of marks'!DN21="","",'statement of marks'!DN21)</f>
        <v>20</v>
      </c>
      <c r="P464" s="277">
        <f>IF('statement of marks'!DO21="","",'statement of marks'!DO21)</f>
        <v>70</v>
      </c>
      <c r="Q464" s="278">
        <f>IF('statement of marks'!DP21="","",'statement of marks'!DP21)</f>
        <v>100</v>
      </c>
      <c r="R464" s="270">
        <f>IF('statement of marks'!DQ21="","",'statement of marks'!DQ21)</f>
        <v>70</v>
      </c>
      <c r="S464" s="944"/>
      <c r="T464" s="270">
        <f>IF('statement of marks'!DR21="","",'statement of marks'!DR21)</f>
        <v>30</v>
      </c>
      <c r="U464" s="277">
        <f>IF('statement of marks'!DS21="","",'statement of marks'!DS21)</f>
        <v>100</v>
      </c>
      <c r="V464" s="279">
        <f>IF('statement of marks'!DT21="","",'statement of marks'!DT21)</f>
        <v>200</v>
      </c>
      <c r="W464" s="270">
        <f>IF('statement of marks'!DU21="","",'statement of marks'!DU21)</f>
        <v>100</v>
      </c>
      <c r="X464" s="271" t="str">
        <f>IF('statement of marks'!DV21="","",'statement of marks'!DV21)</f>
        <v>A</v>
      </c>
    </row>
    <row r="465" spans="1:24" ht="15" customHeight="1">
      <c r="A465" s="283"/>
      <c r="B465" s="774" t="str">
        <f>IF('statement of marks'!$DY$3="","",'statement of marks'!$DY$3)</f>
        <v>SOCIAL STUDIES</v>
      </c>
      <c r="C465" s="784"/>
      <c r="D465" s="270">
        <f>IF('statement of marks'!DY21="","",'statement of marks'!DY21)</f>
        <v>5</v>
      </c>
      <c r="E465" s="270">
        <f>IF('statement of marks'!DZ21="","",'statement of marks'!DZ21)</f>
        <v>5</v>
      </c>
      <c r="F465" s="277">
        <f>IF('statement of marks'!EA21="","",'statement of marks'!EA21)</f>
        <v>10</v>
      </c>
      <c r="G465" s="270">
        <f>IF('statement of marks'!EB21="","",'statement of marks'!EB21)</f>
        <v>5</v>
      </c>
      <c r="H465" s="270">
        <f>IF('statement of marks'!EC21="","",'statement of marks'!EC21)</f>
        <v>5</v>
      </c>
      <c r="I465" s="277">
        <f>IF('statement of marks'!ED21="","",'statement of marks'!ED21)</f>
        <v>10</v>
      </c>
      <c r="J465" s="270">
        <f>IF('statement of marks'!EE21="","",'statement of marks'!EE21)</f>
        <v>5</v>
      </c>
      <c r="K465" s="270">
        <f>IF('statement of marks'!EF21="","",'statement of marks'!EF21)</f>
        <v>5</v>
      </c>
      <c r="L465" s="277">
        <f>IF('statement of marks'!EG21="","",'statement of marks'!EG21)</f>
        <v>10</v>
      </c>
      <c r="M465" s="270">
        <f>IF('statement of marks'!EI21="","",'statement of marks'!EI21)</f>
        <v>50</v>
      </c>
      <c r="N465" s="944"/>
      <c r="O465" s="270">
        <f>IF('statement of marks'!EJ21="","",'statement of marks'!EJ21)</f>
        <v>20</v>
      </c>
      <c r="P465" s="277">
        <f>IF('statement of marks'!EK21="","",'statement of marks'!EK21)</f>
        <v>70</v>
      </c>
      <c r="Q465" s="278">
        <f>IF('statement of marks'!EL21="","",'statement of marks'!EL21)</f>
        <v>100</v>
      </c>
      <c r="R465" s="270">
        <f>IF('statement of marks'!EM21="","",'statement of marks'!EM21)</f>
        <v>70</v>
      </c>
      <c r="S465" s="944"/>
      <c r="T465" s="270">
        <f>IF('statement of marks'!EN21="","",'statement of marks'!EN21)</f>
        <v>30</v>
      </c>
      <c r="U465" s="277">
        <f>IF('statement of marks'!EO21="","",'statement of marks'!EO21)</f>
        <v>100</v>
      </c>
      <c r="V465" s="279">
        <f>IF('statement of marks'!EP21="","",'statement of marks'!EP21)</f>
        <v>200</v>
      </c>
      <c r="W465" s="270">
        <f>IF('statement of marks'!EQ21="","",'statement of marks'!EQ21)</f>
        <v>100</v>
      </c>
      <c r="X465" s="271" t="str">
        <f>IF('statement of marks'!ER21="","",'statement of marks'!ER21)</f>
        <v>A</v>
      </c>
    </row>
    <row r="466" spans="1:24" ht="15" customHeight="1">
      <c r="A466" s="283"/>
      <c r="B466" s="774" t="s">
        <v>173</v>
      </c>
      <c r="C466" s="784"/>
      <c r="D466" s="792" t="s">
        <v>168</v>
      </c>
      <c r="E466" s="792"/>
      <c r="F466" s="792"/>
      <c r="G466" s="792" t="s">
        <v>169</v>
      </c>
      <c r="H466" s="792"/>
      <c r="I466" s="792"/>
      <c r="J466" s="792" t="s">
        <v>178</v>
      </c>
      <c r="K466" s="792"/>
      <c r="L466" s="792"/>
      <c r="M466" s="792" t="s">
        <v>170</v>
      </c>
      <c r="N466" s="792"/>
      <c r="O466" s="792"/>
      <c r="P466" s="792"/>
      <c r="Q466" s="792" t="s">
        <v>223</v>
      </c>
      <c r="R466" s="792"/>
      <c r="S466" s="792"/>
      <c r="T466" s="792"/>
      <c r="U466" s="280"/>
      <c r="V466" s="792" t="s">
        <v>218</v>
      </c>
      <c r="W466" s="792"/>
      <c r="X466" s="827"/>
    </row>
    <row r="467" spans="1:24" ht="15" customHeight="1">
      <c r="A467" s="284"/>
      <c r="B467" s="828" t="s">
        <v>167</v>
      </c>
      <c r="C467" s="829"/>
      <c r="D467" s="830">
        <f>IF('statement of marks'!EU$6="","",'statement of marks'!EU$6)</f>
        <v>20</v>
      </c>
      <c r="E467" s="830"/>
      <c r="F467" s="830"/>
      <c r="G467" s="830">
        <f>IF('statement of marks'!EV$6="","",'statement of marks'!EV$6)</f>
        <v>20</v>
      </c>
      <c r="H467" s="830"/>
      <c r="I467" s="830"/>
      <c r="J467" s="830">
        <f>IF('statement of marks'!EX$6="","",'statement of marks'!EX$6)</f>
        <v>20</v>
      </c>
      <c r="K467" s="830"/>
      <c r="L467" s="830"/>
      <c r="M467" s="830">
        <f>IF('statement of marks'!EW$6="","",'statement of marks'!EW$6)</f>
        <v>20</v>
      </c>
      <c r="N467" s="830"/>
      <c r="O467" s="830"/>
      <c r="P467" s="830"/>
      <c r="Q467" s="830">
        <f>IF('statement of marks'!EY$6="","",'statement of marks'!EY$6)</f>
        <v>20</v>
      </c>
      <c r="R467" s="830"/>
      <c r="S467" s="830"/>
      <c r="T467" s="830"/>
      <c r="U467" s="289"/>
      <c r="V467" s="272">
        <f>IF('statement of marks'!EZ$6="","",'statement of marks'!EZ$6)</f>
        <v>100</v>
      </c>
      <c r="W467" s="272" t="s">
        <v>222</v>
      </c>
      <c r="X467" s="276" t="s">
        <v>69</v>
      </c>
    </row>
    <row r="468" spans="1:24" ht="15" customHeight="1">
      <c r="A468" s="283"/>
      <c r="B468" s="774" t="str">
        <f>IF('statement of marks'!$EU$3="","",'statement of marks'!$EU$3)</f>
        <v>WORK EXPERIENCE</v>
      </c>
      <c r="C468" s="784"/>
      <c r="D468" s="783">
        <f>IF('statement of marks'!EU21="","",'statement of marks'!EU21)</f>
        <v>20</v>
      </c>
      <c r="E468" s="783"/>
      <c r="F468" s="783"/>
      <c r="G468" s="783">
        <f>IF('statement of marks'!EV21="","",'statement of marks'!EV21)</f>
        <v>20</v>
      </c>
      <c r="H468" s="783"/>
      <c r="I468" s="783"/>
      <c r="J468" s="783">
        <f>IF('statement of marks'!EX21="","",'statement of marks'!EX21)</f>
        <v>20</v>
      </c>
      <c r="K468" s="783"/>
      <c r="L468" s="783"/>
      <c r="M468" s="783">
        <f>IF('statement of marks'!EW21="","",'statement of marks'!EW21)</f>
        <v>20</v>
      </c>
      <c r="N468" s="783"/>
      <c r="O468" s="783"/>
      <c r="P468" s="783"/>
      <c r="Q468" s="783">
        <f>IF('statement of marks'!EY21="","",'statement of marks'!EY21)</f>
        <v>20</v>
      </c>
      <c r="R468" s="783"/>
      <c r="S468" s="783"/>
      <c r="T468" s="783"/>
      <c r="U468" s="280"/>
      <c r="V468" s="280">
        <f>IF('statement of marks'!EZ21="","",'statement of marks'!EZ21)</f>
        <v>100</v>
      </c>
      <c r="W468" s="280">
        <f>IF('statement of marks'!FA21="","",'statement of marks'!FA21)</f>
        <v>100</v>
      </c>
      <c r="X468" s="281" t="str">
        <f>IF('statement of marks'!FB21="","",'statement of marks'!FB21)</f>
        <v>A</v>
      </c>
    </row>
    <row r="469" spans="1:24" ht="15" customHeight="1">
      <c r="A469" s="283"/>
      <c r="B469" s="774" t="str">
        <f>IF('statement of marks'!$FE$3="","",'statement of marks'!$FE$3)</f>
        <v>ART EDUCATION</v>
      </c>
      <c r="C469" s="784"/>
      <c r="D469" s="783">
        <f>IF('statement of marks'!FE21="","",'statement of marks'!FE21)</f>
        <v>20</v>
      </c>
      <c r="E469" s="783"/>
      <c r="F469" s="783"/>
      <c r="G469" s="783">
        <f>IF('statement of marks'!FF21="","",'statement of marks'!FF21)</f>
        <v>20</v>
      </c>
      <c r="H469" s="783"/>
      <c r="I469" s="783"/>
      <c r="J469" s="783">
        <f>IF('statement of marks'!FH21="","",'statement of marks'!FH21)</f>
        <v>20</v>
      </c>
      <c r="K469" s="783"/>
      <c r="L469" s="783"/>
      <c r="M469" s="783">
        <f>IF('statement of marks'!FG21="","",'statement of marks'!FG21)</f>
        <v>20</v>
      </c>
      <c r="N469" s="783"/>
      <c r="O469" s="783"/>
      <c r="P469" s="783"/>
      <c r="Q469" s="783">
        <f>IF('statement of marks'!FI21="","",'statement of marks'!FI21)</f>
        <v>20</v>
      </c>
      <c r="R469" s="783"/>
      <c r="S469" s="783"/>
      <c r="T469" s="783"/>
      <c r="U469" s="280"/>
      <c r="V469" s="280">
        <f>IF('statement of marks'!FJ21="","",'statement of marks'!FJ21)</f>
        <v>100</v>
      </c>
      <c r="W469" s="280">
        <f>IF('statement of marks'!FK21="","",'statement of marks'!FK21)</f>
        <v>100</v>
      </c>
      <c r="X469" s="281" t="str">
        <f>IF('statement of marks'!FL21="","",'statement of marks'!FL21)</f>
        <v>A</v>
      </c>
    </row>
    <row r="470" spans="1:24" ht="15" customHeight="1">
      <c r="A470" s="283"/>
      <c r="B470" s="774" t="str">
        <f>IF('statement of marks'!$FO$3="","",'statement of marks'!$FO$3)</f>
        <v>PHYSICIAL EDUCATION</v>
      </c>
      <c r="C470" s="784"/>
      <c r="D470" s="783">
        <f>IF('statement of marks'!FO21="","",'statement of marks'!FO21)</f>
        <v>20</v>
      </c>
      <c r="E470" s="783"/>
      <c r="F470" s="783"/>
      <c r="G470" s="783">
        <f>IF('statement of marks'!FP21="","",'statement of marks'!FP21)</f>
        <v>20</v>
      </c>
      <c r="H470" s="783"/>
      <c r="I470" s="783"/>
      <c r="J470" s="783">
        <f>IF('statement of marks'!FR21="","",'statement of marks'!FR21)</f>
        <v>20</v>
      </c>
      <c r="K470" s="783"/>
      <c r="L470" s="783"/>
      <c r="M470" s="783">
        <f>IF('statement of marks'!FQ21="","",'statement of marks'!FQ21)</f>
        <v>20</v>
      </c>
      <c r="N470" s="783"/>
      <c r="O470" s="783"/>
      <c r="P470" s="783"/>
      <c r="Q470" s="783">
        <f>IF('statement of marks'!FS21="","",'statement of marks'!FS21)</f>
        <v>20</v>
      </c>
      <c r="R470" s="783"/>
      <c r="S470" s="783"/>
      <c r="T470" s="783"/>
      <c r="U470" s="280"/>
      <c r="V470" s="280">
        <f>IF('statement of marks'!FT21="","",'statement of marks'!FT21)</f>
        <v>100</v>
      </c>
      <c r="W470" s="280">
        <f>IF('statement of marks'!FU21="","",'statement of marks'!FU21)</f>
        <v>100</v>
      </c>
      <c r="X470" s="281" t="str">
        <f>IF('statement of marks'!FV21="","",'statement of marks'!FV21)</f>
        <v>A</v>
      </c>
    </row>
    <row r="471" spans="1:24" ht="15" customHeight="1">
      <c r="A471" s="283"/>
      <c r="B471" s="771" t="s">
        <v>174</v>
      </c>
      <c r="C471" s="774"/>
      <c r="D471" s="792" t="str">
        <f>details!$DZ$3</f>
        <v>AUGUST</v>
      </c>
      <c r="E471" s="792"/>
      <c r="F471" s="792"/>
      <c r="G471" s="792" t="str">
        <f>details!$ED$3</f>
        <v>OCTOBER</v>
      </c>
      <c r="H471" s="792"/>
      <c r="I471" s="792"/>
      <c r="J471" s="792" t="str">
        <f>details!$EL$3</f>
        <v>FEBURARY</v>
      </c>
      <c r="K471" s="792"/>
      <c r="L471" s="792"/>
      <c r="M471" s="792" t="str">
        <f>details!$EH$3</f>
        <v>DECEMBER</v>
      </c>
      <c r="N471" s="792"/>
      <c r="O471" s="792"/>
      <c r="P471" s="792"/>
      <c r="Q471" s="792" t="str">
        <f>details!$EP$3</f>
        <v>GRAND TOAL</v>
      </c>
      <c r="R471" s="792"/>
      <c r="S471" s="792"/>
      <c r="T471" s="792"/>
      <c r="U471" s="759" t="s">
        <v>119</v>
      </c>
      <c r="V471" s="760"/>
      <c r="W471" s="760"/>
      <c r="X471" s="761"/>
    </row>
    <row r="472" spans="1:24" ht="15" customHeight="1">
      <c r="A472" s="283"/>
      <c r="B472" s="774" t="s">
        <v>176</v>
      </c>
      <c r="C472" s="784"/>
      <c r="D472" s="826" t="str">
        <f>IF(details!EA21="","",details!EA21)</f>
        <v/>
      </c>
      <c r="E472" s="826"/>
      <c r="F472" s="826"/>
      <c r="G472" s="826" t="str">
        <f>IF(details!EE21="","",details!EE21)</f>
        <v/>
      </c>
      <c r="H472" s="826"/>
      <c r="I472" s="826"/>
      <c r="J472" s="826" t="str">
        <f>IF(details!EM21="","",details!EM21)</f>
        <v/>
      </c>
      <c r="K472" s="826"/>
      <c r="L472" s="826"/>
      <c r="M472" s="826" t="str">
        <f>IF(details!EI21="","",details!EI21)</f>
        <v/>
      </c>
      <c r="N472" s="826"/>
      <c r="O472" s="826"/>
      <c r="P472" s="826"/>
      <c r="Q472" s="826" t="str">
        <f>IF(details!EQ21="","",details!EQ21)</f>
        <v/>
      </c>
      <c r="R472" s="826"/>
      <c r="S472" s="826"/>
      <c r="T472" s="826"/>
      <c r="U472" s="762">
        <f>'statement of marks'!$HL$108</f>
        <v>45046</v>
      </c>
      <c r="V472" s="763"/>
      <c r="W472" s="763"/>
      <c r="X472" s="764"/>
    </row>
    <row r="473" spans="1:24" ht="15" customHeight="1">
      <c r="A473" s="283"/>
      <c r="B473" s="823" t="s">
        <v>175</v>
      </c>
      <c r="C473" s="824"/>
      <c r="D473" s="825" t="str">
        <f>IF(details!DZ21="","",details!DZ21)</f>
        <v/>
      </c>
      <c r="E473" s="825"/>
      <c r="F473" s="825"/>
      <c r="G473" s="825" t="str">
        <f>IF(details!ED21="","",details!ED21)</f>
        <v/>
      </c>
      <c r="H473" s="825"/>
      <c r="I473" s="825"/>
      <c r="J473" s="825" t="str">
        <f>IF(details!EL21="","",details!EL21)</f>
        <v/>
      </c>
      <c r="K473" s="825"/>
      <c r="L473" s="825"/>
      <c r="M473" s="825" t="str">
        <f>IF(details!EH21="","",details!EH21)</f>
        <v/>
      </c>
      <c r="N473" s="825"/>
      <c r="O473" s="825"/>
      <c r="P473" s="825"/>
      <c r="Q473" s="825" t="str">
        <f>IF(details!EP21="","",details!EP21)</f>
        <v/>
      </c>
      <c r="R473" s="825"/>
      <c r="S473" s="825"/>
      <c r="T473" s="825"/>
      <c r="U473" s="759"/>
      <c r="V473" s="760"/>
      <c r="W473" s="760"/>
      <c r="X473" s="761"/>
    </row>
    <row r="474" spans="1:24" ht="15" customHeight="1">
      <c r="A474" s="816"/>
      <c r="B474" s="818" t="s">
        <v>235</v>
      </c>
      <c r="C474" s="819"/>
      <c r="D474" s="813" t="s">
        <v>190</v>
      </c>
      <c r="E474" s="813"/>
      <c r="F474" s="813"/>
      <c r="G474" s="813" t="s">
        <v>191</v>
      </c>
      <c r="H474" s="813"/>
      <c r="I474" s="813"/>
      <c r="J474" s="813" t="s">
        <v>148</v>
      </c>
      <c r="K474" s="813"/>
      <c r="L474" s="813"/>
      <c r="M474" s="813" t="s">
        <v>224</v>
      </c>
      <c r="N474" s="813"/>
      <c r="O474" s="813"/>
      <c r="P474" s="813"/>
      <c r="Q474" s="822" t="s">
        <v>196</v>
      </c>
      <c r="R474" s="822"/>
      <c r="S474" s="822"/>
      <c r="T474" s="822"/>
      <c r="U474" s="813" t="s">
        <v>233</v>
      </c>
      <c r="V474" s="813"/>
      <c r="W474" s="813"/>
      <c r="X474" s="815"/>
    </row>
    <row r="475" spans="1:24" ht="15" customHeight="1">
      <c r="A475" s="817"/>
      <c r="B475" s="820"/>
      <c r="C475" s="821"/>
      <c r="D475" s="813">
        <f>'statement of marks'!HJ21</f>
        <v>1200</v>
      </c>
      <c r="E475" s="813"/>
      <c r="F475" s="813"/>
      <c r="G475" s="813">
        <f>'statement of marks'!HK21</f>
        <v>1080</v>
      </c>
      <c r="H475" s="813"/>
      <c r="I475" s="813"/>
      <c r="J475" s="814">
        <f>'statement of marks'!HL21</f>
        <v>90</v>
      </c>
      <c r="K475" s="814"/>
      <c r="L475" s="814"/>
      <c r="M475" s="813" t="str">
        <f>'statement of marks'!HO21</f>
        <v>A</v>
      </c>
      <c r="N475" s="813"/>
      <c r="O475" s="813"/>
      <c r="P475" s="813"/>
      <c r="Q475" s="813">
        <f>'statement of marks'!HN21</f>
        <v>7.9999999999999947</v>
      </c>
      <c r="R475" s="813"/>
      <c r="S475" s="813"/>
      <c r="T475" s="813"/>
      <c r="U475" s="813" t="str">
        <f>'statement of marks'!HI21</f>
        <v>PASSED</v>
      </c>
      <c r="V475" s="813"/>
      <c r="W475" s="813"/>
      <c r="X475" s="815"/>
    </row>
    <row r="476" spans="1:24" ht="15" customHeight="1">
      <c r="A476" s="283"/>
      <c r="B476" s="811" t="s">
        <v>177</v>
      </c>
      <c r="C476" s="812"/>
      <c r="D476" s="792"/>
      <c r="E476" s="792"/>
      <c r="F476" s="792"/>
      <c r="G476" s="792"/>
      <c r="H476" s="792"/>
      <c r="I476" s="792"/>
      <c r="J476" s="792"/>
      <c r="K476" s="792"/>
      <c r="L476" s="792"/>
      <c r="M476" s="792"/>
      <c r="N476" s="792"/>
      <c r="O476" s="792"/>
      <c r="P476" s="792"/>
      <c r="Q476" s="792"/>
      <c r="R476" s="792"/>
      <c r="S476" s="792"/>
      <c r="T476" s="792"/>
      <c r="U476" s="793"/>
      <c r="V476" s="794"/>
      <c r="W476" s="794"/>
      <c r="X476" s="804"/>
    </row>
    <row r="477" spans="1:24" ht="15" customHeight="1">
      <c r="A477" s="283"/>
      <c r="B477" s="809" t="s">
        <v>162</v>
      </c>
      <c r="C477" s="810"/>
      <c r="D477" s="792"/>
      <c r="E477" s="792"/>
      <c r="F477" s="792"/>
      <c r="G477" s="792"/>
      <c r="H477" s="792"/>
      <c r="I477" s="792"/>
      <c r="J477" s="792"/>
      <c r="K477" s="792"/>
      <c r="L477" s="792"/>
      <c r="M477" s="792"/>
      <c r="N477" s="792"/>
      <c r="O477" s="792"/>
      <c r="P477" s="792"/>
      <c r="Q477" s="792"/>
      <c r="R477" s="792"/>
      <c r="S477" s="792"/>
      <c r="T477" s="792"/>
      <c r="U477" s="796"/>
      <c r="V477" s="797"/>
      <c r="W477" s="797"/>
      <c r="X477" s="805"/>
    </row>
    <row r="478" spans="1:24" ht="15" customHeight="1">
      <c r="A478" s="283"/>
      <c r="B478" s="811" t="s">
        <v>163</v>
      </c>
      <c r="C478" s="812"/>
      <c r="D478" s="792"/>
      <c r="E478" s="792"/>
      <c r="F478" s="792"/>
      <c r="G478" s="792"/>
      <c r="H478" s="792"/>
      <c r="I478" s="792"/>
      <c r="J478" s="792"/>
      <c r="K478" s="792"/>
      <c r="L478" s="792"/>
      <c r="M478" s="792"/>
      <c r="N478" s="792"/>
      <c r="O478" s="792"/>
      <c r="P478" s="792"/>
      <c r="Q478" s="793" t="s">
        <v>225</v>
      </c>
      <c r="R478" s="794"/>
      <c r="S478" s="794"/>
      <c r="T478" s="795"/>
      <c r="U478" s="806"/>
      <c r="V478" s="807"/>
      <c r="W478" s="807"/>
      <c r="X478" s="808"/>
    </row>
    <row r="479" spans="1:24" ht="15" customHeight="1">
      <c r="A479" s="283"/>
      <c r="B479" s="802" t="s">
        <v>164</v>
      </c>
      <c r="C479" s="803"/>
      <c r="D479" s="792"/>
      <c r="E479" s="792"/>
      <c r="F479" s="792"/>
      <c r="G479" s="792"/>
      <c r="H479" s="792"/>
      <c r="I479" s="792"/>
      <c r="J479" s="792"/>
      <c r="K479" s="792"/>
      <c r="L479" s="792"/>
      <c r="M479" s="792"/>
      <c r="N479" s="792"/>
      <c r="O479" s="792"/>
      <c r="P479" s="792"/>
      <c r="Q479" s="796"/>
      <c r="R479" s="797"/>
      <c r="S479" s="797"/>
      <c r="T479" s="798"/>
      <c r="U479" s="785" t="s">
        <v>164</v>
      </c>
      <c r="V479" s="785"/>
      <c r="W479" s="785"/>
      <c r="X479" s="786"/>
    </row>
    <row r="480" spans="1:24" ht="15" customHeight="1" thickBot="1">
      <c r="A480" s="282"/>
      <c r="B480" s="787" t="s">
        <v>226</v>
      </c>
      <c r="C480" s="788"/>
      <c r="D480" s="789"/>
      <c r="E480" s="789"/>
      <c r="F480" s="789"/>
      <c r="G480" s="789"/>
      <c r="H480" s="789"/>
      <c r="I480" s="789"/>
      <c r="J480" s="789"/>
      <c r="K480" s="789"/>
      <c r="L480" s="789"/>
      <c r="M480" s="789"/>
      <c r="N480" s="789"/>
      <c r="O480" s="789"/>
      <c r="P480" s="789"/>
      <c r="Q480" s="799"/>
      <c r="R480" s="800"/>
      <c r="S480" s="800"/>
      <c r="T480" s="801"/>
      <c r="U480" s="790" t="s">
        <v>180</v>
      </c>
      <c r="V480" s="790"/>
      <c r="W480" s="790"/>
      <c r="X480" s="791"/>
    </row>
    <row r="481" spans="1:24" ht="15" customHeight="1">
      <c r="A481" s="285"/>
      <c r="B481" s="765" t="s">
        <v>179</v>
      </c>
      <c r="C481" s="766"/>
      <c r="D481" s="766"/>
      <c r="E481" s="766"/>
      <c r="F481" s="766"/>
      <c r="G481" s="766"/>
      <c r="H481" s="766"/>
      <c r="I481" s="766"/>
      <c r="J481" s="766"/>
      <c r="K481" s="766"/>
      <c r="L481" s="766"/>
      <c r="M481" s="766"/>
      <c r="N481" s="766"/>
      <c r="O481" s="766"/>
      <c r="P481" s="766"/>
      <c r="Q481" s="766"/>
      <c r="R481" s="766"/>
      <c r="S481" s="766"/>
      <c r="T481" s="766"/>
      <c r="U481" s="766"/>
      <c r="V481" s="766"/>
      <c r="W481" s="766"/>
      <c r="X481" s="767"/>
    </row>
    <row r="482" spans="1:24" ht="15" customHeight="1">
      <c r="A482" s="283"/>
      <c r="B482" s="768" t="str">
        <f>IF('statement of marks'!$A$1="","",'statement of marks'!$A$1)</f>
        <v>GOVT. HR. SEC. SCHOOL, MARJEEVI, NIMBAHERA</v>
      </c>
      <c r="C482" s="769"/>
      <c r="D482" s="769"/>
      <c r="E482" s="769"/>
      <c r="F482" s="769"/>
      <c r="G482" s="769"/>
      <c r="H482" s="769"/>
      <c r="I482" s="769"/>
      <c r="J482" s="769"/>
      <c r="K482" s="769"/>
      <c r="L482" s="769"/>
      <c r="M482" s="769"/>
      <c r="N482" s="769"/>
      <c r="O482" s="769"/>
      <c r="P482" s="769"/>
      <c r="Q482" s="769"/>
      <c r="R482" s="769"/>
      <c r="S482" s="769"/>
      <c r="T482" s="769"/>
      <c r="U482" s="769"/>
      <c r="V482" s="769"/>
      <c r="W482" s="769"/>
      <c r="X482" s="770"/>
    </row>
    <row r="483" spans="1:24" ht="15" customHeight="1">
      <c r="A483" s="283"/>
      <c r="B483" s="771" t="s">
        <v>118</v>
      </c>
      <c r="C483" s="771"/>
      <c r="D483" s="771" t="str">
        <f>IF('statement of marks'!$H$3="","",'statement of marks'!$H$3)</f>
        <v>2022-23</v>
      </c>
      <c r="E483" s="771"/>
      <c r="F483" s="771"/>
      <c r="G483" s="771"/>
      <c r="H483" s="771"/>
      <c r="I483" s="771"/>
      <c r="J483" s="771"/>
      <c r="K483" s="771"/>
      <c r="L483" s="771"/>
      <c r="M483" s="771"/>
      <c r="N483" s="771"/>
      <c r="O483" s="771"/>
      <c r="P483" s="771"/>
      <c r="Q483" s="771"/>
      <c r="R483" s="771"/>
      <c r="S483" s="771"/>
      <c r="T483" s="771"/>
      <c r="U483" s="771"/>
      <c r="V483" s="771"/>
      <c r="W483" s="771"/>
      <c r="X483" s="772"/>
    </row>
    <row r="484" spans="1:24" ht="15" customHeight="1">
      <c r="A484" s="283"/>
      <c r="B484" s="771" t="s">
        <v>158</v>
      </c>
      <c r="C484" s="771"/>
      <c r="D484" s="771" t="str">
        <f>IF('statement of marks'!I22="","",'statement of marks'!I22)</f>
        <v>A16</v>
      </c>
      <c r="E484" s="771"/>
      <c r="F484" s="771"/>
      <c r="G484" s="771"/>
      <c r="H484" s="771"/>
      <c r="I484" s="771"/>
      <c r="J484" s="771"/>
      <c r="K484" s="771"/>
      <c r="L484" s="771"/>
      <c r="M484" s="771"/>
      <c r="N484" s="771"/>
      <c r="O484" s="771"/>
      <c r="P484" s="771"/>
      <c r="Q484" s="771"/>
      <c r="R484" s="771"/>
      <c r="S484" s="771"/>
      <c r="T484" s="771"/>
      <c r="U484" s="771"/>
      <c r="V484" s="771"/>
      <c r="W484" s="771"/>
      <c r="X484" s="772"/>
    </row>
    <row r="485" spans="1:24" ht="15" customHeight="1">
      <c r="A485" s="283"/>
      <c r="B485" s="771" t="s">
        <v>20</v>
      </c>
      <c r="C485" s="771"/>
      <c r="D485" s="771" t="str">
        <f>IF('statement of marks'!J22="","",'statement of marks'!J22)</f>
        <v>B16</v>
      </c>
      <c r="E485" s="771"/>
      <c r="F485" s="771"/>
      <c r="G485" s="771"/>
      <c r="H485" s="771"/>
      <c r="I485" s="771"/>
      <c r="J485" s="771"/>
      <c r="K485" s="771"/>
      <c r="L485" s="771"/>
      <c r="M485" s="771"/>
      <c r="N485" s="771"/>
      <c r="O485" s="771"/>
      <c r="P485" s="771"/>
      <c r="Q485" s="771"/>
      <c r="R485" s="771"/>
      <c r="S485" s="771"/>
      <c r="T485" s="771"/>
      <c r="U485" s="771"/>
      <c r="V485" s="771"/>
      <c r="W485" s="771"/>
      <c r="X485" s="772"/>
    </row>
    <row r="486" spans="1:24" ht="15" customHeight="1">
      <c r="A486" s="283"/>
      <c r="B486" s="773" t="s">
        <v>21</v>
      </c>
      <c r="C486" s="773"/>
      <c r="D486" s="773" t="str">
        <f>IF('statement of marks'!K22="","",'statement of marks'!K22)</f>
        <v>C16</v>
      </c>
      <c r="E486" s="773"/>
      <c r="F486" s="773"/>
      <c r="G486" s="771"/>
      <c r="H486" s="771"/>
      <c r="I486" s="771"/>
      <c r="J486" s="771"/>
      <c r="K486" s="771"/>
      <c r="L486" s="771"/>
      <c r="M486" s="771"/>
      <c r="N486" s="771"/>
      <c r="O486" s="771"/>
      <c r="P486" s="771"/>
      <c r="Q486" s="771"/>
      <c r="R486" s="771"/>
      <c r="S486" s="771"/>
      <c r="T486" s="771"/>
      <c r="U486" s="771"/>
      <c r="V486" s="771"/>
      <c r="W486" s="771"/>
      <c r="X486" s="772"/>
    </row>
    <row r="487" spans="1:24" ht="15" customHeight="1">
      <c r="A487" s="283"/>
      <c r="B487" s="771" t="s">
        <v>159</v>
      </c>
      <c r="C487" s="771"/>
      <c r="D487" s="771" t="str">
        <f>IF('statement of marks'!$G$3="","",'statement of marks'!$G$3)</f>
        <v>6 A</v>
      </c>
      <c r="E487" s="771"/>
      <c r="F487" s="774"/>
      <c r="G487" s="775" t="s">
        <v>160</v>
      </c>
      <c r="H487" s="775"/>
      <c r="I487" s="775"/>
      <c r="J487" s="775">
        <f>IF('statement of marks'!D22="","",'statement of marks'!D22)</f>
        <v>816</v>
      </c>
      <c r="K487" s="775"/>
      <c r="L487" s="775"/>
      <c r="M487" s="776" t="s">
        <v>79</v>
      </c>
      <c r="N487" s="938"/>
      <c r="O487" s="775"/>
      <c r="P487" s="775"/>
      <c r="Q487" s="775" t="str">
        <f>IF('statement of marks'!F22="","",'statement of marks'!F22)</f>
        <v/>
      </c>
      <c r="R487" s="775"/>
      <c r="S487" s="775"/>
      <c r="T487" s="777"/>
      <c r="U487" s="778" t="str">
        <f>IF('statement of marks'!$I$3="","",'statement of marks'!$I$3)</f>
        <v>SCHOOL DISE CODE</v>
      </c>
      <c r="V487" s="779"/>
      <c r="W487" s="779"/>
      <c r="X487" s="780"/>
    </row>
    <row r="488" spans="1:24" ht="15" customHeight="1">
      <c r="A488" s="283"/>
      <c r="B488" s="263" t="s">
        <v>172</v>
      </c>
      <c r="C488" s="264"/>
      <c r="D488" s="781" t="str">
        <f>IF('statement of marks'!G22="","",'statement of marks'!G22)</f>
        <v/>
      </c>
      <c r="E488" s="782"/>
      <c r="F488" s="782"/>
      <c r="G488" s="834" t="str">
        <f>IF('statement of marks'!H22="","",'statement of marks'!H22)</f>
        <v/>
      </c>
      <c r="H488" s="834"/>
      <c r="I488" s="834"/>
      <c r="J488" s="834"/>
      <c r="K488" s="834"/>
      <c r="L488" s="834"/>
      <c r="M488" s="834"/>
      <c r="N488" s="834"/>
      <c r="O488" s="834"/>
      <c r="P488" s="834"/>
      <c r="Q488" s="834"/>
      <c r="R488" s="834"/>
      <c r="S488" s="834"/>
      <c r="T488" s="835"/>
      <c r="U488" s="774" t="str">
        <f>IF('statement of marks'!$J$3="","",'statement of marks'!$J$3)</f>
        <v>08291009401</v>
      </c>
      <c r="V488" s="784"/>
      <c r="W488" s="784"/>
      <c r="X488" s="836"/>
    </row>
    <row r="489" spans="1:24" ht="15" customHeight="1">
      <c r="A489" s="283"/>
      <c r="B489" s="265" t="s">
        <v>161</v>
      </c>
      <c r="C489" s="266" t="s">
        <v>166</v>
      </c>
      <c r="D489" s="837" t="s">
        <v>168</v>
      </c>
      <c r="E489" s="837"/>
      <c r="F489" s="837"/>
      <c r="G489" s="837" t="s">
        <v>169</v>
      </c>
      <c r="H489" s="837"/>
      <c r="I489" s="837"/>
      <c r="J489" s="837" t="s">
        <v>170</v>
      </c>
      <c r="K489" s="837"/>
      <c r="L489" s="837"/>
      <c r="M489" s="838" t="s">
        <v>171</v>
      </c>
      <c r="N489" s="838"/>
      <c r="O489" s="838"/>
      <c r="P489" s="838"/>
      <c r="Q489" s="839" t="s">
        <v>217</v>
      </c>
      <c r="R489" s="841" t="s">
        <v>91</v>
      </c>
      <c r="S489" s="841"/>
      <c r="T489" s="841"/>
      <c r="U489" s="842"/>
      <c r="V489" s="783" t="s">
        <v>218</v>
      </c>
      <c r="W489" s="783"/>
      <c r="X489" s="831"/>
    </row>
    <row r="490" spans="1:24" ht="15" customHeight="1">
      <c r="A490" s="283"/>
      <c r="B490" s="265"/>
      <c r="C490" s="266"/>
      <c r="D490" s="267" t="s">
        <v>219</v>
      </c>
      <c r="E490" s="267" t="s">
        <v>220</v>
      </c>
      <c r="F490" s="268" t="s">
        <v>221</v>
      </c>
      <c r="G490" s="267" t="s">
        <v>219</v>
      </c>
      <c r="H490" s="267" t="s">
        <v>220</v>
      </c>
      <c r="I490" s="268" t="s">
        <v>221</v>
      </c>
      <c r="J490" s="267" t="s">
        <v>219</v>
      </c>
      <c r="K490" s="267" t="s">
        <v>220</v>
      </c>
      <c r="L490" s="268" t="s">
        <v>221</v>
      </c>
      <c r="M490" s="267" t="s">
        <v>219</v>
      </c>
      <c r="N490" s="943" t="s">
        <v>332</v>
      </c>
      <c r="O490" s="267" t="s">
        <v>220</v>
      </c>
      <c r="P490" s="268" t="s">
        <v>221</v>
      </c>
      <c r="Q490" s="840"/>
      <c r="R490" s="267" t="s">
        <v>219</v>
      </c>
      <c r="S490" s="943" t="s">
        <v>332</v>
      </c>
      <c r="T490" s="267" t="s">
        <v>220</v>
      </c>
      <c r="U490" s="268" t="s">
        <v>221</v>
      </c>
      <c r="V490" s="269" t="s">
        <v>26</v>
      </c>
      <c r="W490" s="270" t="s">
        <v>222</v>
      </c>
      <c r="X490" s="271" t="s">
        <v>69</v>
      </c>
    </row>
    <row r="491" spans="1:24" ht="15" customHeight="1">
      <c r="A491" s="284"/>
      <c r="B491" s="832" t="s">
        <v>167</v>
      </c>
      <c r="C491" s="833"/>
      <c r="D491" s="272">
        <f>IF('statement of marks'!L$6="","",'statement of marks'!L$6)</f>
        <v>5</v>
      </c>
      <c r="E491" s="272">
        <f>IF('statement of marks'!M$6="","",'statement of marks'!M$6)</f>
        <v>5</v>
      </c>
      <c r="F491" s="273">
        <f>IF('statement of marks'!N$6="","",'statement of marks'!N$6)</f>
        <v>10</v>
      </c>
      <c r="G491" s="272">
        <f>IF('statement of marks'!O$6="","",'statement of marks'!O$6)</f>
        <v>5</v>
      </c>
      <c r="H491" s="272">
        <f>IF('statement of marks'!P$6="","",'statement of marks'!P$6)</f>
        <v>5</v>
      </c>
      <c r="I491" s="273">
        <f>IF('statement of marks'!Q$6="","",'statement of marks'!Q$6)</f>
        <v>10</v>
      </c>
      <c r="J491" s="272">
        <f>IF('statement of marks'!R$6="","",'statement of marks'!R$6)</f>
        <v>5</v>
      </c>
      <c r="K491" s="272">
        <f>IF('statement of marks'!S$6="","",'statement of marks'!S$6)</f>
        <v>5</v>
      </c>
      <c r="L491" s="273">
        <f>IF('statement of marks'!T$6="","",'statement of marks'!T$6)</f>
        <v>10</v>
      </c>
      <c r="M491" s="272">
        <f>IF('statement of marks'!V$6="","",'statement of marks'!V$6)</f>
        <v>30</v>
      </c>
      <c r="N491" s="944">
        <f>IF('statement of marks'!W$6="","",'statement of marks'!W$6)</f>
        <v>30</v>
      </c>
      <c r="O491" s="272">
        <f>IF('statement of marks'!X$6="","",'statement of marks'!X$6)</f>
        <v>10</v>
      </c>
      <c r="P491" s="273">
        <f>IF('statement of marks'!Y$6="","",'statement of marks'!Y$6)</f>
        <v>70</v>
      </c>
      <c r="Q491" s="274">
        <f>IF('statement of marks'!Z$6="","",'statement of marks'!Z$6)</f>
        <v>100</v>
      </c>
      <c r="R491" s="272">
        <f>IF('statement of marks'!AA$6="","",'statement of marks'!AA$6)</f>
        <v>40</v>
      </c>
      <c r="S491" s="944">
        <f>IF('statement of marks'!AB$6="","",'statement of marks'!AB$6)</f>
        <v>40</v>
      </c>
      <c r="T491" s="272">
        <f>IF('statement of marks'!AC$6="","",'statement of marks'!AC$6)</f>
        <v>20</v>
      </c>
      <c r="U491" s="273">
        <f>IF('statement of marks'!AD$6="","",'statement of marks'!AD$6)</f>
        <v>100</v>
      </c>
      <c r="V491" s="275">
        <f>IF('statement of marks'!AE$6="","",'statement of marks'!AE$6)</f>
        <v>200</v>
      </c>
      <c r="W491" s="272" t="str">
        <f>IF('statement of marks'!AF$6="","",'statement of marks'!AF$6)</f>
        <v/>
      </c>
      <c r="X491" s="276" t="str">
        <f>IF('statement of marks'!AG$6="","",'statement of marks'!AG$6)</f>
        <v/>
      </c>
    </row>
    <row r="492" spans="1:24" ht="15" customHeight="1">
      <c r="A492" s="283"/>
      <c r="B492" s="774" t="str">
        <f>IF('statement of marks'!$L$3="","",'statement of marks'!$L$3)</f>
        <v>HINDI</v>
      </c>
      <c r="C492" s="784"/>
      <c r="D492" s="270">
        <f>IF('statement of marks'!L22="","",'statement of marks'!L22)</f>
        <v>5</v>
      </c>
      <c r="E492" s="270">
        <f>IF('statement of marks'!M22="","",'statement of marks'!M22)</f>
        <v>5</v>
      </c>
      <c r="F492" s="277">
        <f>IF('statement of marks'!N22="","",'statement of marks'!N22)</f>
        <v>10</v>
      </c>
      <c r="G492" s="270">
        <f>IF('statement of marks'!O22="","",'statement of marks'!O22)</f>
        <v>5</v>
      </c>
      <c r="H492" s="270">
        <f>IF('statement of marks'!P22="","",'statement of marks'!P22)</f>
        <v>5</v>
      </c>
      <c r="I492" s="277">
        <f>IF('statement of marks'!Q22="","",'statement of marks'!Q22)</f>
        <v>10</v>
      </c>
      <c r="J492" s="270">
        <f>IF('statement of marks'!R22="","",'statement of marks'!R22)</f>
        <v>5</v>
      </c>
      <c r="K492" s="270">
        <f>IF('statement of marks'!S22="","",'statement of marks'!S22)</f>
        <v>5</v>
      </c>
      <c r="L492" s="277">
        <f>IF('statement of marks'!T22="","",'statement of marks'!T22)</f>
        <v>10</v>
      </c>
      <c r="M492" s="270">
        <f>IF('statement of marks'!V22="","",'statement of marks'!V22)</f>
        <v>25</v>
      </c>
      <c r="N492" s="944">
        <f>IF('statement of marks'!W22="","",'statement of marks'!W22)</f>
        <v>25</v>
      </c>
      <c r="O492" s="270">
        <f>IF('statement of marks'!X22="","",'statement of marks'!X22)</f>
        <v>5</v>
      </c>
      <c r="P492" s="277">
        <f>IF('statement of marks'!Y22="","",'statement of marks'!Y22)</f>
        <v>55</v>
      </c>
      <c r="Q492" s="278">
        <f>IF('statement of marks'!Z22="","",'statement of marks'!Z22)</f>
        <v>85</v>
      </c>
      <c r="R492" s="270">
        <f>IF('statement of marks'!AA22="","",'statement of marks'!AA22)</f>
        <v>25</v>
      </c>
      <c r="S492" s="944">
        <f>IF('statement of marks'!AB22="","",'statement of marks'!AB22)</f>
        <v>25</v>
      </c>
      <c r="T492" s="270">
        <f>IF('statement of marks'!AC22="","",'statement of marks'!AC22)</f>
        <v>20</v>
      </c>
      <c r="U492" s="277">
        <f>IF('statement of marks'!AD22="","",'statement of marks'!AD22)</f>
        <v>70</v>
      </c>
      <c r="V492" s="279">
        <f>IF('statement of marks'!AE22="","",'statement of marks'!AE22)</f>
        <v>155</v>
      </c>
      <c r="W492" s="270">
        <f>IF('statement of marks'!AF22="","",'statement of marks'!AF22)</f>
        <v>78</v>
      </c>
      <c r="X492" s="271" t="str">
        <f>IF('statement of marks'!AG22="","",'statement of marks'!AG22)</f>
        <v>B</v>
      </c>
    </row>
    <row r="493" spans="1:24" ht="15" customHeight="1">
      <c r="A493" s="283"/>
      <c r="B493" s="774" t="str">
        <f>IF('statement of marks'!$AJ$3="","",'statement of marks'!$AJ$3)</f>
        <v>ENGLISH</v>
      </c>
      <c r="C493" s="784"/>
      <c r="D493" s="270">
        <f>IF('statement of marks'!AJ22="","",'statement of marks'!AJ22)</f>
        <v>5</v>
      </c>
      <c r="E493" s="270">
        <f>IF('statement of marks'!AK22="","",'statement of marks'!AK22)</f>
        <v>5</v>
      </c>
      <c r="F493" s="277">
        <f>IF('statement of marks'!AL22="","",'statement of marks'!AL22)</f>
        <v>10</v>
      </c>
      <c r="G493" s="270">
        <f>IF('statement of marks'!AM22="","",'statement of marks'!AM22)</f>
        <v>5</v>
      </c>
      <c r="H493" s="270">
        <f>IF('statement of marks'!AN22="","",'statement of marks'!AN22)</f>
        <v>5</v>
      </c>
      <c r="I493" s="277">
        <f>IF('statement of marks'!AO22="","",'statement of marks'!AO22)</f>
        <v>10</v>
      </c>
      <c r="J493" s="270">
        <f>IF('statement of marks'!AP22="","",'statement of marks'!AP22)</f>
        <v>5</v>
      </c>
      <c r="K493" s="270">
        <f>IF('statement of marks'!AQ22="","",'statement of marks'!AQ22)</f>
        <v>5</v>
      </c>
      <c r="L493" s="277">
        <f>IF('statement of marks'!AR22="","",'statement of marks'!AR22)</f>
        <v>10</v>
      </c>
      <c r="M493" s="270">
        <f>IF('statement of marks'!AT22="","",'statement of marks'!AT22)</f>
        <v>25</v>
      </c>
      <c r="N493" s="944">
        <f>IF('statement of marks'!AU22="","",'statement of marks'!AU22)</f>
        <v>25</v>
      </c>
      <c r="O493" s="270">
        <f>IF('statement of marks'!AV22="","",'statement of marks'!AV22)</f>
        <v>5</v>
      </c>
      <c r="P493" s="277">
        <f>IF('statement of marks'!AW22="","",'statement of marks'!AW22)</f>
        <v>55</v>
      </c>
      <c r="Q493" s="278">
        <f>IF('statement of marks'!AX22="","",'statement of marks'!AX22)</f>
        <v>85</v>
      </c>
      <c r="R493" s="270">
        <f>IF('statement of marks'!AY22="","",'statement of marks'!AY22)</f>
        <v>25</v>
      </c>
      <c r="S493" s="944">
        <f>IF('statement of marks'!AZ22="","",'statement of marks'!AZ22)</f>
        <v>25</v>
      </c>
      <c r="T493" s="270">
        <f>IF('statement of marks'!BA22="","",'statement of marks'!BA22)</f>
        <v>20</v>
      </c>
      <c r="U493" s="277">
        <f>IF('statement of marks'!BB22="","",'statement of marks'!BB22)</f>
        <v>70</v>
      </c>
      <c r="V493" s="279">
        <f>IF('statement of marks'!BC22="","",'statement of marks'!BC22)</f>
        <v>155</v>
      </c>
      <c r="W493" s="270">
        <f>IF('statement of marks'!BD22="","",'statement of marks'!BD22)</f>
        <v>78</v>
      </c>
      <c r="X493" s="271" t="str">
        <f>IF('statement of marks'!BE22="","",'statement of marks'!BE22)</f>
        <v>B</v>
      </c>
    </row>
    <row r="494" spans="1:24" ht="15" customHeight="1">
      <c r="A494" s="283"/>
      <c r="B494" s="774" t="str">
        <f>IF('statement of marks'!BH22="s","SANSKRIT",IF('statement of marks'!BH22="u","URDU",IF('statement of marks'!BH22="g","GUJRATI",IF('statement of marks'!BH22="p","PUNJABI",IF('statement of marks'!BH22="sd","fla/kh","THIRD LANGUAGE")))))</f>
        <v>SANSKRIT</v>
      </c>
      <c r="C494" s="784"/>
      <c r="D494" s="270">
        <f>IF('statement of marks'!BI22="","",'statement of marks'!BI22)</f>
        <v>5</v>
      </c>
      <c r="E494" s="270">
        <f>IF('statement of marks'!BJ22="","",'statement of marks'!BJ22)</f>
        <v>5</v>
      </c>
      <c r="F494" s="277">
        <f>IF('statement of marks'!BK22="","",'statement of marks'!BK22)</f>
        <v>10</v>
      </c>
      <c r="G494" s="270">
        <f>IF('statement of marks'!BL22="","",'statement of marks'!BL22)</f>
        <v>5</v>
      </c>
      <c r="H494" s="270">
        <f>IF('statement of marks'!BM22="","",'statement of marks'!BM22)</f>
        <v>5</v>
      </c>
      <c r="I494" s="277">
        <f>IF('statement of marks'!BN22="","",'statement of marks'!BN22)</f>
        <v>10</v>
      </c>
      <c r="J494" s="270">
        <f>IF('statement of marks'!BO22="","",'statement of marks'!BO22)</f>
        <v>5</v>
      </c>
      <c r="K494" s="270">
        <f>IF('statement of marks'!BP22="","",'statement of marks'!BP22)</f>
        <v>5</v>
      </c>
      <c r="L494" s="277">
        <f>IF('statement of marks'!BQ22="","",'statement of marks'!BQ22)</f>
        <v>10</v>
      </c>
      <c r="M494" s="270">
        <f>IF('statement of marks'!BS22="","",'statement of marks'!BS22)</f>
        <v>50</v>
      </c>
      <c r="N494" s="944"/>
      <c r="O494" s="270">
        <f>IF('statement of marks'!BT22="","",'statement of marks'!BT22)</f>
        <v>20</v>
      </c>
      <c r="P494" s="277">
        <f>IF('statement of marks'!BU22="","",'statement of marks'!BU22)</f>
        <v>70</v>
      </c>
      <c r="Q494" s="278">
        <f>IF('statement of marks'!BV22="","",'statement of marks'!BV22)</f>
        <v>100</v>
      </c>
      <c r="R494" s="270">
        <f>IF('statement of marks'!BW22="","",'statement of marks'!BW22)</f>
        <v>70</v>
      </c>
      <c r="S494" s="944"/>
      <c r="T494" s="270">
        <f>IF('statement of marks'!BX22="","",'statement of marks'!BX22)</f>
        <v>30</v>
      </c>
      <c r="U494" s="277">
        <f>IF('statement of marks'!BY22="","",'statement of marks'!BY22)</f>
        <v>100</v>
      </c>
      <c r="V494" s="279">
        <f>IF('statement of marks'!BZ22="","",'statement of marks'!BZ22)</f>
        <v>200</v>
      </c>
      <c r="W494" s="270">
        <f>IF('statement of marks'!CA22="","",'statement of marks'!CA22)</f>
        <v>100</v>
      </c>
      <c r="X494" s="271" t="str">
        <f>IF('statement of marks'!CB22="","",'statement of marks'!CB22)</f>
        <v>A</v>
      </c>
    </row>
    <row r="495" spans="1:24" ht="15" customHeight="1">
      <c r="A495" s="283"/>
      <c r="B495" s="774" t="str">
        <f>IF('statement of marks'!$CE$3="","",'statement of marks'!$CE$3)</f>
        <v>MATHEMATICS</v>
      </c>
      <c r="C495" s="784"/>
      <c r="D495" s="270">
        <f>IF('statement of marks'!CE22="","",'statement of marks'!CE22)</f>
        <v>5</v>
      </c>
      <c r="E495" s="270">
        <f>IF('statement of marks'!CF22="","",'statement of marks'!CF22)</f>
        <v>5</v>
      </c>
      <c r="F495" s="277">
        <f>IF('statement of marks'!CG22="","",'statement of marks'!CG22)</f>
        <v>10</v>
      </c>
      <c r="G495" s="270">
        <f>IF('statement of marks'!CH22="","",'statement of marks'!CH22)</f>
        <v>5</v>
      </c>
      <c r="H495" s="270">
        <f>IF('statement of marks'!CI22="","",'statement of marks'!CI22)</f>
        <v>5</v>
      </c>
      <c r="I495" s="277">
        <f>IF('statement of marks'!CJ22="","",'statement of marks'!CJ22)</f>
        <v>10</v>
      </c>
      <c r="J495" s="270">
        <f>IF('statement of marks'!CK22="","",'statement of marks'!CK22)</f>
        <v>5</v>
      </c>
      <c r="K495" s="270">
        <f>IF('statement of marks'!CL22="","",'statement of marks'!CL22)</f>
        <v>5</v>
      </c>
      <c r="L495" s="277">
        <f>IF('statement of marks'!CM22="","",'statement of marks'!CM22)</f>
        <v>10</v>
      </c>
      <c r="M495" s="270">
        <f>IF('statement of marks'!CO22="","",'statement of marks'!CO22)</f>
        <v>25</v>
      </c>
      <c r="N495" s="944">
        <f>IF('statement of marks'!CP22="","",'statement of marks'!CP22)</f>
        <v>25</v>
      </c>
      <c r="O495" s="270">
        <f>IF('statement of marks'!CQ22="","",'statement of marks'!CQ22)</f>
        <v>5</v>
      </c>
      <c r="P495" s="277">
        <f>IF('statement of marks'!CR22="","",'statement of marks'!CR22)</f>
        <v>55</v>
      </c>
      <c r="Q495" s="278">
        <f>IF('statement of marks'!CS22="","",'statement of marks'!CS22)</f>
        <v>85</v>
      </c>
      <c r="R495" s="270">
        <f>IF('statement of marks'!CT22="","",'statement of marks'!CT22)</f>
        <v>25</v>
      </c>
      <c r="S495" s="944">
        <f>IF('statement of marks'!CU22="","",'statement of marks'!CU22)</f>
        <v>25</v>
      </c>
      <c r="T495" s="270">
        <f>IF('statement of marks'!CV22="","",'statement of marks'!CV22)</f>
        <v>20</v>
      </c>
      <c r="U495" s="277">
        <f>IF('statement of marks'!CW22="","",'statement of marks'!CW22)</f>
        <v>70</v>
      </c>
      <c r="V495" s="279">
        <f>IF('statement of marks'!CX22="","",'statement of marks'!CX22)</f>
        <v>155</v>
      </c>
      <c r="W495" s="270">
        <f>IF('statement of marks'!CY22="","",'statement of marks'!CY22)</f>
        <v>78</v>
      </c>
      <c r="X495" s="271" t="str">
        <f>IF('statement of marks'!CZ22="","",'statement of marks'!CZ22)</f>
        <v>B</v>
      </c>
    </row>
    <row r="496" spans="1:24" ht="15" customHeight="1">
      <c r="A496" s="283"/>
      <c r="B496" s="774" t="str">
        <f>IF('statement of marks'!$DC$3="","",'statement of marks'!$DC$3)</f>
        <v>SCIENCE</v>
      </c>
      <c r="C496" s="784"/>
      <c r="D496" s="270">
        <f>IF('statement of marks'!DC22="","",'statement of marks'!DC22)</f>
        <v>5</v>
      </c>
      <c r="E496" s="270">
        <f>IF('statement of marks'!DD22="","",'statement of marks'!DD22)</f>
        <v>5</v>
      </c>
      <c r="F496" s="277">
        <f>IF('statement of marks'!DE22="","",'statement of marks'!DE22)</f>
        <v>10</v>
      </c>
      <c r="G496" s="270">
        <f>IF('statement of marks'!DF22="","",'statement of marks'!DF22)</f>
        <v>5</v>
      </c>
      <c r="H496" s="270">
        <f>IF('statement of marks'!DG22="","",'statement of marks'!DG22)</f>
        <v>5</v>
      </c>
      <c r="I496" s="277">
        <f>IF('statement of marks'!DH22="","",'statement of marks'!DH22)</f>
        <v>10</v>
      </c>
      <c r="J496" s="270">
        <f>IF('statement of marks'!DI22="","",'statement of marks'!DI22)</f>
        <v>5</v>
      </c>
      <c r="K496" s="270">
        <f>IF('statement of marks'!DJ22="","",'statement of marks'!DJ22)</f>
        <v>5</v>
      </c>
      <c r="L496" s="277">
        <f>IF('statement of marks'!DK22="","",'statement of marks'!DK22)</f>
        <v>10</v>
      </c>
      <c r="M496" s="270">
        <f>IF('statement of marks'!DM22="","",'statement of marks'!DM22)</f>
        <v>50</v>
      </c>
      <c r="N496" s="944"/>
      <c r="O496" s="270">
        <f>IF('statement of marks'!DN22="","",'statement of marks'!DN22)</f>
        <v>20</v>
      </c>
      <c r="P496" s="277">
        <f>IF('statement of marks'!DO22="","",'statement of marks'!DO22)</f>
        <v>70</v>
      </c>
      <c r="Q496" s="278">
        <f>IF('statement of marks'!DP22="","",'statement of marks'!DP22)</f>
        <v>100</v>
      </c>
      <c r="R496" s="270">
        <f>IF('statement of marks'!DQ22="","",'statement of marks'!DQ22)</f>
        <v>70</v>
      </c>
      <c r="S496" s="944"/>
      <c r="T496" s="270">
        <f>IF('statement of marks'!DR22="","",'statement of marks'!DR22)</f>
        <v>30</v>
      </c>
      <c r="U496" s="277">
        <f>IF('statement of marks'!DS22="","",'statement of marks'!DS22)</f>
        <v>100</v>
      </c>
      <c r="V496" s="279">
        <f>IF('statement of marks'!DT22="","",'statement of marks'!DT22)</f>
        <v>200</v>
      </c>
      <c r="W496" s="270">
        <f>IF('statement of marks'!DU22="","",'statement of marks'!DU22)</f>
        <v>100</v>
      </c>
      <c r="X496" s="271" t="str">
        <f>IF('statement of marks'!DV22="","",'statement of marks'!DV22)</f>
        <v>A</v>
      </c>
    </row>
    <row r="497" spans="1:24" ht="15" customHeight="1">
      <c r="A497" s="283"/>
      <c r="B497" s="774" t="str">
        <f>IF('statement of marks'!$DY$3="","",'statement of marks'!$DY$3)</f>
        <v>SOCIAL STUDIES</v>
      </c>
      <c r="C497" s="784"/>
      <c r="D497" s="270">
        <f>IF('statement of marks'!DY22="","",'statement of marks'!DY22)</f>
        <v>5</v>
      </c>
      <c r="E497" s="270">
        <f>IF('statement of marks'!DZ22="","",'statement of marks'!DZ22)</f>
        <v>5</v>
      </c>
      <c r="F497" s="277">
        <f>IF('statement of marks'!EA22="","",'statement of marks'!EA22)</f>
        <v>10</v>
      </c>
      <c r="G497" s="270">
        <f>IF('statement of marks'!EB22="","",'statement of marks'!EB22)</f>
        <v>5</v>
      </c>
      <c r="H497" s="270">
        <f>IF('statement of marks'!EC22="","",'statement of marks'!EC22)</f>
        <v>5</v>
      </c>
      <c r="I497" s="277">
        <f>IF('statement of marks'!ED22="","",'statement of marks'!ED22)</f>
        <v>10</v>
      </c>
      <c r="J497" s="270">
        <f>IF('statement of marks'!EE22="","",'statement of marks'!EE22)</f>
        <v>5</v>
      </c>
      <c r="K497" s="270">
        <f>IF('statement of marks'!EF22="","",'statement of marks'!EF22)</f>
        <v>5</v>
      </c>
      <c r="L497" s="277">
        <f>IF('statement of marks'!EG22="","",'statement of marks'!EG22)</f>
        <v>10</v>
      </c>
      <c r="M497" s="270">
        <f>IF('statement of marks'!EI22="","",'statement of marks'!EI22)</f>
        <v>50</v>
      </c>
      <c r="N497" s="944"/>
      <c r="O497" s="270">
        <f>IF('statement of marks'!EJ22="","",'statement of marks'!EJ22)</f>
        <v>20</v>
      </c>
      <c r="P497" s="277">
        <f>IF('statement of marks'!EK22="","",'statement of marks'!EK22)</f>
        <v>70</v>
      </c>
      <c r="Q497" s="278">
        <f>IF('statement of marks'!EL22="","",'statement of marks'!EL22)</f>
        <v>100</v>
      </c>
      <c r="R497" s="270">
        <f>IF('statement of marks'!EM22="","",'statement of marks'!EM22)</f>
        <v>70</v>
      </c>
      <c r="S497" s="944"/>
      <c r="T497" s="270">
        <f>IF('statement of marks'!EN22="","",'statement of marks'!EN22)</f>
        <v>30</v>
      </c>
      <c r="U497" s="277">
        <f>IF('statement of marks'!EO22="","",'statement of marks'!EO22)</f>
        <v>100</v>
      </c>
      <c r="V497" s="279">
        <f>IF('statement of marks'!EP22="","",'statement of marks'!EP22)</f>
        <v>200</v>
      </c>
      <c r="W497" s="270">
        <f>IF('statement of marks'!EQ22="","",'statement of marks'!EQ22)</f>
        <v>100</v>
      </c>
      <c r="X497" s="271" t="str">
        <f>IF('statement of marks'!ER22="","",'statement of marks'!ER22)</f>
        <v>A</v>
      </c>
    </row>
    <row r="498" spans="1:24" ht="15" customHeight="1">
      <c r="A498" s="283"/>
      <c r="B498" s="774" t="s">
        <v>173</v>
      </c>
      <c r="C498" s="784"/>
      <c r="D498" s="792" t="s">
        <v>168</v>
      </c>
      <c r="E498" s="792"/>
      <c r="F498" s="792"/>
      <c r="G498" s="792" t="s">
        <v>169</v>
      </c>
      <c r="H498" s="792"/>
      <c r="I498" s="792"/>
      <c r="J498" s="792" t="s">
        <v>178</v>
      </c>
      <c r="K498" s="792"/>
      <c r="L498" s="792"/>
      <c r="M498" s="792" t="s">
        <v>170</v>
      </c>
      <c r="N498" s="792"/>
      <c r="O498" s="792"/>
      <c r="P498" s="792"/>
      <c r="Q498" s="792" t="s">
        <v>223</v>
      </c>
      <c r="R498" s="792"/>
      <c r="S498" s="792"/>
      <c r="T498" s="792"/>
      <c r="U498" s="280"/>
      <c r="V498" s="792" t="s">
        <v>218</v>
      </c>
      <c r="W498" s="792"/>
      <c r="X498" s="827"/>
    </row>
    <row r="499" spans="1:24" ht="15" customHeight="1">
      <c r="A499" s="284"/>
      <c r="B499" s="828" t="s">
        <v>167</v>
      </c>
      <c r="C499" s="829"/>
      <c r="D499" s="830">
        <f>IF('statement of marks'!EU$6="","",'statement of marks'!EU$6)</f>
        <v>20</v>
      </c>
      <c r="E499" s="830"/>
      <c r="F499" s="830"/>
      <c r="G499" s="830">
        <f>IF('statement of marks'!EV$6="","",'statement of marks'!EV$6)</f>
        <v>20</v>
      </c>
      <c r="H499" s="830"/>
      <c r="I499" s="830"/>
      <c r="J499" s="830">
        <f>IF('statement of marks'!EX$6="","",'statement of marks'!EX$6)</f>
        <v>20</v>
      </c>
      <c r="K499" s="830"/>
      <c r="L499" s="830"/>
      <c r="M499" s="830">
        <f>IF('statement of marks'!EW$6="","",'statement of marks'!EW$6)</f>
        <v>20</v>
      </c>
      <c r="N499" s="830"/>
      <c r="O499" s="830"/>
      <c r="P499" s="830"/>
      <c r="Q499" s="830">
        <f>IF('statement of marks'!EY$6="","",'statement of marks'!EY$6)</f>
        <v>20</v>
      </c>
      <c r="R499" s="830"/>
      <c r="S499" s="830"/>
      <c r="T499" s="830"/>
      <c r="U499" s="289"/>
      <c r="V499" s="272">
        <f>IF('statement of marks'!EZ$6="","",'statement of marks'!EZ$6)</f>
        <v>100</v>
      </c>
      <c r="W499" s="272" t="s">
        <v>222</v>
      </c>
      <c r="X499" s="276" t="s">
        <v>69</v>
      </c>
    </row>
    <row r="500" spans="1:24" ht="15" customHeight="1">
      <c r="A500" s="283"/>
      <c r="B500" s="774" t="str">
        <f>IF('statement of marks'!$EU$3="","",'statement of marks'!$EU$3)</f>
        <v>WORK EXPERIENCE</v>
      </c>
      <c r="C500" s="784"/>
      <c r="D500" s="783">
        <f>IF('statement of marks'!EU22="","",'statement of marks'!EU22)</f>
        <v>20</v>
      </c>
      <c r="E500" s="783"/>
      <c r="F500" s="783"/>
      <c r="G500" s="783">
        <f>IF('statement of marks'!EV22="","",'statement of marks'!EV22)</f>
        <v>20</v>
      </c>
      <c r="H500" s="783"/>
      <c r="I500" s="783"/>
      <c r="J500" s="783">
        <f>IF('statement of marks'!EX22="","",'statement of marks'!EX22)</f>
        <v>20</v>
      </c>
      <c r="K500" s="783"/>
      <c r="L500" s="783"/>
      <c r="M500" s="783">
        <f>IF('statement of marks'!EW22="","",'statement of marks'!EW22)</f>
        <v>20</v>
      </c>
      <c r="N500" s="783"/>
      <c r="O500" s="783"/>
      <c r="P500" s="783"/>
      <c r="Q500" s="783">
        <f>IF('statement of marks'!EY22="","",'statement of marks'!EY22)</f>
        <v>20</v>
      </c>
      <c r="R500" s="783"/>
      <c r="S500" s="783"/>
      <c r="T500" s="783"/>
      <c r="U500" s="280"/>
      <c r="V500" s="280">
        <f>IF('statement of marks'!EZ22="","",'statement of marks'!EZ22)</f>
        <v>100</v>
      </c>
      <c r="W500" s="280">
        <f>IF('statement of marks'!FA22="","",'statement of marks'!FA22)</f>
        <v>100</v>
      </c>
      <c r="X500" s="281" t="str">
        <f>IF('statement of marks'!FB22="","",'statement of marks'!FB22)</f>
        <v>A</v>
      </c>
    </row>
    <row r="501" spans="1:24" ht="15" customHeight="1">
      <c r="A501" s="283"/>
      <c r="B501" s="774" t="str">
        <f>IF('statement of marks'!$FE$3="","",'statement of marks'!$FE$3)</f>
        <v>ART EDUCATION</v>
      </c>
      <c r="C501" s="784"/>
      <c r="D501" s="783">
        <f>IF('statement of marks'!FE22="","",'statement of marks'!FE22)</f>
        <v>20</v>
      </c>
      <c r="E501" s="783"/>
      <c r="F501" s="783"/>
      <c r="G501" s="783">
        <f>IF('statement of marks'!FF22="","",'statement of marks'!FF22)</f>
        <v>20</v>
      </c>
      <c r="H501" s="783"/>
      <c r="I501" s="783"/>
      <c r="J501" s="783">
        <f>IF('statement of marks'!FH22="","",'statement of marks'!FH22)</f>
        <v>20</v>
      </c>
      <c r="K501" s="783"/>
      <c r="L501" s="783"/>
      <c r="M501" s="783">
        <f>IF('statement of marks'!FG22="","",'statement of marks'!FG22)</f>
        <v>20</v>
      </c>
      <c r="N501" s="783"/>
      <c r="O501" s="783"/>
      <c r="P501" s="783"/>
      <c r="Q501" s="783">
        <f>IF('statement of marks'!FI22="","",'statement of marks'!FI22)</f>
        <v>20</v>
      </c>
      <c r="R501" s="783"/>
      <c r="S501" s="783"/>
      <c r="T501" s="783"/>
      <c r="U501" s="280"/>
      <c r="V501" s="280">
        <f>IF('statement of marks'!FJ22="","",'statement of marks'!FJ22)</f>
        <v>100</v>
      </c>
      <c r="W501" s="280">
        <f>IF('statement of marks'!FK22="","",'statement of marks'!FK22)</f>
        <v>100</v>
      </c>
      <c r="X501" s="281" t="str">
        <f>IF('statement of marks'!FL22="","",'statement of marks'!FL22)</f>
        <v>A</v>
      </c>
    </row>
    <row r="502" spans="1:24" ht="15" customHeight="1">
      <c r="A502" s="283"/>
      <c r="B502" s="774" t="str">
        <f>IF('statement of marks'!$FO$3="","",'statement of marks'!$FO$3)</f>
        <v>PHYSICIAL EDUCATION</v>
      </c>
      <c r="C502" s="784"/>
      <c r="D502" s="783">
        <f>IF('statement of marks'!FO22="","",'statement of marks'!FO22)</f>
        <v>20</v>
      </c>
      <c r="E502" s="783"/>
      <c r="F502" s="783"/>
      <c r="G502" s="783">
        <f>IF('statement of marks'!FP22="","",'statement of marks'!FP22)</f>
        <v>20</v>
      </c>
      <c r="H502" s="783"/>
      <c r="I502" s="783"/>
      <c r="J502" s="783">
        <f>IF('statement of marks'!FR22="","",'statement of marks'!FR22)</f>
        <v>20</v>
      </c>
      <c r="K502" s="783"/>
      <c r="L502" s="783"/>
      <c r="M502" s="783">
        <f>IF('statement of marks'!FQ22="","",'statement of marks'!FQ22)</f>
        <v>20</v>
      </c>
      <c r="N502" s="783"/>
      <c r="O502" s="783"/>
      <c r="P502" s="783"/>
      <c r="Q502" s="783">
        <f>IF('statement of marks'!FS22="","",'statement of marks'!FS22)</f>
        <v>20</v>
      </c>
      <c r="R502" s="783"/>
      <c r="S502" s="783"/>
      <c r="T502" s="783"/>
      <c r="U502" s="280"/>
      <c r="V502" s="280">
        <f>IF('statement of marks'!FT22="","",'statement of marks'!FT22)</f>
        <v>100</v>
      </c>
      <c r="W502" s="280">
        <f>IF('statement of marks'!FU22="","",'statement of marks'!FU22)</f>
        <v>100</v>
      </c>
      <c r="X502" s="281" t="str">
        <f>IF('statement of marks'!FV22="","",'statement of marks'!FV22)</f>
        <v>A</v>
      </c>
    </row>
    <row r="503" spans="1:24" ht="15" customHeight="1">
      <c r="A503" s="283"/>
      <c r="B503" s="771" t="s">
        <v>174</v>
      </c>
      <c r="C503" s="774"/>
      <c r="D503" s="792" t="str">
        <f>details!$DZ$3</f>
        <v>AUGUST</v>
      </c>
      <c r="E503" s="792"/>
      <c r="F503" s="792"/>
      <c r="G503" s="792" t="str">
        <f>details!$ED$3</f>
        <v>OCTOBER</v>
      </c>
      <c r="H503" s="792"/>
      <c r="I503" s="792"/>
      <c r="J503" s="792" t="str">
        <f>details!$EL$3</f>
        <v>FEBURARY</v>
      </c>
      <c r="K503" s="792"/>
      <c r="L503" s="792"/>
      <c r="M503" s="792" t="str">
        <f>details!$EH$3</f>
        <v>DECEMBER</v>
      </c>
      <c r="N503" s="792"/>
      <c r="O503" s="792"/>
      <c r="P503" s="792"/>
      <c r="Q503" s="792" t="str">
        <f>details!$EP$3</f>
        <v>GRAND TOAL</v>
      </c>
      <c r="R503" s="792"/>
      <c r="S503" s="792"/>
      <c r="T503" s="792"/>
      <c r="U503" s="759" t="s">
        <v>119</v>
      </c>
      <c r="V503" s="760"/>
      <c r="W503" s="760"/>
      <c r="X503" s="761"/>
    </row>
    <row r="504" spans="1:24" ht="15" customHeight="1">
      <c r="A504" s="283"/>
      <c r="B504" s="774" t="s">
        <v>176</v>
      </c>
      <c r="C504" s="784"/>
      <c r="D504" s="826" t="str">
        <f>IF(details!EA22="","",details!EA22)</f>
        <v/>
      </c>
      <c r="E504" s="826"/>
      <c r="F504" s="826"/>
      <c r="G504" s="826" t="str">
        <f>IF(details!EE22="","",details!EE22)</f>
        <v/>
      </c>
      <c r="H504" s="826"/>
      <c r="I504" s="826"/>
      <c r="J504" s="826" t="str">
        <f>IF(details!EM22="","",details!EM22)</f>
        <v/>
      </c>
      <c r="K504" s="826"/>
      <c r="L504" s="826"/>
      <c r="M504" s="826" t="str">
        <f>IF(details!EI22="","",details!EI22)</f>
        <v/>
      </c>
      <c r="N504" s="826"/>
      <c r="O504" s="826"/>
      <c r="P504" s="826"/>
      <c r="Q504" s="826" t="str">
        <f>IF(details!EQ22="","",details!EQ22)</f>
        <v/>
      </c>
      <c r="R504" s="826"/>
      <c r="S504" s="826"/>
      <c r="T504" s="826"/>
      <c r="U504" s="762">
        <f>'statement of marks'!$HL$108</f>
        <v>45046</v>
      </c>
      <c r="V504" s="763"/>
      <c r="W504" s="763"/>
      <c r="X504" s="764"/>
    </row>
    <row r="505" spans="1:24" ht="15" customHeight="1">
      <c r="A505" s="283"/>
      <c r="B505" s="823" t="s">
        <v>175</v>
      </c>
      <c r="C505" s="824"/>
      <c r="D505" s="825" t="str">
        <f>IF(details!DZ22="","",details!DZ22)</f>
        <v/>
      </c>
      <c r="E505" s="825"/>
      <c r="F505" s="825"/>
      <c r="G505" s="825" t="str">
        <f>IF(details!ED22="","",details!ED22)</f>
        <v/>
      </c>
      <c r="H505" s="825"/>
      <c r="I505" s="825"/>
      <c r="J505" s="825" t="str">
        <f>IF(details!EL22="","",details!EL22)</f>
        <v/>
      </c>
      <c r="K505" s="825"/>
      <c r="L505" s="825"/>
      <c r="M505" s="825" t="str">
        <f>IF(details!EH22="","",details!EH22)</f>
        <v/>
      </c>
      <c r="N505" s="825"/>
      <c r="O505" s="825"/>
      <c r="P505" s="825"/>
      <c r="Q505" s="825" t="str">
        <f>IF(details!EP22="","",details!EP22)</f>
        <v/>
      </c>
      <c r="R505" s="825"/>
      <c r="S505" s="825"/>
      <c r="T505" s="825"/>
      <c r="U505" s="759"/>
      <c r="V505" s="760"/>
      <c r="W505" s="760"/>
      <c r="X505" s="761"/>
    </row>
    <row r="506" spans="1:24" ht="15" customHeight="1">
      <c r="A506" s="816"/>
      <c r="B506" s="818" t="s">
        <v>235</v>
      </c>
      <c r="C506" s="819"/>
      <c r="D506" s="813" t="s">
        <v>190</v>
      </c>
      <c r="E506" s="813"/>
      <c r="F506" s="813"/>
      <c r="G506" s="813" t="s">
        <v>191</v>
      </c>
      <c r="H506" s="813"/>
      <c r="I506" s="813"/>
      <c r="J506" s="813" t="s">
        <v>148</v>
      </c>
      <c r="K506" s="813"/>
      <c r="L506" s="813"/>
      <c r="M506" s="813" t="s">
        <v>224</v>
      </c>
      <c r="N506" s="813"/>
      <c r="O506" s="813"/>
      <c r="P506" s="813"/>
      <c r="Q506" s="822" t="s">
        <v>196</v>
      </c>
      <c r="R506" s="822"/>
      <c r="S506" s="822"/>
      <c r="T506" s="822"/>
      <c r="U506" s="813" t="s">
        <v>233</v>
      </c>
      <c r="V506" s="813"/>
      <c r="W506" s="813"/>
      <c r="X506" s="815"/>
    </row>
    <row r="507" spans="1:24" ht="15" customHeight="1">
      <c r="A507" s="817"/>
      <c r="B507" s="820"/>
      <c r="C507" s="821"/>
      <c r="D507" s="813">
        <f>'statement of marks'!HJ22</f>
        <v>1200</v>
      </c>
      <c r="E507" s="813"/>
      <c r="F507" s="813"/>
      <c r="G507" s="813">
        <f>'statement of marks'!HK22</f>
        <v>1065</v>
      </c>
      <c r="H507" s="813"/>
      <c r="I507" s="813"/>
      <c r="J507" s="814">
        <f>'statement of marks'!HL22</f>
        <v>88.75</v>
      </c>
      <c r="K507" s="814"/>
      <c r="L507" s="814"/>
      <c r="M507" s="813" t="str">
        <f>'statement of marks'!HO22</f>
        <v>A</v>
      </c>
      <c r="N507" s="813"/>
      <c r="O507" s="813"/>
      <c r="P507" s="813"/>
      <c r="Q507" s="813">
        <f>'statement of marks'!HN22</f>
        <v>8.9999999999999947</v>
      </c>
      <c r="R507" s="813"/>
      <c r="S507" s="813"/>
      <c r="T507" s="813"/>
      <c r="U507" s="813" t="str">
        <f>'statement of marks'!HI22</f>
        <v>PASSED</v>
      </c>
      <c r="V507" s="813"/>
      <c r="W507" s="813"/>
      <c r="X507" s="815"/>
    </row>
    <row r="508" spans="1:24" ht="15" customHeight="1">
      <c r="A508" s="283"/>
      <c r="B508" s="811" t="s">
        <v>177</v>
      </c>
      <c r="C508" s="812"/>
      <c r="D508" s="792"/>
      <c r="E508" s="792"/>
      <c r="F508" s="792"/>
      <c r="G508" s="792"/>
      <c r="H508" s="792"/>
      <c r="I508" s="792"/>
      <c r="J508" s="792"/>
      <c r="K508" s="792"/>
      <c r="L508" s="792"/>
      <c r="M508" s="792"/>
      <c r="N508" s="792"/>
      <c r="O508" s="792"/>
      <c r="P508" s="792"/>
      <c r="Q508" s="792"/>
      <c r="R508" s="792"/>
      <c r="S508" s="792"/>
      <c r="T508" s="792"/>
      <c r="U508" s="793"/>
      <c r="V508" s="794"/>
      <c r="W508" s="794"/>
      <c r="X508" s="804"/>
    </row>
    <row r="509" spans="1:24" ht="15" customHeight="1">
      <c r="A509" s="283"/>
      <c r="B509" s="809" t="s">
        <v>162</v>
      </c>
      <c r="C509" s="810"/>
      <c r="D509" s="792"/>
      <c r="E509" s="792"/>
      <c r="F509" s="792"/>
      <c r="G509" s="792"/>
      <c r="H509" s="792"/>
      <c r="I509" s="792"/>
      <c r="J509" s="792"/>
      <c r="K509" s="792"/>
      <c r="L509" s="792"/>
      <c r="M509" s="792"/>
      <c r="N509" s="792"/>
      <c r="O509" s="792"/>
      <c r="P509" s="792"/>
      <c r="Q509" s="792"/>
      <c r="R509" s="792"/>
      <c r="S509" s="792"/>
      <c r="T509" s="792"/>
      <c r="U509" s="796"/>
      <c r="V509" s="797"/>
      <c r="W509" s="797"/>
      <c r="X509" s="805"/>
    </row>
    <row r="510" spans="1:24" ht="15" customHeight="1">
      <c r="A510" s="283"/>
      <c r="B510" s="811" t="s">
        <v>163</v>
      </c>
      <c r="C510" s="812"/>
      <c r="D510" s="792"/>
      <c r="E510" s="792"/>
      <c r="F510" s="792"/>
      <c r="G510" s="792"/>
      <c r="H510" s="792"/>
      <c r="I510" s="792"/>
      <c r="J510" s="792"/>
      <c r="K510" s="792"/>
      <c r="L510" s="792"/>
      <c r="M510" s="792"/>
      <c r="N510" s="792"/>
      <c r="O510" s="792"/>
      <c r="P510" s="792"/>
      <c r="Q510" s="793" t="s">
        <v>225</v>
      </c>
      <c r="R510" s="794"/>
      <c r="S510" s="794"/>
      <c r="T510" s="795"/>
      <c r="U510" s="806"/>
      <c r="V510" s="807"/>
      <c r="W510" s="807"/>
      <c r="X510" s="808"/>
    </row>
    <row r="511" spans="1:24" ht="15" customHeight="1">
      <c r="A511" s="283"/>
      <c r="B511" s="802" t="s">
        <v>164</v>
      </c>
      <c r="C511" s="803"/>
      <c r="D511" s="792"/>
      <c r="E511" s="792"/>
      <c r="F511" s="792"/>
      <c r="G511" s="792"/>
      <c r="H511" s="792"/>
      <c r="I511" s="792"/>
      <c r="J511" s="792"/>
      <c r="K511" s="792"/>
      <c r="L511" s="792"/>
      <c r="M511" s="792"/>
      <c r="N511" s="792"/>
      <c r="O511" s="792"/>
      <c r="P511" s="792"/>
      <c r="Q511" s="796"/>
      <c r="R511" s="797"/>
      <c r="S511" s="797"/>
      <c r="T511" s="798"/>
      <c r="U511" s="785" t="s">
        <v>164</v>
      </c>
      <c r="V511" s="785"/>
      <c r="W511" s="785"/>
      <c r="X511" s="786"/>
    </row>
    <row r="512" spans="1:24" ht="15" customHeight="1" thickBot="1">
      <c r="A512" s="282"/>
      <c r="B512" s="787" t="s">
        <v>226</v>
      </c>
      <c r="C512" s="788"/>
      <c r="D512" s="789"/>
      <c r="E512" s="789"/>
      <c r="F512" s="789"/>
      <c r="G512" s="789"/>
      <c r="H512" s="789"/>
      <c r="I512" s="789"/>
      <c r="J512" s="789"/>
      <c r="K512" s="789"/>
      <c r="L512" s="789"/>
      <c r="M512" s="789"/>
      <c r="N512" s="789"/>
      <c r="O512" s="789"/>
      <c r="P512" s="789"/>
      <c r="Q512" s="799"/>
      <c r="R512" s="800"/>
      <c r="S512" s="800"/>
      <c r="T512" s="801"/>
      <c r="U512" s="790" t="s">
        <v>180</v>
      </c>
      <c r="V512" s="790"/>
      <c r="W512" s="790"/>
      <c r="X512" s="791"/>
    </row>
    <row r="513" spans="1:24" ht="15" customHeight="1">
      <c r="A513" s="285"/>
      <c r="B513" s="765" t="s">
        <v>179</v>
      </c>
      <c r="C513" s="766"/>
      <c r="D513" s="766"/>
      <c r="E513" s="766"/>
      <c r="F513" s="766"/>
      <c r="G513" s="766"/>
      <c r="H513" s="766"/>
      <c r="I513" s="766"/>
      <c r="J513" s="766"/>
      <c r="K513" s="766"/>
      <c r="L513" s="766"/>
      <c r="M513" s="766"/>
      <c r="N513" s="766"/>
      <c r="O513" s="766"/>
      <c r="P513" s="766"/>
      <c r="Q513" s="766"/>
      <c r="R513" s="766"/>
      <c r="S513" s="766"/>
      <c r="T513" s="766"/>
      <c r="U513" s="766"/>
      <c r="V513" s="766"/>
      <c r="W513" s="766"/>
      <c r="X513" s="767"/>
    </row>
    <row r="514" spans="1:24" ht="15" customHeight="1">
      <c r="A514" s="283"/>
      <c r="B514" s="768" t="str">
        <f>IF('statement of marks'!$A$1="","",'statement of marks'!$A$1)</f>
        <v>GOVT. HR. SEC. SCHOOL, MARJEEVI, NIMBAHERA</v>
      </c>
      <c r="C514" s="769"/>
      <c r="D514" s="769"/>
      <c r="E514" s="769"/>
      <c r="F514" s="769"/>
      <c r="G514" s="769"/>
      <c r="H514" s="769"/>
      <c r="I514" s="769"/>
      <c r="J514" s="769"/>
      <c r="K514" s="769"/>
      <c r="L514" s="769"/>
      <c r="M514" s="769"/>
      <c r="N514" s="769"/>
      <c r="O514" s="769"/>
      <c r="P514" s="769"/>
      <c r="Q514" s="769"/>
      <c r="R514" s="769"/>
      <c r="S514" s="769"/>
      <c r="T514" s="769"/>
      <c r="U514" s="769"/>
      <c r="V514" s="769"/>
      <c r="W514" s="769"/>
      <c r="X514" s="770"/>
    </row>
    <row r="515" spans="1:24" ht="15" customHeight="1">
      <c r="A515" s="283"/>
      <c r="B515" s="771" t="s">
        <v>118</v>
      </c>
      <c r="C515" s="771"/>
      <c r="D515" s="771" t="str">
        <f>IF('statement of marks'!$H$3="","",'statement of marks'!$H$3)</f>
        <v>2022-23</v>
      </c>
      <c r="E515" s="771"/>
      <c r="F515" s="771"/>
      <c r="G515" s="771"/>
      <c r="H515" s="771"/>
      <c r="I515" s="771"/>
      <c r="J515" s="771"/>
      <c r="K515" s="771"/>
      <c r="L515" s="771"/>
      <c r="M515" s="771"/>
      <c r="N515" s="771"/>
      <c r="O515" s="771"/>
      <c r="P515" s="771"/>
      <c r="Q515" s="771"/>
      <c r="R515" s="771"/>
      <c r="S515" s="771"/>
      <c r="T515" s="771"/>
      <c r="U515" s="771"/>
      <c r="V515" s="771"/>
      <c r="W515" s="771"/>
      <c r="X515" s="772"/>
    </row>
    <row r="516" spans="1:24" ht="15" customHeight="1">
      <c r="A516" s="283"/>
      <c r="B516" s="771" t="s">
        <v>158</v>
      </c>
      <c r="C516" s="771"/>
      <c r="D516" s="771" t="str">
        <f>IF('statement of marks'!I23="","",'statement of marks'!I23)</f>
        <v>A17</v>
      </c>
      <c r="E516" s="771"/>
      <c r="F516" s="771"/>
      <c r="G516" s="771"/>
      <c r="H516" s="771"/>
      <c r="I516" s="771"/>
      <c r="J516" s="771"/>
      <c r="K516" s="771"/>
      <c r="L516" s="771"/>
      <c r="M516" s="771"/>
      <c r="N516" s="771"/>
      <c r="O516" s="771"/>
      <c r="P516" s="771"/>
      <c r="Q516" s="771"/>
      <c r="R516" s="771"/>
      <c r="S516" s="771"/>
      <c r="T516" s="771"/>
      <c r="U516" s="771"/>
      <c r="V516" s="771"/>
      <c r="W516" s="771"/>
      <c r="X516" s="772"/>
    </row>
    <row r="517" spans="1:24" ht="15" customHeight="1">
      <c r="A517" s="283"/>
      <c r="B517" s="771" t="s">
        <v>20</v>
      </c>
      <c r="C517" s="771"/>
      <c r="D517" s="771" t="str">
        <f>IF('statement of marks'!J23="","",'statement of marks'!J23)</f>
        <v>B17</v>
      </c>
      <c r="E517" s="771"/>
      <c r="F517" s="771"/>
      <c r="G517" s="771"/>
      <c r="H517" s="771"/>
      <c r="I517" s="771"/>
      <c r="J517" s="771"/>
      <c r="K517" s="771"/>
      <c r="L517" s="771"/>
      <c r="M517" s="771"/>
      <c r="N517" s="771"/>
      <c r="O517" s="771"/>
      <c r="P517" s="771"/>
      <c r="Q517" s="771"/>
      <c r="R517" s="771"/>
      <c r="S517" s="771"/>
      <c r="T517" s="771"/>
      <c r="U517" s="771"/>
      <c r="V517" s="771"/>
      <c r="W517" s="771"/>
      <c r="X517" s="772"/>
    </row>
    <row r="518" spans="1:24" ht="15" customHeight="1">
      <c r="A518" s="283"/>
      <c r="B518" s="773" t="s">
        <v>21</v>
      </c>
      <c r="C518" s="773"/>
      <c r="D518" s="773" t="str">
        <f>IF('statement of marks'!K23="","",'statement of marks'!K23)</f>
        <v>C17</v>
      </c>
      <c r="E518" s="773"/>
      <c r="F518" s="773"/>
      <c r="G518" s="771"/>
      <c r="H518" s="771"/>
      <c r="I518" s="771"/>
      <c r="J518" s="771"/>
      <c r="K518" s="771"/>
      <c r="L518" s="771"/>
      <c r="M518" s="771"/>
      <c r="N518" s="771"/>
      <c r="O518" s="771"/>
      <c r="P518" s="771"/>
      <c r="Q518" s="771"/>
      <c r="R518" s="771"/>
      <c r="S518" s="771"/>
      <c r="T518" s="771"/>
      <c r="U518" s="771"/>
      <c r="V518" s="771"/>
      <c r="W518" s="771"/>
      <c r="X518" s="772"/>
    </row>
    <row r="519" spans="1:24" ht="15" customHeight="1">
      <c r="A519" s="283"/>
      <c r="B519" s="771" t="s">
        <v>159</v>
      </c>
      <c r="C519" s="771"/>
      <c r="D519" s="771" t="str">
        <f>IF('statement of marks'!$G$3="","",'statement of marks'!$G$3)</f>
        <v>6 A</v>
      </c>
      <c r="E519" s="771"/>
      <c r="F519" s="774"/>
      <c r="G519" s="775" t="s">
        <v>160</v>
      </c>
      <c r="H519" s="775"/>
      <c r="I519" s="775"/>
      <c r="J519" s="775">
        <f>IF('statement of marks'!D23="","",'statement of marks'!D23)</f>
        <v>817</v>
      </c>
      <c r="K519" s="775"/>
      <c r="L519" s="775"/>
      <c r="M519" s="776" t="s">
        <v>79</v>
      </c>
      <c r="N519" s="938"/>
      <c r="O519" s="775"/>
      <c r="P519" s="775"/>
      <c r="Q519" s="775" t="str">
        <f>IF('statement of marks'!F23="","",'statement of marks'!F23)</f>
        <v/>
      </c>
      <c r="R519" s="775"/>
      <c r="S519" s="775"/>
      <c r="T519" s="777"/>
      <c r="U519" s="778" t="str">
        <f>IF('statement of marks'!$I$3="","",'statement of marks'!$I$3)</f>
        <v>SCHOOL DISE CODE</v>
      </c>
      <c r="V519" s="779"/>
      <c r="W519" s="779"/>
      <c r="X519" s="780"/>
    </row>
    <row r="520" spans="1:24" ht="15" customHeight="1">
      <c r="A520" s="283"/>
      <c r="B520" s="263" t="s">
        <v>172</v>
      </c>
      <c r="C520" s="264"/>
      <c r="D520" s="781" t="str">
        <f>IF('statement of marks'!G23="","",'statement of marks'!G23)</f>
        <v/>
      </c>
      <c r="E520" s="782"/>
      <c r="F520" s="782"/>
      <c r="G520" s="834" t="str">
        <f>IF('statement of marks'!H23="","",'statement of marks'!H23)</f>
        <v/>
      </c>
      <c r="H520" s="834"/>
      <c r="I520" s="834"/>
      <c r="J520" s="834"/>
      <c r="K520" s="834"/>
      <c r="L520" s="834"/>
      <c r="M520" s="834"/>
      <c r="N520" s="834"/>
      <c r="O520" s="834"/>
      <c r="P520" s="834"/>
      <c r="Q520" s="834"/>
      <c r="R520" s="834"/>
      <c r="S520" s="834"/>
      <c r="T520" s="835"/>
      <c r="U520" s="774" t="str">
        <f>IF('statement of marks'!$J$3="","",'statement of marks'!$J$3)</f>
        <v>08291009401</v>
      </c>
      <c r="V520" s="784"/>
      <c r="W520" s="784"/>
      <c r="X520" s="836"/>
    </row>
    <row r="521" spans="1:24" ht="15" customHeight="1">
      <c r="A521" s="283"/>
      <c r="B521" s="265" t="s">
        <v>161</v>
      </c>
      <c r="C521" s="266" t="s">
        <v>166</v>
      </c>
      <c r="D521" s="837" t="s">
        <v>168</v>
      </c>
      <c r="E521" s="837"/>
      <c r="F521" s="837"/>
      <c r="G521" s="837" t="s">
        <v>169</v>
      </c>
      <c r="H521" s="837"/>
      <c r="I521" s="837"/>
      <c r="J521" s="837" t="s">
        <v>170</v>
      </c>
      <c r="K521" s="837"/>
      <c r="L521" s="837"/>
      <c r="M521" s="838" t="s">
        <v>171</v>
      </c>
      <c r="N521" s="838"/>
      <c r="O521" s="838"/>
      <c r="P521" s="838"/>
      <c r="Q521" s="839" t="s">
        <v>217</v>
      </c>
      <c r="R521" s="841" t="s">
        <v>91</v>
      </c>
      <c r="S521" s="841"/>
      <c r="T521" s="841"/>
      <c r="U521" s="842"/>
      <c r="V521" s="783" t="s">
        <v>218</v>
      </c>
      <c r="W521" s="783"/>
      <c r="X521" s="831"/>
    </row>
    <row r="522" spans="1:24" ht="15" customHeight="1">
      <c r="A522" s="283"/>
      <c r="B522" s="265"/>
      <c r="C522" s="266"/>
      <c r="D522" s="267" t="s">
        <v>219</v>
      </c>
      <c r="E522" s="267" t="s">
        <v>220</v>
      </c>
      <c r="F522" s="268" t="s">
        <v>221</v>
      </c>
      <c r="G522" s="267" t="s">
        <v>219</v>
      </c>
      <c r="H522" s="267" t="s">
        <v>220</v>
      </c>
      <c r="I522" s="268" t="s">
        <v>221</v>
      </c>
      <c r="J522" s="267" t="s">
        <v>219</v>
      </c>
      <c r="K522" s="267" t="s">
        <v>220</v>
      </c>
      <c r="L522" s="268" t="s">
        <v>221</v>
      </c>
      <c r="M522" s="267" t="s">
        <v>219</v>
      </c>
      <c r="N522" s="943" t="s">
        <v>332</v>
      </c>
      <c r="O522" s="267" t="s">
        <v>220</v>
      </c>
      <c r="P522" s="268" t="s">
        <v>221</v>
      </c>
      <c r="Q522" s="840"/>
      <c r="R522" s="267" t="s">
        <v>219</v>
      </c>
      <c r="S522" s="943" t="s">
        <v>332</v>
      </c>
      <c r="T522" s="267" t="s">
        <v>220</v>
      </c>
      <c r="U522" s="268" t="s">
        <v>221</v>
      </c>
      <c r="V522" s="269" t="s">
        <v>26</v>
      </c>
      <c r="W522" s="270" t="s">
        <v>222</v>
      </c>
      <c r="X522" s="271" t="s">
        <v>69</v>
      </c>
    </row>
    <row r="523" spans="1:24" ht="15" customHeight="1">
      <c r="A523" s="284"/>
      <c r="B523" s="832" t="s">
        <v>167</v>
      </c>
      <c r="C523" s="833"/>
      <c r="D523" s="272">
        <f>IF('statement of marks'!L$6="","",'statement of marks'!L$6)</f>
        <v>5</v>
      </c>
      <c r="E523" s="272">
        <f>IF('statement of marks'!M$6="","",'statement of marks'!M$6)</f>
        <v>5</v>
      </c>
      <c r="F523" s="273">
        <f>IF('statement of marks'!N$6="","",'statement of marks'!N$6)</f>
        <v>10</v>
      </c>
      <c r="G523" s="272">
        <f>IF('statement of marks'!O$6="","",'statement of marks'!O$6)</f>
        <v>5</v>
      </c>
      <c r="H523" s="272">
        <f>IF('statement of marks'!P$6="","",'statement of marks'!P$6)</f>
        <v>5</v>
      </c>
      <c r="I523" s="273">
        <f>IF('statement of marks'!Q$6="","",'statement of marks'!Q$6)</f>
        <v>10</v>
      </c>
      <c r="J523" s="272">
        <f>IF('statement of marks'!R$6="","",'statement of marks'!R$6)</f>
        <v>5</v>
      </c>
      <c r="K523" s="272">
        <f>IF('statement of marks'!S$6="","",'statement of marks'!S$6)</f>
        <v>5</v>
      </c>
      <c r="L523" s="273">
        <f>IF('statement of marks'!T$6="","",'statement of marks'!T$6)</f>
        <v>10</v>
      </c>
      <c r="M523" s="272">
        <f>IF('statement of marks'!V$6="","",'statement of marks'!V$6)</f>
        <v>30</v>
      </c>
      <c r="N523" s="944">
        <f>IF('statement of marks'!W$6="","",'statement of marks'!W$6)</f>
        <v>30</v>
      </c>
      <c r="O523" s="272">
        <f>IF('statement of marks'!X$6="","",'statement of marks'!X$6)</f>
        <v>10</v>
      </c>
      <c r="P523" s="273">
        <f>IF('statement of marks'!Y$6="","",'statement of marks'!Y$6)</f>
        <v>70</v>
      </c>
      <c r="Q523" s="274">
        <f>IF('statement of marks'!Z$6="","",'statement of marks'!Z$6)</f>
        <v>100</v>
      </c>
      <c r="R523" s="272">
        <f>IF('statement of marks'!AA$6="","",'statement of marks'!AA$6)</f>
        <v>40</v>
      </c>
      <c r="S523" s="944">
        <f>IF('statement of marks'!AB$6="","",'statement of marks'!AB$6)</f>
        <v>40</v>
      </c>
      <c r="T523" s="272">
        <f>IF('statement of marks'!AC$6="","",'statement of marks'!AC$6)</f>
        <v>20</v>
      </c>
      <c r="U523" s="273">
        <f>IF('statement of marks'!AD$6="","",'statement of marks'!AD$6)</f>
        <v>100</v>
      </c>
      <c r="V523" s="275">
        <f>IF('statement of marks'!AE$6="","",'statement of marks'!AE$6)</f>
        <v>200</v>
      </c>
      <c r="W523" s="272" t="str">
        <f>IF('statement of marks'!AF$6="","",'statement of marks'!AF$6)</f>
        <v/>
      </c>
      <c r="X523" s="276" t="str">
        <f>IF('statement of marks'!AG$6="","",'statement of marks'!AG$6)</f>
        <v/>
      </c>
    </row>
    <row r="524" spans="1:24" ht="15" customHeight="1">
      <c r="A524" s="283"/>
      <c r="B524" s="774" t="str">
        <f>IF('statement of marks'!$L$3="","",'statement of marks'!$L$3)</f>
        <v>HINDI</v>
      </c>
      <c r="C524" s="784"/>
      <c r="D524" s="270">
        <f>IF('statement of marks'!L23="","",'statement of marks'!L23)</f>
        <v>5</v>
      </c>
      <c r="E524" s="270">
        <f>IF('statement of marks'!M23="","",'statement of marks'!M23)</f>
        <v>5</v>
      </c>
      <c r="F524" s="277">
        <f>IF('statement of marks'!N23="","",'statement of marks'!N23)</f>
        <v>10</v>
      </c>
      <c r="G524" s="270">
        <f>IF('statement of marks'!O23="","",'statement of marks'!O23)</f>
        <v>5</v>
      </c>
      <c r="H524" s="270">
        <f>IF('statement of marks'!P23="","",'statement of marks'!P23)</f>
        <v>5</v>
      </c>
      <c r="I524" s="277">
        <f>IF('statement of marks'!Q23="","",'statement of marks'!Q23)</f>
        <v>10</v>
      </c>
      <c r="J524" s="270">
        <f>IF('statement of marks'!R23="","",'statement of marks'!R23)</f>
        <v>5</v>
      </c>
      <c r="K524" s="270">
        <f>IF('statement of marks'!S23="","",'statement of marks'!S23)</f>
        <v>5</v>
      </c>
      <c r="L524" s="277">
        <f>IF('statement of marks'!T23="","",'statement of marks'!T23)</f>
        <v>10</v>
      </c>
      <c r="M524" s="270">
        <f>IF('statement of marks'!V23="","",'statement of marks'!V23)</f>
        <v>24</v>
      </c>
      <c r="N524" s="944">
        <f>IF('statement of marks'!W23="","",'statement of marks'!W23)</f>
        <v>24</v>
      </c>
      <c r="O524" s="270">
        <f>IF('statement of marks'!X23="","",'statement of marks'!X23)</f>
        <v>4</v>
      </c>
      <c r="P524" s="277">
        <f>IF('statement of marks'!Y23="","",'statement of marks'!Y23)</f>
        <v>52</v>
      </c>
      <c r="Q524" s="278">
        <f>IF('statement of marks'!Z23="","",'statement of marks'!Z23)</f>
        <v>82</v>
      </c>
      <c r="R524" s="270">
        <f>IF('statement of marks'!AA23="","",'statement of marks'!AA23)</f>
        <v>24</v>
      </c>
      <c r="S524" s="944">
        <f>IF('statement of marks'!AB23="","",'statement of marks'!AB23)</f>
        <v>24</v>
      </c>
      <c r="T524" s="270">
        <f>IF('statement of marks'!AC23="","",'statement of marks'!AC23)</f>
        <v>20</v>
      </c>
      <c r="U524" s="277">
        <f>IF('statement of marks'!AD23="","",'statement of marks'!AD23)</f>
        <v>68</v>
      </c>
      <c r="V524" s="279">
        <f>IF('statement of marks'!AE23="","",'statement of marks'!AE23)</f>
        <v>150</v>
      </c>
      <c r="W524" s="270">
        <f>IF('statement of marks'!AF23="","",'statement of marks'!AF23)</f>
        <v>75</v>
      </c>
      <c r="X524" s="271" t="str">
        <f>IF('statement of marks'!AG23="","",'statement of marks'!AG23)</f>
        <v>B</v>
      </c>
    </row>
    <row r="525" spans="1:24" ht="15" customHeight="1">
      <c r="A525" s="283"/>
      <c r="B525" s="774" t="str">
        <f>IF('statement of marks'!$AJ$3="","",'statement of marks'!$AJ$3)</f>
        <v>ENGLISH</v>
      </c>
      <c r="C525" s="784"/>
      <c r="D525" s="270">
        <f>IF('statement of marks'!AJ23="","",'statement of marks'!AJ23)</f>
        <v>5</v>
      </c>
      <c r="E525" s="270">
        <f>IF('statement of marks'!AK23="","",'statement of marks'!AK23)</f>
        <v>5</v>
      </c>
      <c r="F525" s="277">
        <f>IF('statement of marks'!AL23="","",'statement of marks'!AL23)</f>
        <v>10</v>
      </c>
      <c r="G525" s="270">
        <f>IF('statement of marks'!AM23="","",'statement of marks'!AM23)</f>
        <v>5</v>
      </c>
      <c r="H525" s="270">
        <f>IF('statement of marks'!AN23="","",'statement of marks'!AN23)</f>
        <v>5</v>
      </c>
      <c r="I525" s="277">
        <f>IF('statement of marks'!AO23="","",'statement of marks'!AO23)</f>
        <v>10</v>
      </c>
      <c r="J525" s="270">
        <f>IF('statement of marks'!AP23="","",'statement of marks'!AP23)</f>
        <v>5</v>
      </c>
      <c r="K525" s="270">
        <f>IF('statement of marks'!AQ23="","",'statement of marks'!AQ23)</f>
        <v>5</v>
      </c>
      <c r="L525" s="277">
        <f>IF('statement of marks'!AR23="","",'statement of marks'!AR23)</f>
        <v>10</v>
      </c>
      <c r="M525" s="270">
        <f>IF('statement of marks'!AT23="","",'statement of marks'!AT23)</f>
        <v>24</v>
      </c>
      <c r="N525" s="944">
        <f>IF('statement of marks'!AU23="","",'statement of marks'!AU23)</f>
        <v>24</v>
      </c>
      <c r="O525" s="270">
        <f>IF('statement of marks'!AV23="","",'statement of marks'!AV23)</f>
        <v>4</v>
      </c>
      <c r="P525" s="277">
        <f>IF('statement of marks'!AW23="","",'statement of marks'!AW23)</f>
        <v>52</v>
      </c>
      <c r="Q525" s="278">
        <f>IF('statement of marks'!AX23="","",'statement of marks'!AX23)</f>
        <v>82</v>
      </c>
      <c r="R525" s="270">
        <f>IF('statement of marks'!AY23="","",'statement of marks'!AY23)</f>
        <v>24</v>
      </c>
      <c r="S525" s="944">
        <f>IF('statement of marks'!AZ23="","",'statement of marks'!AZ23)</f>
        <v>24</v>
      </c>
      <c r="T525" s="270">
        <f>IF('statement of marks'!BA23="","",'statement of marks'!BA23)</f>
        <v>20</v>
      </c>
      <c r="U525" s="277">
        <f>IF('statement of marks'!BB23="","",'statement of marks'!BB23)</f>
        <v>68</v>
      </c>
      <c r="V525" s="279">
        <f>IF('statement of marks'!BC23="","",'statement of marks'!BC23)</f>
        <v>150</v>
      </c>
      <c r="W525" s="270">
        <f>IF('statement of marks'!BD23="","",'statement of marks'!BD23)</f>
        <v>75</v>
      </c>
      <c r="X525" s="271" t="str">
        <f>IF('statement of marks'!BE23="","",'statement of marks'!BE23)</f>
        <v>B</v>
      </c>
    </row>
    <row r="526" spans="1:24" ht="15" customHeight="1">
      <c r="A526" s="283"/>
      <c r="B526" s="774" t="str">
        <f>IF('statement of marks'!BH23="s","SANSKRIT",IF('statement of marks'!BH23="u","URDU",IF('statement of marks'!BH23="g","GUJRATI",IF('statement of marks'!BH23="p","PUNJABI",IF('statement of marks'!BH23="sd","fla/kh","THIRD LANGUAGE")))))</f>
        <v>SANSKRIT</v>
      </c>
      <c r="C526" s="784"/>
      <c r="D526" s="270">
        <f>IF('statement of marks'!BI23="","",'statement of marks'!BI23)</f>
        <v>5</v>
      </c>
      <c r="E526" s="270">
        <f>IF('statement of marks'!BJ23="","",'statement of marks'!BJ23)</f>
        <v>5</v>
      </c>
      <c r="F526" s="277">
        <f>IF('statement of marks'!BK23="","",'statement of marks'!BK23)</f>
        <v>10</v>
      </c>
      <c r="G526" s="270">
        <f>IF('statement of marks'!BL23="","",'statement of marks'!BL23)</f>
        <v>5</v>
      </c>
      <c r="H526" s="270">
        <f>IF('statement of marks'!BM23="","",'statement of marks'!BM23)</f>
        <v>5</v>
      </c>
      <c r="I526" s="277">
        <f>IF('statement of marks'!BN23="","",'statement of marks'!BN23)</f>
        <v>10</v>
      </c>
      <c r="J526" s="270">
        <f>IF('statement of marks'!BO23="","",'statement of marks'!BO23)</f>
        <v>5</v>
      </c>
      <c r="K526" s="270">
        <f>IF('statement of marks'!BP23="","",'statement of marks'!BP23)</f>
        <v>5</v>
      </c>
      <c r="L526" s="277">
        <f>IF('statement of marks'!BQ23="","",'statement of marks'!BQ23)</f>
        <v>10</v>
      </c>
      <c r="M526" s="270">
        <f>IF('statement of marks'!BS23="","",'statement of marks'!BS23)</f>
        <v>50</v>
      </c>
      <c r="N526" s="944"/>
      <c r="O526" s="270">
        <f>IF('statement of marks'!BT23="","",'statement of marks'!BT23)</f>
        <v>20</v>
      </c>
      <c r="P526" s="277">
        <f>IF('statement of marks'!BU23="","",'statement of marks'!BU23)</f>
        <v>70</v>
      </c>
      <c r="Q526" s="278">
        <f>IF('statement of marks'!BV23="","",'statement of marks'!BV23)</f>
        <v>100</v>
      </c>
      <c r="R526" s="270">
        <f>IF('statement of marks'!BW23="","",'statement of marks'!BW23)</f>
        <v>70</v>
      </c>
      <c r="S526" s="944"/>
      <c r="T526" s="270">
        <f>IF('statement of marks'!BX23="","",'statement of marks'!BX23)</f>
        <v>30</v>
      </c>
      <c r="U526" s="277">
        <f>IF('statement of marks'!BY23="","",'statement of marks'!BY23)</f>
        <v>100</v>
      </c>
      <c r="V526" s="279">
        <f>IF('statement of marks'!BZ23="","",'statement of marks'!BZ23)</f>
        <v>200</v>
      </c>
      <c r="W526" s="270">
        <f>IF('statement of marks'!CA23="","",'statement of marks'!CA23)</f>
        <v>100</v>
      </c>
      <c r="X526" s="271" t="str">
        <f>IF('statement of marks'!CB23="","",'statement of marks'!CB23)</f>
        <v>A</v>
      </c>
    </row>
    <row r="527" spans="1:24" ht="15" customHeight="1">
      <c r="A527" s="283"/>
      <c r="B527" s="774" t="str">
        <f>IF('statement of marks'!$CE$3="","",'statement of marks'!$CE$3)</f>
        <v>MATHEMATICS</v>
      </c>
      <c r="C527" s="784"/>
      <c r="D527" s="270">
        <f>IF('statement of marks'!CE23="","",'statement of marks'!CE23)</f>
        <v>5</v>
      </c>
      <c r="E527" s="270">
        <f>IF('statement of marks'!CF23="","",'statement of marks'!CF23)</f>
        <v>5</v>
      </c>
      <c r="F527" s="277">
        <f>IF('statement of marks'!CG23="","",'statement of marks'!CG23)</f>
        <v>10</v>
      </c>
      <c r="G527" s="270">
        <f>IF('statement of marks'!CH23="","",'statement of marks'!CH23)</f>
        <v>5</v>
      </c>
      <c r="H527" s="270">
        <f>IF('statement of marks'!CI23="","",'statement of marks'!CI23)</f>
        <v>5</v>
      </c>
      <c r="I527" s="277">
        <f>IF('statement of marks'!CJ23="","",'statement of marks'!CJ23)</f>
        <v>10</v>
      </c>
      <c r="J527" s="270">
        <f>IF('statement of marks'!CK23="","",'statement of marks'!CK23)</f>
        <v>5</v>
      </c>
      <c r="K527" s="270">
        <f>IF('statement of marks'!CL23="","",'statement of marks'!CL23)</f>
        <v>5</v>
      </c>
      <c r="L527" s="277">
        <f>IF('statement of marks'!CM23="","",'statement of marks'!CM23)</f>
        <v>10</v>
      </c>
      <c r="M527" s="270">
        <f>IF('statement of marks'!CO23="","",'statement of marks'!CO23)</f>
        <v>24</v>
      </c>
      <c r="N527" s="944">
        <f>IF('statement of marks'!CP23="","",'statement of marks'!CP23)</f>
        <v>24</v>
      </c>
      <c r="O527" s="270">
        <f>IF('statement of marks'!CQ23="","",'statement of marks'!CQ23)</f>
        <v>4</v>
      </c>
      <c r="P527" s="277">
        <f>IF('statement of marks'!CR23="","",'statement of marks'!CR23)</f>
        <v>52</v>
      </c>
      <c r="Q527" s="278">
        <f>IF('statement of marks'!CS23="","",'statement of marks'!CS23)</f>
        <v>82</v>
      </c>
      <c r="R527" s="270">
        <f>IF('statement of marks'!CT23="","",'statement of marks'!CT23)</f>
        <v>24</v>
      </c>
      <c r="S527" s="944">
        <f>IF('statement of marks'!CU23="","",'statement of marks'!CU23)</f>
        <v>24</v>
      </c>
      <c r="T527" s="270">
        <f>IF('statement of marks'!CV23="","",'statement of marks'!CV23)</f>
        <v>20</v>
      </c>
      <c r="U527" s="277">
        <f>IF('statement of marks'!CW23="","",'statement of marks'!CW23)</f>
        <v>68</v>
      </c>
      <c r="V527" s="279">
        <f>IF('statement of marks'!CX23="","",'statement of marks'!CX23)</f>
        <v>150</v>
      </c>
      <c r="W527" s="270">
        <f>IF('statement of marks'!CY23="","",'statement of marks'!CY23)</f>
        <v>75</v>
      </c>
      <c r="X527" s="271" t="str">
        <f>IF('statement of marks'!CZ23="","",'statement of marks'!CZ23)</f>
        <v>B</v>
      </c>
    </row>
    <row r="528" spans="1:24" ht="15" customHeight="1">
      <c r="A528" s="283"/>
      <c r="B528" s="774" t="str">
        <f>IF('statement of marks'!$DC$3="","",'statement of marks'!$DC$3)</f>
        <v>SCIENCE</v>
      </c>
      <c r="C528" s="784"/>
      <c r="D528" s="270">
        <f>IF('statement of marks'!DC23="","",'statement of marks'!DC23)</f>
        <v>5</v>
      </c>
      <c r="E528" s="270">
        <f>IF('statement of marks'!DD23="","",'statement of marks'!DD23)</f>
        <v>5</v>
      </c>
      <c r="F528" s="277">
        <f>IF('statement of marks'!DE23="","",'statement of marks'!DE23)</f>
        <v>10</v>
      </c>
      <c r="G528" s="270">
        <f>IF('statement of marks'!DF23="","",'statement of marks'!DF23)</f>
        <v>5</v>
      </c>
      <c r="H528" s="270">
        <f>IF('statement of marks'!DG23="","",'statement of marks'!DG23)</f>
        <v>5</v>
      </c>
      <c r="I528" s="277">
        <f>IF('statement of marks'!DH23="","",'statement of marks'!DH23)</f>
        <v>10</v>
      </c>
      <c r="J528" s="270">
        <f>IF('statement of marks'!DI23="","",'statement of marks'!DI23)</f>
        <v>5</v>
      </c>
      <c r="K528" s="270">
        <f>IF('statement of marks'!DJ23="","",'statement of marks'!DJ23)</f>
        <v>5</v>
      </c>
      <c r="L528" s="277">
        <f>IF('statement of marks'!DK23="","",'statement of marks'!DK23)</f>
        <v>10</v>
      </c>
      <c r="M528" s="270">
        <f>IF('statement of marks'!DM23="","",'statement of marks'!DM23)</f>
        <v>50</v>
      </c>
      <c r="N528" s="944"/>
      <c r="O528" s="270">
        <f>IF('statement of marks'!DN23="","",'statement of marks'!DN23)</f>
        <v>20</v>
      </c>
      <c r="P528" s="277">
        <f>IF('statement of marks'!DO23="","",'statement of marks'!DO23)</f>
        <v>70</v>
      </c>
      <c r="Q528" s="278">
        <f>IF('statement of marks'!DP23="","",'statement of marks'!DP23)</f>
        <v>100</v>
      </c>
      <c r="R528" s="270">
        <f>IF('statement of marks'!DQ23="","",'statement of marks'!DQ23)</f>
        <v>70</v>
      </c>
      <c r="S528" s="944"/>
      <c r="T528" s="270">
        <f>IF('statement of marks'!DR23="","",'statement of marks'!DR23)</f>
        <v>30</v>
      </c>
      <c r="U528" s="277">
        <f>IF('statement of marks'!DS23="","",'statement of marks'!DS23)</f>
        <v>100</v>
      </c>
      <c r="V528" s="279">
        <f>IF('statement of marks'!DT23="","",'statement of marks'!DT23)</f>
        <v>200</v>
      </c>
      <c r="W528" s="270">
        <f>IF('statement of marks'!DU23="","",'statement of marks'!DU23)</f>
        <v>100</v>
      </c>
      <c r="X528" s="271" t="str">
        <f>IF('statement of marks'!DV23="","",'statement of marks'!DV23)</f>
        <v>A</v>
      </c>
    </row>
    <row r="529" spans="1:24" ht="15" customHeight="1">
      <c r="A529" s="283"/>
      <c r="B529" s="774" t="str">
        <f>IF('statement of marks'!$DY$3="","",'statement of marks'!$DY$3)</f>
        <v>SOCIAL STUDIES</v>
      </c>
      <c r="C529" s="784"/>
      <c r="D529" s="270">
        <f>IF('statement of marks'!DY23="","",'statement of marks'!DY23)</f>
        <v>5</v>
      </c>
      <c r="E529" s="270">
        <f>IF('statement of marks'!DZ23="","",'statement of marks'!DZ23)</f>
        <v>5</v>
      </c>
      <c r="F529" s="277">
        <f>IF('statement of marks'!EA23="","",'statement of marks'!EA23)</f>
        <v>10</v>
      </c>
      <c r="G529" s="270">
        <f>IF('statement of marks'!EB23="","",'statement of marks'!EB23)</f>
        <v>5</v>
      </c>
      <c r="H529" s="270">
        <f>IF('statement of marks'!EC23="","",'statement of marks'!EC23)</f>
        <v>5</v>
      </c>
      <c r="I529" s="277">
        <f>IF('statement of marks'!ED23="","",'statement of marks'!ED23)</f>
        <v>10</v>
      </c>
      <c r="J529" s="270">
        <f>IF('statement of marks'!EE23="","",'statement of marks'!EE23)</f>
        <v>5</v>
      </c>
      <c r="K529" s="270">
        <f>IF('statement of marks'!EF23="","",'statement of marks'!EF23)</f>
        <v>5</v>
      </c>
      <c r="L529" s="277">
        <f>IF('statement of marks'!EG23="","",'statement of marks'!EG23)</f>
        <v>10</v>
      </c>
      <c r="M529" s="270">
        <f>IF('statement of marks'!EI23="","",'statement of marks'!EI23)</f>
        <v>50</v>
      </c>
      <c r="N529" s="944"/>
      <c r="O529" s="270">
        <f>IF('statement of marks'!EJ23="","",'statement of marks'!EJ23)</f>
        <v>20</v>
      </c>
      <c r="P529" s="277">
        <f>IF('statement of marks'!EK23="","",'statement of marks'!EK23)</f>
        <v>70</v>
      </c>
      <c r="Q529" s="278">
        <f>IF('statement of marks'!EL23="","",'statement of marks'!EL23)</f>
        <v>100</v>
      </c>
      <c r="R529" s="270">
        <f>IF('statement of marks'!EM23="","",'statement of marks'!EM23)</f>
        <v>70</v>
      </c>
      <c r="S529" s="944"/>
      <c r="T529" s="270">
        <f>IF('statement of marks'!EN23="","",'statement of marks'!EN23)</f>
        <v>30</v>
      </c>
      <c r="U529" s="277">
        <f>IF('statement of marks'!EO23="","",'statement of marks'!EO23)</f>
        <v>100</v>
      </c>
      <c r="V529" s="279">
        <f>IF('statement of marks'!EP23="","",'statement of marks'!EP23)</f>
        <v>200</v>
      </c>
      <c r="W529" s="270">
        <f>IF('statement of marks'!EQ23="","",'statement of marks'!EQ23)</f>
        <v>100</v>
      </c>
      <c r="X529" s="271" t="str">
        <f>IF('statement of marks'!ER23="","",'statement of marks'!ER23)</f>
        <v>A</v>
      </c>
    </row>
    <row r="530" spans="1:24" ht="15" customHeight="1">
      <c r="A530" s="283"/>
      <c r="B530" s="774" t="s">
        <v>173</v>
      </c>
      <c r="C530" s="784"/>
      <c r="D530" s="792" t="s">
        <v>168</v>
      </c>
      <c r="E530" s="792"/>
      <c r="F530" s="792"/>
      <c r="G530" s="792" t="s">
        <v>169</v>
      </c>
      <c r="H530" s="792"/>
      <c r="I530" s="792"/>
      <c r="J530" s="792" t="s">
        <v>178</v>
      </c>
      <c r="K530" s="792"/>
      <c r="L530" s="792"/>
      <c r="M530" s="792" t="s">
        <v>170</v>
      </c>
      <c r="N530" s="792"/>
      <c r="O530" s="792"/>
      <c r="P530" s="792"/>
      <c r="Q530" s="792" t="s">
        <v>223</v>
      </c>
      <c r="R530" s="792"/>
      <c r="S530" s="792"/>
      <c r="T530" s="792"/>
      <c r="U530" s="280"/>
      <c r="V530" s="792" t="s">
        <v>218</v>
      </c>
      <c r="W530" s="792"/>
      <c r="X530" s="827"/>
    </row>
    <row r="531" spans="1:24" ht="15" customHeight="1">
      <c r="A531" s="284"/>
      <c r="B531" s="828" t="s">
        <v>167</v>
      </c>
      <c r="C531" s="829"/>
      <c r="D531" s="830">
        <f>IF('statement of marks'!EU$6="","",'statement of marks'!EU$6)</f>
        <v>20</v>
      </c>
      <c r="E531" s="830"/>
      <c r="F531" s="830"/>
      <c r="G531" s="830">
        <f>IF('statement of marks'!EV$6="","",'statement of marks'!EV$6)</f>
        <v>20</v>
      </c>
      <c r="H531" s="830"/>
      <c r="I531" s="830"/>
      <c r="J531" s="830">
        <f>IF('statement of marks'!EX$6="","",'statement of marks'!EX$6)</f>
        <v>20</v>
      </c>
      <c r="K531" s="830"/>
      <c r="L531" s="830"/>
      <c r="M531" s="830">
        <f>IF('statement of marks'!EW$6="","",'statement of marks'!EW$6)</f>
        <v>20</v>
      </c>
      <c r="N531" s="830"/>
      <c r="O531" s="830"/>
      <c r="P531" s="830"/>
      <c r="Q531" s="830">
        <f>IF('statement of marks'!EY$6="","",'statement of marks'!EY$6)</f>
        <v>20</v>
      </c>
      <c r="R531" s="830"/>
      <c r="S531" s="830"/>
      <c r="T531" s="830"/>
      <c r="U531" s="289"/>
      <c r="V531" s="272">
        <f>IF('statement of marks'!EZ$6="","",'statement of marks'!EZ$6)</f>
        <v>100</v>
      </c>
      <c r="W531" s="272" t="s">
        <v>222</v>
      </c>
      <c r="X531" s="276" t="s">
        <v>69</v>
      </c>
    </row>
    <row r="532" spans="1:24" ht="15" customHeight="1">
      <c r="A532" s="283"/>
      <c r="B532" s="774" t="str">
        <f>IF('statement of marks'!$EU$3="","",'statement of marks'!$EU$3)</f>
        <v>WORK EXPERIENCE</v>
      </c>
      <c r="C532" s="784"/>
      <c r="D532" s="783">
        <f>IF('statement of marks'!EU23="","",'statement of marks'!EU23)</f>
        <v>20</v>
      </c>
      <c r="E532" s="783"/>
      <c r="F532" s="783"/>
      <c r="G532" s="783">
        <f>IF('statement of marks'!EV23="","",'statement of marks'!EV23)</f>
        <v>20</v>
      </c>
      <c r="H532" s="783"/>
      <c r="I532" s="783"/>
      <c r="J532" s="783">
        <f>IF('statement of marks'!EX23="","",'statement of marks'!EX23)</f>
        <v>20</v>
      </c>
      <c r="K532" s="783"/>
      <c r="L532" s="783"/>
      <c r="M532" s="783">
        <f>IF('statement of marks'!EW23="","",'statement of marks'!EW23)</f>
        <v>20</v>
      </c>
      <c r="N532" s="783"/>
      <c r="O532" s="783"/>
      <c r="P532" s="783"/>
      <c r="Q532" s="783">
        <f>IF('statement of marks'!EY23="","",'statement of marks'!EY23)</f>
        <v>20</v>
      </c>
      <c r="R532" s="783"/>
      <c r="S532" s="783"/>
      <c r="T532" s="783"/>
      <c r="U532" s="280"/>
      <c r="V532" s="280">
        <f>IF('statement of marks'!EZ23="","",'statement of marks'!EZ23)</f>
        <v>100</v>
      </c>
      <c r="W532" s="280">
        <f>IF('statement of marks'!FA23="","",'statement of marks'!FA23)</f>
        <v>100</v>
      </c>
      <c r="X532" s="281" t="str">
        <f>IF('statement of marks'!FB23="","",'statement of marks'!FB23)</f>
        <v>A</v>
      </c>
    </row>
    <row r="533" spans="1:24" ht="15" customHeight="1">
      <c r="A533" s="283"/>
      <c r="B533" s="774" t="str">
        <f>IF('statement of marks'!$FE$3="","",'statement of marks'!$FE$3)</f>
        <v>ART EDUCATION</v>
      </c>
      <c r="C533" s="784"/>
      <c r="D533" s="783">
        <f>IF('statement of marks'!FE23="","",'statement of marks'!FE23)</f>
        <v>20</v>
      </c>
      <c r="E533" s="783"/>
      <c r="F533" s="783"/>
      <c r="G533" s="783">
        <f>IF('statement of marks'!FF23="","",'statement of marks'!FF23)</f>
        <v>20</v>
      </c>
      <c r="H533" s="783"/>
      <c r="I533" s="783"/>
      <c r="J533" s="783">
        <f>IF('statement of marks'!FH23="","",'statement of marks'!FH23)</f>
        <v>20</v>
      </c>
      <c r="K533" s="783"/>
      <c r="L533" s="783"/>
      <c r="M533" s="783">
        <f>IF('statement of marks'!FG23="","",'statement of marks'!FG23)</f>
        <v>20</v>
      </c>
      <c r="N533" s="783"/>
      <c r="O533" s="783"/>
      <c r="P533" s="783"/>
      <c r="Q533" s="783">
        <f>IF('statement of marks'!FI23="","",'statement of marks'!FI23)</f>
        <v>20</v>
      </c>
      <c r="R533" s="783"/>
      <c r="S533" s="783"/>
      <c r="T533" s="783"/>
      <c r="U533" s="280"/>
      <c r="V533" s="280">
        <f>IF('statement of marks'!FJ23="","",'statement of marks'!FJ23)</f>
        <v>100</v>
      </c>
      <c r="W533" s="280">
        <f>IF('statement of marks'!FK23="","",'statement of marks'!FK23)</f>
        <v>100</v>
      </c>
      <c r="X533" s="281" t="str">
        <f>IF('statement of marks'!FL23="","",'statement of marks'!FL23)</f>
        <v>A</v>
      </c>
    </row>
    <row r="534" spans="1:24" ht="15" customHeight="1">
      <c r="A534" s="283"/>
      <c r="B534" s="774" t="str">
        <f>IF('statement of marks'!$FO$3="","",'statement of marks'!$FO$3)</f>
        <v>PHYSICIAL EDUCATION</v>
      </c>
      <c r="C534" s="784"/>
      <c r="D534" s="783">
        <f>IF('statement of marks'!FO23="","",'statement of marks'!FO23)</f>
        <v>20</v>
      </c>
      <c r="E534" s="783"/>
      <c r="F534" s="783"/>
      <c r="G534" s="783">
        <f>IF('statement of marks'!FP23="","",'statement of marks'!FP23)</f>
        <v>20</v>
      </c>
      <c r="H534" s="783"/>
      <c r="I534" s="783"/>
      <c r="J534" s="783">
        <f>IF('statement of marks'!FR23="","",'statement of marks'!FR23)</f>
        <v>20</v>
      </c>
      <c r="K534" s="783"/>
      <c r="L534" s="783"/>
      <c r="M534" s="783">
        <f>IF('statement of marks'!FQ23="","",'statement of marks'!FQ23)</f>
        <v>20</v>
      </c>
      <c r="N534" s="783"/>
      <c r="O534" s="783"/>
      <c r="P534" s="783"/>
      <c r="Q534" s="783">
        <f>IF('statement of marks'!FS23="","",'statement of marks'!FS23)</f>
        <v>20</v>
      </c>
      <c r="R534" s="783"/>
      <c r="S534" s="783"/>
      <c r="T534" s="783"/>
      <c r="U534" s="280"/>
      <c r="V534" s="280">
        <f>IF('statement of marks'!FT23="","",'statement of marks'!FT23)</f>
        <v>100</v>
      </c>
      <c r="W534" s="280">
        <f>IF('statement of marks'!FU23="","",'statement of marks'!FU23)</f>
        <v>100</v>
      </c>
      <c r="X534" s="281" t="str">
        <f>IF('statement of marks'!FV23="","",'statement of marks'!FV23)</f>
        <v>A</v>
      </c>
    </row>
    <row r="535" spans="1:24" ht="15" customHeight="1">
      <c r="A535" s="283"/>
      <c r="B535" s="771" t="s">
        <v>174</v>
      </c>
      <c r="C535" s="774"/>
      <c r="D535" s="792" t="str">
        <f>details!$DZ$3</f>
        <v>AUGUST</v>
      </c>
      <c r="E535" s="792"/>
      <c r="F535" s="792"/>
      <c r="G535" s="792" t="str">
        <f>details!$ED$3</f>
        <v>OCTOBER</v>
      </c>
      <c r="H535" s="792"/>
      <c r="I535" s="792"/>
      <c r="J535" s="792" t="str">
        <f>details!$EL$3</f>
        <v>FEBURARY</v>
      </c>
      <c r="K535" s="792"/>
      <c r="L535" s="792"/>
      <c r="M535" s="792" t="str">
        <f>details!$EH$3</f>
        <v>DECEMBER</v>
      </c>
      <c r="N535" s="792"/>
      <c r="O535" s="792"/>
      <c r="P535" s="792"/>
      <c r="Q535" s="792" t="str">
        <f>details!$EP$3</f>
        <v>GRAND TOAL</v>
      </c>
      <c r="R535" s="792"/>
      <c r="S535" s="792"/>
      <c r="T535" s="792"/>
      <c r="U535" s="759" t="s">
        <v>119</v>
      </c>
      <c r="V535" s="760"/>
      <c r="W535" s="760"/>
      <c r="X535" s="761"/>
    </row>
    <row r="536" spans="1:24" ht="15" customHeight="1">
      <c r="A536" s="283"/>
      <c r="B536" s="774" t="s">
        <v>176</v>
      </c>
      <c r="C536" s="784"/>
      <c r="D536" s="826" t="str">
        <f>IF(details!EA23="","",details!EA23)</f>
        <v/>
      </c>
      <c r="E536" s="826"/>
      <c r="F536" s="826"/>
      <c r="G536" s="826" t="str">
        <f>IF(details!EE23="","",details!EE23)</f>
        <v/>
      </c>
      <c r="H536" s="826"/>
      <c r="I536" s="826"/>
      <c r="J536" s="826" t="str">
        <f>IF(details!EM23="","",details!EM23)</f>
        <v/>
      </c>
      <c r="K536" s="826"/>
      <c r="L536" s="826"/>
      <c r="M536" s="826" t="str">
        <f>IF(details!EI23="","",details!EI23)</f>
        <v/>
      </c>
      <c r="N536" s="826"/>
      <c r="O536" s="826"/>
      <c r="P536" s="826"/>
      <c r="Q536" s="826" t="str">
        <f>IF(details!EQ23="","",details!EQ23)</f>
        <v/>
      </c>
      <c r="R536" s="826"/>
      <c r="S536" s="826"/>
      <c r="T536" s="826"/>
      <c r="U536" s="762">
        <f>'statement of marks'!$HL$108</f>
        <v>45046</v>
      </c>
      <c r="V536" s="763"/>
      <c r="W536" s="763"/>
      <c r="X536" s="764"/>
    </row>
    <row r="537" spans="1:24" ht="15" customHeight="1">
      <c r="A537" s="283"/>
      <c r="B537" s="823" t="s">
        <v>175</v>
      </c>
      <c r="C537" s="824"/>
      <c r="D537" s="825" t="str">
        <f>IF(details!DZ23="","",details!DZ23)</f>
        <v/>
      </c>
      <c r="E537" s="825"/>
      <c r="F537" s="825"/>
      <c r="G537" s="825" t="str">
        <f>IF(details!ED23="","",details!ED23)</f>
        <v/>
      </c>
      <c r="H537" s="825"/>
      <c r="I537" s="825"/>
      <c r="J537" s="825" t="str">
        <f>IF(details!EL23="","",details!EL23)</f>
        <v/>
      </c>
      <c r="K537" s="825"/>
      <c r="L537" s="825"/>
      <c r="M537" s="825" t="str">
        <f>IF(details!EH23="","",details!EH23)</f>
        <v/>
      </c>
      <c r="N537" s="825"/>
      <c r="O537" s="825"/>
      <c r="P537" s="825"/>
      <c r="Q537" s="825" t="str">
        <f>IF(details!EP23="","",details!EP23)</f>
        <v/>
      </c>
      <c r="R537" s="825"/>
      <c r="S537" s="825"/>
      <c r="T537" s="825"/>
      <c r="U537" s="759"/>
      <c r="V537" s="760"/>
      <c r="W537" s="760"/>
      <c r="X537" s="761"/>
    </row>
    <row r="538" spans="1:24" ht="15" customHeight="1">
      <c r="A538" s="816"/>
      <c r="B538" s="818" t="s">
        <v>235</v>
      </c>
      <c r="C538" s="819"/>
      <c r="D538" s="813" t="s">
        <v>190</v>
      </c>
      <c r="E538" s="813"/>
      <c r="F538" s="813"/>
      <c r="G538" s="813" t="s">
        <v>191</v>
      </c>
      <c r="H538" s="813"/>
      <c r="I538" s="813"/>
      <c r="J538" s="813" t="s">
        <v>148</v>
      </c>
      <c r="K538" s="813"/>
      <c r="L538" s="813"/>
      <c r="M538" s="813" t="s">
        <v>224</v>
      </c>
      <c r="N538" s="813"/>
      <c r="O538" s="813"/>
      <c r="P538" s="813"/>
      <c r="Q538" s="822" t="s">
        <v>196</v>
      </c>
      <c r="R538" s="822"/>
      <c r="S538" s="822"/>
      <c r="T538" s="822"/>
      <c r="U538" s="813" t="s">
        <v>233</v>
      </c>
      <c r="V538" s="813"/>
      <c r="W538" s="813"/>
      <c r="X538" s="815"/>
    </row>
    <row r="539" spans="1:24" ht="15" customHeight="1">
      <c r="A539" s="817"/>
      <c r="B539" s="820"/>
      <c r="C539" s="821"/>
      <c r="D539" s="813">
        <f>'statement of marks'!HJ23</f>
        <v>1200</v>
      </c>
      <c r="E539" s="813"/>
      <c r="F539" s="813"/>
      <c r="G539" s="813">
        <f>'statement of marks'!HK23</f>
        <v>1050</v>
      </c>
      <c r="H539" s="813"/>
      <c r="I539" s="813"/>
      <c r="J539" s="814">
        <f>'statement of marks'!HL23</f>
        <v>87.5</v>
      </c>
      <c r="K539" s="814"/>
      <c r="L539" s="814"/>
      <c r="M539" s="813" t="str">
        <f>'statement of marks'!HO23</f>
        <v>A</v>
      </c>
      <c r="N539" s="813"/>
      <c r="O539" s="813"/>
      <c r="P539" s="813"/>
      <c r="Q539" s="813">
        <f>'statement of marks'!HN23</f>
        <v>9.9999999999999893</v>
      </c>
      <c r="R539" s="813"/>
      <c r="S539" s="813"/>
      <c r="T539" s="813"/>
      <c r="U539" s="813" t="str">
        <f>'statement of marks'!HI23</f>
        <v>PASSED</v>
      </c>
      <c r="V539" s="813"/>
      <c r="W539" s="813"/>
      <c r="X539" s="815"/>
    </row>
    <row r="540" spans="1:24" ht="15" customHeight="1">
      <c r="A540" s="283"/>
      <c r="B540" s="811" t="s">
        <v>177</v>
      </c>
      <c r="C540" s="812"/>
      <c r="D540" s="792"/>
      <c r="E540" s="792"/>
      <c r="F540" s="792"/>
      <c r="G540" s="792"/>
      <c r="H540" s="792"/>
      <c r="I540" s="792"/>
      <c r="J540" s="792"/>
      <c r="K540" s="792"/>
      <c r="L540" s="792"/>
      <c r="M540" s="792"/>
      <c r="N540" s="792"/>
      <c r="O540" s="792"/>
      <c r="P540" s="792"/>
      <c r="Q540" s="792"/>
      <c r="R540" s="792"/>
      <c r="S540" s="792"/>
      <c r="T540" s="792"/>
      <c r="U540" s="793"/>
      <c r="V540" s="794"/>
      <c r="W540" s="794"/>
      <c r="X540" s="804"/>
    </row>
    <row r="541" spans="1:24" ht="15" customHeight="1">
      <c r="A541" s="283"/>
      <c r="B541" s="809" t="s">
        <v>162</v>
      </c>
      <c r="C541" s="810"/>
      <c r="D541" s="792"/>
      <c r="E541" s="792"/>
      <c r="F541" s="792"/>
      <c r="G541" s="792"/>
      <c r="H541" s="792"/>
      <c r="I541" s="792"/>
      <c r="J541" s="792"/>
      <c r="K541" s="792"/>
      <c r="L541" s="792"/>
      <c r="M541" s="792"/>
      <c r="N541" s="792"/>
      <c r="O541" s="792"/>
      <c r="P541" s="792"/>
      <c r="Q541" s="792"/>
      <c r="R541" s="792"/>
      <c r="S541" s="792"/>
      <c r="T541" s="792"/>
      <c r="U541" s="796"/>
      <c r="V541" s="797"/>
      <c r="W541" s="797"/>
      <c r="X541" s="805"/>
    </row>
    <row r="542" spans="1:24" ht="15" customHeight="1">
      <c r="A542" s="283"/>
      <c r="B542" s="811" t="s">
        <v>163</v>
      </c>
      <c r="C542" s="812"/>
      <c r="D542" s="792"/>
      <c r="E542" s="792"/>
      <c r="F542" s="792"/>
      <c r="G542" s="792"/>
      <c r="H542" s="792"/>
      <c r="I542" s="792"/>
      <c r="J542" s="792"/>
      <c r="K542" s="792"/>
      <c r="L542" s="792"/>
      <c r="M542" s="792"/>
      <c r="N542" s="792"/>
      <c r="O542" s="792"/>
      <c r="P542" s="792"/>
      <c r="Q542" s="793" t="s">
        <v>225</v>
      </c>
      <c r="R542" s="794"/>
      <c r="S542" s="794"/>
      <c r="T542" s="795"/>
      <c r="U542" s="806"/>
      <c r="V542" s="807"/>
      <c r="W542" s="807"/>
      <c r="X542" s="808"/>
    </row>
    <row r="543" spans="1:24" ht="15" customHeight="1">
      <c r="A543" s="283"/>
      <c r="B543" s="802" t="s">
        <v>164</v>
      </c>
      <c r="C543" s="803"/>
      <c r="D543" s="792"/>
      <c r="E543" s="792"/>
      <c r="F543" s="792"/>
      <c r="G543" s="792"/>
      <c r="H543" s="792"/>
      <c r="I543" s="792"/>
      <c r="J543" s="792"/>
      <c r="K543" s="792"/>
      <c r="L543" s="792"/>
      <c r="M543" s="792"/>
      <c r="N543" s="792"/>
      <c r="O543" s="792"/>
      <c r="P543" s="792"/>
      <c r="Q543" s="796"/>
      <c r="R543" s="797"/>
      <c r="S543" s="797"/>
      <c r="T543" s="798"/>
      <c r="U543" s="785" t="s">
        <v>164</v>
      </c>
      <c r="V543" s="785"/>
      <c r="W543" s="785"/>
      <c r="X543" s="786"/>
    </row>
    <row r="544" spans="1:24" ht="15" customHeight="1" thickBot="1">
      <c r="A544" s="282"/>
      <c r="B544" s="787" t="s">
        <v>226</v>
      </c>
      <c r="C544" s="788"/>
      <c r="D544" s="789"/>
      <c r="E544" s="789"/>
      <c r="F544" s="789"/>
      <c r="G544" s="789"/>
      <c r="H544" s="789"/>
      <c r="I544" s="789"/>
      <c r="J544" s="789"/>
      <c r="K544" s="789"/>
      <c r="L544" s="789"/>
      <c r="M544" s="789"/>
      <c r="N544" s="789"/>
      <c r="O544" s="789"/>
      <c r="P544" s="789"/>
      <c r="Q544" s="799"/>
      <c r="R544" s="800"/>
      <c r="S544" s="800"/>
      <c r="T544" s="801"/>
      <c r="U544" s="790" t="s">
        <v>180</v>
      </c>
      <c r="V544" s="790"/>
      <c r="W544" s="790"/>
      <c r="X544" s="791"/>
    </row>
    <row r="545" spans="1:24" ht="15" customHeight="1">
      <c r="A545" s="285"/>
      <c r="B545" s="765" t="s">
        <v>179</v>
      </c>
      <c r="C545" s="766"/>
      <c r="D545" s="766"/>
      <c r="E545" s="766"/>
      <c r="F545" s="766"/>
      <c r="G545" s="766"/>
      <c r="H545" s="766"/>
      <c r="I545" s="766"/>
      <c r="J545" s="766"/>
      <c r="K545" s="766"/>
      <c r="L545" s="766"/>
      <c r="M545" s="766"/>
      <c r="N545" s="766"/>
      <c r="O545" s="766"/>
      <c r="P545" s="766"/>
      <c r="Q545" s="766"/>
      <c r="R545" s="766"/>
      <c r="S545" s="766"/>
      <c r="T545" s="766"/>
      <c r="U545" s="766"/>
      <c r="V545" s="766"/>
      <c r="W545" s="766"/>
      <c r="X545" s="767"/>
    </row>
    <row r="546" spans="1:24" ht="15" customHeight="1">
      <c r="A546" s="283"/>
      <c r="B546" s="768" t="str">
        <f>IF('statement of marks'!$A$1="","",'statement of marks'!$A$1)</f>
        <v>GOVT. HR. SEC. SCHOOL, MARJEEVI, NIMBAHERA</v>
      </c>
      <c r="C546" s="769"/>
      <c r="D546" s="769"/>
      <c r="E546" s="769"/>
      <c r="F546" s="769"/>
      <c r="G546" s="769"/>
      <c r="H546" s="769"/>
      <c r="I546" s="769"/>
      <c r="J546" s="769"/>
      <c r="K546" s="769"/>
      <c r="L546" s="769"/>
      <c r="M546" s="769"/>
      <c r="N546" s="769"/>
      <c r="O546" s="769"/>
      <c r="P546" s="769"/>
      <c r="Q546" s="769"/>
      <c r="R546" s="769"/>
      <c r="S546" s="769"/>
      <c r="T546" s="769"/>
      <c r="U546" s="769"/>
      <c r="V546" s="769"/>
      <c r="W546" s="769"/>
      <c r="X546" s="770"/>
    </row>
    <row r="547" spans="1:24" ht="15" customHeight="1">
      <c r="A547" s="283"/>
      <c r="B547" s="771" t="s">
        <v>118</v>
      </c>
      <c r="C547" s="771"/>
      <c r="D547" s="771" t="str">
        <f>IF('statement of marks'!$H$3="","",'statement of marks'!$H$3)</f>
        <v>2022-23</v>
      </c>
      <c r="E547" s="771"/>
      <c r="F547" s="771"/>
      <c r="G547" s="771"/>
      <c r="H547" s="771"/>
      <c r="I547" s="771"/>
      <c r="J547" s="771"/>
      <c r="K547" s="771"/>
      <c r="L547" s="771"/>
      <c r="M547" s="771"/>
      <c r="N547" s="771"/>
      <c r="O547" s="771"/>
      <c r="P547" s="771"/>
      <c r="Q547" s="771"/>
      <c r="R547" s="771"/>
      <c r="S547" s="771"/>
      <c r="T547" s="771"/>
      <c r="U547" s="771"/>
      <c r="V547" s="771"/>
      <c r="W547" s="771"/>
      <c r="X547" s="772"/>
    </row>
    <row r="548" spans="1:24" ht="15" customHeight="1">
      <c r="A548" s="283"/>
      <c r="B548" s="771" t="s">
        <v>158</v>
      </c>
      <c r="C548" s="771"/>
      <c r="D548" s="771" t="str">
        <f>IF('statement of marks'!I24="","",'statement of marks'!I24)</f>
        <v>A18</v>
      </c>
      <c r="E548" s="771"/>
      <c r="F548" s="771"/>
      <c r="G548" s="771"/>
      <c r="H548" s="771"/>
      <c r="I548" s="771"/>
      <c r="J548" s="771"/>
      <c r="K548" s="771"/>
      <c r="L548" s="771"/>
      <c r="M548" s="771"/>
      <c r="N548" s="771"/>
      <c r="O548" s="771"/>
      <c r="P548" s="771"/>
      <c r="Q548" s="771"/>
      <c r="R548" s="771"/>
      <c r="S548" s="771"/>
      <c r="T548" s="771"/>
      <c r="U548" s="771"/>
      <c r="V548" s="771"/>
      <c r="W548" s="771"/>
      <c r="X548" s="772"/>
    </row>
    <row r="549" spans="1:24" ht="15" customHeight="1">
      <c r="A549" s="283"/>
      <c r="B549" s="771" t="s">
        <v>20</v>
      </c>
      <c r="C549" s="771"/>
      <c r="D549" s="771" t="str">
        <f>IF('statement of marks'!J24="","",'statement of marks'!J24)</f>
        <v>B18</v>
      </c>
      <c r="E549" s="771"/>
      <c r="F549" s="771"/>
      <c r="G549" s="771"/>
      <c r="H549" s="771"/>
      <c r="I549" s="771"/>
      <c r="J549" s="771"/>
      <c r="K549" s="771"/>
      <c r="L549" s="771"/>
      <c r="M549" s="771"/>
      <c r="N549" s="771"/>
      <c r="O549" s="771"/>
      <c r="P549" s="771"/>
      <c r="Q549" s="771"/>
      <c r="R549" s="771"/>
      <c r="S549" s="771"/>
      <c r="T549" s="771"/>
      <c r="U549" s="771"/>
      <c r="V549" s="771"/>
      <c r="W549" s="771"/>
      <c r="X549" s="772"/>
    </row>
    <row r="550" spans="1:24" ht="15" customHeight="1">
      <c r="A550" s="283"/>
      <c r="B550" s="773" t="s">
        <v>21</v>
      </c>
      <c r="C550" s="773"/>
      <c r="D550" s="773" t="str">
        <f>IF('statement of marks'!K24="","",'statement of marks'!K24)</f>
        <v>C18</v>
      </c>
      <c r="E550" s="773"/>
      <c r="F550" s="773"/>
      <c r="G550" s="771"/>
      <c r="H550" s="771"/>
      <c r="I550" s="771"/>
      <c r="J550" s="771"/>
      <c r="K550" s="771"/>
      <c r="L550" s="771"/>
      <c r="M550" s="771"/>
      <c r="N550" s="771"/>
      <c r="O550" s="771"/>
      <c r="P550" s="771"/>
      <c r="Q550" s="771"/>
      <c r="R550" s="771"/>
      <c r="S550" s="771"/>
      <c r="T550" s="771"/>
      <c r="U550" s="771"/>
      <c r="V550" s="771"/>
      <c r="W550" s="771"/>
      <c r="X550" s="772"/>
    </row>
    <row r="551" spans="1:24" ht="15" customHeight="1">
      <c r="A551" s="283"/>
      <c r="B551" s="771" t="s">
        <v>159</v>
      </c>
      <c r="C551" s="771"/>
      <c r="D551" s="771" t="str">
        <f>IF('statement of marks'!$G$3="","",'statement of marks'!$G$3)</f>
        <v>6 A</v>
      </c>
      <c r="E551" s="771"/>
      <c r="F551" s="774"/>
      <c r="G551" s="775" t="s">
        <v>160</v>
      </c>
      <c r="H551" s="775"/>
      <c r="I551" s="775"/>
      <c r="J551" s="775">
        <f>IF('statement of marks'!D24="","",'statement of marks'!D24)</f>
        <v>818</v>
      </c>
      <c r="K551" s="775"/>
      <c r="L551" s="775"/>
      <c r="M551" s="776" t="s">
        <v>79</v>
      </c>
      <c r="N551" s="938"/>
      <c r="O551" s="775"/>
      <c r="P551" s="775"/>
      <c r="Q551" s="775" t="str">
        <f>IF('statement of marks'!F24="","",'statement of marks'!F24)</f>
        <v/>
      </c>
      <c r="R551" s="775"/>
      <c r="S551" s="775"/>
      <c r="T551" s="777"/>
      <c r="U551" s="778" t="str">
        <f>IF('statement of marks'!$I$3="","",'statement of marks'!$I$3)</f>
        <v>SCHOOL DISE CODE</v>
      </c>
      <c r="V551" s="779"/>
      <c r="W551" s="779"/>
      <c r="X551" s="780"/>
    </row>
    <row r="552" spans="1:24" ht="15" customHeight="1">
      <c r="A552" s="283"/>
      <c r="B552" s="263" t="s">
        <v>172</v>
      </c>
      <c r="C552" s="264"/>
      <c r="D552" s="781" t="str">
        <f>IF('statement of marks'!G24="","",'statement of marks'!G24)</f>
        <v/>
      </c>
      <c r="E552" s="782"/>
      <c r="F552" s="782"/>
      <c r="G552" s="834" t="str">
        <f>IF('statement of marks'!H24="","",'statement of marks'!H24)</f>
        <v/>
      </c>
      <c r="H552" s="834"/>
      <c r="I552" s="834"/>
      <c r="J552" s="834"/>
      <c r="K552" s="834"/>
      <c r="L552" s="834"/>
      <c r="M552" s="834"/>
      <c r="N552" s="834"/>
      <c r="O552" s="834"/>
      <c r="P552" s="834"/>
      <c r="Q552" s="834"/>
      <c r="R552" s="834"/>
      <c r="S552" s="834"/>
      <c r="T552" s="835"/>
      <c r="U552" s="774" t="str">
        <f>IF('statement of marks'!$J$3="","",'statement of marks'!$J$3)</f>
        <v>08291009401</v>
      </c>
      <c r="V552" s="784"/>
      <c r="W552" s="784"/>
      <c r="X552" s="836"/>
    </row>
    <row r="553" spans="1:24" ht="15" customHeight="1">
      <c r="A553" s="283"/>
      <c r="B553" s="265" t="s">
        <v>161</v>
      </c>
      <c r="C553" s="266" t="s">
        <v>166</v>
      </c>
      <c r="D553" s="837" t="s">
        <v>168</v>
      </c>
      <c r="E553" s="837"/>
      <c r="F553" s="837"/>
      <c r="G553" s="837" t="s">
        <v>169</v>
      </c>
      <c r="H553" s="837"/>
      <c r="I553" s="837"/>
      <c r="J553" s="837" t="s">
        <v>170</v>
      </c>
      <c r="K553" s="837"/>
      <c r="L553" s="837"/>
      <c r="M553" s="838" t="s">
        <v>171</v>
      </c>
      <c r="N553" s="838"/>
      <c r="O553" s="838"/>
      <c r="P553" s="838"/>
      <c r="Q553" s="839" t="s">
        <v>217</v>
      </c>
      <c r="R553" s="841" t="s">
        <v>91</v>
      </c>
      <c r="S553" s="841"/>
      <c r="T553" s="841"/>
      <c r="U553" s="842"/>
      <c r="V553" s="783" t="s">
        <v>218</v>
      </c>
      <c r="W553" s="783"/>
      <c r="X553" s="831"/>
    </row>
    <row r="554" spans="1:24" ht="15" customHeight="1">
      <c r="A554" s="283"/>
      <c r="B554" s="265"/>
      <c r="C554" s="266"/>
      <c r="D554" s="267" t="s">
        <v>219</v>
      </c>
      <c r="E554" s="267" t="s">
        <v>220</v>
      </c>
      <c r="F554" s="268" t="s">
        <v>221</v>
      </c>
      <c r="G554" s="267" t="s">
        <v>219</v>
      </c>
      <c r="H554" s="267" t="s">
        <v>220</v>
      </c>
      <c r="I554" s="268" t="s">
        <v>221</v>
      </c>
      <c r="J554" s="267" t="s">
        <v>219</v>
      </c>
      <c r="K554" s="267" t="s">
        <v>220</v>
      </c>
      <c r="L554" s="268" t="s">
        <v>221</v>
      </c>
      <c r="M554" s="267" t="s">
        <v>219</v>
      </c>
      <c r="N554" s="943" t="s">
        <v>332</v>
      </c>
      <c r="O554" s="267" t="s">
        <v>220</v>
      </c>
      <c r="P554" s="268" t="s">
        <v>221</v>
      </c>
      <c r="Q554" s="840"/>
      <c r="R554" s="267" t="s">
        <v>219</v>
      </c>
      <c r="S554" s="943" t="s">
        <v>332</v>
      </c>
      <c r="T554" s="267" t="s">
        <v>220</v>
      </c>
      <c r="U554" s="268" t="s">
        <v>221</v>
      </c>
      <c r="V554" s="269" t="s">
        <v>26</v>
      </c>
      <c r="W554" s="270" t="s">
        <v>222</v>
      </c>
      <c r="X554" s="271" t="s">
        <v>69</v>
      </c>
    </row>
    <row r="555" spans="1:24" ht="15" customHeight="1">
      <c r="A555" s="284"/>
      <c r="B555" s="832" t="s">
        <v>167</v>
      </c>
      <c r="C555" s="833"/>
      <c r="D555" s="272">
        <f>IF('statement of marks'!L$6="","",'statement of marks'!L$6)</f>
        <v>5</v>
      </c>
      <c r="E555" s="272">
        <f>IF('statement of marks'!M$6="","",'statement of marks'!M$6)</f>
        <v>5</v>
      </c>
      <c r="F555" s="273">
        <f>IF('statement of marks'!N$6="","",'statement of marks'!N$6)</f>
        <v>10</v>
      </c>
      <c r="G555" s="272">
        <f>IF('statement of marks'!O$6="","",'statement of marks'!O$6)</f>
        <v>5</v>
      </c>
      <c r="H555" s="272">
        <f>IF('statement of marks'!P$6="","",'statement of marks'!P$6)</f>
        <v>5</v>
      </c>
      <c r="I555" s="273">
        <f>IF('statement of marks'!Q$6="","",'statement of marks'!Q$6)</f>
        <v>10</v>
      </c>
      <c r="J555" s="272">
        <f>IF('statement of marks'!R$6="","",'statement of marks'!R$6)</f>
        <v>5</v>
      </c>
      <c r="K555" s="272">
        <f>IF('statement of marks'!S$6="","",'statement of marks'!S$6)</f>
        <v>5</v>
      </c>
      <c r="L555" s="273">
        <f>IF('statement of marks'!T$6="","",'statement of marks'!T$6)</f>
        <v>10</v>
      </c>
      <c r="M555" s="272">
        <f>IF('statement of marks'!V$6="","",'statement of marks'!V$6)</f>
        <v>30</v>
      </c>
      <c r="N555" s="944">
        <f>IF('statement of marks'!W$6="","",'statement of marks'!W$6)</f>
        <v>30</v>
      </c>
      <c r="O555" s="272">
        <f>IF('statement of marks'!X$6="","",'statement of marks'!X$6)</f>
        <v>10</v>
      </c>
      <c r="P555" s="273">
        <f>IF('statement of marks'!Y$6="","",'statement of marks'!Y$6)</f>
        <v>70</v>
      </c>
      <c r="Q555" s="274">
        <f>IF('statement of marks'!Z$6="","",'statement of marks'!Z$6)</f>
        <v>100</v>
      </c>
      <c r="R555" s="272">
        <f>IF('statement of marks'!AA$6="","",'statement of marks'!AA$6)</f>
        <v>40</v>
      </c>
      <c r="S555" s="944">
        <f>IF('statement of marks'!AB$6="","",'statement of marks'!AB$6)</f>
        <v>40</v>
      </c>
      <c r="T555" s="272">
        <f>IF('statement of marks'!AC$6="","",'statement of marks'!AC$6)</f>
        <v>20</v>
      </c>
      <c r="U555" s="273">
        <f>IF('statement of marks'!AD$6="","",'statement of marks'!AD$6)</f>
        <v>100</v>
      </c>
      <c r="V555" s="275">
        <f>IF('statement of marks'!AE$6="","",'statement of marks'!AE$6)</f>
        <v>200</v>
      </c>
      <c r="W555" s="272" t="str">
        <f>IF('statement of marks'!AF$6="","",'statement of marks'!AF$6)</f>
        <v/>
      </c>
      <c r="X555" s="276" t="str">
        <f>IF('statement of marks'!AG$6="","",'statement of marks'!AG$6)</f>
        <v/>
      </c>
    </row>
    <row r="556" spans="1:24" ht="15" customHeight="1">
      <c r="A556" s="283"/>
      <c r="B556" s="774" t="str">
        <f>IF('statement of marks'!$L$3="","",'statement of marks'!$L$3)</f>
        <v>HINDI</v>
      </c>
      <c r="C556" s="784"/>
      <c r="D556" s="270">
        <f>IF('statement of marks'!L24="","",'statement of marks'!L24)</f>
        <v>5</v>
      </c>
      <c r="E556" s="270">
        <f>IF('statement of marks'!M24="","",'statement of marks'!M24)</f>
        <v>5</v>
      </c>
      <c r="F556" s="277">
        <f>IF('statement of marks'!N24="","",'statement of marks'!N24)</f>
        <v>10</v>
      </c>
      <c r="G556" s="270">
        <f>IF('statement of marks'!O24="","",'statement of marks'!O24)</f>
        <v>5</v>
      </c>
      <c r="H556" s="270">
        <f>IF('statement of marks'!P24="","",'statement of marks'!P24)</f>
        <v>5</v>
      </c>
      <c r="I556" s="277">
        <f>IF('statement of marks'!Q24="","",'statement of marks'!Q24)</f>
        <v>10</v>
      </c>
      <c r="J556" s="270">
        <f>IF('statement of marks'!R24="","",'statement of marks'!R24)</f>
        <v>5</v>
      </c>
      <c r="K556" s="270">
        <f>IF('statement of marks'!S24="","",'statement of marks'!S24)</f>
        <v>5</v>
      </c>
      <c r="L556" s="277">
        <f>IF('statement of marks'!T24="","",'statement of marks'!T24)</f>
        <v>10</v>
      </c>
      <c r="M556" s="270">
        <f>IF('statement of marks'!V24="","",'statement of marks'!V24)</f>
        <v>23</v>
      </c>
      <c r="N556" s="944">
        <f>IF('statement of marks'!W24="","",'statement of marks'!W24)</f>
        <v>23</v>
      </c>
      <c r="O556" s="270">
        <f>IF('statement of marks'!X24="","",'statement of marks'!X24)</f>
        <v>3</v>
      </c>
      <c r="P556" s="277">
        <f>IF('statement of marks'!Y24="","",'statement of marks'!Y24)</f>
        <v>49</v>
      </c>
      <c r="Q556" s="278">
        <f>IF('statement of marks'!Z24="","",'statement of marks'!Z24)</f>
        <v>79</v>
      </c>
      <c r="R556" s="270">
        <f>IF('statement of marks'!AA24="","",'statement of marks'!AA24)</f>
        <v>23</v>
      </c>
      <c r="S556" s="944">
        <f>IF('statement of marks'!AB24="","",'statement of marks'!AB24)</f>
        <v>23</v>
      </c>
      <c r="T556" s="270">
        <f>IF('statement of marks'!AC24="","",'statement of marks'!AC24)</f>
        <v>20</v>
      </c>
      <c r="U556" s="277">
        <f>IF('statement of marks'!AD24="","",'statement of marks'!AD24)</f>
        <v>66</v>
      </c>
      <c r="V556" s="279">
        <f>IF('statement of marks'!AE24="","",'statement of marks'!AE24)</f>
        <v>145</v>
      </c>
      <c r="W556" s="270">
        <f>IF('statement of marks'!AF24="","",'statement of marks'!AF24)</f>
        <v>73</v>
      </c>
      <c r="X556" s="271" t="str">
        <f>IF('statement of marks'!AG24="","",'statement of marks'!AG24)</f>
        <v>B</v>
      </c>
    </row>
    <row r="557" spans="1:24" ht="15" customHeight="1">
      <c r="A557" s="283"/>
      <c r="B557" s="774" t="str">
        <f>IF('statement of marks'!$AJ$3="","",'statement of marks'!$AJ$3)</f>
        <v>ENGLISH</v>
      </c>
      <c r="C557" s="784"/>
      <c r="D557" s="270">
        <f>IF('statement of marks'!AJ24="","",'statement of marks'!AJ24)</f>
        <v>5</v>
      </c>
      <c r="E557" s="270">
        <f>IF('statement of marks'!AK24="","",'statement of marks'!AK24)</f>
        <v>5</v>
      </c>
      <c r="F557" s="277">
        <f>IF('statement of marks'!AL24="","",'statement of marks'!AL24)</f>
        <v>10</v>
      </c>
      <c r="G557" s="270">
        <f>IF('statement of marks'!AM24="","",'statement of marks'!AM24)</f>
        <v>5</v>
      </c>
      <c r="H557" s="270">
        <f>IF('statement of marks'!AN24="","",'statement of marks'!AN24)</f>
        <v>5</v>
      </c>
      <c r="I557" s="277">
        <f>IF('statement of marks'!AO24="","",'statement of marks'!AO24)</f>
        <v>10</v>
      </c>
      <c r="J557" s="270">
        <f>IF('statement of marks'!AP24="","",'statement of marks'!AP24)</f>
        <v>5</v>
      </c>
      <c r="K557" s="270">
        <f>IF('statement of marks'!AQ24="","",'statement of marks'!AQ24)</f>
        <v>5</v>
      </c>
      <c r="L557" s="277">
        <f>IF('statement of marks'!AR24="","",'statement of marks'!AR24)</f>
        <v>10</v>
      </c>
      <c r="M557" s="270">
        <f>IF('statement of marks'!AT24="","",'statement of marks'!AT24)</f>
        <v>23</v>
      </c>
      <c r="N557" s="944">
        <f>IF('statement of marks'!AU24="","",'statement of marks'!AU24)</f>
        <v>23</v>
      </c>
      <c r="O557" s="270">
        <f>IF('statement of marks'!AV24="","",'statement of marks'!AV24)</f>
        <v>3</v>
      </c>
      <c r="P557" s="277">
        <f>IF('statement of marks'!AW24="","",'statement of marks'!AW24)</f>
        <v>49</v>
      </c>
      <c r="Q557" s="278">
        <f>IF('statement of marks'!AX24="","",'statement of marks'!AX24)</f>
        <v>79</v>
      </c>
      <c r="R557" s="270">
        <f>IF('statement of marks'!AY24="","",'statement of marks'!AY24)</f>
        <v>23</v>
      </c>
      <c r="S557" s="944">
        <f>IF('statement of marks'!AZ24="","",'statement of marks'!AZ24)</f>
        <v>23</v>
      </c>
      <c r="T557" s="270">
        <f>IF('statement of marks'!BA24="","",'statement of marks'!BA24)</f>
        <v>20</v>
      </c>
      <c r="U557" s="277">
        <f>IF('statement of marks'!BB24="","",'statement of marks'!BB24)</f>
        <v>66</v>
      </c>
      <c r="V557" s="279">
        <f>IF('statement of marks'!BC24="","",'statement of marks'!BC24)</f>
        <v>145</v>
      </c>
      <c r="W557" s="270">
        <f>IF('statement of marks'!BD24="","",'statement of marks'!BD24)</f>
        <v>73</v>
      </c>
      <c r="X557" s="271" t="str">
        <f>IF('statement of marks'!BE24="","",'statement of marks'!BE24)</f>
        <v>B</v>
      </c>
    </row>
    <row r="558" spans="1:24" ht="15" customHeight="1">
      <c r="A558" s="283"/>
      <c r="B558" s="774" t="str">
        <f>IF('statement of marks'!BH24="s","SANSKRIT",IF('statement of marks'!BH24="u","URDU",IF('statement of marks'!BH24="g","GUJRATI",IF('statement of marks'!BH24="p","PUNJABI",IF('statement of marks'!BH24="sd","fla/kh","THIRD LANGUAGE")))))</f>
        <v>SANSKRIT</v>
      </c>
      <c r="C558" s="784"/>
      <c r="D558" s="270">
        <f>IF('statement of marks'!BI24="","",'statement of marks'!BI24)</f>
        <v>5</v>
      </c>
      <c r="E558" s="270">
        <f>IF('statement of marks'!BJ24="","",'statement of marks'!BJ24)</f>
        <v>5</v>
      </c>
      <c r="F558" s="277">
        <f>IF('statement of marks'!BK24="","",'statement of marks'!BK24)</f>
        <v>10</v>
      </c>
      <c r="G558" s="270">
        <f>IF('statement of marks'!BL24="","",'statement of marks'!BL24)</f>
        <v>5</v>
      </c>
      <c r="H558" s="270">
        <f>IF('statement of marks'!BM24="","",'statement of marks'!BM24)</f>
        <v>5</v>
      </c>
      <c r="I558" s="277">
        <f>IF('statement of marks'!BN24="","",'statement of marks'!BN24)</f>
        <v>10</v>
      </c>
      <c r="J558" s="270">
        <f>IF('statement of marks'!BO24="","",'statement of marks'!BO24)</f>
        <v>5</v>
      </c>
      <c r="K558" s="270">
        <f>IF('statement of marks'!BP24="","",'statement of marks'!BP24)</f>
        <v>5</v>
      </c>
      <c r="L558" s="277">
        <f>IF('statement of marks'!BQ24="","",'statement of marks'!BQ24)</f>
        <v>10</v>
      </c>
      <c r="M558" s="270">
        <f>IF('statement of marks'!BS24="","",'statement of marks'!BS24)</f>
        <v>50</v>
      </c>
      <c r="N558" s="944"/>
      <c r="O558" s="270">
        <f>IF('statement of marks'!BT24="","",'statement of marks'!BT24)</f>
        <v>20</v>
      </c>
      <c r="P558" s="277">
        <f>IF('statement of marks'!BU24="","",'statement of marks'!BU24)</f>
        <v>70</v>
      </c>
      <c r="Q558" s="278">
        <f>IF('statement of marks'!BV24="","",'statement of marks'!BV24)</f>
        <v>100</v>
      </c>
      <c r="R558" s="270">
        <f>IF('statement of marks'!BW24="","",'statement of marks'!BW24)</f>
        <v>70</v>
      </c>
      <c r="S558" s="944"/>
      <c r="T558" s="270">
        <f>IF('statement of marks'!BX24="","",'statement of marks'!BX24)</f>
        <v>30</v>
      </c>
      <c r="U558" s="277">
        <f>IF('statement of marks'!BY24="","",'statement of marks'!BY24)</f>
        <v>100</v>
      </c>
      <c r="V558" s="279">
        <f>IF('statement of marks'!BZ24="","",'statement of marks'!BZ24)</f>
        <v>200</v>
      </c>
      <c r="W558" s="270">
        <f>IF('statement of marks'!CA24="","",'statement of marks'!CA24)</f>
        <v>100</v>
      </c>
      <c r="X558" s="271" t="str">
        <f>IF('statement of marks'!CB24="","",'statement of marks'!CB24)</f>
        <v>A</v>
      </c>
    </row>
    <row r="559" spans="1:24" ht="15" customHeight="1">
      <c r="A559" s="283"/>
      <c r="B559" s="774" t="str">
        <f>IF('statement of marks'!$CE$3="","",'statement of marks'!$CE$3)</f>
        <v>MATHEMATICS</v>
      </c>
      <c r="C559" s="784"/>
      <c r="D559" s="270">
        <f>IF('statement of marks'!CE24="","",'statement of marks'!CE24)</f>
        <v>5</v>
      </c>
      <c r="E559" s="270">
        <f>IF('statement of marks'!CF24="","",'statement of marks'!CF24)</f>
        <v>5</v>
      </c>
      <c r="F559" s="277">
        <f>IF('statement of marks'!CG24="","",'statement of marks'!CG24)</f>
        <v>10</v>
      </c>
      <c r="G559" s="270">
        <f>IF('statement of marks'!CH24="","",'statement of marks'!CH24)</f>
        <v>5</v>
      </c>
      <c r="H559" s="270">
        <f>IF('statement of marks'!CI24="","",'statement of marks'!CI24)</f>
        <v>5</v>
      </c>
      <c r="I559" s="277">
        <f>IF('statement of marks'!CJ24="","",'statement of marks'!CJ24)</f>
        <v>10</v>
      </c>
      <c r="J559" s="270">
        <f>IF('statement of marks'!CK24="","",'statement of marks'!CK24)</f>
        <v>5</v>
      </c>
      <c r="K559" s="270">
        <f>IF('statement of marks'!CL24="","",'statement of marks'!CL24)</f>
        <v>5</v>
      </c>
      <c r="L559" s="277">
        <f>IF('statement of marks'!CM24="","",'statement of marks'!CM24)</f>
        <v>10</v>
      </c>
      <c r="M559" s="270">
        <f>IF('statement of marks'!CO24="","",'statement of marks'!CO24)</f>
        <v>23</v>
      </c>
      <c r="N559" s="944">
        <f>IF('statement of marks'!CP24="","",'statement of marks'!CP24)</f>
        <v>23</v>
      </c>
      <c r="O559" s="270">
        <f>IF('statement of marks'!CQ24="","",'statement of marks'!CQ24)</f>
        <v>3</v>
      </c>
      <c r="P559" s="277">
        <f>IF('statement of marks'!CR24="","",'statement of marks'!CR24)</f>
        <v>49</v>
      </c>
      <c r="Q559" s="278">
        <f>IF('statement of marks'!CS24="","",'statement of marks'!CS24)</f>
        <v>79</v>
      </c>
      <c r="R559" s="270">
        <f>IF('statement of marks'!CT24="","",'statement of marks'!CT24)</f>
        <v>23</v>
      </c>
      <c r="S559" s="944">
        <f>IF('statement of marks'!CU24="","",'statement of marks'!CU24)</f>
        <v>23</v>
      </c>
      <c r="T559" s="270">
        <f>IF('statement of marks'!CV24="","",'statement of marks'!CV24)</f>
        <v>20</v>
      </c>
      <c r="U559" s="277">
        <f>IF('statement of marks'!CW24="","",'statement of marks'!CW24)</f>
        <v>66</v>
      </c>
      <c r="V559" s="279">
        <f>IF('statement of marks'!CX24="","",'statement of marks'!CX24)</f>
        <v>145</v>
      </c>
      <c r="W559" s="270">
        <f>IF('statement of marks'!CY24="","",'statement of marks'!CY24)</f>
        <v>73</v>
      </c>
      <c r="X559" s="271" t="str">
        <f>IF('statement of marks'!CZ24="","",'statement of marks'!CZ24)</f>
        <v>B</v>
      </c>
    </row>
    <row r="560" spans="1:24" ht="15" customHeight="1">
      <c r="A560" s="283"/>
      <c r="B560" s="774" t="str">
        <f>IF('statement of marks'!$DC$3="","",'statement of marks'!$DC$3)</f>
        <v>SCIENCE</v>
      </c>
      <c r="C560" s="784"/>
      <c r="D560" s="270">
        <f>IF('statement of marks'!DC24="","",'statement of marks'!DC24)</f>
        <v>5</v>
      </c>
      <c r="E560" s="270">
        <f>IF('statement of marks'!DD24="","",'statement of marks'!DD24)</f>
        <v>5</v>
      </c>
      <c r="F560" s="277">
        <f>IF('statement of marks'!DE24="","",'statement of marks'!DE24)</f>
        <v>10</v>
      </c>
      <c r="G560" s="270">
        <f>IF('statement of marks'!DF24="","",'statement of marks'!DF24)</f>
        <v>5</v>
      </c>
      <c r="H560" s="270">
        <f>IF('statement of marks'!DG24="","",'statement of marks'!DG24)</f>
        <v>5</v>
      </c>
      <c r="I560" s="277">
        <f>IF('statement of marks'!DH24="","",'statement of marks'!DH24)</f>
        <v>10</v>
      </c>
      <c r="J560" s="270">
        <f>IF('statement of marks'!DI24="","",'statement of marks'!DI24)</f>
        <v>5</v>
      </c>
      <c r="K560" s="270">
        <f>IF('statement of marks'!DJ24="","",'statement of marks'!DJ24)</f>
        <v>5</v>
      </c>
      <c r="L560" s="277">
        <f>IF('statement of marks'!DK24="","",'statement of marks'!DK24)</f>
        <v>10</v>
      </c>
      <c r="M560" s="270">
        <f>IF('statement of marks'!DM24="","",'statement of marks'!DM24)</f>
        <v>50</v>
      </c>
      <c r="N560" s="944"/>
      <c r="O560" s="270">
        <f>IF('statement of marks'!DN24="","",'statement of marks'!DN24)</f>
        <v>20</v>
      </c>
      <c r="P560" s="277">
        <f>IF('statement of marks'!DO24="","",'statement of marks'!DO24)</f>
        <v>70</v>
      </c>
      <c r="Q560" s="278">
        <f>IF('statement of marks'!DP24="","",'statement of marks'!DP24)</f>
        <v>100</v>
      </c>
      <c r="R560" s="270">
        <f>IF('statement of marks'!DQ24="","",'statement of marks'!DQ24)</f>
        <v>70</v>
      </c>
      <c r="S560" s="944"/>
      <c r="T560" s="270">
        <f>IF('statement of marks'!DR24="","",'statement of marks'!DR24)</f>
        <v>30</v>
      </c>
      <c r="U560" s="277">
        <f>IF('statement of marks'!DS24="","",'statement of marks'!DS24)</f>
        <v>100</v>
      </c>
      <c r="V560" s="279">
        <f>IF('statement of marks'!DT24="","",'statement of marks'!DT24)</f>
        <v>200</v>
      </c>
      <c r="W560" s="270">
        <f>IF('statement of marks'!DU24="","",'statement of marks'!DU24)</f>
        <v>100</v>
      </c>
      <c r="X560" s="271" t="str">
        <f>IF('statement of marks'!DV24="","",'statement of marks'!DV24)</f>
        <v>A</v>
      </c>
    </row>
    <row r="561" spans="1:24" ht="15" customHeight="1">
      <c r="A561" s="283"/>
      <c r="B561" s="774" t="str">
        <f>IF('statement of marks'!$DY$3="","",'statement of marks'!$DY$3)</f>
        <v>SOCIAL STUDIES</v>
      </c>
      <c r="C561" s="784"/>
      <c r="D561" s="270">
        <f>IF('statement of marks'!DY24="","",'statement of marks'!DY24)</f>
        <v>5</v>
      </c>
      <c r="E561" s="270">
        <f>IF('statement of marks'!DZ24="","",'statement of marks'!DZ24)</f>
        <v>5</v>
      </c>
      <c r="F561" s="277">
        <f>IF('statement of marks'!EA24="","",'statement of marks'!EA24)</f>
        <v>10</v>
      </c>
      <c r="G561" s="270">
        <f>IF('statement of marks'!EB24="","",'statement of marks'!EB24)</f>
        <v>5</v>
      </c>
      <c r="H561" s="270">
        <f>IF('statement of marks'!EC24="","",'statement of marks'!EC24)</f>
        <v>5</v>
      </c>
      <c r="I561" s="277">
        <f>IF('statement of marks'!ED24="","",'statement of marks'!ED24)</f>
        <v>10</v>
      </c>
      <c r="J561" s="270">
        <f>IF('statement of marks'!EE24="","",'statement of marks'!EE24)</f>
        <v>5</v>
      </c>
      <c r="K561" s="270">
        <f>IF('statement of marks'!EF24="","",'statement of marks'!EF24)</f>
        <v>5</v>
      </c>
      <c r="L561" s="277">
        <f>IF('statement of marks'!EG24="","",'statement of marks'!EG24)</f>
        <v>10</v>
      </c>
      <c r="M561" s="270">
        <f>IF('statement of marks'!EI24="","",'statement of marks'!EI24)</f>
        <v>50</v>
      </c>
      <c r="N561" s="944"/>
      <c r="O561" s="270">
        <f>IF('statement of marks'!EJ24="","",'statement of marks'!EJ24)</f>
        <v>20</v>
      </c>
      <c r="P561" s="277">
        <f>IF('statement of marks'!EK24="","",'statement of marks'!EK24)</f>
        <v>70</v>
      </c>
      <c r="Q561" s="278">
        <f>IF('statement of marks'!EL24="","",'statement of marks'!EL24)</f>
        <v>100</v>
      </c>
      <c r="R561" s="270">
        <f>IF('statement of marks'!EM24="","",'statement of marks'!EM24)</f>
        <v>70</v>
      </c>
      <c r="S561" s="944"/>
      <c r="T561" s="270">
        <f>IF('statement of marks'!EN24="","",'statement of marks'!EN24)</f>
        <v>30</v>
      </c>
      <c r="U561" s="277">
        <f>IF('statement of marks'!EO24="","",'statement of marks'!EO24)</f>
        <v>100</v>
      </c>
      <c r="V561" s="279">
        <f>IF('statement of marks'!EP24="","",'statement of marks'!EP24)</f>
        <v>200</v>
      </c>
      <c r="W561" s="270">
        <f>IF('statement of marks'!EQ24="","",'statement of marks'!EQ24)</f>
        <v>100</v>
      </c>
      <c r="X561" s="271" t="str">
        <f>IF('statement of marks'!ER24="","",'statement of marks'!ER24)</f>
        <v>A</v>
      </c>
    </row>
    <row r="562" spans="1:24" ht="15" customHeight="1">
      <c r="A562" s="283"/>
      <c r="B562" s="774" t="s">
        <v>173</v>
      </c>
      <c r="C562" s="784"/>
      <c r="D562" s="792" t="s">
        <v>168</v>
      </c>
      <c r="E562" s="792"/>
      <c r="F562" s="792"/>
      <c r="G562" s="792" t="s">
        <v>169</v>
      </c>
      <c r="H562" s="792"/>
      <c r="I562" s="792"/>
      <c r="J562" s="792" t="s">
        <v>178</v>
      </c>
      <c r="K562" s="792"/>
      <c r="L562" s="792"/>
      <c r="M562" s="792" t="s">
        <v>170</v>
      </c>
      <c r="N562" s="792"/>
      <c r="O562" s="792"/>
      <c r="P562" s="792"/>
      <c r="Q562" s="792" t="s">
        <v>223</v>
      </c>
      <c r="R562" s="792"/>
      <c r="S562" s="792"/>
      <c r="T562" s="792"/>
      <c r="U562" s="280"/>
      <c r="V562" s="792" t="s">
        <v>218</v>
      </c>
      <c r="W562" s="792"/>
      <c r="X562" s="827"/>
    </row>
    <row r="563" spans="1:24" ht="15" customHeight="1">
      <c r="A563" s="284"/>
      <c r="B563" s="828" t="s">
        <v>167</v>
      </c>
      <c r="C563" s="829"/>
      <c r="D563" s="830">
        <f>IF('statement of marks'!EU$6="","",'statement of marks'!EU$6)</f>
        <v>20</v>
      </c>
      <c r="E563" s="830"/>
      <c r="F563" s="830"/>
      <c r="G563" s="830">
        <f>IF('statement of marks'!EV$6="","",'statement of marks'!EV$6)</f>
        <v>20</v>
      </c>
      <c r="H563" s="830"/>
      <c r="I563" s="830"/>
      <c r="J563" s="830">
        <f>IF('statement of marks'!EX$6="","",'statement of marks'!EX$6)</f>
        <v>20</v>
      </c>
      <c r="K563" s="830"/>
      <c r="L563" s="830"/>
      <c r="M563" s="830">
        <f>IF('statement of marks'!EW$6="","",'statement of marks'!EW$6)</f>
        <v>20</v>
      </c>
      <c r="N563" s="830"/>
      <c r="O563" s="830"/>
      <c r="P563" s="830"/>
      <c r="Q563" s="830">
        <f>IF('statement of marks'!EY$6="","",'statement of marks'!EY$6)</f>
        <v>20</v>
      </c>
      <c r="R563" s="830"/>
      <c r="S563" s="830"/>
      <c r="T563" s="830"/>
      <c r="U563" s="289"/>
      <c r="V563" s="272">
        <f>IF('statement of marks'!EZ$6="","",'statement of marks'!EZ$6)</f>
        <v>100</v>
      </c>
      <c r="W563" s="272" t="s">
        <v>222</v>
      </c>
      <c r="X563" s="276" t="s">
        <v>69</v>
      </c>
    </row>
    <row r="564" spans="1:24" ht="15" customHeight="1">
      <c r="A564" s="283"/>
      <c r="B564" s="774" t="str">
        <f>IF('statement of marks'!$EU$3="","",'statement of marks'!$EU$3)</f>
        <v>WORK EXPERIENCE</v>
      </c>
      <c r="C564" s="784"/>
      <c r="D564" s="783">
        <f>IF('statement of marks'!EU24="","",'statement of marks'!EU24)</f>
        <v>20</v>
      </c>
      <c r="E564" s="783"/>
      <c r="F564" s="783"/>
      <c r="G564" s="783">
        <f>IF('statement of marks'!EV24="","",'statement of marks'!EV24)</f>
        <v>20</v>
      </c>
      <c r="H564" s="783"/>
      <c r="I564" s="783"/>
      <c r="J564" s="783">
        <f>IF('statement of marks'!EX24="","",'statement of marks'!EX24)</f>
        <v>20</v>
      </c>
      <c r="K564" s="783"/>
      <c r="L564" s="783"/>
      <c r="M564" s="783">
        <f>IF('statement of marks'!EW24="","",'statement of marks'!EW24)</f>
        <v>20</v>
      </c>
      <c r="N564" s="783"/>
      <c r="O564" s="783"/>
      <c r="P564" s="783"/>
      <c r="Q564" s="783">
        <f>IF('statement of marks'!EY24="","",'statement of marks'!EY24)</f>
        <v>20</v>
      </c>
      <c r="R564" s="783"/>
      <c r="S564" s="783"/>
      <c r="T564" s="783"/>
      <c r="U564" s="280"/>
      <c r="V564" s="280">
        <f>IF('statement of marks'!EZ24="","",'statement of marks'!EZ24)</f>
        <v>100</v>
      </c>
      <c r="W564" s="280">
        <f>IF('statement of marks'!FA24="","",'statement of marks'!FA24)</f>
        <v>100</v>
      </c>
      <c r="X564" s="281" t="str">
        <f>IF('statement of marks'!FB24="","",'statement of marks'!FB24)</f>
        <v>A</v>
      </c>
    </row>
    <row r="565" spans="1:24" ht="15" customHeight="1">
      <c r="A565" s="283"/>
      <c r="B565" s="774" t="str">
        <f>IF('statement of marks'!$FE$3="","",'statement of marks'!$FE$3)</f>
        <v>ART EDUCATION</v>
      </c>
      <c r="C565" s="784"/>
      <c r="D565" s="783">
        <f>IF('statement of marks'!FE24="","",'statement of marks'!FE24)</f>
        <v>20</v>
      </c>
      <c r="E565" s="783"/>
      <c r="F565" s="783"/>
      <c r="G565" s="783">
        <f>IF('statement of marks'!FF24="","",'statement of marks'!FF24)</f>
        <v>20</v>
      </c>
      <c r="H565" s="783"/>
      <c r="I565" s="783"/>
      <c r="J565" s="783">
        <f>IF('statement of marks'!FH24="","",'statement of marks'!FH24)</f>
        <v>20</v>
      </c>
      <c r="K565" s="783"/>
      <c r="L565" s="783"/>
      <c r="M565" s="783">
        <f>IF('statement of marks'!FG24="","",'statement of marks'!FG24)</f>
        <v>20</v>
      </c>
      <c r="N565" s="783"/>
      <c r="O565" s="783"/>
      <c r="P565" s="783"/>
      <c r="Q565" s="783">
        <f>IF('statement of marks'!FI24="","",'statement of marks'!FI24)</f>
        <v>20</v>
      </c>
      <c r="R565" s="783"/>
      <c r="S565" s="783"/>
      <c r="T565" s="783"/>
      <c r="U565" s="280"/>
      <c r="V565" s="280">
        <f>IF('statement of marks'!FJ24="","",'statement of marks'!FJ24)</f>
        <v>100</v>
      </c>
      <c r="W565" s="280">
        <f>IF('statement of marks'!FK24="","",'statement of marks'!FK24)</f>
        <v>100</v>
      </c>
      <c r="X565" s="281" t="str">
        <f>IF('statement of marks'!FL24="","",'statement of marks'!FL24)</f>
        <v>A</v>
      </c>
    </row>
    <row r="566" spans="1:24" ht="15" customHeight="1">
      <c r="A566" s="283"/>
      <c r="B566" s="774" t="str">
        <f>IF('statement of marks'!$FO$3="","",'statement of marks'!$FO$3)</f>
        <v>PHYSICIAL EDUCATION</v>
      </c>
      <c r="C566" s="784"/>
      <c r="D566" s="783">
        <f>IF('statement of marks'!FO24="","",'statement of marks'!FO24)</f>
        <v>20</v>
      </c>
      <c r="E566" s="783"/>
      <c r="F566" s="783"/>
      <c r="G566" s="783">
        <f>IF('statement of marks'!FP24="","",'statement of marks'!FP24)</f>
        <v>20</v>
      </c>
      <c r="H566" s="783"/>
      <c r="I566" s="783"/>
      <c r="J566" s="783">
        <f>IF('statement of marks'!FR24="","",'statement of marks'!FR24)</f>
        <v>20</v>
      </c>
      <c r="K566" s="783"/>
      <c r="L566" s="783"/>
      <c r="M566" s="783">
        <f>IF('statement of marks'!FQ24="","",'statement of marks'!FQ24)</f>
        <v>20</v>
      </c>
      <c r="N566" s="783"/>
      <c r="O566" s="783"/>
      <c r="P566" s="783"/>
      <c r="Q566" s="783">
        <f>IF('statement of marks'!FS24="","",'statement of marks'!FS24)</f>
        <v>20</v>
      </c>
      <c r="R566" s="783"/>
      <c r="S566" s="783"/>
      <c r="T566" s="783"/>
      <c r="U566" s="280"/>
      <c r="V566" s="280">
        <f>IF('statement of marks'!FT24="","",'statement of marks'!FT24)</f>
        <v>100</v>
      </c>
      <c r="W566" s="280">
        <f>IF('statement of marks'!FU24="","",'statement of marks'!FU24)</f>
        <v>100</v>
      </c>
      <c r="X566" s="281" t="str">
        <f>IF('statement of marks'!FV24="","",'statement of marks'!FV24)</f>
        <v>A</v>
      </c>
    </row>
    <row r="567" spans="1:24" ht="15" customHeight="1">
      <c r="A567" s="283"/>
      <c r="B567" s="771" t="s">
        <v>174</v>
      </c>
      <c r="C567" s="774"/>
      <c r="D567" s="792" t="str">
        <f>details!$DZ$3</f>
        <v>AUGUST</v>
      </c>
      <c r="E567" s="792"/>
      <c r="F567" s="792"/>
      <c r="G567" s="792" t="str">
        <f>details!$ED$3</f>
        <v>OCTOBER</v>
      </c>
      <c r="H567" s="792"/>
      <c r="I567" s="792"/>
      <c r="J567" s="792" t="str">
        <f>details!$EL$3</f>
        <v>FEBURARY</v>
      </c>
      <c r="K567" s="792"/>
      <c r="L567" s="792"/>
      <c r="M567" s="792" t="str">
        <f>details!$EH$3</f>
        <v>DECEMBER</v>
      </c>
      <c r="N567" s="792"/>
      <c r="O567" s="792"/>
      <c r="P567" s="792"/>
      <c r="Q567" s="792" t="str">
        <f>details!$EP$3</f>
        <v>GRAND TOAL</v>
      </c>
      <c r="R567" s="792"/>
      <c r="S567" s="792"/>
      <c r="T567" s="792"/>
      <c r="U567" s="759" t="s">
        <v>119</v>
      </c>
      <c r="V567" s="760"/>
      <c r="W567" s="760"/>
      <c r="X567" s="761"/>
    </row>
    <row r="568" spans="1:24" ht="15" customHeight="1">
      <c r="A568" s="283"/>
      <c r="B568" s="774" t="s">
        <v>176</v>
      </c>
      <c r="C568" s="784"/>
      <c r="D568" s="826" t="str">
        <f>IF(details!EA24="","",details!EA24)</f>
        <v/>
      </c>
      <c r="E568" s="826"/>
      <c r="F568" s="826"/>
      <c r="G568" s="826" t="str">
        <f>IF(details!EE24="","",details!EE24)</f>
        <v/>
      </c>
      <c r="H568" s="826"/>
      <c r="I568" s="826"/>
      <c r="J568" s="826" t="str">
        <f>IF(details!EM24="","",details!EM24)</f>
        <v/>
      </c>
      <c r="K568" s="826"/>
      <c r="L568" s="826"/>
      <c r="M568" s="826" t="str">
        <f>IF(details!EI24="","",details!EI24)</f>
        <v/>
      </c>
      <c r="N568" s="826"/>
      <c r="O568" s="826"/>
      <c r="P568" s="826"/>
      <c r="Q568" s="826" t="str">
        <f>IF(details!EQ24="","",details!EQ24)</f>
        <v/>
      </c>
      <c r="R568" s="826"/>
      <c r="S568" s="826"/>
      <c r="T568" s="826"/>
      <c r="U568" s="762">
        <f>'statement of marks'!$HL$108</f>
        <v>45046</v>
      </c>
      <c r="V568" s="763"/>
      <c r="W568" s="763"/>
      <c r="X568" s="764"/>
    </row>
    <row r="569" spans="1:24" ht="15" customHeight="1">
      <c r="A569" s="283"/>
      <c r="B569" s="823" t="s">
        <v>175</v>
      </c>
      <c r="C569" s="824"/>
      <c r="D569" s="825" t="str">
        <f>IF(details!DZ24="","",details!DZ24)</f>
        <v/>
      </c>
      <c r="E569" s="825"/>
      <c r="F569" s="825"/>
      <c r="G569" s="825" t="str">
        <f>IF(details!ED24="","",details!ED24)</f>
        <v/>
      </c>
      <c r="H569" s="825"/>
      <c r="I569" s="825"/>
      <c r="J569" s="825" t="str">
        <f>IF(details!EL24="","",details!EL24)</f>
        <v/>
      </c>
      <c r="K569" s="825"/>
      <c r="L569" s="825"/>
      <c r="M569" s="825" t="str">
        <f>IF(details!EH24="","",details!EH24)</f>
        <v/>
      </c>
      <c r="N569" s="825"/>
      <c r="O569" s="825"/>
      <c r="P569" s="825"/>
      <c r="Q569" s="825" t="str">
        <f>IF(details!EP24="","",details!EP24)</f>
        <v/>
      </c>
      <c r="R569" s="825"/>
      <c r="S569" s="825"/>
      <c r="T569" s="825"/>
      <c r="U569" s="759"/>
      <c r="V569" s="760"/>
      <c r="W569" s="760"/>
      <c r="X569" s="761"/>
    </row>
    <row r="570" spans="1:24" ht="15" customHeight="1">
      <c r="A570" s="816"/>
      <c r="B570" s="818" t="s">
        <v>235</v>
      </c>
      <c r="C570" s="819"/>
      <c r="D570" s="813" t="s">
        <v>190</v>
      </c>
      <c r="E570" s="813"/>
      <c r="F570" s="813"/>
      <c r="G570" s="813" t="s">
        <v>191</v>
      </c>
      <c r="H570" s="813"/>
      <c r="I570" s="813"/>
      <c r="J570" s="813" t="s">
        <v>148</v>
      </c>
      <c r="K570" s="813"/>
      <c r="L570" s="813"/>
      <c r="M570" s="813" t="s">
        <v>224</v>
      </c>
      <c r="N570" s="813"/>
      <c r="O570" s="813"/>
      <c r="P570" s="813"/>
      <c r="Q570" s="822" t="s">
        <v>196</v>
      </c>
      <c r="R570" s="822"/>
      <c r="S570" s="822"/>
      <c r="T570" s="822"/>
      <c r="U570" s="813" t="s">
        <v>233</v>
      </c>
      <c r="V570" s="813"/>
      <c r="W570" s="813"/>
      <c r="X570" s="815"/>
    </row>
    <row r="571" spans="1:24" ht="15" customHeight="1">
      <c r="A571" s="817"/>
      <c r="B571" s="820"/>
      <c r="C571" s="821"/>
      <c r="D571" s="813">
        <f>'statement of marks'!HJ24</f>
        <v>1200</v>
      </c>
      <c r="E571" s="813"/>
      <c r="F571" s="813"/>
      <c r="G571" s="813">
        <f>'statement of marks'!HK24</f>
        <v>1035</v>
      </c>
      <c r="H571" s="813"/>
      <c r="I571" s="813"/>
      <c r="J571" s="814">
        <f>'statement of marks'!HL24</f>
        <v>86.25</v>
      </c>
      <c r="K571" s="814"/>
      <c r="L571" s="814"/>
      <c r="M571" s="813" t="str">
        <f>'statement of marks'!HO24</f>
        <v>A</v>
      </c>
      <c r="N571" s="813"/>
      <c r="O571" s="813"/>
      <c r="P571" s="813"/>
      <c r="Q571" s="813">
        <f>'statement of marks'!HN24</f>
        <v>10.999999999999988</v>
      </c>
      <c r="R571" s="813"/>
      <c r="S571" s="813"/>
      <c r="T571" s="813"/>
      <c r="U571" s="813" t="str">
        <f>'statement of marks'!HI24</f>
        <v>PASSED</v>
      </c>
      <c r="V571" s="813"/>
      <c r="W571" s="813"/>
      <c r="X571" s="815"/>
    </row>
    <row r="572" spans="1:24" ht="15" customHeight="1">
      <c r="A572" s="283"/>
      <c r="B572" s="811" t="s">
        <v>177</v>
      </c>
      <c r="C572" s="812"/>
      <c r="D572" s="792"/>
      <c r="E572" s="792"/>
      <c r="F572" s="792"/>
      <c r="G572" s="792"/>
      <c r="H572" s="792"/>
      <c r="I572" s="792"/>
      <c r="J572" s="792"/>
      <c r="K572" s="792"/>
      <c r="L572" s="792"/>
      <c r="M572" s="792"/>
      <c r="N572" s="792"/>
      <c r="O572" s="792"/>
      <c r="P572" s="792"/>
      <c r="Q572" s="792"/>
      <c r="R572" s="792"/>
      <c r="S572" s="792"/>
      <c r="T572" s="792"/>
      <c r="U572" s="793"/>
      <c r="V572" s="794"/>
      <c r="W572" s="794"/>
      <c r="X572" s="804"/>
    </row>
    <row r="573" spans="1:24" ht="15" customHeight="1">
      <c r="A573" s="283"/>
      <c r="B573" s="809" t="s">
        <v>162</v>
      </c>
      <c r="C573" s="810"/>
      <c r="D573" s="792"/>
      <c r="E573" s="792"/>
      <c r="F573" s="792"/>
      <c r="G573" s="792"/>
      <c r="H573" s="792"/>
      <c r="I573" s="792"/>
      <c r="J573" s="792"/>
      <c r="K573" s="792"/>
      <c r="L573" s="792"/>
      <c r="M573" s="792"/>
      <c r="N573" s="792"/>
      <c r="O573" s="792"/>
      <c r="P573" s="792"/>
      <c r="Q573" s="792"/>
      <c r="R573" s="792"/>
      <c r="S573" s="792"/>
      <c r="T573" s="792"/>
      <c r="U573" s="796"/>
      <c r="V573" s="797"/>
      <c r="W573" s="797"/>
      <c r="X573" s="805"/>
    </row>
    <row r="574" spans="1:24" ht="15" customHeight="1">
      <c r="A574" s="283"/>
      <c r="B574" s="811" t="s">
        <v>163</v>
      </c>
      <c r="C574" s="812"/>
      <c r="D574" s="792"/>
      <c r="E574" s="792"/>
      <c r="F574" s="792"/>
      <c r="G574" s="792"/>
      <c r="H574" s="792"/>
      <c r="I574" s="792"/>
      <c r="J574" s="792"/>
      <c r="K574" s="792"/>
      <c r="L574" s="792"/>
      <c r="M574" s="792"/>
      <c r="N574" s="792"/>
      <c r="O574" s="792"/>
      <c r="P574" s="792"/>
      <c r="Q574" s="793" t="s">
        <v>225</v>
      </c>
      <c r="R574" s="794"/>
      <c r="S574" s="794"/>
      <c r="T574" s="795"/>
      <c r="U574" s="806"/>
      <c r="V574" s="807"/>
      <c r="W574" s="807"/>
      <c r="X574" s="808"/>
    </row>
    <row r="575" spans="1:24" ht="15" customHeight="1">
      <c r="A575" s="283"/>
      <c r="B575" s="802" t="s">
        <v>164</v>
      </c>
      <c r="C575" s="803"/>
      <c r="D575" s="792"/>
      <c r="E575" s="792"/>
      <c r="F575" s="792"/>
      <c r="G575" s="792"/>
      <c r="H575" s="792"/>
      <c r="I575" s="792"/>
      <c r="J575" s="792"/>
      <c r="K575" s="792"/>
      <c r="L575" s="792"/>
      <c r="M575" s="792"/>
      <c r="N575" s="792"/>
      <c r="O575" s="792"/>
      <c r="P575" s="792"/>
      <c r="Q575" s="796"/>
      <c r="R575" s="797"/>
      <c r="S575" s="797"/>
      <c r="T575" s="798"/>
      <c r="U575" s="785" t="s">
        <v>164</v>
      </c>
      <c r="V575" s="785"/>
      <c r="W575" s="785"/>
      <c r="X575" s="786"/>
    </row>
    <row r="576" spans="1:24" ht="15" customHeight="1" thickBot="1">
      <c r="A576" s="282"/>
      <c r="B576" s="787" t="s">
        <v>226</v>
      </c>
      <c r="C576" s="788"/>
      <c r="D576" s="789"/>
      <c r="E576" s="789"/>
      <c r="F576" s="789"/>
      <c r="G576" s="789"/>
      <c r="H576" s="789"/>
      <c r="I576" s="789"/>
      <c r="J576" s="789"/>
      <c r="K576" s="789"/>
      <c r="L576" s="789"/>
      <c r="M576" s="789"/>
      <c r="N576" s="789"/>
      <c r="O576" s="789"/>
      <c r="P576" s="789"/>
      <c r="Q576" s="799"/>
      <c r="R576" s="800"/>
      <c r="S576" s="800"/>
      <c r="T576" s="801"/>
      <c r="U576" s="790" t="s">
        <v>180</v>
      </c>
      <c r="V576" s="790"/>
      <c r="W576" s="790"/>
      <c r="X576" s="791"/>
    </row>
    <row r="577" spans="1:24" ht="15" customHeight="1">
      <c r="A577" s="285"/>
      <c r="B577" s="765" t="s">
        <v>179</v>
      </c>
      <c r="C577" s="766"/>
      <c r="D577" s="766"/>
      <c r="E577" s="766"/>
      <c r="F577" s="766"/>
      <c r="G577" s="766"/>
      <c r="H577" s="766"/>
      <c r="I577" s="766"/>
      <c r="J577" s="766"/>
      <c r="K577" s="766"/>
      <c r="L577" s="766"/>
      <c r="M577" s="766"/>
      <c r="N577" s="766"/>
      <c r="O577" s="766"/>
      <c r="P577" s="766"/>
      <c r="Q577" s="766"/>
      <c r="R577" s="766"/>
      <c r="S577" s="766"/>
      <c r="T577" s="766"/>
      <c r="U577" s="766"/>
      <c r="V577" s="766"/>
      <c r="W577" s="766"/>
      <c r="X577" s="767"/>
    </row>
    <row r="578" spans="1:24" ht="15" customHeight="1">
      <c r="A578" s="283"/>
      <c r="B578" s="768" t="str">
        <f>IF('statement of marks'!$A$1="","",'statement of marks'!$A$1)</f>
        <v>GOVT. HR. SEC. SCHOOL, MARJEEVI, NIMBAHERA</v>
      </c>
      <c r="C578" s="769"/>
      <c r="D578" s="769"/>
      <c r="E578" s="769"/>
      <c r="F578" s="769"/>
      <c r="G578" s="769"/>
      <c r="H578" s="769"/>
      <c r="I578" s="769"/>
      <c r="J578" s="769"/>
      <c r="K578" s="769"/>
      <c r="L578" s="769"/>
      <c r="M578" s="769"/>
      <c r="N578" s="769"/>
      <c r="O578" s="769"/>
      <c r="P578" s="769"/>
      <c r="Q578" s="769"/>
      <c r="R578" s="769"/>
      <c r="S578" s="769"/>
      <c r="T578" s="769"/>
      <c r="U578" s="769"/>
      <c r="V578" s="769"/>
      <c r="W578" s="769"/>
      <c r="X578" s="770"/>
    </row>
    <row r="579" spans="1:24" ht="15" customHeight="1">
      <c r="A579" s="283"/>
      <c r="B579" s="771" t="s">
        <v>118</v>
      </c>
      <c r="C579" s="771"/>
      <c r="D579" s="771" t="str">
        <f>IF('statement of marks'!$H$3="","",'statement of marks'!$H$3)</f>
        <v>2022-23</v>
      </c>
      <c r="E579" s="771"/>
      <c r="F579" s="771"/>
      <c r="G579" s="771"/>
      <c r="H579" s="771"/>
      <c r="I579" s="771"/>
      <c r="J579" s="771"/>
      <c r="K579" s="771"/>
      <c r="L579" s="771"/>
      <c r="M579" s="771"/>
      <c r="N579" s="771"/>
      <c r="O579" s="771"/>
      <c r="P579" s="771"/>
      <c r="Q579" s="771"/>
      <c r="R579" s="771"/>
      <c r="S579" s="771"/>
      <c r="T579" s="771"/>
      <c r="U579" s="771"/>
      <c r="V579" s="771"/>
      <c r="W579" s="771"/>
      <c r="X579" s="772"/>
    </row>
    <row r="580" spans="1:24" ht="15" customHeight="1">
      <c r="A580" s="283"/>
      <c r="B580" s="771" t="s">
        <v>158</v>
      </c>
      <c r="C580" s="771"/>
      <c r="D580" s="771" t="str">
        <f>IF('statement of marks'!I25="","",'statement of marks'!I25)</f>
        <v>A19</v>
      </c>
      <c r="E580" s="771"/>
      <c r="F580" s="771"/>
      <c r="G580" s="771"/>
      <c r="H580" s="771"/>
      <c r="I580" s="771"/>
      <c r="J580" s="771"/>
      <c r="K580" s="771"/>
      <c r="L580" s="771"/>
      <c r="M580" s="771"/>
      <c r="N580" s="771"/>
      <c r="O580" s="771"/>
      <c r="P580" s="771"/>
      <c r="Q580" s="771"/>
      <c r="R580" s="771"/>
      <c r="S580" s="771"/>
      <c r="T580" s="771"/>
      <c r="U580" s="771"/>
      <c r="V580" s="771"/>
      <c r="W580" s="771"/>
      <c r="X580" s="772"/>
    </row>
    <row r="581" spans="1:24" ht="15" customHeight="1">
      <c r="A581" s="283"/>
      <c r="B581" s="771" t="s">
        <v>20</v>
      </c>
      <c r="C581" s="771"/>
      <c r="D581" s="771" t="str">
        <f>IF('statement of marks'!J25="","",'statement of marks'!J25)</f>
        <v>B19</v>
      </c>
      <c r="E581" s="771"/>
      <c r="F581" s="771"/>
      <c r="G581" s="771"/>
      <c r="H581" s="771"/>
      <c r="I581" s="771"/>
      <c r="J581" s="771"/>
      <c r="K581" s="771"/>
      <c r="L581" s="771"/>
      <c r="M581" s="771"/>
      <c r="N581" s="771"/>
      <c r="O581" s="771"/>
      <c r="P581" s="771"/>
      <c r="Q581" s="771"/>
      <c r="R581" s="771"/>
      <c r="S581" s="771"/>
      <c r="T581" s="771"/>
      <c r="U581" s="771"/>
      <c r="V581" s="771"/>
      <c r="W581" s="771"/>
      <c r="X581" s="772"/>
    </row>
    <row r="582" spans="1:24" ht="15" customHeight="1">
      <c r="A582" s="283"/>
      <c r="B582" s="773" t="s">
        <v>21</v>
      </c>
      <c r="C582" s="773"/>
      <c r="D582" s="773" t="str">
        <f>IF('statement of marks'!K25="","",'statement of marks'!K25)</f>
        <v>C19</v>
      </c>
      <c r="E582" s="773"/>
      <c r="F582" s="773"/>
      <c r="G582" s="771"/>
      <c r="H582" s="771"/>
      <c r="I582" s="771"/>
      <c r="J582" s="771"/>
      <c r="K582" s="771"/>
      <c r="L582" s="771"/>
      <c r="M582" s="771"/>
      <c r="N582" s="771"/>
      <c r="O582" s="771"/>
      <c r="P582" s="771"/>
      <c r="Q582" s="771"/>
      <c r="R582" s="771"/>
      <c r="S582" s="771"/>
      <c r="T582" s="771"/>
      <c r="U582" s="771"/>
      <c r="V582" s="771"/>
      <c r="W582" s="771"/>
      <c r="X582" s="772"/>
    </row>
    <row r="583" spans="1:24" ht="15" customHeight="1">
      <c r="A583" s="283"/>
      <c r="B583" s="771" t="s">
        <v>159</v>
      </c>
      <c r="C583" s="771"/>
      <c r="D583" s="771" t="str">
        <f>IF('statement of marks'!$G$3="","",'statement of marks'!$G$3)</f>
        <v>6 A</v>
      </c>
      <c r="E583" s="771"/>
      <c r="F583" s="774"/>
      <c r="G583" s="775" t="s">
        <v>160</v>
      </c>
      <c r="H583" s="775"/>
      <c r="I583" s="775"/>
      <c r="J583" s="775">
        <f>IF('statement of marks'!D25="","",'statement of marks'!D25)</f>
        <v>819</v>
      </c>
      <c r="K583" s="775"/>
      <c r="L583" s="775"/>
      <c r="M583" s="776" t="s">
        <v>79</v>
      </c>
      <c r="N583" s="938"/>
      <c r="O583" s="775"/>
      <c r="P583" s="775"/>
      <c r="Q583" s="775" t="str">
        <f>IF('statement of marks'!F25="","",'statement of marks'!F25)</f>
        <v/>
      </c>
      <c r="R583" s="775"/>
      <c r="S583" s="775"/>
      <c r="T583" s="777"/>
      <c r="U583" s="778" t="str">
        <f>IF('statement of marks'!$I$3="","",'statement of marks'!$I$3)</f>
        <v>SCHOOL DISE CODE</v>
      </c>
      <c r="V583" s="779"/>
      <c r="W583" s="779"/>
      <c r="X583" s="780"/>
    </row>
    <row r="584" spans="1:24" ht="15" customHeight="1">
      <c r="A584" s="283"/>
      <c r="B584" s="263" t="s">
        <v>172</v>
      </c>
      <c r="C584" s="264"/>
      <c r="D584" s="781" t="str">
        <f>IF('statement of marks'!G25="","",'statement of marks'!G25)</f>
        <v/>
      </c>
      <c r="E584" s="782"/>
      <c r="F584" s="782"/>
      <c r="G584" s="834" t="str">
        <f>IF('statement of marks'!H25="","",'statement of marks'!H25)</f>
        <v/>
      </c>
      <c r="H584" s="834"/>
      <c r="I584" s="834"/>
      <c r="J584" s="834"/>
      <c r="K584" s="834"/>
      <c r="L584" s="834"/>
      <c r="M584" s="834"/>
      <c r="N584" s="834"/>
      <c r="O584" s="834"/>
      <c r="P584" s="834"/>
      <c r="Q584" s="834"/>
      <c r="R584" s="834"/>
      <c r="S584" s="834"/>
      <c r="T584" s="835"/>
      <c r="U584" s="774" t="str">
        <f>IF('statement of marks'!$J$3="","",'statement of marks'!$J$3)</f>
        <v>08291009401</v>
      </c>
      <c r="V584" s="784"/>
      <c r="W584" s="784"/>
      <c r="X584" s="836"/>
    </row>
    <row r="585" spans="1:24" ht="15" customHeight="1">
      <c r="A585" s="283"/>
      <c r="B585" s="265" t="s">
        <v>161</v>
      </c>
      <c r="C585" s="266" t="s">
        <v>166</v>
      </c>
      <c r="D585" s="837" t="s">
        <v>168</v>
      </c>
      <c r="E585" s="837"/>
      <c r="F585" s="837"/>
      <c r="G585" s="837" t="s">
        <v>169</v>
      </c>
      <c r="H585" s="837"/>
      <c r="I585" s="837"/>
      <c r="J585" s="837" t="s">
        <v>170</v>
      </c>
      <c r="K585" s="837"/>
      <c r="L585" s="837"/>
      <c r="M585" s="838" t="s">
        <v>171</v>
      </c>
      <c r="N585" s="838"/>
      <c r="O585" s="838"/>
      <c r="P585" s="838"/>
      <c r="Q585" s="839" t="s">
        <v>217</v>
      </c>
      <c r="R585" s="841" t="s">
        <v>91</v>
      </c>
      <c r="S585" s="841"/>
      <c r="T585" s="841"/>
      <c r="U585" s="842"/>
      <c r="V585" s="783" t="s">
        <v>218</v>
      </c>
      <c r="W585" s="783"/>
      <c r="X585" s="831"/>
    </row>
    <row r="586" spans="1:24" ht="15" customHeight="1">
      <c r="A586" s="283"/>
      <c r="B586" s="265"/>
      <c r="C586" s="266"/>
      <c r="D586" s="267" t="s">
        <v>219</v>
      </c>
      <c r="E586" s="267" t="s">
        <v>220</v>
      </c>
      <c r="F586" s="268" t="s">
        <v>221</v>
      </c>
      <c r="G586" s="267" t="s">
        <v>219</v>
      </c>
      <c r="H586" s="267" t="s">
        <v>220</v>
      </c>
      <c r="I586" s="268" t="s">
        <v>221</v>
      </c>
      <c r="J586" s="267" t="s">
        <v>219</v>
      </c>
      <c r="K586" s="267" t="s">
        <v>220</v>
      </c>
      <c r="L586" s="268" t="s">
        <v>221</v>
      </c>
      <c r="M586" s="267" t="s">
        <v>219</v>
      </c>
      <c r="N586" s="943" t="s">
        <v>332</v>
      </c>
      <c r="O586" s="267" t="s">
        <v>220</v>
      </c>
      <c r="P586" s="268" t="s">
        <v>221</v>
      </c>
      <c r="Q586" s="840"/>
      <c r="R586" s="267" t="s">
        <v>219</v>
      </c>
      <c r="S586" s="943" t="s">
        <v>332</v>
      </c>
      <c r="T586" s="267" t="s">
        <v>220</v>
      </c>
      <c r="U586" s="268" t="s">
        <v>221</v>
      </c>
      <c r="V586" s="269" t="s">
        <v>26</v>
      </c>
      <c r="W586" s="270" t="s">
        <v>222</v>
      </c>
      <c r="X586" s="271" t="s">
        <v>69</v>
      </c>
    </row>
    <row r="587" spans="1:24" ht="15" customHeight="1">
      <c r="A587" s="284"/>
      <c r="B587" s="832" t="s">
        <v>167</v>
      </c>
      <c r="C587" s="833"/>
      <c r="D587" s="272">
        <f>IF('statement of marks'!L$6="","",'statement of marks'!L$6)</f>
        <v>5</v>
      </c>
      <c r="E587" s="272">
        <f>IF('statement of marks'!M$6="","",'statement of marks'!M$6)</f>
        <v>5</v>
      </c>
      <c r="F587" s="273">
        <f>IF('statement of marks'!N$6="","",'statement of marks'!N$6)</f>
        <v>10</v>
      </c>
      <c r="G587" s="272">
        <f>IF('statement of marks'!O$6="","",'statement of marks'!O$6)</f>
        <v>5</v>
      </c>
      <c r="H587" s="272">
        <f>IF('statement of marks'!P$6="","",'statement of marks'!P$6)</f>
        <v>5</v>
      </c>
      <c r="I587" s="273">
        <f>IF('statement of marks'!Q$6="","",'statement of marks'!Q$6)</f>
        <v>10</v>
      </c>
      <c r="J587" s="272">
        <f>IF('statement of marks'!R$6="","",'statement of marks'!R$6)</f>
        <v>5</v>
      </c>
      <c r="K587" s="272">
        <f>IF('statement of marks'!S$6="","",'statement of marks'!S$6)</f>
        <v>5</v>
      </c>
      <c r="L587" s="273">
        <f>IF('statement of marks'!T$6="","",'statement of marks'!T$6)</f>
        <v>10</v>
      </c>
      <c r="M587" s="272">
        <f>IF('statement of marks'!V$6="","",'statement of marks'!V$6)</f>
        <v>30</v>
      </c>
      <c r="N587" s="944">
        <f>IF('statement of marks'!W$6="","",'statement of marks'!W$6)</f>
        <v>30</v>
      </c>
      <c r="O587" s="272">
        <f>IF('statement of marks'!X$6="","",'statement of marks'!X$6)</f>
        <v>10</v>
      </c>
      <c r="P587" s="273">
        <f>IF('statement of marks'!Y$6="","",'statement of marks'!Y$6)</f>
        <v>70</v>
      </c>
      <c r="Q587" s="274">
        <f>IF('statement of marks'!Z$6="","",'statement of marks'!Z$6)</f>
        <v>100</v>
      </c>
      <c r="R587" s="272">
        <f>IF('statement of marks'!AA$6="","",'statement of marks'!AA$6)</f>
        <v>40</v>
      </c>
      <c r="S587" s="944">
        <f>IF('statement of marks'!AB$6="","",'statement of marks'!AB$6)</f>
        <v>40</v>
      </c>
      <c r="T587" s="272">
        <f>IF('statement of marks'!AC$6="","",'statement of marks'!AC$6)</f>
        <v>20</v>
      </c>
      <c r="U587" s="273">
        <f>IF('statement of marks'!AD$6="","",'statement of marks'!AD$6)</f>
        <v>100</v>
      </c>
      <c r="V587" s="275">
        <f>IF('statement of marks'!AE$6="","",'statement of marks'!AE$6)</f>
        <v>200</v>
      </c>
      <c r="W587" s="272" t="str">
        <f>IF('statement of marks'!AF$6="","",'statement of marks'!AF$6)</f>
        <v/>
      </c>
      <c r="X587" s="276" t="str">
        <f>IF('statement of marks'!AG$6="","",'statement of marks'!AG$6)</f>
        <v/>
      </c>
    </row>
    <row r="588" spans="1:24" ht="15" customHeight="1">
      <c r="A588" s="283"/>
      <c r="B588" s="774" t="str">
        <f>IF('statement of marks'!$L$3="","",'statement of marks'!$L$3)</f>
        <v>HINDI</v>
      </c>
      <c r="C588" s="784"/>
      <c r="D588" s="270">
        <f>IF('statement of marks'!L25="","",'statement of marks'!L25)</f>
        <v>5</v>
      </c>
      <c r="E588" s="270">
        <f>IF('statement of marks'!M25="","",'statement of marks'!M25)</f>
        <v>5</v>
      </c>
      <c r="F588" s="277">
        <f>IF('statement of marks'!N25="","",'statement of marks'!N25)</f>
        <v>10</v>
      </c>
      <c r="G588" s="270">
        <f>IF('statement of marks'!O25="","",'statement of marks'!O25)</f>
        <v>5</v>
      </c>
      <c r="H588" s="270">
        <f>IF('statement of marks'!P25="","",'statement of marks'!P25)</f>
        <v>5</v>
      </c>
      <c r="I588" s="277">
        <f>IF('statement of marks'!Q25="","",'statement of marks'!Q25)</f>
        <v>10</v>
      </c>
      <c r="J588" s="270">
        <f>IF('statement of marks'!R25="","",'statement of marks'!R25)</f>
        <v>5</v>
      </c>
      <c r="K588" s="270">
        <f>IF('statement of marks'!S25="","",'statement of marks'!S25)</f>
        <v>5</v>
      </c>
      <c r="L588" s="277">
        <f>IF('statement of marks'!T25="","",'statement of marks'!T25)</f>
        <v>10</v>
      </c>
      <c r="M588" s="270">
        <f>IF('statement of marks'!V25="","",'statement of marks'!V25)</f>
        <v>22</v>
      </c>
      <c r="N588" s="944">
        <f>IF('statement of marks'!W25="","",'statement of marks'!W25)</f>
        <v>22</v>
      </c>
      <c r="O588" s="270">
        <f>IF('statement of marks'!X25="","",'statement of marks'!X25)</f>
        <v>2</v>
      </c>
      <c r="P588" s="277">
        <f>IF('statement of marks'!Y25="","",'statement of marks'!Y25)</f>
        <v>46</v>
      </c>
      <c r="Q588" s="278">
        <f>IF('statement of marks'!Z25="","",'statement of marks'!Z25)</f>
        <v>76</v>
      </c>
      <c r="R588" s="270">
        <f>IF('statement of marks'!AA25="","",'statement of marks'!AA25)</f>
        <v>22</v>
      </c>
      <c r="S588" s="944">
        <f>IF('statement of marks'!AB25="","",'statement of marks'!AB25)</f>
        <v>22</v>
      </c>
      <c r="T588" s="270">
        <f>IF('statement of marks'!AC25="","",'statement of marks'!AC25)</f>
        <v>20</v>
      </c>
      <c r="U588" s="277">
        <f>IF('statement of marks'!AD25="","",'statement of marks'!AD25)</f>
        <v>64</v>
      </c>
      <c r="V588" s="279">
        <f>IF('statement of marks'!AE25="","",'statement of marks'!AE25)</f>
        <v>140</v>
      </c>
      <c r="W588" s="270">
        <f>IF('statement of marks'!AF25="","",'statement of marks'!AF25)</f>
        <v>70</v>
      </c>
      <c r="X588" s="271" t="str">
        <f>IF('statement of marks'!AG25="","",'statement of marks'!AG25)</f>
        <v>C</v>
      </c>
    </row>
    <row r="589" spans="1:24" ht="15" customHeight="1">
      <c r="A589" s="283"/>
      <c r="B589" s="774" t="str">
        <f>IF('statement of marks'!$AJ$3="","",'statement of marks'!$AJ$3)</f>
        <v>ENGLISH</v>
      </c>
      <c r="C589" s="784"/>
      <c r="D589" s="270">
        <f>IF('statement of marks'!AJ25="","",'statement of marks'!AJ25)</f>
        <v>5</v>
      </c>
      <c r="E589" s="270">
        <f>IF('statement of marks'!AK25="","",'statement of marks'!AK25)</f>
        <v>5</v>
      </c>
      <c r="F589" s="277">
        <f>IF('statement of marks'!AL25="","",'statement of marks'!AL25)</f>
        <v>10</v>
      </c>
      <c r="G589" s="270">
        <f>IF('statement of marks'!AM25="","",'statement of marks'!AM25)</f>
        <v>5</v>
      </c>
      <c r="H589" s="270">
        <f>IF('statement of marks'!AN25="","",'statement of marks'!AN25)</f>
        <v>5</v>
      </c>
      <c r="I589" s="277">
        <f>IF('statement of marks'!AO25="","",'statement of marks'!AO25)</f>
        <v>10</v>
      </c>
      <c r="J589" s="270">
        <f>IF('statement of marks'!AP25="","",'statement of marks'!AP25)</f>
        <v>5</v>
      </c>
      <c r="K589" s="270">
        <f>IF('statement of marks'!AQ25="","",'statement of marks'!AQ25)</f>
        <v>5</v>
      </c>
      <c r="L589" s="277">
        <f>IF('statement of marks'!AR25="","",'statement of marks'!AR25)</f>
        <v>10</v>
      </c>
      <c r="M589" s="270">
        <f>IF('statement of marks'!AT25="","",'statement of marks'!AT25)</f>
        <v>22</v>
      </c>
      <c r="N589" s="944">
        <f>IF('statement of marks'!AU25="","",'statement of marks'!AU25)</f>
        <v>22</v>
      </c>
      <c r="O589" s="270">
        <f>IF('statement of marks'!AV25="","",'statement of marks'!AV25)</f>
        <v>2</v>
      </c>
      <c r="P589" s="277">
        <f>IF('statement of marks'!AW25="","",'statement of marks'!AW25)</f>
        <v>46</v>
      </c>
      <c r="Q589" s="278">
        <f>IF('statement of marks'!AX25="","",'statement of marks'!AX25)</f>
        <v>76</v>
      </c>
      <c r="R589" s="270">
        <f>IF('statement of marks'!AY25="","",'statement of marks'!AY25)</f>
        <v>22</v>
      </c>
      <c r="S589" s="944">
        <f>IF('statement of marks'!AZ25="","",'statement of marks'!AZ25)</f>
        <v>22</v>
      </c>
      <c r="T589" s="270">
        <f>IF('statement of marks'!BA25="","",'statement of marks'!BA25)</f>
        <v>20</v>
      </c>
      <c r="U589" s="277">
        <f>IF('statement of marks'!BB25="","",'statement of marks'!BB25)</f>
        <v>64</v>
      </c>
      <c r="V589" s="279">
        <f>IF('statement of marks'!BC25="","",'statement of marks'!BC25)</f>
        <v>140</v>
      </c>
      <c r="W589" s="270">
        <f>IF('statement of marks'!BD25="","",'statement of marks'!BD25)</f>
        <v>70</v>
      </c>
      <c r="X589" s="271" t="str">
        <f>IF('statement of marks'!BE25="","",'statement of marks'!BE25)</f>
        <v>C</v>
      </c>
    </row>
    <row r="590" spans="1:24" ht="15" customHeight="1">
      <c r="A590" s="283"/>
      <c r="B590" s="774" t="str">
        <f>IF('statement of marks'!BH25="s","SANSKRIT",IF('statement of marks'!BH25="u","URDU",IF('statement of marks'!BH25="g","GUJRATI",IF('statement of marks'!BH25="p","PUNJABI",IF('statement of marks'!BH25="sd","fla/kh","THIRD LANGUAGE")))))</f>
        <v>SANSKRIT</v>
      </c>
      <c r="C590" s="784"/>
      <c r="D590" s="270">
        <f>IF('statement of marks'!BI25="","",'statement of marks'!BI25)</f>
        <v>5</v>
      </c>
      <c r="E590" s="270">
        <f>IF('statement of marks'!BJ25="","",'statement of marks'!BJ25)</f>
        <v>5</v>
      </c>
      <c r="F590" s="277">
        <f>IF('statement of marks'!BK25="","",'statement of marks'!BK25)</f>
        <v>10</v>
      </c>
      <c r="G590" s="270">
        <f>IF('statement of marks'!BL25="","",'statement of marks'!BL25)</f>
        <v>5</v>
      </c>
      <c r="H590" s="270">
        <f>IF('statement of marks'!BM25="","",'statement of marks'!BM25)</f>
        <v>5</v>
      </c>
      <c r="I590" s="277">
        <f>IF('statement of marks'!BN25="","",'statement of marks'!BN25)</f>
        <v>10</v>
      </c>
      <c r="J590" s="270">
        <f>IF('statement of marks'!BO25="","",'statement of marks'!BO25)</f>
        <v>5</v>
      </c>
      <c r="K590" s="270">
        <f>IF('statement of marks'!BP25="","",'statement of marks'!BP25)</f>
        <v>5</v>
      </c>
      <c r="L590" s="277">
        <f>IF('statement of marks'!BQ25="","",'statement of marks'!BQ25)</f>
        <v>10</v>
      </c>
      <c r="M590" s="270">
        <f>IF('statement of marks'!BS25="","",'statement of marks'!BS25)</f>
        <v>50</v>
      </c>
      <c r="N590" s="944"/>
      <c r="O590" s="270">
        <f>IF('statement of marks'!BT25="","",'statement of marks'!BT25)</f>
        <v>20</v>
      </c>
      <c r="P590" s="277">
        <f>IF('statement of marks'!BU25="","",'statement of marks'!BU25)</f>
        <v>70</v>
      </c>
      <c r="Q590" s="278">
        <f>IF('statement of marks'!BV25="","",'statement of marks'!BV25)</f>
        <v>100</v>
      </c>
      <c r="R590" s="270">
        <f>IF('statement of marks'!BW25="","",'statement of marks'!BW25)</f>
        <v>70</v>
      </c>
      <c r="S590" s="944"/>
      <c r="T590" s="270">
        <f>IF('statement of marks'!BX25="","",'statement of marks'!BX25)</f>
        <v>30</v>
      </c>
      <c r="U590" s="277">
        <f>IF('statement of marks'!BY25="","",'statement of marks'!BY25)</f>
        <v>100</v>
      </c>
      <c r="V590" s="279">
        <f>IF('statement of marks'!BZ25="","",'statement of marks'!BZ25)</f>
        <v>200</v>
      </c>
      <c r="W590" s="270">
        <f>IF('statement of marks'!CA25="","",'statement of marks'!CA25)</f>
        <v>100</v>
      </c>
      <c r="X590" s="271" t="str">
        <f>IF('statement of marks'!CB25="","",'statement of marks'!CB25)</f>
        <v>A</v>
      </c>
    </row>
    <row r="591" spans="1:24" ht="15" customHeight="1">
      <c r="A591" s="283"/>
      <c r="B591" s="774" t="str">
        <f>IF('statement of marks'!$CE$3="","",'statement of marks'!$CE$3)</f>
        <v>MATHEMATICS</v>
      </c>
      <c r="C591" s="784"/>
      <c r="D591" s="270">
        <f>IF('statement of marks'!CE25="","",'statement of marks'!CE25)</f>
        <v>5</v>
      </c>
      <c r="E591" s="270">
        <f>IF('statement of marks'!CF25="","",'statement of marks'!CF25)</f>
        <v>5</v>
      </c>
      <c r="F591" s="277">
        <f>IF('statement of marks'!CG25="","",'statement of marks'!CG25)</f>
        <v>10</v>
      </c>
      <c r="G591" s="270">
        <f>IF('statement of marks'!CH25="","",'statement of marks'!CH25)</f>
        <v>5</v>
      </c>
      <c r="H591" s="270">
        <f>IF('statement of marks'!CI25="","",'statement of marks'!CI25)</f>
        <v>5</v>
      </c>
      <c r="I591" s="277">
        <f>IF('statement of marks'!CJ25="","",'statement of marks'!CJ25)</f>
        <v>10</v>
      </c>
      <c r="J591" s="270">
        <f>IF('statement of marks'!CK25="","",'statement of marks'!CK25)</f>
        <v>5</v>
      </c>
      <c r="K591" s="270">
        <f>IF('statement of marks'!CL25="","",'statement of marks'!CL25)</f>
        <v>5</v>
      </c>
      <c r="L591" s="277">
        <f>IF('statement of marks'!CM25="","",'statement of marks'!CM25)</f>
        <v>10</v>
      </c>
      <c r="M591" s="270">
        <f>IF('statement of marks'!CO25="","",'statement of marks'!CO25)</f>
        <v>22</v>
      </c>
      <c r="N591" s="944">
        <f>IF('statement of marks'!CP25="","",'statement of marks'!CP25)</f>
        <v>22</v>
      </c>
      <c r="O591" s="270">
        <f>IF('statement of marks'!CQ25="","",'statement of marks'!CQ25)</f>
        <v>2</v>
      </c>
      <c r="P591" s="277">
        <f>IF('statement of marks'!CR25="","",'statement of marks'!CR25)</f>
        <v>46</v>
      </c>
      <c r="Q591" s="278">
        <f>IF('statement of marks'!CS25="","",'statement of marks'!CS25)</f>
        <v>76</v>
      </c>
      <c r="R591" s="270">
        <f>IF('statement of marks'!CT25="","",'statement of marks'!CT25)</f>
        <v>22</v>
      </c>
      <c r="S591" s="944">
        <f>IF('statement of marks'!CU25="","",'statement of marks'!CU25)</f>
        <v>22</v>
      </c>
      <c r="T591" s="270">
        <f>IF('statement of marks'!CV25="","",'statement of marks'!CV25)</f>
        <v>20</v>
      </c>
      <c r="U591" s="277">
        <f>IF('statement of marks'!CW25="","",'statement of marks'!CW25)</f>
        <v>64</v>
      </c>
      <c r="V591" s="279">
        <f>IF('statement of marks'!CX25="","",'statement of marks'!CX25)</f>
        <v>140</v>
      </c>
      <c r="W591" s="270">
        <f>IF('statement of marks'!CY25="","",'statement of marks'!CY25)</f>
        <v>70</v>
      </c>
      <c r="X591" s="271" t="str">
        <f>IF('statement of marks'!CZ25="","",'statement of marks'!CZ25)</f>
        <v>C</v>
      </c>
    </row>
    <row r="592" spans="1:24" ht="15" customHeight="1">
      <c r="A592" s="283"/>
      <c r="B592" s="774" t="str">
        <f>IF('statement of marks'!$DC$3="","",'statement of marks'!$DC$3)</f>
        <v>SCIENCE</v>
      </c>
      <c r="C592" s="784"/>
      <c r="D592" s="270">
        <f>IF('statement of marks'!DC25="","",'statement of marks'!DC25)</f>
        <v>5</v>
      </c>
      <c r="E592" s="270">
        <f>IF('statement of marks'!DD25="","",'statement of marks'!DD25)</f>
        <v>5</v>
      </c>
      <c r="F592" s="277">
        <f>IF('statement of marks'!DE25="","",'statement of marks'!DE25)</f>
        <v>10</v>
      </c>
      <c r="G592" s="270">
        <f>IF('statement of marks'!DF25="","",'statement of marks'!DF25)</f>
        <v>5</v>
      </c>
      <c r="H592" s="270">
        <f>IF('statement of marks'!DG25="","",'statement of marks'!DG25)</f>
        <v>5</v>
      </c>
      <c r="I592" s="277">
        <f>IF('statement of marks'!DH25="","",'statement of marks'!DH25)</f>
        <v>10</v>
      </c>
      <c r="J592" s="270">
        <f>IF('statement of marks'!DI25="","",'statement of marks'!DI25)</f>
        <v>5</v>
      </c>
      <c r="K592" s="270">
        <f>IF('statement of marks'!DJ25="","",'statement of marks'!DJ25)</f>
        <v>5</v>
      </c>
      <c r="L592" s="277">
        <f>IF('statement of marks'!DK25="","",'statement of marks'!DK25)</f>
        <v>10</v>
      </c>
      <c r="M592" s="270">
        <f>IF('statement of marks'!DM25="","",'statement of marks'!DM25)</f>
        <v>50</v>
      </c>
      <c r="N592" s="944"/>
      <c r="O592" s="270">
        <f>IF('statement of marks'!DN25="","",'statement of marks'!DN25)</f>
        <v>20</v>
      </c>
      <c r="P592" s="277">
        <f>IF('statement of marks'!DO25="","",'statement of marks'!DO25)</f>
        <v>70</v>
      </c>
      <c r="Q592" s="278">
        <f>IF('statement of marks'!DP25="","",'statement of marks'!DP25)</f>
        <v>100</v>
      </c>
      <c r="R592" s="270">
        <f>IF('statement of marks'!DQ25="","",'statement of marks'!DQ25)</f>
        <v>70</v>
      </c>
      <c r="S592" s="944"/>
      <c r="T592" s="270">
        <f>IF('statement of marks'!DR25="","",'statement of marks'!DR25)</f>
        <v>30</v>
      </c>
      <c r="U592" s="277">
        <f>IF('statement of marks'!DS25="","",'statement of marks'!DS25)</f>
        <v>100</v>
      </c>
      <c r="V592" s="279">
        <f>IF('statement of marks'!DT25="","",'statement of marks'!DT25)</f>
        <v>200</v>
      </c>
      <c r="W592" s="270">
        <f>IF('statement of marks'!DU25="","",'statement of marks'!DU25)</f>
        <v>100</v>
      </c>
      <c r="X592" s="271" t="str">
        <f>IF('statement of marks'!DV25="","",'statement of marks'!DV25)</f>
        <v>A</v>
      </c>
    </row>
    <row r="593" spans="1:24" ht="15" customHeight="1">
      <c r="A593" s="283"/>
      <c r="B593" s="774" t="str">
        <f>IF('statement of marks'!$DY$3="","",'statement of marks'!$DY$3)</f>
        <v>SOCIAL STUDIES</v>
      </c>
      <c r="C593" s="784"/>
      <c r="D593" s="270">
        <f>IF('statement of marks'!DY25="","",'statement of marks'!DY25)</f>
        <v>5</v>
      </c>
      <c r="E593" s="270">
        <f>IF('statement of marks'!DZ25="","",'statement of marks'!DZ25)</f>
        <v>5</v>
      </c>
      <c r="F593" s="277">
        <f>IF('statement of marks'!EA25="","",'statement of marks'!EA25)</f>
        <v>10</v>
      </c>
      <c r="G593" s="270">
        <f>IF('statement of marks'!EB25="","",'statement of marks'!EB25)</f>
        <v>5</v>
      </c>
      <c r="H593" s="270">
        <f>IF('statement of marks'!EC25="","",'statement of marks'!EC25)</f>
        <v>5</v>
      </c>
      <c r="I593" s="277">
        <f>IF('statement of marks'!ED25="","",'statement of marks'!ED25)</f>
        <v>10</v>
      </c>
      <c r="J593" s="270">
        <f>IF('statement of marks'!EE25="","",'statement of marks'!EE25)</f>
        <v>5</v>
      </c>
      <c r="K593" s="270">
        <f>IF('statement of marks'!EF25="","",'statement of marks'!EF25)</f>
        <v>5</v>
      </c>
      <c r="L593" s="277">
        <f>IF('statement of marks'!EG25="","",'statement of marks'!EG25)</f>
        <v>10</v>
      </c>
      <c r="M593" s="270">
        <f>IF('statement of marks'!EI25="","",'statement of marks'!EI25)</f>
        <v>50</v>
      </c>
      <c r="N593" s="944"/>
      <c r="O593" s="270">
        <f>IF('statement of marks'!EJ25="","",'statement of marks'!EJ25)</f>
        <v>20</v>
      </c>
      <c r="P593" s="277">
        <f>IF('statement of marks'!EK25="","",'statement of marks'!EK25)</f>
        <v>70</v>
      </c>
      <c r="Q593" s="278">
        <f>IF('statement of marks'!EL25="","",'statement of marks'!EL25)</f>
        <v>100</v>
      </c>
      <c r="R593" s="270">
        <f>IF('statement of marks'!EM25="","",'statement of marks'!EM25)</f>
        <v>70</v>
      </c>
      <c r="S593" s="944"/>
      <c r="T593" s="270">
        <f>IF('statement of marks'!EN25="","",'statement of marks'!EN25)</f>
        <v>30</v>
      </c>
      <c r="U593" s="277">
        <f>IF('statement of marks'!EO25="","",'statement of marks'!EO25)</f>
        <v>100</v>
      </c>
      <c r="V593" s="279">
        <f>IF('statement of marks'!EP25="","",'statement of marks'!EP25)</f>
        <v>200</v>
      </c>
      <c r="W593" s="270">
        <f>IF('statement of marks'!EQ25="","",'statement of marks'!EQ25)</f>
        <v>100</v>
      </c>
      <c r="X593" s="271" t="str">
        <f>IF('statement of marks'!ER25="","",'statement of marks'!ER25)</f>
        <v>A</v>
      </c>
    </row>
    <row r="594" spans="1:24" ht="15" customHeight="1">
      <c r="A594" s="283"/>
      <c r="B594" s="774" t="s">
        <v>173</v>
      </c>
      <c r="C594" s="784"/>
      <c r="D594" s="792" t="s">
        <v>168</v>
      </c>
      <c r="E594" s="792"/>
      <c r="F594" s="792"/>
      <c r="G594" s="792" t="s">
        <v>169</v>
      </c>
      <c r="H594" s="792"/>
      <c r="I594" s="792"/>
      <c r="J594" s="792" t="s">
        <v>178</v>
      </c>
      <c r="K594" s="792"/>
      <c r="L594" s="792"/>
      <c r="M594" s="792" t="s">
        <v>170</v>
      </c>
      <c r="N594" s="792"/>
      <c r="O594" s="792"/>
      <c r="P594" s="792"/>
      <c r="Q594" s="792" t="s">
        <v>223</v>
      </c>
      <c r="R594" s="792"/>
      <c r="S594" s="792"/>
      <c r="T594" s="792"/>
      <c r="U594" s="280"/>
      <c r="V594" s="792" t="s">
        <v>218</v>
      </c>
      <c r="W594" s="792"/>
      <c r="X594" s="827"/>
    </row>
    <row r="595" spans="1:24" ht="15" customHeight="1">
      <c r="A595" s="284"/>
      <c r="B595" s="828" t="s">
        <v>167</v>
      </c>
      <c r="C595" s="829"/>
      <c r="D595" s="830">
        <f>IF('statement of marks'!EU$6="","",'statement of marks'!EU$6)</f>
        <v>20</v>
      </c>
      <c r="E595" s="830"/>
      <c r="F595" s="830"/>
      <c r="G595" s="830">
        <f>IF('statement of marks'!EV$6="","",'statement of marks'!EV$6)</f>
        <v>20</v>
      </c>
      <c r="H595" s="830"/>
      <c r="I595" s="830"/>
      <c r="J595" s="830">
        <f>IF('statement of marks'!EX$6="","",'statement of marks'!EX$6)</f>
        <v>20</v>
      </c>
      <c r="K595" s="830"/>
      <c r="L595" s="830"/>
      <c r="M595" s="830">
        <f>IF('statement of marks'!EW$6="","",'statement of marks'!EW$6)</f>
        <v>20</v>
      </c>
      <c r="N595" s="830"/>
      <c r="O595" s="830"/>
      <c r="P595" s="830"/>
      <c r="Q595" s="830">
        <f>IF('statement of marks'!EY$6="","",'statement of marks'!EY$6)</f>
        <v>20</v>
      </c>
      <c r="R595" s="830"/>
      <c r="S595" s="830"/>
      <c r="T595" s="830"/>
      <c r="U595" s="289"/>
      <c r="V595" s="272">
        <f>IF('statement of marks'!EZ$6="","",'statement of marks'!EZ$6)</f>
        <v>100</v>
      </c>
      <c r="W595" s="272" t="s">
        <v>222</v>
      </c>
      <c r="X595" s="276" t="s">
        <v>69</v>
      </c>
    </row>
    <row r="596" spans="1:24" ht="15" customHeight="1">
      <c r="A596" s="283"/>
      <c r="B596" s="774" t="str">
        <f>IF('statement of marks'!$EU$3="","",'statement of marks'!$EU$3)</f>
        <v>WORK EXPERIENCE</v>
      </c>
      <c r="C596" s="784"/>
      <c r="D596" s="783">
        <f>IF('statement of marks'!EU25="","",'statement of marks'!EU25)</f>
        <v>20</v>
      </c>
      <c r="E596" s="783"/>
      <c r="F596" s="783"/>
      <c r="G596" s="783">
        <f>IF('statement of marks'!EV25="","",'statement of marks'!EV25)</f>
        <v>20</v>
      </c>
      <c r="H596" s="783"/>
      <c r="I596" s="783"/>
      <c r="J596" s="783">
        <f>IF('statement of marks'!EX25="","",'statement of marks'!EX25)</f>
        <v>20</v>
      </c>
      <c r="K596" s="783"/>
      <c r="L596" s="783"/>
      <c r="M596" s="783">
        <f>IF('statement of marks'!EW25="","",'statement of marks'!EW25)</f>
        <v>20</v>
      </c>
      <c r="N596" s="783"/>
      <c r="O596" s="783"/>
      <c r="P596" s="783"/>
      <c r="Q596" s="783">
        <f>IF('statement of marks'!EY25="","",'statement of marks'!EY25)</f>
        <v>20</v>
      </c>
      <c r="R596" s="783"/>
      <c r="S596" s="783"/>
      <c r="T596" s="783"/>
      <c r="U596" s="280"/>
      <c r="V596" s="280">
        <f>IF('statement of marks'!EZ25="","",'statement of marks'!EZ25)</f>
        <v>100</v>
      </c>
      <c r="W596" s="280">
        <f>IF('statement of marks'!FA25="","",'statement of marks'!FA25)</f>
        <v>100</v>
      </c>
      <c r="X596" s="281" t="str">
        <f>IF('statement of marks'!FB25="","",'statement of marks'!FB25)</f>
        <v>A</v>
      </c>
    </row>
    <row r="597" spans="1:24" ht="15" customHeight="1">
      <c r="A597" s="283"/>
      <c r="B597" s="774" t="str">
        <f>IF('statement of marks'!$FE$3="","",'statement of marks'!$FE$3)</f>
        <v>ART EDUCATION</v>
      </c>
      <c r="C597" s="784"/>
      <c r="D597" s="783">
        <f>IF('statement of marks'!FE25="","",'statement of marks'!FE25)</f>
        <v>20</v>
      </c>
      <c r="E597" s="783"/>
      <c r="F597" s="783"/>
      <c r="G597" s="783">
        <f>IF('statement of marks'!FF25="","",'statement of marks'!FF25)</f>
        <v>20</v>
      </c>
      <c r="H597" s="783"/>
      <c r="I597" s="783"/>
      <c r="J597" s="783">
        <f>IF('statement of marks'!FH25="","",'statement of marks'!FH25)</f>
        <v>20</v>
      </c>
      <c r="K597" s="783"/>
      <c r="L597" s="783"/>
      <c r="M597" s="783">
        <f>IF('statement of marks'!FG25="","",'statement of marks'!FG25)</f>
        <v>20</v>
      </c>
      <c r="N597" s="783"/>
      <c r="O597" s="783"/>
      <c r="P597" s="783"/>
      <c r="Q597" s="783">
        <f>IF('statement of marks'!FI25="","",'statement of marks'!FI25)</f>
        <v>20</v>
      </c>
      <c r="R597" s="783"/>
      <c r="S597" s="783"/>
      <c r="T597" s="783"/>
      <c r="U597" s="280"/>
      <c r="V597" s="280">
        <f>IF('statement of marks'!FJ25="","",'statement of marks'!FJ25)</f>
        <v>100</v>
      </c>
      <c r="W597" s="280">
        <f>IF('statement of marks'!FK25="","",'statement of marks'!FK25)</f>
        <v>100</v>
      </c>
      <c r="X597" s="281" t="str">
        <f>IF('statement of marks'!FL25="","",'statement of marks'!FL25)</f>
        <v>A</v>
      </c>
    </row>
    <row r="598" spans="1:24" ht="15" customHeight="1">
      <c r="A598" s="283"/>
      <c r="B598" s="774" t="str">
        <f>IF('statement of marks'!$FO$3="","",'statement of marks'!$FO$3)</f>
        <v>PHYSICIAL EDUCATION</v>
      </c>
      <c r="C598" s="784"/>
      <c r="D598" s="783">
        <f>IF('statement of marks'!FO25="","",'statement of marks'!FO25)</f>
        <v>20</v>
      </c>
      <c r="E598" s="783"/>
      <c r="F598" s="783"/>
      <c r="G598" s="783">
        <f>IF('statement of marks'!FP25="","",'statement of marks'!FP25)</f>
        <v>20</v>
      </c>
      <c r="H598" s="783"/>
      <c r="I598" s="783"/>
      <c r="J598" s="783">
        <f>IF('statement of marks'!FR25="","",'statement of marks'!FR25)</f>
        <v>20</v>
      </c>
      <c r="K598" s="783"/>
      <c r="L598" s="783"/>
      <c r="M598" s="783">
        <f>IF('statement of marks'!FQ25="","",'statement of marks'!FQ25)</f>
        <v>20</v>
      </c>
      <c r="N598" s="783"/>
      <c r="O598" s="783"/>
      <c r="P598" s="783"/>
      <c r="Q598" s="783">
        <f>IF('statement of marks'!FS25="","",'statement of marks'!FS25)</f>
        <v>20</v>
      </c>
      <c r="R598" s="783"/>
      <c r="S598" s="783"/>
      <c r="T598" s="783"/>
      <c r="U598" s="280"/>
      <c r="V598" s="280">
        <f>IF('statement of marks'!FT25="","",'statement of marks'!FT25)</f>
        <v>100</v>
      </c>
      <c r="W598" s="280">
        <f>IF('statement of marks'!FU25="","",'statement of marks'!FU25)</f>
        <v>100</v>
      </c>
      <c r="X598" s="281" t="str">
        <f>IF('statement of marks'!FV25="","",'statement of marks'!FV25)</f>
        <v>A</v>
      </c>
    </row>
    <row r="599" spans="1:24" ht="15" customHeight="1">
      <c r="A599" s="283"/>
      <c r="B599" s="771" t="s">
        <v>174</v>
      </c>
      <c r="C599" s="774"/>
      <c r="D599" s="792" t="str">
        <f>details!$DZ$3</f>
        <v>AUGUST</v>
      </c>
      <c r="E599" s="792"/>
      <c r="F599" s="792"/>
      <c r="G599" s="792" t="str">
        <f>details!$ED$3</f>
        <v>OCTOBER</v>
      </c>
      <c r="H599" s="792"/>
      <c r="I599" s="792"/>
      <c r="J599" s="792" t="str">
        <f>details!$EL$3</f>
        <v>FEBURARY</v>
      </c>
      <c r="K599" s="792"/>
      <c r="L599" s="792"/>
      <c r="M599" s="792" t="str">
        <f>details!$EH$3</f>
        <v>DECEMBER</v>
      </c>
      <c r="N599" s="792"/>
      <c r="O599" s="792"/>
      <c r="P599" s="792"/>
      <c r="Q599" s="792" t="str">
        <f>details!$EP$3</f>
        <v>GRAND TOAL</v>
      </c>
      <c r="R599" s="792"/>
      <c r="S599" s="792"/>
      <c r="T599" s="792"/>
      <c r="U599" s="759" t="s">
        <v>119</v>
      </c>
      <c r="V599" s="760"/>
      <c r="W599" s="760"/>
      <c r="X599" s="761"/>
    </row>
    <row r="600" spans="1:24" ht="15" customHeight="1">
      <c r="A600" s="283"/>
      <c r="B600" s="774" t="s">
        <v>176</v>
      </c>
      <c r="C600" s="784"/>
      <c r="D600" s="826" t="str">
        <f>IF(details!EA25="","",details!EA25)</f>
        <v/>
      </c>
      <c r="E600" s="826"/>
      <c r="F600" s="826"/>
      <c r="G600" s="826" t="str">
        <f>IF(details!EE25="","",details!EE25)</f>
        <v/>
      </c>
      <c r="H600" s="826"/>
      <c r="I600" s="826"/>
      <c r="J600" s="826" t="str">
        <f>IF(details!EM25="","",details!EM25)</f>
        <v/>
      </c>
      <c r="K600" s="826"/>
      <c r="L600" s="826"/>
      <c r="M600" s="826" t="str">
        <f>IF(details!EI25="","",details!EI25)</f>
        <v/>
      </c>
      <c r="N600" s="826"/>
      <c r="O600" s="826"/>
      <c r="P600" s="826"/>
      <c r="Q600" s="826" t="str">
        <f>IF(details!EQ25="","",details!EQ25)</f>
        <v/>
      </c>
      <c r="R600" s="826"/>
      <c r="S600" s="826"/>
      <c r="T600" s="826"/>
      <c r="U600" s="762">
        <f>'statement of marks'!$HL$108</f>
        <v>45046</v>
      </c>
      <c r="V600" s="763"/>
      <c r="W600" s="763"/>
      <c r="X600" s="764"/>
    </row>
    <row r="601" spans="1:24" ht="15" customHeight="1">
      <c r="A601" s="283"/>
      <c r="B601" s="823" t="s">
        <v>175</v>
      </c>
      <c r="C601" s="824"/>
      <c r="D601" s="825" t="str">
        <f>IF(details!DZ25="","",details!DZ25)</f>
        <v/>
      </c>
      <c r="E601" s="825"/>
      <c r="F601" s="825"/>
      <c r="G601" s="825" t="str">
        <f>IF(details!ED25="","",details!ED25)</f>
        <v/>
      </c>
      <c r="H601" s="825"/>
      <c r="I601" s="825"/>
      <c r="J601" s="825" t="str">
        <f>IF(details!EL25="","",details!EL25)</f>
        <v/>
      </c>
      <c r="K601" s="825"/>
      <c r="L601" s="825"/>
      <c r="M601" s="825" t="str">
        <f>IF(details!EH25="","",details!EH25)</f>
        <v/>
      </c>
      <c r="N601" s="825"/>
      <c r="O601" s="825"/>
      <c r="P601" s="825"/>
      <c r="Q601" s="825" t="str">
        <f>IF(details!EP25="","",details!EP25)</f>
        <v/>
      </c>
      <c r="R601" s="825"/>
      <c r="S601" s="825"/>
      <c r="T601" s="825"/>
      <c r="U601" s="759"/>
      <c r="V601" s="760"/>
      <c r="W601" s="760"/>
      <c r="X601" s="761"/>
    </row>
    <row r="602" spans="1:24" ht="15" customHeight="1">
      <c r="A602" s="816"/>
      <c r="B602" s="818" t="s">
        <v>235</v>
      </c>
      <c r="C602" s="819"/>
      <c r="D602" s="813" t="s">
        <v>190</v>
      </c>
      <c r="E602" s="813"/>
      <c r="F602" s="813"/>
      <c r="G602" s="813" t="s">
        <v>191</v>
      </c>
      <c r="H602" s="813"/>
      <c r="I602" s="813"/>
      <c r="J602" s="813" t="s">
        <v>148</v>
      </c>
      <c r="K602" s="813"/>
      <c r="L602" s="813"/>
      <c r="M602" s="813" t="s">
        <v>224</v>
      </c>
      <c r="N602" s="813"/>
      <c r="O602" s="813"/>
      <c r="P602" s="813"/>
      <c r="Q602" s="822" t="s">
        <v>196</v>
      </c>
      <c r="R602" s="822"/>
      <c r="S602" s="822"/>
      <c r="T602" s="822"/>
      <c r="U602" s="813" t="s">
        <v>233</v>
      </c>
      <c r="V602" s="813"/>
      <c r="W602" s="813"/>
      <c r="X602" s="815"/>
    </row>
    <row r="603" spans="1:24" ht="15" customHeight="1">
      <c r="A603" s="817"/>
      <c r="B603" s="820"/>
      <c r="C603" s="821"/>
      <c r="D603" s="813">
        <f>'statement of marks'!HJ25</f>
        <v>1200</v>
      </c>
      <c r="E603" s="813"/>
      <c r="F603" s="813"/>
      <c r="G603" s="813">
        <f>'statement of marks'!HK25</f>
        <v>1020</v>
      </c>
      <c r="H603" s="813"/>
      <c r="I603" s="813"/>
      <c r="J603" s="814">
        <f>'statement of marks'!HL25</f>
        <v>85</v>
      </c>
      <c r="K603" s="814"/>
      <c r="L603" s="814"/>
      <c r="M603" s="813" t="str">
        <f>'statement of marks'!HO25</f>
        <v>B</v>
      </c>
      <c r="N603" s="813"/>
      <c r="O603" s="813"/>
      <c r="P603" s="813"/>
      <c r="Q603" s="813">
        <f>'statement of marks'!HN25</f>
        <v>11.999999999999986</v>
      </c>
      <c r="R603" s="813"/>
      <c r="S603" s="813"/>
      <c r="T603" s="813"/>
      <c r="U603" s="813" t="str">
        <f>'statement of marks'!HI25</f>
        <v>PASSED</v>
      </c>
      <c r="V603" s="813"/>
      <c r="W603" s="813"/>
      <c r="X603" s="815"/>
    </row>
    <row r="604" spans="1:24" ht="15" customHeight="1">
      <c r="A604" s="283"/>
      <c r="B604" s="811" t="s">
        <v>177</v>
      </c>
      <c r="C604" s="812"/>
      <c r="D604" s="792"/>
      <c r="E604" s="792"/>
      <c r="F604" s="792"/>
      <c r="G604" s="792"/>
      <c r="H604" s="792"/>
      <c r="I604" s="792"/>
      <c r="J604" s="792"/>
      <c r="K604" s="792"/>
      <c r="L604" s="792"/>
      <c r="M604" s="792"/>
      <c r="N604" s="792"/>
      <c r="O604" s="792"/>
      <c r="P604" s="792"/>
      <c r="Q604" s="792"/>
      <c r="R604" s="792"/>
      <c r="S604" s="792"/>
      <c r="T604" s="792"/>
      <c r="U604" s="793"/>
      <c r="V604" s="794"/>
      <c r="W604" s="794"/>
      <c r="X604" s="804"/>
    </row>
    <row r="605" spans="1:24" ht="15" customHeight="1">
      <c r="A605" s="283"/>
      <c r="B605" s="809" t="s">
        <v>162</v>
      </c>
      <c r="C605" s="810"/>
      <c r="D605" s="792"/>
      <c r="E605" s="792"/>
      <c r="F605" s="792"/>
      <c r="G605" s="792"/>
      <c r="H605" s="792"/>
      <c r="I605" s="792"/>
      <c r="J605" s="792"/>
      <c r="K605" s="792"/>
      <c r="L605" s="792"/>
      <c r="M605" s="792"/>
      <c r="N605" s="792"/>
      <c r="O605" s="792"/>
      <c r="P605" s="792"/>
      <c r="Q605" s="792"/>
      <c r="R605" s="792"/>
      <c r="S605" s="792"/>
      <c r="T605" s="792"/>
      <c r="U605" s="796"/>
      <c r="V605" s="797"/>
      <c r="W605" s="797"/>
      <c r="X605" s="805"/>
    </row>
    <row r="606" spans="1:24" ht="15" customHeight="1">
      <c r="A606" s="283"/>
      <c r="B606" s="811" t="s">
        <v>163</v>
      </c>
      <c r="C606" s="812"/>
      <c r="D606" s="792"/>
      <c r="E606" s="792"/>
      <c r="F606" s="792"/>
      <c r="G606" s="792"/>
      <c r="H606" s="792"/>
      <c r="I606" s="792"/>
      <c r="J606" s="792"/>
      <c r="K606" s="792"/>
      <c r="L606" s="792"/>
      <c r="M606" s="792"/>
      <c r="N606" s="792"/>
      <c r="O606" s="792"/>
      <c r="P606" s="792"/>
      <c r="Q606" s="793" t="s">
        <v>225</v>
      </c>
      <c r="R606" s="794"/>
      <c r="S606" s="794"/>
      <c r="T606" s="795"/>
      <c r="U606" s="806"/>
      <c r="V606" s="807"/>
      <c r="W606" s="807"/>
      <c r="X606" s="808"/>
    </row>
    <row r="607" spans="1:24" ht="15" customHeight="1">
      <c r="A607" s="283"/>
      <c r="B607" s="802" t="s">
        <v>164</v>
      </c>
      <c r="C607" s="803"/>
      <c r="D607" s="792"/>
      <c r="E607" s="792"/>
      <c r="F607" s="792"/>
      <c r="G607" s="792"/>
      <c r="H607" s="792"/>
      <c r="I607" s="792"/>
      <c r="J607" s="792"/>
      <c r="K607" s="792"/>
      <c r="L607" s="792"/>
      <c r="M607" s="792"/>
      <c r="N607" s="792"/>
      <c r="O607" s="792"/>
      <c r="P607" s="792"/>
      <c r="Q607" s="796"/>
      <c r="R607" s="797"/>
      <c r="S607" s="797"/>
      <c r="T607" s="798"/>
      <c r="U607" s="785" t="s">
        <v>164</v>
      </c>
      <c r="V607" s="785"/>
      <c r="W607" s="785"/>
      <c r="X607" s="786"/>
    </row>
    <row r="608" spans="1:24" ht="15" customHeight="1" thickBot="1">
      <c r="A608" s="282"/>
      <c r="B608" s="787" t="s">
        <v>226</v>
      </c>
      <c r="C608" s="788"/>
      <c r="D608" s="789"/>
      <c r="E608" s="789"/>
      <c r="F608" s="789"/>
      <c r="G608" s="789"/>
      <c r="H608" s="789"/>
      <c r="I608" s="789"/>
      <c r="J608" s="789"/>
      <c r="K608" s="789"/>
      <c r="L608" s="789"/>
      <c r="M608" s="789"/>
      <c r="N608" s="789"/>
      <c r="O608" s="789"/>
      <c r="P608" s="789"/>
      <c r="Q608" s="799"/>
      <c r="R608" s="800"/>
      <c r="S608" s="800"/>
      <c r="T608" s="801"/>
      <c r="U608" s="790" t="s">
        <v>180</v>
      </c>
      <c r="V608" s="790"/>
      <c r="W608" s="790"/>
      <c r="X608" s="791"/>
    </row>
    <row r="609" spans="1:24" ht="15" customHeight="1">
      <c r="A609" s="285"/>
      <c r="B609" s="765" t="s">
        <v>179</v>
      </c>
      <c r="C609" s="766"/>
      <c r="D609" s="766"/>
      <c r="E609" s="766"/>
      <c r="F609" s="766"/>
      <c r="G609" s="766"/>
      <c r="H609" s="766"/>
      <c r="I609" s="766"/>
      <c r="J609" s="766"/>
      <c r="K609" s="766"/>
      <c r="L609" s="766"/>
      <c r="M609" s="766"/>
      <c r="N609" s="766"/>
      <c r="O609" s="766"/>
      <c r="P609" s="766"/>
      <c r="Q609" s="766"/>
      <c r="R609" s="766"/>
      <c r="S609" s="766"/>
      <c r="T609" s="766"/>
      <c r="U609" s="766"/>
      <c r="V609" s="766"/>
      <c r="W609" s="766"/>
      <c r="X609" s="767"/>
    </row>
    <row r="610" spans="1:24" ht="15" customHeight="1">
      <c r="A610" s="283"/>
      <c r="B610" s="768" t="str">
        <f>IF('statement of marks'!$A$1="","",'statement of marks'!$A$1)</f>
        <v>GOVT. HR. SEC. SCHOOL, MARJEEVI, NIMBAHERA</v>
      </c>
      <c r="C610" s="769"/>
      <c r="D610" s="769"/>
      <c r="E610" s="769"/>
      <c r="F610" s="769"/>
      <c r="G610" s="769"/>
      <c r="H610" s="769"/>
      <c r="I610" s="769"/>
      <c r="J610" s="769"/>
      <c r="K610" s="769"/>
      <c r="L610" s="769"/>
      <c r="M610" s="769"/>
      <c r="N610" s="769"/>
      <c r="O610" s="769"/>
      <c r="P610" s="769"/>
      <c r="Q610" s="769"/>
      <c r="R610" s="769"/>
      <c r="S610" s="769"/>
      <c r="T610" s="769"/>
      <c r="U610" s="769"/>
      <c r="V610" s="769"/>
      <c r="W610" s="769"/>
      <c r="X610" s="770"/>
    </row>
    <row r="611" spans="1:24" ht="15" customHeight="1">
      <c r="A611" s="283"/>
      <c r="B611" s="771" t="s">
        <v>118</v>
      </c>
      <c r="C611" s="771"/>
      <c r="D611" s="771" t="str">
        <f>IF('statement of marks'!$H$3="","",'statement of marks'!$H$3)</f>
        <v>2022-23</v>
      </c>
      <c r="E611" s="771"/>
      <c r="F611" s="771"/>
      <c r="G611" s="771"/>
      <c r="H611" s="771"/>
      <c r="I611" s="771"/>
      <c r="J611" s="771"/>
      <c r="K611" s="771"/>
      <c r="L611" s="771"/>
      <c r="M611" s="771"/>
      <c r="N611" s="771"/>
      <c r="O611" s="771"/>
      <c r="P611" s="771"/>
      <c r="Q611" s="771"/>
      <c r="R611" s="771"/>
      <c r="S611" s="771"/>
      <c r="T611" s="771"/>
      <c r="U611" s="771"/>
      <c r="V611" s="771"/>
      <c r="W611" s="771"/>
      <c r="X611" s="772"/>
    </row>
    <row r="612" spans="1:24" ht="15" customHeight="1">
      <c r="A612" s="283"/>
      <c r="B612" s="771" t="s">
        <v>158</v>
      </c>
      <c r="C612" s="771"/>
      <c r="D612" s="771" t="str">
        <f>IF('statement of marks'!I26="","",'statement of marks'!I26)</f>
        <v>A20</v>
      </c>
      <c r="E612" s="771"/>
      <c r="F612" s="771"/>
      <c r="G612" s="771"/>
      <c r="H612" s="771"/>
      <c r="I612" s="771"/>
      <c r="J612" s="771"/>
      <c r="K612" s="771"/>
      <c r="L612" s="771"/>
      <c r="M612" s="771"/>
      <c r="N612" s="771"/>
      <c r="O612" s="771"/>
      <c r="P612" s="771"/>
      <c r="Q612" s="771"/>
      <c r="R612" s="771"/>
      <c r="S612" s="771"/>
      <c r="T612" s="771"/>
      <c r="U612" s="771"/>
      <c r="V612" s="771"/>
      <c r="W612" s="771"/>
      <c r="X612" s="772"/>
    </row>
    <row r="613" spans="1:24" ht="15" customHeight="1">
      <c r="A613" s="283"/>
      <c r="B613" s="771" t="s">
        <v>20</v>
      </c>
      <c r="C613" s="771"/>
      <c r="D613" s="771" t="str">
        <f>IF('statement of marks'!J26="","",'statement of marks'!J26)</f>
        <v>B20</v>
      </c>
      <c r="E613" s="771"/>
      <c r="F613" s="771"/>
      <c r="G613" s="771"/>
      <c r="H613" s="771"/>
      <c r="I613" s="771"/>
      <c r="J613" s="771"/>
      <c r="K613" s="771"/>
      <c r="L613" s="771"/>
      <c r="M613" s="771"/>
      <c r="N613" s="771"/>
      <c r="O613" s="771"/>
      <c r="P613" s="771"/>
      <c r="Q613" s="771"/>
      <c r="R613" s="771"/>
      <c r="S613" s="771"/>
      <c r="T613" s="771"/>
      <c r="U613" s="771"/>
      <c r="V613" s="771"/>
      <c r="W613" s="771"/>
      <c r="X613" s="772"/>
    </row>
    <row r="614" spans="1:24" ht="15" customHeight="1">
      <c r="A614" s="283"/>
      <c r="B614" s="773" t="s">
        <v>21</v>
      </c>
      <c r="C614" s="773"/>
      <c r="D614" s="773" t="str">
        <f>IF('statement of marks'!K26="","",'statement of marks'!K26)</f>
        <v>C20</v>
      </c>
      <c r="E614" s="773"/>
      <c r="F614" s="773"/>
      <c r="G614" s="771"/>
      <c r="H614" s="771"/>
      <c r="I614" s="771"/>
      <c r="J614" s="771"/>
      <c r="K614" s="771"/>
      <c r="L614" s="771"/>
      <c r="M614" s="771"/>
      <c r="N614" s="771"/>
      <c r="O614" s="771"/>
      <c r="P614" s="771"/>
      <c r="Q614" s="771"/>
      <c r="R614" s="771"/>
      <c r="S614" s="771"/>
      <c r="T614" s="771"/>
      <c r="U614" s="771"/>
      <c r="V614" s="771"/>
      <c r="W614" s="771"/>
      <c r="X614" s="772"/>
    </row>
    <row r="615" spans="1:24" ht="15" customHeight="1">
      <c r="A615" s="283"/>
      <c r="B615" s="771" t="s">
        <v>159</v>
      </c>
      <c r="C615" s="771"/>
      <c r="D615" s="771" t="str">
        <f>IF('statement of marks'!$G$3="","",'statement of marks'!$G$3)</f>
        <v>6 A</v>
      </c>
      <c r="E615" s="771"/>
      <c r="F615" s="774"/>
      <c r="G615" s="775" t="s">
        <v>160</v>
      </c>
      <c r="H615" s="775"/>
      <c r="I615" s="775"/>
      <c r="J615" s="775">
        <f>IF('statement of marks'!D26="","",'statement of marks'!D26)</f>
        <v>820</v>
      </c>
      <c r="K615" s="775"/>
      <c r="L615" s="775"/>
      <c r="M615" s="776" t="s">
        <v>79</v>
      </c>
      <c r="N615" s="938"/>
      <c r="O615" s="775"/>
      <c r="P615" s="775"/>
      <c r="Q615" s="775" t="str">
        <f>IF('statement of marks'!F26="","",'statement of marks'!F26)</f>
        <v/>
      </c>
      <c r="R615" s="775"/>
      <c r="S615" s="775"/>
      <c r="T615" s="777"/>
      <c r="U615" s="778" t="str">
        <f>IF('statement of marks'!$I$3="","",'statement of marks'!$I$3)</f>
        <v>SCHOOL DISE CODE</v>
      </c>
      <c r="V615" s="779"/>
      <c r="W615" s="779"/>
      <c r="X615" s="780"/>
    </row>
    <row r="616" spans="1:24" ht="15" customHeight="1">
      <c r="A616" s="283"/>
      <c r="B616" s="263" t="s">
        <v>172</v>
      </c>
      <c r="C616" s="264"/>
      <c r="D616" s="781" t="str">
        <f>IF('statement of marks'!G26="","",'statement of marks'!G26)</f>
        <v/>
      </c>
      <c r="E616" s="782"/>
      <c r="F616" s="782"/>
      <c r="G616" s="834" t="str">
        <f>IF('statement of marks'!H26="","",'statement of marks'!H26)</f>
        <v/>
      </c>
      <c r="H616" s="834"/>
      <c r="I616" s="834"/>
      <c r="J616" s="834"/>
      <c r="K616" s="834"/>
      <c r="L616" s="834"/>
      <c r="M616" s="834"/>
      <c r="N616" s="834"/>
      <c r="O616" s="834"/>
      <c r="P616" s="834"/>
      <c r="Q616" s="834"/>
      <c r="R616" s="834"/>
      <c r="S616" s="834"/>
      <c r="T616" s="835"/>
      <c r="U616" s="774" t="str">
        <f>IF('statement of marks'!$J$3="","",'statement of marks'!$J$3)</f>
        <v>08291009401</v>
      </c>
      <c r="V616" s="784"/>
      <c r="W616" s="784"/>
      <c r="X616" s="836"/>
    </row>
    <row r="617" spans="1:24" ht="15" customHeight="1">
      <c r="A617" s="283"/>
      <c r="B617" s="265" t="s">
        <v>161</v>
      </c>
      <c r="C617" s="266" t="s">
        <v>166</v>
      </c>
      <c r="D617" s="837" t="s">
        <v>168</v>
      </c>
      <c r="E617" s="837"/>
      <c r="F617" s="837"/>
      <c r="G617" s="837" t="s">
        <v>169</v>
      </c>
      <c r="H617" s="837"/>
      <c r="I617" s="837"/>
      <c r="J617" s="837" t="s">
        <v>170</v>
      </c>
      <c r="K617" s="837"/>
      <c r="L617" s="837"/>
      <c r="M617" s="838" t="s">
        <v>171</v>
      </c>
      <c r="N617" s="838"/>
      <c r="O617" s="838"/>
      <c r="P617" s="838"/>
      <c r="Q617" s="839" t="s">
        <v>217</v>
      </c>
      <c r="R617" s="841" t="s">
        <v>91</v>
      </c>
      <c r="S617" s="841"/>
      <c r="T617" s="841"/>
      <c r="U617" s="842"/>
      <c r="V617" s="783" t="s">
        <v>218</v>
      </c>
      <c r="W617" s="783"/>
      <c r="X617" s="831"/>
    </row>
    <row r="618" spans="1:24" ht="15" customHeight="1">
      <c r="A618" s="283"/>
      <c r="B618" s="265"/>
      <c r="C618" s="266"/>
      <c r="D618" s="267" t="s">
        <v>219</v>
      </c>
      <c r="E618" s="267" t="s">
        <v>220</v>
      </c>
      <c r="F618" s="268" t="s">
        <v>221</v>
      </c>
      <c r="G618" s="267" t="s">
        <v>219</v>
      </c>
      <c r="H618" s="267" t="s">
        <v>220</v>
      </c>
      <c r="I618" s="268" t="s">
        <v>221</v>
      </c>
      <c r="J618" s="267" t="s">
        <v>219</v>
      </c>
      <c r="K618" s="267" t="s">
        <v>220</v>
      </c>
      <c r="L618" s="268" t="s">
        <v>221</v>
      </c>
      <c r="M618" s="267" t="s">
        <v>219</v>
      </c>
      <c r="N618" s="943" t="s">
        <v>332</v>
      </c>
      <c r="O618" s="267" t="s">
        <v>220</v>
      </c>
      <c r="P618" s="268" t="s">
        <v>221</v>
      </c>
      <c r="Q618" s="840"/>
      <c r="R618" s="267" t="s">
        <v>219</v>
      </c>
      <c r="S618" s="943" t="s">
        <v>332</v>
      </c>
      <c r="T618" s="267" t="s">
        <v>220</v>
      </c>
      <c r="U618" s="268" t="s">
        <v>221</v>
      </c>
      <c r="V618" s="269" t="s">
        <v>26</v>
      </c>
      <c r="W618" s="270" t="s">
        <v>222</v>
      </c>
      <c r="X618" s="271" t="s">
        <v>69</v>
      </c>
    </row>
    <row r="619" spans="1:24" ht="15" customHeight="1">
      <c r="A619" s="284"/>
      <c r="B619" s="832" t="s">
        <v>167</v>
      </c>
      <c r="C619" s="833"/>
      <c r="D619" s="272">
        <f>IF('statement of marks'!L$6="","",'statement of marks'!L$6)</f>
        <v>5</v>
      </c>
      <c r="E619" s="272">
        <f>IF('statement of marks'!M$6="","",'statement of marks'!M$6)</f>
        <v>5</v>
      </c>
      <c r="F619" s="273">
        <f>IF('statement of marks'!N$6="","",'statement of marks'!N$6)</f>
        <v>10</v>
      </c>
      <c r="G619" s="272">
        <f>IF('statement of marks'!O$6="","",'statement of marks'!O$6)</f>
        <v>5</v>
      </c>
      <c r="H619" s="272">
        <f>IF('statement of marks'!P$6="","",'statement of marks'!P$6)</f>
        <v>5</v>
      </c>
      <c r="I619" s="273">
        <f>IF('statement of marks'!Q$6="","",'statement of marks'!Q$6)</f>
        <v>10</v>
      </c>
      <c r="J619" s="272">
        <f>IF('statement of marks'!R$6="","",'statement of marks'!R$6)</f>
        <v>5</v>
      </c>
      <c r="K619" s="272">
        <f>IF('statement of marks'!S$6="","",'statement of marks'!S$6)</f>
        <v>5</v>
      </c>
      <c r="L619" s="273">
        <f>IF('statement of marks'!T$6="","",'statement of marks'!T$6)</f>
        <v>10</v>
      </c>
      <c r="M619" s="272">
        <f>IF('statement of marks'!V$6="","",'statement of marks'!V$6)</f>
        <v>30</v>
      </c>
      <c r="N619" s="944">
        <f>IF('statement of marks'!W$6="","",'statement of marks'!W$6)</f>
        <v>30</v>
      </c>
      <c r="O619" s="272">
        <f>IF('statement of marks'!X$6="","",'statement of marks'!X$6)</f>
        <v>10</v>
      </c>
      <c r="P619" s="273">
        <f>IF('statement of marks'!Y$6="","",'statement of marks'!Y$6)</f>
        <v>70</v>
      </c>
      <c r="Q619" s="274">
        <f>IF('statement of marks'!Z$6="","",'statement of marks'!Z$6)</f>
        <v>100</v>
      </c>
      <c r="R619" s="272">
        <f>IF('statement of marks'!AA$6="","",'statement of marks'!AA$6)</f>
        <v>40</v>
      </c>
      <c r="S619" s="944">
        <f>IF('statement of marks'!AB$6="","",'statement of marks'!AB$6)</f>
        <v>40</v>
      </c>
      <c r="T619" s="272">
        <f>IF('statement of marks'!AC$6="","",'statement of marks'!AC$6)</f>
        <v>20</v>
      </c>
      <c r="U619" s="273">
        <f>IF('statement of marks'!AD$6="","",'statement of marks'!AD$6)</f>
        <v>100</v>
      </c>
      <c r="V619" s="275">
        <f>IF('statement of marks'!AE$6="","",'statement of marks'!AE$6)</f>
        <v>200</v>
      </c>
      <c r="W619" s="272" t="str">
        <f>IF('statement of marks'!AF$6="","",'statement of marks'!AF$6)</f>
        <v/>
      </c>
      <c r="X619" s="276" t="str">
        <f>IF('statement of marks'!AG$6="","",'statement of marks'!AG$6)</f>
        <v/>
      </c>
    </row>
    <row r="620" spans="1:24" ht="15" customHeight="1">
      <c r="A620" s="283"/>
      <c r="B620" s="774" t="str">
        <f>IF('statement of marks'!$L$3="","",'statement of marks'!$L$3)</f>
        <v>HINDI</v>
      </c>
      <c r="C620" s="784"/>
      <c r="D620" s="270">
        <f>IF('statement of marks'!L26="","",'statement of marks'!L26)</f>
        <v>5</v>
      </c>
      <c r="E620" s="270">
        <f>IF('statement of marks'!M26="","",'statement of marks'!M26)</f>
        <v>5</v>
      </c>
      <c r="F620" s="277">
        <f>IF('statement of marks'!N26="","",'statement of marks'!N26)</f>
        <v>10</v>
      </c>
      <c r="G620" s="270">
        <f>IF('statement of marks'!O26="","",'statement of marks'!O26)</f>
        <v>5</v>
      </c>
      <c r="H620" s="270">
        <f>IF('statement of marks'!P26="","",'statement of marks'!P26)</f>
        <v>5</v>
      </c>
      <c r="I620" s="277">
        <f>IF('statement of marks'!Q26="","",'statement of marks'!Q26)</f>
        <v>10</v>
      </c>
      <c r="J620" s="270">
        <f>IF('statement of marks'!R26="","",'statement of marks'!R26)</f>
        <v>5</v>
      </c>
      <c r="K620" s="270">
        <f>IF('statement of marks'!S26="","",'statement of marks'!S26)</f>
        <v>5</v>
      </c>
      <c r="L620" s="277">
        <f>IF('statement of marks'!T26="","",'statement of marks'!T26)</f>
        <v>10</v>
      </c>
      <c r="M620" s="270">
        <f>IF('statement of marks'!V26="","",'statement of marks'!V26)</f>
        <v>21</v>
      </c>
      <c r="N620" s="944">
        <f>IF('statement of marks'!W26="","",'statement of marks'!W26)</f>
        <v>21</v>
      </c>
      <c r="O620" s="270">
        <f>IF('statement of marks'!X26="","",'statement of marks'!X26)</f>
        <v>1</v>
      </c>
      <c r="P620" s="277">
        <f>IF('statement of marks'!Y26="","",'statement of marks'!Y26)</f>
        <v>43</v>
      </c>
      <c r="Q620" s="278">
        <f>IF('statement of marks'!Z26="","",'statement of marks'!Z26)</f>
        <v>73</v>
      </c>
      <c r="R620" s="270">
        <f>IF('statement of marks'!AA26="","",'statement of marks'!AA26)</f>
        <v>21</v>
      </c>
      <c r="S620" s="944">
        <f>IF('statement of marks'!AB26="","",'statement of marks'!AB26)</f>
        <v>21</v>
      </c>
      <c r="T620" s="270">
        <f>IF('statement of marks'!AC26="","",'statement of marks'!AC26)</f>
        <v>20</v>
      </c>
      <c r="U620" s="277">
        <f>IF('statement of marks'!AD26="","",'statement of marks'!AD26)</f>
        <v>62</v>
      </c>
      <c r="V620" s="279">
        <f>IF('statement of marks'!AE26="","",'statement of marks'!AE26)</f>
        <v>135</v>
      </c>
      <c r="W620" s="270">
        <f>IF('statement of marks'!AF26="","",'statement of marks'!AF26)</f>
        <v>68</v>
      </c>
      <c r="X620" s="271" t="str">
        <f>IF('statement of marks'!AG26="","",'statement of marks'!AG26)</f>
        <v>C</v>
      </c>
    </row>
    <row r="621" spans="1:24" ht="15" customHeight="1">
      <c r="A621" s="283"/>
      <c r="B621" s="774" t="str">
        <f>IF('statement of marks'!$AJ$3="","",'statement of marks'!$AJ$3)</f>
        <v>ENGLISH</v>
      </c>
      <c r="C621" s="784"/>
      <c r="D621" s="270">
        <f>IF('statement of marks'!AJ26="","",'statement of marks'!AJ26)</f>
        <v>5</v>
      </c>
      <c r="E621" s="270">
        <f>IF('statement of marks'!AK26="","",'statement of marks'!AK26)</f>
        <v>5</v>
      </c>
      <c r="F621" s="277">
        <f>IF('statement of marks'!AL26="","",'statement of marks'!AL26)</f>
        <v>10</v>
      </c>
      <c r="G621" s="270">
        <f>IF('statement of marks'!AM26="","",'statement of marks'!AM26)</f>
        <v>5</v>
      </c>
      <c r="H621" s="270">
        <f>IF('statement of marks'!AN26="","",'statement of marks'!AN26)</f>
        <v>5</v>
      </c>
      <c r="I621" s="277">
        <f>IF('statement of marks'!AO26="","",'statement of marks'!AO26)</f>
        <v>10</v>
      </c>
      <c r="J621" s="270">
        <f>IF('statement of marks'!AP26="","",'statement of marks'!AP26)</f>
        <v>5</v>
      </c>
      <c r="K621" s="270">
        <f>IF('statement of marks'!AQ26="","",'statement of marks'!AQ26)</f>
        <v>5</v>
      </c>
      <c r="L621" s="277">
        <f>IF('statement of marks'!AR26="","",'statement of marks'!AR26)</f>
        <v>10</v>
      </c>
      <c r="M621" s="270">
        <f>IF('statement of marks'!AT26="","",'statement of marks'!AT26)</f>
        <v>21</v>
      </c>
      <c r="N621" s="944">
        <f>IF('statement of marks'!AU26="","",'statement of marks'!AU26)</f>
        <v>21</v>
      </c>
      <c r="O621" s="270">
        <f>IF('statement of marks'!AV26="","",'statement of marks'!AV26)</f>
        <v>1</v>
      </c>
      <c r="P621" s="277">
        <f>IF('statement of marks'!AW26="","",'statement of marks'!AW26)</f>
        <v>43</v>
      </c>
      <c r="Q621" s="278">
        <f>IF('statement of marks'!AX26="","",'statement of marks'!AX26)</f>
        <v>73</v>
      </c>
      <c r="R621" s="270">
        <f>IF('statement of marks'!AY26="","",'statement of marks'!AY26)</f>
        <v>21</v>
      </c>
      <c r="S621" s="944">
        <f>IF('statement of marks'!AZ26="","",'statement of marks'!AZ26)</f>
        <v>21</v>
      </c>
      <c r="T621" s="270">
        <f>IF('statement of marks'!BA26="","",'statement of marks'!BA26)</f>
        <v>20</v>
      </c>
      <c r="U621" s="277">
        <f>IF('statement of marks'!BB26="","",'statement of marks'!BB26)</f>
        <v>62</v>
      </c>
      <c r="V621" s="279">
        <f>IF('statement of marks'!BC26="","",'statement of marks'!BC26)</f>
        <v>135</v>
      </c>
      <c r="W621" s="270">
        <f>IF('statement of marks'!BD26="","",'statement of marks'!BD26)</f>
        <v>68</v>
      </c>
      <c r="X621" s="271" t="str">
        <f>IF('statement of marks'!BE26="","",'statement of marks'!BE26)</f>
        <v>C</v>
      </c>
    </row>
    <row r="622" spans="1:24" ht="15" customHeight="1">
      <c r="A622" s="283"/>
      <c r="B622" s="774" t="str">
        <f>IF('statement of marks'!BH26="s","SANSKRIT",IF('statement of marks'!BH26="u","URDU",IF('statement of marks'!BH26="g","GUJRATI",IF('statement of marks'!BH26="p","PUNJABI",IF('statement of marks'!BH26="sd","fla/kh","THIRD LANGUAGE")))))</f>
        <v>SANSKRIT</v>
      </c>
      <c r="C622" s="784"/>
      <c r="D622" s="270">
        <f>IF('statement of marks'!BI26="","",'statement of marks'!BI26)</f>
        <v>5</v>
      </c>
      <c r="E622" s="270">
        <f>IF('statement of marks'!BJ26="","",'statement of marks'!BJ26)</f>
        <v>5</v>
      </c>
      <c r="F622" s="277">
        <f>IF('statement of marks'!BK26="","",'statement of marks'!BK26)</f>
        <v>10</v>
      </c>
      <c r="G622" s="270">
        <f>IF('statement of marks'!BL26="","",'statement of marks'!BL26)</f>
        <v>5</v>
      </c>
      <c r="H622" s="270">
        <f>IF('statement of marks'!BM26="","",'statement of marks'!BM26)</f>
        <v>5</v>
      </c>
      <c r="I622" s="277">
        <f>IF('statement of marks'!BN26="","",'statement of marks'!BN26)</f>
        <v>10</v>
      </c>
      <c r="J622" s="270">
        <f>IF('statement of marks'!BO26="","",'statement of marks'!BO26)</f>
        <v>5</v>
      </c>
      <c r="K622" s="270">
        <f>IF('statement of marks'!BP26="","",'statement of marks'!BP26)</f>
        <v>5</v>
      </c>
      <c r="L622" s="277">
        <f>IF('statement of marks'!BQ26="","",'statement of marks'!BQ26)</f>
        <v>10</v>
      </c>
      <c r="M622" s="270">
        <f>IF('statement of marks'!BS26="","",'statement of marks'!BS26)</f>
        <v>50</v>
      </c>
      <c r="N622" s="944"/>
      <c r="O622" s="270">
        <f>IF('statement of marks'!BT26="","",'statement of marks'!BT26)</f>
        <v>20</v>
      </c>
      <c r="P622" s="277">
        <f>IF('statement of marks'!BU26="","",'statement of marks'!BU26)</f>
        <v>70</v>
      </c>
      <c r="Q622" s="278">
        <f>IF('statement of marks'!BV26="","",'statement of marks'!BV26)</f>
        <v>100</v>
      </c>
      <c r="R622" s="270">
        <f>IF('statement of marks'!BW26="","",'statement of marks'!BW26)</f>
        <v>70</v>
      </c>
      <c r="S622" s="944"/>
      <c r="T622" s="270">
        <f>IF('statement of marks'!BX26="","",'statement of marks'!BX26)</f>
        <v>30</v>
      </c>
      <c r="U622" s="277">
        <f>IF('statement of marks'!BY26="","",'statement of marks'!BY26)</f>
        <v>100</v>
      </c>
      <c r="V622" s="279">
        <f>IF('statement of marks'!BZ26="","",'statement of marks'!BZ26)</f>
        <v>200</v>
      </c>
      <c r="W622" s="270">
        <f>IF('statement of marks'!CA26="","",'statement of marks'!CA26)</f>
        <v>100</v>
      </c>
      <c r="X622" s="271" t="str">
        <f>IF('statement of marks'!CB26="","",'statement of marks'!CB26)</f>
        <v>A</v>
      </c>
    </row>
    <row r="623" spans="1:24" ht="15" customHeight="1">
      <c r="A623" s="283"/>
      <c r="B623" s="774" t="str">
        <f>IF('statement of marks'!$CE$3="","",'statement of marks'!$CE$3)</f>
        <v>MATHEMATICS</v>
      </c>
      <c r="C623" s="784"/>
      <c r="D623" s="270">
        <f>IF('statement of marks'!CE26="","",'statement of marks'!CE26)</f>
        <v>5</v>
      </c>
      <c r="E623" s="270">
        <f>IF('statement of marks'!CF26="","",'statement of marks'!CF26)</f>
        <v>5</v>
      </c>
      <c r="F623" s="277">
        <f>IF('statement of marks'!CG26="","",'statement of marks'!CG26)</f>
        <v>10</v>
      </c>
      <c r="G623" s="270">
        <f>IF('statement of marks'!CH26="","",'statement of marks'!CH26)</f>
        <v>5</v>
      </c>
      <c r="H623" s="270">
        <f>IF('statement of marks'!CI26="","",'statement of marks'!CI26)</f>
        <v>5</v>
      </c>
      <c r="I623" s="277">
        <f>IF('statement of marks'!CJ26="","",'statement of marks'!CJ26)</f>
        <v>10</v>
      </c>
      <c r="J623" s="270">
        <f>IF('statement of marks'!CK26="","",'statement of marks'!CK26)</f>
        <v>5</v>
      </c>
      <c r="K623" s="270">
        <f>IF('statement of marks'!CL26="","",'statement of marks'!CL26)</f>
        <v>5</v>
      </c>
      <c r="L623" s="277">
        <f>IF('statement of marks'!CM26="","",'statement of marks'!CM26)</f>
        <v>10</v>
      </c>
      <c r="M623" s="270">
        <f>IF('statement of marks'!CO26="","",'statement of marks'!CO26)</f>
        <v>21</v>
      </c>
      <c r="N623" s="944">
        <f>IF('statement of marks'!CP26="","",'statement of marks'!CP26)</f>
        <v>21</v>
      </c>
      <c r="O623" s="270">
        <f>IF('statement of marks'!CQ26="","",'statement of marks'!CQ26)</f>
        <v>1</v>
      </c>
      <c r="P623" s="277">
        <f>IF('statement of marks'!CR26="","",'statement of marks'!CR26)</f>
        <v>43</v>
      </c>
      <c r="Q623" s="278">
        <f>IF('statement of marks'!CS26="","",'statement of marks'!CS26)</f>
        <v>73</v>
      </c>
      <c r="R623" s="270">
        <f>IF('statement of marks'!CT26="","",'statement of marks'!CT26)</f>
        <v>21</v>
      </c>
      <c r="S623" s="944">
        <f>IF('statement of marks'!CU26="","",'statement of marks'!CU26)</f>
        <v>21</v>
      </c>
      <c r="T623" s="270">
        <f>IF('statement of marks'!CV26="","",'statement of marks'!CV26)</f>
        <v>20</v>
      </c>
      <c r="U623" s="277">
        <f>IF('statement of marks'!CW26="","",'statement of marks'!CW26)</f>
        <v>62</v>
      </c>
      <c r="V623" s="279">
        <f>IF('statement of marks'!CX26="","",'statement of marks'!CX26)</f>
        <v>135</v>
      </c>
      <c r="W623" s="270">
        <f>IF('statement of marks'!CY26="","",'statement of marks'!CY26)</f>
        <v>68</v>
      </c>
      <c r="X623" s="271" t="str">
        <f>IF('statement of marks'!CZ26="","",'statement of marks'!CZ26)</f>
        <v>C</v>
      </c>
    </row>
    <row r="624" spans="1:24" ht="15" customHeight="1">
      <c r="A624" s="283"/>
      <c r="B624" s="774" t="str">
        <f>IF('statement of marks'!$DC$3="","",'statement of marks'!$DC$3)</f>
        <v>SCIENCE</v>
      </c>
      <c r="C624" s="784"/>
      <c r="D624" s="270">
        <f>IF('statement of marks'!DC26="","",'statement of marks'!DC26)</f>
        <v>5</v>
      </c>
      <c r="E624" s="270">
        <f>IF('statement of marks'!DD26="","",'statement of marks'!DD26)</f>
        <v>5</v>
      </c>
      <c r="F624" s="277">
        <f>IF('statement of marks'!DE26="","",'statement of marks'!DE26)</f>
        <v>10</v>
      </c>
      <c r="G624" s="270">
        <f>IF('statement of marks'!DF26="","",'statement of marks'!DF26)</f>
        <v>5</v>
      </c>
      <c r="H624" s="270">
        <f>IF('statement of marks'!DG26="","",'statement of marks'!DG26)</f>
        <v>5</v>
      </c>
      <c r="I624" s="277">
        <f>IF('statement of marks'!DH26="","",'statement of marks'!DH26)</f>
        <v>10</v>
      </c>
      <c r="J624" s="270">
        <f>IF('statement of marks'!DI26="","",'statement of marks'!DI26)</f>
        <v>5</v>
      </c>
      <c r="K624" s="270">
        <f>IF('statement of marks'!DJ26="","",'statement of marks'!DJ26)</f>
        <v>5</v>
      </c>
      <c r="L624" s="277">
        <f>IF('statement of marks'!DK26="","",'statement of marks'!DK26)</f>
        <v>10</v>
      </c>
      <c r="M624" s="270">
        <f>IF('statement of marks'!DM26="","",'statement of marks'!DM26)</f>
        <v>50</v>
      </c>
      <c r="N624" s="944"/>
      <c r="O624" s="270">
        <f>IF('statement of marks'!DN26="","",'statement of marks'!DN26)</f>
        <v>20</v>
      </c>
      <c r="P624" s="277">
        <f>IF('statement of marks'!DO26="","",'statement of marks'!DO26)</f>
        <v>70</v>
      </c>
      <c r="Q624" s="278">
        <f>IF('statement of marks'!DP26="","",'statement of marks'!DP26)</f>
        <v>100</v>
      </c>
      <c r="R624" s="270">
        <f>IF('statement of marks'!DQ26="","",'statement of marks'!DQ26)</f>
        <v>70</v>
      </c>
      <c r="S624" s="944"/>
      <c r="T624" s="270">
        <f>IF('statement of marks'!DR26="","",'statement of marks'!DR26)</f>
        <v>30</v>
      </c>
      <c r="U624" s="277">
        <f>IF('statement of marks'!DS26="","",'statement of marks'!DS26)</f>
        <v>100</v>
      </c>
      <c r="V624" s="279">
        <f>IF('statement of marks'!DT26="","",'statement of marks'!DT26)</f>
        <v>200</v>
      </c>
      <c r="W624" s="270">
        <f>IF('statement of marks'!DU26="","",'statement of marks'!DU26)</f>
        <v>100</v>
      </c>
      <c r="X624" s="271" t="str">
        <f>IF('statement of marks'!DV26="","",'statement of marks'!DV26)</f>
        <v>A</v>
      </c>
    </row>
    <row r="625" spans="1:24" ht="15" customHeight="1">
      <c r="A625" s="283"/>
      <c r="B625" s="774" t="str">
        <f>IF('statement of marks'!$DY$3="","",'statement of marks'!$DY$3)</f>
        <v>SOCIAL STUDIES</v>
      </c>
      <c r="C625" s="784"/>
      <c r="D625" s="270">
        <f>IF('statement of marks'!DY26="","",'statement of marks'!DY26)</f>
        <v>5</v>
      </c>
      <c r="E625" s="270">
        <f>IF('statement of marks'!DZ26="","",'statement of marks'!DZ26)</f>
        <v>5</v>
      </c>
      <c r="F625" s="277">
        <f>IF('statement of marks'!EA26="","",'statement of marks'!EA26)</f>
        <v>10</v>
      </c>
      <c r="G625" s="270">
        <f>IF('statement of marks'!EB26="","",'statement of marks'!EB26)</f>
        <v>5</v>
      </c>
      <c r="H625" s="270">
        <f>IF('statement of marks'!EC26="","",'statement of marks'!EC26)</f>
        <v>5</v>
      </c>
      <c r="I625" s="277">
        <f>IF('statement of marks'!ED26="","",'statement of marks'!ED26)</f>
        <v>10</v>
      </c>
      <c r="J625" s="270">
        <f>IF('statement of marks'!EE26="","",'statement of marks'!EE26)</f>
        <v>5</v>
      </c>
      <c r="K625" s="270">
        <f>IF('statement of marks'!EF26="","",'statement of marks'!EF26)</f>
        <v>5</v>
      </c>
      <c r="L625" s="277">
        <f>IF('statement of marks'!EG26="","",'statement of marks'!EG26)</f>
        <v>10</v>
      </c>
      <c r="M625" s="270">
        <f>IF('statement of marks'!EI26="","",'statement of marks'!EI26)</f>
        <v>50</v>
      </c>
      <c r="N625" s="944"/>
      <c r="O625" s="270">
        <f>IF('statement of marks'!EJ26="","",'statement of marks'!EJ26)</f>
        <v>20</v>
      </c>
      <c r="P625" s="277">
        <f>IF('statement of marks'!EK26="","",'statement of marks'!EK26)</f>
        <v>70</v>
      </c>
      <c r="Q625" s="278">
        <f>IF('statement of marks'!EL26="","",'statement of marks'!EL26)</f>
        <v>100</v>
      </c>
      <c r="R625" s="270">
        <f>IF('statement of marks'!EM26="","",'statement of marks'!EM26)</f>
        <v>70</v>
      </c>
      <c r="S625" s="944"/>
      <c r="T625" s="270">
        <f>IF('statement of marks'!EN26="","",'statement of marks'!EN26)</f>
        <v>30</v>
      </c>
      <c r="U625" s="277">
        <f>IF('statement of marks'!EO26="","",'statement of marks'!EO26)</f>
        <v>100</v>
      </c>
      <c r="V625" s="279">
        <f>IF('statement of marks'!EP26="","",'statement of marks'!EP26)</f>
        <v>200</v>
      </c>
      <c r="W625" s="270">
        <f>IF('statement of marks'!EQ26="","",'statement of marks'!EQ26)</f>
        <v>100</v>
      </c>
      <c r="X625" s="271" t="str">
        <f>IF('statement of marks'!ER26="","",'statement of marks'!ER26)</f>
        <v>A</v>
      </c>
    </row>
    <row r="626" spans="1:24" ht="15" customHeight="1">
      <c r="A626" s="283"/>
      <c r="B626" s="774" t="s">
        <v>173</v>
      </c>
      <c r="C626" s="784"/>
      <c r="D626" s="792" t="s">
        <v>168</v>
      </c>
      <c r="E626" s="792"/>
      <c r="F626" s="792"/>
      <c r="G626" s="792" t="s">
        <v>169</v>
      </c>
      <c r="H626" s="792"/>
      <c r="I626" s="792"/>
      <c r="J626" s="792" t="s">
        <v>178</v>
      </c>
      <c r="K626" s="792"/>
      <c r="L626" s="792"/>
      <c r="M626" s="792" t="s">
        <v>170</v>
      </c>
      <c r="N626" s="792"/>
      <c r="O626" s="792"/>
      <c r="P626" s="792"/>
      <c r="Q626" s="792" t="s">
        <v>223</v>
      </c>
      <c r="R626" s="792"/>
      <c r="S626" s="792"/>
      <c r="T626" s="792"/>
      <c r="U626" s="280"/>
      <c r="V626" s="792" t="s">
        <v>218</v>
      </c>
      <c r="W626" s="792"/>
      <c r="X626" s="827"/>
    </row>
    <row r="627" spans="1:24" ht="15" customHeight="1">
      <c r="A627" s="284"/>
      <c r="B627" s="828" t="s">
        <v>167</v>
      </c>
      <c r="C627" s="829"/>
      <c r="D627" s="830">
        <f>IF('statement of marks'!EU$6="","",'statement of marks'!EU$6)</f>
        <v>20</v>
      </c>
      <c r="E627" s="830"/>
      <c r="F627" s="830"/>
      <c r="G627" s="830">
        <f>IF('statement of marks'!EV$6="","",'statement of marks'!EV$6)</f>
        <v>20</v>
      </c>
      <c r="H627" s="830"/>
      <c r="I627" s="830"/>
      <c r="J627" s="830">
        <f>IF('statement of marks'!EX$6="","",'statement of marks'!EX$6)</f>
        <v>20</v>
      </c>
      <c r="K627" s="830"/>
      <c r="L627" s="830"/>
      <c r="M627" s="830">
        <f>IF('statement of marks'!EW$6="","",'statement of marks'!EW$6)</f>
        <v>20</v>
      </c>
      <c r="N627" s="830"/>
      <c r="O627" s="830"/>
      <c r="P627" s="830"/>
      <c r="Q627" s="830">
        <f>IF('statement of marks'!EY$6="","",'statement of marks'!EY$6)</f>
        <v>20</v>
      </c>
      <c r="R627" s="830"/>
      <c r="S627" s="830"/>
      <c r="T627" s="830"/>
      <c r="U627" s="289"/>
      <c r="V627" s="272">
        <f>IF('statement of marks'!EZ$6="","",'statement of marks'!EZ$6)</f>
        <v>100</v>
      </c>
      <c r="W627" s="272" t="s">
        <v>222</v>
      </c>
      <c r="X627" s="276" t="s">
        <v>69</v>
      </c>
    </row>
    <row r="628" spans="1:24" ht="15" customHeight="1">
      <c r="A628" s="283"/>
      <c r="B628" s="774" t="str">
        <f>IF('statement of marks'!$EU$3="","",'statement of marks'!$EU$3)</f>
        <v>WORK EXPERIENCE</v>
      </c>
      <c r="C628" s="784"/>
      <c r="D628" s="783">
        <f>IF('statement of marks'!EU26="","",'statement of marks'!EU26)</f>
        <v>20</v>
      </c>
      <c r="E628" s="783"/>
      <c r="F628" s="783"/>
      <c r="G628" s="783">
        <f>IF('statement of marks'!EV26="","",'statement of marks'!EV26)</f>
        <v>20</v>
      </c>
      <c r="H628" s="783"/>
      <c r="I628" s="783"/>
      <c r="J628" s="783">
        <f>IF('statement of marks'!EX26="","",'statement of marks'!EX26)</f>
        <v>20</v>
      </c>
      <c r="K628" s="783"/>
      <c r="L628" s="783"/>
      <c r="M628" s="783">
        <f>IF('statement of marks'!EW26="","",'statement of marks'!EW26)</f>
        <v>20</v>
      </c>
      <c r="N628" s="783"/>
      <c r="O628" s="783"/>
      <c r="P628" s="783"/>
      <c r="Q628" s="783">
        <f>IF('statement of marks'!EY26="","",'statement of marks'!EY26)</f>
        <v>20</v>
      </c>
      <c r="R628" s="783"/>
      <c r="S628" s="783"/>
      <c r="T628" s="783"/>
      <c r="U628" s="280"/>
      <c r="V628" s="280">
        <f>IF('statement of marks'!EZ26="","",'statement of marks'!EZ26)</f>
        <v>100</v>
      </c>
      <c r="W628" s="280">
        <f>IF('statement of marks'!FA26="","",'statement of marks'!FA26)</f>
        <v>100</v>
      </c>
      <c r="X628" s="281" t="str">
        <f>IF('statement of marks'!FB26="","",'statement of marks'!FB26)</f>
        <v>A</v>
      </c>
    </row>
    <row r="629" spans="1:24" ht="15" customHeight="1">
      <c r="A629" s="283"/>
      <c r="B629" s="774" t="str">
        <f>IF('statement of marks'!$FE$3="","",'statement of marks'!$FE$3)</f>
        <v>ART EDUCATION</v>
      </c>
      <c r="C629" s="784"/>
      <c r="D629" s="783">
        <f>IF('statement of marks'!FE26="","",'statement of marks'!FE26)</f>
        <v>20</v>
      </c>
      <c r="E629" s="783"/>
      <c r="F629" s="783"/>
      <c r="G629" s="783">
        <f>IF('statement of marks'!FF26="","",'statement of marks'!FF26)</f>
        <v>20</v>
      </c>
      <c r="H629" s="783"/>
      <c r="I629" s="783"/>
      <c r="J629" s="783">
        <f>IF('statement of marks'!FH26="","",'statement of marks'!FH26)</f>
        <v>20</v>
      </c>
      <c r="K629" s="783"/>
      <c r="L629" s="783"/>
      <c r="M629" s="783">
        <f>IF('statement of marks'!FG26="","",'statement of marks'!FG26)</f>
        <v>20</v>
      </c>
      <c r="N629" s="783"/>
      <c r="O629" s="783"/>
      <c r="P629" s="783"/>
      <c r="Q629" s="783">
        <f>IF('statement of marks'!FI26="","",'statement of marks'!FI26)</f>
        <v>20</v>
      </c>
      <c r="R629" s="783"/>
      <c r="S629" s="783"/>
      <c r="T629" s="783"/>
      <c r="U629" s="280"/>
      <c r="V629" s="280">
        <f>IF('statement of marks'!FJ26="","",'statement of marks'!FJ26)</f>
        <v>100</v>
      </c>
      <c r="W629" s="280">
        <f>IF('statement of marks'!FK26="","",'statement of marks'!FK26)</f>
        <v>100</v>
      </c>
      <c r="X629" s="281" t="str">
        <f>IF('statement of marks'!FL26="","",'statement of marks'!FL26)</f>
        <v>A</v>
      </c>
    </row>
    <row r="630" spans="1:24" ht="15" customHeight="1">
      <c r="A630" s="283"/>
      <c r="B630" s="774" t="str">
        <f>IF('statement of marks'!$FO$3="","",'statement of marks'!$FO$3)</f>
        <v>PHYSICIAL EDUCATION</v>
      </c>
      <c r="C630" s="784"/>
      <c r="D630" s="783">
        <f>IF('statement of marks'!FO26="","",'statement of marks'!FO26)</f>
        <v>20</v>
      </c>
      <c r="E630" s="783"/>
      <c r="F630" s="783"/>
      <c r="G630" s="783">
        <f>IF('statement of marks'!FP26="","",'statement of marks'!FP26)</f>
        <v>20</v>
      </c>
      <c r="H630" s="783"/>
      <c r="I630" s="783"/>
      <c r="J630" s="783">
        <f>IF('statement of marks'!FR26="","",'statement of marks'!FR26)</f>
        <v>20</v>
      </c>
      <c r="K630" s="783"/>
      <c r="L630" s="783"/>
      <c r="M630" s="783">
        <f>IF('statement of marks'!FQ26="","",'statement of marks'!FQ26)</f>
        <v>20</v>
      </c>
      <c r="N630" s="783"/>
      <c r="O630" s="783"/>
      <c r="P630" s="783"/>
      <c r="Q630" s="783">
        <f>IF('statement of marks'!FS26="","",'statement of marks'!FS26)</f>
        <v>20</v>
      </c>
      <c r="R630" s="783"/>
      <c r="S630" s="783"/>
      <c r="T630" s="783"/>
      <c r="U630" s="280"/>
      <c r="V630" s="280">
        <f>IF('statement of marks'!FT26="","",'statement of marks'!FT26)</f>
        <v>100</v>
      </c>
      <c r="W630" s="280">
        <f>IF('statement of marks'!FU26="","",'statement of marks'!FU26)</f>
        <v>100</v>
      </c>
      <c r="X630" s="281" t="str">
        <f>IF('statement of marks'!FV26="","",'statement of marks'!FV26)</f>
        <v>A</v>
      </c>
    </row>
    <row r="631" spans="1:24" ht="15" customHeight="1">
      <c r="A631" s="283"/>
      <c r="B631" s="771" t="s">
        <v>174</v>
      </c>
      <c r="C631" s="774"/>
      <c r="D631" s="792" t="str">
        <f>details!$DZ$3</f>
        <v>AUGUST</v>
      </c>
      <c r="E631" s="792"/>
      <c r="F631" s="792"/>
      <c r="G631" s="792" t="str">
        <f>details!$ED$3</f>
        <v>OCTOBER</v>
      </c>
      <c r="H631" s="792"/>
      <c r="I631" s="792"/>
      <c r="J631" s="792" t="str">
        <f>details!$EL$3</f>
        <v>FEBURARY</v>
      </c>
      <c r="K631" s="792"/>
      <c r="L631" s="792"/>
      <c r="M631" s="792" t="str">
        <f>details!$EH$3</f>
        <v>DECEMBER</v>
      </c>
      <c r="N631" s="792"/>
      <c r="O631" s="792"/>
      <c r="P631" s="792"/>
      <c r="Q631" s="792" t="str">
        <f>details!$EP$3</f>
        <v>GRAND TOAL</v>
      </c>
      <c r="R631" s="792"/>
      <c r="S631" s="792"/>
      <c r="T631" s="792"/>
      <c r="U631" s="759" t="s">
        <v>119</v>
      </c>
      <c r="V631" s="760"/>
      <c r="W631" s="760"/>
      <c r="X631" s="761"/>
    </row>
    <row r="632" spans="1:24" ht="15" customHeight="1">
      <c r="A632" s="283"/>
      <c r="B632" s="774" t="s">
        <v>176</v>
      </c>
      <c r="C632" s="784"/>
      <c r="D632" s="826" t="str">
        <f>IF(details!EA26="","",details!EA26)</f>
        <v/>
      </c>
      <c r="E632" s="826"/>
      <c r="F632" s="826"/>
      <c r="G632" s="826" t="str">
        <f>IF(details!EE26="","",details!EE26)</f>
        <v/>
      </c>
      <c r="H632" s="826"/>
      <c r="I632" s="826"/>
      <c r="J632" s="826" t="str">
        <f>IF(details!EM26="","",details!EM26)</f>
        <v/>
      </c>
      <c r="K632" s="826"/>
      <c r="L632" s="826"/>
      <c r="M632" s="826" t="str">
        <f>IF(details!EI26="","",details!EI26)</f>
        <v/>
      </c>
      <c r="N632" s="826"/>
      <c r="O632" s="826"/>
      <c r="P632" s="826"/>
      <c r="Q632" s="826" t="str">
        <f>IF(details!EQ26="","",details!EQ26)</f>
        <v/>
      </c>
      <c r="R632" s="826"/>
      <c r="S632" s="826"/>
      <c r="T632" s="826"/>
      <c r="U632" s="762">
        <f>'statement of marks'!$HL$108</f>
        <v>45046</v>
      </c>
      <c r="V632" s="763"/>
      <c r="W632" s="763"/>
      <c r="X632" s="764"/>
    </row>
    <row r="633" spans="1:24" ht="15" customHeight="1">
      <c r="A633" s="283"/>
      <c r="B633" s="823" t="s">
        <v>175</v>
      </c>
      <c r="C633" s="824"/>
      <c r="D633" s="825" t="str">
        <f>IF(details!DZ26="","",details!DZ26)</f>
        <v/>
      </c>
      <c r="E633" s="825"/>
      <c r="F633" s="825"/>
      <c r="G633" s="825" t="str">
        <f>IF(details!ED26="","",details!ED26)</f>
        <v/>
      </c>
      <c r="H633" s="825"/>
      <c r="I633" s="825"/>
      <c r="J633" s="825" t="str">
        <f>IF(details!EL26="","",details!EL26)</f>
        <v/>
      </c>
      <c r="K633" s="825"/>
      <c r="L633" s="825"/>
      <c r="M633" s="825" t="str">
        <f>IF(details!EH26="","",details!EH26)</f>
        <v/>
      </c>
      <c r="N633" s="825"/>
      <c r="O633" s="825"/>
      <c r="P633" s="825"/>
      <c r="Q633" s="825" t="str">
        <f>IF(details!EP26="","",details!EP26)</f>
        <v/>
      </c>
      <c r="R633" s="825"/>
      <c r="S633" s="825"/>
      <c r="T633" s="825"/>
      <c r="U633" s="759"/>
      <c r="V633" s="760"/>
      <c r="W633" s="760"/>
      <c r="X633" s="761"/>
    </row>
    <row r="634" spans="1:24" ht="15" customHeight="1">
      <c r="A634" s="816"/>
      <c r="B634" s="818" t="s">
        <v>235</v>
      </c>
      <c r="C634" s="819"/>
      <c r="D634" s="813" t="s">
        <v>190</v>
      </c>
      <c r="E634" s="813"/>
      <c r="F634" s="813"/>
      <c r="G634" s="813" t="s">
        <v>191</v>
      </c>
      <c r="H634" s="813"/>
      <c r="I634" s="813"/>
      <c r="J634" s="813" t="s">
        <v>148</v>
      </c>
      <c r="K634" s="813"/>
      <c r="L634" s="813"/>
      <c r="M634" s="813" t="s">
        <v>224</v>
      </c>
      <c r="N634" s="813"/>
      <c r="O634" s="813"/>
      <c r="P634" s="813"/>
      <c r="Q634" s="822" t="s">
        <v>196</v>
      </c>
      <c r="R634" s="822"/>
      <c r="S634" s="822"/>
      <c r="T634" s="822"/>
      <c r="U634" s="813" t="s">
        <v>233</v>
      </c>
      <c r="V634" s="813"/>
      <c r="W634" s="813"/>
      <c r="X634" s="815"/>
    </row>
    <row r="635" spans="1:24" ht="15" customHeight="1">
      <c r="A635" s="817"/>
      <c r="B635" s="820"/>
      <c r="C635" s="821"/>
      <c r="D635" s="813">
        <f>'statement of marks'!HJ26</f>
        <v>1200</v>
      </c>
      <c r="E635" s="813"/>
      <c r="F635" s="813"/>
      <c r="G635" s="813">
        <f>'statement of marks'!HK26</f>
        <v>1005</v>
      </c>
      <c r="H635" s="813"/>
      <c r="I635" s="813"/>
      <c r="J635" s="814">
        <f>'statement of marks'!HL26</f>
        <v>83.75</v>
      </c>
      <c r="K635" s="814"/>
      <c r="L635" s="814"/>
      <c r="M635" s="813" t="str">
        <f>'statement of marks'!HO26</f>
        <v>B</v>
      </c>
      <c r="N635" s="813"/>
      <c r="O635" s="813"/>
      <c r="P635" s="813"/>
      <c r="Q635" s="813">
        <f>'statement of marks'!HN26</f>
        <v>12.99999999999998</v>
      </c>
      <c r="R635" s="813"/>
      <c r="S635" s="813"/>
      <c r="T635" s="813"/>
      <c r="U635" s="813" t="str">
        <f>'statement of marks'!HI26</f>
        <v>PASSED</v>
      </c>
      <c r="V635" s="813"/>
      <c r="W635" s="813"/>
      <c r="X635" s="815"/>
    </row>
    <row r="636" spans="1:24" ht="15" customHeight="1">
      <c r="A636" s="283"/>
      <c r="B636" s="811" t="s">
        <v>177</v>
      </c>
      <c r="C636" s="812"/>
      <c r="D636" s="792"/>
      <c r="E636" s="792"/>
      <c r="F636" s="792"/>
      <c r="G636" s="792"/>
      <c r="H636" s="792"/>
      <c r="I636" s="792"/>
      <c r="J636" s="792"/>
      <c r="K636" s="792"/>
      <c r="L636" s="792"/>
      <c r="M636" s="792"/>
      <c r="N636" s="792"/>
      <c r="O636" s="792"/>
      <c r="P636" s="792"/>
      <c r="Q636" s="792"/>
      <c r="R636" s="792"/>
      <c r="S636" s="792"/>
      <c r="T636" s="792"/>
      <c r="U636" s="793"/>
      <c r="V636" s="794"/>
      <c r="W636" s="794"/>
      <c r="X636" s="804"/>
    </row>
    <row r="637" spans="1:24" ht="15" customHeight="1">
      <c r="A637" s="283"/>
      <c r="B637" s="809" t="s">
        <v>162</v>
      </c>
      <c r="C637" s="810"/>
      <c r="D637" s="792"/>
      <c r="E637" s="792"/>
      <c r="F637" s="792"/>
      <c r="G637" s="792"/>
      <c r="H637" s="792"/>
      <c r="I637" s="792"/>
      <c r="J637" s="792"/>
      <c r="K637" s="792"/>
      <c r="L637" s="792"/>
      <c r="M637" s="792"/>
      <c r="N637" s="792"/>
      <c r="O637" s="792"/>
      <c r="P637" s="792"/>
      <c r="Q637" s="792"/>
      <c r="R637" s="792"/>
      <c r="S637" s="792"/>
      <c r="T637" s="792"/>
      <c r="U637" s="796"/>
      <c r="V637" s="797"/>
      <c r="W637" s="797"/>
      <c r="X637" s="805"/>
    </row>
    <row r="638" spans="1:24" ht="15" customHeight="1">
      <c r="A638" s="283"/>
      <c r="B638" s="811" t="s">
        <v>163</v>
      </c>
      <c r="C638" s="812"/>
      <c r="D638" s="792"/>
      <c r="E638" s="792"/>
      <c r="F638" s="792"/>
      <c r="G638" s="792"/>
      <c r="H638" s="792"/>
      <c r="I638" s="792"/>
      <c r="J638" s="792"/>
      <c r="K638" s="792"/>
      <c r="L638" s="792"/>
      <c r="M638" s="792"/>
      <c r="N638" s="792"/>
      <c r="O638" s="792"/>
      <c r="P638" s="792"/>
      <c r="Q638" s="793" t="s">
        <v>225</v>
      </c>
      <c r="R638" s="794"/>
      <c r="S638" s="794"/>
      <c r="T638" s="795"/>
      <c r="U638" s="806"/>
      <c r="V638" s="807"/>
      <c r="W638" s="807"/>
      <c r="X638" s="808"/>
    </row>
    <row r="639" spans="1:24" ht="15" customHeight="1">
      <c r="A639" s="283"/>
      <c r="B639" s="802" t="s">
        <v>164</v>
      </c>
      <c r="C639" s="803"/>
      <c r="D639" s="792"/>
      <c r="E639" s="792"/>
      <c r="F639" s="792"/>
      <c r="G639" s="792"/>
      <c r="H639" s="792"/>
      <c r="I639" s="792"/>
      <c r="J639" s="792"/>
      <c r="K639" s="792"/>
      <c r="L639" s="792"/>
      <c r="M639" s="792"/>
      <c r="N639" s="792"/>
      <c r="O639" s="792"/>
      <c r="P639" s="792"/>
      <c r="Q639" s="796"/>
      <c r="R639" s="797"/>
      <c r="S639" s="797"/>
      <c r="T639" s="798"/>
      <c r="U639" s="785" t="s">
        <v>164</v>
      </c>
      <c r="V639" s="785"/>
      <c r="W639" s="785"/>
      <c r="X639" s="786"/>
    </row>
    <row r="640" spans="1:24" ht="15" customHeight="1" thickBot="1">
      <c r="A640" s="282"/>
      <c r="B640" s="787" t="s">
        <v>226</v>
      </c>
      <c r="C640" s="788"/>
      <c r="D640" s="789"/>
      <c r="E640" s="789"/>
      <c r="F640" s="789"/>
      <c r="G640" s="789"/>
      <c r="H640" s="789"/>
      <c r="I640" s="789"/>
      <c r="J640" s="789"/>
      <c r="K640" s="789"/>
      <c r="L640" s="789"/>
      <c r="M640" s="789"/>
      <c r="N640" s="789"/>
      <c r="O640" s="789"/>
      <c r="P640" s="789"/>
      <c r="Q640" s="799"/>
      <c r="R640" s="800"/>
      <c r="S640" s="800"/>
      <c r="T640" s="801"/>
      <c r="U640" s="790" t="s">
        <v>180</v>
      </c>
      <c r="V640" s="790"/>
      <c r="W640" s="790"/>
      <c r="X640" s="791"/>
    </row>
    <row r="641" spans="1:24" ht="15" customHeight="1">
      <c r="A641" s="285"/>
      <c r="B641" s="765" t="s">
        <v>179</v>
      </c>
      <c r="C641" s="766"/>
      <c r="D641" s="766"/>
      <c r="E641" s="766"/>
      <c r="F641" s="766"/>
      <c r="G641" s="766"/>
      <c r="H641" s="766"/>
      <c r="I641" s="766"/>
      <c r="J641" s="766"/>
      <c r="K641" s="766"/>
      <c r="L641" s="766"/>
      <c r="M641" s="766"/>
      <c r="N641" s="766"/>
      <c r="O641" s="766"/>
      <c r="P641" s="766"/>
      <c r="Q641" s="766"/>
      <c r="R641" s="766"/>
      <c r="S641" s="766"/>
      <c r="T641" s="766"/>
      <c r="U641" s="766"/>
      <c r="V641" s="766"/>
      <c r="W641" s="766"/>
      <c r="X641" s="767"/>
    </row>
    <row r="642" spans="1:24" ht="15" customHeight="1">
      <c r="A642" s="283"/>
      <c r="B642" s="768" t="str">
        <f>IF('statement of marks'!$A$1="","",'statement of marks'!$A$1)</f>
        <v>GOVT. HR. SEC. SCHOOL, MARJEEVI, NIMBAHERA</v>
      </c>
      <c r="C642" s="769"/>
      <c r="D642" s="769"/>
      <c r="E642" s="769"/>
      <c r="F642" s="769"/>
      <c r="G642" s="769"/>
      <c r="H642" s="769"/>
      <c r="I642" s="769"/>
      <c r="J642" s="769"/>
      <c r="K642" s="769"/>
      <c r="L642" s="769"/>
      <c r="M642" s="769"/>
      <c r="N642" s="769"/>
      <c r="O642" s="769"/>
      <c r="P642" s="769"/>
      <c r="Q642" s="769"/>
      <c r="R642" s="769"/>
      <c r="S642" s="769"/>
      <c r="T642" s="769"/>
      <c r="U642" s="769"/>
      <c r="V642" s="769"/>
      <c r="W642" s="769"/>
      <c r="X642" s="770"/>
    </row>
    <row r="643" spans="1:24" ht="15" customHeight="1">
      <c r="A643" s="283"/>
      <c r="B643" s="771" t="s">
        <v>118</v>
      </c>
      <c r="C643" s="771"/>
      <c r="D643" s="771" t="str">
        <f>IF('statement of marks'!$H$3="","",'statement of marks'!$H$3)</f>
        <v>2022-23</v>
      </c>
      <c r="E643" s="771"/>
      <c r="F643" s="771"/>
      <c r="G643" s="771"/>
      <c r="H643" s="771"/>
      <c r="I643" s="771"/>
      <c r="J643" s="771"/>
      <c r="K643" s="771"/>
      <c r="L643" s="771"/>
      <c r="M643" s="771"/>
      <c r="N643" s="771"/>
      <c r="O643" s="771"/>
      <c r="P643" s="771"/>
      <c r="Q643" s="771"/>
      <c r="R643" s="771"/>
      <c r="S643" s="771"/>
      <c r="T643" s="771"/>
      <c r="U643" s="771"/>
      <c r="V643" s="771"/>
      <c r="W643" s="771"/>
      <c r="X643" s="772"/>
    </row>
    <row r="644" spans="1:24" ht="15" customHeight="1">
      <c r="A644" s="283"/>
      <c r="B644" s="771" t="s">
        <v>158</v>
      </c>
      <c r="C644" s="771"/>
      <c r="D644" s="771" t="str">
        <f>IF('statement of marks'!I27="","",'statement of marks'!I27)</f>
        <v>A21</v>
      </c>
      <c r="E644" s="771"/>
      <c r="F644" s="771"/>
      <c r="G644" s="771"/>
      <c r="H644" s="771"/>
      <c r="I644" s="771"/>
      <c r="J644" s="771"/>
      <c r="K644" s="771"/>
      <c r="L644" s="771"/>
      <c r="M644" s="771"/>
      <c r="N644" s="771"/>
      <c r="O644" s="771"/>
      <c r="P644" s="771"/>
      <c r="Q644" s="771"/>
      <c r="R644" s="771"/>
      <c r="S644" s="771"/>
      <c r="T644" s="771"/>
      <c r="U644" s="771"/>
      <c r="V644" s="771"/>
      <c r="W644" s="771"/>
      <c r="X644" s="772"/>
    </row>
    <row r="645" spans="1:24" ht="15" customHeight="1">
      <c r="A645" s="283"/>
      <c r="B645" s="771" t="s">
        <v>20</v>
      </c>
      <c r="C645" s="771"/>
      <c r="D645" s="771" t="str">
        <f>IF('statement of marks'!J27="","",'statement of marks'!J27)</f>
        <v>B21</v>
      </c>
      <c r="E645" s="771"/>
      <c r="F645" s="771"/>
      <c r="G645" s="771"/>
      <c r="H645" s="771"/>
      <c r="I645" s="771"/>
      <c r="J645" s="771"/>
      <c r="K645" s="771"/>
      <c r="L645" s="771"/>
      <c r="M645" s="771"/>
      <c r="N645" s="771"/>
      <c r="O645" s="771"/>
      <c r="P645" s="771"/>
      <c r="Q645" s="771"/>
      <c r="R645" s="771"/>
      <c r="S645" s="771"/>
      <c r="T645" s="771"/>
      <c r="U645" s="771"/>
      <c r="V645" s="771"/>
      <c r="W645" s="771"/>
      <c r="X645" s="772"/>
    </row>
    <row r="646" spans="1:24" ht="15" customHeight="1">
      <c r="A646" s="283"/>
      <c r="B646" s="773" t="s">
        <v>21</v>
      </c>
      <c r="C646" s="773"/>
      <c r="D646" s="773" t="str">
        <f>IF('statement of marks'!K27="","",'statement of marks'!K27)</f>
        <v>C21</v>
      </c>
      <c r="E646" s="773"/>
      <c r="F646" s="773"/>
      <c r="G646" s="771"/>
      <c r="H646" s="771"/>
      <c r="I646" s="771"/>
      <c r="J646" s="771"/>
      <c r="K646" s="771"/>
      <c r="L646" s="771"/>
      <c r="M646" s="771"/>
      <c r="N646" s="771"/>
      <c r="O646" s="771"/>
      <c r="P646" s="771"/>
      <c r="Q646" s="771"/>
      <c r="R646" s="771"/>
      <c r="S646" s="771"/>
      <c r="T646" s="771"/>
      <c r="U646" s="771"/>
      <c r="V646" s="771"/>
      <c r="W646" s="771"/>
      <c r="X646" s="772"/>
    </row>
    <row r="647" spans="1:24" ht="15" customHeight="1">
      <c r="A647" s="283"/>
      <c r="B647" s="771" t="s">
        <v>159</v>
      </c>
      <c r="C647" s="771"/>
      <c r="D647" s="771" t="str">
        <f>IF('statement of marks'!$G$3="","",'statement of marks'!$G$3)</f>
        <v>6 A</v>
      </c>
      <c r="E647" s="771"/>
      <c r="F647" s="774"/>
      <c r="G647" s="775" t="s">
        <v>160</v>
      </c>
      <c r="H647" s="775"/>
      <c r="I647" s="775"/>
      <c r="J647" s="775">
        <f>IF('statement of marks'!D27="","",'statement of marks'!D27)</f>
        <v>821</v>
      </c>
      <c r="K647" s="775"/>
      <c r="L647" s="775"/>
      <c r="M647" s="776" t="s">
        <v>79</v>
      </c>
      <c r="N647" s="938"/>
      <c r="O647" s="775"/>
      <c r="P647" s="775"/>
      <c r="Q647" s="775" t="str">
        <f>IF('statement of marks'!F27="","",'statement of marks'!F27)</f>
        <v/>
      </c>
      <c r="R647" s="775"/>
      <c r="S647" s="775"/>
      <c r="T647" s="777"/>
      <c r="U647" s="778" t="str">
        <f>IF('statement of marks'!$I$3="","",'statement of marks'!$I$3)</f>
        <v>SCHOOL DISE CODE</v>
      </c>
      <c r="V647" s="779"/>
      <c r="W647" s="779"/>
      <c r="X647" s="780"/>
    </row>
    <row r="648" spans="1:24" ht="15" customHeight="1">
      <c r="A648" s="283"/>
      <c r="B648" s="263" t="s">
        <v>172</v>
      </c>
      <c r="C648" s="264"/>
      <c r="D648" s="781" t="str">
        <f>IF('statement of marks'!G27="","",'statement of marks'!G27)</f>
        <v/>
      </c>
      <c r="E648" s="782"/>
      <c r="F648" s="782"/>
      <c r="G648" s="834" t="str">
        <f>IF('statement of marks'!H27="","",'statement of marks'!H27)</f>
        <v/>
      </c>
      <c r="H648" s="834"/>
      <c r="I648" s="834"/>
      <c r="J648" s="834"/>
      <c r="K648" s="834"/>
      <c r="L648" s="834"/>
      <c r="M648" s="834"/>
      <c r="N648" s="834"/>
      <c r="O648" s="834"/>
      <c r="P648" s="834"/>
      <c r="Q648" s="834"/>
      <c r="R648" s="834"/>
      <c r="S648" s="834"/>
      <c r="T648" s="835"/>
      <c r="U648" s="774" t="str">
        <f>IF('statement of marks'!$J$3="","",'statement of marks'!$J$3)</f>
        <v>08291009401</v>
      </c>
      <c r="V648" s="784"/>
      <c r="W648" s="784"/>
      <c r="X648" s="836"/>
    </row>
    <row r="649" spans="1:24" ht="15" customHeight="1">
      <c r="A649" s="283"/>
      <c r="B649" s="265" t="s">
        <v>161</v>
      </c>
      <c r="C649" s="266" t="s">
        <v>166</v>
      </c>
      <c r="D649" s="837" t="s">
        <v>168</v>
      </c>
      <c r="E649" s="837"/>
      <c r="F649" s="837"/>
      <c r="G649" s="837" t="s">
        <v>169</v>
      </c>
      <c r="H649" s="837"/>
      <c r="I649" s="837"/>
      <c r="J649" s="837" t="s">
        <v>170</v>
      </c>
      <c r="K649" s="837"/>
      <c r="L649" s="837"/>
      <c r="M649" s="838" t="s">
        <v>171</v>
      </c>
      <c r="N649" s="838"/>
      <c r="O649" s="838"/>
      <c r="P649" s="838"/>
      <c r="Q649" s="839" t="s">
        <v>217</v>
      </c>
      <c r="R649" s="841" t="s">
        <v>91</v>
      </c>
      <c r="S649" s="841"/>
      <c r="T649" s="841"/>
      <c r="U649" s="842"/>
      <c r="V649" s="783" t="s">
        <v>218</v>
      </c>
      <c r="W649" s="783"/>
      <c r="X649" s="831"/>
    </row>
    <row r="650" spans="1:24" ht="15" customHeight="1">
      <c r="A650" s="283"/>
      <c r="B650" s="265"/>
      <c r="C650" s="266"/>
      <c r="D650" s="267" t="s">
        <v>219</v>
      </c>
      <c r="E650" s="267" t="s">
        <v>220</v>
      </c>
      <c r="F650" s="268" t="s">
        <v>221</v>
      </c>
      <c r="G650" s="267" t="s">
        <v>219</v>
      </c>
      <c r="H650" s="267" t="s">
        <v>220</v>
      </c>
      <c r="I650" s="268" t="s">
        <v>221</v>
      </c>
      <c r="J650" s="267" t="s">
        <v>219</v>
      </c>
      <c r="K650" s="267" t="s">
        <v>220</v>
      </c>
      <c r="L650" s="268" t="s">
        <v>221</v>
      </c>
      <c r="M650" s="267" t="s">
        <v>219</v>
      </c>
      <c r="N650" s="943" t="s">
        <v>332</v>
      </c>
      <c r="O650" s="267" t="s">
        <v>220</v>
      </c>
      <c r="P650" s="268" t="s">
        <v>221</v>
      </c>
      <c r="Q650" s="840"/>
      <c r="R650" s="267" t="s">
        <v>219</v>
      </c>
      <c r="S650" s="943" t="s">
        <v>332</v>
      </c>
      <c r="T650" s="267" t="s">
        <v>220</v>
      </c>
      <c r="U650" s="268" t="s">
        <v>221</v>
      </c>
      <c r="V650" s="269" t="s">
        <v>26</v>
      </c>
      <c r="W650" s="270" t="s">
        <v>222</v>
      </c>
      <c r="X650" s="271" t="s">
        <v>69</v>
      </c>
    </row>
    <row r="651" spans="1:24" ht="15" customHeight="1">
      <c r="A651" s="284"/>
      <c r="B651" s="832" t="s">
        <v>167</v>
      </c>
      <c r="C651" s="833"/>
      <c r="D651" s="272">
        <f>IF('statement of marks'!L$6="","",'statement of marks'!L$6)</f>
        <v>5</v>
      </c>
      <c r="E651" s="272">
        <f>IF('statement of marks'!M$6="","",'statement of marks'!M$6)</f>
        <v>5</v>
      </c>
      <c r="F651" s="273">
        <f>IF('statement of marks'!N$6="","",'statement of marks'!N$6)</f>
        <v>10</v>
      </c>
      <c r="G651" s="272">
        <f>IF('statement of marks'!O$6="","",'statement of marks'!O$6)</f>
        <v>5</v>
      </c>
      <c r="H651" s="272">
        <f>IF('statement of marks'!P$6="","",'statement of marks'!P$6)</f>
        <v>5</v>
      </c>
      <c r="I651" s="273">
        <f>IF('statement of marks'!Q$6="","",'statement of marks'!Q$6)</f>
        <v>10</v>
      </c>
      <c r="J651" s="272">
        <f>IF('statement of marks'!R$6="","",'statement of marks'!R$6)</f>
        <v>5</v>
      </c>
      <c r="K651" s="272">
        <f>IF('statement of marks'!S$6="","",'statement of marks'!S$6)</f>
        <v>5</v>
      </c>
      <c r="L651" s="273">
        <f>IF('statement of marks'!T$6="","",'statement of marks'!T$6)</f>
        <v>10</v>
      </c>
      <c r="M651" s="272">
        <f>IF('statement of marks'!V$6="","",'statement of marks'!V$6)</f>
        <v>30</v>
      </c>
      <c r="N651" s="944">
        <f>IF('statement of marks'!W$6="","",'statement of marks'!W$6)</f>
        <v>30</v>
      </c>
      <c r="O651" s="272">
        <f>IF('statement of marks'!X$6="","",'statement of marks'!X$6)</f>
        <v>10</v>
      </c>
      <c r="P651" s="273">
        <f>IF('statement of marks'!Y$6="","",'statement of marks'!Y$6)</f>
        <v>70</v>
      </c>
      <c r="Q651" s="274">
        <f>IF('statement of marks'!Z$6="","",'statement of marks'!Z$6)</f>
        <v>100</v>
      </c>
      <c r="R651" s="272">
        <f>IF('statement of marks'!AA$6="","",'statement of marks'!AA$6)</f>
        <v>40</v>
      </c>
      <c r="S651" s="944">
        <f>IF('statement of marks'!AB$6="","",'statement of marks'!AB$6)</f>
        <v>40</v>
      </c>
      <c r="T651" s="272">
        <f>IF('statement of marks'!AC$6="","",'statement of marks'!AC$6)</f>
        <v>20</v>
      </c>
      <c r="U651" s="273">
        <f>IF('statement of marks'!AD$6="","",'statement of marks'!AD$6)</f>
        <v>100</v>
      </c>
      <c r="V651" s="275">
        <f>IF('statement of marks'!AE$6="","",'statement of marks'!AE$6)</f>
        <v>200</v>
      </c>
      <c r="W651" s="272" t="str">
        <f>IF('statement of marks'!AF$6="","",'statement of marks'!AF$6)</f>
        <v/>
      </c>
      <c r="X651" s="276" t="str">
        <f>IF('statement of marks'!AG$6="","",'statement of marks'!AG$6)</f>
        <v/>
      </c>
    </row>
    <row r="652" spans="1:24" ht="15" customHeight="1">
      <c r="A652" s="283"/>
      <c r="B652" s="774" t="str">
        <f>IF('statement of marks'!$L$3="","",'statement of marks'!$L$3)</f>
        <v>HINDI</v>
      </c>
      <c r="C652" s="784"/>
      <c r="D652" s="270">
        <f>IF('statement of marks'!L27="","",'statement of marks'!L27)</f>
        <v>5</v>
      </c>
      <c r="E652" s="270">
        <f>IF('statement of marks'!M27="","",'statement of marks'!M27)</f>
        <v>5</v>
      </c>
      <c r="F652" s="277">
        <f>IF('statement of marks'!N27="","",'statement of marks'!N27)</f>
        <v>10</v>
      </c>
      <c r="G652" s="270">
        <f>IF('statement of marks'!O27="","",'statement of marks'!O27)</f>
        <v>5</v>
      </c>
      <c r="H652" s="270">
        <f>IF('statement of marks'!P27="","",'statement of marks'!P27)</f>
        <v>5</v>
      </c>
      <c r="I652" s="277">
        <f>IF('statement of marks'!Q27="","",'statement of marks'!Q27)</f>
        <v>10</v>
      </c>
      <c r="J652" s="270">
        <f>IF('statement of marks'!R27="","",'statement of marks'!R27)</f>
        <v>5</v>
      </c>
      <c r="K652" s="270">
        <f>IF('statement of marks'!S27="","",'statement of marks'!S27)</f>
        <v>5</v>
      </c>
      <c r="L652" s="277">
        <f>IF('statement of marks'!T27="","",'statement of marks'!T27)</f>
        <v>10</v>
      </c>
      <c r="M652" s="270">
        <f>IF('statement of marks'!V27="","",'statement of marks'!V27)</f>
        <v>30</v>
      </c>
      <c r="N652" s="944">
        <f>IF('statement of marks'!W27="","",'statement of marks'!W27)</f>
        <v>30</v>
      </c>
      <c r="O652" s="270">
        <f>IF('statement of marks'!X27="","",'statement of marks'!X27)</f>
        <v>10</v>
      </c>
      <c r="P652" s="277">
        <f>IF('statement of marks'!Y27="","",'statement of marks'!Y27)</f>
        <v>70</v>
      </c>
      <c r="Q652" s="278">
        <f>IF('statement of marks'!Z27="","",'statement of marks'!Z27)</f>
        <v>100</v>
      </c>
      <c r="R652" s="270">
        <f>IF('statement of marks'!AA27="","",'statement of marks'!AA27)</f>
        <v>40</v>
      </c>
      <c r="S652" s="944">
        <f>IF('statement of marks'!AB27="","",'statement of marks'!AB27)</f>
        <v>40</v>
      </c>
      <c r="T652" s="270">
        <f>IF('statement of marks'!AC27="","",'statement of marks'!AC27)</f>
        <v>20</v>
      </c>
      <c r="U652" s="277">
        <f>IF('statement of marks'!AD27="","",'statement of marks'!AD27)</f>
        <v>100</v>
      </c>
      <c r="V652" s="279">
        <f>IF('statement of marks'!AE27="","",'statement of marks'!AE27)</f>
        <v>200</v>
      </c>
      <c r="W652" s="270">
        <f>IF('statement of marks'!AF27="","",'statement of marks'!AF27)</f>
        <v>100</v>
      </c>
      <c r="X652" s="271" t="str">
        <f>IF('statement of marks'!AG27="","",'statement of marks'!AG27)</f>
        <v>A</v>
      </c>
    </row>
    <row r="653" spans="1:24" ht="15" customHeight="1">
      <c r="A653" s="283"/>
      <c r="B653" s="774" t="str">
        <f>IF('statement of marks'!$AJ$3="","",'statement of marks'!$AJ$3)</f>
        <v>ENGLISH</v>
      </c>
      <c r="C653" s="784"/>
      <c r="D653" s="270">
        <f>IF('statement of marks'!AJ27="","",'statement of marks'!AJ27)</f>
        <v>5</v>
      </c>
      <c r="E653" s="270">
        <f>IF('statement of marks'!AK27="","",'statement of marks'!AK27)</f>
        <v>5</v>
      </c>
      <c r="F653" s="277">
        <f>IF('statement of marks'!AL27="","",'statement of marks'!AL27)</f>
        <v>10</v>
      </c>
      <c r="G653" s="270">
        <f>IF('statement of marks'!AM27="","",'statement of marks'!AM27)</f>
        <v>5</v>
      </c>
      <c r="H653" s="270">
        <f>IF('statement of marks'!AN27="","",'statement of marks'!AN27)</f>
        <v>5</v>
      </c>
      <c r="I653" s="277">
        <f>IF('statement of marks'!AO27="","",'statement of marks'!AO27)</f>
        <v>10</v>
      </c>
      <c r="J653" s="270">
        <f>IF('statement of marks'!AP27="","",'statement of marks'!AP27)</f>
        <v>5</v>
      </c>
      <c r="K653" s="270">
        <f>IF('statement of marks'!AQ27="","",'statement of marks'!AQ27)</f>
        <v>5</v>
      </c>
      <c r="L653" s="277">
        <f>IF('statement of marks'!AR27="","",'statement of marks'!AR27)</f>
        <v>10</v>
      </c>
      <c r="M653" s="270">
        <f>IF('statement of marks'!AT27="","",'statement of marks'!AT27)</f>
        <v>30</v>
      </c>
      <c r="N653" s="944">
        <f>IF('statement of marks'!AU27="","",'statement of marks'!AU27)</f>
        <v>30</v>
      </c>
      <c r="O653" s="270">
        <f>IF('statement of marks'!AV27="","",'statement of marks'!AV27)</f>
        <v>10</v>
      </c>
      <c r="P653" s="277">
        <f>IF('statement of marks'!AW27="","",'statement of marks'!AW27)</f>
        <v>70</v>
      </c>
      <c r="Q653" s="278">
        <f>IF('statement of marks'!AX27="","",'statement of marks'!AX27)</f>
        <v>100</v>
      </c>
      <c r="R653" s="270">
        <f>IF('statement of marks'!AY27="","",'statement of marks'!AY27)</f>
        <v>40</v>
      </c>
      <c r="S653" s="944">
        <f>IF('statement of marks'!AZ27="","",'statement of marks'!AZ27)</f>
        <v>40</v>
      </c>
      <c r="T653" s="270">
        <f>IF('statement of marks'!BA27="","",'statement of marks'!BA27)</f>
        <v>20</v>
      </c>
      <c r="U653" s="277">
        <f>IF('statement of marks'!BB27="","",'statement of marks'!BB27)</f>
        <v>100</v>
      </c>
      <c r="V653" s="279">
        <f>IF('statement of marks'!BC27="","",'statement of marks'!BC27)</f>
        <v>200</v>
      </c>
      <c r="W653" s="270">
        <f>IF('statement of marks'!BD27="","",'statement of marks'!BD27)</f>
        <v>100</v>
      </c>
      <c r="X653" s="271" t="str">
        <f>IF('statement of marks'!BE27="","",'statement of marks'!BE27)</f>
        <v>A</v>
      </c>
    </row>
    <row r="654" spans="1:24" ht="15" customHeight="1">
      <c r="A654" s="283"/>
      <c r="B654" s="774" t="str">
        <f>IF('statement of marks'!BH27="s","SANSKRIT",IF('statement of marks'!BH27="u","URDU",IF('statement of marks'!BH27="g","GUJRATI",IF('statement of marks'!BH27="p","PUNJABI",IF('statement of marks'!BH27="sd","fla/kh","THIRD LANGUAGE")))))</f>
        <v>SANSKRIT</v>
      </c>
      <c r="C654" s="784"/>
      <c r="D654" s="270">
        <f>IF('statement of marks'!BI27="","",'statement of marks'!BI27)</f>
        <v>5</v>
      </c>
      <c r="E654" s="270">
        <f>IF('statement of marks'!BJ27="","",'statement of marks'!BJ27)</f>
        <v>5</v>
      </c>
      <c r="F654" s="277">
        <f>IF('statement of marks'!BK27="","",'statement of marks'!BK27)</f>
        <v>10</v>
      </c>
      <c r="G654" s="270">
        <f>IF('statement of marks'!BL27="","",'statement of marks'!BL27)</f>
        <v>5</v>
      </c>
      <c r="H654" s="270">
        <f>IF('statement of marks'!BM27="","",'statement of marks'!BM27)</f>
        <v>5</v>
      </c>
      <c r="I654" s="277">
        <f>IF('statement of marks'!BN27="","",'statement of marks'!BN27)</f>
        <v>10</v>
      </c>
      <c r="J654" s="270">
        <f>IF('statement of marks'!BO27="","",'statement of marks'!BO27)</f>
        <v>5</v>
      </c>
      <c r="K654" s="270">
        <f>IF('statement of marks'!BP27="","",'statement of marks'!BP27)</f>
        <v>5</v>
      </c>
      <c r="L654" s="277">
        <f>IF('statement of marks'!BQ27="","",'statement of marks'!BQ27)</f>
        <v>10</v>
      </c>
      <c r="M654" s="270">
        <f>IF('statement of marks'!BS27="","",'statement of marks'!BS27)</f>
        <v>50</v>
      </c>
      <c r="N654" s="944"/>
      <c r="O654" s="270">
        <f>IF('statement of marks'!BT27="","",'statement of marks'!BT27)</f>
        <v>20</v>
      </c>
      <c r="P654" s="277">
        <f>IF('statement of marks'!BU27="","",'statement of marks'!BU27)</f>
        <v>70</v>
      </c>
      <c r="Q654" s="278">
        <f>IF('statement of marks'!BV27="","",'statement of marks'!BV27)</f>
        <v>100</v>
      </c>
      <c r="R654" s="270">
        <f>IF('statement of marks'!BW27="","",'statement of marks'!BW27)</f>
        <v>70</v>
      </c>
      <c r="S654" s="944"/>
      <c r="T654" s="270">
        <f>IF('statement of marks'!BX27="","",'statement of marks'!BX27)</f>
        <v>30</v>
      </c>
      <c r="U654" s="277">
        <f>IF('statement of marks'!BY27="","",'statement of marks'!BY27)</f>
        <v>100</v>
      </c>
      <c r="V654" s="279">
        <f>IF('statement of marks'!BZ27="","",'statement of marks'!BZ27)</f>
        <v>200</v>
      </c>
      <c r="W654" s="270">
        <f>IF('statement of marks'!CA27="","",'statement of marks'!CA27)</f>
        <v>100</v>
      </c>
      <c r="X654" s="271" t="str">
        <f>IF('statement of marks'!CB27="","",'statement of marks'!CB27)</f>
        <v>A</v>
      </c>
    </row>
    <row r="655" spans="1:24" ht="15" customHeight="1">
      <c r="A655" s="283"/>
      <c r="B655" s="774" t="str">
        <f>IF('statement of marks'!$CE$3="","",'statement of marks'!$CE$3)</f>
        <v>MATHEMATICS</v>
      </c>
      <c r="C655" s="784"/>
      <c r="D655" s="270">
        <f>IF('statement of marks'!CE27="","",'statement of marks'!CE27)</f>
        <v>5</v>
      </c>
      <c r="E655" s="270">
        <f>IF('statement of marks'!CF27="","",'statement of marks'!CF27)</f>
        <v>5</v>
      </c>
      <c r="F655" s="277">
        <f>IF('statement of marks'!CG27="","",'statement of marks'!CG27)</f>
        <v>10</v>
      </c>
      <c r="G655" s="270">
        <f>IF('statement of marks'!CH27="","",'statement of marks'!CH27)</f>
        <v>5</v>
      </c>
      <c r="H655" s="270">
        <f>IF('statement of marks'!CI27="","",'statement of marks'!CI27)</f>
        <v>5</v>
      </c>
      <c r="I655" s="277">
        <f>IF('statement of marks'!CJ27="","",'statement of marks'!CJ27)</f>
        <v>10</v>
      </c>
      <c r="J655" s="270">
        <f>IF('statement of marks'!CK27="","",'statement of marks'!CK27)</f>
        <v>5</v>
      </c>
      <c r="K655" s="270">
        <f>IF('statement of marks'!CL27="","",'statement of marks'!CL27)</f>
        <v>5</v>
      </c>
      <c r="L655" s="277">
        <f>IF('statement of marks'!CM27="","",'statement of marks'!CM27)</f>
        <v>10</v>
      </c>
      <c r="M655" s="270">
        <f>IF('statement of marks'!CO27="","",'statement of marks'!CO27)</f>
        <v>30</v>
      </c>
      <c r="N655" s="944">
        <f>IF('statement of marks'!CP27="","",'statement of marks'!CP27)</f>
        <v>30</v>
      </c>
      <c r="O655" s="270">
        <f>IF('statement of marks'!CQ27="","",'statement of marks'!CQ27)</f>
        <v>10</v>
      </c>
      <c r="P655" s="277">
        <f>IF('statement of marks'!CR27="","",'statement of marks'!CR27)</f>
        <v>70</v>
      </c>
      <c r="Q655" s="278">
        <f>IF('statement of marks'!CS27="","",'statement of marks'!CS27)</f>
        <v>100</v>
      </c>
      <c r="R655" s="270">
        <f>IF('statement of marks'!CT27="","",'statement of marks'!CT27)</f>
        <v>40</v>
      </c>
      <c r="S655" s="944">
        <f>IF('statement of marks'!CU27="","",'statement of marks'!CU27)</f>
        <v>40</v>
      </c>
      <c r="T655" s="270">
        <f>IF('statement of marks'!CV27="","",'statement of marks'!CV27)</f>
        <v>20</v>
      </c>
      <c r="U655" s="277">
        <f>IF('statement of marks'!CW27="","",'statement of marks'!CW27)</f>
        <v>100</v>
      </c>
      <c r="V655" s="279">
        <f>IF('statement of marks'!CX27="","",'statement of marks'!CX27)</f>
        <v>200</v>
      </c>
      <c r="W655" s="270">
        <f>IF('statement of marks'!CY27="","",'statement of marks'!CY27)</f>
        <v>100</v>
      </c>
      <c r="X655" s="271" t="str">
        <f>IF('statement of marks'!CZ27="","",'statement of marks'!CZ27)</f>
        <v>A</v>
      </c>
    </row>
    <row r="656" spans="1:24" ht="15" customHeight="1">
      <c r="A656" s="283"/>
      <c r="B656" s="774" t="str">
        <f>IF('statement of marks'!$DC$3="","",'statement of marks'!$DC$3)</f>
        <v>SCIENCE</v>
      </c>
      <c r="C656" s="784"/>
      <c r="D656" s="270">
        <f>IF('statement of marks'!DC27="","",'statement of marks'!DC27)</f>
        <v>5</v>
      </c>
      <c r="E656" s="270">
        <f>IF('statement of marks'!DD27="","",'statement of marks'!DD27)</f>
        <v>5</v>
      </c>
      <c r="F656" s="277">
        <f>IF('statement of marks'!DE27="","",'statement of marks'!DE27)</f>
        <v>10</v>
      </c>
      <c r="G656" s="270">
        <f>IF('statement of marks'!DF27="","",'statement of marks'!DF27)</f>
        <v>5</v>
      </c>
      <c r="H656" s="270">
        <f>IF('statement of marks'!DG27="","",'statement of marks'!DG27)</f>
        <v>5</v>
      </c>
      <c r="I656" s="277">
        <f>IF('statement of marks'!DH27="","",'statement of marks'!DH27)</f>
        <v>10</v>
      </c>
      <c r="J656" s="270">
        <f>IF('statement of marks'!DI27="","",'statement of marks'!DI27)</f>
        <v>5</v>
      </c>
      <c r="K656" s="270">
        <f>IF('statement of marks'!DJ27="","",'statement of marks'!DJ27)</f>
        <v>5</v>
      </c>
      <c r="L656" s="277">
        <f>IF('statement of marks'!DK27="","",'statement of marks'!DK27)</f>
        <v>10</v>
      </c>
      <c r="M656" s="270">
        <f>IF('statement of marks'!DM27="","",'statement of marks'!DM27)</f>
        <v>50</v>
      </c>
      <c r="N656" s="944"/>
      <c r="O656" s="270">
        <f>IF('statement of marks'!DN27="","",'statement of marks'!DN27)</f>
        <v>20</v>
      </c>
      <c r="P656" s="277">
        <f>IF('statement of marks'!DO27="","",'statement of marks'!DO27)</f>
        <v>70</v>
      </c>
      <c r="Q656" s="278">
        <f>IF('statement of marks'!DP27="","",'statement of marks'!DP27)</f>
        <v>100</v>
      </c>
      <c r="R656" s="270">
        <f>IF('statement of marks'!DQ27="","",'statement of marks'!DQ27)</f>
        <v>70</v>
      </c>
      <c r="S656" s="944"/>
      <c r="T656" s="270">
        <f>IF('statement of marks'!DR27="","",'statement of marks'!DR27)</f>
        <v>30</v>
      </c>
      <c r="U656" s="277">
        <f>IF('statement of marks'!DS27="","",'statement of marks'!DS27)</f>
        <v>100</v>
      </c>
      <c r="V656" s="279">
        <f>IF('statement of marks'!DT27="","",'statement of marks'!DT27)</f>
        <v>200</v>
      </c>
      <c r="W656" s="270">
        <f>IF('statement of marks'!DU27="","",'statement of marks'!DU27)</f>
        <v>100</v>
      </c>
      <c r="X656" s="271" t="str">
        <f>IF('statement of marks'!DV27="","",'statement of marks'!DV27)</f>
        <v>A</v>
      </c>
    </row>
    <row r="657" spans="1:24" ht="15" customHeight="1">
      <c r="A657" s="283"/>
      <c r="B657" s="774" t="str">
        <f>IF('statement of marks'!$DY$3="","",'statement of marks'!$DY$3)</f>
        <v>SOCIAL STUDIES</v>
      </c>
      <c r="C657" s="784"/>
      <c r="D657" s="270">
        <f>IF('statement of marks'!DY27="","",'statement of marks'!DY27)</f>
        <v>5</v>
      </c>
      <c r="E657" s="270">
        <f>IF('statement of marks'!DZ27="","",'statement of marks'!DZ27)</f>
        <v>5</v>
      </c>
      <c r="F657" s="277">
        <f>IF('statement of marks'!EA27="","",'statement of marks'!EA27)</f>
        <v>10</v>
      </c>
      <c r="G657" s="270">
        <f>IF('statement of marks'!EB27="","",'statement of marks'!EB27)</f>
        <v>5</v>
      </c>
      <c r="H657" s="270">
        <f>IF('statement of marks'!EC27="","",'statement of marks'!EC27)</f>
        <v>5</v>
      </c>
      <c r="I657" s="277">
        <f>IF('statement of marks'!ED27="","",'statement of marks'!ED27)</f>
        <v>10</v>
      </c>
      <c r="J657" s="270">
        <f>IF('statement of marks'!EE27="","",'statement of marks'!EE27)</f>
        <v>5</v>
      </c>
      <c r="K657" s="270">
        <f>IF('statement of marks'!EF27="","",'statement of marks'!EF27)</f>
        <v>5</v>
      </c>
      <c r="L657" s="277">
        <f>IF('statement of marks'!EG27="","",'statement of marks'!EG27)</f>
        <v>10</v>
      </c>
      <c r="M657" s="270">
        <f>IF('statement of marks'!EI27="","",'statement of marks'!EI27)</f>
        <v>50</v>
      </c>
      <c r="N657" s="944"/>
      <c r="O657" s="270">
        <f>IF('statement of marks'!EJ27="","",'statement of marks'!EJ27)</f>
        <v>20</v>
      </c>
      <c r="P657" s="277">
        <f>IF('statement of marks'!EK27="","",'statement of marks'!EK27)</f>
        <v>70</v>
      </c>
      <c r="Q657" s="278">
        <f>IF('statement of marks'!EL27="","",'statement of marks'!EL27)</f>
        <v>100</v>
      </c>
      <c r="R657" s="270">
        <f>IF('statement of marks'!EM27="","",'statement of marks'!EM27)</f>
        <v>70</v>
      </c>
      <c r="S657" s="944"/>
      <c r="T657" s="270">
        <f>IF('statement of marks'!EN27="","",'statement of marks'!EN27)</f>
        <v>30</v>
      </c>
      <c r="U657" s="277">
        <f>IF('statement of marks'!EO27="","",'statement of marks'!EO27)</f>
        <v>100</v>
      </c>
      <c r="V657" s="279">
        <f>IF('statement of marks'!EP27="","",'statement of marks'!EP27)</f>
        <v>200</v>
      </c>
      <c r="W657" s="270">
        <f>IF('statement of marks'!EQ27="","",'statement of marks'!EQ27)</f>
        <v>100</v>
      </c>
      <c r="X657" s="271" t="str">
        <f>IF('statement of marks'!ER27="","",'statement of marks'!ER27)</f>
        <v>A</v>
      </c>
    </row>
    <row r="658" spans="1:24" ht="15" customHeight="1">
      <c r="A658" s="283"/>
      <c r="B658" s="774" t="s">
        <v>173</v>
      </c>
      <c r="C658" s="784"/>
      <c r="D658" s="792" t="s">
        <v>168</v>
      </c>
      <c r="E658" s="792"/>
      <c r="F658" s="792"/>
      <c r="G658" s="792" t="s">
        <v>169</v>
      </c>
      <c r="H658" s="792"/>
      <c r="I658" s="792"/>
      <c r="J658" s="792" t="s">
        <v>178</v>
      </c>
      <c r="K658" s="792"/>
      <c r="L658" s="792"/>
      <c r="M658" s="792" t="s">
        <v>170</v>
      </c>
      <c r="N658" s="792"/>
      <c r="O658" s="792"/>
      <c r="P658" s="792"/>
      <c r="Q658" s="792" t="s">
        <v>223</v>
      </c>
      <c r="R658" s="792"/>
      <c r="S658" s="792"/>
      <c r="T658" s="792"/>
      <c r="U658" s="280"/>
      <c r="V658" s="792" t="s">
        <v>218</v>
      </c>
      <c r="W658" s="792"/>
      <c r="X658" s="827"/>
    </row>
    <row r="659" spans="1:24" ht="15" customHeight="1">
      <c r="A659" s="284"/>
      <c r="B659" s="828" t="s">
        <v>167</v>
      </c>
      <c r="C659" s="829"/>
      <c r="D659" s="830">
        <f>IF('statement of marks'!EU$6="","",'statement of marks'!EU$6)</f>
        <v>20</v>
      </c>
      <c r="E659" s="830"/>
      <c r="F659" s="830"/>
      <c r="G659" s="830">
        <f>IF('statement of marks'!EV$6="","",'statement of marks'!EV$6)</f>
        <v>20</v>
      </c>
      <c r="H659" s="830"/>
      <c r="I659" s="830"/>
      <c r="J659" s="830">
        <f>IF('statement of marks'!EX$6="","",'statement of marks'!EX$6)</f>
        <v>20</v>
      </c>
      <c r="K659" s="830"/>
      <c r="L659" s="830"/>
      <c r="M659" s="830">
        <f>IF('statement of marks'!EW$6="","",'statement of marks'!EW$6)</f>
        <v>20</v>
      </c>
      <c r="N659" s="830"/>
      <c r="O659" s="830"/>
      <c r="P659" s="830"/>
      <c r="Q659" s="830">
        <f>IF('statement of marks'!EY$6="","",'statement of marks'!EY$6)</f>
        <v>20</v>
      </c>
      <c r="R659" s="830"/>
      <c r="S659" s="830"/>
      <c r="T659" s="830"/>
      <c r="U659" s="289"/>
      <c r="V659" s="272">
        <f>IF('statement of marks'!EZ$6="","",'statement of marks'!EZ$6)</f>
        <v>100</v>
      </c>
      <c r="W659" s="272" t="s">
        <v>222</v>
      </c>
      <c r="X659" s="276" t="s">
        <v>69</v>
      </c>
    </row>
    <row r="660" spans="1:24" ht="15" customHeight="1">
      <c r="A660" s="283"/>
      <c r="B660" s="774" t="str">
        <f>IF('statement of marks'!$EU$3="","",'statement of marks'!$EU$3)</f>
        <v>WORK EXPERIENCE</v>
      </c>
      <c r="C660" s="784"/>
      <c r="D660" s="783">
        <f>IF('statement of marks'!EU27="","",'statement of marks'!EU27)</f>
        <v>20</v>
      </c>
      <c r="E660" s="783"/>
      <c r="F660" s="783"/>
      <c r="G660" s="783">
        <f>IF('statement of marks'!EV27="","",'statement of marks'!EV27)</f>
        <v>20</v>
      </c>
      <c r="H660" s="783"/>
      <c r="I660" s="783"/>
      <c r="J660" s="783">
        <f>IF('statement of marks'!EX27="","",'statement of marks'!EX27)</f>
        <v>20</v>
      </c>
      <c r="K660" s="783"/>
      <c r="L660" s="783"/>
      <c r="M660" s="783">
        <f>IF('statement of marks'!EW27="","",'statement of marks'!EW27)</f>
        <v>20</v>
      </c>
      <c r="N660" s="783"/>
      <c r="O660" s="783"/>
      <c r="P660" s="783"/>
      <c r="Q660" s="783">
        <f>IF('statement of marks'!EY27="","",'statement of marks'!EY27)</f>
        <v>20</v>
      </c>
      <c r="R660" s="783"/>
      <c r="S660" s="783"/>
      <c r="T660" s="783"/>
      <c r="U660" s="280"/>
      <c r="V660" s="280">
        <f>IF('statement of marks'!EZ27="","",'statement of marks'!EZ27)</f>
        <v>100</v>
      </c>
      <c r="W660" s="280">
        <f>IF('statement of marks'!FA27="","",'statement of marks'!FA27)</f>
        <v>100</v>
      </c>
      <c r="X660" s="281" t="str">
        <f>IF('statement of marks'!FB27="","",'statement of marks'!FB27)</f>
        <v>A</v>
      </c>
    </row>
    <row r="661" spans="1:24" ht="15" customHeight="1">
      <c r="A661" s="283"/>
      <c r="B661" s="774" t="str">
        <f>IF('statement of marks'!$FE$3="","",'statement of marks'!$FE$3)</f>
        <v>ART EDUCATION</v>
      </c>
      <c r="C661" s="784"/>
      <c r="D661" s="783">
        <f>IF('statement of marks'!FE27="","",'statement of marks'!FE27)</f>
        <v>20</v>
      </c>
      <c r="E661" s="783"/>
      <c r="F661" s="783"/>
      <c r="G661" s="783">
        <f>IF('statement of marks'!FF27="","",'statement of marks'!FF27)</f>
        <v>20</v>
      </c>
      <c r="H661" s="783"/>
      <c r="I661" s="783"/>
      <c r="J661" s="783">
        <f>IF('statement of marks'!FH27="","",'statement of marks'!FH27)</f>
        <v>20</v>
      </c>
      <c r="K661" s="783"/>
      <c r="L661" s="783"/>
      <c r="M661" s="783">
        <f>IF('statement of marks'!FG27="","",'statement of marks'!FG27)</f>
        <v>20</v>
      </c>
      <c r="N661" s="783"/>
      <c r="O661" s="783"/>
      <c r="P661" s="783"/>
      <c r="Q661" s="783">
        <f>IF('statement of marks'!FI27="","",'statement of marks'!FI27)</f>
        <v>20</v>
      </c>
      <c r="R661" s="783"/>
      <c r="S661" s="783"/>
      <c r="T661" s="783"/>
      <c r="U661" s="280"/>
      <c r="V661" s="280">
        <f>IF('statement of marks'!FJ27="","",'statement of marks'!FJ27)</f>
        <v>100</v>
      </c>
      <c r="W661" s="280">
        <f>IF('statement of marks'!FK27="","",'statement of marks'!FK27)</f>
        <v>100</v>
      </c>
      <c r="X661" s="281" t="str">
        <f>IF('statement of marks'!FL27="","",'statement of marks'!FL27)</f>
        <v>A</v>
      </c>
    </row>
    <row r="662" spans="1:24" ht="15" customHeight="1">
      <c r="A662" s="283"/>
      <c r="B662" s="774" t="str">
        <f>IF('statement of marks'!$FO$3="","",'statement of marks'!$FO$3)</f>
        <v>PHYSICIAL EDUCATION</v>
      </c>
      <c r="C662" s="784"/>
      <c r="D662" s="783">
        <f>IF('statement of marks'!FO27="","",'statement of marks'!FO27)</f>
        <v>20</v>
      </c>
      <c r="E662" s="783"/>
      <c r="F662" s="783"/>
      <c r="G662" s="783">
        <f>IF('statement of marks'!FP27="","",'statement of marks'!FP27)</f>
        <v>20</v>
      </c>
      <c r="H662" s="783"/>
      <c r="I662" s="783"/>
      <c r="J662" s="783">
        <f>IF('statement of marks'!FR27="","",'statement of marks'!FR27)</f>
        <v>20</v>
      </c>
      <c r="K662" s="783"/>
      <c r="L662" s="783"/>
      <c r="M662" s="783">
        <f>IF('statement of marks'!FQ27="","",'statement of marks'!FQ27)</f>
        <v>20</v>
      </c>
      <c r="N662" s="783"/>
      <c r="O662" s="783"/>
      <c r="P662" s="783"/>
      <c r="Q662" s="783">
        <f>IF('statement of marks'!FS27="","",'statement of marks'!FS27)</f>
        <v>20</v>
      </c>
      <c r="R662" s="783"/>
      <c r="S662" s="783"/>
      <c r="T662" s="783"/>
      <c r="U662" s="280"/>
      <c r="V662" s="280">
        <f>IF('statement of marks'!FT27="","",'statement of marks'!FT27)</f>
        <v>100</v>
      </c>
      <c r="W662" s="280">
        <f>IF('statement of marks'!FU27="","",'statement of marks'!FU27)</f>
        <v>100</v>
      </c>
      <c r="X662" s="281" t="str">
        <f>IF('statement of marks'!FV27="","",'statement of marks'!FV27)</f>
        <v>A</v>
      </c>
    </row>
    <row r="663" spans="1:24" ht="15" customHeight="1">
      <c r="A663" s="283"/>
      <c r="B663" s="771" t="s">
        <v>174</v>
      </c>
      <c r="C663" s="774"/>
      <c r="D663" s="792" t="str">
        <f>details!$DZ$3</f>
        <v>AUGUST</v>
      </c>
      <c r="E663" s="792"/>
      <c r="F663" s="792"/>
      <c r="G663" s="792" t="str">
        <f>details!$ED$3</f>
        <v>OCTOBER</v>
      </c>
      <c r="H663" s="792"/>
      <c r="I663" s="792"/>
      <c r="J663" s="792" t="str">
        <f>details!$EL$3</f>
        <v>FEBURARY</v>
      </c>
      <c r="K663" s="792"/>
      <c r="L663" s="792"/>
      <c r="M663" s="792" t="str">
        <f>details!$EH$3</f>
        <v>DECEMBER</v>
      </c>
      <c r="N663" s="792"/>
      <c r="O663" s="792"/>
      <c r="P663" s="792"/>
      <c r="Q663" s="792" t="str">
        <f>details!$EP$3</f>
        <v>GRAND TOAL</v>
      </c>
      <c r="R663" s="792"/>
      <c r="S663" s="792"/>
      <c r="T663" s="792"/>
      <c r="U663" s="759" t="s">
        <v>119</v>
      </c>
      <c r="V663" s="760"/>
      <c r="W663" s="760"/>
      <c r="X663" s="761"/>
    </row>
    <row r="664" spans="1:24" ht="15" customHeight="1">
      <c r="A664" s="283"/>
      <c r="B664" s="774" t="s">
        <v>176</v>
      </c>
      <c r="C664" s="784"/>
      <c r="D664" s="826" t="str">
        <f>IF(details!EA27="","",details!EA27)</f>
        <v/>
      </c>
      <c r="E664" s="826"/>
      <c r="F664" s="826"/>
      <c r="G664" s="826" t="str">
        <f>IF(details!EE27="","",details!EE27)</f>
        <v/>
      </c>
      <c r="H664" s="826"/>
      <c r="I664" s="826"/>
      <c r="J664" s="826" t="str">
        <f>IF(details!EM27="","",details!EM27)</f>
        <v/>
      </c>
      <c r="K664" s="826"/>
      <c r="L664" s="826"/>
      <c r="M664" s="826" t="str">
        <f>IF(details!EI27="","",details!EI27)</f>
        <v/>
      </c>
      <c r="N664" s="826"/>
      <c r="O664" s="826"/>
      <c r="P664" s="826"/>
      <c r="Q664" s="826" t="str">
        <f>IF(details!EQ27="","",details!EQ27)</f>
        <v/>
      </c>
      <c r="R664" s="826"/>
      <c r="S664" s="826"/>
      <c r="T664" s="826"/>
      <c r="U664" s="762">
        <f>'statement of marks'!$HL$108</f>
        <v>45046</v>
      </c>
      <c r="V664" s="763"/>
      <c r="W664" s="763"/>
      <c r="X664" s="764"/>
    </row>
    <row r="665" spans="1:24" ht="15" customHeight="1">
      <c r="A665" s="283"/>
      <c r="B665" s="823" t="s">
        <v>175</v>
      </c>
      <c r="C665" s="824"/>
      <c r="D665" s="825" t="str">
        <f>IF(details!DZ27="","",details!DZ27)</f>
        <v/>
      </c>
      <c r="E665" s="825"/>
      <c r="F665" s="825"/>
      <c r="G665" s="825" t="str">
        <f>IF(details!ED27="","",details!ED27)</f>
        <v/>
      </c>
      <c r="H665" s="825"/>
      <c r="I665" s="825"/>
      <c r="J665" s="825" t="str">
        <f>IF(details!EL27="","",details!EL27)</f>
        <v/>
      </c>
      <c r="K665" s="825"/>
      <c r="L665" s="825"/>
      <c r="M665" s="825" t="str">
        <f>IF(details!EH27="","",details!EH27)</f>
        <v/>
      </c>
      <c r="N665" s="825"/>
      <c r="O665" s="825"/>
      <c r="P665" s="825"/>
      <c r="Q665" s="825" t="str">
        <f>IF(details!EP27="","",details!EP27)</f>
        <v/>
      </c>
      <c r="R665" s="825"/>
      <c r="S665" s="825"/>
      <c r="T665" s="825"/>
      <c r="U665" s="759"/>
      <c r="V665" s="760"/>
      <c r="W665" s="760"/>
      <c r="X665" s="761"/>
    </row>
    <row r="666" spans="1:24" ht="15" customHeight="1">
      <c r="A666" s="816"/>
      <c r="B666" s="818" t="s">
        <v>235</v>
      </c>
      <c r="C666" s="819"/>
      <c r="D666" s="813" t="s">
        <v>190</v>
      </c>
      <c r="E666" s="813"/>
      <c r="F666" s="813"/>
      <c r="G666" s="813" t="s">
        <v>191</v>
      </c>
      <c r="H666" s="813"/>
      <c r="I666" s="813"/>
      <c r="J666" s="813" t="s">
        <v>148</v>
      </c>
      <c r="K666" s="813"/>
      <c r="L666" s="813"/>
      <c r="M666" s="813" t="s">
        <v>224</v>
      </c>
      <c r="N666" s="813"/>
      <c r="O666" s="813"/>
      <c r="P666" s="813"/>
      <c r="Q666" s="822" t="s">
        <v>196</v>
      </c>
      <c r="R666" s="822"/>
      <c r="S666" s="822"/>
      <c r="T666" s="822"/>
      <c r="U666" s="813" t="s">
        <v>233</v>
      </c>
      <c r="V666" s="813"/>
      <c r="W666" s="813"/>
      <c r="X666" s="815"/>
    </row>
    <row r="667" spans="1:24" ht="15" customHeight="1">
      <c r="A667" s="817"/>
      <c r="B667" s="820"/>
      <c r="C667" s="821"/>
      <c r="D667" s="813">
        <f>'statement of marks'!HJ27</f>
        <v>1200</v>
      </c>
      <c r="E667" s="813"/>
      <c r="F667" s="813"/>
      <c r="G667" s="813">
        <f>'statement of marks'!HK27</f>
        <v>1200</v>
      </c>
      <c r="H667" s="813"/>
      <c r="I667" s="813"/>
      <c r="J667" s="814">
        <f>'statement of marks'!HL27</f>
        <v>100</v>
      </c>
      <c r="K667" s="814"/>
      <c r="L667" s="814"/>
      <c r="M667" s="813" t="str">
        <f>'statement of marks'!HO27</f>
        <v>A</v>
      </c>
      <c r="N667" s="813"/>
      <c r="O667" s="813"/>
      <c r="P667" s="813"/>
      <c r="Q667" s="813">
        <f>'statement of marks'!HN27</f>
        <v>0</v>
      </c>
      <c r="R667" s="813"/>
      <c r="S667" s="813"/>
      <c r="T667" s="813"/>
      <c r="U667" s="813" t="str">
        <f>'statement of marks'!HI27</f>
        <v>PASSED</v>
      </c>
      <c r="V667" s="813"/>
      <c r="W667" s="813"/>
      <c r="X667" s="815"/>
    </row>
    <row r="668" spans="1:24" ht="15" customHeight="1">
      <c r="A668" s="283"/>
      <c r="B668" s="811" t="s">
        <v>177</v>
      </c>
      <c r="C668" s="812"/>
      <c r="D668" s="792"/>
      <c r="E668" s="792"/>
      <c r="F668" s="792"/>
      <c r="G668" s="792"/>
      <c r="H668" s="792"/>
      <c r="I668" s="792"/>
      <c r="J668" s="792"/>
      <c r="K668" s="792"/>
      <c r="L668" s="792"/>
      <c r="M668" s="792"/>
      <c r="N668" s="792"/>
      <c r="O668" s="792"/>
      <c r="P668" s="792"/>
      <c r="Q668" s="792"/>
      <c r="R668" s="792"/>
      <c r="S668" s="792"/>
      <c r="T668" s="792"/>
      <c r="U668" s="793"/>
      <c r="V668" s="794"/>
      <c r="W668" s="794"/>
      <c r="X668" s="804"/>
    </row>
    <row r="669" spans="1:24" ht="15" customHeight="1">
      <c r="A669" s="283"/>
      <c r="B669" s="809" t="s">
        <v>162</v>
      </c>
      <c r="C669" s="810"/>
      <c r="D669" s="792"/>
      <c r="E669" s="792"/>
      <c r="F669" s="792"/>
      <c r="G669" s="792"/>
      <c r="H669" s="792"/>
      <c r="I669" s="792"/>
      <c r="J669" s="792"/>
      <c r="K669" s="792"/>
      <c r="L669" s="792"/>
      <c r="M669" s="792"/>
      <c r="N669" s="792"/>
      <c r="O669" s="792"/>
      <c r="P669" s="792"/>
      <c r="Q669" s="792"/>
      <c r="R669" s="792"/>
      <c r="S669" s="792"/>
      <c r="T669" s="792"/>
      <c r="U669" s="796"/>
      <c r="V669" s="797"/>
      <c r="W669" s="797"/>
      <c r="X669" s="805"/>
    </row>
    <row r="670" spans="1:24" ht="15" customHeight="1">
      <c r="A670" s="283"/>
      <c r="B670" s="811" t="s">
        <v>163</v>
      </c>
      <c r="C670" s="812"/>
      <c r="D670" s="792"/>
      <c r="E670" s="792"/>
      <c r="F670" s="792"/>
      <c r="G670" s="792"/>
      <c r="H670" s="792"/>
      <c r="I670" s="792"/>
      <c r="J670" s="792"/>
      <c r="K670" s="792"/>
      <c r="L670" s="792"/>
      <c r="M670" s="792"/>
      <c r="N670" s="792"/>
      <c r="O670" s="792"/>
      <c r="P670" s="792"/>
      <c r="Q670" s="793" t="s">
        <v>225</v>
      </c>
      <c r="R670" s="794"/>
      <c r="S670" s="794"/>
      <c r="T670" s="795"/>
      <c r="U670" s="806"/>
      <c r="V670" s="807"/>
      <c r="W670" s="807"/>
      <c r="X670" s="808"/>
    </row>
    <row r="671" spans="1:24" ht="15" customHeight="1">
      <c r="A671" s="283"/>
      <c r="B671" s="802" t="s">
        <v>164</v>
      </c>
      <c r="C671" s="803"/>
      <c r="D671" s="792"/>
      <c r="E671" s="792"/>
      <c r="F671" s="792"/>
      <c r="G671" s="792"/>
      <c r="H671" s="792"/>
      <c r="I671" s="792"/>
      <c r="J671" s="792"/>
      <c r="K671" s="792"/>
      <c r="L671" s="792"/>
      <c r="M671" s="792"/>
      <c r="N671" s="792"/>
      <c r="O671" s="792"/>
      <c r="P671" s="792"/>
      <c r="Q671" s="796"/>
      <c r="R671" s="797"/>
      <c r="S671" s="797"/>
      <c r="T671" s="798"/>
      <c r="U671" s="785" t="s">
        <v>164</v>
      </c>
      <c r="V671" s="785"/>
      <c r="W671" s="785"/>
      <c r="X671" s="786"/>
    </row>
    <row r="672" spans="1:24" ht="15" customHeight="1" thickBot="1">
      <c r="A672" s="282"/>
      <c r="B672" s="787" t="s">
        <v>226</v>
      </c>
      <c r="C672" s="788"/>
      <c r="D672" s="789"/>
      <c r="E672" s="789"/>
      <c r="F672" s="789"/>
      <c r="G672" s="789"/>
      <c r="H672" s="789"/>
      <c r="I672" s="789"/>
      <c r="J672" s="789"/>
      <c r="K672" s="789"/>
      <c r="L672" s="789"/>
      <c r="M672" s="789"/>
      <c r="N672" s="789"/>
      <c r="O672" s="789"/>
      <c r="P672" s="789"/>
      <c r="Q672" s="799"/>
      <c r="R672" s="800"/>
      <c r="S672" s="800"/>
      <c r="T672" s="801"/>
      <c r="U672" s="790" t="s">
        <v>180</v>
      </c>
      <c r="V672" s="790"/>
      <c r="W672" s="790"/>
      <c r="X672" s="791"/>
    </row>
    <row r="673" spans="1:24" ht="15" customHeight="1">
      <c r="A673" s="285"/>
      <c r="B673" s="765" t="s">
        <v>179</v>
      </c>
      <c r="C673" s="766"/>
      <c r="D673" s="766"/>
      <c r="E673" s="766"/>
      <c r="F673" s="766"/>
      <c r="G673" s="766"/>
      <c r="H673" s="766"/>
      <c r="I673" s="766"/>
      <c r="J673" s="766"/>
      <c r="K673" s="766"/>
      <c r="L673" s="766"/>
      <c r="M673" s="766"/>
      <c r="N673" s="766"/>
      <c r="O673" s="766"/>
      <c r="P673" s="766"/>
      <c r="Q673" s="766"/>
      <c r="R673" s="766"/>
      <c r="S673" s="766"/>
      <c r="T673" s="766"/>
      <c r="U673" s="766"/>
      <c r="V673" s="766"/>
      <c r="W673" s="766"/>
      <c r="X673" s="767"/>
    </row>
    <row r="674" spans="1:24" ht="15" customHeight="1">
      <c r="A674" s="283"/>
      <c r="B674" s="768" t="str">
        <f>IF('statement of marks'!$A$1="","",'statement of marks'!$A$1)</f>
        <v>GOVT. HR. SEC. SCHOOL, MARJEEVI, NIMBAHERA</v>
      </c>
      <c r="C674" s="769"/>
      <c r="D674" s="769"/>
      <c r="E674" s="769"/>
      <c r="F674" s="769"/>
      <c r="G674" s="769"/>
      <c r="H674" s="769"/>
      <c r="I674" s="769"/>
      <c r="J674" s="769"/>
      <c r="K674" s="769"/>
      <c r="L674" s="769"/>
      <c r="M674" s="769"/>
      <c r="N674" s="769"/>
      <c r="O674" s="769"/>
      <c r="P674" s="769"/>
      <c r="Q674" s="769"/>
      <c r="R674" s="769"/>
      <c r="S674" s="769"/>
      <c r="T674" s="769"/>
      <c r="U674" s="769"/>
      <c r="V674" s="769"/>
      <c r="W674" s="769"/>
      <c r="X674" s="770"/>
    </row>
    <row r="675" spans="1:24" ht="15" customHeight="1">
      <c r="A675" s="283"/>
      <c r="B675" s="771" t="s">
        <v>118</v>
      </c>
      <c r="C675" s="771"/>
      <c r="D675" s="771" t="str">
        <f>IF('statement of marks'!$H$3="","",'statement of marks'!$H$3)</f>
        <v>2022-23</v>
      </c>
      <c r="E675" s="771"/>
      <c r="F675" s="771"/>
      <c r="G675" s="771"/>
      <c r="H675" s="771"/>
      <c r="I675" s="771"/>
      <c r="J675" s="771"/>
      <c r="K675" s="771"/>
      <c r="L675" s="771"/>
      <c r="M675" s="771"/>
      <c r="N675" s="771"/>
      <c r="O675" s="771"/>
      <c r="P675" s="771"/>
      <c r="Q675" s="771"/>
      <c r="R675" s="771"/>
      <c r="S675" s="771"/>
      <c r="T675" s="771"/>
      <c r="U675" s="771"/>
      <c r="V675" s="771"/>
      <c r="W675" s="771"/>
      <c r="X675" s="772"/>
    </row>
    <row r="676" spans="1:24" ht="15" customHeight="1">
      <c r="A676" s="283"/>
      <c r="B676" s="771" t="s">
        <v>158</v>
      </c>
      <c r="C676" s="771"/>
      <c r="D676" s="771" t="str">
        <f>IF('statement of marks'!I28="","",'statement of marks'!I28)</f>
        <v>A22</v>
      </c>
      <c r="E676" s="771"/>
      <c r="F676" s="771"/>
      <c r="G676" s="771"/>
      <c r="H676" s="771"/>
      <c r="I676" s="771"/>
      <c r="J676" s="771"/>
      <c r="K676" s="771"/>
      <c r="L676" s="771"/>
      <c r="M676" s="771"/>
      <c r="N676" s="771"/>
      <c r="O676" s="771"/>
      <c r="P676" s="771"/>
      <c r="Q676" s="771"/>
      <c r="R676" s="771"/>
      <c r="S676" s="771"/>
      <c r="T676" s="771"/>
      <c r="U676" s="771"/>
      <c r="V676" s="771"/>
      <c r="W676" s="771"/>
      <c r="X676" s="772"/>
    </row>
    <row r="677" spans="1:24" ht="15" customHeight="1">
      <c r="A677" s="283"/>
      <c r="B677" s="771" t="s">
        <v>20</v>
      </c>
      <c r="C677" s="771"/>
      <c r="D677" s="771" t="str">
        <f>IF('statement of marks'!J28="","",'statement of marks'!J28)</f>
        <v>B22</v>
      </c>
      <c r="E677" s="771"/>
      <c r="F677" s="771"/>
      <c r="G677" s="771"/>
      <c r="H677" s="771"/>
      <c r="I677" s="771"/>
      <c r="J677" s="771"/>
      <c r="K677" s="771"/>
      <c r="L677" s="771"/>
      <c r="M677" s="771"/>
      <c r="N677" s="771"/>
      <c r="O677" s="771"/>
      <c r="P677" s="771"/>
      <c r="Q677" s="771"/>
      <c r="R677" s="771"/>
      <c r="S677" s="771"/>
      <c r="T677" s="771"/>
      <c r="U677" s="771"/>
      <c r="V677" s="771"/>
      <c r="W677" s="771"/>
      <c r="X677" s="772"/>
    </row>
    <row r="678" spans="1:24" ht="15" customHeight="1">
      <c r="A678" s="283"/>
      <c r="B678" s="773" t="s">
        <v>21</v>
      </c>
      <c r="C678" s="773"/>
      <c r="D678" s="773" t="str">
        <f>IF('statement of marks'!K28="","",'statement of marks'!K28)</f>
        <v>C22</v>
      </c>
      <c r="E678" s="773"/>
      <c r="F678" s="773"/>
      <c r="G678" s="771"/>
      <c r="H678" s="771"/>
      <c r="I678" s="771"/>
      <c r="J678" s="771"/>
      <c r="K678" s="771"/>
      <c r="L678" s="771"/>
      <c r="M678" s="771"/>
      <c r="N678" s="771"/>
      <c r="O678" s="771"/>
      <c r="P678" s="771"/>
      <c r="Q678" s="771"/>
      <c r="R678" s="771"/>
      <c r="S678" s="771"/>
      <c r="T678" s="771"/>
      <c r="U678" s="771"/>
      <c r="V678" s="771"/>
      <c r="W678" s="771"/>
      <c r="X678" s="772"/>
    </row>
    <row r="679" spans="1:24" ht="15" customHeight="1">
      <c r="A679" s="283"/>
      <c r="B679" s="771" t="s">
        <v>159</v>
      </c>
      <c r="C679" s="771"/>
      <c r="D679" s="771" t="str">
        <f>IF('statement of marks'!$G$3="","",'statement of marks'!$G$3)</f>
        <v>6 A</v>
      </c>
      <c r="E679" s="771"/>
      <c r="F679" s="774"/>
      <c r="G679" s="775" t="s">
        <v>160</v>
      </c>
      <c r="H679" s="775"/>
      <c r="I679" s="775"/>
      <c r="J679" s="775">
        <f>IF('statement of marks'!D28="","",'statement of marks'!D28)</f>
        <v>822</v>
      </c>
      <c r="K679" s="775"/>
      <c r="L679" s="775"/>
      <c r="M679" s="776" t="s">
        <v>79</v>
      </c>
      <c r="N679" s="938"/>
      <c r="O679" s="775"/>
      <c r="P679" s="775"/>
      <c r="Q679" s="775" t="str">
        <f>IF('statement of marks'!F28="","",'statement of marks'!F28)</f>
        <v/>
      </c>
      <c r="R679" s="775"/>
      <c r="S679" s="775"/>
      <c r="T679" s="777"/>
      <c r="U679" s="778" t="str">
        <f>IF('statement of marks'!$I$3="","",'statement of marks'!$I$3)</f>
        <v>SCHOOL DISE CODE</v>
      </c>
      <c r="V679" s="779"/>
      <c r="W679" s="779"/>
      <c r="X679" s="780"/>
    </row>
    <row r="680" spans="1:24" ht="15" customHeight="1">
      <c r="A680" s="283"/>
      <c r="B680" s="263" t="s">
        <v>172</v>
      </c>
      <c r="C680" s="264"/>
      <c r="D680" s="781" t="str">
        <f>IF('statement of marks'!G28="","",'statement of marks'!G28)</f>
        <v/>
      </c>
      <c r="E680" s="782"/>
      <c r="F680" s="782"/>
      <c r="G680" s="834" t="str">
        <f>IF('statement of marks'!H28="","",'statement of marks'!H28)</f>
        <v/>
      </c>
      <c r="H680" s="834"/>
      <c r="I680" s="834"/>
      <c r="J680" s="834"/>
      <c r="K680" s="834"/>
      <c r="L680" s="834"/>
      <c r="M680" s="834"/>
      <c r="N680" s="834"/>
      <c r="O680" s="834"/>
      <c r="P680" s="834"/>
      <c r="Q680" s="834"/>
      <c r="R680" s="834"/>
      <c r="S680" s="834"/>
      <c r="T680" s="835"/>
      <c r="U680" s="774" t="str">
        <f>IF('statement of marks'!$J$3="","",'statement of marks'!$J$3)</f>
        <v>08291009401</v>
      </c>
      <c r="V680" s="784"/>
      <c r="W680" s="784"/>
      <c r="X680" s="836"/>
    </row>
    <row r="681" spans="1:24" ht="15" customHeight="1">
      <c r="A681" s="283"/>
      <c r="B681" s="265" t="s">
        <v>161</v>
      </c>
      <c r="C681" s="266" t="s">
        <v>166</v>
      </c>
      <c r="D681" s="837" t="s">
        <v>168</v>
      </c>
      <c r="E681" s="837"/>
      <c r="F681" s="837"/>
      <c r="G681" s="837" t="s">
        <v>169</v>
      </c>
      <c r="H681" s="837"/>
      <c r="I681" s="837"/>
      <c r="J681" s="837" t="s">
        <v>170</v>
      </c>
      <c r="K681" s="837"/>
      <c r="L681" s="837"/>
      <c r="M681" s="838" t="s">
        <v>171</v>
      </c>
      <c r="N681" s="838"/>
      <c r="O681" s="838"/>
      <c r="P681" s="838"/>
      <c r="Q681" s="839" t="s">
        <v>217</v>
      </c>
      <c r="R681" s="841" t="s">
        <v>91</v>
      </c>
      <c r="S681" s="841"/>
      <c r="T681" s="841"/>
      <c r="U681" s="842"/>
      <c r="V681" s="783" t="s">
        <v>218</v>
      </c>
      <c r="W681" s="783"/>
      <c r="X681" s="831"/>
    </row>
    <row r="682" spans="1:24" ht="15" customHeight="1">
      <c r="A682" s="283"/>
      <c r="B682" s="265"/>
      <c r="C682" s="266"/>
      <c r="D682" s="267" t="s">
        <v>219</v>
      </c>
      <c r="E682" s="267" t="s">
        <v>220</v>
      </c>
      <c r="F682" s="268" t="s">
        <v>221</v>
      </c>
      <c r="G682" s="267" t="s">
        <v>219</v>
      </c>
      <c r="H682" s="267" t="s">
        <v>220</v>
      </c>
      <c r="I682" s="268" t="s">
        <v>221</v>
      </c>
      <c r="J682" s="267" t="s">
        <v>219</v>
      </c>
      <c r="K682" s="267" t="s">
        <v>220</v>
      </c>
      <c r="L682" s="268" t="s">
        <v>221</v>
      </c>
      <c r="M682" s="267" t="s">
        <v>219</v>
      </c>
      <c r="N682" s="943" t="s">
        <v>332</v>
      </c>
      <c r="O682" s="267" t="s">
        <v>220</v>
      </c>
      <c r="P682" s="268" t="s">
        <v>221</v>
      </c>
      <c r="Q682" s="840"/>
      <c r="R682" s="267" t="s">
        <v>219</v>
      </c>
      <c r="S682" s="943" t="s">
        <v>332</v>
      </c>
      <c r="T682" s="267" t="s">
        <v>220</v>
      </c>
      <c r="U682" s="268" t="s">
        <v>221</v>
      </c>
      <c r="V682" s="269" t="s">
        <v>26</v>
      </c>
      <c r="W682" s="270" t="s">
        <v>222</v>
      </c>
      <c r="X682" s="271" t="s">
        <v>69</v>
      </c>
    </row>
    <row r="683" spans="1:24" ht="15" customHeight="1">
      <c r="A683" s="284"/>
      <c r="B683" s="832" t="s">
        <v>167</v>
      </c>
      <c r="C683" s="833"/>
      <c r="D683" s="272">
        <f>IF('statement of marks'!L$6="","",'statement of marks'!L$6)</f>
        <v>5</v>
      </c>
      <c r="E683" s="272">
        <f>IF('statement of marks'!M$6="","",'statement of marks'!M$6)</f>
        <v>5</v>
      </c>
      <c r="F683" s="273">
        <f>IF('statement of marks'!N$6="","",'statement of marks'!N$6)</f>
        <v>10</v>
      </c>
      <c r="G683" s="272">
        <f>IF('statement of marks'!O$6="","",'statement of marks'!O$6)</f>
        <v>5</v>
      </c>
      <c r="H683" s="272">
        <f>IF('statement of marks'!P$6="","",'statement of marks'!P$6)</f>
        <v>5</v>
      </c>
      <c r="I683" s="273">
        <f>IF('statement of marks'!Q$6="","",'statement of marks'!Q$6)</f>
        <v>10</v>
      </c>
      <c r="J683" s="272">
        <f>IF('statement of marks'!R$6="","",'statement of marks'!R$6)</f>
        <v>5</v>
      </c>
      <c r="K683" s="272">
        <f>IF('statement of marks'!S$6="","",'statement of marks'!S$6)</f>
        <v>5</v>
      </c>
      <c r="L683" s="273">
        <f>IF('statement of marks'!T$6="","",'statement of marks'!T$6)</f>
        <v>10</v>
      </c>
      <c r="M683" s="272">
        <f>IF('statement of marks'!V$6="","",'statement of marks'!V$6)</f>
        <v>30</v>
      </c>
      <c r="N683" s="944">
        <f>IF('statement of marks'!W$6="","",'statement of marks'!W$6)</f>
        <v>30</v>
      </c>
      <c r="O683" s="272">
        <f>IF('statement of marks'!X$6="","",'statement of marks'!X$6)</f>
        <v>10</v>
      </c>
      <c r="P683" s="273">
        <f>IF('statement of marks'!Y$6="","",'statement of marks'!Y$6)</f>
        <v>70</v>
      </c>
      <c r="Q683" s="274">
        <f>IF('statement of marks'!Z$6="","",'statement of marks'!Z$6)</f>
        <v>100</v>
      </c>
      <c r="R683" s="272">
        <f>IF('statement of marks'!AA$6="","",'statement of marks'!AA$6)</f>
        <v>40</v>
      </c>
      <c r="S683" s="944">
        <f>IF('statement of marks'!AB$6="","",'statement of marks'!AB$6)</f>
        <v>40</v>
      </c>
      <c r="T683" s="272">
        <f>IF('statement of marks'!AC$6="","",'statement of marks'!AC$6)</f>
        <v>20</v>
      </c>
      <c r="U683" s="273">
        <f>IF('statement of marks'!AD$6="","",'statement of marks'!AD$6)</f>
        <v>100</v>
      </c>
      <c r="V683" s="275">
        <f>IF('statement of marks'!AE$6="","",'statement of marks'!AE$6)</f>
        <v>200</v>
      </c>
      <c r="W683" s="272" t="str">
        <f>IF('statement of marks'!AF$6="","",'statement of marks'!AF$6)</f>
        <v/>
      </c>
      <c r="X683" s="276" t="str">
        <f>IF('statement of marks'!AG$6="","",'statement of marks'!AG$6)</f>
        <v/>
      </c>
    </row>
    <row r="684" spans="1:24" ht="15" customHeight="1">
      <c r="A684" s="283"/>
      <c r="B684" s="774" t="str">
        <f>IF('statement of marks'!$L$3="","",'statement of marks'!$L$3)</f>
        <v>HINDI</v>
      </c>
      <c r="C684" s="784"/>
      <c r="D684" s="270">
        <f>IF('statement of marks'!L28="","",'statement of marks'!L28)</f>
        <v>5</v>
      </c>
      <c r="E684" s="270">
        <f>IF('statement of marks'!M28="","",'statement of marks'!M28)</f>
        <v>5</v>
      </c>
      <c r="F684" s="277">
        <f>IF('statement of marks'!N28="","",'statement of marks'!N28)</f>
        <v>10</v>
      </c>
      <c r="G684" s="270">
        <f>IF('statement of marks'!O28="","",'statement of marks'!O28)</f>
        <v>5</v>
      </c>
      <c r="H684" s="270">
        <f>IF('statement of marks'!P28="","",'statement of marks'!P28)</f>
        <v>5</v>
      </c>
      <c r="I684" s="277">
        <f>IF('statement of marks'!Q28="","",'statement of marks'!Q28)</f>
        <v>10</v>
      </c>
      <c r="J684" s="270">
        <f>IF('statement of marks'!R28="","",'statement of marks'!R28)</f>
        <v>5</v>
      </c>
      <c r="K684" s="270">
        <f>IF('statement of marks'!S28="","",'statement of marks'!S28)</f>
        <v>5</v>
      </c>
      <c r="L684" s="277">
        <f>IF('statement of marks'!T28="","",'statement of marks'!T28)</f>
        <v>10</v>
      </c>
      <c r="M684" s="270">
        <f>IF('statement of marks'!V28="","",'statement of marks'!V28)</f>
        <v>29</v>
      </c>
      <c r="N684" s="944">
        <f>IF('statement of marks'!W28="","",'statement of marks'!W28)</f>
        <v>29</v>
      </c>
      <c r="O684" s="270">
        <f>IF('statement of marks'!X28="","",'statement of marks'!X28)</f>
        <v>9</v>
      </c>
      <c r="P684" s="277">
        <f>IF('statement of marks'!Y28="","",'statement of marks'!Y28)</f>
        <v>67</v>
      </c>
      <c r="Q684" s="278">
        <f>IF('statement of marks'!Z28="","",'statement of marks'!Z28)</f>
        <v>97</v>
      </c>
      <c r="R684" s="270">
        <f>IF('statement of marks'!AA28="","",'statement of marks'!AA28)</f>
        <v>39</v>
      </c>
      <c r="S684" s="944">
        <f>IF('statement of marks'!AB28="","",'statement of marks'!AB28)</f>
        <v>39</v>
      </c>
      <c r="T684" s="270">
        <f>IF('statement of marks'!AC28="","",'statement of marks'!AC28)</f>
        <v>20</v>
      </c>
      <c r="U684" s="277">
        <f>IF('statement of marks'!AD28="","",'statement of marks'!AD28)</f>
        <v>98</v>
      </c>
      <c r="V684" s="279">
        <f>IF('statement of marks'!AE28="","",'statement of marks'!AE28)</f>
        <v>195</v>
      </c>
      <c r="W684" s="270">
        <f>IF('statement of marks'!AF28="","",'statement of marks'!AF28)</f>
        <v>98</v>
      </c>
      <c r="X684" s="271" t="str">
        <f>IF('statement of marks'!AG28="","",'statement of marks'!AG28)</f>
        <v>A</v>
      </c>
    </row>
    <row r="685" spans="1:24" ht="15" customHeight="1">
      <c r="A685" s="283"/>
      <c r="B685" s="774" t="str">
        <f>IF('statement of marks'!$AJ$3="","",'statement of marks'!$AJ$3)</f>
        <v>ENGLISH</v>
      </c>
      <c r="C685" s="784"/>
      <c r="D685" s="270">
        <f>IF('statement of marks'!AJ28="","",'statement of marks'!AJ28)</f>
        <v>5</v>
      </c>
      <c r="E685" s="270">
        <f>IF('statement of marks'!AK28="","",'statement of marks'!AK28)</f>
        <v>5</v>
      </c>
      <c r="F685" s="277">
        <f>IF('statement of marks'!AL28="","",'statement of marks'!AL28)</f>
        <v>10</v>
      </c>
      <c r="G685" s="270">
        <f>IF('statement of marks'!AM28="","",'statement of marks'!AM28)</f>
        <v>5</v>
      </c>
      <c r="H685" s="270">
        <f>IF('statement of marks'!AN28="","",'statement of marks'!AN28)</f>
        <v>5</v>
      </c>
      <c r="I685" s="277">
        <f>IF('statement of marks'!AO28="","",'statement of marks'!AO28)</f>
        <v>10</v>
      </c>
      <c r="J685" s="270">
        <f>IF('statement of marks'!AP28="","",'statement of marks'!AP28)</f>
        <v>5</v>
      </c>
      <c r="K685" s="270">
        <f>IF('statement of marks'!AQ28="","",'statement of marks'!AQ28)</f>
        <v>5</v>
      </c>
      <c r="L685" s="277">
        <f>IF('statement of marks'!AR28="","",'statement of marks'!AR28)</f>
        <v>10</v>
      </c>
      <c r="M685" s="270">
        <f>IF('statement of marks'!AT28="","",'statement of marks'!AT28)</f>
        <v>29</v>
      </c>
      <c r="N685" s="944">
        <f>IF('statement of marks'!AU28="","",'statement of marks'!AU28)</f>
        <v>29</v>
      </c>
      <c r="O685" s="270">
        <f>IF('statement of marks'!AV28="","",'statement of marks'!AV28)</f>
        <v>9</v>
      </c>
      <c r="P685" s="277">
        <f>IF('statement of marks'!AW28="","",'statement of marks'!AW28)</f>
        <v>67</v>
      </c>
      <c r="Q685" s="278">
        <f>IF('statement of marks'!AX28="","",'statement of marks'!AX28)</f>
        <v>97</v>
      </c>
      <c r="R685" s="270">
        <f>IF('statement of marks'!AY28="","",'statement of marks'!AY28)</f>
        <v>39</v>
      </c>
      <c r="S685" s="944">
        <f>IF('statement of marks'!AZ28="","",'statement of marks'!AZ28)</f>
        <v>39</v>
      </c>
      <c r="T685" s="270">
        <f>IF('statement of marks'!BA28="","",'statement of marks'!BA28)</f>
        <v>20</v>
      </c>
      <c r="U685" s="277">
        <f>IF('statement of marks'!BB28="","",'statement of marks'!BB28)</f>
        <v>98</v>
      </c>
      <c r="V685" s="279">
        <f>IF('statement of marks'!BC28="","",'statement of marks'!BC28)</f>
        <v>195</v>
      </c>
      <c r="W685" s="270">
        <f>IF('statement of marks'!BD28="","",'statement of marks'!BD28)</f>
        <v>98</v>
      </c>
      <c r="X685" s="271" t="str">
        <f>IF('statement of marks'!BE28="","",'statement of marks'!BE28)</f>
        <v>A</v>
      </c>
    </row>
    <row r="686" spans="1:24" ht="15" customHeight="1">
      <c r="A686" s="283"/>
      <c r="B686" s="774" t="str">
        <f>IF('statement of marks'!BH28="s","SANSKRIT",IF('statement of marks'!BH28="u","URDU",IF('statement of marks'!BH28="g","GUJRATI",IF('statement of marks'!BH28="p","PUNJABI",IF('statement of marks'!BH28="sd","fla/kh","THIRD LANGUAGE")))))</f>
        <v>SANSKRIT</v>
      </c>
      <c r="C686" s="784"/>
      <c r="D686" s="270">
        <f>IF('statement of marks'!BI28="","",'statement of marks'!BI28)</f>
        <v>5</v>
      </c>
      <c r="E686" s="270">
        <f>IF('statement of marks'!BJ28="","",'statement of marks'!BJ28)</f>
        <v>5</v>
      </c>
      <c r="F686" s="277">
        <f>IF('statement of marks'!BK28="","",'statement of marks'!BK28)</f>
        <v>10</v>
      </c>
      <c r="G686" s="270">
        <f>IF('statement of marks'!BL28="","",'statement of marks'!BL28)</f>
        <v>5</v>
      </c>
      <c r="H686" s="270">
        <f>IF('statement of marks'!BM28="","",'statement of marks'!BM28)</f>
        <v>5</v>
      </c>
      <c r="I686" s="277">
        <f>IF('statement of marks'!BN28="","",'statement of marks'!BN28)</f>
        <v>10</v>
      </c>
      <c r="J686" s="270">
        <f>IF('statement of marks'!BO28="","",'statement of marks'!BO28)</f>
        <v>5</v>
      </c>
      <c r="K686" s="270">
        <f>IF('statement of marks'!BP28="","",'statement of marks'!BP28)</f>
        <v>5</v>
      </c>
      <c r="L686" s="277">
        <f>IF('statement of marks'!BQ28="","",'statement of marks'!BQ28)</f>
        <v>10</v>
      </c>
      <c r="M686" s="270">
        <f>IF('statement of marks'!BS28="","",'statement of marks'!BS28)</f>
        <v>50</v>
      </c>
      <c r="N686" s="944"/>
      <c r="O686" s="270">
        <f>IF('statement of marks'!BT28="","",'statement of marks'!BT28)</f>
        <v>20</v>
      </c>
      <c r="P686" s="277">
        <f>IF('statement of marks'!BU28="","",'statement of marks'!BU28)</f>
        <v>70</v>
      </c>
      <c r="Q686" s="278">
        <f>IF('statement of marks'!BV28="","",'statement of marks'!BV28)</f>
        <v>100</v>
      </c>
      <c r="R686" s="270">
        <f>IF('statement of marks'!BW28="","",'statement of marks'!BW28)</f>
        <v>70</v>
      </c>
      <c r="S686" s="944"/>
      <c r="T686" s="270">
        <f>IF('statement of marks'!BX28="","",'statement of marks'!BX28)</f>
        <v>30</v>
      </c>
      <c r="U686" s="277">
        <f>IF('statement of marks'!BY28="","",'statement of marks'!BY28)</f>
        <v>100</v>
      </c>
      <c r="V686" s="279">
        <f>IF('statement of marks'!BZ28="","",'statement of marks'!BZ28)</f>
        <v>200</v>
      </c>
      <c r="W686" s="270">
        <f>IF('statement of marks'!CA28="","",'statement of marks'!CA28)</f>
        <v>100</v>
      </c>
      <c r="X686" s="271" t="str">
        <f>IF('statement of marks'!CB28="","",'statement of marks'!CB28)</f>
        <v>A</v>
      </c>
    </row>
    <row r="687" spans="1:24" ht="15" customHeight="1">
      <c r="A687" s="283"/>
      <c r="B687" s="774" t="str">
        <f>IF('statement of marks'!$CE$3="","",'statement of marks'!$CE$3)</f>
        <v>MATHEMATICS</v>
      </c>
      <c r="C687" s="784"/>
      <c r="D687" s="270">
        <f>IF('statement of marks'!CE28="","",'statement of marks'!CE28)</f>
        <v>5</v>
      </c>
      <c r="E687" s="270">
        <f>IF('statement of marks'!CF28="","",'statement of marks'!CF28)</f>
        <v>5</v>
      </c>
      <c r="F687" s="277">
        <f>IF('statement of marks'!CG28="","",'statement of marks'!CG28)</f>
        <v>10</v>
      </c>
      <c r="G687" s="270">
        <f>IF('statement of marks'!CH28="","",'statement of marks'!CH28)</f>
        <v>5</v>
      </c>
      <c r="H687" s="270">
        <f>IF('statement of marks'!CI28="","",'statement of marks'!CI28)</f>
        <v>5</v>
      </c>
      <c r="I687" s="277">
        <f>IF('statement of marks'!CJ28="","",'statement of marks'!CJ28)</f>
        <v>10</v>
      </c>
      <c r="J687" s="270">
        <f>IF('statement of marks'!CK28="","",'statement of marks'!CK28)</f>
        <v>5</v>
      </c>
      <c r="K687" s="270">
        <f>IF('statement of marks'!CL28="","",'statement of marks'!CL28)</f>
        <v>5</v>
      </c>
      <c r="L687" s="277">
        <f>IF('statement of marks'!CM28="","",'statement of marks'!CM28)</f>
        <v>10</v>
      </c>
      <c r="M687" s="270">
        <f>IF('statement of marks'!CO28="","",'statement of marks'!CO28)</f>
        <v>29</v>
      </c>
      <c r="N687" s="944">
        <f>IF('statement of marks'!CP28="","",'statement of marks'!CP28)</f>
        <v>29</v>
      </c>
      <c r="O687" s="270">
        <f>IF('statement of marks'!CQ28="","",'statement of marks'!CQ28)</f>
        <v>9</v>
      </c>
      <c r="P687" s="277">
        <f>IF('statement of marks'!CR28="","",'statement of marks'!CR28)</f>
        <v>67</v>
      </c>
      <c r="Q687" s="278">
        <f>IF('statement of marks'!CS28="","",'statement of marks'!CS28)</f>
        <v>97</v>
      </c>
      <c r="R687" s="270">
        <f>IF('statement of marks'!CT28="","",'statement of marks'!CT28)</f>
        <v>39</v>
      </c>
      <c r="S687" s="944">
        <f>IF('statement of marks'!CU28="","",'statement of marks'!CU28)</f>
        <v>39</v>
      </c>
      <c r="T687" s="270">
        <f>IF('statement of marks'!CV28="","",'statement of marks'!CV28)</f>
        <v>20</v>
      </c>
      <c r="U687" s="277">
        <f>IF('statement of marks'!CW28="","",'statement of marks'!CW28)</f>
        <v>98</v>
      </c>
      <c r="V687" s="279">
        <f>IF('statement of marks'!CX28="","",'statement of marks'!CX28)</f>
        <v>195</v>
      </c>
      <c r="W687" s="270">
        <f>IF('statement of marks'!CY28="","",'statement of marks'!CY28)</f>
        <v>98</v>
      </c>
      <c r="X687" s="271" t="str">
        <f>IF('statement of marks'!CZ28="","",'statement of marks'!CZ28)</f>
        <v>A</v>
      </c>
    </row>
    <row r="688" spans="1:24" ht="15" customHeight="1">
      <c r="A688" s="283"/>
      <c r="B688" s="774" t="str">
        <f>IF('statement of marks'!$DC$3="","",'statement of marks'!$DC$3)</f>
        <v>SCIENCE</v>
      </c>
      <c r="C688" s="784"/>
      <c r="D688" s="270">
        <f>IF('statement of marks'!DC28="","",'statement of marks'!DC28)</f>
        <v>5</v>
      </c>
      <c r="E688" s="270">
        <f>IF('statement of marks'!DD28="","",'statement of marks'!DD28)</f>
        <v>5</v>
      </c>
      <c r="F688" s="277">
        <f>IF('statement of marks'!DE28="","",'statement of marks'!DE28)</f>
        <v>10</v>
      </c>
      <c r="G688" s="270">
        <f>IF('statement of marks'!DF28="","",'statement of marks'!DF28)</f>
        <v>5</v>
      </c>
      <c r="H688" s="270">
        <f>IF('statement of marks'!DG28="","",'statement of marks'!DG28)</f>
        <v>5</v>
      </c>
      <c r="I688" s="277">
        <f>IF('statement of marks'!DH28="","",'statement of marks'!DH28)</f>
        <v>10</v>
      </c>
      <c r="J688" s="270">
        <f>IF('statement of marks'!DI28="","",'statement of marks'!DI28)</f>
        <v>5</v>
      </c>
      <c r="K688" s="270">
        <f>IF('statement of marks'!DJ28="","",'statement of marks'!DJ28)</f>
        <v>5</v>
      </c>
      <c r="L688" s="277">
        <f>IF('statement of marks'!DK28="","",'statement of marks'!DK28)</f>
        <v>10</v>
      </c>
      <c r="M688" s="270">
        <f>IF('statement of marks'!DM28="","",'statement of marks'!DM28)</f>
        <v>50</v>
      </c>
      <c r="N688" s="944"/>
      <c r="O688" s="270">
        <f>IF('statement of marks'!DN28="","",'statement of marks'!DN28)</f>
        <v>20</v>
      </c>
      <c r="P688" s="277">
        <f>IF('statement of marks'!DO28="","",'statement of marks'!DO28)</f>
        <v>70</v>
      </c>
      <c r="Q688" s="278">
        <f>IF('statement of marks'!DP28="","",'statement of marks'!DP28)</f>
        <v>100</v>
      </c>
      <c r="R688" s="270">
        <f>IF('statement of marks'!DQ28="","",'statement of marks'!DQ28)</f>
        <v>70</v>
      </c>
      <c r="S688" s="944"/>
      <c r="T688" s="270">
        <f>IF('statement of marks'!DR28="","",'statement of marks'!DR28)</f>
        <v>30</v>
      </c>
      <c r="U688" s="277">
        <f>IF('statement of marks'!DS28="","",'statement of marks'!DS28)</f>
        <v>100</v>
      </c>
      <c r="V688" s="279">
        <f>IF('statement of marks'!DT28="","",'statement of marks'!DT28)</f>
        <v>200</v>
      </c>
      <c r="W688" s="270">
        <f>IF('statement of marks'!DU28="","",'statement of marks'!DU28)</f>
        <v>100</v>
      </c>
      <c r="X688" s="271" t="str">
        <f>IF('statement of marks'!DV28="","",'statement of marks'!DV28)</f>
        <v>A</v>
      </c>
    </row>
    <row r="689" spans="1:24" ht="15" customHeight="1">
      <c r="A689" s="283"/>
      <c r="B689" s="774" t="str">
        <f>IF('statement of marks'!$DY$3="","",'statement of marks'!$DY$3)</f>
        <v>SOCIAL STUDIES</v>
      </c>
      <c r="C689" s="784"/>
      <c r="D689" s="270">
        <f>IF('statement of marks'!DY28="","",'statement of marks'!DY28)</f>
        <v>5</v>
      </c>
      <c r="E689" s="270">
        <f>IF('statement of marks'!DZ28="","",'statement of marks'!DZ28)</f>
        <v>5</v>
      </c>
      <c r="F689" s="277">
        <f>IF('statement of marks'!EA28="","",'statement of marks'!EA28)</f>
        <v>10</v>
      </c>
      <c r="G689" s="270">
        <f>IF('statement of marks'!EB28="","",'statement of marks'!EB28)</f>
        <v>5</v>
      </c>
      <c r="H689" s="270">
        <f>IF('statement of marks'!EC28="","",'statement of marks'!EC28)</f>
        <v>5</v>
      </c>
      <c r="I689" s="277">
        <f>IF('statement of marks'!ED28="","",'statement of marks'!ED28)</f>
        <v>10</v>
      </c>
      <c r="J689" s="270">
        <f>IF('statement of marks'!EE28="","",'statement of marks'!EE28)</f>
        <v>5</v>
      </c>
      <c r="K689" s="270">
        <f>IF('statement of marks'!EF28="","",'statement of marks'!EF28)</f>
        <v>5</v>
      </c>
      <c r="L689" s="277">
        <f>IF('statement of marks'!EG28="","",'statement of marks'!EG28)</f>
        <v>10</v>
      </c>
      <c r="M689" s="270">
        <f>IF('statement of marks'!EI28="","",'statement of marks'!EI28)</f>
        <v>50</v>
      </c>
      <c r="N689" s="944"/>
      <c r="O689" s="270">
        <f>IF('statement of marks'!EJ28="","",'statement of marks'!EJ28)</f>
        <v>20</v>
      </c>
      <c r="P689" s="277">
        <f>IF('statement of marks'!EK28="","",'statement of marks'!EK28)</f>
        <v>70</v>
      </c>
      <c r="Q689" s="278">
        <f>IF('statement of marks'!EL28="","",'statement of marks'!EL28)</f>
        <v>100</v>
      </c>
      <c r="R689" s="270">
        <f>IF('statement of marks'!EM28="","",'statement of marks'!EM28)</f>
        <v>70</v>
      </c>
      <c r="S689" s="944"/>
      <c r="T689" s="270">
        <f>IF('statement of marks'!EN28="","",'statement of marks'!EN28)</f>
        <v>30</v>
      </c>
      <c r="U689" s="277">
        <f>IF('statement of marks'!EO28="","",'statement of marks'!EO28)</f>
        <v>100</v>
      </c>
      <c r="V689" s="279">
        <f>IF('statement of marks'!EP28="","",'statement of marks'!EP28)</f>
        <v>200</v>
      </c>
      <c r="W689" s="270">
        <f>IF('statement of marks'!EQ28="","",'statement of marks'!EQ28)</f>
        <v>100</v>
      </c>
      <c r="X689" s="271" t="str">
        <f>IF('statement of marks'!ER28="","",'statement of marks'!ER28)</f>
        <v>A</v>
      </c>
    </row>
    <row r="690" spans="1:24" ht="15" customHeight="1">
      <c r="A690" s="283"/>
      <c r="B690" s="774" t="s">
        <v>173</v>
      </c>
      <c r="C690" s="784"/>
      <c r="D690" s="792" t="s">
        <v>168</v>
      </c>
      <c r="E690" s="792"/>
      <c r="F690" s="792"/>
      <c r="G690" s="792" t="s">
        <v>169</v>
      </c>
      <c r="H690" s="792"/>
      <c r="I690" s="792"/>
      <c r="J690" s="792" t="s">
        <v>178</v>
      </c>
      <c r="K690" s="792"/>
      <c r="L690" s="792"/>
      <c r="M690" s="792" t="s">
        <v>170</v>
      </c>
      <c r="N690" s="792"/>
      <c r="O690" s="792"/>
      <c r="P690" s="792"/>
      <c r="Q690" s="792" t="s">
        <v>223</v>
      </c>
      <c r="R690" s="792"/>
      <c r="S690" s="792"/>
      <c r="T690" s="792"/>
      <c r="U690" s="280"/>
      <c r="V690" s="792" t="s">
        <v>218</v>
      </c>
      <c r="W690" s="792"/>
      <c r="X690" s="827"/>
    </row>
    <row r="691" spans="1:24" ht="15" customHeight="1">
      <c r="A691" s="284"/>
      <c r="B691" s="828" t="s">
        <v>167</v>
      </c>
      <c r="C691" s="829"/>
      <c r="D691" s="830">
        <f>IF('statement of marks'!EU$6="","",'statement of marks'!EU$6)</f>
        <v>20</v>
      </c>
      <c r="E691" s="830"/>
      <c r="F691" s="830"/>
      <c r="G691" s="830">
        <f>IF('statement of marks'!EV$6="","",'statement of marks'!EV$6)</f>
        <v>20</v>
      </c>
      <c r="H691" s="830"/>
      <c r="I691" s="830"/>
      <c r="J691" s="830">
        <f>IF('statement of marks'!EX$6="","",'statement of marks'!EX$6)</f>
        <v>20</v>
      </c>
      <c r="K691" s="830"/>
      <c r="L691" s="830"/>
      <c r="M691" s="830">
        <f>IF('statement of marks'!EW$6="","",'statement of marks'!EW$6)</f>
        <v>20</v>
      </c>
      <c r="N691" s="830"/>
      <c r="O691" s="830"/>
      <c r="P691" s="830"/>
      <c r="Q691" s="830">
        <f>IF('statement of marks'!EY$6="","",'statement of marks'!EY$6)</f>
        <v>20</v>
      </c>
      <c r="R691" s="830"/>
      <c r="S691" s="830"/>
      <c r="T691" s="830"/>
      <c r="U691" s="289"/>
      <c r="V691" s="272">
        <f>IF('statement of marks'!EZ$6="","",'statement of marks'!EZ$6)</f>
        <v>100</v>
      </c>
      <c r="W691" s="272" t="s">
        <v>222</v>
      </c>
      <c r="X691" s="276" t="s">
        <v>69</v>
      </c>
    </row>
    <row r="692" spans="1:24" ht="15" customHeight="1">
      <c r="A692" s="283"/>
      <c r="B692" s="774" t="str">
        <f>IF('statement of marks'!$EU$3="","",'statement of marks'!$EU$3)</f>
        <v>WORK EXPERIENCE</v>
      </c>
      <c r="C692" s="784"/>
      <c r="D692" s="783">
        <f>IF('statement of marks'!EU28="","",'statement of marks'!EU28)</f>
        <v>20</v>
      </c>
      <c r="E692" s="783"/>
      <c r="F692" s="783"/>
      <c r="G692" s="783">
        <f>IF('statement of marks'!EV28="","",'statement of marks'!EV28)</f>
        <v>20</v>
      </c>
      <c r="H692" s="783"/>
      <c r="I692" s="783"/>
      <c r="J692" s="783">
        <f>IF('statement of marks'!EX28="","",'statement of marks'!EX28)</f>
        <v>20</v>
      </c>
      <c r="K692" s="783"/>
      <c r="L692" s="783"/>
      <c r="M692" s="783">
        <f>IF('statement of marks'!EW28="","",'statement of marks'!EW28)</f>
        <v>20</v>
      </c>
      <c r="N692" s="783"/>
      <c r="O692" s="783"/>
      <c r="P692" s="783"/>
      <c r="Q692" s="783">
        <f>IF('statement of marks'!EY28="","",'statement of marks'!EY28)</f>
        <v>20</v>
      </c>
      <c r="R692" s="783"/>
      <c r="S692" s="783"/>
      <c r="T692" s="783"/>
      <c r="U692" s="280"/>
      <c r="V692" s="280">
        <f>IF('statement of marks'!EZ28="","",'statement of marks'!EZ28)</f>
        <v>100</v>
      </c>
      <c r="W692" s="280">
        <f>IF('statement of marks'!FA28="","",'statement of marks'!FA28)</f>
        <v>100</v>
      </c>
      <c r="X692" s="281" t="str">
        <f>IF('statement of marks'!FB28="","",'statement of marks'!FB28)</f>
        <v>A</v>
      </c>
    </row>
    <row r="693" spans="1:24" ht="15" customHeight="1">
      <c r="A693" s="283"/>
      <c r="B693" s="774" t="str">
        <f>IF('statement of marks'!$FE$3="","",'statement of marks'!$FE$3)</f>
        <v>ART EDUCATION</v>
      </c>
      <c r="C693" s="784"/>
      <c r="D693" s="783">
        <f>IF('statement of marks'!FE28="","",'statement of marks'!FE28)</f>
        <v>20</v>
      </c>
      <c r="E693" s="783"/>
      <c r="F693" s="783"/>
      <c r="G693" s="783">
        <f>IF('statement of marks'!FF28="","",'statement of marks'!FF28)</f>
        <v>20</v>
      </c>
      <c r="H693" s="783"/>
      <c r="I693" s="783"/>
      <c r="J693" s="783">
        <f>IF('statement of marks'!FH28="","",'statement of marks'!FH28)</f>
        <v>20</v>
      </c>
      <c r="K693" s="783"/>
      <c r="L693" s="783"/>
      <c r="M693" s="783">
        <f>IF('statement of marks'!FG28="","",'statement of marks'!FG28)</f>
        <v>20</v>
      </c>
      <c r="N693" s="783"/>
      <c r="O693" s="783"/>
      <c r="P693" s="783"/>
      <c r="Q693" s="783">
        <f>IF('statement of marks'!FI28="","",'statement of marks'!FI28)</f>
        <v>20</v>
      </c>
      <c r="R693" s="783"/>
      <c r="S693" s="783"/>
      <c r="T693" s="783"/>
      <c r="U693" s="280"/>
      <c r="V693" s="280">
        <f>IF('statement of marks'!FJ28="","",'statement of marks'!FJ28)</f>
        <v>100</v>
      </c>
      <c r="W693" s="280">
        <f>IF('statement of marks'!FK28="","",'statement of marks'!FK28)</f>
        <v>100</v>
      </c>
      <c r="X693" s="281" t="str">
        <f>IF('statement of marks'!FL28="","",'statement of marks'!FL28)</f>
        <v>A</v>
      </c>
    </row>
    <row r="694" spans="1:24" ht="15" customHeight="1">
      <c r="A694" s="283"/>
      <c r="B694" s="774" t="str">
        <f>IF('statement of marks'!$FO$3="","",'statement of marks'!$FO$3)</f>
        <v>PHYSICIAL EDUCATION</v>
      </c>
      <c r="C694" s="784"/>
      <c r="D694" s="783">
        <f>IF('statement of marks'!FO28="","",'statement of marks'!FO28)</f>
        <v>20</v>
      </c>
      <c r="E694" s="783"/>
      <c r="F694" s="783"/>
      <c r="G694" s="783">
        <f>IF('statement of marks'!FP28="","",'statement of marks'!FP28)</f>
        <v>20</v>
      </c>
      <c r="H694" s="783"/>
      <c r="I694" s="783"/>
      <c r="J694" s="783">
        <f>IF('statement of marks'!FR28="","",'statement of marks'!FR28)</f>
        <v>20</v>
      </c>
      <c r="K694" s="783"/>
      <c r="L694" s="783"/>
      <c r="M694" s="783">
        <f>IF('statement of marks'!FQ28="","",'statement of marks'!FQ28)</f>
        <v>20</v>
      </c>
      <c r="N694" s="783"/>
      <c r="O694" s="783"/>
      <c r="P694" s="783"/>
      <c r="Q694" s="783">
        <f>IF('statement of marks'!FS28="","",'statement of marks'!FS28)</f>
        <v>20</v>
      </c>
      <c r="R694" s="783"/>
      <c r="S694" s="783"/>
      <c r="T694" s="783"/>
      <c r="U694" s="280"/>
      <c r="V694" s="280">
        <f>IF('statement of marks'!FT28="","",'statement of marks'!FT28)</f>
        <v>100</v>
      </c>
      <c r="W694" s="280">
        <f>IF('statement of marks'!FU28="","",'statement of marks'!FU28)</f>
        <v>100</v>
      </c>
      <c r="X694" s="281" t="str">
        <f>IF('statement of marks'!FV28="","",'statement of marks'!FV28)</f>
        <v>A</v>
      </c>
    </row>
    <row r="695" spans="1:24" ht="15" customHeight="1">
      <c r="A695" s="283"/>
      <c r="B695" s="771" t="s">
        <v>174</v>
      </c>
      <c r="C695" s="774"/>
      <c r="D695" s="792" t="str">
        <f>details!$DZ$3</f>
        <v>AUGUST</v>
      </c>
      <c r="E695" s="792"/>
      <c r="F695" s="792"/>
      <c r="G695" s="792" t="str">
        <f>details!$ED$3</f>
        <v>OCTOBER</v>
      </c>
      <c r="H695" s="792"/>
      <c r="I695" s="792"/>
      <c r="J695" s="792" t="str">
        <f>details!$EL$3</f>
        <v>FEBURARY</v>
      </c>
      <c r="K695" s="792"/>
      <c r="L695" s="792"/>
      <c r="M695" s="792" t="str">
        <f>details!$EH$3</f>
        <v>DECEMBER</v>
      </c>
      <c r="N695" s="792"/>
      <c r="O695" s="792"/>
      <c r="P695" s="792"/>
      <c r="Q695" s="792" t="str">
        <f>details!$EP$3</f>
        <v>GRAND TOAL</v>
      </c>
      <c r="R695" s="792"/>
      <c r="S695" s="792"/>
      <c r="T695" s="792"/>
      <c r="U695" s="759" t="s">
        <v>119</v>
      </c>
      <c r="V695" s="760"/>
      <c r="W695" s="760"/>
      <c r="X695" s="761"/>
    </row>
    <row r="696" spans="1:24" ht="15" customHeight="1">
      <c r="A696" s="283"/>
      <c r="B696" s="774" t="s">
        <v>176</v>
      </c>
      <c r="C696" s="784"/>
      <c r="D696" s="826" t="str">
        <f>IF(details!EA28="","",details!EA28)</f>
        <v/>
      </c>
      <c r="E696" s="826"/>
      <c r="F696" s="826"/>
      <c r="G696" s="826" t="str">
        <f>IF(details!EE28="","",details!EE28)</f>
        <v/>
      </c>
      <c r="H696" s="826"/>
      <c r="I696" s="826"/>
      <c r="J696" s="826" t="str">
        <f>IF(details!EM28="","",details!EM28)</f>
        <v/>
      </c>
      <c r="K696" s="826"/>
      <c r="L696" s="826"/>
      <c r="M696" s="826" t="str">
        <f>IF(details!EI28="","",details!EI28)</f>
        <v/>
      </c>
      <c r="N696" s="826"/>
      <c r="O696" s="826"/>
      <c r="P696" s="826"/>
      <c r="Q696" s="826" t="str">
        <f>IF(details!EQ28="","",details!EQ28)</f>
        <v/>
      </c>
      <c r="R696" s="826"/>
      <c r="S696" s="826"/>
      <c r="T696" s="826"/>
      <c r="U696" s="762">
        <f>'statement of marks'!$HL$108</f>
        <v>45046</v>
      </c>
      <c r="V696" s="763"/>
      <c r="W696" s="763"/>
      <c r="X696" s="764"/>
    </row>
    <row r="697" spans="1:24" ht="15" customHeight="1">
      <c r="A697" s="283"/>
      <c r="B697" s="823" t="s">
        <v>175</v>
      </c>
      <c r="C697" s="824"/>
      <c r="D697" s="825" t="str">
        <f>IF(details!DZ28="","",details!DZ28)</f>
        <v/>
      </c>
      <c r="E697" s="825"/>
      <c r="F697" s="825"/>
      <c r="G697" s="825" t="str">
        <f>IF(details!ED28="","",details!ED28)</f>
        <v/>
      </c>
      <c r="H697" s="825"/>
      <c r="I697" s="825"/>
      <c r="J697" s="825" t="str">
        <f>IF(details!EL28="","",details!EL28)</f>
        <v/>
      </c>
      <c r="K697" s="825"/>
      <c r="L697" s="825"/>
      <c r="M697" s="825" t="str">
        <f>IF(details!EH28="","",details!EH28)</f>
        <v/>
      </c>
      <c r="N697" s="825"/>
      <c r="O697" s="825"/>
      <c r="P697" s="825"/>
      <c r="Q697" s="825" t="str">
        <f>IF(details!EP28="","",details!EP28)</f>
        <v/>
      </c>
      <c r="R697" s="825"/>
      <c r="S697" s="825"/>
      <c r="T697" s="825"/>
      <c r="U697" s="759"/>
      <c r="V697" s="760"/>
      <c r="W697" s="760"/>
      <c r="X697" s="761"/>
    </row>
    <row r="698" spans="1:24" ht="15" customHeight="1">
      <c r="A698" s="816"/>
      <c r="B698" s="818" t="s">
        <v>235</v>
      </c>
      <c r="C698" s="819"/>
      <c r="D698" s="813" t="s">
        <v>190</v>
      </c>
      <c r="E698" s="813"/>
      <c r="F698" s="813"/>
      <c r="G698" s="813" t="s">
        <v>191</v>
      </c>
      <c r="H698" s="813"/>
      <c r="I698" s="813"/>
      <c r="J698" s="813" t="s">
        <v>148</v>
      </c>
      <c r="K698" s="813"/>
      <c r="L698" s="813"/>
      <c r="M698" s="813" t="s">
        <v>224</v>
      </c>
      <c r="N698" s="813"/>
      <c r="O698" s="813"/>
      <c r="P698" s="813"/>
      <c r="Q698" s="822" t="s">
        <v>196</v>
      </c>
      <c r="R698" s="822"/>
      <c r="S698" s="822"/>
      <c r="T698" s="822"/>
      <c r="U698" s="813" t="s">
        <v>233</v>
      </c>
      <c r="V698" s="813"/>
      <c r="W698" s="813"/>
      <c r="X698" s="815"/>
    </row>
    <row r="699" spans="1:24" ht="15" customHeight="1">
      <c r="A699" s="817"/>
      <c r="B699" s="820"/>
      <c r="C699" s="821"/>
      <c r="D699" s="813">
        <f>'statement of marks'!HJ28</f>
        <v>1200</v>
      </c>
      <c r="E699" s="813"/>
      <c r="F699" s="813"/>
      <c r="G699" s="813">
        <f>'statement of marks'!HK28</f>
        <v>1185</v>
      </c>
      <c r="H699" s="813"/>
      <c r="I699" s="813"/>
      <c r="J699" s="814">
        <f>'statement of marks'!HL28</f>
        <v>98.75</v>
      </c>
      <c r="K699" s="814"/>
      <c r="L699" s="814"/>
      <c r="M699" s="813" t="str">
        <f>'statement of marks'!HO28</f>
        <v>A</v>
      </c>
      <c r="N699" s="813"/>
      <c r="O699" s="813"/>
      <c r="P699" s="813"/>
      <c r="Q699" s="813">
        <f>'statement of marks'!HN28</f>
        <v>1</v>
      </c>
      <c r="R699" s="813"/>
      <c r="S699" s="813"/>
      <c r="T699" s="813"/>
      <c r="U699" s="813" t="str">
        <f>'statement of marks'!HI28</f>
        <v>PASSED</v>
      </c>
      <c r="V699" s="813"/>
      <c r="W699" s="813"/>
      <c r="X699" s="815"/>
    </row>
    <row r="700" spans="1:24" ht="15" customHeight="1">
      <c r="A700" s="283"/>
      <c r="B700" s="811" t="s">
        <v>177</v>
      </c>
      <c r="C700" s="812"/>
      <c r="D700" s="792"/>
      <c r="E700" s="792"/>
      <c r="F700" s="792"/>
      <c r="G700" s="792"/>
      <c r="H700" s="792"/>
      <c r="I700" s="792"/>
      <c r="J700" s="792"/>
      <c r="K700" s="792"/>
      <c r="L700" s="792"/>
      <c r="M700" s="792"/>
      <c r="N700" s="792"/>
      <c r="O700" s="792"/>
      <c r="P700" s="792"/>
      <c r="Q700" s="792"/>
      <c r="R700" s="792"/>
      <c r="S700" s="792"/>
      <c r="T700" s="792"/>
      <c r="U700" s="793"/>
      <c r="V700" s="794"/>
      <c r="W700" s="794"/>
      <c r="X700" s="804"/>
    </row>
    <row r="701" spans="1:24" ht="15" customHeight="1">
      <c r="A701" s="283"/>
      <c r="B701" s="809" t="s">
        <v>162</v>
      </c>
      <c r="C701" s="810"/>
      <c r="D701" s="792"/>
      <c r="E701" s="792"/>
      <c r="F701" s="792"/>
      <c r="G701" s="792"/>
      <c r="H701" s="792"/>
      <c r="I701" s="792"/>
      <c r="J701" s="792"/>
      <c r="K701" s="792"/>
      <c r="L701" s="792"/>
      <c r="M701" s="792"/>
      <c r="N701" s="792"/>
      <c r="O701" s="792"/>
      <c r="P701" s="792"/>
      <c r="Q701" s="792"/>
      <c r="R701" s="792"/>
      <c r="S701" s="792"/>
      <c r="T701" s="792"/>
      <c r="U701" s="796"/>
      <c r="V701" s="797"/>
      <c r="W701" s="797"/>
      <c r="X701" s="805"/>
    </row>
    <row r="702" spans="1:24" ht="15" customHeight="1">
      <c r="A702" s="283"/>
      <c r="B702" s="811" t="s">
        <v>163</v>
      </c>
      <c r="C702" s="812"/>
      <c r="D702" s="792"/>
      <c r="E702" s="792"/>
      <c r="F702" s="792"/>
      <c r="G702" s="792"/>
      <c r="H702" s="792"/>
      <c r="I702" s="792"/>
      <c r="J702" s="792"/>
      <c r="K702" s="792"/>
      <c r="L702" s="792"/>
      <c r="M702" s="792"/>
      <c r="N702" s="792"/>
      <c r="O702" s="792"/>
      <c r="P702" s="792"/>
      <c r="Q702" s="793" t="s">
        <v>225</v>
      </c>
      <c r="R702" s="794"/>
      <c r="S702" s="794"/>
      <c r="T702" s="795"/>
      <c r="U702" s="806"/>
      <c r="V702" s="807"/>
      <c r="W702" s="807"/>
      <c r="X702" s="808"/>
    </row>
    <row r="703" spans="1:24" ht="15" customHeight="1">
      <c r="A703" s="283"/>
      <c r="B703" s="802" t="s">
        <v>164</v>
      </c>
      <c r="C703" s="803"/>
      <c r="D703" s="792"/>
      <c r="E703" s="792"/>
      <c r="F703" s="792"/>
      <c r="G703" s="792"/>
      <c r="H703" s="792"/>
      <c r="I703" s="792"/>
      <c r="J703" s="792"/>
      <c r="K703" s="792"/>
      <c r="L703" s="792"/>
      <c r="M703" s="792"/>
      <c r="N703" s="792"/>
      <c r="O703" s="792"/>
      <c r="P703" s="792"/>
      <c r="Q703" s="796"/>
      <c r="R703" s="797"/>
      <c r="S703" s="797"/>
      <c r="T703" s="798"/>
      <c r="U703" s="785" t="s">
        <v>164</v>
      </c>
      <c r="V703" s="785"/>
      <c r="W703" s="785"/>
      <c r="X703" s="786"/>
    </row>
    <row r="704" spans="1:24" ht="15" customHeight="1" thickBot="1">
      <c r="A704" s="282"/>
      <c r="B704" s="787" t="s">
        <v>226</v>
      </c>
      <c r="C704" s="788"/>
      <c r="D704" s="789"/>
      <c r="E704" s="789"/>
      <c r="F704" s="789"/>
      <c r="G704" s="789"/>
      <c r="H704" s="789"/>
      <c r="I704" s="789"/>
      <c r="J704" s="789"/>
      <c r="K704" s="789"/>
      <c r="L704" s="789"/>
      <c r="M704" s="789"/>
      <c r="N704" s="789"/>
      <c r="O704" s="789"/>
      <c r="P704" s="789"/>
      <c r="Q704" s="799"/>
      <c r="R704" s="800"/>
      <c r="S704" s="800"/>
      <c r="T704" s="801"/>
      <c r="U704" s="790" t="s">
        <v>180</v>
      </c>
      <c r="V704" s="790"/>
      <c r="W704" s="790"/>
      <c r="X704" s="791"/>
    </row>
    <row r="705" spans="1:24" ht="15" customHeight="1">
      <c r="A705" s="285"/>
      <c r="B705" s="765" t="s">
        <v>179</v>
      </c>
      <c r="C705" s="766"/>
      <c r="D705" s="766"/>
      <c r="E705" s="766"/>
      <c r="F705" s="766"/>
      <c r="G705" s="766"/>
      <c r="H705" s="766"/>
      <c r="I705" s="766"/>
      <c r="J705" s="766"/>
      <c r="K705" s="766"/>
      <c r="L705" s="766"/>
      <c r="M705" s="766"/>
      <c r="N705" s="766"/>
      <c r="O705" s="766"/>
      <c r="P705" s="766"/>
      <c r="Q705" s="766"/>
      <c r="R705" s="766"/>
      <c r="S705" s="766"/>
      <c r="T705" s="766"/>
      <c r="U705" s="766"/>
      <c r="V705" s="766"/>
      <c r="W705" s="766"/>
      <c r="X705" s="767"/>
    </row>
    <row r="706" spans="1:24" ht="15" customHeight="1">
      <c r="A706" s="283"/>
      <c r="B706" s="768" t="str">
        <f>IF('statement of marks'!$A$1="","",'statement of marks'!$A$1)</f>
        <v>GOVT. HR. SEC. SCHOOL, MARJEEVI, NIMBAHERA</v>
      </c>
      <c r="C706" s="769"/>
      <c r="D706" s="769"/>
      <c r="E706" s="769"/>
      <c r="F706" s="769"/>
      <c r="G706" s="769"/>
      <c r="H706" s="769"/>
      <c r="I706" s="769"/>
      <c r="J706" s="769"/>
      <c r="K706" s="769"/>
      <c r="L706" s="769"/>
      <c r="M706" s="769"/>
      <c r="N706" s="769"/>
      <c r="O706" s="769"/>
      <c r="P706" s="769"/>
      <c r="Q706" s="769"/>
      <c r="R706" s="769"/>
      <c r="S706" s="769"/>
      <c r="T706" s="769"/>
      <c r="U706" s="769"/>
      <c r="V706" s="769"/>
      <c r="W706" s="769"/>
      <c r="X706" s="770"/>
    </row>
    <row r="707" spans="1:24" ht="15" customHeight="1">
      <c r="A707" s="283"/>
      <c r="B707" s="771" t="s">
        <v>118</v>
      </c>
      <c r="C707" s="771"/>
      <c r="D707" s="771" t="str">
        <f>IF('statement of marks'!$H$3="","",'statement of marks'!$H$3)</f>
        <v>2022-23</v>
      </c>
      <c r="E707" s="771"/>
      <c r="F707" s="771"/>
      <c r="G707" s="771"/>
      <c r="H707" s="771"/>
      <c r="I707" s="771"/>
      <c r="J707" s="771"/>
      <c r="K707" s="771"/>
      <c r="L707" s="771"/>
      <c r="M707" s="771"/>
      <c r="N707" s="771"/>
      <c r="O707" s="771"/>
      <c r="P707" s="771"/>
      <c r="Q707" s="771"/>
      <c r="R707" s="771"/>
      <c r="S707" s="771"/>
      <c r="T707" s="771"/>
      <c r="U707" s="771"/>
      <c r="V707" s="771"/>
      <c r="W707" s="771"/>
      <c r="X707" s="772"/>
    </row>
    <row r="708" spans="1:24" ht="15" customHeight="1">
      <c r="A708" s="283"/>
      <c r="B708" s="771" t="s">
        <v>158</v>
      </c>
      <c r="C708" s="771"/>
      <c r="D708" s="771" t="str">
        <f>IF('statement of marks'!I29="","",'statement of marks'!I29)</f>
        <v>A23</v>
      </c>
      <c r="E708" s="771"/>
      <c r="F708" s="771"/>
      <c r="G708" s="771"/>
      <c r="H708" s="771"/>
      <c r="I708" s="771"/>
      <c r="J708" s="771"/>
      <c r="K708" s="771"/>
      <c r="L708" s="771"/>
      <c r="M708" s="771"/>
      <c r="N708" s="771"/>
      <c r="O708" s="771"/>
      <c r="P708" s="771"/>
      <c r="Q708" s="771"/>
      <c r="R708" s="771"/>
      <c r="S708" s="771"/>
      <c r="T708" s="771"/>
      <c r="U708" s="771"/>
      <c r="V708" s="771"/>
      <c r="W708" s="771"/>
      <c r="X708" s="772"/>
    </row>
    <row r="709" spans="1:24" ht="15" customHeight="1">
      <c r="A709" s="283"/>
      <c r="B709" s="771" t="s">
        <v>20</v>
      </c>
      <c r="C709" s="771"/>
      <c r="D709" s="771" t="str">
        <f>IF('statement of marks'!J29="","",'statement of marks'!J29)</f>
        <v>B23</v>
      </c>
      <c r="E709" s="771"/>
      <c r="F709" s="771"/>
      <c r="G709" s="771"/>
      <c r="H709" s="771"/>
      <c r="I709" s="771"/>
      <c r="J709" s="771"/>
      <c r="K709" s="771"/>
      <c r="L709" s="771"/>
      <c r="M709" s="771"/>
      <c r="N709" s="771"/>
      <c r="O709" s="771"/>
      <c r="P709" s="771"/>
      <c r="Q709" s="771"/>
      <c r="R709" s="771"/>
      <c r="S709" s="771"/>
      <c r="T709" s="771"/>
      <c r="U709" s="771"/>
      <c r="V709" s="771"/>
      <c r="W709" s="771"/>
      <c r="X709" s="772"/>
    </row>
    <row r="710" spans="1:24" ht="15" customHeight="1">
      <c r="A710" s="283"/>
      <c r="B710" s="773" t="s">
        <v>21</v>
      </c>
      <c r="C710" s="773"/>
      <c r="D710" s="773" t="str">
        <f>IF('statement of marks'!K29="","",'statement of marks'!K29)</f>
        <v>C23</v>
      </c>
      <c r="E710" s="773"/>
      <c r="F710" s="773"/>
      <c r="G710" s="771"/>
      <c r="H710" s="771"/>
      <c r="I710" s="771"/>
      <c r="J710" s="771"/>
      <c r="K710" s="771"/>
      <c r="L710" s="771"/>
      <c r="M710" s="771"/>
      <c r="N710" s="771"/>
      <c r="O710" s="771"/>
      <c r="P710" s="771"/>
      <c r="Q710" s="771"/>
      <c r="R710" s="771"/>
      <c r="S710" s="771"/>
      <c r="T710" s="771"/>
      <c r="U710" s="771"/>
      <c r="V710" s="771"/>
      <c r="W710" s="771"/>
      <c r="X710" s="772"/>
    </row>
    <row r="711" spans="1:24" ht="15" customHeight="1">
      <c r="A711" s="283"/>
      <c r="B711" s="771" t="s">
        <v>159</v>
      </c>
      <c r="C711" s="771"/>
      <c r="D711" s="771" t="str">
        <f>IF('statement of marks'!$G$3="","",'statement of marks'!$G$3)</f>
        <v>6 A</v>
      </c>
      <c r="E711" s="771"/>
      <c r="F711" s="774"/>
      <c r="G711" s="775" t="s">
        <v>160</v>
      </c>
      <c r="H711" s="775"/>
      <c r="I711" s="775"/>
      <c r="J711" s="775">
        <f>IF('statement of marks'!D29="","",'statement of marks'!D29)</f>
        <v>823</v>
      </c>
      <c r="K711" s="775"/>
      <c r="L711" s="775"/>
      <c r="M711" s="776" t="s">
        <v>79</v>
      </c>
      <c r="N711" s="938"/>
      <c r="O711" s="775"/>
      <c r="P711" s="775"/>
      <c r="Q711" s="775" t="str">
        <f>IF('statement of marks'!F29="","",'statement of marks'!F29)</f>
        <v/>
      </c>
      <c r="R711" s="775"/>
      <c r="S711" s="775"/>
      <c r="T711" s="777"/>
      <c r="U711" s="778" t="str">
        <f>IF('statement of marks'!$I$3="","",'statement of marks'!$I$3)</f>
        <v>SCHOOL DISE CODE</v>
      </c>
      <c r="V711" s="779"/>
      <c r="W711" s="779"/>
      <c r="X711" s="780"/>
    </row>
    <row r="712" spans="1:24" ht="15" customHeight="1">
      <c r="A712" s="283"/>
      <c r="B712" s="263" t="s">
        <v>172</v>
      </c>
      <c r="C712" s="264"/>
      <c r="D712" s="781" t="str">
        <f>IF('statement of marks'!G29="","",'statement of marks'!G29)</f>
        <v/>
      </c>
      <c r="E712" s="782"/>
      <c r="F712" s="782"/>
      <c r="G712" s="834" t="str">
        <f>IF('statement of marks'!H29="","",'statement of marks'!H29)</f>
        <v/>
      </c>
      <c r="H712" s="834"/>
      <c r="I712" s="834"/>
      <c r="J712" s="834"/>
      <c r="K712" s="834"/>
      <c r="L712" s="834"/>
      <c r="M712" s="834"/>
      <c r="N712" s="834"/>
      <c r="O712" s="834"/>
      <c r="P712" s="834"/>
      <c r="Q712" s="834"/>
      <c r="R712" s="834"/>
      <c r="S712" s="834"/>
      <c r="T712" s="835"/>
      <c r="U712" s="774" t="str">
        <f>IF('statement of marks'!$J$3="","",'statement of marks'!$J$3)</f>
        <v>08291009401</v>
      </c>
      <c r="V712" s="784"/>
      <c r="W712" s="784"/>
      <c r="X712" s="836"/>
    </row>
    <row r="713" spans="1:24" ht="15" customHeight="1">
      <c r="A713" s="283"/>
      <c r="B713" s="265" t="s">
        <v>161</v>
      </c>
      <c r="C713" s="266" t="s">
        <v>166</v>
      </c>
      <c r="D713" s="837" t="s">
        <v>168</v>
      </c>
      <c r="E713" s="837"/>
      <c r="F713" s="837"/>
      <c r="G713" s="837" t="s">
        <v>169</v>
      </c>
      <c r="H713" s="837"/>
      <c r="I713" s="837"/>
      <c r="J713" s="837" t="s">
        <v>170</v>
      </c>
      <c r="K713" s="837"/>
      <c r="L713" s="837"/>
      <c r="M713" s="838" t="s">
        <v>171</v>
      </c>
      <c r="N713" s="838"/>
      <c r="O713" s="838"/>
      <c r="P713" s="838"/>
      <c r="Q713" s="839" t="s">
        <v>217</v>
      </c>
      <c r="R713" s="841" t="s">
        <v>91</v>
      </c>
      <c r="S713" s="841"/>
      <c r="T713" s="841"/>
      <c r="U713" s="842"/>
      <c r="V713" s="783" t="s">
        <v>218</v>
      </c>
      <c r="W713" s="783"/>
      <c r="X713" s="831"/>
    </row>
    <row r="714" spans="1:24" ht="15" customHeight="1">
      <c r="A714" s="283"/>
      <c r="B714" s="265"/>
      <c r="C714" s="266"/>
      <c r="D714" s="267" t="s">
        <v>219</v>
      </c>
      <c r="E714" s="267" t="s">
        <v>220</v>
      </c>
      <c r="F714" s="268" t="s">
        <v>221</v>
      </c>
      <c r="G714" s="267" t="s">
        <v>219</v>
      </c>
      <c r="H714" s="267" t="s">
        <v>220</v>
      </c>
      <c r="I714" s="268" t="s">
        <v>221</v>
      </c>
      <c r="J714" s="267" t="s">
        <v>219</v>
      </c>
      <c r="K714" s="267" t="s">
        <v>220</v>
      </c>
      <c r="L714" s="268" t="s">
        <v>221</v>
      </c>
      <c r="M714" s="267" t="s">
        <v>219</v>
      </c>
      <c r="N714" s="943" t="s">
        <v>332</v>
      </c>
      <c r="O714" s="267" t="s">
        <v>220</v>
      </c>
      <c r="P714" s="268" t="s">
        <v>221</v>
      </c>
      <c r="Q714" s="840"/>
      <c r="R714" s="267" t="s">
        <v>219</v>
      </c>
      <c r="S714" s="943" t="s">
        <v>332</v>
      </c>
      <c r="T714" s="267" t="s">
        <v>220</v>
      </c>
      <c r="U714" s="268" t="s">
        <v>221</v>
      </c>
      <c r="V714" s="269" t="s">
        <v>26</v>
      </c>
      <c r="W714" s="270" t="s">
        <v>222</v>
      </c>
      <c r="X714" s="271" t="s">
        <v>69</v>
      </c>
    </row>
    <row r="715" spans="1:24" ht="15" customHeight="1">
      <c r="A715" s="284"/>
      <c r="B715" s="832" t="s">
        <v>167</v>
      </c>
      <c r="C715" s="833"/>
      <c r="D715" s="272">
        <f>IF('statement of marks'!L$6="","",'statement of marks'!L$6)</f>
        <v>5</v>
      </c>
      <c r="E715" s="272">
        <f>IF('statement of marks'!M$6="","",'statement of marks'!M$6)</f>
        <v>5</v>
      </c>
      <c r="F715" s="273">
        <f>IF('statement of marks'!N$6="","",'statement of marks'!N$6)</f>
        <v>10</v>
      </c>
      <c r="G715" s="272">
        <f>IF('statement of marks'!O$6="","",'statement of marks'!O$6)</f>
        <v>5</v>
      </c>
      <c r="H715" s="272">
        <f>IF('statement of marks'!P$6="","",'statement of marks'!P$6)</f>
        <v>5</v>
      </c>
      <c r="I715" s="273">
        <f>IF('statement of marks'!Q$6="","",'statement of marks'!Q$6)</f>
        <v>10</v>
      </c>
      <c r="J715" s="272">
        <f>IF('statement of marks'!R$6="","",'statement of marks'!R$6)</f>
        <v>5</v>
      </c>
      <c r="K715" s="272">
        <f>IF('statement of marks'!S$6="","",'statement of marks'!S$6)</f>
        <v>5</v>
      </c>
      <c r="L715" s="273">
        <f>IF('statement of marks'!T$6="","",'statement of marks'!T$6)</f>
        <v>10</v>
      </c>
      <c r="M715" s="272">
        <f>IF('statement of marks'!V$6="","",'statement of marks'!V$6)</f>
        <v>30</v>
      </c>
      <c r="N715" s="944">
        <f>IF('statement of marks'!W$6="","",'statement of marks'!W$6)</f>
        <v>30</v>
      </c>
      <c r="O715" s="272">
        <f>IF('statement of marks'!X$6="","",'statement of marks'!X$6)</f>
        <v>10</v>
      </c>
      <c r="P715" s="273">
        <f>IF('statement of marks'!Y$6="","",'statement of marks'!Y$6)</f>
        <v>70</v>
      </c>
      <c r="Q715" s="274">
        <f>IF('statement of marks'!Z$6="","",'statement of marks'!Z$6)</f>
        <v>100</v>
      </c>
      <c r="R715" s="272">
        <f>IF('statement of marks'!AA$6="","",'statement of marks'!AA$6)</f>
        <v>40</v>
      </c>
      <c r="S715" s="944">
        <f>IF('statement of marks'!AB$6="","",'statement of marks'!AB$6)</f>
        <v>40</v>
      </c>
      <c r="T715" s="272">
        <f>IF('statement of marks'!AC$6="","",'statement of marks'!AC$6)</f>
        <v>20</v>
      </c>
      <c r="U715" s="273">
        <f>IF('statement of marks'!AD$6="","",'statement of marks'!AD$6)</f>
        <v>100</v>
      </c>
      <c r="V715" s="275">
        <f>IF('statement of marks'!AE$6="","",'statement of marks'!AE$6)</f>
        <v>200</v>
      </c>
      <c r="W715" s="272" t="str">
        <f>IF('statement of marks'!AF$6="","",'statement of marks'!AF$6)</f>
        <v/>
      </c>
      <c r="X715" s="276" t="str">
        <f>IF('statement of marks'!AG$6="","",'statement of marks'!AG$6)</f>
        <v/>
      </c>
    </row>
    <row r="716" spans="1:24" ht="15" customHeight="1">
      <c r="A716" s="283"/>
      <c r="B716" s="774" t="str">
        <f>IF('statement of marks'!$L$3="","",'statement of marks'!$L$3)</f>
        <v>HINDI</v>
      </c>
      <c r="C716" s="784"/>
      <c r="D716" s="270">
        <f>IF('statement of marks'!L29="","",'statement of marks'!L29)</f>
        <v>5</v>
      </c>
      <c r="E716" s="270">
        <f>IF('statement of marks'!M29="","",'statement of marks'!M29)</f>
        <v>5</v>
      </c>
      <c r="F716" s="277">
        <f>IF('statement of marks'!N29="","",'statement of marks'!N29)</f>
        <v>10</v>
      </c>
      <c r="G716" s="270">
        <f>IF('statement of marks'!O29="","",'statement of marks'!O29)</f>
        <v>5</v>
      </c>
      <c r="H716" s="270">
        <f>IF('statement of marks'!P29="","",'statement of marks'!P29)</f>
        <v>5</v>
      </c>
      <c r="I716" s="277">
        <f>IF('statement of marks'!Q29="","",'statement of marks'!Q29)</f>
        <v>10</v>
      </c>
      <c r="J716" s="270">
        <f>IF('statement of marks'!R29="","",'statement of marks'!R29)</f>
        <v>5</v>
      </c>
      <c r="K716" s="270">
        <f>IF('statement of marks'!S29="","",'statement of marks'!S29)</f>
        <v>5</v>
      </c>
      <c r="L716" s="277">
        <f>IF('statement of marks'!T29="","",'statement of marks'!T29)</f>
        <v>10</v>
      </c>
      <c r="M716" s="270">
        <f>IF('statement of marks'!V29="","",'statement of marks'!V29)</f>
        <v>28</v>
      </c>
      <c r="N716" s="944">
        <f>IF('statement of marks'!W29="","",'statement of marks'!W29)</f>
        <v>28</v>
      </c>
      <c r="O716" s="270">
        <f>IF('statement of marks'!X29="","",'statement of marks'!X29)</f>
        <v>8</v>
      </c>
      <c r="P716" s="277">
        <f>IF('statement of marks'!Y29="","",'statement of marks'!Y29)</f>
        <v>64</v>
      </c>
      <c r="Q716" s="278">
        <f>IF('statement of marks'!Z29="","",'statement of marks'!Z29)</f>
        <v>94</v>
      </c>
      <c r="R716" s="270">
        <f>IF('statement of marks'!AA29="","",'statement of marks'!AA29)</f>
        <v>38</v>
      </c>
      <c r="S716" s="944">
        <f>IF('statement of marks'!AB29="","",'statement of marks'!AB29)</f>
        <v>38</v>
      </c>
      <c r="T716" s="270">
        <f>IF('statement of marks'!AC29="","",'statement of marks'!AC29)</f>
        <v>20</v>
      </c>
      <c r="U716" s="277">
        <f>IF('statement of marks'!AD29="","",'statement of marks'!AD29)</f>
        <v>96</v>
      </c>
      <c r="V716" s="279">
        <f>IF('statement of marks'!AE29="","",'statement of marks'!AE29)</f>
        <v>190</v>
      </c>
      <c r="W716" s="270">
        <f>IF('statement of marks'!AF29="","",'statement of marks'!AF29)</f>
        <v>95</v>
      </c>
      <c r="X716" s="271" t="str">
        <f>IF('statement of marks'!AG29="","",'statement of marks'!AG29)</f>
        <v>A</v>
      </c>
    </row>
    <row r="717" spans="1:24" ht="15" customHeight="1">
      <c r="A717" s="283"/>
      <c r="B717" s="774" t="str">
        <f>IF('statement of marks'!$AJ$3="","",'statement of marks'!$AJ$3)</f>
        <v>ENGLISH</v>
      </c>
      <c r="C717" s="784"/>
      <c r="D717" s="270">
        <f>IF('statement of marks'!AJ29="","",'statement of marks'!AJ29)</f>
        <v>5</v>
      </c>
      <c r="E717" s="270">
        <f>IF('statement of marks'!AK29="","",'statement of marks'!AK29)</f>
        <v>5</v>
      </c>
      <c r="F717" s="277">
        <f>IF('statement of marks'!AL29="","",'statement of marks'!AL29)</f>
        <v>10</v>
      </c>
      <c r="G717" s="270">
        <f>IF('statement of marks'!AM29="","",'statement of marks'!AM29)</f>
        <v>5</v>
      </c>
      <c r="H717" s="270">
        <f>IF('statement of marks'!AN29="","",'statement of marks'!AN29)</f>
        <v>5</v>
      </c>
      <c r="I717" s="277">
        <f>IF('statement of marks'!AO29="","",'statement of marks'!AO29)</f>
        <v>10</v>
      </c>
      <c r="J717" s="270">
        <f>IF('statement of marks'!AP29="","",'statement of marks'!AP29)</f>
        <v>5</v>
      </c>
      <c r="K717" s="270">
        <f>IF('statement of marks'!AQ29="","",'statement of marks'!AQ29)</f>
        <v>5</v>
      </c>
      <c r="L717" s="277">
        <f>IF('statement of marks'!AR29="","",'statement of marks'!AR29)</f>
        <v>10</v>
      </c>
      <c r="M717" s="270">
        <f>IF('statement of marks'!AT29="","",'statement of marks'!AT29)</f>
        <v>28</v>
      </c>
      <c r="N717" s="944">
        <f>IF('statement of marks'!AU29="","",'statement of marks'!AU29)</f>
        <v>28</v>
      </c>
      <c r="O717" s="270">
        <f>IF('statement of marks'!AV29="","",'statement of marks'!AV29)</f>
        <v>8</v>
      </c>
      <c r="P717" s="277">
        <f>IF('statement of marks'!AW29="","",'statement of marks'!AW29)</f>
        <v>64</v>
      </c>
      <c r="Q717" s="278">
        <f>IF('statement of marks'!AX29="","",'statement of marks'!AX29)</f>
        <v>94</v>
      </c>
      <c r="R717" s="270">
        <f>IF('statement of marks'!AY29="","",'statement of marks'!AY29)</f>
        <v>38</v>
      </c>
      <c r="S717" s="944">
        <f>IF('statement of marks'!AZ29="","",'statement of marks'!AZ29)</f>
        <v>38</v>
      </c>
      <c r="T717" s="270">
        <f>IF('statement of marks'!BA29="","",'statement of marks'!BA29)</f>
        <v>20</v>
      </c>
      <c r="U717" s="277">
        <f>IF('statement of marks'!BB29="","",'statement of marks'!BB29)</f>
        <v>96</v>
      </c>
      <c r="V717" s="279">
        <f>IF('statement of marks'!BC29="","",'statement of marks'!BC29)</f>
        <v>190</v>
      </c>
      <c r="W717" s="270">
        <f>IF('statement of marks'!BD29="","",'statement of marks'!BD29)</f>
        <v>95</v>
      </c>
      <c r="X717" s="271" t="str">
        <f>IF('statement of marks'!BE29="","",'statement of marks'!BE29)</f>
        <v>A</v>
      </c>
    </row>
    <row r="718" spans="1:24" ht="15" customHeight="1">
      <c r="A718" s="283"/>
      <c r="B718" s="774" t="str">
        <f>IF('statement of marks'!BH29="s","SANSKRIT",IF('statement of marks'!BH29="u","URDU",IF('statement of marks'!BH29="g","GUJRATI",IF('statement of marks'!BH29="p","PUNJABI",IF('statement of marks'!BH29="sd","fla/kh","THIRD LANGUAGE")))))</f>
        <v>SANSKRIT</v>
      </c>
      <c r="C718" s="784"/>
      <c r="D718" s="270">
        <f>IF('statement of marks'!BI29="","",'statement of marks'!BI29)</f>
        <v>5</v>
      </c>
      <c r="E718" s="270">
        <f>IF('statement of marks'!BJ29="","",'statement of marks'!BJ29)</f>
        <v>5</v>
      </c>
      <c r="F718" s="277">
        <f>IF('statement of marks'!BK29="","",'statement of marks'!BK29)</f>
        <v>10</v>
      </c>
      <c r="G718" s="270">
        <f>IF('statement of marks'!BL29="","",'statement of marks'!BL29)</f>
        <v>5</v>
      </c>
      <c r="H718" s="270">
        <f>IF('statement of marks'!BM29="","",'statement of marks'!BM29)</f>
        <v>5</v>
      </c>
      <c r="I718" s="277">
        <f>IF('statement of marks'!BN29="","",'statement of marks'!BN29)</f>
        <v>10</v>
      </c>
      <c r="J718" s="270">
        <f>IF('statement of marks'!BO29="","",'statement of marks'!BO29)</f>
        <v>5</v>
      </c>
      <c r="K718" s="270">
        <f>IF('statement of marks'!BP29="","",'statement of marks'!BP29)</f>
        <v>5</v>
      </c>
      <c r="L718" s="277">
        <f>IF('statement of marks'!BQ29="","",'statement of marks'!BQ29)</f>
        <v>10</v>
      </c>
      <c r="M718" s="270">
        <f>IF('statement of marks'!BS29="","",'statement of marks'!BS29)</f>
        <v>50</v>
      </c>
      <c r="N718" s="944"/>
      <c r="O718" s="270">
        <f>IF('statement of marks'!BT29="","",'statement of marks'!BT29)</f>
        <v>20</v>
      </c>
      <c r="P718" s="277">
        <f>IF('statement of marks'!BU29="","",'statement of marks'!BU29)</f>
        <v>70</v>
      </c>
      <c r="Q718" s="278">
        <f>IF('statement of marks'!BV29="","",'statement of marks'!BV29)</f>
        <v>100</v>
      </c>
      <c r="R718" s="270">
        <f>IF('statement of marks'!BW29="","",'statement of marks'!BW29)</f>
        <v>70</v>
      </c>
      <c r="S718" s="944"/>
      <c r="T718" s="270">
        <f>IF('statement of marks'!BX29="","",'statement of marks'!BX29)</f>
        <v>30</v>
      </c>
      <c r="U718" s="277">
        <f>IF('statement of marks'!BY29="","",'statement of marks'!BY29)</f>
        <v>100</v>
      </c>
      <c r="V718" s="279">
        <f>IF('statement of marks'!BZ29="","",'statement of marks'!BZ29)</f>
        <v>200</v>
      </c>
      <c r="W718" s="270">
        <f>IF('statement of marks'!CA29="","",'statement of marks'!CA29)</f>
        <v>100</v>
      </c>
      <c r="X718" s="271" t="str">
        <f>IF('statement of marks'!CB29="","",'statement of marks'!CB29)</f>
        <v>A</v>
      </c>
    </row>
    <row r="719" spans="1:24" ht="15" customHeight="1">
      <c r="A719" s="283"/>
      <c r="B719" s="774" t="str">
        <f>IF('statement of marks'!$CE$3="","",'statement of marks'!$CE$3)</f>
        <v>MATHEMATICS</v>
      </c>
      <c r="C719" s="784"/>
      <c r="D719" s="270">
        <f>IF('statement of marks'!CE29="","",'statement of marks'!CE29)</f>
        <v>5</v>
      </c>
      <c r="E719" s="270">
        <f>IF('statement of marks'!CF29="","",'statement of marks'!CF29)</f>
        <v>5</v>
      </c>
      <c r="F719" s="277">
        <f>IF('statement of marks'!CG29="","",'statement of marks'!CG29)</f>
        <v>10</v>
      </c>
      <c r="G719" s="270">
        <f>IF('statement of marks'!CH29="","",'statement of marks'!CH29)</f>
        <v>5</v>
      </c>
      <c r="H719" s="270">
        <f>IF('statement of marks'!CI29="","",'statement of marks'!CI29)</f>
        <v>5</v>
      </c>
      <c r="I719" s="277">
        <f>IF('statement of marks'!CJ29="","",'statement of marks'!CJ29)</f>
        <v>10</v>
      </c>
      <c r="J719" s="270">
        <f>IF('statement of marks'!CK29="","",'statement of marks'!CK29)</f>
        <v>5</v>
      </c>
      <c r="K719" s="270">
        <f>IF('statement of marks'!CL29="","",'statement of marks'!CL29)</f>
        <v>5</v>
      </c>
      <c r="L719" s="277">
        <f>IF('statement of marks'!CM29="","",'statement of marks'!CM29)</f>
        <v>10</v>
      </c>
      <c r="M719" s="270">
        <f>IF('statement of marks'!CO29="","",'statement of marks'!CO29)</f>
        <v>28</v>
      </c>
      <c r="N719" s="944">
        <f>IF('statement of marks'!CP29="","",'statement of marks'!CP29)</f>
        <v>28</v>
      </c>
      <c r="O719" s="270">
        <f>IF('statement of marks'!CQ29="","",'statement of marks'!CQ29)</f>
        <v>8</v>
      </c>
      <c r="P719" s="277">
        <f>IF('statement of marks'!CR29="","",'statement of marks'!CR29)</f>
        <v>64</v>
      </c>
      <c r="Q719" s="278">
        <f>IF('statement of marks'!CS29="","",'statement of marks'!CS29)</f>
        <v>94</v>
      </c>
      <c r="R719" s="270">
        <f>IF('statement of marks'!CT29="","",'statement of marks'!CT29)</f>
        <v>38</v>
      </c>
      <c r="S719" s="944">
        <f>IF('statement of marks'!CU29="","",'statement of marks'!CU29)</f>
        <v>38</v>
      </c>
      <c r="T719" s="270">
        <f>IF('statement of marks'!CV29="","",'statement of marks'!CV29)</f>
        <v>20</v>
      </c>
      <c r="U719" s="277">
        <f>IF('statement of marks'!CW29="","",'statement of marks'!CW29)</f>
        <v>96</v>
      </c>
      <c r="V719" s="279">
        <f>IF('statement of marks'!CX29="","",'statement of marks'!CX29)</f>
        <v>190</v>
      </c>
      <c r="W719" s="270">
        <f>IF('statement of marks'!CY29="","",'statement of marks'!CY29)</f>
        <v>95</v>
      </c>
      <c r="X719" s="271" t="str">
        <f>IF('statement of marks'!CZ29="","",'statement of marks'!CZ29)</f>
        <v>A</v>
      </c>
    </row>
    <row r="720" spans="1:24" ht="15" customHeight="1">
      <c r="A720" s="283"/>
      <c r="B720" s="774" t="str">
        <f>IF('statement of marks'!$DC$3="","",'statement of marks'!$DC$3)</f>
        <v>SCIENCE</v>
      </c>
      <c r="C720" s="784"/>
      <c r="D720" s="270">
        <f>IF('statement of marks'!DC29="","",'statement of marks'!DC29)</f>
        <v>5</v>
      </c>
      <c r="E720" s="270">
        <f>IF('statement of marks'!DD29="","",'statement of marks'!DD29)</f>
        <v>5</v>
      </c>
      <c r="F720" s="277">
        <f>IF('statement of marks'!DE29="","",'statement of marks'!DE29)</f>
        <v>10</v>
      </c>
      <c r="G720" s="270">
        <f>IF('statement of marks'!DF29="","",'statement of marks'!DF29)</f>
        <v>5</v>
      </c>
      <c r="H720" s="270">
        <f>IF('statement of marks'!DG29="","",'statement of marks'!DG29)</f>
        <v>5</v>
      </c>
      <c r="I720" s="277">
        <f>IF('statement of marks'!DH29="","",'statement of marks'!DH29)</f>
        <v>10</v>
      </c>
      <c r="J720" s="270">
        <f>IF('statement of marks'!DI29="","",'statement of marks'!DI29)</f>
        <v>5</v>
      </c>
      <c r="K720" s="270">
        <f>IF('statement of marks'!DJ29="","",'statement of marks'!DJ29)</f>
        <v>5</v>
      </c>
      <c r="L720" s="277">
        <f>IF('statement of marks'!DK29="","",'statement of marks'!DK29)</f>
        <v>10</v>
      </c>
      <c r="M720" s="270">
        <f>IF('statement of marks'!DM29="","",'statement of marks'!DM29)</f>
        <v>50</v>
      </c>
      <c r="N720" s="944"/>
      <c r="O720" s="270">
        <f>IF('statement of marks'!DN29="","",'statement of marks'!DN29)</f>
        <v>20</v>
      </c>
      <c r="P720" s="277">
        <f>IF('statement of marks'!DO29="","",'statement of marks'!DO29)</f>
        <v>70</v>
      </c>
      <c r="Q720" s="278">
        <f>IF('statement of marks'!DP29="","",'statement of marks'!DP29)</f>
        <v>100</v>
      </c>
      <c r="R720" s="270">
        <f>IF('statement of marks'!DQ29="","",'statement of marks'!DQ29)</f>
        <v>70</v>
      </c>
      <c r="S720" s="944"/>
      <c r="T720" s="270">
        <f>IF('statement of marks'!DR29="","",'statement of marks'!DR29)</f>
        <v>30</v>
      </c>
      <c r="U720" s="277">
        <f>IF('statement of marks'!DS29="","",'statement of marks'!DS29)</f>
        <v>100</v>
      </c>
      <c r="V720" s="279">
        <f>IF('statement of marks'!DT29="","",'statement of marks'!DT29)</f>
        <v>200</v>
      </c>
      <c r="W720" s="270">
        <f>IF('statement of marks'!DU29="","",'statement of marks'!DU29)</f>
        <v>100</v>
      </c>
      <c r="X720" s="271" t="str">
        <f>IF('statement of marks'!DV29="","",'statement of marks'!DV29)</f>
        <v>A</v>
      </c>
    </row>
    <row r="721" spans="1:24" ht="15" customHeight="1">
      <c r="A721" s="283"/>
      <c r="B721" s="774" t="str">
        <f>IF('statement of marks'!$DY$3="","",'statement of marks'!$DY$3)</f>
        <v>SOCIAL STUDIES</v>
      </c>
      <c r="C721" s="784"/>
      <c r="D721" s="270">
        <f>IF('statement of marks'!DY29="","",'statement of marks'!DY29)</f>
        <v>5</v>
      </c>
      <c r="E721" s="270">
        <f>IF('statement of marks'!DZ29="","",'statement of marks'!DZ29)</f>
        <v>5</v>
      </c>
      <c r="F721" s="277">
        <f>IF('statement of marks'!EA29="","",'statement of marks'!EA29)</f>
        <v>10</v>
      </c>
      <c r="G721" s="270">
        <f>IF('statement of marks'!EB29="","",'statement of marks'!EB29)</f>
        <v>5</v>
      </c>
      <c r="H721" s="270">
        <f>IF('statement of marks'!EC29="","",'statement of marks'!EC29)</f>
        <v>5</v>
      </c>
      <c r="I721" s="277">
        <f>IF('statement of marks'!ED29="","",'statement of marks'!ED29)</f>
        <v>10</v>
      </c>
      <c r="J721" s="270">
        <f>IF('statement of marks'!EE29="","",'statement of marks'!EE29)</f>
        <v>5</v>
      </c>
      <c r="K721" s="270">
        <f>IF('statement of marks'!EF29="","",'statement of marks'!EF29)</f>
        <v>5</v>
      </c>
      <c r="L721" s="277">
        <f>IF('statement of marks'!EG29="","",'statement of marks'!EG29)</f>
        <v>10</v>
      </c>
      <c r="M721" s="270">
        <f>IF('statement of marks'!EI29="","",'statement of marks'!EI29)</f>
        <v>50</v>
      </c>
      <c r="N721" s="944"/>
      <c r="O721" s="270">
        <f>IF('statement of marks'!EJ29="","",'statement of marks'!EJ29)</f>
        <v>20</v>
      </c>
      <c r="P721" s="277">
        <f>IF('statement of marks'!EK29="","",'statement of marks'!EK29)</f>
        <v>70</v>
      </c>
      <c r="Q721" s="278">
        <f>IF('statement of marks'!EL29="","",'statement of marks'!EL29)</f>
        <v>100</v>
      </c>
      <c r="R721" s="270">
        <f>IF('statement of marks'!EM29="","",'statement of marks'!EM29)</f>
        <v>70</v>
      </c>
      <c r="S721" s="944"/>
      <c r="T721" s="270">
        <f>IF('statement of marks'!EN29="","",'statement of marks'!EN29)</f>
        <v>30</v>
      </c>
      <c r="U721" s="277">
        <f>IF('statement of marks'!EO29="","",'statement of marks'!EO29)</f>
        <v>100</v>
      </c>
      <c r="V721" s="279">
        <f>IF('statement of marks'!EP29="","",'statement of marks'!EP29)</f>
        <v>200</v>
      </c>
      <c r="W721" s="270">
        <f>IF('statement of marks'!EQ29="","",'statement of marks'!EQ29)</f>
        <v>100</v>
      </c>
      <c r="X721" s="271" t="str">
        <f>IF('statement of marks'!ER29="","",'statement of marks'!ER29)</f>
        <v>A</v>
      </c>
    </row>
    <row r="722" spans="1:24" ht="15" customHeight="1">
      <c r="A722" s="283"/>
      <c r="B722" s="774" t="s">
        <v>173</v>
      </c>
      <c r="C722" s="784"/>
      <c r="D722" s="792" t="s">
        <v>168</v>
      </c>
      <c r="E722" s="792"/>
      <c r="F722" s="792"/>
      <c r="G722" s="792" t="s">
        <v>169</v>
      </c>
      <c r="H722" s="792"/>
      <c r="I722" s="792"/>
      <c r="J722" s="792" t="s">
        <v>178</v>
      </c>
      <c r="K722" s="792"/>
      <c r="L722" s="792"/>
      <c r="M722" s="792" t="s">
        <v>170</v>
      </c>
      <c r="N722" s="792"/>
      <c r="O722" s="792"/>
      <c r="P722" s="792"/>
      <c r="Q722" s="792" t="s">
        <v>223</v>
      </c>
      <c r="R722" s="792"/>
      <c r="S722" s="792"/>
      <c r="T722" s="792"/>
      <c r="U722" s="280"/>
      <c r="V722" s="792" t="s">
        <v>218</v>
      </c>
      <c r="W722" s="792"/>
      <c r="X722" s="827"/>
    </row>
    <row r="723" spans="1:24" ht="15" customHeight="1">
      <c r="A723" s="284"/>
      <c r="B723" s="828" t="s">
        <v>167</v>
      </c>
      <c r="C723" s="829"/>
      <c r="D723" s="830">
        <f>IF('statement of marks'!EU$6="","",'statement of marks'!EU$6)</f>
        <v>20</v>
      </c>
      <c r="E723" s="830"/>
      <c r="F723" s="830"/>
      <c r="G723" s="830">
        <f>IF('statement of marks'!EV$6="","",'statement of marks'!EV$6)</f>
        <v>20</v>
      </c>
      <c r="H723" s="830"/>
      <c r="I723" s="830"/>
      <c r="J723" s="830">
        <f>IF('statement of marks'!EX$6="","",'statement of marks'!EX$6)</f>
        <v>20</v>
      </c>
      <c r="K723" s="830"/>
      <c r="L723" s="830"/>
      <c r="M723" s="830">
        <f>IF('statement of marks'!EW$6="","",'statement of marks'!EW$6)</f>
        <v>20</v>
      </c>
      <c r="N723" s="830"/>
      <c r="O723" s="830"/>
      <c r="P723" s="830"/>
      <c r="Q723" s="830">
        <f>IF('statement of marks'!EY$6="","",'statement of marks'!EY$6)</f>
        <v>20</v>
      </c>
      <c r="R723" s="830"/>
      <c r="S723" s="830"/>
      <c r="T723" s="830"/>
      <c r="U723" s="289"/>
      <c r="V723" s="272">
        <f>IF('statement of marks'!EZ$6="","",'statement of marks'!EZ$6)</f>
        <v>100</v>
      </c>
      <c r="W723" s="272" t="s">
        <v>222</v>
      </c>
      <c r="X723" s="276" t="s">
        <v>69</v>
      </c>
    </row>
    <row r="724" spans="1:24" ht="15" customHeight="1">
      <c r="A724" s="283"/>
      <c r="B724" s="774" t="str">
        <f>IF('statement of marks'!$EU$3="","",'statement of marks'!$EU$3)</f>
        <v>WORK EXPERIENCE</v>
      </c>
      <c r="C724" s="784"/>
      <c r="D724" s="783">
        <f>IF('statement of marks'!EU29="","",'statement of marks'!EU29)</f>
        <v>20</v>
      </c>
      <c r="E724" s="783"/>
      <c r="F724" s="783"/>
      <c r="G724" s="783">
        <f>IF('statement of marks'!EV29="","",'statement of marks'!EV29)</f>
        <v>20</v>
      </c>
      <c r="H724" s="783"/>
      <c r="I724" s="783"/>
      <c r="J724" s="783">
        <f>IF('statement of marks'!EX29="","",'statement of marks'!EX29)</f>
        <v>20</v>
      </c>
      <c r="K724" s="783"/>
      <c r="L724" s="783"/>
      <c r="M724" s="783">
        <f>IF('statement of marks'!EW29="","",'statement of marks'!EW29)</f>
        <v>20</v>
      </c>
      <c r="N724" s="783"/>
      <c r="O724" s="783"/>
      <c r="P724" s="783"/>
      <c r="Q724" s="783">
        <f>IF('statement of marks'!EY29="","",'statement of marks'!EY29)</f>
        <v>20</v>
      </c>
      <c r="R724" s="783"/>
      <c r="S724" s="783"/>
      <c r="T724" s="783"/>
      <c r="U724" s="280"/>
      <c r="V724" s="280">
        <f>IF('statement of marks'!EZ29="","",'statement of marks'!EZ29)</f>
        <v>100</v>
      </c>
      <c r="W724" s="280">
        <f>IF('statement of marks'!FA29="","",'statement of marks'!FA29)</f>
        <v>100</v>
      </c>
      <c r="X724" s="281" t="str">
        <f>IF('statement of marks'!FB29="","",'statement of marks'!FB29)</f>
        <v>A</v>
      </c>
    </row>
    <row r="725" spans="1:24" ht="15" customHeight="1">
      <c r="A725" s="283"/>
      <c r="B725" s="774" t="str">
        <f>IF('statement of marks'!$FE$3="","",'statement of marks'!$FE$3)</f>
        <v>ART EDUCATION</v>
      </c>
      <c r="C725" s="784"/>
      <c r="D725" s="783">
        <f>IF('statement of marks'!FE29="","",'statement of marks'!FE29)</f>
        <v>20</v>
      </c>
      <c r="E725" s="783"/>
      <c r="F725" s="783"/>
      <c r="G725" s="783">
        <f>IF('statement of marks'!FF29="","",'statement of marks'!FF29)</f>
        <v>20</v>
      </c>
      <c r="H725" s="783"/>
      <c r="I725" s="783"/>
      <c r="J725" s="783">
        <f>IF('statement of marks'!FH29="","",'statement of marks'!FH29)</f>
        <v>20</v>
      </c>
      <c r="K725" s="783"/>
      <c r="L725" s="783"/>
      <c r="M725" s="783">
        <f>IF('statement of marks'!FG29="","",'statement of marks'!FG29)</f>
        <v>20</v>
      </c>
      <c r="N725" s="783"/>
      <c r="O725" s="783"/>
      <c r="P725" s="783"/>
      <c r="Q725" s="783">
        <f>IF('statement of marks'!FI29="","",'statement of marks'!FI29)</f>
        <v>20</v>
      </c>
      <c r="R725" s="783"/>
      <c r="S725" s="783"/>
      <c r="T725" s="783"/>
      <c r="U725" s="280"/>
      <c r="V725" s="280">
        <f>IF('statement of marks'!FJ29="","",'statement of marks'!FJ29)</f>
        <v>100</v>
      </c>
      <c r="W725" s="280">
        <f>IF('statement of marks'!FK29="","",'statement of marks'!FK29)</f>
        <v>100</v>
      </c>
      <c r="X725" s="281" t="str">
        <f>IF('statement of marks'!FL29="","",'statement of marks'!FL29)</f>
        <v>A</v>
      </c>
    </row>
    <row r="726" spans="1:24" ht="15" customHeight="1">
      <c r="A726" s="283"/>
      <c r="B726" s="774" t="str">
        <f>IF('statement of marks'!$FO$3="","",'statement of marks'!$FO$3)</f>
        <v>PHYSICIAL EDUCATION</v>
      </c>
      <c r="C726" s="784"/>
      <c r="D726" s="783">
        <f>IF('statement of marks'!FO29="","",'statement of marks'!FO29)</f>
        <v>20</v>
      </c>
      <c r="E726" s="783"/>
      <c r="F726" s="783"/>
      <c r="G726" s="783">
        <f>IF('statement of marks'!FP29="","",'statement of marks'!FP29)</f>
        <v>20</v>
      </c>
      <c r="H726" s="783"/>
      <c r="I726" s="783"/>
      <c r="J726" s="783">
        <f>IF('statement of marks'!FR29="","",'statement of marks'!FR29)</f>
        <v>20</v>
      </c>
      <c r="K726" s="783"/>
      <c r="L726" s="783"/>
      <c r="M726" s="783">
        <f>IF('statement of marks'!FQ29="","",'statement of marks'!FQ29)</f>
        <v>20</v>
      </c>
      <c r="N726" s="783"/>
      <c r="O726" s="783"/>
      <c r="P726" s="783"/>
      <c r="Q726" s="783">
        <f>IF('statement of marks'!FS29="","",'statement of marks'!FS29)</f>
        <v>20</v>
      </c>
      <c r="R726" s="783"/>
      <c r="S726" s="783"/>
      <c r="T726" s="783"/>
      <c r="U726" s="280"/>
      <c r="V726" s="280">
        <f>IF('statement of marks'!FT29="","",'statement of marks'!FT29)</f>
        <v>100</v>
      </c>
      <c r="W726" s="280">
        <f>IF('statement of marks'!FU29="","",'statement of marks'!FU29)</f>
        <v>100</v>
      </c>
      <c r="X726" s="281" t="str">
        <f>IF('statement of marks'!FV29="","",'statement of marks'!FV29)</f>
        <v>A</v>
      </c>
    </row>
    <row r="727" spans="1:24" ht="15" customHeight="1">
      <c r="A727" s="283"/>
      <c r="B727" s="771" t="s">
        <v>174</v>
      </c>
      <c r="C727" s="774"/>
      <c r="D727" s="792" t="str">
        <f>details!$DZ$3</f>
        <v>AUGUST</v>
      </c>
      <c r="E727" s="792"/>
      <c r="F727" s="792"/>
      <c r="G727" s="792" t="str">
        <f>details!$ED$3</f>
        <v>OCTOBER</v>
      </c>
      <c r="H727" s="792"/>
      <c r="I727" s="792"/>
      <c r="J727" s="792" t="str">
        <f>details!$EL$3</f>
        <v>FEBURARY</v>
      </c>
      <c r="K727" s="792"/>
      <c r="L727" s="792"/>
      <c r="M727" s="792" t="str">
        <f>details!$EH$3</f>
        <v>DECEMBER</v>
      </c>
      <c r="N727" s="792"/>
      <c r="O727" s="792"/>
      <c r="P727" s="792"/>
      <c r="Q727" s="792" t="str">
        <f>details!$EP$3</f>
        <v>GRAND TOAL</v>
      </c>
      <c r="R727" s="792"/>
      <c r="S727" s="792"/>
      <c r="T727" s="792"/>
      <c r="U727" s="759" t="s">
        <v>119</v>
      </c>
      <c r="V727" s="760"/>
      <c r="W727" s="760"/>
      <c r="X727" s="761"/>
    </row>
    <row r="728" spans="1:24" ht="15" customHeight="1">
      <c r="A728" s="283"/>
      <c r="B728" s="774" t="s">
        <v>176</v>
      </c>
      <c r="C728" s="784"/>
      <c r="D728" s="826" t="str">
        <f>IF(details!EA29="","",details!EA29)</f>
        <v/>
      </c>
      <c r="E728" s="826"/>
      <c r="F728" s="826"/>
      <c r="G728" s="826" t="str">
        <f>IF(details!EE29="","",details!EE29)</f>
        <v/>
      </c>
      <c r="H728" s="826"/>
      <c r="I728" s="826"/>
      <c r="J728" s="826" t="str">
        <f>IF(details!EM29="","",details!EM29)</f>
        <v/>
      </c>
      <c r="K728" s="826"/>
      <c r="L728" s="826"/>
      <c r="M728" s="826" t="str">
        <f>IF(details!EI29="","",details!EI29)</f>
        <v/>
      </c>
      <c r="N728" s="826"/>
      <c r="O728" s="826"/>
      <c r="P728" s="826"/>
      <c r="Q728" s="826" t="str">
        <f>IF(details!EQ29="","",details!EQ29)</f>
        <v/>
      </c>
      <c r="R728" s="826"/>
      <c r="S728" s="826"/>
      <c r="T728" s="826"/>
      <c r="U728" s="762">
        <f>'statement of marks'!$HL$108</f>
        <v>45046</v>
      </c>
      <c r="V728" s="763"/>
      <c r="W728" s="763"/>
      <c r="X728" s="764"/>
    </row>
    <row r="729" spans="1:24" ht="15" customHeight="1">
      <c r="A729" s="283"/>
      <c r="B729" s="823" t="s">
        <v>175</v>
      </c>
      <c r="C729" s="824"/>
      <c r="D729" s="825" t="str">
        <f>IF(details!DZ29="","",details!DZ29)</f>
        <v/>
      </c>
      <c r="E729" s="825"/>
      <c r="F729" s="825"/>
      <c r="G729" s="825" t="str">
        <f>IF(details!ED29="","",details!ED29)</f>
        <v/>
      </c>
      <c r="H729" s="825"/>
      <c r="I729" s="825"/>
      <c r="J729" s="825" t="str">
        <f>IF(details!EL29="","",details!EL29)</f>
        <v/>
      </c>
      <c r="K729" s="825"/>
      <c r="L729" s="825"/>
      <c r="M729" s="825" t="str">
        <f>IF(details!EH29="","",details!EH29)</f>
        <v/>
      </c>
      <c r="N729" s="825"/>
      <c r="O729" s="825"/>
      <c r="P729" s="825"/>
      <c r="Q729" s="825" t="str">
        <f>IF(details!EP29="","",details!EP29)</f>
        <v/>
      </c>
      <c r="R729" s="825"/>
      <c r="S729" s="825"/>
      <c r="T729" s="825"/>
      <c r="U729" s="759"/>
      <c r="V729" s="760"/>
      <c r="W729" s="760"/>
      <c r="X729" s="761"/>
    </row>
    <row r="730" spans="1:24" ht="15" customHeight="1">
      <c r="A730" s="816"/>
      <c r="B730" s="818" t="s">
        <v>235</v>
      </c>
      <c r="C730" s="819"/>
      <c r="D730" s="813" t="s">
        <v>190</v>
      </c>
      <c r="E730" s="813"/>
      <c r="F730" s="813"/>
      <c r="G730" s="813" t="s">
        <v>191</v>
      </c>
      <c r="H730" s="813"/>
      <c r="I730" s="813"/>
      <c r="J730" s="813" t="s">
        <v>148</v>
      </c>
      <c r="K730" s="813"/>
      <c r="L730" s="813"/>
      <c r="M730" s="813" t="s">
        <v>224</v>
      </c>
      <c r="N730" s="813"/>
      <c r="O730" s="813"/>
      <c r="P730" s="813"/>
      <c r="Q730" s="822" t="s">
        <v>196</v>
      </c>
      <c r="R730" s="822"/>
      <c r="S730" s="822"/>
      <c r="T730" s="822"/>
      <c r="U730" s="813" t="s">
        <v>233</v>
      </c>
      <c r="V730" s="813"/>
      <c r="W730" s="813"/>
      <c r="X730" s="815"/>
    </row>
    <row r="731" spans="1:24" ht="15" customHeight="1">
      <c r="A731" s="817"/>
      <c r="B731" s="820"/>
      <c r="C731" s="821"/>
      <c r="D731" s="813">
        <f>'statement of marks'!HJ29</f>
        <v>1200</v>
      </c>
      <c r="E731" s="813"/>
      <c r="F731" s="813"/>
      <c r="G731" s="813">
        <f>'statement of marks'!HK29</f>
        <v>1170</v>
      </c>
      <c r="H731" s="813"/>
      <c r="I731" s="813"/>
      <c r="J731" s="814">
        <f>'statement of marks'!HL29</f>
        <v>97.5</v>
      </c>
      <c r="K731" s="814"/>
      <c r="L731" s="814"/>
      <c r="M731" s="813" t="str">
        <f>'statement of marks'!HO29</f>
        <v>A</v>
      </c>
      <c r="N731" s="813"/>
      <c r="O731" s="813"/>
      <c r="P731" s="813"/>
      <c r="Q731" s="813">
        <f>'statement of marks'!HN29</f>
        <v>1.9999999999999998</v>
      </c>
      <c r="R731" s="813"/>
      <c r="S731" s="813"/>
      <c r="T731" s="813"/>
      <c r="U731" s="813" t="str">
        <f>'statement of marks'!HI29</f>
        <v>PASSED</v>
      </c>
      <c r="V731" s="813"/>
      <c r="W731" s="813"/>
      <c r="X731" s="815"/>
    </row>
    <row r="732" spans="1:24" ht="15" customHeight="1">
      <c r="A732" s="283"/>
      <c r="B732" s="811" t="s">
        <v>177</v>
      </c>
      <c r="C732" s="812"/>
      <c r="D732" s="792"/>
      <c r="E732" s="792"/>
      <c r="F732" s="792"/>
      <c r="G732" s="792"/>
      <c r="H732" s="792"/>
      <c r="I732" s="792"/>
      <c r="J732" s="792"/>
      <c r="K732" s="792"/>
      <c r="L732" s="792"/>
      <c r="M732" s="792"/>
      <c r="N732" s="792"/>
      <c r="O732" s="792"/>
      <c r="P732" s="792"/>
      <c r="Q732" s="792"/>
      <c r="R732" s="792"/>
      <c r="S732" s="792"/>
      <c r="T732" s="792"/>
      <c r="U732" s="793"/>
      <c r="V732" s="794"/>
      <c r="W732" s="794"/>
      <c r="X732" s="804"/>
    </row>
    <row r="733" spans="1:24" ht="15" customHeight="1">
      <c r="A733" s="283"/>
      <c r="B733" s="809" t="s">
        <v>162</v>
      </c>
      <c r="C733" s="810"/>
      <c r="D733" s="792"/>
      <c r="E733" s="792"/>
      <c r="F733" s="792"/>
      <c r="G733" s="792"/>
      <c r="H733" s="792"/>
      <c r="I733" s="792"/>
      <c r="J733" s="792"/>
      <c r="K733" s="792"/>
      <c r="L733" s="792"/>
      <c r="M733" s="792"/>
      <c r="N733" s="792"/>
      <c r="O733" s="792"/>
      <c r="P733" s="792"/>
      <c r="Q733" s="792"/>
      <c r="R733" s="792"/>
      <c r="S733" s="792"/>
      <c r="T733" s="792"/>
      <c r="U733" s="796"/>
      <c r="V733" s="797"/>
      <c r="W733" s="797"/>
      <c r="X733" s="805"/>
    </row>
    <row r="734" spans="1:24" ht="15" customHeight="1">
      <c r="A734" s="283"/>
      <c r="B734" s="811" t="s">
        <v>163</v>
      </c>
      <c r="C734" s="812"/>
      <c r="D734" s="792"/>
      <c r="E734" s="792"/>
      <c r="F734" s="792"/>
      <c r="G734" s="792"/>
      <c r="H734" s="792"/>
      <c r="I734" s="792"/>
      <c r="J734" s="792"/>
      <c r="K734" s="792"/>
      <c r="L734" s="792"/>
      <c r="M734" s="792"/>
      <c r="N734" s="792"/>
      <c r="O734" s="792"/>
      <c r="P734" s="792"/>
      <c r="Q734" s="793" t="s">
        <v>225</v>
      </c>
      <c r="R734" s="794"/>
      <c r="S734" s="794"/>
      <c r="T734" s="795"/>
      <c r="U734" s="806"/>
      <c r="V734" s="807"/>
      <c r="W734" s="807"/>
      <c r="X734" s="808"/>
    </row>
    <row r="735" spans="1:24" ht="15" customHeight="1">
      <c r="A735" s="283"/>
      <c r="B735" s="802" t="s">
        <v>164</v>
      </c>
      <c r="C735" s="803"/>
      <c r="D735" s="792"/>
      <c r="E735" s="792"/>
      <c r="F735" s="792"/>
      <c r="G735" s="792"/>
      <c r="H735" s="792"/>
      <c r="I735" s="792"/>
      <c r="J735" s="792"/>
      <c r="K735" s="792"/>
      <c r="L735" s="792"/>
      <c r="M735" s="792"/>
      <c r="N735" s="792"/>
      <c r="O735" s="792"/>
      <c r="P735" s="792"/>
      <c r="Q735" s="796"/>
      <c r="R735" s="797"/>
      <c r="S735" s="797"/>
      <c r="T735" s="798"/>
      <c r="U735" s="785" t="s">
        <v>164</v>
      </c>
      <c r="V735" s="785"/>
      <c r="W735" s="785"/>
      <c r="X735" s="786"/>
    </row>
    <row r="736" spans="1:24" ht="15" customHeight="1" thickBot="1">
      <c r="A736" s="282"/>
      <c r="B736" s="787" t="s">
        <v>226</v>
      </c>
      <c r="C736" s="788"/>
      <c r="D736" s="789"/>
      <c r="E736" s="789"/>
      <c r="F736" s="789"/>
      <c r="G736" s="789"/>
      <c r="H736" s="789"/>
      <c r="I736" s="789"/>
      <c r="J736" s="789"/>
      <c r="K736" s="789"/>
      <c r="L736" s="789"/>
      <c r="M736" s="789"/>
      <c r="N736" s="789"/>
      <c r="O736" s="789"/>
      <c r="P736" s="789"/>
      <c r="Q736" s="799"/>
      <c r="R736" s="800"/>
      <c r="S736" s="800"/>
      <c r="T736" s="801"/>
      <c r="U736" s="790" t="s">
        <v>180</v>
      </c>
      <c r="V736" s="790"/>
      <c r="W736" s="790"/>
      <c r="X736" s="791"/>
    </row>
    <row r="737" spans="1:24" ht="15" customHeight="1">
      <c r="A737" s="285"/>
      <c r="B737" s="765" t="s">
        <v>179</v>
      </c>
      <c r="C737" s="766"/>
      <c r="D737" s="766"/>
      <c r="E737" s="766"/>
      <c r="F737" s="766"/>
      <c r="G737" s="766"/>
      <c r="H737" s="766"/>
      <c r="I737" s="766"/>
      <c r="J737" s="766"/>
      <c r="K737" s="766"/>
      <c r="L737" s="766"/>
      <c r="M737" s="766"/>
      <c r="N737" s="766"/>
      <c r="O737" s="766"/>
      <c r="P737" s="766"/>
      <c r="Q737" s="766"/>
      <c r="R737" s="766"/>
      <c r="S737" s="766"/>
      <c r="T737" s="766"/>
      <c r="U737" s="766"/>
      <c r="V737" s="766"/>
      <c r="W737" s="766"/>
      <c r="X737" s="767"/>
    </row>
    <row r="738" spans="1:24" ht="15" customHeight="1">
      <c r="A738" s="283"/>
      <c r="B738" s="768" t="str">
        <f>IF('statement of marks'!$A$1="","",'statement of marks'!$A$1)</f>
        <v>GOVT. HR. SEC. SCHOOL, MARJEEVI, NIMBAHERA</v>
      </c>
      <c r="C738" s="769"/>
      <c r="D738" s="769"/>
      <c r="E738" s="769"/>
      <c r="F738" s="769"/>
      <c r="G738" s="769"/>
      <c r="H738" s="769"/>
      <c r="I738" s="769"/>
      <c r="J738" s="769"/>
      <c r="K738" s="769"/>
      <c r="L738" s="769"/>
      <c r="M738" s="769"/>
      <c r="N738" s="769"/>
      <c r="O738" s="769"/>
      <c r="P738" s="769"/>
      <c r="Q738" s="769"/>
      <c r="R738" s="769"/>
      <c r="S738" s="769"/>
      <c r="T738" s="769"/>
      <c r="U738" s="769"/>
      <c r="V738" s="769"/>
      <c r="W738" s="769"/>
      <c r="X738" s="770"/>
    </row>
    <row r="739" spans="1:24" ht="15" customHeight="1">
      <c r="A739" s="283"/>
      <c r="B739" s="771" t="s">
        <v>118</v>
      </c>
      <c r="C739" s="771"/>
      <c r="D739" s="771" t="str">
        <f>IF('statement of marks'!$H$3="","",'statement of marks'!$H$3)</f>
        <v>2022-23</v>
      </c>
      <c r="E739" s="771"/>
      <c r="F739" s="771"/>
      <c r="G739" s="771"/>
      <c r="H739" s="771"/>
      <c r="I739" s="771"/>
      <c r="J739" s="771"/>
      <c r="K739" s="771"/>
      <c r="L739" s="771"/>
      <c r="M739" s="771"/>
      <c r="N739" s="771"/>
      <c r="O739" s="771"/>
      <c r="P739" s="771"/>
      <c r="Q739" s="771"/>
      <c r="R739" s="771"/>
      <c r="S739" s="771"/>
      <c r="T739" s="771"/>
      <c r="U739" s="771"/>
      <c r="V739" s="771"/>
      <c r="W739" s="771"/>
      <c r="X739" s="772"/>
    </row>
    <row r="740" spans="1:24" ht="15" customHeight="1">
      <c r="A740" s="283"/>
      <c r="B740" s="771" t="s">
        <v>158</v>
      </c>
      <c r="C740" s="771"/>
      <c r="D740" s="771" t="str">
        <f>IF('statement of marks'!I30="","",'statement of marks'!I30)</f>
        <v>A24</v>
      </c>
      <c r="E740" s="771"/>
      <c r="F740" s="771"/>
      <c r="G740" s="771"/>
      <c r="H740" s="771"/>
      <c r="I740" s="771"/>
      <c r="J740" s="771"/>
      <c r="K740" s="771"/>
      <c r="L740" s="771"/>
      <c r="M740" s="771"/>
      <c r="N740" s="771"/>
      <c r="O740" s="771"/>
      <c r="P740" s="771"/>
      <c r="Q740" s="771"/>
      <c r="R740" s="771"/>
      <c r="S740" s="771"/>
      <c r="T740" s="771"/>
      <c r="U740" s="771"/>
      <c r="V740" s="771"/>
      <c r="W740" s="771"/>
      <c r="X740" s="772"/>
    </row>
    <row r="741" spans="1:24" ht="15" customHeight="1">
      <c r="A741" s="283"/>
      <c r="B741" s="771" t="s">
        <v>20</v>
      </c>
      <c r="C741" s="771"/>
      <c r="D741" s="771" t="str">
        <f>IF('statement of marks'!J30="","",'statement of marks'!J30)</f>
        <v>B24</v>
      </c>
      <c r="E741" s="771"/>
      <c r="F741" s="771"/>
      <c r="G741" s="771"/>
      <c r="H741" s="771"/>
      <c r="I741" s="771"/>
      <c r="J741" s="771"/>
      <c r="K741" s="771"/>
      <c r="L741" s="771"/>
      <c r="M741" s="771"/>
      <c r="N741" s="771"/>
      <c r="O741" s="771"/>
      <c r="P741" s="771"/>
      <c r="Q741" s="771"/>
      <c r="R741" s="771"/>
      <c r="S741" s="771"/>
      <c r="T741" s="771"/>
      <c r="U741" s="771"/>
      <c r="V741" s="771"/>
      <c r="W741" s="771"/>
      <c r="X741" s="772"/>
    </row>
    <row r="742" spans="1:24" ht="15" customHeight="1">
      <c r="A742" s="283"/>
      <c r="B742" s="773" t="s">
        <v>21</v>
      </c>
      <c r="C742" s="773"/>
      <c r="D742" s="773" t="str">
        <f>IF('statement of marks'!K30="","",'statement of marks'!K30)</f>
        <v>C24</v>
      </c>
      <c r="E742" s="773"/>
      <c r="F742" s="773"/>
      <c r="G742" s="771"/>
      <c r="H742" s="771"/>
      <c r="I742" s="771"/>
      <c r="J742" s="771"/>
      <c r="K742" s="771"/>
      <c r="L742" s="771"/>
      <c r="M742" s="771"/>
      <c r="N742" s="771"/>
      <c r="O742" s="771"/>
      <c r="P742" s="771"/>
      <c r="Q742" s="771"/>
      <c r="R742" s="771"/>
      <c r="S742" s="771"/>
      <c r="T742" s="771"/>
      <c r="U742" s="771"/>
      <c r="V742" s="771"/>
      <c r="W742" s="771"/>
      <c r="X742" s="772"/>
    </row>
    <row r="743" spans="1:24" ht="15" customHeight="1">
      <c r="A743" s="283"/>
      <c r="B743" s="771" t="s">
        <v>159</v>
      </c>
      <c r="C743" s="771"/>
      <c r="D743" s="771" t="str">
        <f>IF('statement of marks'!$G$3="","",'statement of marks'!$G$3)</f>
        <v>6 A</v>
      </c>
      <c r="E743" s="771"/>
      <c r="F743" s="774"/>
      <c r="G743" s="775" t="s">
        <v>160</v>
      </c>
      <c r="H743" s="775"/>
      <c r="I743" s="775"/>
      <c r="J743" s="775">
        <f>IF('statement of marks'!D30="","",'statement of marks'!D30)</f>
        <v>824</v>
      </c>
      <c r="K743" s="775"/>
      <c r="L743" s="775"/>
      <c r="M743" s="776" t="s">
        <v>79</v>
      </c>
      <c r="N743" s="938"/>
      <c r="O743" s="775"/>
      <c r="P743" s="775"/>
      <c r="Q743" s="775" t="str">
        <f>IF('statement of marks'!F30="","",'statement of marks'!F30)</f>
        <v/>
      </c>
      <c r="R743" s="775"/>
      <c r="S743" s="775"/>
      <c r="T743" s="777"/>
      <c r="U743" s="778" t="str">
        <f>IF('statement of marks'!$I$3="","",'statement of marks'!$I$3)</f>
        <v>SCHOOL DISE CODE</v>
      </c>
      <c r="V743" s="779"/>
      <c r="W743" s="779"/>
      <c r="X743" s="780"/>
    </row>
    <row r="744" spans="1:24" ht="15" customHeight="1">
      <c r="A744" s="283"/>
      <c r="B744" s="263" t="s">
        <v>172</v>
      </c>
      <c r="C744" s="264"/>
      <c r="D744" s="781" t="str">
        <f>IF('statement of marks'!G30="","",'statement of marks'!G30)</f>
        <v/>
      </c>
      <c r="E744" s="782"/>
      <c r="F744" s="782"/>
      <c r="G744" s="834" t="str">
        <f>IF('statement of marks'!H30="","",'statement of marks'!H30)</f>
        <v/>
      </c>
      <c r="H744" s="834"/>
      <c r="I744" s="834"/>
      <c r="J744" s="834"/>
      <c r="K744" s="834"/>
      <c r="L744" s="834"/>
      <c r="M744" s="834"/>
      <c r="N744" s="834"/>
      <c r="O744" s="834"/>
      <c r="P744" s="834"/>
      <c r="Q744" s="834"/>
      <c r="R744" s="834"/>
      <c r="S744" s="834"/>
      <c r="T744" s="835"/>
      <c r="U744" s="774" t="str">
        <f>IF('statement of marks'!$J$3="","",'statement of marks'!$J$3)</f>
        <v>08291009401</v>
      </c>
      <c r="V744" s="784"/>
      <c r="W744" s="784"/>
      <c r="X744" s="836"/>
    </row>
    <row r="745" spans="1:24" ht="15" customHeight="1">
      <c r="A745" s="283"/>
      <c r="B745" s="265" t="s">
        <v>161</v>
      </c>
      <c r="C745" s="266" t="s">
        <v>166</v>
      </c>
      <c r="D745" s="837" t="s">
        <v>168</v>
      </c>
      <c r="E745" s="837"/>
      <c r="F745" s="837"/>
      <c r="G745" s="837" t="s">
        <v>169</v>
      </c>
      <c r="H745" s="837"/>
      <c r="I745" s="837"/>
      <c r="J745" s="837" t="s">
        <v>170</v>
      </c>
      <c r="K745" s="837"/>
      <c r="L745" s="837"/>
      <c r="M745" s="838" t="s">
        <v>171</v>
      </c>
      <c r="N745" s="838"/>
      <c r="O745" s="838"/>
      <c r="P745" s="838"/>
      <c r="Q745" s="839" t="s">
        <v>217</v>
      </c>
      <c r="R745" s="841" t="s">
        <v>91</v>
      </c>
      <c r="S745" s="841"/>
      <c r="T745" s="841"/>
      <c r="U745" s="842"/>
      <c r="V745" s="783" t="s">
        <v>218</v>
      </c>
      <c r="W745" s="783"/>
      <c r="X745" s="831"/>
    </row>
    <row r="746" spans="1:24" ht="15" customHeight="1">
      <c r="A746" s="283"/>
      <c r="B746" s="265"/>
      <c r="C746" s="266"/>
      <c r="D746" s="267" t="s">
        <v>219</v>
      </c>
      <c r="E746" s="267" t="s">
        <v>220</v>
      </c>
      <c r="F746" s="268" t="s">
        <v>221</v>
      </c>
      <c r="G746" s="267" t="s">
        <v>219</v>
      </c>
      <c r="H746" s="267" t="s">
        <v>220</v>
      </c>
      <c r="I746" s="268" t="s">
        <v>221</v>
      </c>
      <c r="J746" s="267" t="s">
        <v>219</v>
      </c>
      <c r="K746" s="267" t="s">
        <v>220</v>
      </c>
      <c r="L746" s="268" t="s">
        <v>221</v>
      </c>
      <c r="M746" s="267" t="s">
        <v>219</v>
      </c>
      <c r="N746" s="943" t="s">
        <v>332</v>
      </c>
      <c r="O746" s="267" t="s">
        <v>220</v>
      </c>
      <c r="P746" s="268" t="s">
        <v>221</v>
      </c>
      <c r="Q746" s="840"/>
      <c r="R746" s="267" t="s">
        <v>219</v>
      </c>
      <c r="S746" s="943" t="s">
        <v>332</v>
      </c>
      <c r="T746" s="267" t="s">
        <v>220</v>
      </c>
      <c r="U746" s="268" t="s">
        <v>221</v>
      </c>
      <c r="V746" s="269" t="s">
        <v>26</v>
      </c>
      <c r="W746" s="270" t="s">
        <v>222</v>
      </c>
      <c r="X746" s="271" t="s">
        <v>69</v>
      </c>
    </row>
    <row r="747" spans="1:24" ht="15" customHeight="1">
      <c r="A747" s="284"/>
      <c r="B747" s="832" t="s">
        <v>167</v>
      </c>
      <c r="C747" s="833"/>
      <c r="D747" s="272">
        <f>IF('statement of marks'!L$6="","",'statement of marks'!L$6)</f>
        <v>5</v>
      </c>
      <c r="E747" s="272">
        <f>IF('statement of marks'!M$6="","",'statement of marks'!M$6)</f>
        <v>5</v>
      </c>
      <c r="F747" s="273">
        <f>IF('statement of marks'!N$6="","",'statement of marks'!N$6)</f>
        <v>10</v>
      </c>
      <c r="G747" s="272">
        <f>IF('statement of marks'!O$6="","",'statement of marks'!O$6)</f>
        <v>5</v>
      </c>
      <c r="H747" s="272">
        <f>IF('statement of marks'!P$6="","",'statement of marks'!P$6)</f>
        <v>5</v>
      </c>
      <c r="I747" s="273">
        <f>IF('statement of marks'!Q$6="","",'statement of marks'!Q$6)</f>
        <v>10</v>
      </c>
      <c r="J747" s="272">
        <f>IF('statement of marks'!R$6="","",'statement of marks'!R$6)</f>
        <v>5</v>
      </c>
      <c r="K747" s="272">
        <f>IF('statement of marks'!S$6="","",'statement of marks'!S$6)</f>
        <v>5</v>
      </c>
      <c r="L747" s="273">
        <f>IF('statement of marks'!T$6="","",'statement of marks'!T$6)</f>
        <v>10</v>
      </c>
      <c r="M747" s="272">
        <f>IF('statement of marks'!V$6="","",'statement of marks'!V$6)</f>
        <v>30</v>
      </c>
      <c r="N747" s="944">
        <f>IF('statement of marks'!W$6="","",'statement of marks'!W$6)</f>
        <v>30</v>
      </c>
      <c r="O747" s="272">
        <f>IF('statement of marks'!X$6="","",'statement of marks'!X$6)</f>
        <v>10</v>
      </c>
      <c r="P747" s="273">
        <f>IF('statement of marks'!Y$6="","",'statement of marks'!Y$6)</f>
        <v>70</v>
      </c>
      <c r="Q747" s="274">
        <f>IF('statement of marks'!Z$6="","",'statement of marks'!Z$6)</f>
        <v>100</v>
      </c>
      <c r="R747" s="272">
        <f>IF('statement of marks'!AA$6="","",'statement of marks'!AA$6)</f>
        <v>40</v>
      </c>
      <c r="S747" s="944">
        <f>IF('statement of marks'!AB$6="","",'statement of marks'!AB$6)</f>
        <v>40</v>
      </c>
      <c r="T747" s="272">
        <f>IF('statement of marks'!AC$6="","",'statement of marks'!AC$6)</f>
        <v>20</v>
      </c>
      <c r="U747" s="273">
        <f>IF('statement of marks'!AD$6="","",'statement of marks'!AD$6)</f>
        <v>100</v>
      </c>
      <c r="V747" s="275">
        <f>IF('statement of marks'!AE$6="","",'statement of marks'!AE$6)</f>
        <v>200</v>
      </c>
      <c r="W747" s="272" t="str">
        <f>IF('statement of marks'!AF$6="","",'statement of marks'!AF$6)</f>
        <v/>
      </c>
      <c r="X747" s="276" t="str">
        <f>IF('statement of marks'!AG$6="","",'statement of marks'!AG$6)</f>
        <v/>
      </c>
    </row>
    <row r="748" spans="1:24" ht="15" customHeight="1">
      <c r="A748" s="283"/>
      <c r="B748" s="774" t="str">
        <f>IF('statement of marks'!$L$3="","",'statement of marks'!$L$3)</f>
        <v>HINDI</v>
      </c>
      <c r="C748" s="784"/>
      <c r="D748" s="270">
        <f>IF('statement of marks'!L30="","",'statement of marks'!L30)</f>
        <v>5</v>
      </c>
      <c r="E748" s="270">
        <f>IF('statement of marks'!M30="","",'statement of marks'!M30)</f>
        <v>5</v>
      </c>
      <c r="F748" s="277">
        <f>IF('statement of marks'!N30="","",'statement of marks'!N30)</f>
        <v>10</v>
      </c>
      <c r="G748" s="270">
        <f>IF('statement of marks'!O30="","",'statement of marks'!O30)</f>
        <v>5</v>
      </c>
      <c r="H748" s="270">
        <f>IF('statement of marks'!P30="","",'statement of marks'!P30)</f>
        <v>5</v>
      </c>
      <c r="I748" s="277">
        <f>IF('statement of marks'!Q30="","",'statement of marks'!Q30)</f>
        <v>10</v>
      </c>
      <c r="J748" s="270">
        <f>IF('statement of marks'!R30="","",'statement of marks'!R30)</f>
        <v>5</v>
      </c>
      <c r="K748" s="270">
        <f>IF('statement of marks'!S30="","",'statement of marks'!S30)</f>
        <v>5</v>
      </c>
      <c r="L748" s="277">
        <f>IF('statement of marks'!T30="","",'statement of marks'!T30)</f>
        <v>10</v>
      </c>
      <c r="M748" s="270">
        <f>IF('statement of marks'!V30="","",'statement of marks'!V30)</f>
        <v>27</v>
      </c>
      <c r="N748" s="944">
        <f>IF('statement of marks'!W30="","",'statement of marks'!W30)</f>
        <v>27</v>
      </c>
      <c r="O748" s="270">
        <f>IF('statement of marks'!X30="","",'statement of marks'!X30)</f>
        <v>7</v>
      </c>
      <c r="P748" s="277">
        <f>IF('statement of marks'!Y30="","",'statement of marks'!Y30)</f>
        <v>61</v>
      </c>
      <c r="Q748" s="278">
        <f>IF('statement of marks'!Z30="","",'statement of marks'!Z30)</f>
        <v>91</v>
      </c>
      <c r="R748" s="270">
        <f>IF('statement of marks'!AA30="","",'statement of marks'!AA30)</f>
        <v>37</v>
      </c>
      <c r="S748" s="944">
        <f>IF('statement of marks'!AB30="","",'statement of marks'!AB30)</f>
        <v>37</v>
      </c>
      <c r="T748" s="270">
        <f>IF('statement of marks'!AC30="","",'statement of marks'!AC30)</f>
        <v>20</v>
      </c>
      <c r="U748" s="277">
        <f>IF('statement of marks'!AD30="","",'statement of marks'!AD30)</f>
        <v>94</v>
      </c>
      <c r="V748" s="279">
        <f>IF('statement of marks'!AE30="","",'statement of marks'!AE30)</f>
        <v>185</v>
      </c>
      <c r="W748" s="270">
        <f>IF('statement of marks'!AF30="","",'statement of marks'!AF30)</f>
        <v>93</v>
      </c>
      <c r="X748" s="271" t="str">
        <f>IF('statement of marks'!AG30="","",'statement of marks'!AG30)</f>
        <v>A</v>
      </c>
    </row>
    <row r="749" spans="1:24" ht="15" customHeight="1">
      <c r="A749" s="283"/>
      <c r="B749" s="774" t="str">
        <f>IF('statement of marks'!$AJ$3="","",'statement of marks'!$AJ$3)</f>
        <v>ENGLISH</v>
      </c>
      <c r="C749" s="784"/>
      <c r="D749" s="270">
        <f>IF('statement of marks'!AJ30="","",'statement of marks'!AJ30)</f>
        <v>5</v>
      </c>
      <c r="E749" s="270">
        <f>IF('statement of marks'!AK30="","",'statement of marks'!AK30)</f>
        <v>5</v>
      </c>
      <c r="F749" s="277">
        <f>IF('statement of marks'!AL30="","",'statement of marks'!AL30)</f>
        <v>10</v>
      </c>
      <c r="G749" s="270">
        <f>IF('statement of marks'!AM30="","",'statement of marks'!AM30)</f>
        <v>5</v>
      </c>
      <c r="H749" s="270">
        <f>IF('statement of marks'!AN30="","",'statement of marks'!AN30)</f>
        <v>5</v>
      </c>
      <c r="I749" s="277">
        <f>IF('statement of marks'!AO30="","",'statement of marks'!AO30)</f>
        <v>10</v>
      </c>
      <c r="J749" s="270">
        <f>IF('statement of marks'!AP30="","",'statement of marks'!AP30)</f>
        <v>5</v>
      </c>
      <c r="K749" s="270">
        <f>IF('statement of marks'!AQ30="","",'statement of marks'!AQ30)</f>
        <v>5</v>
      </c>
      <c r="L749" s="277">
        <f>IF('statement of marks'!AR30="","",'statement of marks'!AR30)</f>
        <v>10</v>
      </c>
      <c r="M749" s="270">
        <f>IF('statement of marks'!AT30="","",'statement of marks'!AT30)</f>
        <v>27</v>
      </c>
      <c r="N749" s="944">
        <f>IF('statement of marks'!AU30="","",'statement of marks'!AU30)</f>
        <v>27</v>
      </c>
      <c r="O749" s="270">
        <f>IF('statement of marks'!AV30="","",'statement of marks'!AV30)</f>
        <v>7</v>
      </c>
      <c r="P749" s="277">
        <f>IF('statement of marks'!AW30="","",'statement of marks'!AW30)</f>
        <v>61</v>
      </c>
      <c r="Q749" s="278">
        <f>IF('statement of marks'!AX30="","",'statement of marks'!AX30)</f>
        <v>91</v>
      </c>
      <c r="R749" s="270">
        <f>IF('statement of marks'!AY30="","",'statement of marks'!AY30)</f>
        <v>37</v>
      </c>
      <c r="S749" s="944">
        <f>IF('statement of marks'!AZ30="","",'statement of marks'!AZ30)</f>
        <v>37</v>
      </c>
      <c r="T749" s="270">
        <f>IF('statement of marks'!BA30="","",'statement of marks'!BA30)</f>
        <v>20</v>
      </c>
      <c r="U749" s="277">
        <f>IF('statement of marks'!BB30="","",'statement of marks'!BB30)</f>
        <v>94</v>
      </c>
      <c r="V749" s="279">
        <f>IF('statement of marks'!BC30="","",'statement of marks'!BC30)</f>
        <v>185</v>
      </c>
      <c r="W749" s="270">
        <f>IF('statement of marks'!BD30="","",'statement of marks'!BD30)</f>
        <v>93</v>
      </c>
      <c r="X749" s="271" t="str">
        <f>IF('statement of marks'!BE30="","",'statement of marks'!BE30)</f>
        <v>A</v>
      </c>
    </row>
    <row r="750" spans="1:24" ht="15" customHeight="1">
      <c r="A750" s="283"/>
      <c r="B750" s="774" t="str">
        <f>IF('statement of marks'!BH30="s","SANSKRIT",IF('statement of marks'!BH30="u","URDU",IF('statement of marks'!BH30="g","GUJRATI",IF('statement of marks'!BH30="p","PUNJABI",IF('statement of marks'!BH30="sd","fla/kh","THIRD LANGUAGE")))))</f>
        <v>SANSKRIT</v>
      </c>
      <c r="C750" s="784"/>
      <c r="D750" s="270">
        <f>IF('statement of marks'!BI30="","",'statement of marks'!BI30)</f>
        <v>5</v>
      </c>
      <c r="E750" s="270">
        <f>IF('statement of marks'!BJ30="","",'statement of marks'!BJ30)</f>
        <v>5</v>
      </c>
      <c r="F750" s="277">
        <f>IF('statement of marks'!BK30="","",'statement of marks'!BK30)</f>
        <v>10</v>
      </c>
      <c r="G750" s="270">
        <f>IF('statement of marks'!BL30="","",'statement of marks'!BL30)</f>
        <v>5</v>
      </c>
      <c r="H750" s="270">
        <f>IF('statement of marks'!BM30="","",'statement of marks'!BM30)</f>
        <v>5</v>
      </c>
      <c r="I750" s="277">
        <f>IF('statement of marks'!BN30="","",'statement of marks'!BN30)</f>
        <v>10</v>
      </c>
      <c r="J750" s="270">
        <f>IF('statement of marks'!BO30="","",'statement of marks'!BO30)</f>
        <v>5</v>
      </c>
      <c r="K750" s="270">
        <f>IF('statement of marks'!BP30="","",'statement of marks'!BP30)</f>
        <v>5</v>
      </c>
      <c r="L750" s="277">
        <f>IF('statement of marks'!BQ30="","",'statement of marks'!BQ30)</f>
        <v>10</v>
      </c>
      <c r="M750" s="270">
        <f>IF('statement of marks'!BS30="","",'statement of marks'!BS30)</f>
        <v>50</v>
      </c>
      <c r="N750" s="944"/>
      <c r="O750" s="270">
        <f>IF('statement of marks'!BT30="","",'statement of marks'!BT30)</f>
        <v>20</v>
      </c>
      <c r="P750" s="277">
        <f>IF('statement of marks'!BU30="","",'statement of marks'!BU30)</f>
        <v>70</v>
      </c>
      <c r="Q750" s="278">
        <f>IF('statement of marks'!BV30="","",'statement of marks'!BV30)</f>
        <v>100</v>
      </c>
      <c r="R750" s="270">
        <f>IF('statement of marks'!BW30="","",'statement of marks'!BW30)</f>
        <v>70</v>
      </c>
      <c r="S750" s="944"/>
      <c r="T750" s="270">
        <f>IF('statement of marks'!BX30="","",'statement of marks'!BX30)</f>
        <v>30</v>
      </c>
      <c r="U750" s="277">
        <f>IF('statement of marks'!BY30="","",'statement of marks'!BY30)</f>
        <v>100</v>
      </c>
      <c r="V750" s="279">
        <f>IF('statement of marks'!BZ30="","",'statement of marks'!BZ30)</f>
        <v>200</v>
      </c>
      <c r="W750" s="270">
        <f>IF('statement of marks'!CA30="","",'statement of marks'!CA30)</f>
        <v>100</v>
      </c>
      <c r="X750" s="271" t="str">
        <f>IF('statement of marks'!CB30="","",'statement of marks'!CB30)</f>
        <v>A</v>
      </c>
    </row>
    <row r="751" spans="1:24" ht="15" customHeight="1">
      <c r="A751" s="283"/>
      <c r="B751" s="774" t="str">
        <f>IF('statement of marks'!$CE$3="","",'statement of marks'!$CE$3)</f>
        <v>MATHEMATICS</v>
      </c>
      <c r="C751" s="784"/>
      <c r="D751" s="270">
        <f>IF('statement of marks'!CE30="","",'statement of marks'!CE30)</f>
        <v>5</v>
      </c>
      <c r="E751" s="270">
        <f>IF('statement of marks'!CF30="","",'statement of marks'!CF30)</f>
        <v>5</v>
      </c>
      <c r="F751" s="277">
        <f>IF('statement of marks'!CG30="","",'statement of marks'!CG30)</f>
        <v>10</v>
      </c>
      <c r="G751" s="270">
        <f>IF('statement of marks'!CH30="","",'statement of marks'!CH30)</f>
        <v>5</v>
      </c>
      <c r="H751" s="270">
        <f>IF('statement of marks'!CI30="","",'statement of marks'!CI30)</f>
        <v>5</v>
      </c>
      <c r="I751" s="277">
        <f>IF('statement of marks'!CJ30="","",'statement of marks'!CJ30)</f>
        <v>10</v>
      </c>
      <c r="J751" s="270">
        <f>IF('statement of marks'!CK30="","",'statement of marks'!CK30)</f>
        <v>5</v>
      </c>
      <c r="K751" s="270">
        <f>IF('statement of marks'!CL30="","",'statement of marks'!CL30)</f>
        <v>5</v>
      </c>
      <c r="L751" s="277">
        <f>IF('statement of marks'!CM30="","",'statement of marks'!CM30)</f>
        <v>10</v>
      </c>
      <c r="M751" s="270">
        <f>IF('statement of marks'!CO30="","",'statement of marks'!CO30)</f>
        <v>27</v>
      </c>
      <c r="N751" s="944">
        <f>IF('statement of marks'!CP30="","",'statement of marks'!CP30)</f>
        <v>27</v>
      </c>
      <c r="O751" s="270">
        <f>IF('statement of marks'!CQ30="","",'statement of marks'!CQ30)</f>
        <v>7</v>
      </c>
      <c r="P751" s="277">
        <f>IF('statement of marks'!CR30="","",'statement of marks'!CR30)</f>
        <v>61</v>
      </c>
      <c r="Q751" s="278">
        <f>IF('statement of marks'!CS30="","",'statement of marks'!CS30)</f>
        <v>91</v>
      </c>
      <c r="R751" s="270">
        <f>IF('statement of marks'!CT30="","",'statement of marks'!CT30)</f>
        <v>37</v>
      </c>
      <c r="S751" s="944">
        <f>IF('statement of marks'!CU30="","",'statement of marks'!CU30)</f>
        <v>37</v>
      </c>
      <c r="T751" s="270">
        <f>IF('statement of marks'!CV30="","",'statement of marks'!CV30)</f>
        <v>20</v>
      </c>
      <c r="U751" s="277">
        <f>IF('statement of marks'!CW30="","",'statement of marks'!CW30)</f>
        <v>94</v>
      </c>
      <c r="V751" s="279">
        <f>IF('statement of marks'!CX30="","",'statement of marks'!CX30)</f>
        <v>185</v>
      </c>
      <c r="W751" s="270">
        <f>IF('statement of marks'!CY30="","",'statement of marks'!CY30)</f>
        <v>93</v>
      </c>
      <c r="X751" s="271" t="str">
        <f>IF('statement of marks'!CZ30="","",'statement of marks'!CZ30)</f>
        <v>A</v>
      </c>
    </row>
    <row r="752" spans="1:24" ht="15" customHeight="1">
      <c r="A752" s="283"/>
      <c r="B752" s="774" t="str">
        <f>IF('statement of marks'!$DC$3="","",'statement of marks'!$DC$3)</f>
        <v>SCIENCE</v>
      </c>
      <c r="C752" s="784"/>
      <c r="D752" s="270">
        <f>IF('statement of marks'!DC30="","",'statement of marks'!DC30)</f>
        <v>5</v>
      </c>
      <c r="E752" s="270">
        <f>IF('statement of marks'!DD30="","",'statement of marks'!DD30)</f>
        <v>5</v>
      </c>
      <c r="F752" s="277">
        <f>IF('statement of marks'!DE30="","",'statement of marks'!DE30)</f>
        <v>10</v>
      </c>
      <c r="G752" s="270">
        <f>IF('statement of marks'!DF30="","",'statement of marks'!DF30)</f>
        <v>5</v>
      </c>
      <c r="H752" s="270">
        <f>IF('statement of marks'!DG30="","",'statement of marks'!DG30)</f>
        <v>5</v>
      </c>
      <c r="I752" s="277">
        <f>IF('statement of marks'!DH30="","",'statement of marks'!DH30)</f>
        <v>10</v>
      </c>
      <c r="J752" s="270">
        <f>IF('statement of marks'!DI30="","",'statement of marks'!DI30)</f>
        <v>5</v>
      </c>
      <c r="K752" s="270">
        <f>IF('statement of marks'!DJ30="","",'statement of marks'!DJ30)</f>
        <v>5</v>
      </c>
      <c r="L752" s="277">
        <f>IF('statement of marks'!DK30="","",'statement of marks'!DK30)</f>
        <v>10</v>
      </c>
      <c r="M752" s="270">
        <f>IF('statement of marks'!DM30="","",'statement of marks'!DM30)</f>
        <v>50</v>
      </c>
      <c r="N752" s="944"/>
      <c r="O752" s="270">
        <f>IF('statement of marks'!DN30="","",'statement of marks'!DN30)</f>
        <v>20</v>
      </c>
      <c r="P752" s="277">
        <f>IF('statement of marks'!DO30="","",'statement of marks'!DO30)</f>
        <v>70</v>
      </c>
      <c r="Q752" s="278">
        <f>IF('statement of marks'!DP30="","",'statement of marks'!DP30)</f>
        <v>100</v>
      </c>
      <c r="R752" s="270">
        <f>IF('statement of marks'!DQ30="","",'statement of marks'!DQ30)</f>
        <v>70</v>
      </c>
      <c r="S752" s="944"/>
      <c r="T752" s="270">
        <f>IF('statement of marks'!DR30="","",'statement of marks'!DR30)</f>
        <v>30</v>
      </c>
      <c r="U752" s="277">
        <f>IF('statement of marks'!DS30="","",'statement of marks'!DS30)</f>
        <v>100</v>
      </c>
      <c r="V752" s="279">
        <f>IF('statement of marks'!DT30="","",'statement of marks'!DT30)</f>
        <v>200</v>
      </c>
      <c r="W752" s="270">
        <f>IF('statement of marks'!DU30="","",'statement of marks'!DU30)</f>
        <v>100</v>
      </c>
      <c r="X752" s="271" t="str">
        <f>IF('statement of marks'!DV30="","",'statement of marks'!DV30)</f>
        <v>A</v>
      </c>
    </row>
    <row r="753" spans="1:24" ht="15" customHeight="1">
      <c r="A753" s="283"/>
      <c r="B753" s="774" t="str">
        <f>IF('statement of marks'!$DY$3="","",'statement of marks'!$DY$3)</f>
        <v>SOCIAL STUDIES</v>
      </c>
      <c r="C753" s="784"/>
      <c r="D753" s="270">
        <f>IF('statement of marks'!DY30="","",'statement of marks'!DY30)</f>
        <v>5</v>
      </c>
      <c r="E753" s="270">
        <f>IF('statement of marks'!DZ30="","",'statement of marks'!DZ30)</f>
        <v>5</v>
      </c>
      <c r="F753" s="277">
        <f>IF('statement of marks'!EA30="","",'statement of marks'!EA30)</f>
        <v>10</v>
      </c>
      <c r="G753" s="270">
        <f>IF('statement of marks'!EB30="","",'statement of marks'!EB30)</f>
        <v>5</v>
      </c>
      <c r="H753" s="270">
        <f>IF('statement of marks'!EC30="","",'statement of marks'!EC30)</f>
        <v>5</v>
      </c>
      <c r="I753" s="277">
        <f>IF('statement of marks'!ED30="","",'statement of marks'!ED30)</f>
        <v>10</v>
      </c>
      <c r="J753" s="270">
        <f>IF('statement of marks'!EE30="","",'statement of marks'!EE30)</f>
        <v>5</v>
      </c>
      <c r="K753" s="270">
        <f>IF('statement of marks'!EF30="","",'statement of marks'!EF30)</f>
        <v>5</v>
      </c>
      <c r="L753" s="277">
        <f>IF('statement of marks'!EG30="","",'statement of marks'!EG30)</f>
        <v>10</v>
      </c>
      <c r="M753" s="270">
        <f>IF('statement of marks'!EI30="","",'statement of marks'!EI30)</f>
        <v>50</v>
      </c>
      <c r="N753" s="944"/>
      <c r="O753" s="270">
        <f>IF('statement of marks'!EJ30="","",'statement of marks'!EJ30)</f>
        <v>20</v>
      </c>
      <c r="P753" s="277">
        <f>IF('statement of marks'!EK30="","",'statement of marks'!EK30)</f>
        <v>70</v>
      </c>
      <c r="Q753" s="278">
        <f>IF('statement of marks'!EL30="","",'statement of marks'!EL30)</f>
        <v>100</v>
      </c>
      <c r="R753" s="270">
        <f>IF('statement of marks'!EM30="","",'statement of marks'!EM30)</f>
        <v>70</v>
      </c>
      <c r="S753" s="944"/>
      <c r="T753" s="270">
        <f>IF('statement of marks'!EN30="","",'statement of marks'!EN30)</f>
        <v>30</v>
      </c>
      <c r="U753" s="277">
        <f>IF('statement of marks'!EO30="","",'statement of marks'!EO30)</f>
        <v>100</v>
      </c>
      <c r="V753" s="279">
        <f>IF('statement of marks'!EP30="","",'statement of marks'!EP30)</f>
        <v>200</v>
      </c>
      <c r="W753" s="270">
        <f>IF('statement of marks'!EQ30="","",'statement of marks'!EQ30)</f>
        <v>100</v>
      </c>
      <c r="X753" s="271" t="str">
        <f>IF('statement of marks'!ER30="","",'statement of marks'!ER30)</f>
        <v>A</v>
      </c>
    </row>
    <row r="754" spans="1:24" ht="15" customHeight="1">
      <c r="A754" s="283"/>
      <c r="B754" s="774" t="s">
        <v>173</v>
      </c>
      <c r="C754" s="784"/>
      <c r="D754" s="792" t="s">
        <v>168</v>
      </c>
      <c r="E754" s="792"/>
      <c r="F754" s="792"/>
      <c r="G754" s="792" t="s">
        <v>169</v>
      </c>
      <c r="H754" s="792"/>
      <c r="I754" s="792"/>
      <c r="J754" s="792" t="s">
        <v>178</v>
      </c>
      <c r="K754" s="792"/>
      <c r="L754" s="792"/>
      <c r="M754" s="792" t="s">
        <v>170</v>
      </c>
      <c r="N754" s="792"/>
      <c r="O754" s="792"/>
      <c r="P754" s="792"/>
      <c r="Q754" s="792" t="s">
        <v>223</v>
      </c>
      <c r="R754" s="792"/>
      <c r="S754" s="792"/>
      <c r="T754" s="792"/>
      <c r="U754" s="280"/>
      <c r="V754" s="792" t="s">
        <v>218</v>
      </c>
      <c r="W754" s="792"/>
      <c r="X754" s="827"/>
    </row>
    <row r="755" spans="1:24" ht="15" customHeight="1">
      <c r="A755" s="284"/>
      <c r="B755" s="828" t="s">
        <v>167</v>
      </c>
      <c r="C755" s="829"/>
      <c r="D755" s="830">
        <f>IF('statement of marks'!EU$6="","",'statement of marks'!EU$6)</f>
        <v>20</v>
      </c>
      <c r="E755" s="830"/>
      <c r="F755" s="830"/>
      <c r="G755" s="830">
        <f>IF('statement of marks'!EV$6="","",'statement of marks'!EV$6)</f>
        <v>20</v>
      </c>
      <c r="H755" s="830"/>
      <c r="I755" s="830"/>
      <c r="J755" s="830">
        <f>IF('statement of marks'!EX$6="","",'statement of marks'!EX$6)</f>
        <v>20</v>
      </c>
      <c r="K755" s="830"/>
      <c r="L755" s="830"/>
      <c r="M755" s="830">
        <f>IF('statement of marks'!EW$6="","",'statement of marks'!EW$6)</f>
        <v>20</v>
      </c>
      <c r="N755" s="830"/>
      <c r="O755" s="830"/>
      <c r="P755" s="830"/>
      <c r="Q755" s="830">
        <f>IF('statement of marks'!EY$6="","",'statement of marks'!EY$6)</f>
        <v>20</v>
      </c>
      <c r="R755" s="830"/>
      <c r="S755" s="830"/>
      <c r="T755" s="830"/>
      <c r="U755" s="289"/>
      <c r="V755" s="272">
        <f>IF('statement of marks'!EZ$6="","",'statement of marks'!EZ$6)</f>
        <v>100</v>
      </c>
      <c r="W755" s="272" t="s">
        <v>222</v>
      </c>
      <c r="X755" s="276" t="s">
        <v>69</v>
      </c>
    </row>
    <row r="756" spans="1:24" ht="15" customHeight="1">
      <c r="A756" s="283"/>
      <c r="B756" s="774" t="str">
        <f>IF('statement of marks'!$EU$3="","",'statement of marks'!$EU$3)</f>
        <v>WORK EXPERIENCE</v>
      </c>
      <c r="C756" s="784"/>
      <c r="D756" s="783">
        <f>IF('statement of marks'!EU30="","",'statement of marks'!EU30)</f>
        <v>20</v>
      </c>
      <c r="E756" s="783"/>
      <c r="F756" s="783"/>
      <c r="G756" s="783">
        <f>IF('statement of marks'!EV30="","",'statement of marks'!EV30)</f>
        <v>20</v>
      </c>
      <c r="H756" s="783"/>
      <c r="I756" s="783"/>
      <c r="J756" s="783">
        <f>IF('statement of marks'!EX30="","",'statement of marks'!EX30)</f>
        <v>20</v>
      </c>
      <c r="K756" s="783"/>
      <c r="L756" s="783"/>
      <c r="M756" s="783">
        <f>IF('statement of marks'!EW30="","",'statement of marks'!EW30)</f>
        <v>20</v>
      </c>
      <c r="N756" s="783"/>
      <c r="O756" s="783"/>
      <c r="P756" s="783"/>
      <c r="Q756" s="783">
        <f>IF('statement of marks'!EY30="","",'statement of marks'!EY30)</f>
        <v>20</v>
      </c>
      <c r="R756" s="783"/>
      <c r="S756" s="783"/>
      <c r="T756" s="783"/>
      <c r="U756" s="280"/>
      <c r="V756" s="280">
        <f>IF('statement of marks'!EZ30="","",'statement of marks'!EZ30)</f>
        <v>100</v>
      </c>
      <c r="W756" s="280">
        <f>IF('statement of marks'!FA30="","",'statement of marks'!FA30)</f>
        <v>100</v>
      </c>
      <c r="X756" s="281" t="str">
        <f>IF('statement of marks'!FB30="","",'statement of marks'!FB30)</f>
        <v>A</v>
      </c>
    </row>
    <row r="757" spans="1:24" ht="15" customHeight="1">
      <c r="A757" s="283"/>
      <c r="B757" s="774" t="str">
        <f>IF('statement of marks'!$FE$3="","",'statement of marks'!$FE$3)</f>
        <v>ART EDUCATION</v>
      </c>
      <c r="C757" s="784"/>
      <c r="D757" s="783">
        <f>IF('statement of marks'!FE30="","",'statement of marks'!FE30)</f>
        <v>20</v>
      </c>
      <c r="E757" s="783"/>
      <c r="F757" s="783"/>
      <c r="G757" s="783">
        <f>IF('statement of marks'!FF30="","",'statement of marks'!FF30)</f>
        <v>20</v>
      </c>
      <c r="H757" s="783"/>
      <c r="I757" s="783"/>
      <c r="J757" s="783">
        <f>IF('statement of marks'!FH30="","",'statement of marks'!FH30)</f>
        <v>20</v>
      </c>
      <c r="K757" s="783"/>
      <c r="L757" s="783"/>
      <c r="M757" s="783">
        <f>IF('statement of marks'!FG30="","",'statement of marks'!FG30)</f>
        <v>20</v>
      </c>
      <c r="N757" s="783"/>
      <c r="O757" s="783"/>
      <c r="P757" s="783"/>
      <c r="Q757" s="783">
        <f>IF('statement of marks'!FI30="","",'statement of marks'!FI30)</f>
        <v>20</v>
      </c>
      <c r="R757" s="783"/>
      <c r="S757" s="783"/>
      <c r="T757" s="783"/>
      <c r="U757" s="280"/>
      <c r="V757" s="280">
        <f>IF('statement of marks'!FJ30="","",'statement of marks'!FJ30)</f>
        <v>100</v>
      </c>
      <c r="W757" s="280">
        <f>IF('statement of marks'!FK30="","",'statement of marks'!FK30)</f>
        <v>100</v>
      </c>
      <c r="X757" s="281" t="str">
        <f>IF('statement of marks'!FL30="","",'statement of marks'!FL30)</f>
        <v>A</v>
      </c>
    </row>
    <row r="758" spans="1:24" ht="15" customHeight="1">
      <c r="A758" s="283"/>
      <c r="B758" s="774" t="str">
        <f>IF('statement of marks'!$FO$3="","",'statement of marks'!$FO$3)</f>
        <v>PHYSICIAL EDUCATION</v>
      </c>
      <c r="C758" s="784"/>
      <c r="D758" s="783">
        <f>IF('statement of marks'!FO30="","",'statement of marks'!FO30)</f>
        <v>20</v>
      </c>
      <c r="E758" s="783"/>
      <c r="F758" s="783"/>
      <c r="G758" s="783">
        <f>IF('statement of marks'!FP30="","",'statement of marks'!FP30)</f>
        <v>20</v>
      </c>
      <c r="H758" s="783"/>
      <c r="I758" s="783"/>
      <c r="J758" s="783">
        <f>IF('statement of marks'!FR30="","",'statement of marks'!FR30)</f>
        <v>20</v>
      </c>
      <c r="K758" s="783"/>
      <c r="L758" s="783"/>
      <c r="M758" s="783">
        <f>IF('statement of marks'!FQ30="","",'statement of marks'!FQ30)</f>
        <v>20</v>
      </c>
      <c r="N758" s="783"/>
      <c r="O758" s="783"/>
      <c r="P758" s="783"/>
      <c r="Q758" s="783">
        <f>IF('statement of marks'!FS30="","",'statement of marks'!FS30)</f>
        <v>20</v>
      </c>
      <c r="R758" s="783"/>
      <c r="S758" s="783"/>
      <c r="T758" s="783"/>
      <c r="U758" s="280"/>
      <c r="V758" s="280">
        <f>IF('statement of marks'!FT30="","",'statement of marks'!FT30)</f>
        <v>100</v>
      </c>
      <c r="W758" s="280">
        <f>IF('statement of marks'!FU30="","",'statement of marks'!FU30)</f>
        <v>100</v>
      </c>
      <c r="X758" s="281" t="str">
        <f>IF('statement of marks'!FV30="","",'statement of marks'!FV30)</f>
        <v>A</v>
      </c>
    </row>
    <row r="759" spans="1:24" ht="15" customHeight="1">
      <c r="A759" s="283"/>
      <c r="B759" s="771" t="s">
        <v>174</v>
      </c>
      <c r="C759" s="774"/>
      <c r="D759" s="792" t="str">
        <f>details!$DZ$3</f>
        <v>AUGUST</v>
      </c>
      <c r="E759" s="792"/>
      <c r="F759" s="792"/>
      <c r="G759" s="792" t="str">
        <f>details!$ED$3</f>
        <v>OCTOBER</v>
      </c>
      <c r="H759" s="792"/>
      <c r="I759" s="792"/>
      <c r="J759" s="792" t="str">
        <f>details!$EL$3</f>
        <v>FEBURARY</v>
      </c>
      <c r="K759" s="792"/>
      <c r="L759" s="792"/>
      <c r="M759" s="792" t="str">
        <f>details!$EH$3</f>
        <v>DECEMBER</v>
      </c>
      <c r="N759" s="792"/>
      <c r="O759" s="792"/>
      <c r="P759" s="792"/>
      <c r="Q759" s="792" t="str">
        <f>details!$EP$3</f>
        <v>GRAND TOAL</v>
      </c>
      <c r="R759" s="792"/>
      <c r="S759" s="792"/>
      <c r="T759" s="792"/>
      <c r="U759" s="759" t="s">
        <v>119</v>
      </c>
      <c r="V759" s="760"/>
      <c r="W759" s="760"/>
      <c r="X759" s="761"/>
    </row>
    <row r="760" spans="1:24" ht="15" customHeight="1">
      <c r="A760" s="283"/>
      <c r="B760" s="774" t="s">
        <v>176</v>
      </c>
      <c r="C760" s="784"/>
      <c r="D760" s="826" t="str">
        <f>IF(details!EA30="","",details!EA30)</f>
        <v/>
      </c>
      <c r="E760" s="826"/>
      <c r="F760" s="826"/>
      <c r="G760" s="826" t="str">
        <f>IF(details!EE30="","",details!EE30)</f>
        <v/>
      </c>
      <c r="H760" s="826"/>
      <c r="I760" s="826"/>
      <c r="J760" s="826" t="str">
        <f>IF(details!EM30="","",details!EM30)</f>
        <v/>
      </c>
      <c r="K760" s="826"/>
      <c r="L760" s="826"/>
      <c r="M760" s="826" t="str">
        <f>IF(details!EI30="","",details!EI30)</f>
        <v/>
      </c>
      <c r="N760" s="826"/>
      <c r="O760" s="826"/>
      <c r="P760" s="826"/>
      <c r="Q760" s="826" t="str">
        <f>IF(details!EQ30="","",details!EQ30)</f>
        <v/>
      </c>
      <c r="R760" s="826"/>
      <c r="S760" s="826"/>
      <c r="T760" s="826"/>
      <c r="U760" s="762">
        <f>'statement of marks'!$HL$108</f>
        <v>45046</v>
      </c>
      <c r="V760" s="763"/>
      <c r="W760" s="763"/>
      <c r="X760" s="764"/>
    </row>
    <row r="761" spans="1:24" ht="15" customHeight="1">
      <c r="A761" s="283"/>
      <c r="B761" s="823" t="s">
        <v>175</v>
      </c>
      <c r="C761" s="824"/>
      <c r="D761" s="825" t="str">
        <f>IF(details!DZ30="","",details!DZ30)</f>
        <v/>
      </c>
      <c r="E761" s="825"/>
      <c r="F761" s="825"/>
      <c r="G761" s="825" t="str">
        <f>IF(details!ED30="","",details!ED30)</f>
        <v/>
      </c>
      <c r="H761" s="825"/>
      <c r="I761" s="825"/>
      <c r="J761" s="825" t="str">
        <f>IF(details!EL30="","",details!EL30)</f>
        <v/>
      </c>
      <c r="K761" s="825"/>
      <c r="L761" s="825"/>
      <c r="M761" s="825" t="str">
        <f>IF(details!EH30="","",details!EH30)</f>
        <v/>
      </c>
      <c r="N761" s="825"/>
      <c r="O761" s="825"/>
      <c r="P761" s="825"/>
      <c r="Q761" s="825" t="str">
        <f>IF(details!EP30="","",details!EP30)</f>
        <v/>
      </c>
      <c r="R761" s="825"/>
      <c r="S761" s="825"/>
      <c r="T761" s="825"/>
      <c r="U761" s="759"/>
      <c r="V761" s="760"/>
      <c r="W761" s="760"/>
      <c r="X761" s="761"/>
    </row>
    <row r="762" spans="1:24" ht="15" customHeight="1">
      <c r="A762" s="816"/>
      <c r="B762" s="818" t="s">
        <v>235</v>
      </c>
      <c r="C762" s="819"/>
      <c r="D762" s="813" t="s">
        <v>190</v>
      </c>
      <c r="E762" s="813"/>
      <c r="F762" s="813"/>
      <c r="G762" s="813" t="s">
        <v>191</v>
      </c>
      <c r="H762" s="813"/>
      <c r="I762" s="813"/>
      <c r="J762" s="813" t="s">
        <v>148</v>
      </c>
      <c r="K762" s="813"/>
      <c r="L762" s="813"/>
      <c r="M762" s="813" t="s">
        <v>224</v>
      </c>
      <c r="N762" s="813"/>
      <c r="O762" s="813"/>
      <c r="P762" s="813"/>
      <c r="Q762" s="822" t="s">
        <v>196</v>
      </c>
      <c r="R762" s="822"/>
      <c r="S762" s="822"/>
      <c r="T762" s="822"/>
      <c r="U762" s="813" t="s">
        <v>233</v>
      </c>
      <c r="V762" s="813"/>
      <c r="W762" s="813"/>
      <c r="X762" s="815"/>
    </row>
    <row r="763" spans="1:24" ht="15" customHeight="1">
      <c r="A763" s="817"/>
      <c r="B763" s="820"/>
      <c r="C763" s="821"/>
      <c r="D763" s="813">
        <f>'statement of marks'!HJ30</f>
        <v>1200</v>
      </c>
      <c r="E763" s="813"/>
      <c r="F763" s="813"/>
      <c r="G763" s="813">
        <f>'statement of marks'!HK30</f>
        <v>1155</v>
      </c>
      <c r="H763" s="813"/>
      <c r="I763" s="813"/>
      <c r="J763" s="814">
        <f>'statement of marks'!HL30</f>
        <v>96.25</v>
      </c>
      <c r="K763" s="814"/>
      <c r="L763" s="814"/>
      <c r="M763" s="813" t="str">
        <f>'statement of marks'!HO30</f>
        <v>A</v>
      </c>
      <c r="N763" s="813"/>
      <c r="O763" s="813"/>
      <c r="P763" s="813"/>
      <c r="Q763" s="813">
        <f>'statement of marks'!HN30</f>
        <v>3.0000000000000004</v>
      </c>
      <c r="R763" s="813"/>
      <c r="S763" s="813"/>
      <c r="T763" s="813"/>
      <c r="U763" s="813" t="str">
        <f>'statement of marks'!HI30</f>
        <v>PASSED</v>
      </c>
      <c r="V763" s="813"/>
      <c r="W763" s="813"/>
      <c r="X763" s="815"/>
    </row>
    <row r="764" spans="1:24" ht="15" customHeight="1">
      <c r="A764" s="283"/>
      <c r="B764" s="811" t="s">
        <v>177</v>
      </c>
      <c r="C764" s="812"/>
      <c r="D764" s="792"/>
      <c r="E764" s="792"/>
      <c r="F764" s="792"/>
      <c r="G764" s="792"/>
      <c r="H764" s="792"/>
      <c r="I764" s="792"/>
      <c r="J764" s="792"/>
      <c r="K764" s="792"/>
      <c r="L764" s="792"/>
      <c r="M764" s="792"/>
      <c r="N764" s="792"/>
      <c r="O764" s="792"/>
      <c r="P764" s="792"/>
      <c r="Q764" s="792"/>
      <c r="R764" s="792"/>
      <c r="S764" s="792"/>
      <c r="T764" s="792"/>
      <c r="U764" s="793"/>
      <c r="V764" s="794"/>
      <c r="W764" s="794"/>
      <c r="X764" s="804"/>
    </row>
    <row r="765" spans="1:24" ht="15" customHeight="1">
      <c r="A765" s="283"/>
      <c r="B765" s="809" t="s">
        <v>162</v>
      </c>
      <c r="C765" s="810"/>
      <c r="D765" s="792"/>
      <c r="E765" s="792"/>
      <c r="F765" s="792"/>
      <c r="G765" s="792"/>
      <c r="H765" s="792"/>
      <c r="I765" s="792"/>
      <c r="J765" s="792"/>
      <c r="K765" s="792"/>
      <c r="L765" s="792"/>
      <c r="M765" s="792"/>
      <c r="N765" s="792"/>
      <c r="O765" s="792"/>
      <c r="P765" s="792"/>
      <c r="Q765" s="792"/>
      <c r="R765" s="792"/>
      <c r="S765" s="792"/>
      <c r="T765" s="792"/>
      <c r="U765" s="796"/>
      <c r="V765" s="797"/>
      <c r="W765" s="797"/>
      <c r="X765" s="805"/>
    </row>
    <row r="766" spans="1:24" ht="15" customHeight="1">
      <c r="A766" s="283"/>
      <c r="B766" s="811" t="s">
        <v>163</v>
      </c>
      <c r="C766" s="812"/>
      <c r="D766" s="792"/>
      <c r="E766" s="792"/>
      <c r="F766" s="792"/>
      <c r="G766" s="792"/>
      <c r="H766" s="792"/>
      <c r="I766" s="792"/>
      <c r="J766" s="792"/>
      <c r="K766" s="792"/>
      <c r="L766" s="792"/>
      <c r="M766" s="792"/>
      <c r="N766" s="792"/>
      <c r="O766" s="792"/>
      <c r="P766" s="792"/>
      <c r="Q766" s="793" t="s">
        <v>225</v>
      </c>
      <c r="R766" s="794"/>
      <c r="S766" s="794"/>
      <c r="T766" s="795"/>
      <c r="U766" s="806"/>
      <c r="V766" s="807"/>
      <c r="W766" s="807"/>
      <c r="X766" s="808"/>
    </row>
    <row r="767" spans="1:24" ht="15" customHeight="1">
      <c r="A767" s="283"/>
      <c r="B767" s="802" t="s">
        <v>164</v>
      </c>
      <c r="C767" s="803"/>
      <c r="D767" s="792"/>
      <c r="E767" s="792"/>
      <c r="F767" s="792"/>
      <c r="G767" s="792"/>
      <c r="H767" s="792"/>
      <c r="I767" s="792"/>
      <c r="J767" s="792"/>
      <c r="K767" s="792"/>
      <c r="L767" s="792"/>
      <c r="M767" s="792"/>
      <c r="N767" s="792"/>
      <c r="O767" s="792"/>
      <c r="P767" s="792"/>
      <c r="Q767" s="796"/>
      <c r="R767" s="797"/>
      <c r="S767" s="797"/>
      <c r="T767" s="798"/>
      <c r="U767" s="785" t="s">
        <v>164</v>
      </c>
      <c r="V767" s="785"/>
      <c r="W767" s="785"/>
      <c r="X767" s="786"/>
    </row>
    <row r="768" spans="1:24" ht="15" customHeight="1" thickBot="1">
      <c r="A768" s="282"/>
      <c r="B768" s="787" t="s">
        <v>226</v>
      </c>
      <c r="C768" s="788"/>
      <c r="D768" s="789"/>
      <c r="E768" s="789"/>
      <c r="F768" s="789"/>
      <c r="G768" s="789"/>
      <c r="H768" s="789"/>
      <c r="I768" s="789"/>
      <c r="J768" s="789"/>
      <c r="K768" s="789"/>
      <c r="L768" s="789"/>
      <c r="M768" s="789"/>
      <c r="N768" s="789"/>
      <c r="O768" s="789"/>
      <c r="P768" s="789"/>
      <c r="Q768" s="799"/>
      <c r="R768" s="800"/>
      <c r="S768" s="800"/>
      <c r="T768" s="801"/>
      <c r="U768" s="790" t="s">
        <v>180</v>
      </c>
      <c r="V768" s="790"/>
      <c r="W768" s="790"/>
      <c r="X768" s="791"/>
    </row>
    <row r="769" spans="1:24" ht="15" customHeight="1">
      <c r="A769" s="285"/>
      <c r="B769" s="765" t="s">
        <v>179</v>
      </c>
      <c r="C769" s="766"/>
      <c r="D769" s="766"/>
      <c r="E769" s="766"/>
      <c r="F769" s="766"/>
      <c r="G769" s="766"/>
      <c r="H769" s="766"/>
      <c r="I769" s="766"/>
      <c r="J769" s="766"/>
      <c r="K769" s="766"/>
      <c r="L769" s="766"/>
      <c r="M769" s="766"/>
      <c r="N769" s="766"/>
      <c r="O769" s="766"/>
      <c r="P769" s="766"/>
      <c r="Q769" s="766"/>
      <c r="R769" s="766"/>
      <c r="S769" s="766"/>
      <c r="T769" s="766"/>
      <c r="U769" s="766"/>
      <c r="V769" s="766"/>
      <c r="W769" s="766"/>
      <c r="X769" s="767"/>
    </row>
    <row r="770" spans="1:24" ht="15" customHeight="1">
      <c r="A770" s="283"/>
      <c r="B770" s="768" t="str">
        <f>IF('statement of marks'!$A$1="","",'statement of marks'!$A$1)</f>
        <v>GOVT. HR. SEC. SCHOOL, MARJEEVI, NIMBAHERA</v>
      </c>
      <c r="C770" s="769"/>
      <c r="D770" s="769"/>
      <c r="E770" s="769"/>
      <c r="F770" s="769"/>
      <c r="G770" s="769"/>
      <c r="H770" s="769"/>
      <c r="I770" s="769"/>
      <c r="J770" s="769"/>
      <c r="K770" s="769"/>
      <c r="L770" s="769"/>
      <c r="M770" s="769"/>
      <c r="N770" s="769"/>
      <c r="O770" s="769"/>
      <c r="P770" s="769"/>
      <c r="Q770" s="769"/>
      <c r="R770" s="769"/>
      <c r="S770" s="769"/>
      <c r="T770" s="769"/>
      <c r="U770" s="769"/>
      <c r="V770" s="769"/>
      <c r="W770" s="769"/>
      <c r="X770" s="770"/>
    </row>
    <row r="771" spans="1:24" ht="15" customHeight="1">
      <c r="A771" s="283"/>
      <c r="B771" s="771" t="s">
        <v>118</v>
      </c>
      <c r="C771" s="771"/>
      <c r="D771" s="771" t="str">
        <f>IF('statement of marks'!$H$3="","",'statement of marks'!$H$3)</f>
        <v>2022-23</v>
      </c>
      <c r="E771" s="771"/>
      <c r="F771" s="771"/>
      <c r="G771" s="771"/>
      <c r="H771" s="771"/>
      <c r="I771" s="771"/>
      <c r="J771" s="771"/>
      <c r="K771" s="771"/>
      <c r="L771" s="771"/>
      <c r="M771" s="771"/>
      <c r="N771" s="771"/>
      <c r="O771" s="771"/>
      <c r="P771" s="771"/>
      <c r="Q771" s="771"/>
      <c r="R771" s="771"/>
      <c r="S771" s="771"/>
      <c r="T771" s="771"/>
      <c r="U771" s="771"/>
      <c r="V771" s="771"/>
      <c r="W771" s="771"/>
      <c r="X771" s="772"/>
    </row>
    <row r="772" spans="1:24" ht="15" customHeight="1">
      <c r="A772" s="283"/>
      <c r="B772" s="771" t="s">
        <v>158</v>
      </c>
      <c r="C772" s="771"/>
      <c r="D772" s="771" t="str">
        <f>IF('statement of marks'!I31="","",'statement of marks'!I31)</f>
        <v>A25</v>
      </c>
      <c r="E772" s="771"/>
      <c r="F772" s="771"/>
      <c r="G772" s="771"/>
      <c r="H772" s="771"/>
      <c r="I772" s="771"/>
      <c r="J772" s="771"/>
      <c r="K772" s="771"/>
      <c r="L772" s="771"/>
      <c r="M772" s="771"/>
      <c r="N772" s="771"/>
      <c r="O772" s="771"/>
      <c r="P772" s="771"/>
      <c r="Q772" s="771"/>
      <c r="R772" s="771"/>
      <c r="S772" s="771"/>
      <c r="T772" s="771"/>
      <c r="U772" s="771"/>
      <c r="V772" s="771"/>
      <c r="W772" s="771"/>
      <c r="X772" s="772"/>
    </row>
    <row r="773" spans="1:24" ht="15" customHeight="1">
      <c r="A773" s="283"/>
      <c r="B773" s="771" t="s">
        <v>20</v>
      </c>
      <c r="C773" s="771"/>
      <c r="D773" s="771" t="str">
        <f>IF('statement of marks'!J31="","",'statement of marks'!J31)</f>
        <v>B25</v>
      </c>
      <c r="E773" s="771"/>
      <c r="F773" s="771"/>
      <c r="G773" s="771"/>
      <c r="H773" s="771"/>
      <c r="I773" s="771"/>
      <c r="J773" s="771"/>
      <c r="K773" s="771"/>
      <c r="L773" s="771"/>
      <c r="M773" s="771"/>
      <c r="N773" s="771"/>
      <c r="O773" s="771"/>
      <c r="P773" s="771"/>
      <c r="Q773" s="771"/>
      <c r="R773" s="771"/>
      <c r="S773" s="771"/>
      <c r="T773" s="771"/>
      <c r="U773" s="771"/>
      <c r="V773" s="771"/>
      <c r="W773" s="771"/>
      <c r="X773" s="772"/>
    </row>
    <row r="774" spans="1:24" ht="15" customHeight="1">
      <c r="A774" s="283"/>
      <c r="B774" s="773" t="s">
        <v>21</v>
      </c>
      <c r="C774" s="773"/>
      <c r="D774" s="773" t="str">
        <f>IF('statement of marks'!K31="","",'statement of marks'!K31)</f>
        <v>C25</v>
      </c>
      <c r="E774" s="773"/>
      <c r="F774" s="773"/>
      <c r="G774" s="771"/>
      <c r="H774" s="771"/>
      <c r="I774" s="771"/>
      <c r="J774" s="771"/>
      <c r="K774" s="771"/>
      <c r="L774" s="771"/>
      <c r="M774" s="771"/>
      <c r="N774" s="771"/>
      <c r="O774" s="771"/>
      <c r="P774" s="771"/>
      <c r="Q774" s="771"/>
      <c r="R774" s="771"/>
      <c r="S774" s="771"/>
      <c r="T774" s="771"/>
      <c r="U774" s="771"/>
      <c r="V774" s="771"/>
      <c r="W774" s="771"/>
      <c r="X774" s="772"/>
    </row>
    <row r="775" spans="1:24" ht="15" customHeight="1">
      <c r="A775" s="283"/>
      <c r="B775" s="771" t="s">
        <v>159</v>
      </c>
      <c r="C775" s="771"/>
      <c r="D775" s="771" t="str">
        <f>IF('statement of marks'!$G$3="","",'statement of marks'!$G$3)</f>
        <v>6 A</v>
      </c>
      <c r="E775" s="771"/>
      <c r="F775" s="774"/>
      <c r="G775" s="775" t="s">
        <v>160</v>
      </c>
      <c r="H775" s="775"/>
      <c r="I775" s="775"/>
      <c r="J775" s="775">
        <f>IF('statement of marks'!D31="","",'statement of marks'!D31)</f>
        <v>825</v>
      </c>
      <c r="K775" s="775"/>
      <c r="L775" s="775"/>
      <c r="M775" s="776" t="s">
        <v>79</v>
      </c>
      <c r="N775" s="938"/>
      <c r="O775" s="775"/>
      <c r="P775" s="775"/>
      <c r="Q775" s="775" t="str">
        <f>IF('statement of marks'!F31="","",'statement of marks'!F31)</f>
        <v/>
      </c>
      <c r="R775" s="775"/>
      <c r="S775" s="775"/>
      <c r="T775" s="777"/>
      <c r="U775" s="778" t="str">
        <f>IF('statement of marks'!$I$3="","",'statement of marks'!$I$3)</f>
        <v>SCHOOL DISE CODE</v>
      </c>
      <c r="V775" s="779"/>
      <c r="W775" s="779"/>
      <c r="X775" s="780"/>
    </row>
    <row r="776" spans="1:24" ht="15" customHeight="1">
      <c r="A776" s="283"/>
      <c r="B776" s="263" t="s">
        <v>172</v>
      </c>
      <c r="C776" s="264"/>
      <c r="D776" s="781" t="str">
        <f>IF('statement of marks'!G31="","",'statement of marks'!G31)</f>
        <v/>
      </c>
      <c r="E776" s="782"/>
      <c r="F776" s="782"/>
      <c r="G776" s="834" t="str">
        <f>IF('statement of marks'!H31="","",'statement of marks'!H31)</f>
        <v/>
      </c>
      <c r="H776" s="834"/>
      <c r="I776" s="834"/>
      <c r="J776" s="834"/>
      <c r="K776" s="834"/>
      <c r="L776" s="834"/>
      <c r="M776" s="834"/>
      <c r="N776" s="834"/>
      <c r="O776" s="834"/>
      <c r="P776" s="834"/>
      <c r="Q776" s="834"/>
      <c r="R776" s="834"/>
      <c r="S776" s="834"/>
      <c r="T776" s="835"/>
      <c r="U776" s="774" t="str">
        <f>IF('statement of marks'!$J$3="","",'statement of marks'!$J$3)</f>
        <v>08291009401</v>
      </c>
      <c r="V776" s="784"/>
      <c r="W776" s="784"/>
      <c r="X776" s="836"/>
    </row>
    <row r="777" spans="1:24" ht="15" customHeight="1">
      <c r="A777" s="283"/>
      <c r="B777" s="265" t="s">
        <v>161</v>
      </c>
      <c r="C777" s="266" t="s">
        <v>166</v>
      </c>
      <c r="D777" s="837" t="s">
        <v>168</v>
      </c>
      <c r="E777" s="837"/>
      <c r="F777" s="837"/>
      <c r="G777" s="837" t="s">
        <v>169</v>
      </c>
      <c r="H777" s="837"/>
      <c r="I777" s="837"/>
      <c r="J777" s="837" t="s">
        <v>170</v>
      </c>
      <c r="K777" s="837"/>
      <c r="L777" s="837"/>
      <c r="M777" s="838" t="s">
        <v>171</v>
      </c>
      <c r="N777" s="838"/>
      <c r="O777" s="838"/>
      <c r="P777" s="838"/>
      <c r="Q777" s="839" t="s">
        <v>217</v>
      </c>
      <c r="R777" s="841" t="s">
        <v>91</v>
      </c>
      <c r="S777" s="841"/>
      <c r="T777" s="841"/>
      <c r="U777" s="842"/>
      <c r="V777" s="783" t="s">
        <v>218</v>
      </c>
      <c r="W777" s="783"/>
      <c r="X777" s="831"/>
    </row>
    <row r="778" spans="1:24" ht="15" customHeight="1">
      <c r="A778" s="283"/>
      <c r="B778" s="265"/>
      <c r="C778" s="266"/>
      <c r="D778" s="267" t="s">
        <v>219</v>
      </c>
      <c r="E778" s="267" t="s">
        <v>220</v>
      </c>
      <c r="F778" s="268" t="s">
        <v>221</v>
      </c>
      <c r="G778" s="267" t="s">
        <v>219</v>
      </c>
      <c r="H778" s="267" t="s">
        <v>220</v>
      </c>
      <c r="I778" s="268" t="s">
        <v>221</v>
      </c>
      <c r="J778" s="267" t="s">
        <v>219</v>
      </c>
      <c r="K778" s="267" t="s">
        <v>220</v>
      </c>
      <c r="L778" s="268" t="s">
        <v>221</v>
      </c>
      <c r="M778" s="267" t="s">
        <v>219</v>
      </c>
      <c r="N778" s="943" t="s">
        <v>332</v>
      </c>
      <c r="O778" s="267" t="s">
        <v>220</v>
      </c>
      <c r="P778" s="268" t="s">
        <v>221</v>
      </c>
      <c r="Q778" s="840"/>
      <c r="R778" s="267" t="s">
        <v>219</v>
      </c>
      <c r="S778" s="943" t="s">
        <v>332</v>
      </c>
      <c r="T778" s="267" t="s">
        <v>220</v>
      </c>
      <c r="U778" s="268" t="s">
        <v>221</v>
      </c>
      <c r="V778" s="269" t="s">
        <v>26</v>
      </c>
      <c r="W778" s="270" t="s">
        <v>222</v>
      </c>
      <c r="X778" s="271" t="s">
        <v>69</v>
      </c>
    </row>
    <row r="779" spans="1:24" ht="15" customHeight="1">
      <c r="A779" s="284"/>
      <c r="B779" s="832" t="s">
        <v>167</v>
      </c>
      <c r="C779" s="833"/>
      <c r="D779" s="272">
        <f>IF('statement of marks'!L$6="","",'statement of marks'!L$6)</f>
        <v>5</v>
      </c>
      <c r="E779" s="272">
        <f>IF('statement of marks'!M$6="","",'statement of marks'!M$6)</f>
        <v>5</v>
      </c>
      <c r="F779" s="273">
        <f>IF('statement of marks'!N$6="","",'statement of marks'!N$6)</f>
        <v>10</v>
      </c>
      <c r="G779" s="272">
        <f>IF('statement of marks'!O$6="","",'statement of marks'!O$6)</f>
        <v>5</v>
      </c>
      <c r="H779" s="272">
        <f>IF('statement of marks'!P$6="","",'statement of marks'!P$6)</f>
        <v>5</v>
      </c>
      <c r="I779" s="273">
        <f>IF('statement of marks'!Q$6="","",'statement of marks'!Q$6)</f>
        <v>10</v>
      </c>
      <c r="J779" s="272">
        <f>IF('statement of marks'!R$6="","",'statement of marks'!R$6)</f>
        <v>5</v>
      </c>
      <c r="K779" s="272">
        <f>IF('statement of marks'!S$6="","",'statement of marks'!S$6)</f>
        <v>5</v>
      </c>
      <c r="L779" s="273">
        <f>IF('statement of marks'!T$6="","",'statement of marks'!T$6)</f>
        <v>10</v>
      </c>
      <c r="M779" s="272">
        <f>IF('statement of marks'!V$6="","",'statement of marks'!V$6)</f>
        <v>30</v>
      </c>
      <c r="N779" s="944">
        <f>IF('statement of marks'!W$6="","",'statement of marks'!W$6)</f>
        <v>30</v>
      </c>
      <c r="O779" s="272">
        <f>IF('statement of marks'!X$6="","",'statement of marks'!X$6)</f>
        <v>10</v>
      </c>
      <c r="P779" s="273">
        <f>IF('statement of marks'!Y$6="","",'statement of marks'!Y$6)</f>
        <v>70</v>
      </c>
      <c r="Q779" s="274">
        <f>IF('statement of marks'!Z$6="","",'statement of marks'!Z$6)</f>
        <v>100</v>
      </c>
      <c r="R779" s="272">
        <f>IF('statement of marks'!AA$6="","",'statement of marks'!AA$6)</f>
        <v>40</v>
      </c>
      <c r="S779" s="944">
        <f>IF('statement of marks'!AB$6="","",'statement of marks'!AB$6)</f>
        <v>40</v>
      </c>
      <c r="T779" s="272">
        <f>IF('statement of marks'!AC$6="","",'statement of marks'!AC$6)</f>
        <v>20</v>
      </c>
      <c r="U779" s="273">
        <f>IF('statement of marks'!AD$6="","",'statement of marks'!AD$6)</f>
        <v>100</v>
      </c>
      <c r="V779" s="275">
        <f>IF('statement of marks'!AE$6="","",'statement of marks'!AE$6)</f>
        <v>200</v>
      </c>
      <c r="W779" s="272" t="str">
        <f>IF('statement of marks'!AF$6="","",'statement of marks'!AF$6)</f>
        <v/>
      </c>
      <c r="X779" s="276" t="str">
        <f>IF('statement of marks'!AG$6="","",'statement of marks'!AG$6)</f>
        <v/>
      </c>
    </row>
    <row r="780" spans="1:24" ht="15" customHeight="1">
      <c r="A780" s="283"/>
      <c r="B780" s="774" t="str">
        <f>IF('statement of marks'!$L$3="","",'statement of marks'!$L$3)</f>
        <v>HINDI</v>
      </c>
      <c r="C780" s="784"/>
      <c r="D780" s="270">
        <f>IF('statement of marks'!L31="","",'statement of marks'!L31)</f>
        <v>5</v>
      </c>
      <c r="E780" s="270">
        <f>IF('statement of marks'!M31="","",'statement of marks'!M31)</f>
        <v>5</v>
      </c>
      <c r="F780" s="277">
        <f>IF('statement of marks'!N31="","",'statement of marks'!N31)</f>
        <v>10</v>
      </c>
      <c r="G780" s="270">
        <f>IF('statement of marks'!O31="","",'statement of marks'!O31)</f>
        <v>5</v>
      </c>
      <c r="H780" s="270">
        <f>IF('statement of marks'!P31="","",'statement of marks'!P31)</f>
        <v>5</v>
      </c>
      <c r="I780" s="277">
        <f>IF('statement of marks'!Q31="","",'statement of marks'!Q31)</f>
        <v>10</v>
      </c>
      <c r="J780" s="270">
        <f>IF('statement of marks'!R31="","",'statement of marks'!R31)</f>
        <v>5</v>
      </c>
      <c r="K780" s="270">
        <f>IF('statement of marks'!S31="","",'statement of marks'!S31)</f>
        <v>5</v>
      </c>
      <c r="L780" s="277">
        <f>IF('statement of marks'!T31="","",'statement of marks'!T31)</f>
        <v>10</v>
      </c>
      <c r="M780" s="270">
        <f>IF('statement of marks'!V31="","",'statement of marks'!V31)</f>
        <v>26</v>
      </c>
      <c r="N780" s="944">
        <f>IF('statement of marks'!W31="","",'statement of marks'!W31)</f>
        <v>26</v>
      </c>
      <c r="O780" s="270">
        <f>IF('statement of marks'!X31="","",'statement of marks'!X31)</f>
        <v>6</v>
      </c>
      <c r="P780" s="277">
        <f>IF('statement of marks'!Y31="","",'statement of marks'!Y31)</f>
        <v>58</v>
      </c>
      <c r="Q780" s="278">
        <f>IF('statement of marks'!Z31="","",'statement of marks'!Z31)</f>
        <v>88</v>
      </c>
      <c r="R780" s="270">
        <f>IF('statement of marks'!AA31="","",'statement of marks'!AA31)</f>
        <v>36</v>
      </c>
      <c r="S780" s="944">
        <f>IF('statement of marks'!AB31="","",'statement of marks'!AB31)</f>
        <v>36</v>
      </c>
      <c r="T780" s="270">
        <f>IF('statement of marks'!AC31="","",'statement of marks'!AC31)</f>
        <v>20</v>
      </c>
      <c r="U780" s="277">
        <f>IF('statement of marks'!AD31="","",'statement of marks'!AD31)</f>
        <v>92</v>
      </c>
      <c r="V780" s="279">
        <f>IF('statement of marks'!AE31="","",'statement of marks'!AE31)</f>
        <v>180</v>
      </c>
      <c r="W780" s="270">
        <f>IF('statement of marks'!AF31="","",'statement of marks'!AF31)</f>
        <v>90</v>
      </c>
      <c r="X780" s="271" t="str">
        <f>IF('statement of marks'!AG31="","",'statement of marks'!AG31)</f>
        <v>A</v>
      </c>
    </row>
    <row r="781" spans="1:24" ht="15" customHeight="1">
      <c r="A781" s="283"/>
      <c r="B781" s="774" t="str">
        <f>IF('statement of marks'!$AJ$3="","",'statement of marks'!$AJ$3)</f>
        <v>ENGLISH</v>
      </c>
      <c r="C781" s="784"/>
      <c r="D781" s="270">
        <f>IF('statement of marks'!AJ31="","",'statement of marks'!AJ31)</f>
        <v>5</v>
      </c>
      <c r="E781" s="270">
        <f>IF('statement of marks'!AK31="","",'statement of marks'!AK31)</f>
        <v>5</v>
      </c>
      <c r="F781" s="277">
        <f>IF('statement of marks'!AL31="","",'statement of marks'!AL31)</f>
        <v>10</v>
      </c>
      <c r="G781" s="270">
        <f>IF('statement of marks'!AM31="","",'statement of marks'!AM31)</f>
        <v>5</v>
      </c>
      <c r="H781" s="270">
        <f>IF('statement of marks'!AN31="","",'statement of marks'!AN31)</f>
        <v>5</v>
      </c>
      <c r="I781" s="277">
        <f>IF('statement of marks'!AO31="","",'statement of marks'!AO31)</f>
        <v>10</v>
      </c>
      <c r="J781" s="270">
        <f>IF('statement of marks'!AP31="","",'statement of marks'!AP31)</f>
        <v>5</v>
      </c>
      <c r="K781" s="270">
        <f>IF('statement of marks'!AQ31="","",'statement of marks'!AQ31)</f>
        <v>5</v>
      </c>
      <c r="L781" s="277">
        <f>IF('statement of marks'!AR31="","",'statement of marks'!AR31)</f>
        <v>10</v>
      </c>
      <c r="M781" s="270">
        <f>IF('statement of marks'!AT31="","",'statement of marks'!AT31)</f>
        <v>26</v>
      </c>
      <c r="N781" s="944">
        <f>IF('statement of marks'!AU31="","",'statement of marks'!AU31)</f>
        <v>26</v>
      </c>
      <c r="O781" s="270">
        <f>IF('statement of marks'!AV31="","",'statement of marks'!AV31)</f>
        <v>6</v>
      </c>
      <c r="P781" s="277">
        <f>IF('statement of marks'!AW31="","",'statement of marks'!AW31)</f>
        <v>58</v>
      </c>
      <c r="Q781" s="278">
        <f>IF('statement of marks'!AX31="","",'statement of marks'!AX31)</f>
        <v>88</v>
      </c>
      <c r="R781" s="270">
        <f>IF('statement of marks'!AY31="","",'statement of marks'!AY31)</f>
        <v>36</v>
      </c>
      <c r="S781" s="944">
        <f>IF('statement of marks'!AZ31="","",'statement of marks'!AZ31)</f>
        <v>36</v>
      </c>
      <c r="T781" s="270">
        <f>IF('statement of marks'!BA31="","",'statement of marks'!BA31)</f>
        <v>20</v>
      </c>
      <c r="U781" s="277">
        <f>IF('statement of marks'!BB31="","",'statement of marks'!BB31)</f>
        <v>92</v>
      </c>
      <c r="V781" s="279">
        <f>IF('statement of marks'!BC31="","",'statement of marks'!BC31)</f>
        <v>180</v>
      </c>
      <c r="W781" s="270">
        <f>IF('statement of marks'!BD31="","",'statement of marks'!BD31)</f>
        <v>90</v>
      </c>
      <c r="X781" s="271" t="str">
        <f>IF('statement of marks'!BE31="","",'statement of marks'!BE31)</f>
        <v>A</v>
      </c>
    </row>
    <row r="782" spans="1:24" ht="15" customHeight="1">
      <c r="A782" s="283"/>
      <c r="B782" s="774" t="str">
        <f>IF('statement of marks'!BH31="s","SANSKRIT",IF('statement of marks'!BH31="u","URDU",IF('statement of marks'!BH31="g","GUJRATI",IF('statement of marks'!BH31="p","PUNJABI",IF('statement of marks'!BH31="sd","fla/kh","THIRD LANGUAGE")))))</f>
        <v>SANSKRIT</v>
      </c>
      <c r="C782" s="784"/>
      <c r="D782" s="270">
        <f>IF('statement of marks'!BI31="","",'statement of marks'!BI31)</f>
        <v>5</v>
      </c>
      <c r="E782" s="270">
        <f>IF('statement of marks'!BJ31="","",'statement of marks'!BJ31)</f>
        <v>5</v>
      </c>
      <c r="F782" s="277">
        <f>IF('statement of marks'!BK31="","",'statement of marks'!BK31)</f>
        <v>10</v>
      </c>
      <c r="G782" s="270">
        <f>IF('statement of marks'!BL31="","",'statement of marks'!BL31)</f>
        <v>5</v>
      </c>
      <c r="H782" s="270">
        <f>IF('statement of marks'!BM31="","",'statement of marks'!BM31)</f>
        <v>5</v>
      </c>
      <c r="I782" s="277">
        <f>IF('statement of marks'!BN31="","",'statement of marks'!BN31)</f>
        <v>10</v>
      </c>
      <c r="J782" s="270">
        <f>IF('statement of marks'!BO31="","",'statement of marks'!BO31)</f>
        <v>5</v>
      </c>
      <c r="K782" s="270">
        <f>IF('statement of marks'!BP31="","",'statement of marks'!BP31)</f>
        <v>5</v>
      </c>
      <c r="L782" s="277">
        <f>IF('statement of marks'!BQ31="","",'statement of marks'!BQ31)</f>
        <v>10</v>
      </c>
      <c r="M782" s="270">
        <f>IF('statement of marks'!BS31="","",'statement of marks'!BS31)</f>
        <v>50</v>
      </c>
      <c r="N782" s="944"/>
      <c r="O782" s="270">
        <f>IF('statement of marks'!BT31="","",'statement of marks'!BT31)</f>
        <v>20</v>
      </c>
      <c r="P782" s="277">
        <f>IF('statement of marks'!BU31="","",'statement of marks'!BU31)</f>
        <v>70</v>
      </c>
      <c r="Q782" s="278">
        <f>IF('statement of marks'!BV31="","",'statement of marks'!BV31)</f>
        <v>100</v>
      </c>
      <c r="R782" s="270">
        <f>IF('statement of marks'!BW31="","",'statement of marks'!BW31)</f>
        <v>70</v>
      </c>
      <c r="S782" s="944"/>
      <c r="T782" s="270">
        <f>IF('statement of marks'!BX31="","",'statement of marks'!BX31)</f>
        <v>30</v>
      </c>
      <c r="U782" s="277">
        <f>IF('statement of marks'!BY31="","",'statement of marks'!BY31)</f>
        <v>100</v>
      </c>
      <c r="V782" s="279">
        <f>IF('statement of marks'!BZ31="","",'statement of marks'!BZ31)</f>
        <v>200</v>
      </c>
      <c r="W782" s="270">
        <f>IF('statement of marks'!CA31="","",'statement of marks'!CA31)</f>
        <v>100</v>
      </c>
      <c r="X782" s="271" t="str">
        <f>IF('statement of marks'!CB31="","",'statement of marks'!CB31)</f>
        <v>A</v>
      </c>
    </row>
    <row r="783" spans="1:24" ht="15" customHeight="1">
      <c r="A783" s="283"/>
      <c r="B783" s="774" t="str">
        <f>IF('statement of marks'!$CE$3="","",'statement of marks'!$CE$3)</f>
        <v>MATHEMATICS</v>
      </c>
      <c r="C783" s="784"/>
      <c r="D783" s="270">
        <f>IF('statement of marks'!CE31="","",'statement of marks'!CE31)</f>
        <v>5</v>
      </c>
      <c r="E783" s="270">
        <f>IF('statement of marks'!CF31="","",'statement of marks'!CF31)</f>
        <v>5</v>
      </c>
      <c r="F783" s="277">
        <f>IF('statement of marks'!CG31="","",'statement of marks'!CG31)</f>
        <v>10</v>
      </c>
      <c r="G783" s="270">
        <f>IF('statement of marks'!CH31="","",'statement of marks'!CH31)</f>
        <v>5</v>
      </c>
      <c r="H783" s="270">
        <f>IF('statement of marks'!CI31="","",'statement of marks'!CI31)</f>
        <v>5</v>
      </c>
      <c r="I783" s="277">
        <f>IF('statement of marks'!CJ31="","",'statement of marks'!CJ31)</f>
        <v>10</v>
      </c>
      <c r="J783" s="270">
        <f>IF('statement of marks'!CK31="","",'statement of marks'!CK31)</f>
        <v>5</v>
      </c>
      <c r="K783" s="270">
        <f>IF('statement of marks'!CL31="","",'statement of marks'!CL31)</f>
        <v>5</v>
      </c>
      <c r="L783" s="277">
        <f>IF('statement of marks'!CM31="","",'statement of marks'!CM31)</f>
        <v>10</v>
      </c>
      <c r="M783" s="270">
        <f>IF('statement of marks'!CO31="","",'statement of marks'!CO31)</f>
        <v>26</v>
      </c>
      <c r="N783" s="944">
        <f>IF('statement of marks'!CP31="","",'statement of marks'!CP31)</f>
        <v>26</v>
      </c>
      <c r="O783" s="270">
        <f>IF('statement of marks'!CQ31="","",'statement of marks'!CQ31)</f>
        <v>6</v>
      </c>
      <c r="P783" s="277">
        <f>IF('statement of marks'!CR31="","",'statement of marks'!CR31)</f>
        <v>58</v>
      </c>
      <c r="Q783" s="278">
        <f>IF('statement of marks'!CS31="","",'statement of marks'!CS31)</f>
        <v>88</v>
      </c>
      <c r="R783" s="270">
        <f>IF('statement of marks'!CT31="","",'statement of marks'!CT31)</f>
        <v>36</v>
      </c>
      <c r="S783" s="944">
        <f>IF('statement of marks'!CU31="","",'statement of marks'!CU31)</f>
        <v>36</v>
      </c>
      <c r="T783" s="270">
        <f>IF('statement of marks'!CV31="","",'statement of marks'!CV31)</f>
        <v>20</v>
      </c>
      <c r="U783" s="277">
        <f>IF('statement of marks'!CW31="","",'statement of marks'!CW31)</f>
        <v>92</v>
      </c>
      <c r="V783" s="279">
        <f>IF('statement of marks'!CX31="","",'statement of marks'!CX31)</f>
        <v>180</v>
      </c>
      <c r="W783" s="270">
        <f>IF('statement of marks'!CY31="","",'statement of marks'!CY31)</f>
        <v>90</v>
      </c>
      <c r="X783" s="271" t="str">
        <f>IF('statement of marks'!CZ31="","",'statement of marks'!CZ31)</f>
        <v>A</v>
      </c>
    </row>
    <row r="784" spans="1:24" ht="15" customHeight="1">
      <c r="A784" s="283"/>
      <c r="B784" s="774" t="str">
        <f>IF('statement of marks'!$DC$3="","",'statement of marks'!$DC$3)</f>
        <v>SCIENCE</v>
      </c>
      <c r="C784" s="784"/>
      <c r="D784" s="270">
        <f>IF('statement of marks'!DC31="","",'statement of marks'!DC31)</f>
        <v>5</v>
      </c>
      <c r="E784" s="270">
        <f>IF('statement of marks'!DD31="","",'statement of marks'!DD31)</f>
        <v>5</v>
      </c>
      <c r="F784" s="277">
        <f>IF('statement of marks'!DE31="","",'statement of marks'!DE31)</f>
        <v>10</v>
      </c>
      <c r="G784" s="270">
        <f>IF('statement of marks'!DF31="","",'statement of marks'!DF31)</f>
        <v>5</v>
      </c>
      <c r="H784" s="270">
        <f>IF('statement of marks'!DG31="","",'statement of marks'!DG31)</f>
        <v>5</v>
      </c>
      <c r="I784" s="277">
        <f>IF('statement of marks'!DH31="","",'statement of marks'!DH31)</f>
        <v>10</v>
      </c>
      <c r="J784" s="270">
        <f>IF('statement of marks'!DI31="","",'statement of marks'!DI31)</f>
        <v>5</v>
      </c>
      <c r="K784" s="270">
        <f>IF('statement of marks'!DJ31="","",'statement of marks'!DJ31)</f>
        <v>5</v>
      </c>
      <c r="L784" s="277">
        <f>IF('statement of marks'!DK31="","",'statement of marks'!DK31)</f>
        <v>10</v>
      </c>
      <c r="M784" s="270">
        <f>IF('statement of marks'!DM31="","",'statement of marks'!DM31)</f>
        <v>50</v>
      </c>
      <c r="N784" s="944"/>
      <c r="O784" s="270">
        <f>IF('statement of marks'!DN31="","",'statement of marks'!DN31)</f>
        <v>20</v>
      </c>
      <c r="P784" s="277">
        <f>IF('statement of marks'!DO31="","",'statement of marks'!DO31)</f>
        <v>70</v>
      </c>
      <c r="Q784" s="278">
        <f>IF('statement of marks'!DP31="","",'statement of marks'!DP31)</f>
        <v>100</v>
      </c>
      <c r="R784" s="270">
        <f>IF('statement of marks'!DQ31="","",'statement of marks'!DQ31)</f>
        <v>70</v>
      </c>
      <c r="S784" s="944"/>
      <c r="T784" s="270">
        <f>IF('statement of marks'!DR31="","",'statement of marks'!DR31)</f>
        <v>30</v>
      </c>
      <c r="U784" s="277">
        <f>IF('statement of marks'!DS31="","",'statement of marks'!DS31)</f>
        <v>100</v>
      </c>
      <c r="V784" s="279">
        <f>IF('statement of marks'!DT31="","",'statement of marks'!DT31)</f>
        <v>200</v>
      </c>
      <c r="W784" s="270">
        <f>IF('statement of marks'!DU31="","",'statement of marks'!DU31)</f>
        <v>100</v>
      </c>
      <c r="X784" s="271" t="str">
        <f>IF('statement of marks'!DV31="","",'statement of marks'!DV31)</f>
        <v>A</v>
      </c>
    </row>
    <row r="785" spans="1:24" ht="15" customHeight="1">
      <c r="A785" s="283"/>
      <c r="B785" s="774" t="str">
        <f>IF('statement of marks'!$DY$3="","",'statement of marks'!$DY$3)</f>
        <v>SOCIAL STUDIES</v>
      </c>
      <c r="C785" s="784"/>
      <c r="D785" s="270">
        <f>IF('statement of marks'!DY31="","",'statement of marks'!DY31)</f>
        <v>5</v>
      </c>
      <c r="E785" s="270">
        <f>IF('statement of marks'!DZ31="","",'statement of marks'!DZ31)</f>
        <v>5</v>
      </c>
      <c r="F785" s="277">
        <f>IF('statement of marks'!EA31="","",'statement of marks'!EA31)</f>
        <v>10</v>
      </c>
      <c r="G785" s="270">
        <f>IF('statement of marks'!EB31="","",'statement of marks'!EB31)</f>
        <v>5</v>
      </c>
      <c r="H785" s="270">
        <f>IF('statement of marks'!EC31="","",'statement of marks'!EC31)</f>
        <v>5</v>
      </c>
      <c r="I785" s="277">
        <f>IF('statement of marks'!ED31="","",'statement of marks'!ED31)</f>
        <v>10</v>
      </c>
      <c r="J785" s="270">
        <f>IF('statement of marks'!EE31="","",'statement of marks'!EE31)</f>
        <v>5</v>
      </c>
      <c r="K785" s="270">
        <f>IF('statement of marks'!EF31="","",'statement of marks'!EF31)</f>
        <v>5</v>
      </c>
      <c r="L785" s="277">
        <f>IF('statement of marks'!EG31="","",'statement of marks'!EG31)</f>
        <v>10</v>
      </c>
      <c r="M785" s="270">
        <f>IF('statement of marks'!EI31="","",'statement of marks'!EI31)</f>
        <v>50</v>
      </c>
      <c r="N785" s="944"/>
      <c r="O785" s="270">
        <f>IF('statement of marks'!EJ31="","",'statement of marks'!EJ31)</f>
        <v>20</v>
      </c>
      <c r="P785" s="277">
        <f>IF('statement of marks'!EK31="","",'statement of marks'!EK31)</f>
        <v>70</v>
      </c>
      <c r="Q785" s="278">
        <f>IF('statement of marks'!EL31="","",'statement of marks'!EL31)</f>
        <v>100</v>
      </c>
      <c r="R785" s="270">
        <f>IF('statement of marks'!EM31="","",'statement of marks'!EM31)</f>
        <v>70</v>
      </c>
      <c r="S785" s="944"/>
      <c r="T785" s="270">
        <f>IF('statement of marks'!EN31="","",'statement of marks'!EN31)</f>
        <v>30</v>
      </c>
      <c r="U785" s="277">
        <f>IF('statement of marks'!EO31="","",'statement of marks'!EO31)</f>
        <v>100</v>
      </c>
      <c r="V785" s="279">
        <f>IF('statement of marks'!EP31="","",'statement of marks'!EP31)</f>
        <v>200</v>
      </c>
      <c r="W785" s="270">
        <f>IF('statement of marks'!EQ31="","",'statement of marks'!EQ31)</f>
        <v>100</v>
      </c>
      <c r="X785" s="271" t="str">
        <f>IF('statement of marks'!ER31="","",'statement of marks'!ER31)</f>
        <v>A</v>
      </c>
    </row>
    <row r="786" spans="1:24" ht="15" customHeight="1">
      <c r="A786" s="283"/>
      <c r="B786" s="774" t="s">
        <v>173</v>
      </c>
      <c r="C786" s="784"/>
      <c r="D786" s="792" t="s">
        <v>168</v>
      </c>
      <c r="E786" s="792"/>
      <c r="F786" s="792"/>
      <c r="G786" s="792" t="s">
        <v>169</v>
      </c>
      <c r="H786" s="792"/>
      <c r="I786" s="792"/>
      <c r="J786" s="792" t="s">
        <v>178</v>
      </c>
      <c r="K786" s="792"/>
      <c r="L786" s="792"/>
      <c r="M786" s="792" t="s">
        <v>170</v>
      </c>
      <c r="N786" s="792"/>
      <c r="O786" s="792"/>
      <c r="P786" s="792"/>
      <c r="Q786" s="792" t="s">
        <v>223</v>
      </c>
      <c r="R786" s="792"/>
      <c r="S786" s="792"/>
      <c r="T786" s="792"/>
      <c r="U786" s="280"/>
      <c r="V786" s="792" t="s">
        <v>218</v>
      </c>
      <c r="W786" s="792"/>
      <c r="X786" s="827"/>
    </row>
    <row r="787" spans="1:24" ht="15" customHeight="1">
      <c r="A787" s="284"/>
      <c r="B787" s="828" t="s">
        <v>167</v>
      </c>
      <c r="C787" s="829"/>
      <c r="D787" s="830">
        <f>IF('statement of marks'!EU$6="","",'statement of marks'!EU$6)</f>
        <v>20</v>
      </c>
      <c r="E787" s="830"/>
      <c r="F787" s="830"/>
      <c r="G787" s="830">
        <f>IF('statement of marks'!EV$6="","",'statement of marks'!EV$6)</f>
        <v>20</v>
      </c>
      <c r="H787" s="830"/>
      <c r="I787" s="830"/>
      <c r="J787" s="830">
        <f>IF('statement of marks'!EX$6="","",'statement of marks'!EX$6)</f>
        <v>20</v>
      </c>
      <c r="K787" s="830"/>
      <c r="L787" s="830"/>
      <c r="M787" s="830">
        <f>IF('statement of marks'!EW$6="","",'statement of marks'!EW$6)</f>
        <v>20</v>
      </c>
      <c r="N787" s="830"/>
      <c r="O787" s="830"/>
      <c r="P787" s="830"/>
      <c r="Q787" s="830">
        <f>IF('statement of marks'!EY$6="","",'statement of marks'!EY$6)</f>
        <v>20</v>
      </c>
      <c r="R787" s="830"/>
      <c r="S787" s="830"/>
      <c r="T787" s="830"/>
      <c r="U787" s="289"/>
      <c r="V787" s="272">
        <f>IF('statement of marks'!EZ$6="","",'statement of marks'!EZ$6)</f>
        <v>100</v>
      </c>
      <c r="W787" s="272" t="s">
        <v>222</v>
      </c>
      <c r="X787" s="276" t="s">
        <v>69</v>
      </c>
    </row>
    <row r="788" spans="1:24" ht="15" customHeight="1">
      <c r="A788" s="283"/>
      <c r="B788" s="774" t="str">
        <f>IF('statement of marks'!$EU$3="","",'statement of marks'!$EU$3)</f>
        <v>WORK EXPERIENCE</v>
      </c>
      <c r="C788" s="784"/>
      <c r="D788" s="783">
        <f>IF('statement of marks'!EU31="","",'statement of marks'!EU31)</f>
        <v>20</v>
      </c>
      <c r="E788" s="783"/>
      <c r="F788" s="783"/>
      <c r="G788" s="783">
        <f>IF('statement of marks'!EV31="","",'statement of marks'!EV31)</f>
        <v>20</v>
      </c>
      <c r="H788" s="783"/>
      <c r="I788" s="783"/>
      <c r="J788" s="783">
        <f>IF('statement of marks'!EX31="","",'statement of marks'!EX31)</f>
        <v>20</v>
      </c>
      <c r="K788" s="783"/>
      <c r="L788" s="783"/>
      <c r="M788" s="783">
        <f>IF('statement of marks'!EW31="","",'statement of marks'!EW31)</f>
        <v>20</v>
      </c>
      <c r="N788" s="783"/>
      <c r="O788" s="783"/>
      <c r="P788" s="783"/>
      <c r="Q788" s="783">
        <f>IF('statement of marks'!EY31="","",'statement of marks'!EY31)</f>
        <v>20</v>
      </c>
      <c r="R788" s="783"/>
      <c r="S788" s="783"/>
      <c r="T788" s="783"/>
      <c r="U788" s="280"/>
      <c r="V788" s="280">
        <f>IF('statement of marks'!EZ31="","",'statement of marks'!EZ31)</f>
        <v>100</v>
      </c>
      <c r="W788" s="280">
        <f>IF('statement of marks'!FA31="","",'statement of marks'!FA31)</f>
        <v>100</v>
      </c>
      <c r="X788" s="281" t="str">
        <f>IF('statement of marks'!FB31="","",'statement of marks'!FB31)</f>
        <v>A</v>
      </c>
    </row>
    <row r="789" spans="1:24" ht="15" customHeight="1">
      <c r="A789" s="283"/>
      <c r="B789" s="774" t="str">
        <f>IF('statement of marks'!$FE$3="","",'statement of marks'!$FE$3)</f>
        <v>ART EDUCATION</v>
      </c>
      <c r="C789" s="784"/>
      <c r="D789" s="783">
        <f>IF('statement of marks'!FE31="","",'statement of marks'!FE31)</f>
        <v>20</v>
      </c>
      <c r="E789" s="783"/>
      <c r="F789" s="783"/>
      <c r="G789" s="783">
        <f>IF('statement of marks'!FF31="","",'statement of marks'!FF31)</f>
        <v>20</v>
      </c>
      <c r="H789" s="783"/>
      <c r="I789" s="783"/>
      <c r="J789" s="783">
        <f>IF('statement of marks'!FH31="","",'statement of marks'!FH31)</f>
        <v>20</v>
      </c>
      <c r="K789" s="783"/>
      <c r="L789" s="783"/>
      <c r="M789" s="783">
        <f>IF('statement of marks'!FG31="","",'statement of marks'!FG31)</f>
        <v>20</v>
      </c>
      <c r="N789" s="783"/>
      <c r="O789" s="783"/>
      <c r="P789" s="783"/>
      <c r="Q789" s="783">
        <f>IF('statement of marks'!FI31="","",'statement of marks'!FI31)</f>
        <v>20</v>
      </c>
      <c r="R789" s="783"/>
      <c r="S789" s="783"/>
      <c r="T789" s="783"/>
      <c r="U789" s="280"/>
      <c r="V789" s="280">
        <f>IF('statement of marks'!FJ31="","",'statement of marks'!FJ31)</f>
        <v>100</v>
      </c>
      <c r="W789" s="280">
        <f>IF('statement of marks'!FK31="","",'statement of marks'!FK31)</f>
        <v>100</v>
      </c>
      <c r="X789" s="281" t="str">
        <f>IF('statement of marks'!FL31="","",'statement of marks'!FL31)</f>
        <v>A</v>
      </c>
    </row>
    <row r="790" spans="1:24" ht="15" customHeight="1">
      <c r="A790" s="283"/>
      <c r="B790" s="774" t="str">
        <f>IF('statement of marks'!$FO$3="","",'statement of marks'!$FO$3)</f>
        <v>PHYSICIAL EDUCATION</v>
      </c>
      <c r="C790" s="784"/>
      <c r="D790" s="783">
        <f>IF('statement of marks'!FO31="","",'statement of marks'!FO31)</f>
        <v>20</v>
      </c>
      <c r="E790" s="783"/>
      <c r="F790" s="783"/>
      <c r="G790" s="783">
        <f>IF('statement of marks'!FP31="","",'statement of marks'!FP31)</f>
        <v>20</v>
      </c>
      <c r="H790" s="783"/>
      <c r="I790" s="783"/>
      <c r="J790" s="783">
        <f>IF('statement of marks'!FR31="","",'statement of marks'!FR31)</f>
        <v>20</v>
      </c>
      <c r="K790" s="783"/>
      <c r="L790" s="783"/>
      <c r="M790" s="783">
        <f>IF('statement of marks'!FQ31="","",'statement of marks'!FQ31)</f>
        <v>20</v>
      </c>
      <c r="N790" s="783"/>
      <c r="O790" s="783"/>
      <c r="P790" s="783"/>
      <c r="Q790" s="783">
        <f>IF('statement of marks'!FS31="","",'statement of marks'!FS31)</f>
        <v>20</v>
      </c>
      <c r="R790" s="783"/>
      <c r="S790" s="783"/>
      <c r="T790" s="783"/>
      <c r="U790" s="280"/>
      <c r="V790" s="280">
        <f>IF('statement of marks'!FT31="","",'statement of marks'!FT31)</f>
        <v>100</v>
      </c>
      <c r="W790" s="280">
        <f>IF('statement of marks'!FU31="","",'statement of marks'!FU31)</f>
        <v>100</v>
      </c>
      <c r="X790" s="281" t="str">
        <f>IF('statement of marks'!FV31="","",'statement of marks'!FV31)</f>
        <v>A</v>
      </c>
    </row>
    <row r="791" spans="1:24" ht="15" customHeight="1">
      <c r="A791" s="283"/>
      <c r="B791" s="771" t="s">
        <v>174</v>
      </c>
      <c r="C791" s="774"/>
      <c r="D791" s="792" t="str">
        <f>details!$DZ$3</f>
        <v>AUGUST</v>
      </c>
      <c r="E791" s="792"/>
      <c r="F791" s="792"/>
      <c r="G791" s="792" t="str">
        <f>details!$ED$3</f>
        <v>OCTOBER</v>
      </c>
      <c r="H791" s="792"/>
      <c r="I791" s="792"/>
      <c r="J791" s="792" t="str">
        <f>details!$EL$3</f>
        <v>FEBURARY</v>
      </c>
      <c r="K791" s="792"/>
      <c r="L791" s="792"/>
      <c r="M791" s="792" t="str">
        <f>details!$EH$3</f>
        <v>DECEMBER</v>
      </c>
      <c r="N791" s="792"/>
      <c r="O791" s="792"/>
      <c r="P791" s="792"/>
      <c r="Q791" s="792" t="str">
        <f>details!$EP$3</f>
        <v>GRAND TOAL</v>
      </c>
      <c r="R791" s="792"/>
      <c r="S791" s="792"/>
      <c r="T791" s="792"/>
      <c r="U791" s="759" t="s">
        <v>119</v>
      </c>
      <c r="V791" s="760"/>
      <c r="W791" s="760"/>
      <c r="X791" s="761"/>
    </row>
    <row r="792" spans="1:24" ht="15" customHeight="1">
      <c r="A792" s="283"/>
      <c r="B792" s="774" t="s">
        <v>176</v>
      </c>
      <c r="C792" s="784"/>
      <c r="D792" s="826" t="str">
        <f>IF(details!EA31="","",details!EA31)</f>
        <v/>
      </c>
      <c r="E792" s="826"/>
      <c r="F792" s="826"/>
      <c r="G792" s="826" t="str">
        <f>IF(details!EE31="","",details!EE31)</f>
        <v/>
      </c>
      <c r="H792" s="826"/>
      <c r="I792" s="826"/>
      <c r="J792" s="826" t="str">
        <f>IF(details!EM31="","",details!EM31)</f>
        <v/>
      </c>
      <c r="K792" s="826"/>
      <c r="L792" s="826"/>
      <c r="M792" s="826" t="str">
        <f>IF(details!EI31="","",details!EI31)</f>
        <v/>
      </c>
      <c r="N792" s="826"/>
      <c r="O792" s="826"/>
      <c r="P792" s="826"/>
      <c r="Q792" s="826" t="str">
        <f>IF(details!EQ31="","",details!EQ31)</f>
        <v/>
      </c>
      <c r="R792" s="826"/>
      <c r="S792" s="826"/>
      <c r="T792" s="826"/>
      <c r="U792" s="762">
        <f>'statement of marks'!$HL$108</f>
        <v>45046</v>
      </c>
      <c r="V792" s="763"/>
      <c r="W792" s="763"/>
      <c r="X792" s="764"/>
    </row>
    <row r="793" spans="1:24" ht="15" customHeight="1">
      <c r="A793" s="283"/>
      <c r="B793" s="823" t="s">
        <v>175</v>
      </c>
      <c r="C793" s="824"/>
      <c r="D793" s="825" t="str">
        <f>IF(details!DZ31="","",details!DZ31)</f>
        <v/>
      </c>
      <c r="E793" s="825"/>
      <c r="F793" s="825"/>
      <c r="G793" s="825" t="str">
        <f>IF(details!ED31="","",details!ED31)</f>
        <v/>
      </c>
      <c r="H793" s="825"/>
      <c r="I793" s="825"/>
      <c r="J793" s="825" t="str">
        <f>IF(details!EL31="","",details!EL31)</f>
        <v/>
      </c>
      <c r="K793" s="825"/>
      <c r="L793" s="825"/>
      <c r="M793" s="825" t="str">
        <f>IF(details!EH31="","",details!EH31)</f>
        <v/>
      </c>
      <c r="N793" s="825"/>
      <c r="O793" s="825"/>
      <c r="P793" s="825"/>
      <c r="Q793" s="825" t="str">
        <f>IF(details!EP31="","",details!EP31)</f>
        <v/>
      </c>
      <c r="R793" s="825"/>
      <c r="S793" s="825"/>
      <c r="T793" s="825"/>
      <c r="U793" s="759"/>
      <c r="V793" s="760"/>
      <c r="W793" s="760"/>
      <c r="X793" s="761"/>
    </row>
    <row r="794" spans="1:24" ht="15" customHeight="1">
      <c r="A794" s="816"/>
      <c r="B794" s="818" t="s">
        <v>235</v>
      </c>
      <c r="C794" s="819"/>
      <c r="D794" s="813" t="s">
        <v>190</v>
      </c>
      <c r="E794" s="813"/>
      <c r="F794" s="813"/>
      <c r="G794" s="813" t="s">
        <v>191</v>
      </c>
      <c r="H794" s="813"/>
      <c r="I794" s="813"/>
      <c r="J794" s="813" t="s">
        <v>148</v>
      </c>
      <c r="K794" s="813"/>
      <c r="L794" s="813"/>
      <c r="M794" s="813" t="s">
        <v>224</v>
      </c>
      <c r="N794" s="813"/>
      <c r="O794" s="813"/>
      <c r="P794" s="813"/>
      <c r="Q794" s="822" t="s">
        <v>196</v>
      </c>
      <c r="R794" s="822"/>
      <c r="S794" s="822"/>
      <c r="T794" s="822"/>
      <c r="U794" s="813" t="s">
        <v>233</v>
      </c>
      <c r="V794" s="813"/>
      <c r="W794" s="813"/>
      <c r="X794" s="815"/>
    </row>
    <row r="795" spans="1:24" ht="15" customHeight="1">
      <c r="A795" s="817"/>
      <c r="B795" s="820"/>
      <c r="C795" s="821"/>
      <c r="D795" s="813">
        <f>'statement of marks'!HJ31</f>
        <v>1200</v>
      </c>
      <c r="E795" s="813"/>
      <c r="F795" s="813"/>
      <c r="G795" s="813">
        <f>'statement of marks'!HK31</f>
        <v>1140</v>
      </c>
      <c r="H795" s="813"/>
      <c r="I795" s="813"/>
      <c r="J795" s="814">
        <f>'statement of marks'!HL31</f>
        <v>95</v>
      </c>
      <c r="K795" s="814"/>
      <c r="L795" s="814"/>
      <c r="M795" s="813" t="str">
        <f>'statement of marks'!HO31</f>
        <v>A</v>
      </c>
      <c r="N795" s="813"/>
      <c r="O795" s="813"/>
      <c r="P795" s="813"/>
      <c r="Q795" s="813">
        <f>'statement of marks'!HN31</f>
        <v>4.0000000000000009</v>
      </c>
      <c r="R795" s="813"/>
      <c r="S795" s="813"/>
      <c r="T795" s="813"/>
      <c r="U795" s="813" t="str">
        <f>'statement of marks'!HI31</f>
        <v>PASSED</v>
      </c>
      <c r="V795" s="813"/>
      <c r="W795" s="813"/>
      <c r="X795" s="815"/>
    </row>
    <row r="796" spans="1:24" ht="15" customHeight="1">
      <c r="A796" s="283"/>
      <c r="B796" s="811" t="s">
        <v>177</v>
      </c>
      <c r="C796" s="812"/>
      <c r="D796" s="792"/>
      <c r="E796" s="792"/>
      <c r="F796" s="792"/>
      <c r="G796" s="792"/>
      <c r="H796" s="792"/>
      <c r="I796" s="792"/>
      <c r="J796" s="792"/>
      <c r="K796" s="792"/>
      <c r="L796" s="792"/>
      <c r="M796" s="792"/>
      <c r="N796" s="792"/>
      <c r="O796" s="792"/>
      <c r="P796" s="792"/>
      <c r="Q796" s="792"/>
      <c r="R796" s="792"/>
      <c r="S796" s="792"/>
      <c r="T796" s="792"/>
      <c r="U796" s="793"/>
      <c r="V796" s="794"/>
      <c r="W796" s="794"/>
      <c r="X796" s="804"/>
    </row>
    <row r="797" spans="1:24" ht="15" customHeight="1">
      <c r="A797" s="283"/>
      <c r="B797" s="809" t="s">
        <v>162</v>
      </c>
      <c r="C797" s="810"/>
      <c r="D797" s="792"/>
      <c r="E797" s="792"/>
      <c r="F797" s="792"/>
      <c r="G797" s="792"/>
      <c r="H797" s="792"/>
      <c r="I797" s="792"/>
      <c r="J797" s="792"/>
      <c r="K797" s="792"/>
      <c r="L797" s="792"/>
      <c r="M797" s="792"/>
      <c r="N797" s="792"/>
      <c r="O797" s="792"/>
      <c r="P797" s="792"/>
      <c r="Q797" s="792"/>
      <c r="R797" s="792"/>
      <c r="S797" s="792"/>
      <c r="T797" s="792"/>
      <c r="U797" s="796"/>
      <c r="V797" s="797"/>
      <c r="W797" s="797"/>
      <c r="X797" s="805"/>
    </row>
    <row r="798" spans="1:24" ht="15" customHeight="1">
      <c r="A798" s="283"/>
      <c r="B798" s="811" t="s">
        <v>163</v>
      </c>
      <c r="C798" s="812"/>
      <c r="D798" s="792"/>
      <c r="E798" s="792"/>
      <c r="F798" s="792"/>
      <c r="G798" s="792"/>
      <c r="H798" s="792"/>
      <c r="I798" s="792"/>
      <c r="J798" s="792"/>
      <c r="K798" s="792"/>
      <c r="L798" s="792"/>
      <c r="M798" s="792"/>
      <c r="N798" s="792"/>
      <c r="O798" s="792"/>
      <c r="P798" s="792"/>
      <c r="Q798" s="793" t="s">
        <v>225</v>
      </c>
      <c r="R798" s="794"/>
      <c r="S798" s="794"/>
      <c r="T798" s="795"/>
      <c r="U798" s="806"/>
      <c r="V798" s="807"/>
      <c r="W798" s="807"/>
      <c r="X798" s="808"/>
    </row>
    <row r="799" spans="1:24" ht="15" customHeight="1">
      <c r="A799" s="283"/>
      <c r="B799" s="802" t="s">
        <v>164</v>
      </c>
      <c r="C799" s="803"/>
      <c r="D799" s="792"/>
      <c r="E799" s="792"/>
      <c r="F799" s="792"/>
      <c r="G799" s="792"/>
      <c r="H799" s="792"/>
      <c r="I799" s="792"/>
      <c r="J799" s="792"/>
      <c r="K799" s="792"/>
      <c r="L799" s="792"/>
      <c r="M799" s="792"/>
      <c r="N799" s="792"/>
      <c r="O799" s="792"/>
      <c r="P799" s="792"/>
      <c r="Q799" s="796"/>
      <c r="R799" s="797"/>
      <c r="S799" s="797"/>
      <c r="T799" s="798"/>
      <c r="U799" s="785" t="s">
        <v>164</v>
      </c>
      <c r="V799" s="785"/>
      <c r="W799" s="785"/>
      <c r="X799" s="786"/>
    </row>
    <row r="800" spans="1:24" ht="15" customHeight="1" thickBot="1">
      <c r="A800" s="282"/>
      <c r="B800" s="787" t="s">
        <v>226</v>
      </c>
      <c r="C800" s="788"/>
      <c r="D800" s="789"/>
      <c r="E800" s="789"/>
      <c r="F800" s="789"/>
      <c r="G800" s="789"/>
      <c r="H800" s="789"/>
      <c r="I800" s="789"/>
      <c r="J800" s="789"/>
      <c r="K800" s="789"/>
      <c r="L800" s="789"/>
      <c r="M800" s="789"/>
      <c r="N800" s="789"/>
      <c r="O800" s="789"/>
      <c r="P800" s="789"/>
      <c r="Q800" s="799"/>
      <c r="R800" s="800"/>
      <c r="S800" s="800"/>
      <c r="T800" s="801"/>
      <c r="U800" s="790" t="s">
        <v>180</v>
      </c>
      <c r="V800" s="790"/>
      <c r="W800" s="790"/>
      <c r="X800" s="791"/>
    </row>
    <row r="801" spans="1:24" ht="15" customHeight="1">
      <c r="A801" s="285"/>
      <c r="B801" s="765" t="s">
        <v>179</v>
      </c>
      <c r="C801" s="766"/>
      <c r="D801" s="766"/>
      <c r="E801" s="766"/>
      <c r="F801" s="766"/>
      <c r="G801" s="766"/>
      <c r="H801" s="766"/>
      <c r="I801" s="766"/>
      <c r="J801" s="766"/>
      <c r="K801" s="766"/>
      <c r="L801" s="766"/>
      <c r="M801" s="766"/>
      <c r="N801" s="766"/>
      <c r="O801" s="766"/>
      <c r="P801" s="766"/>
      <c r="Q801" s="766"/>
      <c r="R801" s="766"/>
      <c r="S801" s="766"/>
      <c r="T801" s="766"/>
      <c r="U801" s="766"/>
      <c r="V801" s="766"/>
      <c r="W801" s="766"/>
      <c r="X801" s="767"/>
    </row>
    <row r="802" spans="1:24" ht="15" customHeight="1">
      <c r="A802" s="283"/>
      <c r="B802" s="768" t="str">
        <f>IF('statement of marks'!$A$1="","",'statement of marks'!$A$1)</f>
        <v>GOVT. HR. SEC. SCHOOL, MARJEEVI, NIMBAHERA</v>
      </c>
      <c r="C802" s="769"/>
      <c r="D802" s="769"/>
      <c r="E802" s="769"/>
      <c r="F802" s="769"/>
      <c r="G802" s="769"/>
      <c r="H802" s="769"/>
      <c r="I802" s="769"/>
      <c r="J802" s="769"/>
      <c r="K802" s="769"/>
      <c r="L802" s="769"/>
      <c r="M802" s="769"/>
      <c r="N802" s="769"/>
      <c r="O802" s="769"/>
      <c r="P802" s="769"/>
      <c r="Q802" s="769"/>
      <c r="R802" s="769"/>
      <c r="S802" s="769"/>
      <c r="T802" s="769"/>
      <c r="U802" s="769"/>
      <c r="V802" s="769"/>
      <c r="W802" s="769"/>
      <c r="X802" s="770"/>
    </row>
    <row r="803" spans="1:24" ht="15" customHeight="1">
      <c r="A803" s="283"/>
      <c r="B803" s="771" t="s">
        <v>118</v>
      </c>
      <c r="C803" s="771"/>
      <c r="D803" s="771" t="str">
        <f>IF('statement of marks'!$H$3="","",'statement of marks'!$H$3)</f>
        <v>2022-23</v>
      </c>
      <c r="E803" s="771"/>
      <c r="F803" s="771"/>
      <c r="G803" s="771"/>
      <c r="H803" s="771"/>
      <c r="I803" s="771"/>
      <c r="J803" s="771"/>
      <c r="K803" s="771"/>
      <c r="L803" s="771"/>
      <c r="M803" s="771"/>
      <c r="N803" s="771"/>
      <c r="O803" s="771"/>
      <c r="P803" s="771"/>
      <c r="Q803" s="771"/>
      <c r="R803" s="771"/>
      <c r="S803" s="771"/>
      <c r="T803" s="771"/>
      <c r="U803" s="771"/>
      <c r="V803" s="771"/>
      <c r="W803" s="771"/>
      <c r="X803" s="772"/>
    </row>
    <row r="804" spans="1:24" ht="15" customHeight="1">
      <c r="A804" s="283"/>
      <c r="B804" s="771" t="s">
        <v>158</v>
      </c>
      <c r="C804" s="771"/>
      <c r="D804" s="771" t="str">
        <f>IF('statement of marks'!I32="","",'statement of marks'!I32)</f>
        <v>A26</v>
      </c>
      <c r="E804" s="771"/>
      <c r="F804" s="771"/>
      <c r="G804" s="771"/>
      <c r="H804" s="771"/>
      <c r="I804" s="771"/>
      <c r="J804" s="771"/>
      <c r="K804" s="771"/>
      <c r="L804" s="771"/>
      <c r="M804" s="771"/>
      <c r="N804" s="771"/>
      <c r="O804" s="771"/>
      <c r="P804" s="771"/>
      <c r="Q804" s="771"/>
      <c r="R804" s="771"/>
      <c r="S804" s="771"/>
      <c r="T804" s="771"/>
      <c r="U804" s="771"/>
      <c r="V804" s="771"/>
      <c r="W804" s="771"/>
      <c r="X804" s="772"/>
    </row>
    <row r="805" spans="1:24" ht="15" customHeight="1">
      <c r="A805" s="283"/>
      <c r="B805" s="771" t="s">
        <v>20</v>
      </c>
      <c r="C805" s="771"/>
      <c r="D805" s="771" t="str">
        <f>IF('statement of marks'!J32="","",'statement of marks'!J32)</f>
        <v>B26</v>
      </c>
      <c r="E805" s="771"/>
      <c r="F805" s="771"/>
      <c r="G805" s="771"/>
      <c r="H805" s="771"/>
      <c r="I805" s="771"/>
      <c r="J805" s="771"/>
      <c r="K805" s="771"/>
      <c r="L805" s="771"/>
      <c r="M805" s="771"/>
      <c r="N805" s="771"/>
      <c r="O805" s="771"/>
      <c r="P805" s="771"/>
      <c r="Q805" s="771"/>
      <c r="R805" s="771"/>
      <c r="S805" s="771"/>
      <c r="T805" s="771"/>
      <c r="U805" s="771"/>
      <c r="V805" s="771"/>
      <c r="W805" s="771"/>
      <c r="X805" s="772"/>
    </row>
    <row r="806" spans="1:24" ht="15" customHeight="1">
      <c r="A806" s="283"/>
      <c r="B806" s="773" t="s">
        <v>21</v>
      </c>
      <c r="C806" s="773"/>
      <c r="D806" s="773" t="str">
        <f>IF('statement of marks'!K32="","",'statement of marks'!K32)</f>
        <v>C26</v>
      </c>
      <c r="E806" s="773"/>
      <c r="F806" s="773"/>
      <c r="G806" s="771"/>
      <c r="H806" s="771"/>
      <c r="I806" s="771"/>
      <c r="J806" s="771"/>
      <c r="K806" s="771"/>
      <c r="L806" s="771"/>
      <c r="M806" s="771"/>
      <c r="N806" s="771"/>
      <c r="O806" s="771"/>
      <c r="P806" s="771"/>
      <c r="Q806" s="771"/>
      <c r="R806" s="771"/>
      <c r="S806" s="771"/>
      <c r="T806" s="771"/>
      <c r="U806" s="771"/>
      <c r="V806" s="771"/>
      <c r="W806" s="771"/>
      <c r="X806" s="772"/>
    </row>
    <row r="807" spans="1:24" ht="15" customHeight="1">
      <c r="A807" s="283"/>
      <c r="B807" s="771" t="s">
        <v>159</v>
      </c>
      <c r="C807" s="771"/>
      <c r="D807" s="771" t="str">
        <f>IF('statement of marks'!$G$3="","",'statement of marks'!$G$3)</f>
        <v>6 A</v>
      </c>
      <c r="E807" s="771"/>
      <c r="F807" s="774"/>
      <c r="G807" s="775" t="s">
        <v>160</v>
      </c>
      <c r="H807" s="775"/>
      <c r="I807" s="775"/>
      <c r="J807" s="775">
        <f>IF('statement of marks'!D32="","",'statement of marks'!D32)</f>
        <v>826</v>
      </c>
      <c r="K807" s="775"/>
      <c r="L807" s="775"/>
      <c r="M807" s="776" t="s">
        <v>79</v>
      </c>
      <c r="N807" s="938"/>
      <c r="O807" s="775"/>
      <c r="P807" s="775"/>
      <c r="Q807" s="775" t="str">
        <f>IF('statement of marks'!F32="","",'statement of marks'!F32)</f>
        <v/>
      </c>
      <c r="R807" s="775"/>
      <c r="S807" s="775"/>
      <c r="T807" s="777"/>
      <c r="U807" s="778" t="str">
        <f>IF('statement of marks'!$I$3="","",'statement of marks'!$I$3)</f>
        <v>SCHOOL DISE CODE</v>
      </c>
      <c r="V807" s="779"/>
      <c r="W807" s="779"/>
      <c r="X807" s="780"/>
    </row>
    <row r="808" spans="1:24" ht="15" customHeight="1">
      <c r="A808" s="283"/>
      <c r="B808" s="263" t="s">
        <v>172</v>
      </c>
      <c r="C808" s="264"/>
      <c r="D808" s="781" t="str">
        <f>IF('statement of marks'!G32="","",'statement of marks'!G32)</f>
        <v/>
      </c>
      <c r="E808" s="782"/>
      <c r="F808" s="782"/>
      <c r="G808" s="834" t="str">
        <f>IF('statement of marks'!H32="","",'statement of marks'!H32)</f>
        <v/>
      </c>
      <c r="H808" s="834"/>
      <c r="I808" s="834"/>
      <c r="J808" s="834"/>
      <c r="K808" s="834"/>
      <c r="L808" s="834"/>
      <c r="M808" s="834"/>
      <c r="N808" s="834"/>
      <c r="O808" s="834"/>
      <c r="P808" s="834"/>
      <c r="Q808" s="834"/>
      <c r="R808" s="834"/>
      <c r="S808" s="834"/>
      <c r="T808" s="835"/>
      <c r="U808" s="774" t="str">
        <f>IF('statement of marks'!$J$3="","",'statement of marks'!$J$3)</f>
        <v>08291009401</v>
      </c>
      <c r="V808" s="784"/>
      <c r="W808" s="784"/>
      <c r="X808" s="836"/>
    </row>
    <row r="809" spans="1:24" ht="15" customHeight="1">
      <c r="A809" s="283"/>
      <c r="B809" s="265" t="s">
        <v>161</v>
      </c>
      <c r="C809" s="266" t="s">
        <v>166</v>
      </c>
      <c r="D809" s="837" t="s">
        <v>168</v>
      </c>
      <c r="E809" s="837"/>
      <c r="F809" s="837"/>
      <c r="G809" s="837" t="s">
        <v>169</v>
      </c>
      <c r="H809" s="837"/>
      <c r="I809" s="837"/>
      <c r="J809" s="837" t="s">
        <v>170</v>
      </c>
      <c r="K809" s="837"/>
      <c r="L809" s="837"/>
      <c r="M809" s="838" t="s">
        <v>171</v>
      </c>
      <c r="N809" s="838"/>
      <c r="O809" s="838"/>
      <c r="P809" s="838"/>
      <c r="Q809" s="839" t="s">
        <v>217</v>
      </c>
      <c r="R809" s="841" t="s">
        <v>91</v>
      </c>
      <c r="S809" s="841"/>
      <c r="T809" s="841"/>
      <c r="U809" s="842"/>
      <c r="V809" s="783" t="s">
        <v>218</v>
      </c>
      <c r="W809" s="783"/>
      <c r="X809" s="831"/>
    </row>
    <row r="810" spans="1:24" ht="15" customHeight="1">
      <c r="A810" s="283"/>
      <c r="B810" s="265"/>
      <c r="C810" s="266"/>
      <c r="D810" s="267" t="s">
        <v>219</v>
      </c>
      <c r="E810" s="267" t="s">
        <v>220</v>
      </c>
      <c r="F810" s="268" t="s">
        <v>221</v>
      </c>
      <c r="G810" s="267" t="s">
        <v>219</v>
      </c>
      <c r="H810" s="267" t="s">
        <v>220</v>
      </c>
      <c r="I810" s="268" t="s">
        <v>221</v>
      </c>
      <c r="J810" s="267" t="s">
        <v>219</v>
      </c>
      <c r="K810" s="267" t="s">
        <v>220</v>
      </c>
      <c r="L810" s="268" t="s">
        <v>221</v>
      </c>
      <c r="M810" s="267" t="s">
        <v>219</v>
      </c>
      <c r="N810" s="943" t="s">
        <v>332</v>
      </c>
      <c r="O810" s="267" t="s">
        <v>220</v>
      </c>
      <c r="P810" s="268" t="s">
        <v>221</v>
      </c>
      <c r="Q810" s="840"/>
      <c r="R810" s="267" t="s">
        <v>219</v>
      </c>
      <c r="S810" s="943" t="s">
        <v>332</v>
      </c>
      <c r="T810" s="267" t="s">
        <v>220</v>
      </c>
      <c r="U810" s="268" t="s">
        <v>221</v>
      </c>
      <c r="V810" s="269" t="s">
        <v>26</v>
      </c>
      <c r="W810" s="270" t="s">
        <v>222</v>
      </c>
      <c r="X810" s="271" t="s">
        <v>69</v>
      </c>
    </row>
    <row r="811" spans="1:24" ht="15" customHeight="1">
      <c r="A811" s="284"/>
      <c r="B811" s="832" t="s">
        <v>167</v>
      </c>
      <c r="C811" s="833"/>
      <c r="D811" s="272">
        <f>IF('statement of marks'!L$6="","",'statement of marks'!L$6)</f>
        <v>5</v>
      </c>
      <c r="E811" s="272">
        <f>IF('statement of marks'!M$6="","",'statement of marks'!M$6)</f>
        <v>5</v>
      </c>
      <c r="F811" s="273">
        <f>IF('statement of marks'!N$6="","",'statement of marks'!N$6)</f>
        <v>10</v>
      </c>
      <c r="G811" s="272">
        <f>IF('statement of marks'!O$6="","",'statement of marks'!O$6)</f>
        <v>5</v>
      </c>
      <c r="H811" s="272">
        <f>IF('statement of marks'!P$6="","",'statement of marks'!P$6)</f>
        <v>5</v>
      </c>
      <c r="I811" s="273">
        <f>IF('statement of marks'!Q$6="","",'statement of marks'!Q$6)</f>
        <v>10</v>
      </c>
      <c r="J811" s="272">
        <f>IF('statement of marks'!R$6="","",'statement of marks'!R$6)</f>
        <v>5</v>
      </c>
      <c r="K811" s="272">
        <f>IF('statement of marks'!S$6="","",'statement of marks'!S$6)</f>
        <v>5</v>
      </c>
      <c r="L811" s="273">
        <f>IF('statement of marks'!T$6="","",'statement of marks'!T$6)</f>
        <v>10</v>
      </c>
      <c r="M811" s="272">
        <f>IF('statement of marks'!V$6="","",'statement of marks'!V$6)</f>
        <v>30</v>
      </c>
      <c r="N811" s="944">
        <f>IF('statement of marks'!W$6="","",'statement of marks'!W$6)</f>
        <v>30</v>
      </c>
      <c r="O811" s="272">
        <f>IF('statement of marks'!X$6="","",'statement of marks'!X$6)</f>
        <v>10</v>
      </c>
      <c r="P811" s="273">
        <f>IF('statement of marks'!Y$6="","",'statement of marks'!Y$6)</f>
        <v>70</v>
      </c>
      <c r="Q811" s="274">
        <f>IF('statement of marks'!Z$6="","",'statement of marks'!Z$6)</f>
        <v>100</v>
      </c>
      <c r="R811" s="272">
        <f>IF('statement of marks'!AA$6="","",'statement of marks'!AA$6)</f>
        <v>40</v>
      </c>
      <c r="S811" s="944">
        <f>IF('statement of marks'!AB$6="","",'statement of marks'!AB$6)</f>
        <v>40</v>
      </c>
      <c r="T811" s="272">
        <f>IF('statement of marks'!AC$6="","",'statement of marks'!AC$6)</f>
        <v>20</v>
      </c>
      <c r="U811" s="273">
        <f>IF('statement of marks'!AD$6="","",'statement of marks'!AD$6)</f>
        <v>100</v>
      </c>
      <c r="V811" s="275">
        <f>IF('statement of marks'!AE$6="","",'statement of marks'!AE$6)</f>
        <v>200</v>
      </c>
      <c r="W811" s="272" t="str">
        <f>IF('statement of marks'!AF$6="","",'statement of marks'!AF$6)</f>
        <v/>
      </c>
      <c r="X811" s="276" t="str">
        <f>IF('statement of marks'!AG$6="","",'statement of marks'!AG$6)</f>
        <v/>
      </c>
    </row>
    <row r="812" spans="1:24" ht="15" customHeight="1">
      <c r="A812" s="283"/>
      <c r="B812" s="774" t="str">
        <f>IF('statement of marks'!$L$3="","",'statement of marks'!$L$3)</f>
        <v>HINDI</v>
      </c>
      <c r="C812" s="784"/>
      <c r="D812" s="270">
        <f>IF('statement of marks'!L32="","",'statement of marks'!L32)</f>
        <v>5</v>
      </c>
      <c r="E812" s="270">
        <f>IF('statement of marks'!M32="","",'statement of marks'!M32)</f>
        <v>5</v>
      </c>
      <c r="F812" s="277">
        <f>IF('statement of marks'!N32="","",'statement of marks'!N32)</f>
        <v>10</v>
      </c>
      <c r="G812" s="270">
        <f>IF('statement of marks'!O32="","",'statement of marks'!O32)</f>
        <v>5</v>
      </c>
      <c r="H812" s="270">
        <f>IF('statement of marks'!P32="","",'statement of marks'!P32)</f>
        <v>5</v>
      </c>
      <c r="I812" s="277">
        <f>IF('statement of marks'!Q32="","",'statement of marks'!Q32)</f>
        <v>10</v>
      </c>
      <c r="J812" s="270">
        <f>IF('statement of marks'!R32="","",'statement of marks'!R32)</f>
        <v>5</v>
      </c>
      <c r="K812" s="270">
        <f>IF('statement of marks'!S32="","",'statement of marks'!S32)</f>
        <v>5</v>
      </c>
      <c r="L812" s="277">
        <f>IF('statement of marks'!T32="","",'statement of marks'!T32)</f>
        <v>10</v>
      </c>
      <c r="M812" s="270">
        <f>IF('statement of marks'!V32="","",'statement of marks'!V32)</f>
        <v>25</v>
      </c>
      <c r="N812" s="944">
        <f>IF('statement of marks'!W32="","",'statement of marks'!W32)</f>
        <v>25</v>
      </c>
      <c r="O812" s="270">
        <f>IF('statement of marks'!X32="","",'statement of marks'!X32)</f>
        <v>5</v>
      </c>
      <c r="P812" s="277">
        <f>IF('statement of marks'!Y32="","",'statement of marks'!Y32)</f>
        <v>55</v>
      </c>
      <c r="Q812" s="278">
        <f>IF('statement of marks'!Z32="","",'statement of marks'!Z32)</f>
        <v>85</v>
      </c>
      <c r="R812" s="270">
        <f>IF('statement of marks'!AA32="","",'statement of marks'!AA32)</f>
        <v>35</v>
      </c>
      <c r="S812" s="944">
        <f>IF('statement of marks'!AB32="","",'statement of marks'!AB32)</f>
        <v>35</v>
      </c>
      <c r="T812" s="270">
        <f>IF('statement of marks'!AC32="","",'statement of marks'!AC32)</f>
        <v>20</v>
      </c>
      <c r="U812" s="277">
        <f>IF('statement of marks'!AD32="","",'statement of marks'!AD32)</f>
        <v>90</v>
      </c>
      <c r="V812" s="279">
        <f>IF('statement of marks'!AE32="","",'statement of marks'!AE32)</f>
        <v>175</v>
      </c>
      <c r="W812" s="270">
        <f>IF('statement of marks'!AF32="","",'statement of marks'!AF32)</f>
        <v>88</v>
      </c>
      <c r="X812" s="271" t="str">
        <f>IF('statement of marks'!AG32="","",'statement of marks'!AG32)</f>
        <v>A</v>
      </c>
    </row>
    <row r="813" spans="1:24" ht="15" customHeight="1">
      <c r="A813" s="283"/>
      <c r="B813" s="774" t="str">
        <f>IF('statement of marks'!$AJ$3="","",'statement of marks'!$AJ$3)</f>
        <v>ENGLISH</v>
      </c>
      <c r="C813" s="784"/>
      <c r="D813" s="270">
        <f>IF('statement of marks'!AJ32="","",'statement of marks'!AJ32)</f>
        <v>5</v>
      </c>
      <c r="E813" s="270">
        <f>IF('statement of marks'!AK32="","",'statement of marks'!AK32)</f>
        <v>5</v>
      </c>
      <c r="F813" s="277">
        <f>IF('statement of marks'!AL32="","",'statement of marks'!AL32)</f>
        <v>10</v>
      </c>
      <c r="G813" s="270">
        <f>IF('statement of marks'!AM32="","",'statement of marks'!AM32)</f>
        <v>5</v>
      </c>
      <c r="H813" s="270">
        <f>IF('statement of marks'!AN32="","",'statement of marks'!AN32)</f>
        <v>5</v>
      </c>
      <c r="I813" s="277">
        <f>IF('statement of marks'!AO32="","",'statement of marks'!AO32)</f>
        <v>10</v>
      </c>
      <c r="J813" s="270">
        <f>IF('statement of marks'!AP32="","",'statement of marks'!AP32)</f>
        <v>5</v>
      </c>
      <c r="K813" s="270">
        <f>IF('statement of marks'!AQ32="","",'statement of marks'!AQ32)</f>
        <v>5</v>
      </c>
      <c r="L813" s="277">
        <f>IF('statement of marks'!AR32="","",'statement of marks'!AR32)</f>
        <v>10</v>
      </c>
      <c r="M813" s="270">
        <f>IF('statement of marks'!AT32="","",'statement of marks'!AT32)</f>
        <v>25</v>
      </c>
      <c r="N813" s="944">
        <f>IF('statement of marks'!AU32="","",'statement of marks'!AU32)</f>
        <v>25</v>
      </c>
      <c r="O813" s="270">
        <f>IF('statement of marks'!AV32="","",'statement of marks'!AV32)</f>
        <v>5</v>
      </c>
      <c r="P813" s="277">
        <f>IF('statement of marks'!AW32="","",'statement of marks'!AW32)</f>
        <v>55</v>
      </c>
      <c r="Q813" s="278">
        <f>IF('statement of marks'!AX32="","",'statement of marks'!AX32)</f>
        <v>85</v>
      </c>
      <c r="R813" s="270">
        <f>IF('statement of marks'!AY32="","",'statement of marks'!AY32)</f>
        <v>35</v>
      </c>
      <c r="S813" s="944">
        <f>IF('statement of marks'!AZ32="","",'statement of marks'!AZ32)</f>
        <v>35</v>
      </c>
      <c r="T813" s="270">
        <f>IF('statement of marks'!BA32="","",'statement of marks'!BA32)</f>
        <v>20</v>
      </c>
      <c r="U813" s="277">
        <f>IF('statement of marks'!BB32="","",'statement of marks'!BB32)</f>
        <v>90</v>
      </c>
      <c r="V813" s="279">
        <f>IF('statement of marks'!BC32="","",'statement of marks'!BC32)</f>
        <v>175</v>
      </c>
      <c r="W813" s="270">
        <f>IF('statement of marks'!BD32="","",'statement of marks'!BD32)</f>
        <v>88</v>
      </c>
      <c r="X813" s="271" t="str">
        <f>IF('statement of marks'!BE32="","",'statement of marks'!BE32)</f>
        <v>A</v>
      </c>
    </row>
    <row r="814" spans="1:24" ht="15" customHeight="1">
      <c r="A814" s="283"/>
      <c r="B814" s="774" t="str">
        <f>IF('statement of marks'!BH32="s","SANSKRIT",IF('statement of marks'!BH32="u","URDU",IF('statement of marks'!BH32="g","GUJRATI",IF('statement of marks'!BH32="p","PUNJABI",IF('statement of marks'!BH32="sd","fla/kh","THIRD LANGUAGE")))))</f>
        <v>SANSKRIT</v>
      </c>
      <c r="C814" s="784"/>
      <c r="D814" s="270">
        <f>IF('statement of marks'!BI32="","",'statement of marks'!BI32)</f>
        <v>5</v>
      </c>
      <c r="E814" s="270">
        <f>IF('statement of marks'!BJ32="","",'statement of marks'!BJ32)</f>
        <v>5</v>
      </c>
      <c r="F814" s="277">
        <f>IF('statement of marks'!BK32="","",'statement of marks'!BK32)</f>
        <v>10</v>
      </c>
      <c r="G814" s="270">
        <f>IF('statement of marks'!BL32="","",'statement of marks'!BL32)</f>
        <v>5</v>
      </c>
      <c r="H814" s="270">
        <f>IF('statement of marks'!BM32="","",'statement of marks'!BM32)</f>
        <v>5</v>
      </c>
      <c r="I814" s="277">
        <f>IF('statement of marks'!BN32="","",'statement of marks'!BN32)</f>
        <v>10</v>
      </c>
      <c r="J814" s="270">
        <f>IF('statement of marks'!BO32="","",'statement of marks'!BO32)</f>
        <v>5</v>
      </c>
      <c r="K814" s="270">
        <f>IF('statement of marks'!BP32="","",'statement of marks'!BP32)</f>
        <v>5</v>
      </c>
      <c r="L814" s="277">
        <f>IF('statement of marks'!BQ32="","",'statement of marks'!BQ32)</f>
        <v>10</v>
      </c>
      <c r="M814" s="270">
        <f>IF('statement of marks'!BS32="","",'statement of marks'!BS32)</f>
        <v>50</v>
      </c>
      <c r="N814" s="944"/>
      <c r="O814" s="270">
        <f>IF('statement of marks'!BT32="","",'statement of marks'!BT32)</f>
        <v>20</v>
      </c>
      <c r="P814" s="277">
        <f>IF('statement of marks'!BU32="","",'statement of marks'!BU32)</f>
        <v>70</v>
      </c>
      <c r="Q814" s="278">
        <f>IF('statement of marks'!BV32="","",'statement of marks'!BV32)</f>
        <v>100</v>
      </c>
      <c r="R814" s="270">
        <f>IF('statement of marks'!BW32="","",'statement of marks'!BW32)</f>
        <v>70</v>
      </c>
      <c r="S814" s="944"/>
      <c r="T814" s="270">
        <f>IF('statement of marks'!BX32="","",'statement of marks'!BX32)</f>
        <v>30</v>
      </c>
      <c r="U814" s="277">
        <f>IF('statement of marks'!BY32="","",'statement of marks'!BY32)</f>
        <v>100</v>
      </c>
      <c r="V814" s="279">
        <f>IF('statement of marks'!BZ32="","",'statement of marks'!BZ32)</f>
        <v>200</v>
      </c>
      <c r="W814" s="270">
        <f>IF('statement of marks'!CA32="","",'statement of marks'!CA32)</f>
        <v>100</v>
      </c>
      <c r="X814" s="271" t="str">
        <f>IF('statement of marks'!CB32="","",'statement of marks'!CB32)</f>
        <v>A</v>
      </c>
    </row>
    <row r="815" spans="1:24" ht="15" customHeight="1">
      <c r="A815" s="283"/>
      <c r="B815" s="774" t="str">
        <f>IF('statement of marks'!$CE$3="","",'statement of marks'!$CE$3)</f>
        <v>MATHEMATICS</v>
      </c>
      <c r="C815" s="784"/>
      <c r="D815" s="270">
        <f>IF('statement of marks'!CE32="","",'statement of marks'!CE32)</f>
        <v>5</v>
      </c>
      <c r="E815" s="270">
        <f>IF('statement of marks'!CF32="","",'statement of marks'!CF32)</f>
        <v>5</v>
      </c>
      <c r="F815" s="277">
        <f>IF('statement of marks'!CG32="","",'statement of marks'!CG32)</f>
        <v>10</v>
      </c>
      <c r="G815" s="270">
        <f>IF('statement of marks'!CH32="","",'statement of marks'!CH32)</f>
        <v>5</v>
      </c>
      <c r="H815" s="270">
        <f>IF('statement of marks'!CI32="","",'statement of marks'!CI32)</f>
        <v>5</v>
      </c>
      <c r="I815" s="277">
        <f>IF('statement of marks'!CJ32="","",'statement of marks'!CJ32)</f>
        <v>10</v>
      </c>
      <c r="J815" s="270">
        <f>IF('statement of marks'!CK32="","",'statement of marks'!CK32)</f>
        <v>5</v>
      </c>
      <c r="K815" s="270">
        <f>IF('statement of marks'!CL32="","",'statement of marks'!CL32)</f>
        <v>5</v>
      </c>
      <c r="L815" s="277">
        <f>IF('statement of marks'!CM32="","",'statement of marks'!CM32)</f>
        <v>10</v>
      </c>
      <c r="M815" s="270">
        <f>IF('statement of marks'!CO32="","",'statement of marks'!CO32)</f>
        <v>25</v>
      </c>
      <c r="N815" s="944">
        <f>IF('statement of marks'!CP32="","",'statement of marks'!CP32)</f>
        <v>25</v>
      </c>
      <c r="O815" s="270">
        <f>IF('statement of marks'!CQ32="","",'statement of marks'!CQ32)</f>
        <v>5</v>
      </c>
      <c r="P815" s="277">
        <f>IF('statement of marks'!CR32="","",'statement of marks'!CR32)</f>
        <v>55</v>
      </c>
      <c r="Q815" s="278">
        <f>IF('statement of marks'!CS32="","",'statement of marks'!CS32)</f>
        <v>85</v>
      </c>
      <c r="R815" s="270">
        <f>IF('statement of marks'!CT32="","",'statement of marks'!CT32)</f>
        <v>35</v>
      </c>
      <c r="S815" s="944">
        <f>IF('statement of marks'!CU32="","",'statement of marks'!CU32)</f>
        <v>35</v>
      </c>
      <c r="T815" s="270">
        <f>IF('statement of marks'!CV32="","",'statement of marks'!CV32)</f>
        <v>20</v>
      </c>
      <c r="U815" s="277">
        <f>IF('statement of marks'!CW32="","",'statement of marks'!CW32)</f>
        <v>90</v>
      </c>
      <c r="V815" s="279">
        <f>IF('statement of marks'!CX32="","",'statement of marks'!CX32)</f>
        <v>175</v>
      </c>
      <c r="W815" s="270">
        <f>IF('statement of marks'!CY32="","",'statement of marks'!CY32)</f>
        <v>88</v>
      </c>
      <c r="X815" s="271" t="str">
        <f>IF('statement of marks'!CZ32="","",'statement of marks'!CZ32)</f>
        <v>A</v>
      </c>
    </row>
    <row r="816" spans="1:24" ht="15" customHeight="1">
      <c r="A816" s="283"/>
      <c r="B816" s="774" t="str">
        <f>IF('statement of marks'!$DC$3="","",'statement of marks'!$DC$3)</f>
        <v>SCIENCE</v>
      </c>
      <c r="C816" s="784"/>
      <c r="D816" s="270">
        <f>IF('statement of marks'!DC32="","",'statement of marks'!DC32)</f>
        <v>5</v>
      </c>
      <c r="E816" s="270">
        <f>IF('statement of marks'!DD32="","",'statement of marks'!DD32)</f>
        <v>5</v>
      </c>
      <c r="F816" s="277">
        <f>IF('statement of marks'!DE32="","",'statement of marks'!DE32)</f>
        <v>10</v>
      </c>
      <c r="G816" s="270">
        <f>IF('statement of marks'!DF32="","",'statement of marks'!DF32)</f>
        <v>5</v>
      </c>
      <c r="H816" s="270">
        <f>IF('statement of marks'!DG32="","",'statement of marks'!DG32)</f>
        <v>5</v>
      </c>
      <c r="I816" s="277">
        <f>IF('statement of marks'!DH32="","",'statement of marks'!DH32)</f>
        <v>10</v>
      </c>
      <c r="J816" s="270">
        <f>IF('statement of marks'!DI32="","",'statement of marks'!DI32)</f>
        <v>5</v>
      </c>
      <c r="K816" s="270">
        <f>IF('statement of marks'!DJ32="","",'statement of marks'!DJ32)</f>
        <v>5</v>
      </c>
      <c r="L816" s="277">
        <f>IF('statement of marks'!DK32="","",'statement of marks'!DK32)</f>
        <v>10</v>
      </c>
      <c r="M816" s="270">
        <f>IF('statement of marks'!DM32="","",'statement of marks'!DM32)</f>
        <v>50</v>
      </c>
      <c r="N816" s="944"/>
      <c r="O816" s="270">
        <f>IF('statement of marks'!DN32="","",'statement of marks'!DN32)</f>
        <v>20</v>
      </c>
      <c r="P816" s="277">
        <f>IF('statement of marks'!DO32="","",'statement of marks'!DO32)</f>
        <v>70</v>
      </c>
      <c r="Q816" s="278">
        <f>IF('statement of marks'!DP32="","",'statement of marks'!DP32)</f>
        <v>100</v>
      </c>
      <c r="R816" s="270">
        <f>IF('statement of marks'!DQ32="","",'statement of marks'!DQ32)</f>
        <v>70</v>
      </c>
      <c r="S816" s="944"/>
      <c r="T816" s="270">
        <f>IF('statement of marks'!DR32="","",'statement of marks'!DR32)</f>
        <v>30</v>
      </c>
      <c r="U816" s="277">
        <f>IF('statement of marks'!DS32="","",'statement of marks'!DS32)</f>
        <v>100</v>
      </c>
      <c r="V816" s="279">
        <f>IF('statement of marks'!DT32="","",'statement of marks'!DT32)</f>
        <v>200</v>
      </c>
      <c r="W816" s="270">
        <f>IF('statement of marks'!DU32="","",'statement of marks'!DU32)</f>
        <v>100</v>
      </c>
      <c r="X816" s="271" t="str">
        <f>IF('statement of marks'!DV32="","",'statement of marks'!DV32)</f>
        <v>A</v>
      </c>
    </row>
    <row r="817" spans="1:24" ht="15" customHeight="1">
      <c r="A817" s="283"/>
      <c r="B817" s="774" t="str">
        <f>IF('statement of marks'!$DY$3="","",'statement of marks'!$DY$3)</f>
        <v>SOCIAL STUDIES</v>
      </c>
      <c r="C817" s="784"/>
      <c r="D817" s="270">
        <f>IF('statement of marks'!DY32="","",'statement of marks'!DY32)</f>
        <v>5</v>
      </c>
      <c r="E817" s="270">
        <f>IF('statement of marks'!DZ32="","",'statement of marks'!DZ32)</f>
        <v>5</v>
      </c>
      <c r="F817" s="277">
        <f>IF('statement of marks'!EA32="","",'statement of marks'!EA32)</f>
        <v>10</v>
      </c>
      <c r="G817" s="270">
        <f>IF('statement of marks'!EB32="","",'statement of marks'!EB32)</f>
        <v>5</v>
      </c>
      <c r="H817" s="270">
        <f>IF('statement of marks'!EC32="","",'statement of marks'!EC32)</f>
        <v>5</v>
      </c>
      <c r="I817" s="277">
        <f>IF('statement of marks'!ED32="","",'statement of marks'!ED32)</f>
        <v>10</v>
      </c>
      <c r="J817" s="270">
        <f>IF('statement of marks'!EE32="","",'statement of marks'!EE32)</f>
        <v>5</v>
      </c>
      <c r="K817" s="270">
        <f>IF('statement of marks'!EF32="","",'statement of marks'!EF32)</f>
        <v>5</v>
      </c>
      <c r="L817" s="277">
        <f>IF('statement of marks'!EG32="","",'statement of marks'!EG32)</f>
        <v>10</v>
      </c>
      <c r="M817" s="270">
        <f>IF('statement of marks'!EI32="","",'statement of marks'!EI32)</f>
        <v>50</v>
      </c>
      <c r="N817" s="944"/>
      <c r="O817" s="270">
        <f>IF('statement of marks'!EJ32="","",'statement of marks'!EJ32)</f>
        <v>20</v>
      </c>
      <c r="P817" s="277">
        <f>IF('statement of marks'!EK32="","",'statement of marks'!EK32)</f>
        <v>70</v>
      </c>
      <c r="Q817" s="278">
        <f>IF('statement of marks'!EL32="","",'statement of marks'!EL32)</f>
        <v>100</v>
      </c>
      <c r="R817" s="270">
        <f>IF('statement of marks'!EM32="","",'statement of marks'!EM32)</f>
        <v>70</v>
      </c>
      <c r="S817" s="944"/>
      <c r="T817" s="270">
        <f>IF('statement of marks'!EN32="","",'statement of marks'!EN32)</f>
        <v>30</v>
      </c>
      <c r="U817" s="277">
        <f>IF('statement of marks'!EO32="","",'statement of marks'!EO32)</f>
        <v>100</v>
      </c>
      <c r="V817" s="279">
        <f>IF('statement of marks'!EP32="","",'statement of marks'!EP32)</f>
        <v>200</v>
      </c>
      <c r="W817" s="270">
        <f>IF('statement of marks'!EQ32="","",'statement of marks'!EQ32)</f>
        <v>100</v>
      </c>
      <c r="X817" s="271" t="str">
        <f>IF('statement of marks'!ER32="","",'statement of marks'!ER32)</f>
        <v>A</v>
      </c>
    </row>
    <row r="818" spans="1:24" ht="15" customHeight="1">
      <c r="A818" s="283"/>
      <c r="B818" s="774" t="s">
        <v>173</v>
      </c>
      <c r="C818" s="784"/>
      <c r="D818" s="792" t="s">
        <v>168</v>
      </c>
      <c r="E818" s="792"/>
      <c r="F818" s="792"/>
      <c r="G818" s="792" t="s">
        <v>169</v>
      </c>
      <c r="H818" s="792"/>
      <c r="I818" s="792"/>
      <c r="J818" s="792" t="s">
        <v>178</v>
      </c>
      <c r="K818" s="792"/>
      <c r="L818" s="792"/>
      <c r="M818" s="792" t="s">
        <v>170</v>
      </c>
      <c r="N818" s="792"/>
      <c r="O818" s="792"/>
      <c r="P818" s="792"/>
      <c r="Q818" s="792" t="s">
        <v>223</v>
      </c>
      <c r="R818" s="792"/>
      <c r="S818" s="792"/>
      <c r="T818" s="792"/>
      <c r="U818" s="280"/>
      <c r="V818" s="792" t="s">
        <v>218</v>
      </c>
      <c r="W818" s="792"/>
      <c r="X818" s="827"/>
    </row>
    <row r="819" spans="1:24" ht="15" customHeight="1">
      <c r="A819" s="284"/>
      <c r="B819" s="828" t="s">
        <v>167</v>
      </c>
      <c r="C819" s="829"/>
      <c r="D819" s="830">
        <f>IF('statement of marks'!EU$6="","",'statement of marks'!EU$6)</f>
        <v>20</v>
      </c>
      <c r="E819" s="830"/>
      <c r="F819" s="830"/>
      <c r="G819" s="830">
        <f>IF('statement of marks'!EV$6="","",'statement of marks'!EV$6)</f>
        <v>20</v>
      </c>
      <c r="H819" s="830"/>
      <c r="I819" s="830"/>
      <c r="J819" s="830">
        <f>IF('statement of marks'!EX$6="","",'statement of marks'!EX$6)</f>
        <v>20</v>
      </c>
      <c r="K819" s="830"/>
      <c r="L819" s="830"/>
      <c r="M819" s="830">
        <f>IF('statement of marks'!EW$6="","",'statement of marks'!EW$6)</f>
        <v>20</v>
      </c>
      <c r="N819" s="830"/>
      <c r="O819" s="830"/>
      <c r="P819" s="830"/>
      <c r="Q819" s="830">
        <f>IF('statement of marks'!EY$6="","",'statement of marks'!EY$6)</f>
        <v>20</v>
      </c>
      <c r="R819" s="830"/>
      <c r="S819" s="830"/>
      <c r="T819" s="830"/>
      <c r="U819" s="289"/>
      <c r="V819" s="272">
        <f>IF('statement of marks'!EZ$6="","",'statement of marks'!EZ$6)</f>
        <v>100</v>
      </c>
      <c r="W819" s="272" t="s">
        <v>222</v>
      </c>
      <c r="X819" s="276" t="s">
        <v>69</v>
      </c>
    </row>
    <row r="820" spans="1:24" ht="15" customHeight="1">
      <c r="A820" s="283"/>
      <c r="B820" s="774" t="str">
        <f>IF('statement of marks'!$EU$3="","",'statement of marks'!$EU$3)</f>
        <v>WORK EXPERIENCE</v>
      </c>
      <c r="C820" s="784"/>
      <c r="D820" s="783">
        <f>IF('statement of marks'!EU32="","",'statement of marks'!EU32)</f>
        <v>20</v>
      </c>
      <c r="E820" s="783"/>
      <c r="F820" s="783"/>
      <c r="G820" s="783">
        <f>IF('statement of marks'!EV32="","",'statement of marks'!EV32)</f>
        <v>20</v>
      </c>
      <c r="H820" s="783"/>
      <c r="I820" s="783"/>
      <c r="J820" s="783">
        <f>IF('statement of marks'!EX32="","",'statement of marks'!EX32)</f>
        <v>20</v>
      </c>
      <c r="K820" s="783"/>
      <c r="L820" s="783"/>
      <c r="M820" s="783">
        <f>IF('statement of marks'!EW32="","",'statement of marks'!EW32)</f>
        <v>20</v>
      </c>
      <c r="N820" s="783"/>
      <c r="O820" s="783"/>
      <c r="P820" s="783"/>
      <c r="Q820" s="783">
        <f>IF('statement of marks'!EY32="","",'statement of marks'!EY32)</f>
        <v>20</v>
      </c>
      <c r="R820" s="783"/>
      <c r="S820" s="783"/>
      <c r="T820" s="783"/>
      <c r="U820" s="280"/>
      <c r="V820" s="280">
        <f>IF('statement of marks'!EZ32="","",'statement of marks'!EZ32)</f>
        <v>100</v>
      </c>
      <c r="W820" s="280">
        <f>IF('statement of marks'!FA32="","",'statement of marks'!FA32)</f>
        <v>100</v>
      </c>
      <c r="X820" s="281" t="str">
        <f>IF('statement of marks'!FB32="","",'statement of marks'!FB32)</f>
        <v>A</v>
      </c>
    </row>
    <row r="821" spans="1:24" ht="15" customHeight="1">
      <c r="A821" s="283"/>
      <c r="B821" s="774" t="str">
        <f>IF('statement of marks'!$FE$3="","",'statement of marks'!$FE$3)</f>
        <v>ART EDUCATION</v>
      </c>
      <c r="C821" s="784"/>
      <c r="D821" s="783">
        <f>IF('statement of marks'!FE32="","",'statement of marks'!FE32)</f>
        <v>20</v>
      </c>
      <c r="E821" s="783"/>
      <c r="F821" s="783"/>
      <c r="G821" s="783">
        <f>IF('statement of marks'!FF32="","",'statement of marks'!FF32)</f>
        <v>20</v>
      </c>
      <c r="H821" s="783"/>
      <c r="I821" s="783"/>
      <c r="J821" s="783">
        <f>IF('statement of marks'!FH32="","",'statement of marks'!FH32)</f>
        <v>20</v>
      </c>
      <c r="K821" s="783"/>
      <c r="L821" s="783"/>
      <c r="M821" s="783">
        <f>IF('statement of marks'!FG32="","",'statement of marks'!FG32)</f>
        <v>20</v>
      </c>
      <c r="N821" s="783"/>
      <c r="O821" s="783"/>
      <c r="P821" s="783"/>
      <c r="Q821" s="783">
        <f>IF('statement of marks'!FI32="","",'statement of marks'!FI32)</f>
        <v>20</v>
      </c>
      <c r="R821" s="783"/>
      <c r="S821" s="783"/>
      <c r="T821" s="783"/>
      <c r="U821" s="280"/>
      <c r="V821" s="280">
        <f>IF('statement of marks'!FJ32="","",'statement of marks'!FJ32)</f>
        <v>100</v>
      </c>
      <c r="W821" s="280">
        <f>IF('statement of marks'!FK32="","",'statement of marks'!FK32)</f>
        <v>100</v>
      </c>
      <c r="X821" s="281" t="str">
        <f>IF('statement of marks'!FL32="","",'statement of marks'!FL32)</f>
        <v>A</v>
      </c>
    </row>
    <row r="822" spans="1:24" ht="15" customHeight="1">
      <c r="A822" s="283"/>
      <c r="B822" s="774" t="str">
        <f>IF('statement of marks'!$FO$3="","",'statement of marks'!$FO$3)</f>
        <v>PHYSICIAL EDUCATION</v>
      </c>
      <c r="C822" s="784"/>
      <c r="D822" s="783">
        <f>IF('statement of marks'!FO32="","",'statement of marks'!FO32)</f>
        <v>20</v>
      </c>
      <c r="E822" s="783"/>
      <c r="F822" s="783"/>
      <c r="G822" s="783">
        <f>IF('statement of marks'!FP32="","",'statement of marks'!FP32)</f>
        <v>20</v>
      </c>
      <c r="H822" s="783"/>
      <c r="I822" s="783"/>
      <c r="J822" s="783">
        <f>IF('statement of marks'!FR32="","",'statement of marks'!FR32)</f>
        <v>20</v>
      </c>
      <c r="K822" s="783"/>
      <c r="L822" s="783"/>
      <c r="M822" s="783">
        <f>IF('statement of marks'!FQ32="","",'statement of marks'!FQ32)</f>
        <v>20</v>
      </c>
      <c r="N822" s="783"/>
      <c r="O822" s="783"/>
      <c r="P822" s="783"/>
      <c r="Q822" s="783">
        <f>IF('statement of marks'!FS32="","",'statement of marks'!FS32)</f>
        <v>20</v>
      </c>
      <c r="R822" s="783"/>
      <c r="S822" s="783"/>
      <c r="T822" s="783"/>
      <c r="U822" s="280"/>
      <c r="V822" s="280">
        <f>IF('statement of marks'!FT32="","",'statement of marks'!FT32)</f>
        <v>100</v>
      </c>
      <c r="W822" s="280">
        <f>IF('statement of marks'!FU32="","",'statement of marks'!FU32)</f>
        <v>100</v>
      </c>
      <c r="X822" s="281" t="str">
        <f>IF('statement of marks'!FV32="","",'statement of marks'!FV32)</f>
        <v>A</v>
      </c>
    </row>
    <row r="823" spans="1:24" ht="15" customHeight="1">
      <c r="A823" s="283"/>
      <c r="B823" s="771" t="s">
        <v>174</v>
      </c>
      <c r="C823" s="774"/>
      <c r="D823" s="792" t="str">
        <f>details!$DZ$3</f>
        <v>AUGUST</v>
      </c>
      <c r="E823" s="792"/>
      <c r="F823" s="792"/>
      <c r="G823" s="792" t="str">
        <f>details!$ED$3</f>
        <v>OCTOBER</v>
      </c>
      <c r="H823" s="792"/>
      <c r="I823" s="792"/>
      <c r="J823" s="792" t="str">
        <f>details!$EL$3</f>
        <v>FEBURARY</v>
      </c>
      <c r="K823" s="792"/>
      <c r="L823" s="792"/>
      <c r="M823" s="792" t="str">
        <f>details!$EH$3</f>
        <v>DECEMBER</v>
      </c>
      <c r="N823" s="792"/>
      <c r="O823" s="792"/>
      <c r="P823" s="792"/>
      <c r="Q823" s="792" t="str">
        <f>details!$EP$3</f>
        <v>GRAND TOAL</v>
      </c>
      <c r="R823" s="792"/>
      <c r="S823" s="792"/>
      <c r="T823" s="792"/>
      <c r="U823" s="759" t="s">
        <v>119</v>
      </c>
      <c r="V823" s="760"/>
      <c r="W823" s="760"/>
      <c r="X823" s="761"/>
    </row>
    <row r="824" spans="1:24" ht="15" customHeight="1">
      <c r="A824" s="283"/>
      <c r="B824" s="774" t="s">
        <v>176</v>
      </c>
      <c r="C824" s="784"/>
      <c r="D824" s="826" t="str">
        <f>IF(details!EA32="","",details!EA32)</f>
        <v/>
      </c>
      <c r="E824" s="826"/>
      <c r="F824" s="826"/>
      <c r="G824" s="826" t="str">
        <f>IF(details!EE32="","",details!EE32)</f>
        <v/>
      </c>
      <c r="H824" s="826"/>
      <c r="I824" s="826"/>
      <c r="J824" s="826" t="str">
        <f>IF(details!EM32="","",details!EM32)</f>
        <v/>
      </c>
      <c r="K824" s="826"/>
      <c r="L824" s="826"/>
      <c r="M824" s="826" t="str">
        <f>IF(details!EI32="","",details!EI32)</f>
        <v/>
      </c>
      <c r="N824" s="826"/>
      <c r="O824" s="826"/>
      <c r="P824" s="826"/>
      <c r="Q824" s="826" t="str">
        <f>IF(details!EQ32="","",details!EQ32)</f>
        <v/>
      </c>
      <c r="R824" s="826"/>
      <c r="S824" s="826"/>
      <c r="T824" s="826"/>
      <c r="U824" s="762">
        <f>'statement of marks'!$HL$108</f>
        <v>45046</v>
      </c>
      <c r="V824" s="763"/>
      <c r="W824" s="763"/>
      <c r="X824" s="764"/>
    </row>
    <row r="825" spans="1:24" ht="15" customHeight="1">
      <c r="A825" s="283"/>
      <c r="B825" s="823" t="s">
        <v>175</v>
      </c>
      <c r="C825" s="824"/>
      <c r="D825" s="825" t="str">
        <f>IF(details!DZ32="","",details!DZ32)</f>
        <v/>
      </c>
      <c r="E825" s="825"/>
      <c r="F825" s="825"/>
      <c r="G825" s="825" t="str">
        <f>IF(details!ED32="","",details!ED32)</f>
        <v/>
      </c>
      <c r="H825" s="825"/>
      <c r="I825" s="825"/>
      <c r="J825" s="825" t="str">
        <f>IF(details!EL32="","",details!EL32)</f>
        <v/>
      </c>
      <c r="K825" s="825"/>
      <c r="L825" s="825"/>
      <c r="M825" s="825" t="str">
        <f>IF(details!EH32="","",details!EH32)</f>
        <v/>
      </c>
      <c r="N825" s="825"/>
      <c r="O825" s="825"/>
      <c r="P825" s="825"/>
      <c r="Q825" s="825" t="str">
        <f>IF(details!EP32="","",details!EP32)</f>
        <v/>
      </c>
      <c r="R825" s="825"/>
      <c r="S825" s="825"/>
      <c r="T825" s="825"/>
      <c r="U825" s="759"/>
      <c r="V825" s="760"/>
      <c r="W825" s="760"/>
      <c r="X825" s="761"/>
    </row>
    <row r="826" spans="1:24" ht="15" customHeight="1">
      <c r="A826" s="816"/>
      <c r="B826" s="818" t="s">
        <v>235</v>
      </c>
      <c r="C826" s="819"/>
      <c r="D826" s="813" t="s">
        <v>190</v>
      </c>
      <c r="E826" s="813"/>
      <c r="F826" s="813"/>
      <c r="G826" s="813" t="s">
        <v>191</v>
      </c>
      <c r="H826" s="813"/>
      <c r="I826" s="813"/>
      <c r="J826" s="813" t="s">
        <v>148</v>
      </c>
      <c r="K826" s="813"/>
      <c r="L826" s="813"/>
      <c r="M826" s="813" t="s">
        <v>224</v>
      </c>
      <c r="N826" s="813"/>
      <c r="O826" s="813"/>
      <c r="P826" s="813"/>
      <c r="Q826" s="822" t="s">
        <v>196</v>
      </c>
      <c r="R826" s="822"/>
      <c r="S826" s="822"/>
      <c r="T826" s="822"/>
      <c r="U826" s="813" t="s">
        <v>233</v>
      </c>
      <c r="V826" s="813"/>
      <c r="W826" s="813"/>
      <c r="X826" s="815"/>
    </row>
    <row r="827" spans="1:24" ht="15" customHeight="1">
      <c r="A827" s="817"/>
      <c r="B827" s="820"/>
      <c r="C827" s="821"/>
      <c r="D827" s="813">
        <f>'statement of marks'!HJ32</f>
        <v>1200</v>
      </c>
      <c r="E827" s="813"/>
      <c r="F827" s="813"/>
      <c r="G827" s="813">
        <f>'statement of marks'!HK32</f>
        <v>1125</v>
      </c>
      <c r="H827" s="813"/>
      <c r="I827" s="813"/>
      <c r="J827" s="814">
        <f>'statement of marks'!HL32</f>
        <v>93.75</v>
      </c>
      <c r="K827" s="814"/>
      <c r="L827" s="814"/>
      <c r="M827" s="813" t="str">
        <f>'statement of marks'!HO32</f>
        <v>A</v>
      </c>
      <c r="N827" s="813"/>
      <c r="O827" s="813"/>
      <c r="P827" s="813"/>
      <c r="Q827" s="813">
        <f>'statement of marks'!HN32</f>
        <v>5.0000000000000018</v>
      </c>
      <c r="R827" s="813"/>
      <c r="S827" s="813"/>
      <c r="T827" s="813"/>
      <c r="U827" s="813" t="str">
        <f>'statement of marks'!HI32</f>
        <v>PASSED</v>
      </c>
      <c r="V827" s="813"/>
      <c r="W827" s="813"/>
      <c r="X827" s="815"/>
    </row>
    <row r="828" spans="1:24" ht="15" customHeight="1">
      <c r="A828" s="283"/>
      <c r="B828" s="811" t="s">
        <v>177</v>
      </c>
      <c r="C828" s="812"/>
      <c r="D828" s="792"/>
      <c r="E828" s="792"/>
      <c r="F828" s="792"/>
      <c r="G828" s="792"/>
      <c r="H828" s="792"/>
      <c r="I828" s="792"/>
      <c r="J828" s="792"/>
      <c r="K828" s="792"/>
      <c r="L828" s="792"/>
      <c r="M828" s="792"/>
      <c r="N828" s="792"/>
      <c r="O828" s="792"/>
      <c r="P828" s="792"/>
      <c r="Q828" s="792"/>
      <c r="R828" s="792"/>
      <c r="S828" s="792"/>
      <c r="T828" s="792"/>
      <c r="U828" s="793"/>
      <c r="V828" s="794"/>
      <c r="W828" s="794"/>
      <c r="X828" s="804"/>
    </row>
    <row r="829" spans="1:24" ht="15" customHeight="1">
      <c r="A829" s="283"/>
      <c r="B829" s="809" t="s">
        <v>162</v>
      </c>
      <c r="C829" s="810"/>
      <c r="D829" s="792"/>
      <c r="E829" s="792"/>
      <c r="F829" s="792"/>
      <c r="G829" s="792"/>
      <c r="H829" s="792"/>
      <c r="I829" s="792"/>
      <c r="J829" s="792"/>
      <c r="K829" s="792"/>
      <c r="L829" s="792"/>
      <c r="M829" s="792"/>
      <c r="N829" s="792"/>
      <c r="O829" s="792"/>
      <c r="P829" s="792"/>
      <c r="Q829" s="792"/>
      <c r="R829" s="792"/>
      <c r="S829" s="792"/>
      <c r="T829" s="792"/>
      <c r="U829" s="796"/>
      <c r="V829" s="797"/>
      <c r="W829" s="797"/>
      <c r="X829" s="805"/>
    </row>
    <row r="830" spans="1:24" ht="15" customHeight="1">
      <c r="A830" s="283"/>
      <c r="B830" s="811" t="s">
        <v>163</v>
      </c>
      <c r="C830" s="812"/>
      <c r="D830" s="792"/>
      <c r="E830" s="792"/>
      <c r="F830" s="792"/>
      <c r="G830" s="792"/>
      <c r="H830" s="792"/>
      <c r="I830" s="792"/>
      <c r="J830" s="792"/>
      <c r="K830" s="792"/>
      <c r="L830" s="792"/>
      <c r="M830" s="792"/>
      <c r="N830" s="792"/>
      <c r="O830" s="792"/>
      <c r="P830" s="792"/>
      <c r="Q830" s="793" t="s">
        <v>225</v>
      </c>
      <c r="R830" s="794"/>
      <c r="S830" s="794"/>
      <c r="T830" s="795"/>
      <c r="U830" s="806"/>
      <c r="V830" s="807"/>
      <c r="W830" s="807"/>
      <c r="X830" s="808"/>
    </row>
    <row r="831" spans="1:24" ht="15" customHeight="1">
      <c r="A831" s="283"/>
      <c r="B831" s="802" t="s">
        <v>164</v>
      </c>
      <c r="C831" s="803"/>
      <c r="D831" s="792"/>
      <c r="E831" s="792"/>
      <c r="F831" s="792"/>
      <c r="G831" s="792"/>
      <c r="H831" s="792"/>
      <c r="I831" s="792"/>
      <c r="J831" s="792"/>
      <c r="K831" s="792"/>
      <c r="L831" s="792"/>
      <c r="M831" s="792"/>
      <c r="N831" s="792"/>
      <c r="O831" s="792"/>
      <c r="P831" s="792"/>
      <c r="Q831" s="796"/>
      <c r="R831" s="797"/>
      <c r="S831" s="797"/>
      <c r="T831" s="798"/>
      <c r="U831" s="785" t="s">
        <v>164</v>
      </c>
      <c r="V831" s="785"/>
      <c r="W831" s="785"/>
      <c r="X831" s="786"/>
    </row>
    <row r="832" spans="1:24" ht="15" customHeight="1" thickBot="1">
      <c r="A832" s="282"/>
      <c r="B832" s="787" t="s">
        <v>226</v>
      </c>
      <c r="C832" s="788"/>
      <c r="D832" s="789"/>
      <c r="E832" s="789"/>
      <c r="F832" s="789"/>
      <c r="G832" s="789"/>
      <c r="H832" s="789"/>
      <c r="I832" s="789"/>
      <c r="J832" s="789"/>
      <c r="K832" s="789"/>
      <c r="L832" s="789"/>
      <c r="M832" s="789"/>
      <c r="N832" s="789"/>
      <c r="O832" s="789"/>
      <c r="P832" s="789"/>
      <c r="Q832" s="799"/>
      <c r="R832" s="800"/>
      <c r="S832" s="800"/>
      <c r="T832" s="801"/>
      <c r="U832" s="790" t="s">
        <v>180</v>
      </c>
      <c r="V832" s="790"/>
      <c r="W832" s="790"/>
      <c r="X832" s="791"/>
    </row>
    <row r="833" spans="1:24" ht="15" customHeight="1">
      <c r="A833" s="285"/>
      <c r="B833" s="765" t="s">
        <v>179</v>
      </c>
      <c r="C833" s="766"/>
      <c r="D833" s="766"/>
      <c r="E833" s="766"/>
      <c r="F833" s="766"/>
      <c r="G833" s="766"/>
      <c r="H833" s="766"/>
      <c r="I833" s="766"/>
      <c r="J833" s="766"/>
      <c r="K833" s="766"/>
      <c r="L833" s="766"/>
      <c r="M833" s="766"/>
      <c r="N833" s="766"/>
      <c r="O833" s="766"/>
      <c r="P833" s="766"/>
      <c r="Q833" s="766"/>
      <c r="R833" s="766"/>
      <c r="S833" s="766"/>
      <c r="T833" s="766"/>
      <c r="U833" s="766"/>
      <c r="V833" s="766"/>
      <c r="W833" s="766"/>
      <c r="X833" s="767"/>
    </row>
    <row r="834" spans="1:24" ht="15" customHeight="1">
      <c r="A834" s="283"/>
      <c r="B834" s="768" t="str">
        <f>IF('statement of marks'!$A$1="","",'statement of marks'!$A$1)</f>
        <v>GOVT. HR. SEC. SCHOOL, MARJEEVI, NIMBAHERA</v>
      </c>
      <c r="C834" s="769"/>
      <c r="D834" s="769"/>
      <c r="E834" s="769"/>
      <c r="F834" s="769"/>
      <c r="G834" s="769"/>
      <c r="H834" s="769"/>
      <c r="I834" s="769"/>
      <c r="J834" s="769"/>
      <c r="K834" s="769"/>
      <c r="L834" s="769"/>
      <c r="M834" s="769"/>
      <c r="N834" s="769"/>
      <c r="O834" s="769"/>
      <c r="P834" s="769"/>
      <c r="Q834" s="769"/>
      <c r="R834" s="769"/>
      <c r="S834" s="769"/>
      <c r="T834" s="769"/>
      <c r="U834" s="769"/>
      <c r="V834" s="769"/>
      <c r="W834" s="769"/>
      <c r="X834" s="770"/>
    </row>
    <row r="835" spans="1:24" ht="15" customHeight="1">
      <c r="A835" s="283"/>
      <c r="B835" s="771" t="s">
        <v>118</v>
      </c>
      <c r="C835" s="771"/>
      <c r="D835" s="771" t="str">
        <f>IF('statement of marks'!$H$3="","",'statement of marks'!$H$3)</f>
        <v>2022-23</v>
      </c>
      <c r="E835" s="771"/>
      <c r="F835" s="771"/>
      <c r="G835" s="771"/>
      <c r="H835" s="771"/>
      <c r="I835" s="771"/>
      <c r="J835" s="771"/>
      <c r="K835" s="771"/>
      <c r="L835" s="771"/>
      <c r="M835" s="771"/>
      <c r="N835" s="771"/>
      <c r="O835" s="771"/>
      <c r="P835" s="771"/>
      <c r="Q835" s="771"/>
      <c r="R835" s="771"/>
      <c r="S835" s="771"/>
      <c r="T835" s="771"/>
      <c r="U835" s="771"/>
      <c r="V835" s="771"/>
      <c r="W835" s="771"/>
      <c r="X835" s="772"/>
    </row>
    <row r="836" spans="1:24" ht="15" customHeight="1">
      <c r="A836" s="283"/>
      <c r="B836" s="771" t="s">
        <v>158</v>
      </c>
      <c r="C836" s="771"/>
      <c r="D836" s="771" t="str">
        <f>IF('statement of marks'!I33="","",'statement of marks'!I33)</f>
        <v>A27</v>
      </c>
      <c r="E836" s="771"/>
      <c r="F836" s="771"/>
      <c r="G836" s="771"/>
      <c r="H836" s="771"/>
      <c r="I836" s="771"/>
      <c r="J836" s="771"/>
      <c r="K836" s="771"/>
      <c r="L836" s="771"/>
      <c r="M836" s="771"/>
      <c r="N836" s="771"/>
      <c r="O836" s="771"/>
      <c r="P836" s="771"/>
      <c r="Q836" s="771"/>
      <c r="R836" s="771"/>
      <c r="S836" s="771"/>
      <c r="T836" s="771"/>
      <c r="U836" s="771"/>
      <c r="V836" s="771"/>
      <c r="W836" s="771"/>
      <c r="X836" s="772"/>
    </row>
    <row r="837" spans="1:24" ht="15" customHeight="1">
      <c r="A837" s="283"/>
      <c r="B837" s="771" t="s">
        <v>20</v>
      </c>
      <c r="C837" s="771"/>
      <c r="D837" s="771" t="str">
        <f>IF('statement of marks'!J33="","",'statement of marks'!J33)</f>
        <v>B27</v>
      </c>
      <c r="E837" s="771"/>
      <c r="F837" s="771"/>
      <c r="G837" s="771"/>
      <c r="H837" s="771"/>
      <c r="I837" s="771"/>
      <c r="J837" s="771"/>
      <c r="K837" s="771"/>
      <c r="L837" s="771"/>
      <c r="M837" s="771"/>
      <c r="N837" s="771"/>
      <c r="O837" s="771"/>
      <c r="P837" s="771"/>
      <c r="Q837" s="771"/>
      <c r="R837" s="771"/>
      <c r="S837" s="771"/>
      <c r="T837" s="771"/>
      <c r="U837" s="771"/>
      <c r="V837" s="771"/>
      <c r="W837" s="771"/>
      <c r="X837" s="772"/>
    </row>
    <row r="838" spans="1:24" ht="15" customHeight="1">
      <c r="A838" s="283"/>
      <c r="B838" s="773" t="s">
        <v>21</v>
      </c>
      <c r="C838" s="773"/>
      <c r="D838" s="773" t="str">
        <f>IF('statement of marks'!K33="","",'statement of marks'!K33)</f>
        <v>C27</v>
      </c>
      <c r="E838" s="773"/>
      <c r="F838" s="773"/>
      <c r="G838" s="771"/>
      <c r="H838" s="771"/>
      <c r="I838" s="771"/>
      <c r="J838" s="771"/>
      <c r="K838" s="771"/>
      <c r="L838" s="771"/>
      <c r="M838" s="771"/>
      <c r="N838" s="771"/>
      <c r="O838" s="771"/>
      <c r="P838" s="771"/>
      <c r="Q838" s="771"/>
      <c r="R838" s="771"/>
      <c r="S838" s="771"/>
      <c r="T838" s="771"/>
      <c r="U838" s="771"/>
      <c r="V838" s="771"/>
      <c r="W838" s="771"/>
      <c r="X838" s="772"/>
    </row>
    <row r="839" spans="1:24" ht="15" customHeight="1">
      <c r="A839" s="283"/>
      <c r="B839" s="771" t="s">
        <v>159</v>
      </c>
      <c r="C839" s="771"/>
      <c r="D839" s="771" t="str">
        <f>IF('statement of marks'!$G$3="","",'statement of marks'!$G$3)</f>
        <v>6 A</v>
      </c>
      <c r="E839" s="771"/>
      <c r="F839" s="774"/>
      <c r="G839" s="775" t="s">
        <v>160</v>
      </c>
      <c r="H839" s="775"/>
      <c r="I839" s="775"/>
      <c r="J839" s="775">
        <f>IF('statement of marks'!D33="","",'statement of marks'!D33)</f>
        <v>827</v>
      </c>
      <c r="K839" s="775"/>
      <c r="L839" s="775"/>
      <c r="M839" s="776" t="s">
        <v>79</v>
      </c>
      <c r="N839" s="938"/>
      <c r="O839" s="775"/>
      <c r="P839" s="775"/>
      <c r="Q839" s="775" t="str">
        <f>IF('statement of marks'!F33="","",'statement of marks'!F33)</f>
        <v/>
      </c>
      <c r="R839" s="775"/>
      <c r="S839" s="775"/>
      <c r="T839" s="777"/>
      <c r="U839" s="778" t="str">
        <f>IF('statement of marks'!$I$3="","",'statement of marks'!$I$3)</f>
        <v>SCHOOL DISE CODE</v>
      </c>
      <c r="V839" s="779"/>
      <c r="W839" s="779"/>
      <c r="X839" s="780"/>
    </row>
    <row r="840" spans="1:24" ht="15" customHeight="1">
      <c r="A840" s="283"/>
      <c r="B840" s="263" t="s">
        <v>172</v>
      </c>
      <c r="C840" s="264"/>
      <c r="D840" s="781" t="str">
        <f>IF('statement of marks'!G33="","",'statement of marks'!G33)</f>
        <v/>
      </c>
      <c r="E840" s="782"/>
      <c r="F840" s="782"/>
      <c r="G840" s="834" t="str">
        <f>IF('statement of marks'!H33="","",'statement of marks'!H33)</f>
        <v/>
      </c>
      <c r="H840" s="834"/>
      <c r="I840" s="834"/>
      <c r="J840" s="834"/>
      <c r="K840" s="834"/>
      <c r="L840" s="834"/>
      <c r="M840" s="834"/>
      <c r="N840" s="834"/>
      <c r="O840" s="834"/>
      <c r="P840" s="834"/>
      <c r="Q840" s="834"/>
      <c r="R840" s="834"/>
      <c r="S840" s="834"/>
      <c r="T840" s="835"/>
      <c r="U840" s="774" t="str">
        <f>IF('statement of marks'!$J$3="","",'statement of marks'!$J$3)</f>
        <v>08291009401</v>
      </c>
      <c r="V840" s="784"/>
      <c r="W840" s="784"/>
      <c r="X840" s="836"/>
    </row>
    <row r="841" spans="1:24" ht="15" customHeight="1">
      <c r="A841" s="283"/>
      <c r="B841" s="265" t="s">
        <v>161</v>
      </c>
      <c r="C841" s="266" t="s">
        <v>166</v>
      </c>
      <c r="D841" s="837" t="s">
        <v>168</v>
      </c>
      <c r="E841" s="837"/>
      <c r="F841" s="837"/>
      <c r="G841" s="837" t="s">
        <v>169</v>
      </c>
      <c r="H841" s="837"/>
      <c r="I841" s="837"/>
      <c r="J841" s="837" t="s">
        <v>170</v>
      </c>
      <c r="K841" s="837"/>
      <c r="L841" s="837"/>
      <c r="M841" s="838" t="s">
        <v>171</v>
      </c>
      <c r="N841" s="838"/>
      <c r="O841" s="838"/>
      <c r="P841" s="838"/>
      <c r="Q841" s="839" t="s">
        <v>217</v>
      </c>
      <c r="R841" s="841" t="s">
        <v>91</v>
      </c>
      <c r="S841" s="841"/>
      <c r="T841" s="841"/>
      <c r="U841" s="842"/>
      <c r="V841" s="783" t="s">
        <v>218</v>
      </c>
      <c r="W841" s="783"/>
      <c r="X841" s="831"/>
    </row>
    <row r="842" spans="1:24" ht="15" customHeight="1">
      <c r="A842" s="283"/>
      <c r="B842" s="265"/>
      <c r="C842" s="266"/>
      <c r="D842" s="267" t="s">
        <v>219</v>
      </c>
      <c r="E842" s="267" t="s">
        <v>220</v>
      </c>
      <c r="F842" s="268" t="s">
        <v>221</v>
      </c>
      <c r="G842" s="267" t="s">
        <v>219</v>
      </c>
      <c r="H842" s="267" t="s">
        <v>220</v>
      </c>
      <c r="I842" s="268" t="s">
        <v>221</v>
      </c>
      <c r="J842" s="267" t="s">
        <v>219</v>
      </c>
      <c r="K842" s="267" t="s">
        <v>220</v>
      </c>
      <c r="L842" s="268" t="s">
        <v>221</v>
      </c>
      <c r="M842" s="267" t="s">
        <v>219</v>
      </c>
      <c r="N842" s="943" t="s">
        <v>332</v>
      </c>
      <c r="O842" s="267" t="s">
        <v>220</v>
      </c>
      <c r="P842" s="268" t="s">
        <v>221</v>
      </c>
      <c r="Q842" s="840"/>
      <c r="R842" s="267" t="s">
        <v>219</v>
      </c>
      <c r="S842" s="943" t="s">
        <v>332</v>
      </c>
      <c r="T842" s="267" t="s">
        <v>220</v>
      </c>
      <c r="U842" s="268" t="s">
        <v>221</v>
      </c>
      <c r="V842" s="269" t="s">
        <v>26</v>
      </c>
      <c r="W842" s="270" t="s">
        <v>222</v>
      </c>
      <c r="X842" s="271" t="s">
        <v>69</v>
      </c>
    </row>
    <row r="843" spans="1:24" ht="15" customHeight="1">
      <c r="A843" s="284"/>
      <c r="B843" s="832" t="s">
        <v>167</v>
      </c>
      <c r="C843" s="833"/>
      <c r="D843" s="272">
        <f>IF('statement of marks'!L$6="","",'statement of marks'!L$6)</f>
        <v>5</v>
      </c>
      <c r="E843" s="272">
        <f>IF('statement of marks'!M$6="","",'statement of marks'!M$6)</f>
        <v>5</v>
      </c>
      <c r="F843" s="273">
        <f>IF('statement of marks'!N$6="","",'statement of marks'!N$6)</f>
        <v>10</v>
      </c>
      <c r="G843" s="272">
        <f>IF('statement of marks'!O$6="","",'statement of marks'!O$6)</f>
        <v>5</v>
      </c>
      <c r="H843" s="272">
        <f>IF('statement of marks'!P$6="","",'statement of marks'!P$6)</f>
        <v>5</v>
      </c>
      <c r="I843" s="273">
        <f>IF('statement of marks'!Q$6="","",'statement of marks'!Q$6)</f>
        <v>10</v>
      </c>
      <c r="J843" s="272">
        <f>IF('statement of marks'!R$6="","",'statement of marks'!R$6)</f>
        <v>5</v>
      </c>
      <c r="K843" s="272">
        <f>IF('statement of marks'!S$6="","",'statement of marks'!S$6)</f>
        <v>5</v>
      </c>
      <c r="L843" s="273">
        <f>IF('statement of marks'!T$6="","",'statement of marks'!T$6)</f>
        <v>10</v>
      </c>
      <c r="M843" s="272">
        <f>IF('statement of marks'!V$6="","",'statement of marks'!V$6)</f>
        <v>30</v>
      </c>
      <c r="N843" s="944">
        <f>IF('statement of marks'!W$6="","",'statement of marks'!W$6)</f>
        <v>30</v>
      </c>
      <c r="O843" s="272">
        <f>IF('statement of marks'!X$6="","",'statement of marks'!X$6)</f>
        <v>10</v>
      </c>
      <c r="P843" s="273">
        <f>IF('statement of marks'!Y$6="","",'statement of marks'!Y$6)</f>
        <v>70</v>
      </c>
      <c r="Q843" s="274">
        <f>IF('statement of marks'!Z$6="","",'statement of marks'!Z$6)</f>
        <v>100</v>
      </c>
      <c r="R843" s="272">
        <f>IF('statement of marks'!AA$6="","",'statement of marks'!AA$6)</f>
        <v>40</v>
      </c>
      <c r="S843" s="944">
        <f>IF('statement of marks'!AB$6="","",'statement of marks'!AB$6)</f>
        <v>40</v>
      </c>
      <c r="T843" s="272">
        <f>IF('statement of marks'!AC$6="","",'statement of marks'!AC$6)</f>
        <v>20</v>
      </c>
      <c r="U843" s="273">
        <f>IF('statement of marks'!AD$6="","",'statement of marks'!AD$6)</f>
        <v>100</v>
      </c>
      <c r="V843" s="275">
        <f>IF('statement of marks'!AE$6="","",'statement of marks'!AE$6)</f>
        <v>200</v>
      </c>
      <c r="W843" s="272" t="str">
        <f>IF('statement of marks'!AF$6="","",'statement of marks'!AF$6)</f>
        <v/>
      </c>
      <c r="X843" s="276" t="str">
        <f>IF('statement of marks'!AG$6="","",'statement of marks'!AG$6)</f>
        <v/>
      </c>
    </row>
    <row r="844" spans="1:24" ht="15" customHeight="1">
      <c r="A844" s="283"/>
      <c r="B844" s="774" t="str">
        <f>IF('statement of marks'!$L$3="","",'statement of marks'!$L$3)</f>
        <v>HINDI</v>
      </c>
      <c r="C844" s="784"/>
      <c r="D844" s="270">
        <f>IF('statement of marks'!L33="","",'statement of marks'!L33)</f>
        <v>5</v>
      </c>
      <c r="E844" s="270">
        <f>IF('statement of marks'!M33="","",'statement of marks'!M33)</f>
        <v>5</v>
      </c>
      <c r="F844" s="277">
        <f>IF('statement of marks'!N33="","",'statement of marks'!N33)</f>
        <v>10</v>
      </c>
      <c r="G844" s="270">
        <f>IF('statement of marks'!O33="","",'statement of marks'!O33)</f>
        <v>5</v>
      </c>
      <c r="H844" s="270">
        <f>IF('statement of marks'!P33="","",'statement of marks'!P33)</f>
        <v>5</v>
      </c>
      <c r="I844" s="277">
        <f>IF('statement of marks'!Q33="","",'statement of marks'!Q33)</f>
        <v>10</v>
      </c>
      <c r="J844" s="270">
        <f>IF('statement of marks'!R33="","",'statement of marks'!R33)</f>
        <v>5</v>
      </c>
      <c r="K844" s="270">
        <f>IF('statement of marks'!S33="","",'statement of marks'!S33)</f>
        <v>5</v>
      </c>
      <c r="L844" s="277">
        <f>IF('statement of marks'!T33="","",'statement of marks'!T33)</f>
        <v>10</v>
      </c>
      <c r="M844" s="270">
        <f>IF('statement of marks'!V33="","",'statement of marks'!V33)</f>
        <v>24</v>
      </c>
      <c r="N844" s="944">
        <f>IF('statement of marks'!W33="","",'statement of marks'!W33)</f>
        <v>24</v>
      </c>
      <c r="O844" s="270">
        <f>IF('statement of marks'!X33="","",'statement of marks'!X33)</f>
        <v>4</v>
      </c>
      <c r="P844" s="277">
        <f>IF('statement of marks'!Y33="","",'statement of marks'!Y33)</f>
        <v>52</v>
      </c>
      <c r="Q844" s="278">
        <f>IF('statement of marks'!Z33="","",'statement of marks'!Z33)</f>
        <v>82</v>
      </c>
      <c r="R844" s="270">
        <f>IF('statement of marks'!AA33="","",'statement of marks'!AA33)</f>
        <v>34</v>
      </c>
      <c r="S844" s="944">
        <f>IF('statement of marks'!AB33="","",'statement of marks'!AB33)</f>
        <v>34</v>
      </c>
      <c r="T844" s="270">
        <f>IF('statement of marks'!AC33="","",'statement of marks'!AC33)</f>
        <v>20</v>
      </c>
      <c r="U844" s="277">
        <f>IF('statement of marks'!AD33="","",'statement of marks'!AD33)</f>
        <v>88</v>
      </c>
      <c r="V844" s="279">
        <f>IF('statement of marks'!AE33="","",'statement of marks'!AE33)</f>
        <v>170</v>
      </c>
      <c r="W844" s="270">
        <f>IF('statement of marks'!AF33="","",'statement of marks'!AF33)</f>
        <v>85</v>
      </c>
      <c r="X844" s="271" t="str">
        <f>IF('statement of marks'!AG33="","",'statement of marks'!AG33)</f>
        <v>B</v>
      </c>
    </row>
    <row r="845" spans="1:24" ht="15" customHeight="1">
      <c r="A845" s="283"/>
      <c r="B845" s="774" t="str">
        <f>IF('statement of marks'!$AJ$3="","",'statement of marks'!$AJ$3)</f>
        <v>ENGLISH</v>
      </c>
      <c r="C845" s="784"/>
      <c r="D845" s="270">
        <f>IF('statement of marks'!AJ33="","",'statement of marks'!AJ33)</f>
        <v>5</v>
      </c>
      <c r="E845" s="270">
        <f>IF('statement of marks'!AK33="","",'statement of marks'!AK33)</f>
        <v>5</v>
      </c>
      <c r="F845" s="277">
        <f>IF('statement of marks'!AL33="","",'statement of marks'!AL33)</f>
        <v>10</v>
      </c>
      <c r="G845" s="270">
        <f>IF('statement of marks'!AM33="","",'statement of marks'!AM33)</f>
        <v>5</v>
      </c>
      <c r="H845" s="270">
        <f>IF('statement of marks'!AN33="","",'statement of marks'!AN33)</f>
        <v>5</v>
      </c>
      <c r="I845" s="277">
        <f>IF('statement of marks'!AO33="","",'statement of marks'!AO33)</f>
        <v>10</v>
      </c>
      <c r="J845" s="270">
        <f>IF('statement of marks'!AP33="","",'statement of marks'!AP33)</f>
        <v>5</v>
      </c>
      <c r="K845" s="270">
        <f>IF('statement of marks'!AQ33="","",'statement of marks'!AQ33)</f>
        <v>5</v>
      </c>
      <c r="L845" s="277">
        <f>IF('statement of marks'!AR33="","",'statement of marks'!AR33)</f>
        <v>10</v>
      </c>
      <c r="M845" s="270">
        <f>IF('statement of marks'!AT33="","",'statement of marks'!AT33)</f>
        <v>24</v>
      </c>
      <c r="N845" s="944">
        <f>IF('statement of marks'!AU33="","",'statement of marks'!AU33)</f>
        <v>24</v>
      </c>
      <c r="O845" s="270">
        <f>IF('statement of marks'!AV33="","",'statement of marks'!AV33)</f>
        <v>4</v>
      </c>
      <c r="P845" s="277">
        <f>IF('statement of marks'!AW33="","",'statement of marks'!AW33)</f>
        <v>52</v>
      </c>
      <c r="Q845" s="278">
        <f>IF('statement of marks'!AX33="","",'statement of marks'!AX33)</f>
        <v>82</v>
      </c>
      <c r="R845" s="270">
        <f>IF('statement of marks'!AY33="","",'statement of marks'!AY33)</f>
        <v>34</v>
      </c>
      <c r="S845" s="944">
        <f>IF('statement of marks'!AZ33="","",'statement of marks'!AZ33)</f>
        <v>34</v>
      </c>
      <c r="T845" s="270">
        <f>IF('statement of marks'!BA33="","",'statement of marks'!BA33)</f>
        <v>20</v>
      </c>
      <c r="U845" s="277">
        <f>IF('statement of marks'!BB33="","",'statement of marks'!BB33)</f>
        <v>88</v>
      </c>
      <c r="V845" s="279">
        <f>IF('statement of marks'!BC33="","",'statement of marks'!BC33)</f>
        <v>170</v>
      </c>
      <c r="W845" s="270">
        <f>IF('statement of marks'!BD33="","",'statement of marks'!BD33)</f>
        <v>85</v>
      </c>
      <c r="X845" s="271" t="str">
        <f>IF('statement of marks'!BE33="","",'statement of marks'!BE33)</f>
        <v>B</v>
      </c>
    </row>
    <row r="846" spans="1:24" ht="15" customHeight="1">
      <c r="A846" s="283"/>
      <c r="B846" s="774" t="str">
        <f>IF('statement of marks'!BH33="s","SANSKRIT",IF('statement of marks'!BH33="u","URDU",IF('statement of marks'!BH33="g","GUJRATI",IF('statement of marks'!BH33="p","PUNJABI",IF('statement of marks'!BH33="sd","fla/kh","THIRD LANGUAGE")))))</f>
        <v>SANSKRIT</v>
      </c>
      <c r="C846" s="784"/>
      <c r="D846" s="270">
        <f>IF('statement of marks'!BI33="","",'statement of marks'!BI33)</f>
        <v>5</v>
      </c>
      <c r="E846" s="270">
        <f>IF('statement of marks'!BJ33="","",'statement of marks'!BJ33)</f>
        <v>5</v>
      </c>
      <c r="F846" s="277">
        <f>IF('statement of marks'!BK33="","",'statement of marks'!BK33)</f>
        <v>10</v>
      </c>
      <c r="G846" s="270">
        <f>IF('statement of marks'!BL33="","",'statement of marks'!BL33)</f>
        <v>5</v>
      </c>
      <c r="H846" s="270">
        <f>IF('statement of marks'!BM33="","",'statement of marks'!BM33)</f>
        <v>5</v>
      </c>
      <c r="I846" s="277">
        <f>IF('statement of marks'!BN33="","",'statement of marks'!BN33)</f>
        <v>10</v>
      </c>
      <c r="J846" s="270">
        <f>IF('statement of marks'!BO33="","",'statement of marks'!BO33)</f>
        <v>5</v>
      </c>
      <c r="K846" s="270">
        <f>IF('statement of marks'!BP33="","",'statement of marks'!BP33)</f>
        <v>5</v>
      </c>
      <c r="L846" s="277">
        <f>IF('statement of marks'!BQ33="","",'statement of marks'!BQ33)</f>
        <v>10</v>
      </c>
      <c r="M846" s="270">
        <f>IF('statement of marks'!BS33="","",'statement of marks'!BS33)</f>
        <v>50</v>
      </c>
      <c r="N846" s="944"/>
      <c r="O846" s="270">
        <f>IF('statement of marks'!BT33="","",'statement of marks'!BT33)</f>
        <v>20</v>
      </c>
      <c r="P846" s="277">
        <f>IF('statement of marks'!BU33="","",'statement of marks'!BU33)</f>
        <v>70</v>
      </c>
      <c r="Q846" s="278">
        <f>IF('statement of marks'!BV33="","",'statement of marks'!BV33)</f>
        <v>100</v>
      </c>
      <c r="R846" s="270">
        <f>IF('statement of marks'!BW33="","",'statement of marks'!BW33)</f>
        <v>70</v>
      </c>
      <c r="S846" s="944"/>
      <c r="T846" s="270">
        <f>IF('statement of marks'!BX33="","",'statement of marks'!BX33)</f>
        <v>30</v>
      </c>
      <c r="U846" s="277">
        <f>IF('statement of marks'!BY33="","",'statement of marks'!BY33)</f>
        <v>100</v>
      </c>
      <c r="V846" s="279">
        <f>IF('statement of marks'!BZ33="","",'statement of marks'!BZ33)</f>
        <v>200</v>
      </c>
      <c r="W846" s="270">
        <f>IF('statement of marks'!CA33="","",'statement of marks'!CA33)</f>
        <v>100</v>
      </c>
      <c r="X846" s="271" t="str">
        <f>IF('statement of marks'!CB33="","",'statement of marks'!CB33)</f>
        <v>A</v>
      </c>
    </row>
    <row r="847" spans="1:24" ht="15" customHeight="1">
      <c r="A847" s="283"/>
      <c r="B847" s="774" t="str">
        <f>IF('statement of marks'!$CE$3="","",'statement of marks'!$CE$3)</f>
        <v>MATHEMATICS</v>
      </c>
      <c r="C847" s="784"/>
      <c r="D847" s="270">
        <f>IF('statement of marks'!CE33="","",'statement of marks'!CE33)</f>
        <v>5</v>
      </c>
      <c r="E847" s="270">
        <f>IF('statement of marks'!CF33="","",'statement of marks'!CF33)</f>
        <v>5</v>
      </c>
      <c r="F847" s="277">
        <f>IF('statement of marks'!CG33="","",'statement of marks'!CG33)</f>
        <v>10</v>
      </c>
      <c r="G847" s="270">
        <f>IF('statement of marks'!CH33="","",'statement of marks'!CH33)</f>
        <v>5</v>
      </c>
      <c r="H847" s="270">
        <f>IF('statement of marks'!CI33="","",'statement of marks'!CI33)</f>
        <v>5</v>
      </c>
      <c r="I847" s="277">
        <f>IF('statement of marks'!CJ33="","",'statement of marks'!CJ33)</f>
        <v>10</v>
      </c>
      <c r="J847" s="270">
        <f>IF('statement of marks'!CK33="","",'statement of marks'!CK33)</f>
        <v>5</v>
      </c>
      <c r="K847" s="270">
        <f>IF('statement of marks'!CL33="","",'statement of marks'!CL33)</f>
        <v>5</v>
      </c>
      <c r="L847" s="277">
        <f>IF('statement of marks'!CM33="","",'statement of marks'!CM33)</f>
        <v>10</v>
      </c>
      <c r="M847" s="270">
        <f>IF('statement of marks'!CO33="","",'statement of marks'!CO33)</f>
        <v>24</v>
      </c>
      <c r="N847" s="944">
        <f>IF('statement of marks'!CP33="","",'statement of marks'!CP33)</f>
        <v>24</v>
      </c>
      <c r="O847" s="270">
        <f>IF('statement of marks'!CQ33="","",'statement of marks'!CQ33)</f>
        <v>4</v>
      </c>
      <c r="P847" s="277">
        <f>IF('statement of marks'!CR33="","",'statement of marks'!CR33)</f>
        <v>52</v>
      </c>
      <c r="Q847" s="278">
        <f>IF('statement of marks'!CS33="","",'statement of marks'!CS33)</f>
        <v>82</v>
      </c>
      <c r="R847" s="270">
        <f>IF('statement of marks'!CT33="","",'statement of marks'!CT33)</f>
        <v>34</v>
      </c>
      <c r="S847" s="944">
        <f>IF('statement of marks'!CU33="","",'statement of marks'!CU33)</f>
        <v>34</v>
      </c>
      <c r="T847" s="270">
        <f>IF('statement of marks'!CV33="","",'statement of marks'!CV33)</f>
        <v>20</v>
      </c>
      <c r="U847" s="277">
        <f>IF('statement of marks'!CW33="","",'statement of marks'!CW33)</f>
        <v>88</v>
      </c>
      <c r="V847" s="279">
        <f>IF('statement of marks'!CX33="","",'statement of marks'!CX33)</f>
        <v>170</v>
      </c>
      <c r="W847" s="270">
        <f>IF('statement of marks'!CY33="","",'statement of marks'!CY33)</f>
        <v>85</v>
      </c>
      <c r="X847" s="271" t="str">
        <f>IF('statement of marks'!CZ33="","",'statement of marks'!CZ33)</f>
        <v>B</v>
      </c>
    </row>
    <row r="848" spans="1:24" ht="15" customHeight="1">
      <c r="A848" s="283"/>
      <c r="B848" s="774" t="str">
        <f>IF('statement of marks'!$DC$3="","",'statement of marks'!$DC$3)</f>
        <v>SCIENCE</v>
      </c>
      <c r="C848" s="784"/>
      <c r="D848" s="270">
        <f>IF('statement of marks'!DC33="","",'statement of marks'!DC33)</f>
        <v>5</v>
      </c>
      <c r="E848" s="270">
        <f>IF('statement of marks'!DD33="","",'statement of marks'!DD33)</f>
        <v>5</v>
      </c>
      <c r="F848" s="277">
        <f>IF('statement of marks'!DE33="","",'statement of marks'!DE33)</f>
        <v>10</v>
      </c>
      <c r="G848" s="270">
        <f>IF('statement of marks'!DF33="","",'statement of marks'!DF33)</f>
        <v>5</v>
      </c>
      <c r="H848" s="270">
        <f>IF('statement of marks'!DG33="","",'statement of marks'!DG33)</f>
        <v>5</v>
      </c>
      <c r="I848" s="277">
        <f>IF('statement of marks'!DH33="","",'statement of marks'!DH33)</f>
        <v>10</v>
      </c>
      <c r="J848" s="270">
        <f>IF('statement of marks'!DI33="","",'statement of marks'!DI33)</f>
        <v>5</v>
      </c>
      <c r="K848" s="270">
        <f>IF('statement of marks'!DJ33="","",'statement of marks'!DJ33)</f>
        <v>5</v>
      </c>
      <c r="L848" s="277">
        <f>IF('statement of marks'!DK33="","",'statement of marks'!DK33)</f>
        <v>10</v>
      </c>
      <c r="M848" s="270">
        <f>IF('statement of marks'!DM33="","",'statement of marks'!DM33)</f>
        <v>50</v>
      </c>
      <c r="N848" s="944"/>
      <c r="O848" s="270">
        <f>IF('statement of marks'!DN33="","",'statement of marks'!DN33)</f>
        <v>20</v>
      </c>
      <c r="P848" s="277">
        <f>IF('statement of marks'!DO33="","",'statement of marks'!DO33)</f>
        <v>70</v>
      </c>
      <c r="Q848" s="278">
        <f>IF('statement of marks'!DP33="","",'statement of marks'!DP33)</f>
        <v>100</v>
      </c>
      <c r="R848" s="270">
        <f>IF('statement of marks'!DQ33="","",'statement of marks'!DQ33)</f>
        <v>70</v>
      </c>
      <c r="S848" s="944"/>
      <c r="T848" s="270">
        <f>IF('statement of marks'!DR33="","",'statement of marks'!DR33)</f>
        <v>30</v>
      </c>
      <c r="U848" s="277">
        <f>IF('statement of marks'!DS33="","",'statement of marks'!DS33)</f>
        <v>100</v>
      </c>
      <c r="V848" s="279">
        <f>IF('statement of marks'!DT33="","",'statement of marks'!DT33)</f>
        <v>200</v>
      </c>
      <c r="W848" s="270">
        <f>IF('statement of marks'!DU33="","",'statement of marks'!DU33)</f>
        <v>100</v>
      </c>
      <c r="X848" s="271" t="str">
        <f>IF('statement of marks'!DV33="","",'statement of marks'!DV33)</f>
        <v>A</v>
      </c>
    </row>
    <row r="849" spans="1:24" ht="15" customHeight="1">
      <c r="A849" s="283"/>
      <c r="B849" s="774" t="str">
        <f>IF('statement of marks'!$DY$3="","",'statement of marks'!$DY$3)</f>
        <v>SOCIAL STUDIES</v>
      </c>
      <c r="C849" s="784"/>
      <c r="D849" s="270">
        <f>IF('statement of marks'!DY33="","",'statement of marks'!DY33)</f>
        <v>5</v>
      </c>
      <c r="E849" s="270">
        <f>IF('statement of marks'!DZ33="","",'statement of marks'!DZ33)</f>
        <v>5</v>
      </c>
      <c r="F849" s="277">
        <f>IF('statement of marks'!EA33="","",'statement of marks'!EA33)</f>
        <v>10</v>
      </c>
      <c r="G849" s="270">
        <f>IF('statement of marks'!EB33="","",'statement of marks'!EB33)</f>
        <v>5</v>
      </c>
      <c r="H849" s="270">
        <f>IF('statement of marks'!EC33="","",'statement of marks'!EC33)</f>
        <v>5</v>
      </c>
      <c r="I849" s="277">
        <f>IF('statement of marks'!ED33="","",'statement of marks'!ED33)</f>
        <v>10</v>
      </c>
      <c r="J849" s="270">
        <f>IF('statement of marks'!EE33="","",'statement of marks'!EE33)</f>
        <v>5</v>
      </c>
      <c r="K849" s="270">
        <f>IF('statement of marks'!EF33="","",'statement of marks'!EF33)</f>
        <v>5</v>
      </c>
      <c r="L849" s="277">
        <f>IF('statement of marks'!EG33="","",'statement of marks'!EG33)</f>
        <v>10</v>
      </c>
      <c r="M849" s="270">
        <f>IF('statement of marks'!EI33="","",'statement of marks'!EI33)</f>
        <v>50</v>
      </c>
      <c r="N849" s="944"/>
      <c r="O849" s="270">
        <f>IF('statement of marks'!EJ33="","",'statement of marks'!EJ33)</f>
        <v>20</v>
      </c>
      <c r="P849" s="277">
        <f>IF('statement of marks'!EK33="","",'statement of marks'!EK33)</f>
        <v>70</v>
      </c>
      <c r="Q849" s="278">
        <f>IF('statement of marks'!EL33="","",'statement of marks'!EL33)</f>
        <v>100</v>
      </c>
      <c r="R849" s="270">
        <f>IF('statement of marks'!EM33="","",'statement of marks'!EM33)</f>
        <v>70</v>
      </c>
      <c r="S849" s="944"/>
      <c r="T849" s="270">
        <f>IF('statement of marks'!EN33="","",'statement of marks'!EN33)</f>
        <v>30</v>
      </c>
      <c r="U849" s="277">
        <f>IF('statement of marks'!EO33="","",'statement of marks'!EO33)</f>
        <v>100</v>
      </c>
      <c r="V849" s="279">
        <f>IF('statement of marks'!EP33="","",'statement of marks'!EP33)</f>
        <v>200</v>
      </c>
      <c r="W849" s="270">
        <f>IF('statement of marks'!EQ33="","",'statement of marks'!EQ33)</f>
        <v>100</v>
      </c>
      <c r="X849" s="271" t="str">
        <f>IF('statement of marks'!ER33="","",'statement of marks'!ER33)</f>
        <v>A</v>
      </c>
    </row>
    <row r="850" spans="1:24" ht="15" customHeight="1">
      <c r="A850" s="283"/>
      <c r="B850" s="774" t="s">
        <v>173</v>
      </c>
      <c r="C850" s="784"/>
      <c r="D850" s="792" t="s">
        <v>168</v>
      </c>
      <c r="E850" s="792"/>
      <c r="F850" s="792"/>
      <c r="G850" s="792" t="s">
        <v>169</v>
      </c>
      <c r="H850" s="792"/>
      <c r="I850" s="792"/>
      <c r="J850" s="792" t="s">
        <v>178</v>
      </c>
      <c r="K850" s="792"/>
      <c r="L850" s="792"/>
      <c r="M850" s="792" t="s">
        <v>170</v>
      </c>
      <c r="N850" s="792"/>
      <c r="O850" s="792"/>
      <c r="P850" s="792"/>
      <c r="Q850" s="792" t="s">
        <v>223</v>
      </c>
      <c r="R850" s="792"/>
      <c r="S850" s="792"/>
      <c r="T850" s="792"/>
      <c r="U850" s="280"/>
      <c r="V850" s="792" t="s">
        <v>218</v>
      </c>
      <c r="W850" s="792"/>
      <c r="X850" s="827"/>
    </row>
    <row r="851" spans="1:24" ht="15" customHeight="1">
      <c r="A851" s="284"/>
      <c r="B851" s="828" t="s">
        <v>167</v>
      </c>
      <c r="C851" s="829"/>
      <c r="D851" s="830">
        <f>IF('statement of marks'!EU$6="","",'statement of marks'!EU$6)</f>
        <v>20</v>
      </c>
      <c r="E851" s="830"/>
      <c r="F851" s="830"/>
      <c r="G851" s="830">
        <f>IF('statement of marks'!EV$6="","",'statement of marks'!EV$6)</f>
        <v>20</v>
      </c>
      <c r="H851" s="830"/>
      <c r="I851" s="830"/>
      <c r="J851" s="830">
        <f>IF('statement of marks'!EX$6="","",'statement of marks'!EX$6)</f>
        <v>20</v>
      </c>
      <c r="K851" s="830"/>
      <c r="L851" s="830"/>
      <c r="M851" s="830">
        <f>IF('statement of marks'!EW$6="","",'statement of marks'!EW$6)</f>
        <v>20</v>
      </c>
      <c r="N851" s="830"/>
      <c r="O851" s="830"/>
      <c r="P851" s="830"/>
      <c r="Q851" s="830">
        <f>IF('statement of marks'!EY$6="","",'statement of marks'!EY$6)</f>
        <v>20</v>
      </c>
      <c r="R851" s="830"/>
      <c r="S851" s="830"/>
      <c r="T851" s="830"/>
      <c r="U851" s="289"/>
      <c r="V851" s="272">
        <f>IF('statement of marks'!EZ$6="","",'statement of marks'!EZ$6)</f>
        <v>100</v>
      </c>
      <c r="W851" s="272" t="s">
        <v>222</v>
      </c>
      <c r="X851" s="276" t="s">
        <v>69</v>
      </c>
    </row>
    <row r="852" spans="1:24" ht="15" customHeight="1">
      <c r="A852" s="283"/>
      <c r="B852" s="774" t="str">
        <f>IF('statement of marks'!$EU$3="","",'statement of marks'!$EU$3)</f>
        <v>WORK EXPERIENCE</v>
      </c>
      <c r="C852" s="784"/>
      <c r="D852" s="783">
        <f>IF('statement of marks'!EU33="","",'statement of marks'!EU33)</f>
        <v>20</v>
      </c>
      <c r="E852" s="783"/>
      <c r="F852" s="783"/>
      <c r="G852" s="783">
        <f>IF('statement of marks'!EV33="","",'statement of marks'!EV33)</f>
        <v>20</v>
      </c>
      <c r="H852" s="783"/>
      <c r="I852" s="783"/>
      <c r="J852" s="783">
        <f>IF('statement of marks'!EX33="","",'statement of marks'!EX33)</f>
        <v>20</v>
      </c>
      <c r="K852" s="783"/>
      <c r="L852" s="783"/>
      <c r="M852" s="783">
        <f>IF('statement of marks'!EW33="","",'statement of marks'!EW33)</f>
        <v>20</v>
      </c>
      <c r="N852" s="783"/>
      <c r="O852" s="783"/>
      <c r="P852" s="783"/>
      <c r="Q852" s="783">
        <f>IF('statement of marks'!EY33="","",'statement of marks'!EY33)</f>
        <v>20</v>
      </c>
      <c r="R852" s="783"/>
      <c r="S852" s="783"/>
      <c r="T852" s="783"/>
      <c r="U852" s="280"/>
      <c r="V852" s="280">
        <f>IF('statement of marks'!EZ33="","",'statement of marks'!EZ33)</f>
        <v>100</v>
      </c>
      <c r="W852" s="280">
        <f>IF('statement of marks'!FA33="","",'statement of marks'!FA33)</f>
        <v>100</v>
      </c>
      <c r="X852" s="281" t="str">
        <f>IF('statement of marks'!FB33="","",'statement of marks'!FB33)</f>
        <v>A</v>
      </c>
    </row>
    <row r="853" spans="1:24" ht="15" customHeight="1">
      <c r="A853" s="283"/>
      <c r="B853" s="774" t="str">
        <f>IF('statement of marks'!$FE$3="","",'statement of marks'!$FE$3)</f>
        <v>ART EDUCATION</v>
      </c>
      <c r="C853" s="784"/>
      <c r="D853" s="783">
        <f>IF('statement of marks'!FE33="","",'statement of marks'!FE33)</f>
        <v>20</v>
      </c>
      <c r="E853" s="783"/>
      <c r="F853" s="783"/>
      <c r="G853" s="783">
        <f>IF('statement of marks'!FF33="","",'statement of marks'!FF33)</f>
        <v>20</v>
      </c>
      <c r="H853" s="783"/>
      <c r="I853" s="783"/>
      <c r="J853" s="783">
        <f>IF('statement of marks'!FH33="","",'statement of marks'!FH33)</f>
        <v>20</v>
      </c>
      <c r="K853" s="783"/>
      <c r="L853" s="783"/>
      <c r="M853" s="783">
        <f>IF('statement of marks'!FG33="","",'statement of marks'!FG33)</f>
        <v>20</v>
      </c>
      <c r="N853" s="783"/>
      <c r="O853" s="783"/>
      <c r="P853" s="783"/>
      <c r="Q853" s="783">
        <f>IF('statement of marks'!FI33="","",'statement of marks'!FI33)</f>
        <v>20</v>
      </c>
      <c r="R853" s="783"/>
      <c r="S853" s="783"/>
      <c r="T853" s="783"/>
      <c r="U853" s="280"/>
      <c r="V853" s="280">
        <f>IF('statement of marks'!FJ33="","",'statement of marks'!FJ33)</f>
        <v>100</v>
      </c>
      <c r="W853" s="280">
        <f>IF('statement of marks'!FK33="","",'statement of marks'!FK33)</f>
        <v>100</v>
      </c>
      <c r="X853" s="281" t="str">
        <f>IF('statement of marks'!FL33="","",'statement of marks'!FL33)</f>
        <v>A</v>
      </c>
    </row>
    <row r="854" spans="1:24" ht="15" customHeight="1">
      <c r="A854" s="283"/>
      <c r="B854" s="774" t="str">
        <f>IF('statement of marks'!$FO$3="","",'statement of marks'!$FO$3)</f>
        <v>PHYSICIAL EDUCATION</v>
      </c>
      <c r="C854" s="784"/>
      <c r="D854" s="783">
        <f>IF('statement of marks'!FO33="","",'statement of marks'!FO33)</f>
        <v>20</v>
      </c>
      <c r="E854" s="783"/>
      <c r="F854" s="783"/>
      <c r="G854" s="783">
        <f>IF('statement of marks'!FP33="","",'statement of marks'!FP33)</f>
        <v>20</v>
      </c>
      <c r="H854" s="783"/>
      <c r="I854" s="783"/>
      <c r="J854" s="783">
        <f>IF('statement of marks'!FR33="","",'statement of marks'!FR33)</f>
        <v>20</v>
      </c>
      <c r="K854" s="783"/>
      <c r="L854" s="783"/>
      <c r="M854" s="783">
        <f>IF('statement of marks'!FQ33="","",'statement of marks'!FQ33)</f>
        <v>20</v>
      </c>
      <c r="N854" s="783"/>
      <c r="O854" s="783"/>
      <c r="P854" s="783"/>
      <c r="Q854" s="783">
        <f>IF('statement of marks'!FS33="","",'statement of marks'!FS33)</f>
        <v>20</v>
      </c>
      <c r="R854" s="783"/>
      <c r="S854" s="783"/>
      <c r="T854" s="783"/>
      <c r="U854" s="280"/>
      <c r="V854" s="280">
        <f>IF('statement of marks'!FT33="","",'statement of marks'!FT33)</f>
        <v>100</v>
      </c>
      <c r="W854" s="280">
        <f>IF('statement of marks'!FU33="","",'statement of marks'!FU33)</f>
        <v>100</v>
      </c>
      <c r="X854" s="281" t="str">
        <f>IF('statement of marks'!FV33="","",'statement of marks'!FV33)</f>
        <v>A</v>
      </c>
    </row>
    <row r="855" spans="1:24" ht="15" customHeight="1">
      <c r="A855" s="283"/>
      <c r="B855" s="771" t="s">
        <v>174</v>
      </c>
      <c r="C855" s="774"/>
      <c r="D855" s="792" t="str">
        <f>details!$DZ$3</f>
        <v>AUGUST</v>
      </c>
      <c r="E855" s="792"/>
      <c r="F855" s="792"/>
      <c r="G855" s="792" t="str">
        <f>details!$ED$3</f>
        <v>OCTOBER</v>
      </c>
      <c r="H855" s="792"/>
      <c r="I855" s="792"/>
      <c r="J855" s="792" t="str">
        <f>details!$EL$3</f>
        <v>FEBURARY</v>
      </c>
      <c r="K855" s="792"/>
      <c r="L855" s="792"/>
      <c r="M855" s="792" t="str">
        <f>details!$EH$3</f>
        <v>DECEMBER</v>
      </c>
      <c r="N855" s="792"/>
      <c r="O855" s="792"/>
      <c r="P855" s="792"/>
      <c r="Q855" s="792" t="str">
        <f>details!$EP$3</f>
        <v>GRAND TOAL</v>
      </c>
      <c r="R855" s="792"/>
      <c r="S855" s="792"/>
      <c r="T855" s="792"/>
      <c r="U855" s="759" t="s">
        <v>119</v>
      </c>
      <c r="V855" s="760"/>
      <c r="W855" s="760"/>
      <c r="X855" s="761"/>
    </row>
    <row r="856" spans="1:24" ht="15" customHeight="1">
      <c r="A856" s="283"/>
      <c r="B856" s="774" t="s">
        <v>176</v>
      </c>
      <c r="C856" s="784"/>
      <c r="D856" s="826" t="str">
        <f>IF(details!EA33="","",details!EA33)</f>
        <v/>
      </c>
      <c r="E856" s="826"/>
      <c r="F856" s="826"/>
      <c r="G856" s="826" t="str">
        <f>IF(details!EE33="","",details!EE33)</f>
        <v/>
      </c>
      <c r="H856" s="826"/>
      <c r="I856" s="826"/>
      <c r="J856" s="826" t="str">
        <f>IF(details!EM33="","",details!EM33)</f>
        <v/>
      </c>
      <c r="K856" s="826"/>
      <c r="L856" s="826"/>
      <c r="M856" s="826" t="str">
        <f>IF(details!EI33="","",details!EI33)</f>
        <v/>
      </c>
      <c r="N856" s="826"/>
      <c r="O856" s="826"/>
      <c r="P856" s="826"/>
      <c r="Q856" s="826" t="str">
        <f>IF(details!EQ33="","",details!EQ33)</f>
        <v/>
      </c>
      <c r="R856" s="826"/>
      <c r="S856" s="826"/>
      <c r="T856" s="826"/>
      <c r="U856" s="762">
        <f>'statement of marks'!$HL$108</f>
        <v>45046</v>
      </c>
      <c r="V856" s="763"/>
      <c r="W856" s="763"/>
      <c r="X856" s="764"/>
    </row>
    <row r="857" spans="1:24" ht="15" customHeight="1">
      <c r="A857" s="283"/>
      <c r="B857" s="823" t="s">
        <v>175</v>
      </c>
      <c r="C857" s="824"/>
      <c r="D857" s="825" t="str">
        <f>IF(details!DZ33="","",details!DZ33)</f>
        <v/>
      </c>
      <c r="E857" s="825"/>
      <c r="F857" s="825"/>
      <c r="G857" s="825" t="str">
        <f>IF(details!ED33="","",details!ED33)</f>
        <v/>
      </c>
      <c r="H857" s="825"/>
      <c r="I857" s="825"/>
      <c r="J857" s="825" t="str">
        <f>IF(details!EL33="","",details!EL33)</f>
        <v/>
      </c>
      <c r="K857" s="825"/>
      <c r="L857" s="825"/>
      <c r="M857" s="825" t="str">
        <f>IF(details!EH33="","",details!EH33)</f>
        <v/>
      </c>
      <c r="N857" s="825"/>
      <c r="O857" s="825"/>
      <c r="P857" s="825"/>
      <c r="Q857" s="825" t="str">
        <f>IF(details!EP33="","",details!EP33)</f>
        <v/>
      </c>
      <c r="R857" s="825"/>
      <c r="S857" s="825"/>
      <c r="T857" s="825"/>
      <c r="U857" s="759"/>
      <c r="V857" s="760"/>
      <c r="W857" s="760"/>
      <c r="X857" s="761"/>
    </row>
    <row r="858" spans="1:24" ht="15" customHeight="1">
      <c r="A858" s="816"/>
      <c r="B858" s="818" t="s">
        <v>235</v>
      </c>
      <c r="C858" s="819"/>
      <c r="D858" s="813" t="s">
        <v>190</v>
      </c>
      <c r="E858" s="813"/>
      <c r="F858" s="813"/>
      <c r="G858" s="813" t="s">
        <v>191</v>
      </c>
      <c r="H858" s="813"/>
      <c r="I858" s="813"/>
      <c r="J858" s="813" t="s">
        <v>148</v>
      </c>
      <c r="K858" s="813"/>
      <c r="L858" s="813"/>
      <c r="M858" s="813" t="s">
        <v>224</v>
      </c>
      <c r="N858" s="813"/>
      <c r="O858" s="813"/>
      <c r="P858" s="813"/>
      <c r="Q858" s="822" t="s">
        <v>196</v>
      </c>
      <c r="R858" s="822"/>
      <c r="S858" s="822"/>
      <c r="T858" s="822"/>
      <c r="U858" s="813" t="s">
        <v>233</v>
      </c>
      <c r="V858" s="813"/>
      <c r="W858" s="813"/>
      <c r="X858" s="815"/>
    </row>
    <row r="859" spans="1:24" ht="15" customHeight="1">
      <c r="A859" s="817"/>
      <c r="B859" s="820"/>
      <c r="C859" s="821"/>
      <c r="D859" s="813">
        <f>'statement of marks'!HJ33</f>
        <v>1200</v>
      </c>
      <c r="E859" s="813"/>
      <c r="F859" s="813"/>
      <c r="G859" s="813">
        <f>'statement of marks'!HK33</f>
        <v>1110</v>
      </c>
      <c r="H859" s="813"/>
      <c r="I859" s="813"/>
      <c r="J859" s="814">
        <f>'statement of marks'!HL33</f>
        <v>92.5</v>
      </c>
      <c r="K859" s="814"/>
      <c r="L859" s="814"/>
      <c r="M859" s="813" t="str">
        <f>'statement of marks'!HO33</f>
        <v>A</v>
      </c>
      <c r="N859" s="813"/>
      <c r="O859" s="813"/>
      <c r="P859" s="813"/>
      <c r="Q859" s="813">
        <f>'statement of marks'!HN33</f>
        <v>6</v>
      </c>
      <c r="R859" s="813"/>
      <c r="S859" s="813"/>
      <c r="T859" s="813"/>
      <c r="U859" s="813" t="str">
        <f>'statement of marks'!HI33</f>
        <v>PASSED</v>
      </c>
      <c r="V859" s="813"/>
      <c r="W859" s="813"/>
      <c r="X859" s="815"/>
    </row>
    <row r="860" spans="1:24" ht="15" customHeight="1">
      <c r="A860" s="283"/>
      <c r="B860" s="811" t="s">
        <v>177</v>
      </c>
      <c r="C860" s="812"/>
      <c r="D860" s="792"/>
      <c r="E860" s="792"/>
      <c r="F860" s="792"/>
      <c r="G860" s="792"/>
      <c r="H860" s="792"/>
      <c r="I860" s="792"/>
      <c r="J860" s="792"/>
      <c r="K860" s="792"/>
      <c r="L860" s="792"/>
      <c r="M860" s="792"/>
      <c r="N860" s="792"/>
      <c r="O860" s="792"/>
      <c r="P860" s="792"/>
      <c r="Q860" s="792"/>
      <c r="R860" s="792"/>
      <c r="S860" s="792"/>
      <c r="T860" s="792"/>
      <c r="U860" s="793"/>
      <c r="V860" s="794"/>
      <c r="W860" s="794"/>
      <c r="X860" s="804"/>
    </row>
    <row r="861" spans="1:24" ht="15" customHeight="1">
      <c r="A861" s="283"/>
      <c r="B861" s="809" t="s">
        <v>162</v>
      </c>
      <c r="C861" s="810"/>
      <c r="D861" s="792"/>
      <c r="E861" s="792"/>
      <c r="F861" s="792"/>
      <c r="G861" s="792"/>
      <c r="H861" s="792"/>
      <c r="I861" s="792"/>
      <c r="J861" s="792"/>
      <c r="K861" s="792"/>
      <c r="L861" s="792"/>
      <c r="M861" s="792"/>
      <c r="N861" s="792"/>
      <c r="O861" s="792"/>
      <c r="P861" s="792"/>
      <c r="Q861" s="792"/>
      <c r="R861" s="792"/>
      <c r="S861" s="792"/>
      <c r="T861" s="792"/>
      <c r="U861" s="796"/>
      <c r="V861" s="797"/>
      <c r="W861" s="797"/>
      <c r="X861" s="805"/>
    </row>
    <row r="862" spans="1:24" ht="15" customHeight="1">
      <c r="A862" s="283"/>
      <c r="B862" s="811" t="s">
        <v>163</v>
      </c>
      <c r="C862" s="812"/>
      <c r="D862" s="792"/>
      <c r="E862" s="792"/>
      <c r="F862" s="792"/>
      <c r="G862" s="792"/>
      <c r="H862" s="792"/>
      <c r="I862" s="792"/>
      <c r="J862" s="792"/>
      <c r="K862" s="792"/>
      <c r="L862" s="792"/>
      <c r="M862" s="792"/>
      <c r="N862" s="792"/>
      <c r="O862" s="792"/>
      <c r="P862" s="792"/>
      <c r="Q862" s="793" t="s">
        <v>225</v>
      </c>
      <c r="R862" s="794"/>
      <c r="S862" s="794"/>
      <c r="T862" s="795"/>
      <c r="U862" s="806"/>
      <c r="V862" s="807"/>
      <c r="W862" s="807"/>
      <c r="X862" s="808"/>
    </row>
    <row r="863" spans="1:24" ht="15" customHeight="1">
      <c r="A863" s="283"/>
      <c r="B863" s="802" t="s">
        <v>164</v>
      </c>
      <c r="C863" s="803"/>
      <c r="D863" s="792"/>
      <c r="E863" s="792"/>
      <c r="F863" s="792"/>
      <c r="G863" s="792"/>
      <c r="H863" s="792"/>
      <c r="I863" s="792"/>
      <c r="J863" s="792"/>
      <c r="K863" s="792"/>
      <c r="L863" s="792"/>
      <c r="M863" s="792"/>
      <c r="N863" s="792"/>
      <c r="O863" s="792"/>
      <c r="P863" s="792"/>
      <c r="Q863" s="796"/>
      <c r="R863" s="797"/>
      <c r="S863" s="797"/>
      <c r="T863" s="798"/>
      <c r="U863" s="785" t="s">
        <v>164</v>
      </c>
      <c r="V863" s="785"/>
      <c r="W863" s="785"/>
      <c r="X863" s="786"/>
    </row>
    <row r="864" spans="1:24" ht="15" customHeight="1" thickBot="1">
      <c r="A864" s="282"/>
      <c r="B864" s="787" t="s">
        <v>226</v>
      </c>
      <c r="C864" s="788"/>
      <c r="D864" s="789"/>
      <c r="E864" s="789"/>
      <c r="F864" s="789"/>
      <c r="G864" s="789"/>
      <c r="H864" s="789"/>
      <c r="I864" s="789"/>
      <c r="J864" s="789"/>
      <c r="K864" s="789"/>
      <c r="L864" s="789"/>
      <c r="M864" s="789"/>
      <c r="N864" s="789"/>
      <c r="O864" s="789"/>
      <c r="P864" s="789"/>
      <c r="Q864" s="799"/>
      <c r="R864" s="800"/>
      <c r="S864" s="800"/>
      <c r="T864" s="801"/>
      <c r="U864" s="790" t="s">
        <v>180</v>
      </c>
      <c r="V864" s="790"/>
      <c r="W864" s="790"/>
      <c r="X864" s="791"/>
    </row>
    <row r="865" spans="1:24" ht="15" customHeight="1">
      <c r="A865" s="285"/>
      <c r="B865" s="765" t="s">
        <v>179</v>
      </c>
      <c r="C865" s="766"/>
      <c r="D865" s="766"/>
      <c r="E865" s="766"/>
      <c r="F865" s="766"/>
      <c r="G865" s="766"/>
      <c r="H865" s="766"/>
      <c r="I865" s="766"/>
      <c r="J865" s="766"/>
      <c r="K865" s="766"/>
      <c r="L865" s="766"/>
      <c r="M865" s="766"/>
      <c r="N865" s="766"/>
      <c r="O865" s="766"/>
      <c r="P865" s="766"/>
      <c r="Q865" s="766"/>
      <c r="R865" s="766"/>
      <c r="S865" s="766"/>
      <c r="T865" s="766"/>
      <c r="U865" s="766"/>
      <c r="V865" s="766"/>
      <c r="W865" s="766"/>
      <c r="X865" s="767"/>
    </row>
    <row r="866" spans="1:24" ht="15" customHeight="1">
      <c r="A866" s="283"/>
      <c r="B866" s="768" t="str">
        <f>IF('statement of marks'!$A$1="","",'statement of marks'!$A$1)</f>
        <v>GOVT. HR. SEC. SCHOOL, MARJEEVI, NIMBAHERA</v>
      </c>
      <c r="C866" s="769"/>
      <c r="D866" s="769"/>
      <c r="E866" s="769"/>
      <c r="F866" s="769"/>
      <c r="G866" s="769"/>
      <c r="H866" s="769"/>
      <c r="I866" s="769"/>
      <c r="J866" s="769"/>
      <c r="K866" s="769"/>
      <c r="L866" s="769"/>
      <c r="M866" s="769"/>
      <c r="N866" s="769"/>
      <c r="O866" s="769"/>
      <c r="P866" s="769"/>
      <c r="Q866" s="769"/>
      <c r="R866" s="769"/>
      <c r="S866" s="769"/>
      <c r="T866" s="769"/>
      <c r="U866" s="769"/>
      <c r="V866" s="769"/>
      <c r="W866" s="769"/>
      <c r="X866" s="770"/>
    </row>
    <row r="867" spans="1:24" ht="15" customHeight="1">
      <c r="A867" s="283"/>
      <c r="B867" s="771" t="s">
        <v>118</v>
      </c>
      <c r="C867" s="771"/>
      <c r="D867" s="771" t="str">
        <f>IF('statement of marks'!$H$3="","",'statement of marks'!$H$3)</f>
        <v>2022-23</v>
      </c>
      <c r="E867" s="771"/>
      <c r="F867" s="771"/>
      <c r="G867" s="771"/>
      <c r="H867" s="771"/>
      <c r="I867" s="771"/>
      <c r="J867" s="771"/>
      <c r="K867" s="771"/>
      <c r="L867" s="771"/>
      <c r="M867" s="771"/>
      <c r="N867" s="771"/>
      <c r="O867" s="771"/>
      <c r="P867" s="771"/>
      <c r="Q867" s="771"/>
      <c r="R867" s="771"/>
      <c r="S867" s="771"/>
      <c r="T867" s="771"/>
      <c r="U867" s="771"/>
      <c r="V867" s="771"/>
      <c r="W867" s="771"/>
      <c r="X867" s="772"/>
    </row>
    <row r="868" spans="1:24" ht="15" customHeight="1">
      <c r="A868" s="283"/>
      <c r="B868" s="771" t="s">
        <v>158</v>
      </c>
      <c r="C868" s="771"/>
      <c r="D868" s="771" t="str">
        <f>IF('statement of marks'!I34="","",'statement of marks'!I34)</f>
        <v>A28</v>
      </c>
      <c r="E868" s="771"/>
      <c r="F868" s="771"/>
      <c r="G868" s="771"/>
      <c r="H868" s="771"/>
      <c r="I868" s="771"/>
      <c r="J868" s="771"/>
      <c r="K868" s="771"/>
      <c r="L868" s="771"/>
      <c r="M868" s="771"/>
      <c r="N868" s="771"/>
      <c r="O868" s="771"/>
      <c r="P868" s="771"/>
      <c r="Q868" s="771"/>
      <c r="R868" s="771"/>
      <c r="S868" s="771"/>
      <c r="T868" s="771"/>
      <c r="U868" s="771"/>
      <c r="V868" s="771"/>
      <c r="W868" s="771"/>
      <c r="X868" s="772"/>
    </row>
    <row r="869" spans="1:24" ht="15" customHeight="1">
      <c r="A869" s="283"/>
      <c r="B869" s="771" t="s">
        <v>20</v>
      </c>
      <c r="C869" s="771"/>
      <c r="D869" s="771" t="str">
        <f>IF('statement of marks'!J34="","",'statement of marks'!J34)</f>
        <v>B28</v>
      </c>
      <c r="E869" s="771"/>
      <c r="F869" s="771"/>
      <c r="G869" s="771"/>
      <c r="H869" s="771"/>
      <c r="I869" s="771"/>
      <c r="J869" s="771"/>
      <c r="K869" s="771"/>
      <c r="L869" s="771"/>
      <c r="M869" s="771"/>
      <c r="N869" s="771"/>
      <c r="O869" s="771"/>
      <c r="P869" s="771"/>
      <c r="Q869" s="771"/>
      <c r="R869" s="771"/>
      <c r="S869" s="771"/>
      <c r="T869" s="771"/>
      <c r="U869" s="771"/>
      <c r="V869" s="771"/>
      <c r="W869" s="771"/>
      <c r="X869" s="772"/>
    </row>
    <row r="870" spans="1:24" ht="15" customHeight="1">
      <c r="A870" s="283"/>
      <c r="B870" s="773" t="s">
        <v>21</v>
      </c>
      <c r="C870" s="773"/>
      <c r="D870" s="773" t="str">
        <f>IF('statement of marks'!K34="","",'statement of marks'!K34)</f>
        <v>C28</v>
      </c>
      <c r="E870" s="773"/>
      <c r="F870" s="773"/>
      <c r="G870" s="771"/>
      <c r="H870" s="771"/>
      <c r="I870" s="771"/>
      <c r="J870" s="771"/>
      <c r="K870" s="771"/>
      <c r="L870" s="771"/>
      <c r="M870" s="771"/>
      <c r="N870" s="771"/>
      <c r="O870" s="771"/>
      <c r="P870" s="771"/>
      <c r="Q870" s="771"/>
      <c r="R870" s="771"/>
      <c r="S870" s="771"/>
      <c r="T870" s="771"/>
      <c r="U870" s="771"/>
      <c r="V870" s="771"/>
      <c r="W870" s="771"/>
      <c r="X870" s="772"/>
    </row>
    <row r="871" spans="1:24" ht="15" customHeight="1">
      <c r="A871" s="283"/>
      <c r="B871" s="771" t="s">
        <v>159</v>
      </c>
      <c r="C871" s="771"/>
      <c r="D871" s="771" t="str">
        <f>IF('statement of marks'!$G$3="","",'statement of marks'!$G$3)</f>
        <v>6 A</v>
      </c>
      <c r="E871" s="771"/>
      <c r="F871" s="774"/>
      <c r="G871" s="775" t="s">
        <v>160</v>
      </c>
      <c r="H871" s="775"/>
      <c r="I871" s="775"/>
      <c r="J871" s="775">
        <f>IF('statement of marks'!D34="","",'statement of marks'!D34)</f>
        <v>828</v>
      </c>
      <c r="K871" s="775"/>
      <c r="L871" s="775"/>
      <c r="M871" s="776" t="s">
        <v>79</v>
      </c>
      <c r="N871" s="938"/>
      <c r="O871" s="775"/>
      <c r="P871" s="775"/>
      <c r="Q871" s="775" t="str">
        <f>IF('statement of marks'!F34="","",'statement of marks'!F34)</f>
        <v/>
      </c>
      <c r="R871" s="775"/>
      <c r="S871" s="775"/>
      <c r="T871" s="777"/>
      <c r="U871" s="778" t="str">
        <f>IF('statement of marks'!$I$3="","",'statement of marks'!$I$3)</f>
        <v>SCHOOL DISE CODE</v>
      </c>
      <c r="V871" s="779"/>
      <c r="W871" s="779"/>
      <c r="X871" s="780"/>
    </row>
    <row r="872" spans="1:24" ht="15" customHeight="1">
      <c r="A872" s="283"/>
      <c r="B872" s="263" t="s">
        <v>172</v>
      </c>
      <c r="C872" s="264"/>
      <c r="D872" s="781" t="str">
        <f>IF('statement of marks'!G34="","",'statement of marks'!G34)</f>
        <v/>
      </c>
      <c r="E872" s="782"/>
      <c r="F872" s="782"/>
      <c r="G872" s="834" t="str">
        <f>IF('statement of marks'!H34="","",'statement of marks'!H34)</f>
        <v/>
      </c>
      <c r="H872" s="834"/>
      <c r="I872" s="834"/>
      <c r="J872" s="834"/>
      <c r="K872" s="834"/>
      <c r="L872" s="834"/>
      <c r="M872" s="834"/>
      <c r="N872" s="834"/>
      <c r="O872" s="834"/>
      <c r="P872" s="834"/>
      <c r="Q872" s="834"/>
      <c r="R872" s="834"/>
      <c r="S872" s="834"/>
      <c r="T872" s="835"/>
      <c r="U872" s="774" t="str">
        <f>IF('statement of marks'!$J$3="","",'statement of marks'!$J$3)</f>
        <v>08291009401</v>
      </c>
      <c r="V872" s="784"/>
      <c r="W872" s="784"/>
      <c r="X872" s="836"/>
    </row>
    <row r="873" spans="1:24" ht="15" customHeight="1">
      <c r="A873" s="283"/>
      <c r="B873" s="265" t="s">
        <v>161</v>
      </c>
      <c r="C873" s="266" t="s">
        <v>166</v>
      </c>
      <c r="D873" s="837" t="s">
        <v>168</v>
      </c>
      <c r="E873" s="837"/>
      <c r="F873" s="837"/>
      <c r="G873" s="837" t="s">
        <v>169</v>
      </c>
      <c r="H873" s="837"/>
      <c r="I873" s="837"/>
      <c r="J873" s="837" t="s">
        <v>170</v>
      </c>
      <c r="K873" s="837"/>
      <c r="L873" s="837"/>
      <c r="M873" s="838" t="s">
        <v>171</v>
      </c>
      <c r="N873" s="838"/>
      <c r="O873" s="838"/>
      <c r="P873" s="838"/>
      <c r="Q873" s="839" t="s">
        <v>217</v>
      </c>
      <c r="R873" s="841" t="s">
        <v>91</v>
      </c>
      <c r="S873" s="841"/>
      <c r="T873" s="841"/>
      <c r="U873" s="842"/>
      <c r="V873" s="783" t="s">
        <v>218</v>
      </c>
      <c r="W873" s="783"/>
      <c r="X873" s="831"/>
    </row>
    <row r="874" spans="1:24" ht="15" customHeight="1">
      <c r="A874" s="283"/>
      <c r="B874" s="265"/>
      <c r="C874" s="266"/>
      <c r="D874" s="267" t="s">
        <v>219</v>
      </c>
      <c r="E874" s="267" t="s">
        <v>220</v>
      </c>
      <c r="F874" s="268" t="s">
        <v>221</v>
      </c>
      <c r="G874" s="267" t="s">
        <v>219</v>
      </c>
      <c r="H874" s="267" t="s">
        <v>220</v>
      </c>
      <c r="I874" s="268" t="s">
        <v>221</v>
      </c>
      <c r="J874" s="267" t="s">
        <v>219</v>
      </c>
      <c r="K874" s="267" t="s">
        <v>220</v>
      </c>
      <c r="L874" s="268" t="s">
        <v>221</v>
      </c>
      <c r="M874" s="267" t="s">
        <v>219</v>
      </c>
      <c r="N874" s="943" t="s">
        <v>332</v>
      </c>
      <c r="O874" s="267" t="s">
        <v>220</v>
      </c>
      <c r="P874" s="268" t="s">
        <v>221</v>
      </c>
      <c r="Q874" s="840"/>
      <c r="R874" s="267" t="s">
        <v>219</v>
      </c>
      <c r="S874" s="943" t="s">
        <v>332</v>
      </c>
      <c r="T874" s="267" t="s">
        <v>220</v>
      </c>
      <c r="U874" s="268" t="s">
        <v>221</v>
      </c>
      <c r="V874" s="269" t="s">
        <v>26</v>
      </c>
      <c r="W874" s="270" t="s">
        <v>222</v>
      </c>
      <c r="X874" s="271" t="s">
        <v>69</v>
      </c>
    </row>
    <row r="875" spans="1:24" ht="15" customHeight="1">
      <c r="A875" s="284"/>
      <c r="B875" s="832" t="s">
        <v>167</v>
      </c>
      <c r="C875" s="833"/>
      <c r="D875" s="272">
        <f>IF('statement of marks'!L$6="","",'statement of marks'!L$6)</f>
        <v>5</v>
      </c>
      <c r="E875" s="272">
        <f>IF('statement of marks'!M$6="","",'statement of marks'!M$6)</f>
        <v>5</v>
      </c>
      <c r="F875" s="273">
        <f>IF('statement of marks'!N$6="","",'statement of marks'!N$6)</f>
        <v>10</v>
      </c>
      <c r="G875" s="272">
        <f>IF('statement of marks'!O$6="","",'statement of marks'!O$6)</f>
        <v>5</v>
      </c>
      <c r="H875" s="272">
        <f>IF('statement of marks'!P$6="","",'statement of marks'!P$6)</f>
        <v>5</v>
      </c>
      <c r="I875" s="273">
        <f>IF('statement of marks'!Q$6="","",'statement of marks'!Q$6)</f>
        <v>10</v>
      </c>
      <c r="J875" s="272">
        <f>IF('statement of marks'!R$6="","",'statement of marks'!R$6)</f>
        <v>5</v>
      </c>
      <c r="K875" s="272">
        <f>IF('statement of marks'!S$6="","",'statement of marks'!S$6)</f>
        <v>5</v>
      </c>
      <c r="L875" s="273">
        <f>IF('statement of marks'!T$6="","",'statement of marks'!T$6)</f>
        <v>10</v>
      </c>
      <c r="M875" s="272">
        <f>IF('statement of marks'!V$6="","",'statement of marks'!V$6)</f>
        <v>30</v>
      </c>
      <c r="N875" s="944">
        <f>IF('statement of marks'!W$6="","",'statement of marks'!W$6)</f>
        <v>30</v>
      </c>
      <c r="O875" s="272">
        <f>IF('statement of marks'!X$6="","",'statement of marks'!X$6)</f>
        <v>10</v>
      </c>
      <c r="P875" s="273">
        <f>IF('statement of marks'!Y$6="","",'statement of marks'!Y$6)</f>
        <v>70</v>
      </c>
      <c r="Q875" s="274">
        <f>IF('statement of marks'!Z$6="","",'statement of marks'!Z$6)</f>
        <v>100</v>
      </c>
      <c r="R875" s="272">
        <f>IF('statement of marks'!AA$6="","",'statement of marks'!AA$6)</f>
        <v>40</v>
      </c>
      <c r="S875" s="944">
        <f>IF('statement of marks'!AB$6="","",'statement of marks'!AB$6)</f>
        <v>40</v>
      </c>
      <c r="T875" s="272">
        <f>IF('statement of marks'!AC$6="","",'statement of marks'!AC$6)</f>
        <v>20</v>
      </c>
      <c r="U875" s="273">
        <f>IF('statement of marks'!AD$6="","",'statement of marks'!AD$6)</f>
        <v>100</v>
      </c>
      <c r="V875" s="275">
        <f>IF('statement of marks'!AE$6="","",'statement of marks'!AE$6)</f>
        <v>200</v>
      </c>
      <c r="W875" s="272" t="str">
        <f>IF('statement of marks'!AF$6="","",'statement of marks'!AF$6)</f>
        <v/>
      </c>
      <c r="X875" s="276" t="str">
        <f>IF('statement of marks'!AG$6="","",'statement of marks'!AG$6)</f>
        <v/>
      </c>
    </row>
    <row r="876" spans="1:24" ht="15" customHeight="1">
      <c r="A876" s="283"/>
      <c r="B876" s="774" t="str">
        <f>IF('statement of marks'!$L$3="","",'statement of marks'!$L$3)</f>
        <v>HINDI</v>
      </c>
      <c r="C876" s="784"/>
      <c r="D876" s="270">
        <f>IF('statement of marks'!L34="","",'statement of marks'!L34)</f>
        <v>5</v>
      </c>
      <c r="E876" s="270">
        <f>IF('statement of marks'!M34="","",'statement of marks'!M34)</f>
        <v>5</v>
      </c>
      <c r="F876" s="277">
        <f>IF('statement of marks'!N34="","",'statement of marks'!N34)</f>
        <v>10</v>
      </c>
      <c r="G876" s="270">
        <f>IF('statement of marks'!O34="","",'statement of marks'!O34)</f>
        <v>5</v>
      </c>
      <c r="H876" s="270">
        <f>IF('statement of marks'!P34="","",'statement of marks'!P34)</f>
        <v>5</v>
      </c>
      <c r="I876" s="277">
        <f>IF('statement of marks'!Q34="","",'statement of marks'!Q34)</f>
        <v>10</v>
      </c>
      <c r="J876" s="270">
        <f>IF('statement of marks'!R34="","",'statement of marks'!R34)</f>
        <v>5</v>
      </c>
      <c r="K876" s="270">
        <f>IF('statement of marks'!S34="","",'statement of marks'!S34)</f>
        <v>5</v>
      </c>
      <c r="L876" s="277">
        <f>IF('statement of marks'!T34="","",'statement of marks'!T34)</f>
        <v>10</v>
      </c>
      <c r="M876" s="270">
        <f>IF('statement of marks'!V34="","",'statement of marks'!V34)</f>
        <v>23</v>
      </c>
      <c r="N876" s="944">
        <f>IF('statement of marks'!W34="","",'statement of marks'!W34)</f>
        <v>23</v>
      </c>
      <c r="O876" s="270">
        <f>IF('statement of marks'!X34="","",'statement of marks'!X34)</f>
        <v>3</v>
      </c>
      <c r="P876" s="277">
        <f>IF('statement of marks'!Y34="","",'statement of marks'!Y34)</f>
        <v>49</v>
      </c>
      <c r="Q876" s="278">
        <f>IF('statement of marks'!Z34="","",'statement of marks'!Z34)</f>
        <v>79</v>
      </c>
      <c r="R876" s="270">
        <f>IF('statement of marks'!AA34="","",'statement of marks'!AA34)</f>
        <v>33</v>
      </c>
      <c r="S876" s="944">
        <f>IF('statement of marks'!AB34="","",'statement of marks'!AB34)</f>
        <v>33</v>
      </c>
      <c r="T876" s="270">
        <f>IF('statement of marks'!AC34="","",'statement of marks'!AC34)</f>
        <v>20</v>
      </c>
      <c r="U876" s="277">
        <f>IF('statement of marks'!AD34="","",'statement of marks'!AD34)</f>
        <v>86</v>
      </c>
      <c r="V876" s="279">
        <f>IF('statement of marks'!AE34="","",'statement of marks'!AE34)</f>
        <v>165</v>
      </c>
      <c r="W876" s="270">
        <f>IF('statement of marks'!AF34="","",'statement of marks'!AF34)</f>
        <v>83</v>
      </c>
      <c r="X876" s="271" t="str">
        <f>IF('statement of marks'!AG34="","",'statement of marks'!AG34)</f>
        <v>B</v>
      </c>
    </row>
    <row r="877" spans="1:24" ht="15" customHeight="1">
      <c r="A877" s="283"/>
      <c r="B877" s="774" t="str">
        <f>IF('statement of marks'!$AJ$3="","",'statement of marks'!$AJ$3)</f>
        <v>ENGLISH</v>
      </c>
      <c r="C877" s="784"/>
      <c r="D877" s="270">
        <f>IF('statement of marks'!AJ34="","",'statement of marks'!AJ34)</f>
        <v>5</v>
      </c>
      <c r="E877" s="270">
        <f>IF('statement of marks'!AK34="","",'statement of marks'!AK34)</f>
        <v>5</v>
      </c>
      <c r="F877" s="277">
        <f>IF('statement of marks'!AL34="","",'statement of marks'!AL34)</f>
        <v>10</v>
      </c>
      <c r="G877" s="270">
        <f>IF('statement of marks'!AM34="","",'statement of marks'!AM34)</f>
        <v>5</v>
      </c>
      <c r="H877" s="270">
        <f>IF('statement of marks'!AN34="","",'statement of marks'!AN34)</f>
        <v>5</v>
      </c>
      <c r="I877" s="277">
        <f>IF('statement of marks'!AO34="","",'statement of marks'!AO34)</f>
        <v>10</v>
      </c>
      <c r="J877" s="270">
        <f>IF('statement of marks'!AP34="","",'statement of marks'!AP34)</f>
        <v>5</v>
      </c>
      <c r="K877" s="270">
        <f>IF('statement of marks'!AQ34="","",'statement of marks'!AQ34)</f>
        <v>5</v>
      </c>
      <c r="L877" s="277">
        <f>IF('statement of marks'!AR34="","",'statement of marks'!AR34)</f>
        <v>10</v>
      </c>
      <c r="M877" s="270">
        <f>IF('statement of marks'!AT34="","",'statement of marks'!AT34)</f>
        <v>23</v>
      </c>
      <c r="N877" s="944">
        <f>IF('statement of marks'!AU34="","",'statement of marks'!AU34)</f>
        <v>23</v>
      </c>
      <c r="O877" s="270">
        <f>IF('statement of marks'!AV34="","",'statement of marks'!AV34)</f>
        <v>3</v>
      </c>
      <c r="P877" s="277">
        <f>IF('statement of marks'!AW34="","",'statement of marks'!AW34)</f>
        <v>49</v>
      </c>
      <c r="Q877" s="278">
        <f>IF('statement of marks'!AX34="","",'statement of marks'!AX34)</f>
        <v>79</v>
      </c>
      <c r="R877" s="270">
        <f>IF('statement of marks'!AY34="","",'statement of marks'!AY34)</f>
        <v>33</v>
      </c>
      <c r="S877" s="944">
        <f>IF('statement of marks'!AZ34="","",'statement of marks'!AZ34)</f>
        <v>33</v>
      </c>
      <c r="T877" s="270">
        <f>IF('statement of marks'!BA34="","",'statement of marks'!BA34)</f>
        <v>20</v>
      </c>
      <c r="U877" s="277">
        <f>IF('statement of marks'!BB34="","",'statement of marks'!BB34)</f>
        <v>86</v>
      </c>
      <c r="V877" s="279">
        <f>IF('statement of marks'!BC34="","",'statement of marks'!BC34)</f>
        <v>165</v>
      </c>
      <c r="W877" s="270">
        <f>IF('statement of marks'!BD34="","",'statement of marks'!BD34)</f>
        <v>83</v>
      </c>
      <c r="X877" s="271" t="str">
        <f>IF('statement of marks'!BE34="","",'statement of marks'!BE34)</f>
        <v>B</v>
      </c>
    </row>
    <row r="878" spans="1:24" ht="15" customHeight="1">
      <c r="A878" s="283"/>
      <c r="B878" s="774" t="str">
        <f>IF('statement of marks'!BH34="s","SANSKRIT",IF('statement of marks'!BH34="u","URDU",IF('statement of marks'!BH34="g","GUJRATI",IF('statement of marks'!BH34="p","PUNJABI",IF('statement of marks'!BH34="sd","fla/kh","THIRD LANGUAGE")))))</f>
        <v>SANSKRIT</v>
      </c>
      <c r="C878" s="784"/>
      <c r="D878" s="270">
        <f>IF('statement of marks'!BI34="","",'statement of marks'!BI34)</f>
        <v>5</v>
      </c>
      <c r="E878" s="270">
        <f>IF('statement of marks'!BJ34="","",'statement of marks'!BJ34)</f>
        <v>5</v>
      </c>
      <c r="F878" s="277">
        <f>IF('statement of marks'!BK34="","",'statement of marks'!BK34)</f>
        <v>10</v>
      </c>
      <c r="G878" s="270">
        <f>IF('statement of marks'!BL34="","",'statement of marks'!BL34)</f>
        <v>5</v>
      </c>
      <c r="H878" s="270">
        <f>IF('statement of marks'!BM34="","",'statement of marks'!BM34)</f>
        <v>5</v>
      </c>
      <c r="I878" s="277">
        <f>IF('statement of marks'!BN34="","",'statement of marks'!BN34)</f>
        <v>10</v>
      </c>
      <c r="J878" s="270">
        <f>IF('statement of marks'!BO34="","",'statement of marks'!BO34)</f>
        <v>5</v>
      </c>
      <c r="K878" s="270">
        <f>IF('statement of marks'!BP34="","",'statement of marks'!BP34)</f>
        <v>5</v>
      </c>
      <c r="L878" s="277">
        <f>IF('statement of marks'!BQ34="","",'statement of marks'!BQ34)</f>
        <v>10</v>
      </c>
      <c r="M878" s="270">
        <f>IF('statement of marks'!BS34="","",'statement of marks'!BS34)</f>
        <v>50</v>
      </c>
      <c r="N878" s="944"/>
      <c r="O878" s="270">
        <f>IF('statement of marks'!BT34="","",'statement of marks'!BT34)</f>
        <v>20</v>
      </c>
      <c r="P878" s="277">
        <f>IF('statement of marks'!BU34="","",'statement of marks'!BU34)</f>
        <v>70</v>
      </c>
      <c r="Q878" s="278">
        <f>IF('statement of marks'!BV34="","",'statement of marks'!BV34)</f>
        <v>100</v>
      </c>
      <c r="R878" s="270">
        <f>IF('statement of marks'!BW34="","",'statement of marks'!BW34)</f>
        <v>70</v>
      </c>
      <c r="S878" s="944"/>
      <c r="T878" s="270">
        <f>IF('statement of marks'!BX34="","",'statement of marks'!BX34)</f>
        <v>30</v>
      </c>
      <c r="U878" s="277">
        <f>IF('statement of marks'!BY34="","",'statement of marks'!BY34)</f>
        <v>100</v>
      </c>
      <c r="V878" s="279">
        <f>IF('statement of marks'!BZ34="","",'statement of marks'!BZ34)</f>
        <v>200</v>
      </c>
      <c r="W878" s="270">
        <f>IF('statement of marks'!CA34="","",'statement of marks'!CA34)</f>
        <v>100</v>
      </c>
      <c r="X878" s="271" t="str">
        <f>IF('statement of marks'!CB34="","",'statement of marks'!CB34)</f>
        <v>A</v>
      </c>
    </row>
    <row r="879" spans="1:24" ht="15" customHeight="1">
      <c r="A879" s="283"/>
      <c r="B879" s="774" t="str">
        <f>IF('statement of marks'!$CE$3="","",'statement of marks'!$CE$3)</f>
        <v>MATHEMATICS</v>
      </c>
      <c r="C879" s="784"/>
      <c r="D879" s="270">
        <f>IF('statement of marks'!CE34="","",'statement of marks'!CE34)</f>
        <v>5</v>
      </c>
      <c r="E879" s="270">
        <f>IF('statement of marks'!CF34="","",'statement of marks'!CF34)</f>
        <v>5</v>
      </c>
      <c r="F879" s="277">
        <f>IF('statement of marks'!CG34="","",'statement of marks'!CG34)</f>
        <v>10</v>
      </c>
      <c r="G879" s="270">
        <f>IF('statement of marks'!CH34="","",'statement of marks'!CH34)</f>
        <v>5</v>
      </c>
      <c r="H879" s="270">
        <f>IF('statement of marks'!CI34="","",'statement of marks'!CI34)</f>
        <v>5</v>
      </c>
      <c r="I879" s="277">
        <f>IF('statement of marks'!CJ34="","",'statement of marks'!CJ34)</f>
        <v>10</v>
      </c>
      <c r="J879" s="270">
        <f>IF('statement of marks'!CK34="","",'statement of marks'!CK34)</f>
        <v>5</v>
      </c>
      <c r="K879" s="270">
        <f>IF('statement of marks'!CL34="","",'statement of marks'!CL34)</f>
        <v>5</v>
      </c>
      <c r="L879" s="277">
        <f>IF('statement of marks'!CM34="","",'statement of marks'!CM34)</f>
        <v>10</v>
      </c>
      <c r="M879" s="270">
        <f>IF('statement of marks'!CO34="","",'statement of marks'!CO34)</f>
        <v>23</v>
      </c>
      <c r="N879" s="944">
        <f>IF('statement of marks'!CP34="","",'statement of marks'!CP34)</f>
        <v>23</v>
      </c>
      <c r="O879" s="270">
        <f>IF('statement of marks'!CQ34="","",'statement of marks'!CQ34)</f>
        <v>3</v>
      </c>
      <c r="P879" s="277">
        <f>IF('statement of marks'!CR34="","",'statement of marks'!CR34)</f>
        <v>49</v>
      </c>
      <c r="Q879" s="278">
        <f>IF('statement of marks'!CS34="","",'statement of marks'!CS34)</f>
        <v>79</v>
      </c>
      <c r="R879" s="270">
        <f>IF('statement of marks'!CT34="","",'statement of marks'!CT34)</f>
        <v>33</v>
      </c>
      <c r="S879" s="944">
        <f>IF('statement of marks'!CU34="","",'statement of marks'!CU34)</f>
        <v>33</v>
      </c>
      <c r="T879" s="270">
        <f>IF('statement of marks'!CV34="","",'statement of marks'!CV34)</f>
        <v>20</v>
      </c>
      <c r="U879" s="277">
        <f>IF('statement of marks'!CW34="","",'statement of marks'!CW34)</f>
        <v>86</v>
      </c>
      <c r="V879" s="279">
        <f>IF('statement of marks'!CX34="","",'statement of marks'!CX34)</f>
        <v>165</v>
      </c>
      <c r="W879" s="270">
        <f>IF('statement of marks'!CY34="","",'statement of marks'!CY34)</f>
        <v>83</v>
      </c>
      <c r="X879" s="271" t="str">
        <f>IF('statement of marks'!CZ34="","",'statement of marks'!CZ34)</f>
        <v>B</v>
      </c>
    </row>
    <row r="880" spans="1:24" ht="15" customHeight="1">
      <c r="A880" s="283"/>
      <c r="B880" s="774" t="str">
        <f>IF('statement of marks'!$DC$3="","",'statement of marks'!$DC$3)</f>
        <v>SCIENCE</v>
      </c>
      <c r="C880" s="784"/>
      <c r="D880" s="270">
        <f>IF('statement of marks'!DC34="","",'statement of marks'!DC34)</f>
        <v>5</v>
      </c>
      <c r="E880" s="270">
        <f>IF('statement of marks'!DD34="","",'statement of marks'!DD34)</f>
        <v>5</v>
      </c>
      <c r="F880" s="277">
        <f>IF('statement of marks'!DE34="","",'statement of marks'!DE34)</f>
        <v>10</v>
      </c>
      <c r="G880" s="270">
        <f>IF('statement of marks'!DF34="","",'statement of marks'!DF34)</f>
        <v>5</v>
      </c>
      <c r="H880" s="270">
        <f>IF('statement of marks'!DG34="","",'statement of marks'!DG34)</f>
        <v>5</v>
      </c>
      <c r="I880" s="277">
        <f>IF('statement of marks'!DH34="","",'statement of marks'!DH34)</f>
        <v>10</v>
      </c>
      <c r="J880" s="270">
        <f>IF('statement of marks'!DI34="","",'statement of marks'!DI34)</f>
        <v>5</v>
      </c>
      <c r="K880" s="270">
        <f>IF('statement of marks'!DJ34="","",'statement of marks'!DJ34)</f>
        <v>5</v>
      </c>
      <c r="L880" s="277">
        <f>IF('statement of marks'!DK34="","",'statement of marks'!DK34)</f>
        <v>10</v>
      </c>
      <c r="M880" s="270">
        <f>IF('statement of marks'!DM34="","",'statement of marks'!DM34)</f>
        <v>50</v>
      </c>
      <c r="N880" s="944"/>
      <c r="O880" s="270">
        <f>IF('statement of marks'!DN34="","",'statement of marks'!DN34)</f>
        <v>20</v>
      </c>
      <c r="P880" s="277">
        <f>IF('statement of marks'!DO34="","",'statement of marks'!DO34)</f>
        <v>70</v>
      </c>
      <c r="Q880" s="278">
        <f>IF('statement of marks'!DP34="","",'statement of marks'!DP34)</f>
        <v>100</v>
      </c>
      <c r="R880" s="270">
        <f>IF('statement of marks'!DQ34="","",'statement of marks'!DQ34)</f>
        <v>70</v>
      </c>
      <c r="S880" s="944"/>
      <c r="T880" s="270">
        <f>IF('statement of marks'!DR34="","",'statement of marks'!DR34)</f>
        <v>30</v>
      </c>
      <c r="U880" s="277">
        <f>IF('statement of marks'!DS34="","",'statement of marks'!DS34)</f>
        <v>100</v>
      </c>
      <c r="V880" s="279">
        <f>IF('statement of marks'!DT34="","",'statement of marks'!DT34)</f>
        <v>200</v>
      </c>
      <c r="W880" s="270">
        <f>IF('statement of marks'!DU34="","",'statement of marks'!DU34)</f>
        <v>100</v>
      </c>
      <c r="X880" s="271" t="str">
        <f>IF('statement of marks'!DV34="","",'statement of marks'!DV34)</f>
        <v>A</v>
      </c>
    </row>
    <row r="881" spans="1:24" ht="15" customHeight="1">
      <c r="A881" s="283"/>
      <c r="B881" s="774" t="str">
        <f>IF('statement of marks'!$DY$3="","",'statement of marks'!$DY$3)</f>
        <v>SOCIAL STUDIES</v>
      </c>
      <c r="C881" s="784"/>
      <c r="D881" s="270">
        <f>IF('statement of marks'!DY34="","",'statement of marks'!DY34)</f>
        <v>5</v>
      </c>
      <c r="E881" s="270">
        <f>IF('statement of marks'!DZ34="","",'statement of marks'!DZ34)</f>
        <v>5</v>
      </c>
      <c r="F881" s="277">
        <f>IF('statement of marks'!EA34="","",'statement of marks'!EA34)</f>
        <v>10</v>
      </c>
      <c r="G881" s="270">
        <f>IF('statement of marks'!EB34="","",'statement of marks'!EB34)</f>
        <v>5</v>
      </c>
      <c r="H881" s="270">
        <f>IF('statement of marks'!EC34="","",'statement of marks'!EC34)</f>
        <v>5</v>
      </c>
      <c r="I881" s="277">
        <f>IF('statement of marks'!ED34="","",'statement of marks'!ED34)</f>
        <v>10</v>
      </c>
      <c r="J881" s="270">
        <f>IF('statement of marks'!EE34="","",'statement of marks'!EE34)</f>
        <v>5</v>
      </c>
      <c r="K881" s="270">
        <f>IF('statement of marks'!EF34="","",'statement of marks'!EF34)</f>
        <v>5</v>
      </c>
      <c r="L881" s="277">
        <f>IF('statement of marks'!EG34="","",'statement of marks'!EG34)</f>
        <v>10</v>
      </c>
      <c r="M881" s="270">
        <f>IF('statement of marks'!EI34="","",'statement of marks'!EI34)</f>
        <v>50</v>
      </c>
      <c r="N881" s="944"/>
      <c r="O881" s="270">
        <f>IF('statement of marks'!EJ34="","",'statement of marks'!EJ34)</f>
        <v>20</v>
      </c>
      <c r="P881" s="277">
        <f>IF('statement of marks'!EK34="","",'statement of marks'!EK34)</f>
        <v>70</v>
      </c>
      <c r="Q881" s="278">
        <f>IF('statement of marks'!EL34="","",'statement of marks'!EL34)</f>
        <v>100</v>
      </c>
      <c r="R881" s="270">
        <f>IF('statement of marks'!EM34="","",'statement of marks'!EM34)</f>
        <v>70</v>
      </c>
      <c r="S881" s="944"/>
      <c r="T881" s="270">
        <f>IF('statement of marks'!EN34="","",'statement of marks'!EN34)</f>
        <v>30</v>
      </c>
      <c r="U881" s="277">
        <f>IF('statement of marks'!EO34="","",'statement of marks'!EO34)</f>
        <v>100</v>
      </c>
      <c r="V881" s="279">
        <f>IF('statement of marks'!EP34="","",'statement of marks'!EP34)</f>
        <v>200</v>
      </c>
      <c r="W881" s="270">
        <f>IF('statement of marks'!EQ34="","",'statement of marks'!EQ34)</f>
        <v>100</v>
      </c>
      <c r="X881" s="271" t="str">
        <f>IF('statement of marks'!ER34="","",'statement of marks'!ER34)</f>
        <v>A</v>
      </c>
    </row>
    <row r="882" spans="1:24" ht="15" customHeight="1">
      <c r="A882" s="283"/>
      <c r="B882" s="774" t="s">
        <v>173</v>
      </c>
      <c r="C882" s="784"/>
      <c r="D882" s="792" t="s">
        <v>168</v>
      </c>
      <c r="E882" s="792"/>
      <c r="F882" s="792"/>
      <c r="G882" s="792" t="s">
        <v>169</v>
      </c>
      <c r="H882" s="792"/>
      <c r="I882" s="792"/>
      <c r="J882" s="792" t="s">
        <v>178</v>
      </c>
      <c r="K882" s="792"/>
      <c r="L882" s="792"/>
      <c r="M882" s="792" t="s">
        <v>170</v>
      </c>
      <c r="N882" s="792"/>
      <c r="O882" s="792"/>
      <c r="P882" s="792"/>
      <c r="Q882" s="792" t="s">
        <v>223</v>
      </c>
      <c r="R882" s="792"/>
      <c r="S882" s="792"/>
      <c r="T882" s="792"/>
      <c r="U882" s="280"/>
      <c r="V882" s="792" t="s">
        <v>218</v>
      </c>
      <c r="W882" s="792"/>
      <c r="X882" s="827"/>
    </row>
    <row r="883" spans="1:24" ht="15" customHeight="1">
      <c r="A883" s="284"/>
      <c r="B883" s="828" t="s">
        <v>167</v>
      </c>
      <c r="C883" s="829"/>
      <c r="D883" s="830">
        <f>IF('statement of marks'!EU$6="","",'statement of marks'!EU$6)</f>
        <v>20</v>
      </c>
      <c r="E883" s="830"/>
      <c r="F883" s="830"/>
      <c r="G883" s="830">
        <f>IF('statement of marks'!EV$6="","",'statement of marks'!EV$6)</f>
        <v>20</v>
      </c>
      <c r="H883" s="830"/>
      <c r="I883" s="830"/>
      <c r="J883" s="830">
        <f>IF('statement of marks'!EX$6="","",'statement of marks'!EX$6)</f>
        <v>20</v>
      </c>
      <c r="K883" s="830"/>
      <c r="L883" s="830"/>
      <c r="M883" s="830">
        <f>IF('statement of marks'!EW$6="","",'statement of marks'!EW$6)</f>
        <v>20</v>
      </c>
      <c r="N883" s="830"/>
      <c r="O883" s="830"/>
      <c r="P883" s="830"/>
      <c r="Q883" s="830">
        <f>IF('statement of marks'!EY$6="","",'statement of marks'!EY$6)</f>
        <v>20</v>
      </c>
      <c r="R883" s="830"/>
      <c r="S883" s="830"/>
      <c r="T883" s="830"/>
      <c r="U883" s="289"/>
      <c r="V883" s="272">
        <f>IF('statement of marks'!EZ$6="","",'statement of marks'!EZ$6)</f>
        <v>100</v>
      </c>
      <c r="W883" s="272" t="s">
        <v>222</v>
      </c>
      <c r="X883" s="276" t="s">
        <v>69</v>
      </c>
    </row>
    <row r="884" spans="1:24" ht="15" customHeight="1">
      <c r="A884" s="283"/>
      <c r="B884" s="774" t="str">
        <f>IF('statement of marks'!$EU$3="","",'statement of marks'!$EU$3)</f>
        <v>WORK EXPERIENCE</v>
      </c>
      <c r="C884" s="784"/>
      <c r="D884" s="783">
        <f>IF('statement of marks'!EU34="","",'statement of marks'!EU34)</f>
        <v>20</v>
      </c>
      <c r="E884" s="783"/>
      <c r="F884" s="783"/>
      <c r="G884" s="783">
        <f>IF('statement of marks'!EV34="","",'statement of marks'!EV34)</f>
        <v>20</v>
      </c>
      <c r="H884" s="783"/>
      <c r="I884" s="783"/>
      <c r="J884" s="783">
        <f>IF('statement of marks'!EX34="","",'statement of marks'!EX34)</f>
        <v>20</v>
      </c>
      <c r="K884" s="783"/>
      <c r="L884" s="783"/>
      <c r="M884" s="783">
        <f>IF('statement of marks'!EW34="","",'statement of marks'!EW34)</f>
        <v>20</v>
      </c>
      <c r="N884" s="783"/>
      <c r="O884" s="783"/>
      <c r="P884" s="783"/>
      <c r="Q884" s="783">
        <f>IF('statement of marks'!EY34="","",'statement of marks'!EY34)</f>
        <v>20</v>
      </c>
      <c r="R884" s="783"/>
      <c r="S884" s="783"/>
      <c r="T884" s="783"/>
      <c r="U884" s="280"/>
      <c r="V884" s="280">
        <f>IF('statement of marks'!EZ34="","",'statement of marks'!EZ34)</f>
        <v>100</v>
      </c>
      <c r="W884" s="280">
        <f>IF('statement of marks'!FA34="","",'statement of marks'!FA34)</f>
        <v>100</v>
      </c>
      <c r="X884" s="281" t="str">
        <f>IF('statement of marks'!FB34="","",'statement of marks'!FB34)</f>
        <v>A</v>
      </c>
    </row>
    <row r="885" spans="1:24" ht="15" customHeight="1">
      <c r="A885" s="283"/>
      <c r="B885" s="774" t="str">
        <f>IF('statement of marks'!$FE$3="","",'statement of marks'!$FE$3)</f>
        <v>ART EDUCATION</v>
      </c>
      <c r="C885" s="784"/>
      <c r="D885" s="783">
        <f>IF('statement of marks'!FE34="","",'statement of marks'!FE34)</f>
        <v>20</v>
      </c>
      <c r="E885" s="783"/>
      <c r="F885" s="783"/>
      <c r="G885" s="783">
        <f>IF('statement of marks'!FF34="","",'statement of marks'!FF34)</f>
        <v>20</v>
      </c>
      <c r="H885" s="783"/>
      <c r="I885" s="783"/>
      <c r="J885" s="783">
        <f>IF('statement of marks'!FH34="","",'statement of marks'!FH34)</f>
        <v>20</v>
      </c>
      <c r="K885" s="783"/>
      <c r="L885" s="783"/>
      <c r="M885" s="783">
        <f>IF('statement of marks'!FG34="","",'statement of marks'!FG34)</f>
        <v>20</v>
      </c>
      <c r="N885" s="783"/>
      <c r="O885" s="783"/>
      <c r="P885" s="783"/>
      <c r="Q885" s="783">
        <f>IF('statement of marks'!FI34="","",'statement of marks'!FI34)</f>
        <v>20</v>
      </c>
      <c r="R885" s="783"/>
      <c r="S885" s="783"/>
      <c r="T885" s="783"/>
      <c r="U885" s="280"/>
      <c r="V885" s="280">
        <f>IF('statement of marks'!FJ34="","",'statement of marks'!FJ34)</f>
        <v>100</v>
      </c>
      <c r="W885" s="280">
        <f>IF('statement of marks'!FK34="","",'statement of marks'!FK34)</f>
        <v>100</v>
      </c>
      <c r="X885" s="281" t="str">
        <f>IF('statement of marks'!FL34="","",'statement of marks'!FL34)</f>
        <v>A</v>
      </c>
    </row>
    <row r="886" spans="1:24" ht="15" customHeight="1">
      <c r="A886" s="283"/>
      <c r="B886" s="774" t="str">
        <f>IF('statement of marks'!$FO$3="","",'statement of marks'!$FO$3)</f>
        <v>PHYSICIAL EDUCATION</v>
      </c>
      <c r="C886" s="784"/>
      <c r="D886" s="783">
        <f>IF('statement of marks'!FO34="","",'statement of marks'!FO34)</f>
        <v>20</v>
      </c>
      <c r="E886" s="783"/>
      <c r="F886" s="783"/>
      <c r="G886" s="783">
        <f>IF('statement of marks'!FP34="","",'statement of marks'!FP34)</f>
        <v>20</v>
      </c>
      <c r="H886" s="783"/>
      <c r="I886" s="783"/>
      <c r="J886" s="783">
        <f>IF('statement of marks'!FR34="","",'statement of marks'!FR34)</f>
        <v>20</v>
      </c>
      <c r="K886" s="783"/>
      <c r="L886" s="783"/>
      <c r="M886" s="783">
        <f>IF('statement of marks'!FQ34="","",'statement of marks'!FQ34)</f>
        <v>20</v>
      </c>
      <c r="N886" s="783"/>
      <c r="O886" s="783"/>
      <c r="P886" s="783"/>
      <c r="Q886" s="783">
        <f>IF('statement of marks'!FS34="","",'statement of marks'!FS34)</f>
        <v>20</v>
      </c>
      <c r="R886" s="783"/>
      <c r="S886" s="783"/>
      <c r="T886" s="783"/>
      <c r="U886" s="280"/>
      <c r="V886" s="280">
        <f>IF('statement of marks'!FT34="","",'statement of marks'!FT34)</f>
        <v>100</v>
      </c>
      <c r="W886" s="280">
        <f>IF('statement of marks'!FU34="","",'statement of marks'!FU34)</f>
        <v>100</v>
      </c>
      <c r="X886" s="281" t="str">
        <f>IF('statement of marks'!FV34="","",'statement of marks'!FV34)</f>
        <v>A</v>
      </c>
    </row>
    <row r="887" spans="1:24" ht="15" customHeight="1">
      <c r="A887" s="283"/>
      <c r="B887" s="771" t="s">
        <v>174</v>
      </c>
      <c r="C887" s="774"/>
      <c r="D887" s="792" t="str">
        <f>details!$DZ$3</f>
        <v>AUGUST</v>
      </c>
      <c r="E887" s="792"/>
      <c r="F887" s="792"/>
      <c r="G887" s="792" t="str">
        <f>details!$ED$3</f>
        <v>OCTOBER</v>
      </c>
      <c r="H887" s="792"/>
      <c r="I887" s="792"/>
      <c r="J887" s="792" t="str">
        <f>details!$EL$3</f>
        <v>FEBURARY</v>
      </c>
      <c r="K887" s="792"/>
      <c r="L887" s="792"/>
      <c r="M887" s="792" t="str">
        <f>details!$EH$3</f>
        <v>DECEMBER</v>
      </c>
      <c r="N887" s="792"/>
      <c r="O887" s="792"/>
      <c r="P887" s="792"/>
      <c r="Q887" s="792" t="str">
        <f>details!$EP$3</f>
        <v>GRAND TOAL</v>
      </c>
      <c r="R887" s="792"/>
      <c r="S887" s="792"/>
      <c r="T887" s="792"/>
      <c r="U887" s="759" t="s">
        <v>119</v>
      </c>
      <c r="V887" s="760"/>
      <c r="W887" s="760"/>
      <c r="X887" s="761"/>
    </row>
    <row r="888" spans="1:24" ht="15" customHeight="1">
      <c r="A888" s="283"/>
      <c r="B888" s="774" t="s">
        <v>176</v>
      </c>
      <c r="C888" s="784"/>
      <c r="D888" s="826" t="str">
        <f>IF(details!EA34="","",details!EA34)</f>
        <v/>
      </c>
      <c r="E888" s="826"/>
      <c r="F888" s="826"/>
      <c r="G888" s="826" t="str">
        <f>IF(details!EE34="","",details!EE34)</f>
        <v/>
      </c>
      <c r="H888" s="826"/>
      <c r="I888" s="826"/>
      <c r="J888" s="826" t="str">
        <f>IF(details!EM34="","",details!EM34)</f>
        <v/>
      </c>
      <c r="K888" s="826"/>
      <c r="L888" s="826"/>
      <c r="M888" s="826" t="str">
        <f>IF(details!EI34="","",details!EI34)</f>
        <v/>
      </c>
      <c r="N888" s="826"/>
      <c r="O888" s="826"/>
      <c r="P888" s="826"/>
      <c r="Q888" s="826" t="str">
        <f>IF(details!EQ34="","",details!EQ34)</f>
        <v/>
      </c>
      <c r="R888" s="826"/>
      <c r="S888" s="826"/>
      <c r="T888" s="826"/>
      <c r="U888" s="762">
        <f>'statement of marks'!$HL$108</f>
        <v>45046</v>
      </c>
      <c r="V888" s="763"/>
      <c r="W888" s="763"/>
      <c r="X888" s="764"/>
    </row>
    <row r="889" spans="1:24" ht="15" customHeight="1">
      <c r="A889" s="283"/>
      <c r="B889" s="823" t="s">
        <v>175</v>
      </c>
      <c r="C889" s="824"/>
      <c r="D889" s="825" t="str">
        <f>IF(details!DZ34="","",details!DZ34)</f>
        <v/>
      </c>
      <c r="E889" s="825"/>
      <c r="F889" s="825"/>
      <c r="G889" s="825" t="str">
        <f>IF(details!ED34="","",details!ED34)</f>
        <v/>
      </c>
      <c r="H889" s="825"/>
      <c r="I889" s="825"/>
      <c r="J889" s="825" t="str">
        <f>IF(details!EL34="","",details!EL34)</f>
        <v/>
      </c>
      <c r="K889" s="825"/>
      <c r="L889" s="825"/>
      <c r="M889" s="825" t="str">
        <f>IF(details!EH34="","",details!EH34)</f>
        <v/>
      </c>
      <c r="N889" s="825"/>
      <c r="O889" s="825"/>
      <c r="P889" s="825"/>
      <c r="Q889" s="825" t="str">
        <f>IF(details!EP34="","",details!EP34)</f>
        <v/>
      </c>
      <c r="R889" s="825"/>
      <c r="S889" s="825"/>
      <c r="T889" s="825"/>
      <c r="U889" s="759"/>
      <c r="V889" s="760"/>
      <c r="W889" s="760"/>
      <c r="X889" s="761"/>
    </row>
    <row r="890" spans="1:24" ht="15" customHeight="1">
      <c r="A890" s="816"/>
      <c r="B890" s="818" t="s">
        <v>235</v>
      </c>
      <c r="C890" s="819"/>
      <c r="D890" s="813" t="s">
        <v>190</v>
      </c>
      <c r="E890" s="813"/>
      <c r="F890" s="813"/>
      <c r="G890" s="813" t="s">
        <v>191</v>
      </c>
      <c r="H890" s="813"/>
      <c r="I890" s="813"/>
      <c r="J890" s="813" t="s">
        <v>148</v>
      </c>
      <c r="K890" s="813"/>
      <c r="L890" s="813"/>
      <c r="M890" s="813" t="s">
        <v>224</v>
      </c>
      <c r="N890" s="813"/>
      <c r="O890" s="813"/>
      <c r="P890" s="813"/>
      <c r="Q890" s="822" t="s">
        <v>196</v>
      </c>
      <c r="R890" s="822"/>
      <c r="S890" s="822"/>
      <c r="T890" s="822"/>
      <c r="U890" s="813" t="s">
        <v>233</v>
      </c>
      <c r="V890" s="813"/>
      <c r="W890" s="813"/>
      <c r="X890" s="815"/>
    </row>
    <row r="891" spans="1:24" ht="15" customHeight="1">
      <c r="A891" s="817"/>
      <c r="B891" s="820"/>
      <c r="C891" s="821"/>
      <c r="D891" s="813">
        <f>'statement of marks'!HJ34</f>
        <v>1200</v>
      </c>
      <c r="E891" s="813"/>
      <c r="F891" s="813"/>
      <c r="G891" s="813">
        <f>'statement of marks'!HK34</f>
        <v>1095</v>
      </c>
      <c r="H891" s="813"/>
      <c r="I891" s="813"/>
      <c r="J891" s="814">
        <f>'statement of marks'!HL34</f>
        <v>91.25</v>
      </c>
      <c r="K891" s="814"/>
      <c r="L891" s="814"/>
      <c r="M891" s="813" t="str">
        <f>'statement of marks'!HO34</f>
        <v>A</v>
      </c>
      <c r="N891" s="813"/>
      <c r="O891" s="813"/>
      <c r="P891" s="813"/>
      <c r="Q891" s="813">
        <f>'statement of marks'!HN34</f>
        <v>6.9999999999999982</v>
      </c>
      <c r="R891" s="813"/>
      <c r="S891" s="813"/>
      <c r="T891" s="813"/>
      <c r="U891" s="813" t="str">
        <f>'statement of marks'!HI34</f>
        <v>PASSED</v>
      </c>
      <c r="V891" s="813"/>
      <c r="W891" s="813"/>
      <c r="X891" s="815"/>
    </row>
    <row r="892" spans="1:24" ht="15" customHeight="1">
      <c r="A892" s="283"/>
      <c r="B892" s="811" t="s">
        <v>177</v>
      </c>
      <c r="C892" s="812"/>
      <c r="D892" s="792"/>
      <c r="E892" s="792"/>
      <c r="F892" s="792"/>
      <c r="G892" s="792"/>
      <c r="H892" s="792"/>
      <c r="I892" s="792"/>
      <c r="J892" s="792"/>
      <c r="K892" s="792"/>
      <c r="L892" s="792"/>
      <c r="M892" s="792"/>
      <c r="N892" s="792"/>
      <c r="O892" s="792"/>
      <c r="P892" s="792"/>
      <c r="Q892" s="792"/>
      <c r="R892" s="792"/>
      <c r="S892" s="792"/>
      <c r="T892" s="792"/>
      <c r="U892" s="793"/>
      <c r="V892" s="794"/>
      <c r="W892" s="794"/>
      <c r="X892" s="804"/>
    </row>
    <row r="893" spans="1:24" ht="15" customHeight="1">
      <c r="A893" s="283"/>
      <c r="B893" s="809" t="s">
        <v>162</v>
      </c>
      <c r="C893" s="810"/>
      <c r="D893" s="792"/>
      <c r="E893" s="792"/>
      <c r="F893" s="792"/>
      <c r="G893" s="792"/>
      <c r="H893" s="792"/>
      <c r="I893" s="792"/>
      <c r="J893" s="792"/>
      <c r="K893" s="792"/>
      <c r="L893" s="792"/>
      <c r="M893" s="792"/>
      <c r="N893" s="792"/>
      <c r="O893" s="792"/>
      <c r="P893" s="792"/>
      <c r="Q893" s="792"/>
      <c r="R893" s="792"/>
      <c r="S893" s="792"/>
      <c r="T893" s="792"/>
      <c r="U893" s="796"/>
      <c r="V893" s="797"/>
      <c r="W893" s="797"/>
      <c r="X893" s="805"/>
    </row>
    <row r="894" spans="1:24" ht="15" customHeight="1">
      <c r="A894" s="283"/>
      <c r="B894" s="811" t="s">
        <v>163</v>
      </c>
      <c r="C894" s="812"/>
      <c r="D894" s="792"/>
      <c r="E894" s="792"/>
      <c r="F894" s="792"/>
      <c r="G894" s="792"/>
      <c r="H894" s="792"/>
      <c r="I894" s="792"/>
      <c r="J894" s="792"/>
      <c r="K894" s="792"/>
      <c r="L894" s="792"/>
      <c r="M894" s="792"/>
      <c r="N894" s="792"/>
      <c r="O894" s="792"/>
      <c r="P894" s="792"/>
      <c r="Q894" s="793" t="s">
        <v>225</v>
      </c>
      <c r="R894" s="794"/>
      <c r="S894" s="794"/>
      <c r="T894" s="795"/>
      <c r="U894" s="806"/>
      <c r="V894" s="807"/>
      <c r="W894" s="807"/>
      <c r="X894" s="808"/>
    </row>
    <row r="895" spans="1:24" ht="15" customHeight="1">
      <c r="A895" s="283"/>
      <c r="B895" s="802" t="s">
        <v>164</v>
      </c>
      <c r="C895" s="803"/>
      <c r="D895" s="792"/>
      <c r="E895" s="792"/>
      <c r="F895" s="792"/>
      <c r="G895" s="792"/>
      <c r="H895" s="792"/>
      <c r="I895" s="792"/>
      <c r="J895" s="792"/>
      <c r="K895" s="792"/>
      <c r="L895" s="792"/>
      <c r="M895" s="792"/>
      <c r="N895" s="792"/>
      <c r="O895" s="792"/>
      <c r="P895" s="792"/>
      <c r="Q895" s="796"/>
      <c r="R895" s="797"/>
      <c r="S895" s="797"/>
      <c r="T895" s="798"/>
      <c r="U895" s="785" t="s">
        <v>164</v>
      </c>
      <c r="V895" s="785"/>
      <c r="W895" s="785"/>
      <c r="X895" s="786"/>
    </row>
    <row r="896" spans="1:24" ht="15" customHeight="1" thickBot="1">
      <c r="A896" s="282"/>
      <c r="B896" s="787" t="s">
        <v>226</v>
      </c>
      <c r="C896" s="788"/>
      <c r="D896" s="789"/>
      <c r="E896" s="789"/>
      <c r="F896" s="789"/>
      <c r="G896" s="789"/>
      <c r="H896" s="789"/>
      <c r="I896" s="789"/>
      <c r="J896" s="789"/>
      <c r="K896" s="789"/>
      <c r="L896" s="789"/>
      <c r="M896" s="789"/>
      <c r="N896" s="789"/>
      <c r="O896" s="789"/>
      <c r="P896" s="789"/>
      <c r="Q896" s="799"/>
      <c r="R896" s="800"/>
      <c r="S896" s="800"/>
      <c r="T896" s="801"/>
      <c r="U896" s="790" t="s">
        <v>180</v>
      </c>
      <c r="V896" s="790"/>
      <c r="W896" s="790"/>
      <c r="X896" s="791"/>
    </row>
    <row r="897" spans="1:24" ht="15" customHeight="1">
      <c r="A897" s="285"/>
      <c r="B897" s="765" t="s">
        <v>179</v>
      </c>
      <c r="C897" s="766"/>
      <c r="D897" s="766"/>
      <c r="E897" s="766"/>
      <c r="F897" s="766"/>
      <c r="G897" s="766"/>
      <c r="H897" s="766"/>
      <c r="I897" s="766"/>
      <c r="J897" s="766"/>
      <c r="K897" s="766"/>
      <c r="L897" s="766"/>
      <c r="M897" s="766"/>
      <c r="N897" s="766"/>
      <c r="O897" s="766"/>
      <c r="P897" s="766"/>
      <c r="Q897" s="766"/>
      <c r="R897" s="766"/>
      <c r="S897" s="766"/>
      <c r="T897" s="766"/>
      <c r="U897" s="766"/>
      <c r="V897" s="766"/>
      <c r="W897" s="766"/>
      <c r="X897" s="767"/>
    </row>
    <row r="898" spans="1:24" ht="15" customHeight="1">
      <c r="A898" s="283"/>
      <c r="B898" s="768" t="str">
        <f>IF('statement of marks'!$A$1="","",'statement of marks'!$A$1)</f>
        <v>GOVT. HR. SEC. SCHOOL, MARJEEVI, NIMBAHERA</v>
      </c>
      <c r="C898" s="769"/>
      <c r="D898" s="769"/>
      <c r="E898" s="769"/>
      <c r="F898" s="769"/>
      <c r="G898" s="769"/>
      <c r="H898" s="769"/>
      <c r="I898" s="769"/>
      <c r="J898" s="769"/>
      <c r="K898" s="769"/>
      <c r="L898" s="769"/>
      <c r="M898" s="769"/>
      <c r="N898" s="769"/>
      <c r="O898" s="769"/>
      <c r="P898" s="769"/>
      <c r="Q898" s="769"/>
      <c r="R898" s="769"/>
      <c r="S898" s="769"/>
      <c r="T898" s="769"/>
      <c r="U898" s="769"/>
      <c r="V898" s="769"/>
      <c r="W898" s="769"/>
      <c r="X898" s="770"/>
    </row>
    <row r="899" spans="1:24" ht="15" customHeight="1">
      <c r="A899" s="283"/>
      <c r="B899" s="771" t="s">
        <v>118</v>
      </c>
      <c r="C899" s="771"/>
      <c r="D899" s="771" t="str">
        <f>IF('statement of marks'!$H$3="","",'statement of marks'!$H$3)</f>
        <v>2022-23</v>
      </c>
      <c r="E899" s="771"/>
      <c r="F899" s="771"/>
      <c r="G899" s="771"/>
      <c r="H899" s="771"/>
      <c r="I899" s="771"/>
      <c r="J899" s="771"/>
      <c r="K899" s="771"/>
      <c r="L899" s="771"/>
      <c r="M899" s="771"/>
      <c r="N899" s="771"/>
      <c r="O899" s="771"/>
      <c r="P899" s="771"/>
      <c r="Q899" s="771"/>
      <c r="R899" s="771"/>
      <c r="S899" s="771"/>
      <c r="T899" s="771"/>
      <c r="U899" s="771"/>
      <c r="V899" s="771"/>
      <c r="W899" s="771"/>
      <c r="X899" s="772"/>
    </row>
    <row r="900" spans="1:24" ht="15" customHeight="1">
      <c r="A900" s="283"/>
      <c r="B900" s="771" t="s">
        <v>158</v>
      </c>
      <c r="C900" s="771"/>
      <c r="D900" s="771" t="str">
        <f>IF('statement of marks'!I35="","",'statement of marks'!I35)</f>
        <v>A29</v>
      </c>
      <c r="E900" s="771"/>
      <c r="F900" s="771"/>
      <c r="G900" s="771"/>
      <c r="H900" s="771"/>
      <c r="I900" s="771"/>
      <c r="J900" s="771"/>
      <c r="K900" s="771"/>
      <c r="L900" s="771"/>
      <c r="M900" s="771"/>
      <c r="N900" s="771"/>
      <c r="O900" s="771"/>
      <c r="P900" s="771"/>
      <c r="Q900" s="771"/>
      <c r="R900" s="771"/>
      <c r="S900" s="771"/>
      <c r="T900" s="771"/>
      <c r="U900" s="771"/>
      <c r="V900" s="771"/>
      <c r="W900" s="771"/>
      <c r="X900" s="772"/>
    </row>
    <row r="901" spans="1:24" ht="15" customHeight="1">
      <c r="A901" s="283"/>
      <c r="B901" s="771" t="s">
        <v>20</v>
      </c>
      <c r="C901" s="771"/>
      <c r="D901" s="771" t="str">
        <f>IF('statement of marks'!J35="","",'statement of marks'!J35)</f>
        <v>B29</v>
      </c>
      <c r="E901" s="771"/>
      <c r="F901" s="771"/>
      <c r="G901" s="771"/>
      <c r="H901" s="771"/>
      <c r="I901" s="771"/>
      <c r="J901" s="771"/>
      <c r="K901" s="771"/>
      <c r="L901" s="771"/>
      <c r="M901" s="771"/>
      <c r="N901" s="771"/>
      <c r="O901" s="771"/>
      <c r="P901" s="771"/>
      <c r="Q901" s="771"/>
      <c r="R901" s="771"/>
      <c r="S901" s="771"/>
      <c r="T901" s="771"/>
      <c r="U901" s="771"/>
      <c r="V901" s="771"/>
      <c r="W901" s="771"/>
      <c r="X901" s="772"/>
    </row>
    <row r="902" spans="1:24" ht="15" customHeight="1">
      <c r="A902" s="283"/>
      <c r="B902" s="773" t="s">
        <v>21</v>
      </c>
      <c r="C902" s="773"/>
      <c r="D902" s="773" t="str">
        <f>IF('statement of marks'!K35="","",'statement of marks'!K35)</f>
        <v>C29</v>
      </c>
      <c r="E902" s="773"/>
      <c r="F902" s="773"/>
      <c r="G902" s="771"/>
      <c r="H902" s="771"/>
      <c r="I902" s="771"/>
      <c r="J902" s="771"/>
      <c r="K902" s="771"/>
      <c r="L902" s="771"/>
      <c r="M902" s="771"/>
      <c r="N902" s="771"/>
      <c r="O902" s="771"/>
      <c r="P902" s="771"/>
      <c r="Q902" s="771"/>
      <c r="R902" s="771"/>
      <c r="S902" s="771"/>
      <c r="T902" s="771"/>
      <c r="U902" s="771"/>
      <c r="V902" s="771"/>
      <c r="W902" s="771"/>
      <c r="X902" s="772"/>
    </row>
    <row r="903" spans="1:24" ht="15" customHeight="1">
      <c r="A903" s="283"/>
      <c r="B903" s="771" t="s">
        <v>159</v>
      </c>
      <c r="C903" s="771"/>
      <c r="D903" s="771" t="str">
        <f>IF('statement of marks'!$G$3="","",'statement of marks'!$G$3)</f>
        <v>6 A</v>
      </c>
      <c r="E903" s="771"/>
      <c r="F903" s="774"/>
      <c r="G903" s="775" t="s">
        <v>160</v>
      </c>
      <c r="H903" s="775"/>
      <c r="I903" s="775"/>
      <c r="J903" s="775">
        <f>IF('statement of marks'!D35="","",'statement of marks'!D35)</f>
        <v>829</v>
      </c>
      <c r="K903" s="775"/>
      <c r="L903" s="775"/>
      <c r="M903" s="776" t="s">
        <v>79</v>
      </c>
      <c r="N903" s="938"/>
      <c r="O903" s="775"/>
      <c r="P903" s="775"/>
      <c r="Q903" s="775" t="str">
        <f>IF('statement of marks'!F35="","",'statement of marks'!F35)</f>
        <v/>
      </c>
      <c r="R903" s="775"/>
      <c r="S903" s="775"/>
      <c r="T903" s="777"/>
      <c r="U903" s="778" t="str">
        <f>IF('statement of marks'!$I$3="","",'statement of marks'!$I$3)</f>
        <v>SCHOOL DISE CODE</v>
      </c>
      <c r="V903" s="779"/>
      <c r="W903" s="779"/>
      <c r="X903" s="780"/>
    </row>
    <row r="904" spans="1:24" ht="15" customHeight="1">
      <c r="A904" s="283"/>
      <c r="B904" s="263" t="s">
        <v>172</v>
      </c>
      <c r="C904" s="264"/>
      <c r="D904" s="781" t="str">
        <f>IF('statement of marks'!G35="","",'statement of marks'!G35)</f>
        <v/>
      </c>
      <c r="E904" s="782"/>
      <c r="F904" s="782"/>
      <c r="G904" s="834" t="str">
        <f>IF('statement of marks'!H35="","",'statement of marks'!H35)</f>
        <v/>
      </c>
      <c r="H904" s="834"/>
      <c r="I904" s="834"/>
      <c r="J904" s="834"/>
      <c r="K904" s="834"/>
      <c r="L904" s="834"/>
      <c r="M904" s="834"/>
      <c r="N904" s="834"/>
      <c r="O904" s="834"/>
      <c r="P904" s="834"/>
      <c r="Q904" s="834"/>
      <c r="R904" s="834"/>
      <c r="S904" s="834"/>
      <c r="T904" s="835"/>
      <c r="U904" s="774" t="str">
        <f>IF('statement of marks'!$J$3="","",'statement of marks'!$J$3)</f>
        <v>08291009401</v>
      </c>
      <c r="V904" s="784"/>
      <c r="W904" s="784"/>
      <c r="X904" s="836"/>
    </row>
    <row r="905" spans="1:24" ht="15" customHeight="1">
      <c r="A905" s="283"/>
      <c r="B905" s="265" t="s">
        <v>161</v>
      </c>
      <c r="C905" s="266" t="s">
        <v>166</v>
      </c>
      <c r="D905" s="837" t="s">
        <v>168</v>
      </c>
      <c r="E905" s="837"/>
      <c r="F905" s="837"/>
      <c r="G905" s="837" t="s">
        <v>169</v>
      </c>
      <c r="H905" s="837"/>
      <c r="I905" s="837"/>
      <c r="J905" s="837" t="s">
        <v>170</v>
      </c>
      <c r="K905" s="837"/>
      <c r="L905" s="837"/>
      <c r="M905" s="838" t="s">
        <v>171</v>
      </c>
      <c r="N905" s="838"/>
      <c r="O905" s="838"/>
      <c r="P905" s="838"/>
      <c r="Q905" s="839" t="s">
        <v>217</v>
      </c>
      <c r="R905" s="841" t="s">
        <v>91</v>
      </c>
      <c r="S905" s="841"/>
      <c r="T905" s="841"/>
      <c r="U905" s="842"/>
      <c r="V905" s="783" t="s">
        <v>218</v>
      </c>
      <c r="W905" s="783"/>
      <c r="X905" s="831"/>
    </row>
    <row r="906" spans="1:24" ht="15" customHeight="1">
      <c r="A906" s="283"/>
      <c r="B906" s="265"/>
      <c r="C906" s="266"/>
      <c r="D906" s="267" t="s">
        <v>219</v>
      </c>
      <c r="E906" s="267" t="s">
        <v>220</v>
      </c>
      <c r="F906" s="268" t="s">
        <v>221</v>
      </c>
      <c r="G906" s="267" t="s">
        <v>219</v>
      </c>
      <c r="H906" s="267" t="s">
        <v>220</v>
      </c>
      <c r="I906" s="268" t="s">
        <v>221</v>
      </c>
      <c r="J906" s="267" t="s">
        <v>219</v>
      </c>
      <c r="K906" s="267" t="s">
        <v>220</v>
      </c>
      <c r="L906" s="268" t="s">
        <v>221</v>
      </c>
      <c r="M906" s="267" t="s">
        <v>219</v>
      </c>
      <c r="N906" s="943" t="s">
        <v>332</v>
      </c>
      <c r="O906" s="267" t="s">
        <v>220</v>
      </c>
      <c r="P906" s="268" t="s">
        <v>221</v>
      </c>
      <c r="Q906" s="840"/>
      <c r="R906" s="267" t="s">
        <v>219</v>
      </c>
      <c r="S906" s="943" t="s">
        <v>332</v>
      </c>
      <c r="T906" s="267" t="s">
        <v>220</v>
      </c>
      <c r="U906" s="268" t="s">
        <v>221</v>
      </c>
      <c r="V906" s="269" t="s">
        <v>26</v>
      </c>
      <c r="W906" s="270" t="s">
        <v>222</v>
      </c>
      <c r="X906" s="271" t="s">
        <v>69</v>
      </c>
    </row>
    <row r="907" spans="1:24" ht="15" customHeight="1">
      <c r="A907" s="284"/>
      <c r="B907" s="832" t="s">
        <v>167</v>
      </c>
      <c r="C907" s="833"/>
      <c r="D907" s="272">
        <f>IF('statement of marks'!L$6="","",'statement of marks'!L$6)</f>
        <v>5</v>
      </c>
      <c r="E907" s="272">
        <f>IF('statement of marks'!M$6="","",'statement of marks'!M$6)</f>
        <v>5</v>
      </c>
      <c r="F907" s="273">
        <f>IF('statement of marks'!N$6="","",'statement of marks'!N$6)</f>
        <v>10</v>
      </c>
      <c r="G907" s="272">
        <f>IF('statement of marks'!O$6="","",'statement of marks'!O$6)</f>
        <v>5</v>
      </c>
      <c r="H907" s="272">
        <f>IF('statement of marks'!P$6="","",'statement of marks'!P$6)</f>
        <v>5</v>
      </c>
      <c r="I907" s="273">
        <f>IF('statement of marks'!Q$6="","",'statement of marks'!Q$6)</f>
        <v>10</v>
      </c>
      <c r="J907" s="272">
        <f>IF('statement of marks'!R$6="","",'statement of marks'!R$6)</f>
        <v>5</v>
      </c>
      <c r="K907" s="272">
        <f>IF('statement of marks'!S$6="","",'statement of marks'!S$6)</f>
        <v>5</v>
      </c>
      <c r="L907" s="273">
        <f>IF('statement of marks'!T$6="","",'statement of marks'!T$6)</f>
        <v>10</v>
      </c>
      <c r="M907" s="272">
        <f>IF('statement of marks'!V$6="","",'statement of marks'!V$6)</f>
        <v>30</v>
      </c>
      <c r="N907" s="944">
        <f>IF('statement of marks'!W$6="","",'statement of marks'!W$6)</f>
        <v>30</v>
      </c>
      <c r="O907" s="272">
        <f>IF('statement of marks'!X$6="","",'statement of marks'!X$6)</f>
        <v>10</v>
      </c>
      <c r="P907" s="273">
        <f>IF('statement of marks'!Y$6="","",'statement of marks'!Y$6)</f>
        <v>70</v>
      </c>
      <c r="Q907" s="274">
        <f>IF('statement of marks'!Z$6="","",'statement of marks'!Z$6)</f>
        <v>100</v>
      </c>
      <c r="R907" s="272">
        <f>IF('statement of marks'!AA$6="","",'statement of marks'!AA$6)</f>
        <v>40</v>
      </c>
      <c r="S907" s="944">
        <f>IF('statement of marks'!AB$6="","",'statement of marks'!AB$6)</f>
        <v>40</v>
      </c>
      <c r="T907" s="272">
        <f>IF('statement of marks'!AC$6="","",'statement of marks'!AC$6)</f>
        <v>20</v>
      </c>
      <c r="U907" s="273">
        <f>IF('statement of marks'!AD$6="","",'statement of marks'!AD$6)</f>
        <v>100</v>
      </c>
      <c r="V907" s="275">
        <f>IF('statement of marks'!AE$6="","",'statement of marks'!AE$6)</f>
        <v>200</v>
      </c>
      <c r="W907" s="272" t="str">
        <f>IF('statement of marks'!AF$6="","",'statement of marks'!AF$6)</f>
        <v/>
      </c>
      <c r="X907" s="276" t="str">
        <f>IF('statement of marks'!AG$6="","",'statement of marks'!AG$6)</f>
        <v/>
      </c>
    </row>
    <row r="908" spans="1:24" ht="15" customHeight="1">
      <c r="A908" s="283"/>
      <c r="B908" s="774" t="str">
        <f>IF('statement of marks'!$L$3="","",'statement of marks'!$L$3)</f>
        <v>HINDI</v>
      </c>
      <c r="C908" s="784"/>
      <c r="D908" s="270">
        <f>IF('statement of marks'!L35="","",'statement of marks'!L35)</f>
        <v>5</v>
      </c>
      <c r="E908" s="270">
        <f>IF('statement of marks'!M35="","",'statement of marks'!M35)</f>
        <v>5</v>
      </c>
      <c r="F908" s="277">
        <f>IF('statement of marks'!N35="","",'statement of marks'!N35)</f>
        <v>10</v>
      </c>
      <c r="G908" s="270">
        <f>IF('statement of marks'!O35="","",'statement of marks'!O35)</f>
        <v>5</v>
      </c>
      <c r="H908" s="270">
        <f>IF('statement of marks'!P35="","",'statement of marks'!P35)</f>
        <v>5</v>
      </c>
      <c r="I908" s="277">
        <f>IF('statement of marks'!Q35="","",'statement of marks'!Q35)</f>
        <v>10</v>
      </c>
      <c r="J908" s="270">
        <f>IF('statement of marks'!R35="","",'statement of marks'!R35)</f>
        <v>5</v>
      </c>
      <c r="K908" s="270">
        <f>IF('statement of marks'!S35="","",'statement of marks'!S35)</f>
        <v>5</v>
      </c>
      <c r="L908" s="277">
        <f>IF('statement of marks'!T35="","",'statement of marks'!T35)</f>
        <v>10</v>
      </c>
      <c r="M908" s="270">
        <f>IF('statement of marks'!V35="","",'statement of marks'!V35)</f>
        <v>22</v>
      </c>
      <c r="N908" s="944">
        <f>IF('statement of marks'!W35="","",'statement of marks'!W35)</f>
        <v>22</v>
      </c>
      <c r="O908" s="270">
        <f>IF('statement of marks'!X35="","",'statement of marks'!X35)</f>
        <v>2</v>
      </c>
      <c r="P908" s="277">
        <f>IF('statement of marks'!Y35="","",'statement of marks'!Y35)</f>
        <v>46</v>
      </c>
      <c r="Q908" s="278">
        <f>IF('statement of marks'!Z35="","",'statement of marks'!Z35)</f>
        <v>76</v>
      </c>
      <c r="R908" s="270">
        <f>IF('statement of marks'!AA35="","",'statement of marks'!AA35)</f>
        <v>32</v>
      </c>
      <c r="S908" s="944">
        <f>IF('statement of marks'!AB35="","",'statement of marks'!AB35)</f>
        <v>32</v>
      </c>
      <c r="T908" s="270">
        <f>IF('statement of marks'!AC35="","",'statement of marks'!AC35)</f>
        <v>20</v>
      </c>
      <c r="U908" s="277">
        <f>IF('statement of marks'!AD35="","",'statement of marks'!AD35)</f>
        <v>84</v>
      </c>
      <c r="V908" s="279">
        <f>IF('statement of marks'!AE35="","",'statement of marks'!AE35)</f>
        <v>160</v>
      </c>
      <c r="W908" s="270">
        <f>IF('statement of marks'!AF35="","",'statement of marks'!AF35)</f>
        <v>80</v>
      </c>
      <c r="X908" s="271" t="str">
        <f>IF('statement of marks'!AG35="","",'statement of marks'!AG35)</f>
        <v>B</v>
      </c>
    </row>
    <row r="909" spans="1:24" ht="15" customHeight="1">
      <c r="A909" s="283"/>
      <c r="B909" s="774" t="str">
        <f>IF('statement of marks'!$AJ$3="","",'statement of marks'!$AJ$3)</f>
        <v>ENGLISH</v>
      </c>
      <c r="C909" s="784"/>
      <c r="D909" s="270">
        <f>IF('statement of marks'!AJ35="","",'statement of marks'!AJ35)</f>
        <v>5</v>
      </c>
      <c r="E909" s="270">
        <f>IF('statement of marks'!AK35="","",'statement of marks'!AK35)</f>
        <v>5</v>
      </c>
      <c r="F909" s="277">
        <f>IF('statement of marks'!AL35="","",'statement of marks'!AL35)</f>
        <v>10</v>
      </c>
      <c r="G909" s="270">
        <f>IF('statement of marks'!AM35="","",'statement of marks'!AM35)</f>
        <v>5</v>
      </c>
      <c r="H909" s="270">
        <f>IF('statement of marks'!AN35="","",'statement of marks'!AN35)</f>
        <v>5</v>
      </c>
      <c r="I909" s="277">
        <f>IF('statement of marks'!AO35="","",'statement of marks'!AO35)</f>
        <v>10</v>
      </c>
      <c r="J909" s="270">
        <f>IF('statement of marks'!AP35="","",'statement of marks'!AP35)</f>
        <v>5</v>
      </c>
      <c r="K909" s="270">
        <f>IF('statement of marks'!AQ35="","",'statement of marks'!AQ35)</f>
        <v>5</v>
      </c>
      <c r="L909" s="277">
        <f>IF('statement of marks'!AR35="","",'statement of marks'!AR35)</f>
        <v>10</v>
      </c>
      <c r="M909" s="270">
        <f>IF('statement of marks'!AT35="","",'statement of marks'!AT35)</f>
        <v>22</v>
      </c>
      <c r="N909" s="944">
        <f>IF('statement of marks'!AU35="","",'statement of marks'!AU35)</f>
        <v>22</v>
      </c>
      <c r="O909" s="270">
        <f>IF('statement of marks'!AV35="","",'statement of marks'!AV35)</f>
        <v>2</v>
      </c>
      <c r="P909" s="277">
        <f>IF('statement of marks'!AW35="","",'statement of marks'!AW35)</f>
        <v>46</v>
      </c>
      <c r="Q909" s="278">
        <f>IF('statement of marks'!AX35="","",'statement of marks'!AX35)</f>
        <v>76</v>
      </c>
      <c r="R909" s="270">
        <f>IF('statement of marks'!AY35="","",'statement of marks'!AY35)</f>
        <v>32</v>
      </c>
      <c r="S909" s="944">
        <f>IF('statement of marks'!AZ35="","",'statement of marks'!AZ35)</f>
        <v>32</v>
      </c>
      <c r="T909" s="270">
        <f>IF('statement of marks'!BA35="","",'statement of marks'!BA35)</f>
        <v>20</v>
      </c>
      <c r="U909" s="277">
        <f>IF('statement of marks'!BB35="","",'statement of marks'!BB35)</f>
        <v>84</v>
      </c>
      <c r="V909" s="279">
        <f>IF('statement of marks'!BC35="","",'statement of marks'!BC35)</f>
        <v>160</v>
      </c>
      <c r="W909" s="270">
        <f>IF('statement of marks'!BD35="","",'statement of marks'!BD35)</f>
        <v>80</v>
      </c>
      <c r="X909" s="271" t="str">
        <f>IF('statement of marks'!BE35="","",'statement of marks'!BE35)</f>
        <v>B</v>
      </c>
    </row>
    <row r="910" spans="1:24" ht="15" customHeight="1">
      <c r="A910" s="283"/>
      <c r="B910" s="774" t="str">
        <f>IF('statement of marks'!BH35="s","SANSKRIT",IF('statement of marks'!BH35="u","URDU",IF('statement of marks'!BH35="g","GUJRATI",IF('statement of marks'!BH35="p","PUNJABI",IF('statement of marks'!BH35="sd","fla/kh","THIRD LANGUAGE")))))</f>
        <v>SANSKRIT</v>
      </c>
      <c r="C910" s="784"/>
      <c r="D910" s="270">
        <f>IF('statement of marks'!BI35="","",'statement of marks'!BI35)</f>
        <v>5</v>
      </c>
      <c r="E910" s="270">
        <f>IF('statement of marks'!BJ35="","",'statement of marks'!BJ35)</f>
        <v>5</v>
      </c>
      <c r="F910" s="277">
        <f>IF('statement of marks'!BK35="","",'statement of marks'!BK35)</f>
        <v>10</v>
      </c>
      <c r="G910" s="270">
        <f>IF('statement of marks'!BL35="","",'statement of marks'!BL35)</f>
        <v>5</v>
      </c>
      <c r="H910" s="270">
        <f>IF('statement of marks'!BM35="","",'statement of marks'!BM35)</f>
        <v>5</v>
      </c>
      <c r="I910" s="277">
        <f>IF('statement of marks'!BN35="","",'statement of marks'!BN35)</f>
        <v>10</v>
      </c>
      <c r="J910" s="270">
        <f>IF('statement of marks'!BO35="","",'statement of marks'!BO35)</f>
        <v>5</v>
      </c>
      <c r="K910" s="270">
        <f>IF('statement of marks'!BP35="","",'statement of marks'!BP35)</f>
        <v>5</v>
      </c>
      <c r="L910" s="277">
        <f>IF('statement of marks'!BQ35="","",'statement of marks'!BQ35)</f>
        <v>10</v>
      </c>
      <c r="M910" s="270">
        <f>IF('statement of marks'!BS35="","",'statement of marks'!BS35)</f>
        <v>50</v>
      </c>
      <c r="N910" s="944"/>
      <c r="O910" s="270">
        <f>IF('statement of marks'!BT35="","",'statement of marks'!BT35)</f>
        <v>20</v>
      </c>
      <c r="P910" s="277">
        <f>IF('statement of marks'!BU35="","",'statement of marks'!BU35)</f>
        <v>70</v>
      </c>
      <c r="Q910" s="278">
        <f>IF('statement of marks'!BV35="","",'statement of marks'!BV35)</f>
        <v>100</v>
      </c>
      <c r="R910" s="270">
        <f>IF('statement of marks'!BW35="","",'statement of marks'!BW35)</f>
        <v>70</v>
      </c>
      <c r="S910" s="944"/>
      <c r="T910" s="270">
        <f>IF('statement of marks'!BX35="","",'statement of marks'!BX35)</f>
        <v>30</v>
      </c>
      <c r="U910" s="277">
        <f>IF('statement of marks'!BY35="","",'statement of marks'!BY35)</f>
        <v>100</v>
      </c>
      <c r="V910" s="279">
        <f>IF('statement of marks'!BZ35="","",'statement of marks'!BZ35)</f>
        <v>200</v>
      </c>
      <c r="W910" s="270">
        <f>IF('statement of marks'!CA35="","",'statement of marks'!CA35)</f>
        <v>100</v>
      </c>
      <c r="X910" s="271" t="str">
        <f>IF('statement of marks'!CB35="","",'statement of marks'!CB35)</f>
        <v>A</v>
      </c>
    </row>
    <row r="911" spans="1:24" ht="15" customHeight="1">
      <c r="A911" s="283"/>
      <c r="B911" s="774" t="str">
        <f>IF('statement of marks'!$CE$3="","",'statement of marks'!$CE$3)</f>
        <v>MATHEMATICS</v>
      </c>
      <c r="C911" s="784"/>
      <c r="D911" s="270">
        <f>IF('statement of marks'!CE35="","",'statement of marks'!CE35)</f>
        <v>5</v>
      </c>
      <c r="E911" s="270">
        <f>IF('statement of marks'!CF35="","",'statement of marks'!CF35)</f>
        <v>5</v>
      </c>
      <c r="F911" s="277">
        <f>IF('statement of marks'!CG35="","",'statement of marks'!CG35)</f>
        <v>10</v>
      </c>
      <c r="G911" s="270">
        <f>IF('statement of marks'!CH35="","",'statement of marks'!CH35)</f>
        <v>5</v>
      </c>
      <c r="H911" s="270">
        <f>IF('statement of marks'!CI35="","",'statement of marks'!CI35)</f>
        <v>5</v>
      </c>
      <c r="I911" s="277">
        <f>IF('statement of marks'!CJ35="","",'statement of marks'!CJ35)</f>
        <v>10</v>
      </c>
      <c r="J911" s="270">
        <f>IF('statement of marks'!CK35="","",'statement of marks'!CK35)</f>
        <v>5</v>
      </c>
      <c r="K911" s="270">
        <f>IF('statement of marks'!CL35="","",'statement of marks'!CL35)</f>
        <v>5</v>
      </c>
      <c r="L911" s="277">
        <f>IF('statement of marks'!CM35="","",'statement of marks'!CM35)</f>
        <v>10</v>
      </c>
      <c r="M911" s="270">
        <f>IF('statement of marks'!CO35="","",'statement of marks'!CO35)</f>
        <v>22</v>
      </c>
      <c r="N911" s="944">
        <f>IF('statement of marks'!CP35="","",'statement of marks'!CP35)</f>
        <v>22</v>
      </c>
      <c r="O911" s="270">
        <f>IF('statement of marks'!CQ35="","",'statement of marks'!CQ35)</f>
        <v>2</v>
      </c>
      <c r="P911" s="277">
        <f>IF('statement of marks'!CR35="","",'statement of marks'!CR35)</f>
        <v>46</v>
      </c>
      <c r="Q911" s="278">
        <f>IF('statement of marks'!CS35="","",'statement of marks'!CS35)</f>
        <v>76</v>
      </c>
      <c r="R911" s="270">
        <f>IF('statement of marks'!CT35="","",'statement of marks'!CT35)</f>
        <v>32</v>
      </c>
      <c r="S911" s="944">
        <f>IF('statement of marks'!CU35="","",'statement of marks'!CU35)</f>
        <v>32</v>
      </c>
      <c r="T911" s="270">
        <f>IF('statement of marks'!CV35="","",'statement of marks'!CV35)</f>
        <v>20</v>
      </c>
      <c r="U911" s="277">
        <f>IF('statement of marks'!CW35="","",'statement of marks'!CW35)</f>
        <v>84</v>
      </c>
      <c r="V911" s="279">
        <f>IF('statement of marks'!CX35="","",'statement of marks'!CX35)</f>
        <v>160</v>
      </c>
      <c r="W911" s="270">
        <f>IF('statement of marks'!CY35="","",'statement of marks'!CY35)</f>
        <v>80</v>
      </c>
      <c r="X911" s="271" t="str">
        <f>IF('statement of marks'!CZ35="","",'statement of marks'!CZ35)</f>
        <v>B</v>
      </c>
    </row>
    <row r="912" spans="1:24" ht="15" customHeight="1">
      <c r="A912" s="283"/>
      <c r="B912" s="774" t="str">
        <f>IF('statement of marks'!$DC$3="","",'statement of marks'!$DC$3)</f>
        <v>SCIENCE</v>
      </c>
      <c r="C912" s="784"/>
      <c r="D912" s="270">
        <f>IF('statement of marks'!DC35="","",'statement of marks'!DC35)</f>
        <v>5</v>
      </c>
      <c r="E912" s="270">
        <f>IF('statement of marks'!DD35="","",'statement of marks'!DD35)</f>
        <v>5</v>
      </c>
      <c r="F912" s="277">
        <f>IF('statement of marks'!DE35="","",'statement of marks'!DE35)</f>
        <v>10</v>
      </c>
      <c r="G912" s="270">
        <f>IF('statement of marks'!DF35="","",'statement of marks'!DF35)</f>
        <v>5</v>
      </c>
      <c r="H912" s="270">
        <f>IF('statement of marks'!DG35="","",'statement of marks'!DG35)</f>
        <v>5</v>
      </c>
      <c r="I912" s="277">
        <f>IF('statement of marks'!DH35="","",'statement of marks'!DH35)</f>
        <v>10</v>
      </c>
      <c r="J912" s="270">
        <f>IF('statement of marks'!DI35="","",'statement of marks'!DI35)</f>
        <v>5</v>
      </c>
      <c r="K912" s="270">
        <f>IF('statement of marks'!DJ35="","",'statement of marks'!DJ35)</f>
        <v>5</v>
      </c>
      <c r="L912" s="277">
        <f>IF('statement of marks'!DK35="","",'statement of marks'!DK35)</f>
        <v>10</v>
      </c>
      <c r="M912" s="270">
        <f>IF('statement of marks'!DM35="","",'statement of marks'!DM35)</f>
        <v>50</v>
      </c>
      <c r="N912" s="944"/>
      <c r="O912" s="270">
        <f>IF('statement of marks'!DN35="","",'statement of marks'!DN35)</f>
        <v>20</v>
      </c>
      <c r="P912" s="277">
        <f>IF('statement of marks'!DO35="","",'statement of marks'!DO35)</f>
        <v>70</v>
      </c>
      <c r="Q912" s="278">
        <f>IF('statement of marks'!DP35="","",'statement of marks'!DP35)</f>
        <v>100</v>
      </c>
      <c r="R912" s="270">
        <f>IF('statement of marks'!DQ35="","",'statement of marks'!DQ35)</f>
        <v>70</v>
      </c>
      <c r="S912" s="944"/>
      <c r="T912" s="270">
        <f>IF('statement of marks'!DR35="","",'statement of marks'!DR35)</f>
        <v>30</v>
      </c>
      <c r="U912" s="277">
        <f>IF('statement of marks'!DS35="","",'statement of marks'!DS35)</f>
        <v>100</v>
      </c>
      <c r="V912" s="279">
        <f>IF('statement of marks'!DT35="","",'statement of marks'!DT35)</f>
        <v>200</v>
      </c>
      <c r="W912" s="270">
        <f>IF('statement of marks'!DU35="","",'statement of marks'!DU35)</f>
        <v>100</v>
      </c>
      <c r="X912" s="271" t="str">
        <f>IF('statement of marks'!DV35="","",'statement of marks'!DV35)</f>
        <v>A</v>
      </c>
    </row>
    <row r="913" spans="1:24" ht="15" customHeight="1">
      <c r="A913" s="283"/>
      <c r="B913" s="774" t="str">
        <f>IF('statement of marks'!$DY$3="","",'statement of marks'!$DY$3)</f>
        <v>SOCIAL STUDIES</v>
      </c>
      <c r="C913" s="784"/>
      <c r="D913" s="270">
        <f>IF('statement of marks'!DY35="","",'statement of marks'!DY35)</f>
        <v>5</v>
      </c>
      <c r="E913" s="270">
        <f>IF('statement of marks'!DZ35="","",'statement of marks'!DZ35)</f>
        <v>5</v>
      </c>
      <c r="F913" s="277">
        <f>IF('statement of marks'!EA35="","",'statement of marks'!EA35)</f>
        <v>10</v>
      </c>
      <c r="G913" s="270">
        <f>IF('statement of marks'!EB35="","",'statement of marks'!EB35)</f>
        <v>5</v>
      </c>
      <c r="H913" s="270">
        <f>IF('statement of marks'!EC35="","",'statement of marks'!EC35)</f>
        <v>5</v>
      </c>
      <c r="I913" s="277">
        <f>IF('statement of marks'!ED35="","",'statement of marks'!ED35)</f>
        <v>10</v>
      </c>
      <c r="J913" s="270">
        <f>IF('statement of marks'!EE35="","",'statement of marks'!EE35)</f>
        <v>5</v>
      </c>
      <c r="K913" s="270">
        <f>IF('statement of marks'!EF35="","",'statement of marks'!EF35)</f>
        <v>5</v>
      </c>
      <c r="L913" s="277">
        <f>IF('statement of marks'!EG35="","",'statement of marks'!EG35)</f>
        <v>10</v>
      </c>
      <c r="M913" s="270">
        <f>IF('statement of marks'!EI35="","",'statement of marks'!EI35)</f>
        <v>50</v>
      </c>
      <c r="N913" s="944"/>
      <c r="O913" s="270">
        <f>IF('statement of marks'!EJ35="","",'statement of marks'!EJ35)</f>
        <v>20</v>
      </c>
      <c r="P913" s="277">
        <f>IF('statement of marks'!EK35="","",'statement of marks'!EK35)</f>
        <v>70</v>
      </c>
      <c r="Q913" s="278">
        <f>IF('statement of marks'!EL35="","",'statement of marks'!EL35)</f>
        <v>100</v>
      </c>
      <c r="R913" s="270">
        <f>IF('statement of marks'!EM35="","",'statement of marks'!EM35)</f>
        <v>70</v>
      </c>
      <c r="S913" s="944"/>
      <c r="T913" s="270">
        <f>IF('statement of marks'!EN35="","",'statement of marks'!EN35)</f>
        <v>30</v>
      </c>
      <c r="U913" s="277">
        <f>IF('statement of marks'!EO35="","",'statement of marks'!EO35)</f>
        <v>100</v>
      </c>
      <c r="V913" s="279">
        <f>IF('statement of marks'!EP35="","",'statement of marks'!EP35)</f>
        <v>200</v>
      </c>
      <c r="W913" s="270">
        <f>IF('statement of marks'!EQ35="","",'statement of marks'!EQ35)</f>
        <v>100</v>
      </c>
      <c r="X913" s="271" t="str">
        <f>IF('statement of marks'!ER35="","",'statement of marks'!ER35)</f>
        <v>A</v>
      </c>
    </row>
    <row r="914" spans="1:24" ht="15" customHeight="1">
      <c r="A914" s="283"/>
      <c r="B914" s="774" t="s">
        <v>173</v>
      </c>
      <c r="C914" s="784"/>
      <c r="D914" s="792" t="s">
        <v>168</v>
      </c>
      <c r="E914" s="792"/>
      <c r="F914" s="792"/>
      <c r="G914" s="792" t="s">
        <v>169</v>
      </c>
      <c r="H914" s="792"/>
      <c r="I914" s="792"/>
      <c r="J914" s="792" t="s">
        <v>178</v>
      </c>
      <c r="K914" s="792"/>
      <c r="L914" s="792"/>
      <c r="M914" s="792" t="s">
        <v>170</v>
      </c>
      <c r="N914" s="792"/>
      <c r="O914" s="792"/>
      <c r="P914" s="792"/>
      <c r="Q914" s="792" t="s">
        <v>223</v>
      </c>
      <c r="R914" s="792"/>
      <c r="S914" s="792"/>
      <c r="T914" s="792"/>
      <c r="U914" s="280"/>
      <c r="V914" s="792" t="s">
        <v>218</v>
      </c>
      <c r="W914" s="792"/>
      <c r="X914" s="827"/>
    </row>
    <row r="915" spans="1:24" ht="15" customHeight="1">
      <c r="A915" s="284"/>
      <c r="B915" s="828" t="s">
        <v>167</v>
      </c>
      <c r="C915" s="829"/>
      <c r="D915" s="830">
        <f>IF('statement of marks'!EU$6="","",'statement of marks'!EU$6)</f>
        <v>20</v>
      </c>
      <c r="E915" s="830"/>
      <c r="F915" s="830"/>
      <c r="G915" s="830">
        <f>IF('statement of marks'!EV$6="","",'statement of marks'!EV$6)</f>
        <v>20</v>
      </c>
      <c r="H915" s="830"/>
      <c r="I915" s="830"/>
      <c r="J915" s="830">
        <f>IF('statement of marks'!EX$6="","",'statement of marks'!EX$6)</f>
        <v>20</v>
      </c>
      <c r="K915" s="830"/>
      <c r="L915" s="830"/>
      <c r="M915" s="830">
        <f>IF('statement of marks'!EW$6="","",'statement of marks'!EW$6)</f>
        <v>20</v>
      </c>
      <c r="N915" s="830"/>
      <c r="O915" s="830"/>
      <c r="P915" s="830"/>
      <c r="Q915" s="830">
        <f>IF('statement of marks'!EY$6="","",'statement of marks'!EY$6)</f>
        <v>20</v>
      </c>
      <c r="R915" s="830"/>
      <c r="S915" s="830"/>
      <c r="T915" s="830"/>
      <c r="U915" s="289"/>
      <c r="V915" s="272">
        <f>IF('statement of marks'!EZ$6="","",'statement of marks'!EZ$6)</f>
        <v>100</v>
      </c>
      <c r="W915" s="272" t="s">
        <v>222</v>
      </c>
      <c r="X915" s="276" t="s">
        <v>69</v>
      </c>
    </row>
    <row r="916" spans="1:24" ht="15" customHeight="1">
      <c r="A916" s="283"/>
      <c r="B916" s="774" t="str">
        <f>IF('statement of marks'!$EU$3="","",'statement of marks'!$EU$3)</f>
        <v>WORK EXPERIENCE</v>
      </c>
      <c r="C916" s="784"/>
      <c r="D916" s="783">
        <f>IF('statement of marks'!EU35="","",'statement of marks'!EU35)</f>
        <v>20</v>
      </c>
      <c r="E916" s="783"/>
      <c r="F916" s="783"/>
      <c r="G916" s="783">
        <f>IF('statement of marks'!EV35="","",'statement of marks'!EV35)</f>
        <v>20</v>
      </c>
      <c r="H916" s="783"/>
      <c r="I916" s="783"/>
      <c r="J916" s="783">
        <f>IF('statement of marks'!EX35="","",'statement of marks'!EX35)</f>
        <v>20</v>
      </c>
      <c r="K916" s="783"/>
      <c r="L916" s="783"/>
      <c r="M916" s="783">
        <f>IF('statement of marks'!EW35="","",'statement of marks'!EW35)</f>
        <v>20</v>
      </c>
      <c r="N916" s="783"/>
      <c r="O916" s="783"/>
      <c r="P916" s="783"/>
      <c r="Q916" s="783">
        <f>IF('statement of marks'!EY35="","",'statement of marks'!EY35)</f>
        <v>20</v>
      </c>
      <c r="R916" s="783"/>
      <c r="S916" s="783"/>
      <c r="T916" s="783"/>
      <c r="U916" s="280"/>
      <c r="V916" s="280">
        <f>IF('statement of marks'!EZ35="","",'statement of marks'!EZ35)</f>
        <v>100</v>
      </c>
      <c r="W916" s="280">
        <f>IF('statement of marks'!FA35="","",'statement of marks'!FA35)</f>
        <v>100</v>
      </c>
      <c r="X916" s="281" t="str">
        <f>IF('statement of marks'!FB35="","",'statement of marks'!FB35)</f>
        <v>A</v>
      </c>
    </row>
    <row r="917" spans="1:24" ht="15" customHeight="1">
      <c r="A917" s="283"/>
      <c r="B917" s="774" t="str">
        <f>IF('statement of marks'!$FE$3="","",'statement of marks'!$FE$3)</f>
        <v>ART EDUCATION</v>
      </c>
      <c r="C917" s="784"/>
      <c r="D917" s="783">
        <f>IF('statement of marks'!FE35="","",'statement of marks'!FE35)</f>
        <v>20</v>
      </c>
      <c r="E917" s="783"/>
      <c r="F917" s="783"/>
      <c r="G917" s="783">
        <f>IF('statement of marks'!FF35="","",'statement of marks'!FF35)</f>
        <v>20</v>
      </c>
      <c r="H917" s="783"/>
      <c r="I917" s="783"/>
      <c r="J917" s="783">
        <f>IF('statement of marks'!FH35="","",'statement of marks'!FH35)</f>
        <v>20</v>
      </c>
      <c r="K917" s="783"/>
      <c r="L917" s="783"/>
      <c r="M917" s="783">
        <f>IF('statement of marks'!FG35="","",'statement of marks'!FG35)</f>
        <v>20</v>
      </c>
      <c r="N917" s="783"/>
      <c r="O917" s="783"/>
      <c r="P917" s="783"/>
      <c r="Q917" s="783">
        <f>IF('statement of marks'!FI35="","",'statement of marks'!FI35)</f>
        <v>20</v>
      </c>
      <c r="R917" s="783"/>
      <c r="S917" s="783"/>
      <c r="T917" s="783"/>
      <c r="U917" s="280"/>
      <c r="V917" s="280">
        <f>IF('statement of marks'!FJ35="","",'statement of marks'!FJ35)</f>
        <v>100</v>
      </c>
      <c r="W917" s="280">
        <f>IF('statement of marks'!FK35="","",'statement of marks'!FK35)</f>
        <v>100</v>
      </c>
      <c r="X917" s="281" t="str">
        <f>IF('statement of marks'!FL35="","",'statement of marks'!FL35)</f>
        <v>A</v>
      </c>
    </row>
    <row r="918" spans="1:24" ht="15" customHeight="1">
      <c r="A918" s="283"/>
      <c r="B918" s="774" t="str">
        <f>IF('statement of marks'!$FO$3="","",'statement of marks'!$FO$3)</f>
        <v>PHYSICIAL EDUCATION</v>
      </c>
      <c r="C918" s="784"/>
      <c r="D918" s="783">
        <f>IF('statement of marks'!FO35="","",'statement of marks'!FO35)</f>
        <v>20</v>
      </c>
      <c r="E918" s="783"/>
      <c r="F918" s="783"/>
      <c r="G918" s="783">
        <f>IF('statement of marks'!FP35="","",'statement of marks'!FP35)</f>
        <v>20</v>
      </c>
      <c r="H918" s="783"/>
      <c r="I918" s="783"/>
      <c r="J918" s="783">
        <f>IF('statement of marks'!FR35="","",'statement of marks'!FR35)</f>
        <v>20</v>
      </c>
      <c r="K918" s="783"/>
      <c r="L918" s="783"/>
      <c r="M918" s="783">
        <f>IF('statement of marks'!FQ35="","",'statement of marks'!FQ35)</f>
        <v>20</v>
      </c>
      <c r="N918" s="783"/>
      <c r="O918" s="783"/>
      <c r="P918" s="783"/>
      <c r="Q918" s="783">
        <f>IF('statement of marks'!FS35="","",'statement of marks'!FS35)</f>
        <v>20</v>
      </c>
      <c r="R918" s="783"/>
      <c r="S918" s="783"/>
      <c r="T918" s="783"/>
      <c r="U918" s="280"/>
      <c r="V918" s="280">
        <f>IF('statement of marks'!FT35="","",'statement of marks'!FT35)</f>
        <v>100</v>
      </c>
      <c r="W918" s="280">
        <f>IF('statement of marks'!FU35="","",'statement of marks'!FU35)</f>
        <v>100</v>
      </c>
      <c r="X918" s="281" t="str">
        <f>IF('statement of marks'!FV35="","",'statement of marks'!FV35)</f>
        <v>A</v>
      </c>
    </row>
    <row r="919" spans="1:24" ht="15" customHeight="1">
      <c r="A919" s="283"/>
      <c r="B919" s="771" t="s">
        <v>174</v>
      </c>
      <c r="C919" s="774"/>
      <c r="D919" s="792" t="str">
        <f>details!$DZ$3</f>
        <v>AUGUST</v>
      </c>
      <c r="E919" s="792"/>
      <c r="F919" s="792"/>
      <c r="G919" s="792" t="str">
        <f>details!$ED$3</f>
        <v>OCTOBER</v>
      </c>
      <c r="H919" s="792"/>
      <c r="I919" s="792"/>
      <c r="J919" s="792" t="str">
        <f>details!$EL$3</f>
        <v>FEBURARY</v>
      </c>
      <c r="K919" s="792"/>
      <c r="L919" s="792"/>
      <c r="M919" s="792" t="str">
        <f>details!$EH$3</f>
        <v>DECEMBER</v>
      </c>
      <c r="N919" s="792"/>
      <c r="O919" s="792"/>
      <c r="P919" s="792"/>
      <c r="Q919" s="792" t="str">
        <f>details!$EP$3</f>
        <v>GRAND TOAL</v>
      </c>
      <c r="R919" s="792"/>
      <c r="S919" s="792"/>
      <c r="T919" s="792"/>
      <c r="U919" s="759" t="s">
        <v>119</v>
      </c>
      <c r="V919" s="760"/>
      <c r="W919" s="760"/>
      <c r="X919" s="761"/>
    </row>
    <row r="920" spans="1:24" ht="15" customHeight="1">
      <c r="A920" s="283"/>
      <c r="B920" s="774" t="s">
        <v>176</v>
      </c>
      <c r="C920" s="784"/>
      <c r="D920" s="826" t="str">
        <f>IF(details!EA35="","",details!EA35)</f>
        <v/>
      </c>
      <c r="E920" s="826"/>
      <c r="F920" s="826"/>
      <c r="G920" s="826" t="str">
        <f>IF(details!EE35="","",details!EE35)</f>
        <v/>
      </c>
      <c r="H920" s="826"/>
      <c r="I920" s="826"/>
      <c r="J920" s="826" t="str">
        <f>IF(details!EM35="","",details!EM35)</f>
        <v/>
      </c>
      <c r="K920" s="826"/>
      <c r="L920" s="826"/>
      <c r="M920" s="826" t="str">
        <f>IF(details!EI35="","",details!EI35)</f>
        <v/>
      </c>
      <c r="N920" s="826"/>
      <c r="O920" s="826"/>
      <c r="P920" s="826"/>
      <c r="Q920" s="826" t="str">
        <f>IF(details!EQ35="","",details!EQ35)</f>
        <v/>
      </c>
      <c r="R920" s="826"/>
      <c r="S920" s="826"/>
      <c r="T920" s="826"/>
      <c r="U920" s="762">
        <f>'statement of marks'!$HL$108</f>
        <v>45046</v>
      </c>
      <c r="V920" s="763"/>
      <c r="W920" s="763"/>
      <c r="X920" s="764"/>
    </row>
    <row r="921" spans="1:24" ht="15" customHeight="1">
      <c r="A921" s="283"/>
      <c r="B921" s="823" t="s">
        <v>175</v>
      </c>
      <c r="C921" s="824"/>
      <c r="D921" s="825" t="str">
        <f>IF(details!DZ35="","",details!DZ35)</f>
        <v/>
      </c>
      <c r="E921" s="825"/>
      <c r="F921" s="825"/>
      <c r="G921" s="825" t="str">
        <f>IF(details!ED35="","",details!ED35)</f>
        <v/>
      </c>
      <c r="H921" s="825"/>
      <c r="I921" s="825"/>
      <c r="J921" s="825" t="str">
        <f>IF(details!EL35="","",details!EL35)</f>
        <v/>
      </c>
      <c r="K921" s="825"/>
      <c r="L921" s="825"/>
      <c r="M921" s="825" t="str">
        <f>IF(details!EH35="","",details!EH35)</f>
        <v/>
      </c>
      <c r="N921" s="825"/>
      <c r="O921" s="825"/>
      <c r="P921" s="825"/>
      <c r="Q921" s="825" t="str">
        <f>IF(details!EP35="","",details!EP35)</f>
        <v/>
      </c>
      <c r="R921" s="825"/>
      <c r="S921" s="825"/>
      <c r="T921" s="825"/>
      <c r="U921" s="759"/>
      <c r="V921" s="760"/>
      <c r="W921" s="760"/>
      <c r="X921" s="761"/>
    </row>
    <row r="922" spans="1:24" ht="15" customHeight="1">
      <c r="A922" s="816"/>
      <c r="B922" s="818" t="s">
        <v>235</v>
      </c>
      <c r="C922" s="819"/>
      <c r="D922" s="813" t="s">
        <v>190</v>
      </c>
      <c r="E922" s="813"/>
      <c r="F922" s="813"/>
      <c r="G922" s="813" t="s">
        <v>191</v>
      </c>
      <c r="H922" s="813"/>
      <c r="I922" s="813"/>
      <c r="J922" s="813" t="s">
        <v>148</v>
      </c>
      <c r="K922" s="813"/>
      <c r="L922" s="813"/>
      <c r="M922" s="813" t="s">
        <v>224</v>
      </c>
      <c r="N922" s="813"/>
      <c r="O922" s="813"/>
      <c r="P922" s="813"/>
      <c r="Q922" s="822" t="s">
        <v>196</v>
      </c>
      <c r="R922" s="822"/>
      <c r="S922" s="822"/>
      <c r="T922" s="822"/>
      <c r="U922" s="813" t="s">
        <v>233</v>
      </c>
      <c r="V922" s="813"/>
      <c r="W922" s="813"/>
      <c r="X922" s="815"/>
    </row>
    <row r="923" spans="1:24" ht="15" customHeight="1">
      <c r="A923" s="817"/>
      <c r="B923" s="820"/>
      <c r="C923" s="821"/>
      <c r="D923" s="813">
        <f>'statement of marks'!HJ35</f>
        <v>1200</v>
      </c>
      <c r="E923" s="813"/>
      <c r="F923" s="813"/>
      <c r="G923" s="813">
        <f>'statement of marks'!HK35</f>
        <v>1080</v>
      </c>
      <c r="H923" s="813"/>
      <c r="I923" s="813"/>
      <c r="J923" s="814">
        <f>'statement of marks'!HL35</f>
        <v>90</v>
      </c>
      <c r="K923" s="814"/>
      <c r="L923" s="814"/>
      <c r="M923" s="813" t="str">
        <f>'statement of marks'!HO35</f>
        <v>A</v>
      </c>
      <c r="N923" s="813"/>
      <c r="O923" s="813"/>
      <c r="P923" s="813"/>
      <c r="Q923" s="813">
        <f>'statement of marks'!HN35</f>
        <v>7.9999999999999947</v>
      </c>
      <c r="R923" s="813"/>
      <c r="S923" s="813"/>
      <c r="T923" s="813"/>
      <c r="U923" s="813" t="str">
        <f>'statement of marks'!HI35</f>
        <v>PASSED</v>
      </c>
      <c r="V923" s="813"/>
      <c r="W923" s="813"/>
      <c r="X923" s="815"/>
    </row>
    <row r="924" spans="1:24" ht="15" customHeight="1">
      <c r="A924" s="283"/>
      <c r="B924" s="811" t="s">
        <v>177</v>
      </c>
      <c r="C924" s="812"/>
      <c r="D924" s="792"/>
      <c r="E924" s="792"/>
      <c r="F924" s="792"/>
      <c r="G924" s="792"/>
      <c r="H924" s="792"/>
      <c r="I924" s="792"/>
      <c r="J924" s="792"/>
      <c r="K924" s="792"/>
      <c r="L924" s="792"/>
      <c r="M924" s="792"/>
      <c r="N924" s="792"/>
      <c r="O924" s="792"/>
      <c r="P924" s="792"/>
      <c r="Q924" s="792"/>
      <c r="R924" s="792"/>
      <c r="S924" s="792"/>
      <c r="T924" s="792"/>
      <c r="U924" s="793"/>
      <c r="V924" s="794"/>
      <c r="W924" s="794"/>
      <c r="X924" s="804"/>
    </row>
    <row r="925" spans="1:24" ht="15" customHeight="1">
      <c r="A925" s="283"/>
      <c r="B925" s="809" t="s">
        <v>162</v>
      </c>
      <c r="C925" s="810"/>
      <c r="D925" s="792"/>
      <c r="E925" s="792"/>
      <c r="F925" s="792"/>
      <c r="G925" s="792"/>
      <c r="H925" s="792"/>
      <c r="I925" s="792"/>
      <c r="J925" s="792"/>
      <c r="K925" s="792"/>
      <c r="L925" s="792"/>
      <c r="M925" s="792"/>
      <c r="N925" s="792"/>
      <c r="O925" s="792"/>
      <c r="P925" s="792"/>
      <c r="Q925" s="792"/>
      <c r="R925" s="792"/>
      <c r="S925" s="792"/>
      <c r="T925" s="792"/>
      <c r="U925" s="796"/>
      <c r="V925" s="797"/>
      <c r="W925" s="797"/>
      <c r="X925" s="805"/>
    </row>
    <row r="926" spans="1:24" ht="15" customHeight="1">
      <c r="A926" s="283"/>
      <c r="B926" s="811" t="s">
        <v>163</v>
      </c>
      <c r="C926" s="812"/>
      <c r="D926" s="792"/>
      <c r="E926" s="792"/>
      <c r="F926" s="792"/>
      <c r="G926" s="792"/>
      <c r="H926" s="792"/>
      <c r="I926" s="792"/>
      <c r="J926" s="792"/>
      <c r="K926" s="792"/>
      <c r="L926" s="792"/>
      <c r="M926" s="792"/>
      <c r="N926" s="792"/>
      <c r="O926" s="792"/>
      <c r="P926" s="792"/>
      <c r="Q926" s="793" t="s">
        <v>225</v>
      </c>
      <c r="R926" s="794"/>
      <c r="S926" s="794"/>
      <c r="T926" s="795"/>
      <c r="U926" s="806"/>
      <c r="V926" s="807"/>
      <c r="W926" s="807"/>
      <c r="X926" s="808"/>
    </row>
    <row r="927" spans="1:24" ht="15" customHeight="1">
      <c r="A927" s="283"/>
      <c r="B927" s="802" t="s">
        <v>164</v>
      </c>
      <c r="C927" s="803"/>
      <c r="D927" s="792"/>
      <c r="E927" s="792"/>
      <c r="F927" s="792"/>
      <c r="G927" s="792"/>
      <c r="H927" s="792"/>
      <c r="I927" s="792"/>
      <c r="J927" s="792"/>
      <c r="K927" s="792"/>
      <c r="L927" s="792"/>
      <c r="M927" s="792"/>
      <c r="N927" s="792"/>
      <c r="O927" s="792"/>
      <c r="P927" s="792"/>
      <c r="Q927" s="796"/>
      <c r="R927" s="797"/>
      <c r="S927" s="797"/>
      <c r="T927" s="798"/>
      <c r="U927" s="785" t="s">
        <v>164</v>
      </c>
      <c r="V927" s="785"/>
      <c r="W927" s="785"/>
      <c r="X927" s="786"/>
    </row>
    <row r="928" spans="1:24" ht="15" customHeight="1" thickBot="1">
      <c r="A928" s="282"/>
      <c r="B928" s="787" t="s">
        <v>226</v>
      </c>
      <c r="C928" s="788"/>
      <c r="D928" s="789"/>
      <c r="E928" s="789"/>
      <c r="F928" s="789"/>
      <c r="G928" s="789"/>
      <c r="H928" s="789"/>
      <c r="I928" s="789"/>
      <c r="J928" s="789"/>
      <c r="K928" s="789"/>
      <c r="L928" s="789"/>
      <c r="M928" s="789"/>
      <c r="N928" s="789"/>
      <c r="O928" s="789"/>
      <c r="P928" s="789"/>
      <c r="Q928" s="799"/>
      <c r="R928" s="800"/>
      <c r="S928" s="800"/>
      <c r="T928" s="801"/>
      <c r="U928" s="790" t="s">
        <v>180</v>
      </c>
      <c r="V928" s="790"/>
      <c r="W928" s="790"/>
      <c r="X928" s="791"/>
    </row>
    <row r="929" spans="1:24" ht="15" customHeight="1">
      <c r="A929" s="285"/>
      <c r="B929" s="765" t="s">
        <v>179</v>
      </c>
      <c r="C929" s="766"/>
      <c r="D929" s="766"/>
      <c r="E929" s="766"/>
      <c r="F929" s="766"/>
      <c r="G929" s="766"/>
      <c r="H929" s="766"/>
      <c r="I929" s="766"/>
      <c r="J929" s="766"/>
      <c r="K929" s="766"/>
      <c r="L929" s="766"/>
      <c r="M929" s="766"/>
      <c r="N929" s="766"/>
      <c r="O929" s="766"/>
      <c r="P929" s="766"/>
      <c r="Q929" s="766"/>
      <c r="R929" s="766"/>
      <c r="S929" s="766"/>
      <c r="T929" s="766"/>
      <c r="U929" s="766"/>
      <c r="V929" s="766"/>
      <c r="W929" s="766"/>
      <c r="X929" s="767"/>
    </row>
    <row r="930" spans="1:24" ht="15" customHeight="1">
      <c r="A930" s="283"/>
      <c r="B930" s="768" t="str">
        <f>IF('statement of marks'!$A$1="","",'statement of marks'!$A$1)</f>
        <v>GOVT. HR. SEC. SCHOOL, MARJEEVI, NIMBAHERA</v>
      </c>
      <c r="C930" s="769"/>
      <c r="D930" s="769"/>
      <c r="E930" s="769"/>
      <c r="F930" s="769"/>
      <c r="G930" s="769"/>
      <c r="H930" s="769"/>
      <c r="I930" s="769"/>
      <c r="J930" s="769"/>
      <c r="K930" s="769"/>
      <c r="L930" s="769"/>
      <c r="M930" s="769"/>
      <c r="N930" s="769"/>
      <c r="O930" s="769"/>
      <c r="P930" s="769"/>
      <c r="Q930" s="769"/>
      <c r="R930" s="769"/>
      <c r="S930" s="769"/>
      <c r="T930" s="769"/>
      <c r="U930" s="769"/>
      <c r="V930" s="769"/>
      <c r="W930" s="769"/>
      <c r="X930" s="770"/>
    </row>
    <row r="931" spans="1:24" ht="15" customHeight="1">
      <c r="A931" s="283"/>
      <c r="B931" s="771" t="s">
        <v>118</v>
      </c>
      <c r="C931" s="771"/>
      <c r="D931" s="771" t="str">
        <f>IF('statement of marks'!$H$3="","",'statement of marks'!$H$3)</f>
        <v>2022-23</v>
      </c>
      <c r="E931" s="771"/>
      <c r="F931" s="771"/>
      <c r="G931" s="771"/>
      <c r="H931" s="771"/>
      <c r="I931" s="771"/>
      <c r="J931" s="771"/>
      <c r="K931" s="771"/>
      <c r="L931" s="771"/>
      <c r="M931" s="771"/>
      <c r="N931" s="771"/>
      <c r="O931" s="771"/>
      <c r="P931" s="771"/>
      <c r="Q931" s="771"/>
      <c r="R931" s="771"/>
      <c r="S931" s="771"/>
      <c r="T931" s="771"/>
      <c r="U931" s="771"/>
      <c r="V931" s="771"/>
      <c r="W931" s="771"/>
      <c r="X931" s="772"/>
    </row>
    <row r="932" spans="1:24" ht="15" customHeight="1">
      <c r="A932" s="283"/>
      <c r="B932" s="771" t="s">
        <v>158</v>
      </c>
      <c r="C932" s="771"/>
      <c r="D932" s="771" t="str">
        <f>IF('statement of marks'!I36="","",'statement of marks'!I36)</f>
        <v>A30</v>
      </c>
      <c r="E932" s="771"/>
      <c r="F932" s="771"/>
      <c r="G932" s="771"/>
      <c r="H932" s="771"/>
      <c r="I932" s="771"/>
      <c r="J932" s="771"/>
      <c r="K932" s="771"/>
      <c r="L932" s="771"/>
      <c r="M932" s="771"/>
      <c r="N932" s="771"/>
      <c r="O932" s="771"/>
      <c r="P932" s="771"/>
      <c r="Q932" s="771"/>
      <c r="R932" s="771"/>
      <c r="S932" s="771"/>
      <c r="T932" s="771"/>
      <c r="U932" s="771"/>
      <c r="V932" s="771"/>
      <c r="W932" s="771"/>
      <c r="X932" s="772"/>
    </row>
    <row r="933" spans="1:24" ht="15" customHeight="1">
      <c r="A933" s="283"/>
      <c r="B933" s="771" t="s">
        <v>20</v>
      </c>
      <c r="C933" s="771"/>
      <c r="D933" s="771" t="str">
        <f>IF('statement of marks'!J36="","",'statement of marks'!J36)</f>
        <v>B30</v>
      </c>
      <c r="E933" s="771"/>
      <c r="F933" s="771"/>
      <c r="G933" s="771"/>
      <c r="H933" s="771"/>
      <c r="I933" s="771"/>
      <c r="J933" s="771"/>
      <c r="K933" s="771"/>
      <c r="L933" s="771"/>
      <c r="M933" s="771"/>
      <c r="N933" s="771"/>
      <c r="O933" s="771"/>
      <c r="P933" s="771"/>
      <c r="Q933" s="771"/>
      <c r="R933" s="771"/>
      <c r="S933" s="771"/>
      <c r="T933" s="771"/>
      <c r="U933" s="771"/>
      <c r="V933" s="771"/>
      <c r="W933" s="771"/>
      <c r="X933" s="772"/>
    </row>
    <row r="934" spans="1:24" ht="15" customHeight="1">
      <c r="A934" s="283"/>
      <c r="B934" s="773" t="s">
        <v>21</v>
      </c>
      <c r="C934" s="773"/>
      <c r="D934" s="773" t="str">
        <f>IF('statement of marks'!K36="","",'statement of marks'!K36)</f>
        <v>C30</v>
      </c>
      <c r="E934" s="773"/>
      <c r="F934" s="773"/>
      <c r="G934" s="771"/>
      <c r="H934" s="771"/>
      <c r="I934" s="771"/>
      <c r="J934" s="771"/>
      <c r="K934" s="771"/>
      <c r="L934" s="771"/>
      <c r="M934" s="771"/>
      <c r="N934" s="771"/>
      <c r="O934" s="771"/>
      <c r="P934" s="771"/>
      <c r="Q934" s="771"/>
      <c r="R934" s="771"/>
      <c r="S934" s="771"/>
      <c r="T934" s="771"/>
      <c r="U934" s="771"/>
      <c r="V934" s="771"/>
      <c r="W934" s="771"/>
      <c r="X934" s="772"/>
    </row>
    <row r="935" spans="1:24" ht="15" customHeight="1">
      <c r="A935" s="283"/>
      <c r="B935" s="771" t="s">
        <v>159</v>
      </c>
      <c r="C935" s="771"/>
      <c r="D935" s="771" t="str">
        <f>IF('statement of marks'!$G$3="","",'statement of marks'!$G$3)</f>
        <v>6 A</v>
      </c>
      <c r="E935" s="771"/>
      <c r="F935" s="774"/>
      <c r="G935" s="775" t="s">
        <v>160</v>
      </c>
      <c r="H935" s="775"/>
      <c r="I935" s="775"/>
      <c r="J935" s="775">
        <f>IF('statement of marks'!D36="","",'statement of marks'!D36)</f>
        <v>830</v>
      </c>
      <c r="K935" s="775"/>
      <c r="L935" s="775"/>
      <c r="M935" s="776" t="s">
        <v>79</v>
      </c>
      <c r="N935" s="938"/>
      <c r="O935" s="775"/>
      <c r="P935" s="775"/>
      <c r="Q935" s="775" t="str">
        <f>IF('statement of marks'!F36="","",'statement of marks'!F36)</f>
        <v/>
      </c>
      <c r="R935" s="775"/>
      <c r="S935" s="775"/>
      <c r="T935" s="777"/>
      <c r="U935" s="778" t="str">
        <f>IF('statement of marks'!$I$3="","",'statement of marks'!$I$3)</f>
        <v>SCHOOL DISE CODE</v>
      </c>
      <c r="V935" s="779"/>
      <c r="W935" s="779"/>
      <c r="X935" s="780"/>
    </row>
    <row r="936" spans="1:24" ht="15" customHeight="1">
      <c r="A936" s="283"/>
      <c r="B936" s="263" t="s">
        <v>172</v>
      </c>
      <c r="C936" s="264"/>
      <c r="D936" s="781" t="str">
        <f>IF('statement of marks'!G36="","",'statement of marks'!G36)</f>
        <v/>
      </c>
      <c r="E936" s="782"/>
      <c r="F936" s="782"/>
      <c r="G936" s="834" t="str">
        <f>IF('statement of marks'!H36="","",'statement of marks'!H36)</f>
        <v/>
      </c>
      <c r="H936" s="834"/>
      <c r="I936" s="834"/>
      <c r="J936" s="834"/>
      <c r="K936" s="834"/>
      <c r="L936" s="834"/>
      <c r="M936" s="834"/>
      <c r="N936" s="834"/>
      <c r="O936" s="834"/>
      <c r="P936" s="834"/>
      <c r="Q936" s="834"/>
      <c r="R936" s="834"/>
      <c r="S936" s="834"/>
      <c r="T936" s="835"/>
      <c r="U936" s="774" t="str">
        <f>IF('statement of marks'!$J$3="","",'statement of marks'!$J$3)</f>
        <v>08291009401</v>
      </c>
      <c r="V936" s="784"/>
      <c r="W936" s="784"/>
      <c r="X936" s="836"/>
    </row>
    <row r="937" spans="1:24" ht="15" customHeight="1">
      <c r="A937" s="283"/>
      <c r="B937" s="265" t="s">
        <v>161</v>
      </c>
      <c r="C937" s="266" t="s">
        <v>166</v>
      </c>
      <c r="D937" s="837" t="s">
        <v>168</v>
      </c>
      <c r="E937" s="837"/>
      <c r="F937" s="837"/>
      <c r="G937" s="837" t="s">
        <v>169</v>
      </c>
      <c r="H937" s="837"/>
      <c r="I937" s="837"/>
      <c r="J937" s="837" t="s">
        <v>170</v>
      </c>
      <c r="K937" s="837"/>
      <c r="L937" s="837"/>
      <c r="M937" s="838" t="s">
        <v>171</v>
      </c>
      <c r="N937" s="838"/>
      <c r="O937" s="838"/>
      <c r="P937" s="838"/>
      <c r="Q937" s="839" t="s">
        <v>217</v>
      </c>
      <c r="R937" s="841" t="s">
        <v>91</v>
      </c>
      <c r="S937" s="841"/>
      <c r="T937" s="841"/>
      <c r="U937" s="842"/>
      <c r="V937" s="783" t="s">
        <v>218</v>
      </c>
      <c r="W937" s="783"/>
      <c r="X937" s="831"/>
    </row>
    <row r="938" spans="1:24" ht="15" customHeight="1">
      <c r="A938" s="283"/>
      <c r="B938" s="265"/>
      <c r="C938" s="266"/>
      <c r="D938" s="267" t="s">
        <v>219</v>
      </c>
      <c r="E938" s="267" t="s">
        <v>220</v>
      </c>
      <c r="F938" s="268" t="s">
        <v>221</v>
      </c>
      <c r="G938" s="267" t="s">
        <v>219</v>
      </c>
      <c r="H938" s="267" t="s">
        <v>220</v>
      </c>
      <c r="I938" s="268" t="s">
        <v>221</v>
      </c>
      <c r="J938" s="267" t="s">
        <v>219</v>
      </c>
      <c r="K938" s="267" t="s">
        <v>220</v>
      </c>
      <c r="L938" s="268" t="s">
        <v>221</v>
      </c>
      <c r="M938" s="267" t="s">
        <v>219</v>
      </c>
      <c r="N938" s="943" t="s">
        <v>332</v>
      </c>
      <c r="O938" s="267" t="s">
        <v>220</v>
      </c>
      <c r="P938" s="268" t="s">
        <v>221</v>
      </c>
      <c r="Q938" s="840"/>
      <c r="R938" s="267" t="s">
        <v>219</v>
      </c>
      <c r="S938" s="943" t="s">
        <v>332</v>
      </c>
      <c r="T938" s="267" t="s">
        <v>220</v>
      </c>
      <c r="U938" s="268" t="s">
        <v>221</v>
      </c>
      <c r="V938" s="269" t="s">
        <v>26</v>
      </c>
      <c r="W938" s="270" t="s">
        <v>222</v>
      </c>
      <c r="X938" s="271" t="s">
        <v>69</v>
      </c>
    </row>
    <row r="939" spans="1:24" ht="15" customHeight="1">
      <c r="A939" s="284"/>
      <c r="B939" s="832" t="s">
        <v>167</v>
      </c>
      <c r="C939" s="833"/>
      <c r="D939" s="272">
        <f>IF('statement of marks'!L$6="","",'statement of marks'!L$6)</f>
        <v>5</v>
      </c>
      <c r="E939" s="272">
        <f>IF('statement of marks'!M$6="","",'statement of marks'!M$6)</f>
        <v>5</v>
      </c>
      <c r="F939" s="273">
        <f>IF('statement of marks'!N$6="","",'statement of marks'!N$6)</f>
        <v>10</v>
      </c>
      <c r="G939" s="272">
        <f>IF('statement of marks'!O$6="","",'statement of marks'!O$6)</f>
        <v>5</v>
      </c>
      <c r="H939" s="272">
        <f>IF('statement of marks'!P$6="","",'statement of marks'!P$6)</f>
        <v>5</v>
      </c>
      <c r="I939" s="273">
        <f>IF('statement of marks'!Q$6="","",'statement of marks'!Q$6)</f>
        <v>10</v>
      </c>
      <c r="J939" s="272">
        <f>IF('statement of marks'!R$6="","",'statement of marks'!R$6)</f>
        <v>5</v>
      </c>
      <c r="K939" s="272">
        <f>IF('statement of marks'!S$6="","",'statement of marks'!S$6)</f>
        <v>5</v>
      </c>
      <c r="L939" s="273">
        <f>IF('statement of marks'!T$6="","",'statement of marks'!T$6)</f>
        <v>10</v>
      </c>
      <c r="M939" s="272">
        <f>IF('statement of marks'!V$6="","",'statement of marks'!V$6)</f>
        <v>30</v>
      </c>
      <c r="N939" s="944">
        <f>IF('statement of marks'!W$6="","",'statement of marks'!W$6)</f>
        <v>30</v>
      </c>
      <c r="O939" s="272">
        <f>IF('statement of marks'!X$6="","",'statement of marks'!X$6)</f>
        <v>10</v>
      </c>
      <c r="P939" s="273">
        <f>IF('statement of marks'!Y$6="","",'statement of marks'!Y$6)</f>
        <v>70</v>
      </c>
      <c r="Q939" s="274">
        <f>IF('statement of marks'!Z$6="","",'statement of marks'!Z$6)</f>
        <v>100</v>
      </c>
      <c r="R939" s="272">
        <f>IF('statement of marks'!AA$6="","",'statement of marks'!AA$6)</f>
        <v>40</v>
      </c>
      <c r="S939" s="944">
        <f>IF('statement of marks'!AB$6="","",'statement of marks'!AB$6)</f>
        <v>40</v>
      </c>
      <c r="T939" s="272">
        <f>IF('statement of marks'!AC$6="","",'statement of marks'!AC$6)</f>
        <v>20</v>
      </c>
      <c r="U939" s="273">
        <f>IF('statement of marks'!AD$6="","",'statement of marks'!AD$6)</f>
        <v>100</v>
      </c>
      <c r="V939" s="275">
        <f>IF('statement of marks'!AE$6="","",'statement of marks'!AE$6)</f>
        <v>200</v>
      </c>
      <c r="W939" s="272" t="str">
        <f>IF('statement of marks'!AF$6="","",'statement of marks'!AF$6)</f>
        <v/>
      </c>
      <c r="X939" s="276" t="str">
        <f>IF('statement of marks'!AG$6="","",'statement of marks'!AG$6)</f>
        <v/>
      </c>
    </row>
    <row r="940" spans="1:24" ht="15" customHeight="1">
      <c r="A940" s="283"/>
      <c r="B940" s="774" t="str">
        <f>IF('statement of marks'!$L$3="","",'statement of marks'!$L$3)</f>
        <v>HINDI</v>
      </c>
      <c r="C940" s="784"/>
      <c r="D940" s="270">
        <f>IF('statement of marks'!L36="","",'statement of marks'!L36)</f>
        <v>5</v>
      </c>
      <c r="E940" s="270">
        <f>IF('statement of marks'!M36="","",'statement of marks'!M36)</f>
        <v>5</v>
      </c>
      <c r="F940" s="277">
        <f>IF('statement of marks'!N36="","",'statement of marks'!N36)</f>
        <v>10</v>
      </c>
      <c r="G940" s="270">
        <f>IF('statement of marks'!O36="","",'statement of marks'!O36)</f>
        <v>5</v>
      </c>
      <c r="H940" s="270">
        <f>IF('statement of marks'!P36="","",'statement of marks'!P36)</f>
        <v>5</v>
      </c>
      <c r="I940" s="277">
        <f>IF('statement of marks'!Q36="","",'statement of marks'!Q36)</f>
        <v>10</v>
      </c>
      <c r="J940" s="270">
        <f>IF('statement of marks'!R36="","",'statement of marks'!R36)</f>
        <v>5</v>
      </c>
      <c r="K940" s="270">
        <f>IF('statement of marks'!S36="","",'statement of marks'!S36)</f>
        <v>5</v>
      </c>
      <c r="L940" s="277">
        <f>IF('statement of marks'!T36="","",'statement of marks'!T36)</f>
        <v>10</v>
      </c>
      <c r="M940" s="270">
        <f>IF('statement of marks'!V36="","",'statement of marks'!V36)</f>
        <v>21</v>
      </c>
      <c r="N940" s="944">
        <f>IF('statement of marks'!W36="","",'statement of marks'!W36)</f>
        <v>21</v>
      </c>
      <c r="O940" s="270">
        <f>IF('statement of marks'!X36="","",'statement of marks'!X36)</f>
        <v>1</v>
      </c>
      <c r="P940" s="277">
        <f>IF('statement of marks'!Y36="","",'statement of marks'!Y36)</f>
        <v>43</v>
      </c>
      <c r="Q940" s="278">
        <f>IF('statement of marks'!Z36="","",'statement of marks'!Z36)</f>
        <v>73</v>
      </c>
      <c r="R940" s="270">
        <f>IF('statement of marks'!AA36="","",'statement of marks'!AA36)</f>
        <v>31</v>
      </c>
      <c r="S940" s="944">
        <f>IF('statement of marks'!AB36="","",'statement of marks'!AB36)</f>
        <v>31</v>
      </c>
      <c r="T940" s="270">
        <f>IF('statement of marks'!AC36="","",'statement of marks'!AC36)</f>
        <v>20</v>
      </c>
      <c r="U940" s="277">
        <f>IF('statement of marks'!AD36="","",'statement of marks'!AD36)</f>
        <v>82</v>
      </c>
      <c r="V940" s="279">
        <f>IF('statement of marks'!AE36="","",'statement of marks'!AE36)</f>
        <v>155</v>
      </c>
      <c r="W940" s="270">
        <f>IF('statement of marks'!AF36="","",'statement of marks'!AF36)</f>
        <v>78</v>
      </c>
      <c r="X940" s="271" t="str">
        <f>IF('statement of marks'!AG36="","",'statement of marks'!AG36)</f>
        <v>B</v>
      </c>
    </row>
    <row r="941" spans="1:24" ht="15" customHeight="1">
      <c r="A941" s="283"/>
      <c r="B941" s="774" t="str">
        <f>IF('statement of marks'!$AJ$3="","",'statement of marks'!$AJ$3)</f>
        <v>ENGLISH</v>
      </c>
      <c r="C941" s="784"/>
      <c r="D941" s="270">
        <f>IF('statement of marks'!AJ36="","",'statement of marks'!AJ36)</f>
        <v>5</v>
      </c>
      <c r="E941" s="270">
        <f>IF('statement of marks'!AK36="","",'statement of marks'!AK36)</f>
        <v>5</v>
      </c>
      <c r="F941" s="277">
        <f>IF('statement of marks'!AL36="","",'statement of marks'!AL36)</f>
        <v>10</v>
      </c>
      <c r="G941" s="270">
        <f>IF('statement of marks'!AM36="","",'statement of marks'!AM36)</f>
        <v>5</v>
      </c>
      <c r="H941" s="270">
        <f>IF('statement of marks'!AN36="","",'statement of marks'!AN36)</f>
        <v>5</v>
      </c>
      <c r="I941" s="277">
        <f>IF('statement of marks'!AO36="","",'statement of marks'!AO36)</f>
        <v>10</v>
      </c>
      <c r="J941" s="270">
        <f>IF('statement of marks'!AP36="","",'statement of marks'!AP36)</f>
        <v>5</v>
      </c>
      <c r="K941" s="270">
        <f>IF('statement of marks'!AQ36="","",'statement of marks'!AQ36)</f>
        <v>5</v>
      </c>
      <c r="L941" s="277">
        <f>IF('statement of marks'!AR36="","",'statement of marks'!AR36)</f>
        <v>10</v>
      </c>
      <c r="M941" s="270">
        <f>IF('statement of marks'!AT36="","",'statement of marks'!AT36)</f>
        <v>21</v>
      </c>
      <c r="N941" s="944">
        <f>IF('statement of marks'!AU36="","",'statement of marks'!AU36)</f>
        <v>21</v>
      </c>
      <c r="O941" s="270">
        <f>IF('statement of marks'!AV36="","",'statement of marks'!AV36)</f>
        <v>1</v>
      </c>
      <c r="P941" s="277">
        <f>IF('statement of marks'!AW36="","",'statement of marks'!AW36)</f>
        <v>43</v>
      </c>
      <c r="Q941" s="278">
        <f>IF('statement of marks'!AX36="","",'statement of marks'!AX36)</f>
        <v>73</v>
      </c>
      <c r="R941" s="270">
        <f>IF('statement of marks'!AY36="","",'statement of marks'!AY36)</f>
        <v>31</v>
      </c>
      <c r="S941" s="944">
        <f>IF('statement of marks'!AZ36="","",'statement of marks'!AZ36)</f>
        <v>31</v>
      </c>
      <c r="T941" s="270">
        <f>IF('statement of marks'!BA36="","",'statement of marks'!BA36)</f>
        <v>20</v>
      </c>
      <c r="U941" s="277">
        <f>IF('statement of marks'!BB36="","",'statement of marks'!BB36)</f>
        <v>82</v>
      </c>
      <c r="V941" s="279">
        <f>IF('statement of marks'!BC36="","",'statement of marks'!BC36)</f>
        <v>155</v>
      </c>
      <c r="W941" s="270">
        <f>IF('statement of marks'!BD36="","",'statement of marks'!BD36)</f>
        <v>78</v>
      </c>
      <c r="X941" s="271" t="str">
        <f>IF('statement of marks'!BE36="","",'statement of marks'!BE36)</f>
        <v>B</v>
      </c>
    </row>
    <row r="942" spans="1:24" ht="15" customHeight="1">
      <c r="A942" s="283"/>
      <c r="B942" s="774" t="str">
        <f>IF('statement of marks'!BH36="s","SANSKRIT",IF('statement of marks'!BH36="u","URDU",IF('statement of marks'!BH36="g","GUJRATI",IF('statement of marks'!BH36="p","PUNJABI",IF('statement of marks'!BH36="sd","fla/kh","THIRD LANGUAGE")))))</f>
        <v>SANSKRIT</v>
      </c>
      <c r="C942" s="784"/>
      <c r="D942" s="270">
        <f>IF('statement of marks'!BI36="","",'statement of marks'!BI36)</f>
        <v>5</v>
      </c>
      <c r="E942" s="270">
        <f>IF('statement of marks'!BJ36="","",'statement of marks'!BJ36)</f>
        <v>5</v>
      </c>
      <c r="F942" s="277">
        <f>IF('statement of marks'!BK36="","",'statement of marks'!BK36)</f>
        <v>10</v>
      </c>
      <c r="G942" s="270">
        <f>IF('statement of marks'!BL36="","",'statement of marks'!BL36)</f>
        <v>5</v>
      </c>
      <c r="H942" s="270">
        <f>IF('statement of marks'!BM36="","",'statement of marks'!BM36)</f>
        <v>5</v>
      </c>
      <c r="I942" s="277">
        <f>IF('statement of marks'!BN36="","",'statement of marks'!BN36)</f>
        <v>10</v>
      </c>
      <c r="J942" s="270">
        <f>IF('statement of marks'!BO36="","",'statement of marks'!BO36)</f>
        <v>5</v>
      </c>
      <c r="K942" s="270">
        <f>IF('statement of marks'!BP36="","",'statement of marks'!BP36)</f>
        <v>5</v>
      </c>
      <c r="L942" s="277">
        <f>IF('statement of marks'!BQ36="","",'statement of marks'!BQ36)</f>
        <v>10</v>
      </c>
      <c r="M942" s="270">
        <f>IF('statement of marks'!BS36="","",'statement of marks'!BS36)</f>
        <v>50</v>
      </c>
      <c r="N942" s="944"/>
      <c r="O942" s="270">
        <f>IF('statement of marks'!BT36="","",'statement of marks'!BT36)</f>
        <v>20</v>
      </c>
      <c r="P942" s="277">
        <f>IF('statement of marks'!BU36="","",'statement of marks'!BU36)</f>
        <v>70</v>
      </c>
      <c r="Q942" s="278">
        <f>IF('statement of marks'!BV36="","",'statement of marks'!BV36)</f>
        <v>100</v>
      </c>
      <c r="R942" s="270">
        <f>IF('statement of marks'!BW36="","",'statement of marks'!BW36)</f>
        <v>70</v>
      </c>
      <c r="S942" s="944"/>
      <c r="T942" s="270">
        <f>IF('statement of marks'!BX36="","",'statement of marks'!BX36)</f>
        <v>30</v>
      </c>
      <c r="U942" s="277">
        <f>IF('statement of marks'!BY36="","",'statement of marks'!BY36)</f>
        <v>100</v>
      </c>
      <c r="V942" s="279">
        <f>IF('statement of marks'!BZ36="","",'statement of marks'!BZ36)</f>
        <v>200</v>
      </c>
      <c r="W942" s="270">
        <f>IF('statement of marks'!CA36="","",'statement of marks'!CA36)</f>
        <v>100</v>
      </c>
      <c r="X942" s="271" t="str">
        <f>IF('statement of marks'!CB36="","",'statement of marks'!CB36)</f>
        <v>A</v>
      </c>
    </row>
    <row r="943" spans="1:24" ht="15" customHeight="1">
      <c r="A943" s="283"/>
      <c r="B943" s="774" t="str">
        <f>IF('statement of marks'!$CE$3="","",'statement of marks'!$CE$3)</f>
        <v>MATHEMATICS</v>
      </c>
      <c r="C943" s="784"/>
      <c r="D943" s="270">
        <f>IF('statement of marks'!CE36="","",'statement of marks'!CE36)</f>
        <v>5</v>
      </c>
      <c r="E943" s="270">
        <f>IF('statement of marks'!CF36="","",'statement of marks'!CF36)</f>
        <v>5</v>
      </c>
      <c r="F943" s="277">
        <f>IF('statement of marks'!CG36="","",'statement of marks'!CG36)</f>
        <v>10</v>
      </c>
      <c r="G943" s="270">
        <f>IF('statement of marks'!CH36="","",'statement of marks'!CH36)</f>
        <v>5</v>
      </c>
      <c r="H943" s="270">
        <f>IF('statement of marks'!CI36="","",'statement of marks'!CI36)</f>
        <v>5</v>
      </c>
      <c r="I943" s="277">
        <f>IF('statement of marks'!CJ36="","",'statement of marks'!CJ36)</f>
        <v>10</v>
      </c>
      <c r="J943" s="270">
        <f>IF('statement of marks'!CK36="","",'statement of marks'!CK36)</f>
        <v>5</v>
      </c>
      <c r="K943" s="270">
        <f>IF('statement of marks'!CL36="","",'statement of marks'!CL36)</f>
        <v>5</v>
      </c>
      <c r="L943" s="277">
        <f>IF('statement of marks'!CM36="","",'statement of marks'!CM36)</f>
        <v>10</v>
      </c>
      <c r="M943" s="270">
        <f>IF('statement of marks'!CO36="","",'statement of marks'!CO36)</f>
        <v>21</v>
      </c>
      <c r="N943" s="944">
        <f>IF('statement of marks'!CP36="","",'statement of marks'!CP36)</f>
        <v>21</v>
      </c>
      <c r="O943" s="270">
        <f>IF('statement of marks'!CQ36="","",'statement of marks'!CQ36)</f>
        <v>1</v>
      </c>
      <c r="P943" s="277">
        <f>IF('statement of marks'!CR36="","",'statement of marks'!CR36)</f>
        <v>43</v>
      </c>
      <c r="Q943" s="278">
        <f>IF('statement of marks'!CS36="","",'statement of marks'!CS36)</f>
        <v>73</v>
      </c>
      <c r="R943" s="270">
        <f>IF('statement of marks'!CT36="","",'statement of marks'!CT36)</f>
        <v>31</v>
      </c>
      <c r="S943" s="944">
        <f>IF('statement of marks'!CU36="","",'statement of marks'!CU36)</f>
        <v>31</v>
      </c>
      <c r="T943" s="270">
        <f>IF('statement of marks'!CV36="","",'statement of marks'!CV36)</f>
        <v>20</v>
      </c>
      <c r="U943" s="277">
        <f>IF('statement of marks'!CW36="","",'statement of marks'!CW36)</f>
        <v>82</v>
      </c>
      <c r="V943" s="279">
        <f>IF('statement of marks'!CX36="","",'statement of marks'!CX36)</f>
        <v>155</v>
      </c>
      <c r="W943" s="270">
        <f>IF('statement of marks'!CY36="","",'statement of marks'!CY36)</f>
        <v>78</v>
      </c>
      <c r="X943" s="271" t="str">
        <f>IF('statement of marks'!CZ36="","",'statement of marks'!CZ36)</f>
        <v>B</v>
      </c>
    </row>
    <row r="944" spans="1:24" ht="15" customHeight="1">
      <c r="A944" s="283"/>
      <c r="B944" s="774" t="str">
        <f>IF('statement of marks'!$DC$3="","",'statement of marks'!$DC$3)</f>
        <v>SCIENCE</v>
      </c>
      <c r="C944" s="784"/>
      <c r="D944" s="270">
        <f>IF('statement of marks'!DC36="","",'statement of marks'!DC36)</f>
        <v>5</v>
      </c>
      <c r="E944" s="270">
        <f>IF('statement of marks'!DD36="","",'statement of marks'!DD36)</f>
        <v>5</v>
      </c>
      <c r="F944" s="277">
        <f>IF('statement of marks'!DE36="","",'statement of marks'!DE36)</f>
        <v>10</v>
      </c>
      <c r="G944" s="270">
        <f>IF('statement of marks'!DF36="","",'statement of marks'!DF36)</f>
        <v>5</v>
      </c>
      <c r="H944" s="270">
        <f>IF('statement of marks'!DG36="","",'statement of marks'!DG36)</f>
        <v>5</v>
      </c>
      <c r="I944" s="277">
        <f>IF('statement of marks'!DH36="","",'statement of marks'!DH36)</f>
        <v>10</v>
      </c>
      <c r="J944" s="270">
        <f>IF('statement of marks'!DI36="","",'statement of marks'!DI36)</f>
        <v>5</v>
      </c>
      <c r="K944" s="270">
        <f>IF('statement of marks'!DJ36="","",'statement of marks'!DJ36)</f>
        <v>5</v>
      </c>
      <c r="L944" s="277">
        <f>IF('statement of marks'!DK36="","",'statement of marks'!DK36)</f>
        <v>10</v>
      </c>
      <c r="M944" s="270">
        <f>IF('statement of marks'!DM36="","",'statement of marks'!DM36)</f>
        <v>50</v>
      </c>
      <c r="N944" s="944"/>
      <c r="O944" s="270">
        <f>IF('statement of marks'!DN36="","",'statement of marks'!DN36)</f>
        <v>20</v>
      </c>
      <c r="P944" s="277">
        <f>IF('statement of marks'!DO36="","",'statement of marks'!DO36)</f>
        <v>70</v>
      </c>
      <c r="Q944" s="278">
        <f>IF('statement of marks'!DP36="","",'statement of marks'!DP36)</f>
        <v>100</v>
      </c>
      <c r="R944" s="270">
        <f>IF('statement of marks'!DQ36="","",'statement of marks'!DQ36)</f>
        <v>70</v>
      </c>
      <c r="S944" s="944"/>
      <c r="T944" s="270">
        <f>IF('statement of marks'!DR36="","",'statement of marks'!DR36)</f>
        <v>30</v>
      </c>
      <c r="U944" s="277">
        <f>IF('statement of marks'!DS36="","",'statement of marks'!DS36)</f>
        <v>100</v>
      </c>
      <c r="V944" s="279">
        <f>IF('statement of marks'!DT36="","",'statement of marks'!DT36)</f>
        <v>200</v>
      </c>
      <c r="W944" s="270">
        <f>IF('statement of marks'!DU36="","",'statement of marks'!DU36)</f>
        <v>100</v>
      </c>
      <c r="X944" s="271" t="str">
        <f>IF('statement of marks'!DV36="","",'statement of marks'!DV36)</f>
        <v>A</v>
      </c>
    </row>
    <row r="945" spans="1:24" ht="15" customHeight="1">
      <c r="A945" s="283"/>
      <c r="B945" s="774" t="str">
        <f>IF('statement of marks'!$DY$3="","",'statement of marks'!$DY$3)</f>
        <v>SOCIAL STUDIES</v>
      </c>
      <c r="C945" s="784"/>
      <c r="D945" s="270">
        <f>IF('statement of marks'!DY36="","",'statement of marks'!DY36)</f>
        <v>5</v>
      </c>
      <c r="E945" s="270">
        <f>IF('statement of marks'!DZ36="","",'statement of marks'!DZ36)</f>
        <v>5</v>
      </c>
      <c r="F945" s="277">
        <f>IF('statement of marks'!EA36="","",'statement of marks'!EA36)</f>
        <v>10</v>
      </c>
      <c r="G945" s="270">
        <f>IF('statement of marks'!EB36="","",'statement of marks'!EB36)</f>
        <v>5</v>
      </c>
      <c r="H945" s="270">
        <f>IF('statement of marks'!EC36="","",'statement of marks'!EC36)</f>
        <v>5</v>
      </c>
      <c r="I945" s="277">
        <f>IF('statement of marks'!ED36="","",'statement of marks'!ED36)</f>
        <v>10</v>
      </c>
      <c r="J945" s="270">
        <f>IF('statement of marks'!EE36="","",'statement of marks'!EE36)</f>
        <v>5</v>
      </c>
      <c r="K945" s="270">
        <f>IF('statement of marks'!EF36="","",'statement of marks'!EF36)</f>
        <v>5</v>
      </c>
      <c r="L945" s="277">
        <f>IF('statement of marks'!EG36="","",'statement of marks'!EG36)</f>
        <v>10</v>
      </c>
      <c r="M945" s="270">
        <f>IF('statement of marks'!EI36="","",'statement of marks'!EI36)</f>
        <v>50</v>
      </c>
      <c r="N945" s="944"/>
      <c r="O945" s="270">
        <f>IF('statement of marks'!EJ36="","",'statement of marks'!EJ36)</f>
        <v>20</v>
      </c>
      <c r="P945" s="277">
        <f>IF('statement of marks'!EK36="","",'statement of marks'!EK36)</f>
        <v>70</v>
      </c>
      <c r="Q945" s="278">
        <f>IF('statement of marks'!EL36="","",'statement of marks'!EL36)</f>
        <v>100</v>
      </c>
      <c r="R945" s="270">
        <f>IF('statement of marks'!EM36="","",'statement of marks'!EM36)</f>
        <v>70</v>
      </c>
      <c r="S945" s="944"/>
      <c r="T945" s="270">
        <f>IF('statement of marks'!EN36="","",'statement of marks'!EN36)</f>
        <v>30</v>
      </c>
      <c r="U945" s="277">
        <f>IF('statement of marks'!EO36="","",'statement of marks'!EO36)</f>
        <v>100</v>
      </c>
      <c r="V945" s="279">
        <f>IF('statement of marks'!EP36="","",'statement of marks'!EP36)</f>
        <v>200</v>
      </c>
      <c r="W945" s="270">
        <f>IF('statement of marks'!EQ36="","",'statement of marks'!EQ36)</f>
        <v>100</v>
      </c>
      <c r="X945" s="271" t="str">
        <f>IF('statement of marks'!ER36="","",'statement of marks'!ER36)</f>
        <v>A</v>
      </c>
    </row>
    <row r="946" spans="1:24" ht="15" customHeight="1">
      <c r="A946" s="283"/>
      <c r="B946" s="774" t="s">
        <v>173</v>
      </c>
      <c r="C946" s="784"/>
      <c r="D946" s="792" t="s">
        <v>168</v>
      </c>
      <c r="E946" s="792"/>
      <c r="F946" s="792"/>
      <c r="G946" s="792" t="s">
        <v>169</v>
      </c>
      <c r="H946" s="792"/>
      <c r="I946" s="792"/>
      <c r="J946" s="792" t="s">
        <v>178</v>
      </c>
      <c r="K946" s="792"/>
      <c r="L946" s="792"/>
      <c r="M946" s="792" t="s">
        <v>170</v>
      </c>
      <c r="N946" s="792"/>
      <c r="O946" s="792"/>
      <c r="P946" s="792"/>
      <c r="Q946" s="792" t="s">
        <v>223</v>
      </c>
      <c r="R946" s="792"/>
      <c r="S946" s="792"/>
      <c r="T946" s="792"/>
      <c r="U946" s="280"/>
      <c r="V946" s="792" t="s">
        <v>218</v>
      </c>
      <c r="W946" s="792"/>
      <c r="X946" s="827"/>
    </row>
    <row r="947" spans="1:24" ht="15" customHeight="1">
      <c r="A947" s="284"/>
      <c r="B947" s="828" t="s">
        <v>167</v>
      </c>
      <c r="C947" s="829"/>
      <c r="D947" s="830">
        <f>IF('statement of marks'!EU$6="","",'statement of marks'!EU$6)</f>
        <v>20</v>
      </c>
      <c r="E947" s="830"/>
      <c r="F947" s="830"/>
      <c r="G947" s="830">
        <f>IF('statement of marks'!EV$6="","",'statement of marks'!EV$6)</f>
        <v>20</v>
      </c>
      <c r="H947" s="830"/>
      <c r="I947" s="830"/>
      <c r="J947" s="830">
        <f>IF('statement of marks'!EX$6="","",'statement of marks'!EX$6)</f>
        <v>20</v>
      </c>
      <c r="K947" s="830"/>
      <c r="L947" s="830"/>
      <c r="M947" s="830">
        <f>IF('statement of marks'!EW$6="","",'statement of marks'!EW$6)</f>
        <v>20</v>
      </c>
      <c r="N947" s="830"/>
      <c r="O947" s="830"/>
      <c r="P947" s="830"/>
      <c r="Q947" s="830">
        <f>IF('statement of marks'!EY$6="","",'statement of marks'!EY$6)</f>
        <v>20</v>
      </c>
      <c r="R947" s="830"/>
      <c r="S947" s="830"/>
      <c r="T947" s="830"/>
      <c r="U947" s="289"/>
      <c r="V947" s="272">
        <f>IF('statement of marks'!EZ$6="","",'statement of marks'!EZ$6)</f>
        <v>100</v>
      </c>
      <c r="W947" s="272" t="s">
        <v>222</v>
      </c>
      <c r="X947" s="276" t="s">
        <v>69</v>
      </c>
    </row>
    <row r="948" spans="1:24" ht="15" customHeight="1">
      <c r="A948" s="283"/>
      <c r="B948" s="774" t="str">
        <f>IF('statement of marks'!$EU$3="","",'statement of marks'!$EU$3)</f>
        <v>WORK EXPERIENCE</v>
      </c>
      <c r="C948" s="784"/>
      <c r="D948" s="783">
        <f>IF('statement of marks'!EU36="","",'statement of marks'!EU36)</f>
        <v>20</v>
      </c>
      <c r="E948" s="783"/>
      <c r="F948" s="783"/>
      <c r="G948" s="783">
        <f>IF('statement of marks'!EV36="","",'statement of marks'!EV36)</f>
        <v>20</v>
      </c>
      <c r="H948" s="783"/>
      <c r="I948" s="783"/>
      <c r="J948" s="783">
        <f>IF('statement of marks'!EX36="","",'statement of marks'!EX36)</f>
        <v>20</v>
      </c>
      <c r="K948" s="783"/>
      <c r="L948" s="783"/>
      <c r="M948" s="783">
        <f>IF('statement of marks'!EW36="","",'statement of marks'!EW36)</f>
        <v>20</v>
      </c>
      <c r="N948" s="783"/>
      <c r="O948" s="783"/>
      <c r="P948" s="783"/>
      <c r="Q948" s="783">
        <f>IF('statement of marks'!EY36="","",'statement of marks'!EY36)</f>
        <v>20</v>
      </c>
      <c r="R948" s="783"/>
      <c r="S948" s="783"/>
      <c r="T948" s="783"/>
      <c r="U948" s="280"/>
      <c r="V948" s="280">
        <f>IF('statement of marks'!EZ36="","",'statement of marks'!EZ36)</f>
        <v>100</v>
      </c>
      <c r="W948" s="280">
        <f>IF('statement of marks'!FA36="","",'statement of marks'!FA36)</f>
        <v>100</v>
      </c>
      <c r="X948" s="281" t="str">
        <f>IF('statement of marks'!FB36="","",'statement of marks'!FB36)</f>
        <v>A</v>
      </c>
    </row>
    <row r="949" spans="1:24" ht="15" customHeight="1">
      <c r="A949" s="283"/>
      <c r="B949" s="774" t="str">
        <f>IF('statement of marks'!$FE$3="","",'statement of marks'!$FE$3)</f>
        <v>ART EDUCATION</v>
      </c>
      <c r="C949" s="784"/>
      <c r="D949" s="783">
        <f>IF('statement of marks'!FE36="","",'statement of marks'!FE36)</f>
        <v>20</v>
      </c>
      <c r="E949" s="783"/>
      <c r="F949" s="783"/>
      <c r="G949" s="783">
        <f>IF('statement of marks'!FF36="","",'statement of marks'!FF36)</f>
        <v>20</v>
      </c>
      <c r="H949" s="783"/>
      <c r="I949" s="783"/>
      <c r="J949" s="783">
        <f>IF('statement of marks'!FH36="","",'statement of marks'!FH36)</f>
        <v>20</v>
      </c>
      <c r="K949" s="783"/>
      <c r="L949" s="783"/>
      <c r="M949" s="783">
        <f>IF('statement of marks'!FG36="","",'statement of marks'!FG36)</f>
        <v>20</v>
      </c>
      <c r="N949" s="783"/>
      <c r="O949" s="783"/>
      <c r="P949" s="783"/>
      <c r="Q949" s="783">
        <f>IF('statement of marks'!FI36="","",'statement of marks'!FI36)</f>
        <v>20</v>
      </c>
      <c r="R949" s="783"/>
      <c r="S949" s="783"/>
      <c r="T949" s="783"/>
      <c r="U949" s="280"/>
      <c r="V949" s="280">
        <f>IF('statement of marks'!FJ36="","",'statement of marks'!FJ36)</f>
        <v>100</v>
      </c>
      <c r="W949" s="280">
        <f>IF('statement of marks'!FK36="","",'statement of marks'!FK36)</f>
        <v>100</v>
      </c>
      <c r="X949" s="281" t="str">
        <f>IF('statement of marks'!FL36="","",'statement of marks'!FL36)</f>
        <v>A</v>
      </c>
    </row>
    <row r="950" spans="1:24" ht="15" customHeight="1">
      <c r="A950" s="283"/>
      <c r="B950" s="774" t="str">
        <f>IF('statement of marks'!$FO$3="","",'statement of marks'!$FO$3)</f>
        <v>PHYSICIAL EDUCATION</v>
      </c>
      <c r="C950" s="784"/>
      <c r="D950" s="783">
        <f>IF('statement of marks'!FO36="","",'statement of marks'!FO36)</f>
        <v>20</v>
      </c>
      <c r="E950" s="783"/>
      <c r="F950" s="783"/>
      <c r="G950" s="783">
        <f>IF('statement of marks'!FP36="","",'statement of marks'!FP36)</f>
        <v>20</v>
      </c>
      <c r="H950" s="783"/>
      <c r="I950" s="783"/>
      <c r="J950" s="783">
        <f>IF('statement of marks'!FR36="","",'statement of marks'!FR36)</f>
        <v>20</v>
      </c>
      <c r="K950" s="783"/>
      <c r="L950" s="783"/>
      <c r="M950" s="783">
        <f>IF('statement of marks'!FQ36="","",'statement of marks'!FQ36)</f>
        <v>20</v>
      </c>
      <c r="N950" s="783"/>
      <c r="O950" s="783"/>
      <c r="P950" s="783"/>
      <c r="Q950" s="783">
        <f>IF('statement of marks'!FS36="","",'statement of marks'!FS36)</f>
        <v>20</v>
      </c>
      <c r="R950" s="783"/>
      <c r="S950" s="783"/>
      <c r="T950" s="783"/>
      <c r="U950" s="280"/>
      <c r="V950" s="280">
        <f>IF('statement of marks'!FT36="","",'statement of marks'!FT36)</f>
        <v>100</v>
      </c>
      <c r="W950" s="280">
        <f>IF('statement of marks'!FU36="","",'statement of marks'!FU36)</f>
        <v>100</v>
      </c>
      <c r="X950" s="281" t="str">
        <f>IF('statement of marks'!FV36="","",'statement of marks'!FV36)</f>
        <v>A</v>
      </c>
    </row>
    <row r="951" spans="1:24" ht="15" customHeight="1">
      <c r="A951" s="283"/>
      <c r="B951" s="771" t="s">
        <v>174</v>
      </c>
      <c r="C951" s="774"/>
      <c r="D951" s="792" t="str">
        <f>details!$DZ$3</f>
        <v>AUGUST</v>
      </c>
      <c r="E951" s="792"/>
      <c r="F951" s="792"/>
      <c r="G951" s="792" t="str">
        <f>details!$ED$3</f>
        <v>OCTOBER</v>
      </c>
      <c r="H951" s="792"/>
      <c r="I951" s="792"/>
      <c r="J951" s="792" t="str">
        <f>details!$EL$3</f>
        <v>FEBURARY</v>
      </c>
      <c r="K951" s="792"/>
      <c r="L951" s="792"/>
      <c r="M951" s="792" t="str">
        <f>details!$EH$3</f>
        <v>DECEMBER</v>
      </c>
      <c r="N951" s="792"/>
      <c r="O951" s="792"/>
      <c r="P951" s="792"/>
      <c r="Q951" s="792" t="str">
        <f>details!$EP$3</f>
        <v>GRAND TOAL</v>
      </c>
      <c r="R951" s="792"/>
      <c r="S951" s="792"/>
      <c r="T951" s="792"/>
      <c r="U951" s="759" t="s">
        <v>119</v>
      </c>
      <c r="V951" s="760"/>
      <c r="W951" s="760"/>
      <c r="X951" s="761"/>
    </row>
    <row r="952" spans="1:24" ht="15" customHeight="1">
      <c r="A952" s="283"/>
      <c r="B952" s="774" t="s">
        <v>176</v>
      </c>
      <c r="C952" s="784"/>
      <c r="D952" s="826" t="str">
        <f>IF(details!EA36="","",details!EA36)</f>
        <v/>
      </c>
      <c r="E952" s="826"/>
      <c r="F952" s="826"/>
      <c r="G952" s="826" t="str">
        <f>IF(details!EE36="","",details!EE36)</f>
        <v/>
      </c>
      <c r="H952" s="826"/>
      <c r="I952" s="826"/>
      <c r="J952" s="826" t="str">
        <f>IF(details!EM36="","",details!EM36)</f>
        <v/>
      </c>
      <c r="K952" s="826"/>
      <c r="L952" s="826"/>
      <c r="M952" s="826" t="str">
        <f>IF(details!EI36="","",details!EI36)</f>
        <v/>
      </c>
      <c r="N952" s="826"/>
      <c r="O952" s="826"/>
      <c r="P952" s="826"/>
      <c r="Q952" s="826" t="str">
        <f>IF(details!EQ36="","",details!EQ36)</f>
        <v/>
      </c>
      <c r="R952" s="826"/>
      <c r="S952" s="826"/>
      <c r="T952" s="826"/>
      <c r="U952" s="762">
        <f>'statement of marks'!$HL$108</f>
        <v>45046</v>
      </c>
      <c r="V952" s="763"/>
      <c r="W952" s="763"/>
      <c r="X952" s="764"/>
    </row>
    <row r="953" spans="1:24" ht="15" customHeight="1">
      <c r="A953" s="283"/>
      <c r="B953" s="823" t="s">
        <v>175</v>
      </c>
      <c r="C953" s="824"/>
      <c r="D953" s="825" t="str">
        <f>IF(details!DZ36="","",details!DZ36)</f>
        <v/>
      </c>
      <c r="E953" s="825"/>
      <c r="F953" s="825"/>
      <c r="G953" s="825" t="str">
        <f>IF(details!ED36="","",details!ED36)</f>
        <v/>
      </c>
      <c r="H953" s="825"/>
      <c r="I953" s="825"/>
      <c r="J953" s="825" t="str">
        <f>IF(details!EL36="","",details!EL36)</f>
        <v/>
      </c>
      <c r="K953" s="825"/>
      <c r="L953" s="825"/>
      <c r="M953" s="825" t="str">
        <f>IF(details!EH36="","",details!EH36)</f>
        <v/>
      </c>
      <c r="N953" s="825"/>
      <c r="O953" s="825"/>
      <c r="P953" s="825"/>
      <c r="Q953" s="825" t="str">
        <f>IF(details!EP36="","",details!EP36)</f>
        <v/>
      </c>
      <c r="R953" s="825"/>
      <c r="S953" s="825"/>
      <c r="T953" s="825"/>
      <c r="U953" s="759"/>
      <c r="V953" s="760"/>
      <c r="W953" s="760"/>
      <c r="X953" s="761"/>
    </row>
    <row r="954" spans="1:24" ht="15" customHeight="1">
      <c r="A954" s="816"/>
      <c r="B954" s="818" t="s">
        <v>235</v>
      </c>
      <c r="C954" s="819"/>
      <c r="D954" s="813" t="s">
        <v>190</v>
      </c>
      <c r="E954" s="813"/>
      <c r="F954" s="813"/>
      <c r="G954" s="813" t="s">
        <v>191</v>
      </c>
      <c r="H954" s="813"/>
      <c r="I954" s="813"/>
      <c r="J954" s="813" t="s">
        <v>148</v>
      </c>
      <c r="K954" s="813"/>
      <c r="L954" s="813"/>
      <c r="M954" s="813" t="s">
        <v>224</v>
      </c>
      <c r="N954" s="813"/>
      <c r="O954" s="813"/>
      <c r="P954" s="813"/>
      <c r="Q954" s="822" t="s">
        <v>196</v>
      </c>
      <c r="R954" s="822"/>
      <c r="S954" s="822"/>
      <c r="T954" s="822"/>
      <c r="U954" s="813" t="s">
        <v>233</v>
      </c>
      <c r="V954" s="813"/>
      <c r="W954" s="813"/>
      <c r="X954" s="815"/>
    </row>
    <row r="955" spans="1:24" ht="15" customHeight="1">
      <c r="A955" s="817"/>
      <c r="B955" s="820"/>
      <c r="C955" s="821"/>
      <c r="D955" s="813">
        <f>'statement of marks'!HJ36</f>
        <v>1200</v>
      </c>
      <c r="E955" s="813"/>
      <c r="F955" s="813"/>
      <c r="G955" s="813">
        <f>'statement of marks'!HK36</f>
        <v>1065</v>
      </c>
      <c r="H955" s="813"/>
      <c r="I955" s="813"/>
      <c r="J955" s="814">
        <f>'statement of marks'!HL36</f>
        <v>88.75</v>
      </c>
      <c r="K955" s="814"/>
      <c r="L955" s="814"/>
      <c r="M955" s="813" t="str">
        <f>'statement of marks'!HO36</f>
        <v>A</v>
      </c>
      <c r="N955" s="813"/>
      <c r="O955" s="813"/>
      <c r="P955" s="813"/>
      <c r="Q955" s="813">
        <f>'statement of marks'!HN36</f>
        <v>8.9999999999999947</v>
      </c>
      <c r="R955" s="813"/>
      <c r="S955" s="813"/>
      <c r="T955" s="813"/>
      <c r="U955" s="813" t="str">
        <f>'statement of marks'!HI36</f>
        <v>PASSED</v>
      </c>
      <c r="V955" s="813"/>
      <c r="W955" s="813"/>
      <c r="X955" s="815"/>
    </row>
    <row r="956" spans="1:24" ht="15" customHeight="1">
      <c r="A956" s="283"/>
      <c r="B956" s="811" t="s">
        <v>177</v>
      </c>
      <c r="C956" s="812"/>
      <c r="D956" s="792"/>
      <c r="E956" s="792"/>
      <c r="F956" s="792"/>
      <c r="G956" s="792"/>
      <c r="H956" s="792"/>
      <c r="I956" s="792"/>
      <c r="J956" s="792"/>
      <c r="K956" s="792"/>
      <c r="L956" s="792"/>
      <c r="M956" s="792"/>
      <c r="N956" s="792"/>
      <c r="O956" s="792"/>
      <c r="P956" s="792"/>
      <c r="Q956" s="792"/>
      <c r="R956" s="792"/>
      <c r="S956" s="792"/>
      <c r="T956" s="792"/>
      <c r="U956" s="793"/>
      <c r="V956" s="794"/>
      <c r="W956" s="794"/>
      <c r="X956" s="804"/>
    </row>
    <row r="957" spans="1:24" ht="15" customHeight="1">
      <c r="A957" s="283"/>
      <c r="B957" s="809" t="s">
        <v>162</v>
      </c>
      <c r="C957" s="810"/>
      <c r="D957" s="792"/>
      <c r="E957" s="792"/>
      <c r="F957" s="792"/>
      <c r="G957" s="792"/>
      <c r="H957" s="792"/>
      <c r="I957" s="792"/>
      <c r="J957" s="792"/>
      <c r="K957" s="792"/>
      <c r="L957" s="792"/>
      <c r="M957" s="792"/>
      <c r="N957" s="792"/>
      <c r="O957" s="792"/>
      <c r="P957" s="792"/>
      <c r="Q957" s="792"/>
      <c r="R957" s="792"/>
      <c r="S957" s="792"/>
      <c r="T957" s="792"/>
      <c r="U957" s="796"/>
      <c r="V957" s="797"/>
      <c r="W957" s="797"/>
      <c r="X957" s="805"/>
    </row>
    <row r="958" spans="1:24" ht="15" customHeight="1">
      <c r="A958" s="283"/>
      <c r="B958" s="811" t="s">
        <v>163</v>
      </c>
      <c r="C958" s="812"/>
      <c r="D958" s="792"/>
      <c r="E958" s="792"/>
      <c r="F958" s="792"/>
      <c r="G958" s="792"/>
      <c r="H958" s="792"/>
      <c r="I958" s="792"/>
      <c r="J958" s="792"/>
      <c r="K958" s="792"/>
      <c r="L958" s="792"/>
      <c r="M958" s="792"/>
      <c r="N958" s="792"/>
      <c r="O958" s="792"/>
      <c r="P958" s="792"/>
      <c r="Q958" s="793" t="s">
        <v>225</v>
      </c>
      <c r="R958" s="794"/>
      <c r="S958" s="794"/>
      <c r="T958" s="795"/>
      <c r="U958" s="806"/>
      <c r="V958" s="807"/>
      <c r="W958" s="807"/>
      <c r="X958" s="808"/>
    </row>
    <row r="959" spans="1:24" ht="15" customHeight="1">
      <c r="A959" s="283"/>
      <c r="B959" s="802" t="s">
        <v>164</v>
      </c>
      <c r="C959" s="803"/>
      <c r="D959" s="792"/>
      <c r="E959" s="792"/>
      <c r="F959" s="792"/>
      <c r="G959" s="792"/>
      <c r="H959" s="792"/>
      <c r="I959" s="792"/>
      <c r="J959" s="792"/>
      <c r="K959" s="792"/>
      <c r="L959" s="792"/>
      <c r="M959" s="792"/>
      <c r="N959" s="792"/>
      <c r="O959" s="792"/>
      <c r="P959" s="792"/>
      <c r="Q959" s="796"/>
      <c r="R959" s="797"/>
      <c r="S959" s="797"/>
      <c r="T959" s="798"/>
      <c r="U959" s="785" t="s">
        <v>164</v>
      </c>
      <c r="V959" s="785"/>
      <c r="W959" s="785"/>
      <c r="X959" s="786"/>
    </row>
    <row r="960" spans="1:24" ht="15" customHeight="1" thickBot="1">
      <c r="A960" s="282"/>
      <c r="B960" s="787" t="s">
        <v>226</v>
      </c>
      <c r="C960" s="788"/>
      <c r="D960" s="789"/>
      <c r="E960" s="789"/>
      <c r="F960" s="789"/>
      <c r="G960" s="789"/>
      <c r="H960" s="789"/>
      <c r="I960" s="789"/>
      <c r="J960" s="789"/>
      <c r="K960" s="789"/>
      <c r="L960" s="789"/>
      <c r="M960" s="789"/>
      <c r="N960" s="789"/>
      <c r="O960" s="789"/>
      <c r="P960" s="789"/>
      <c r="Q960" s="799"/>
      <c r="R960" s="800"/>
      <c r="S960" s="800"/>
      <c r="T960" s="801"/>
      <c r="U960" s="790" t="s">
        <v>180</v>
      </c>
      <c r="V960" s="790"/>
      <c r="W960" s="790"/>
      <c r="X960" s="791"/>
    </row>
    <row r="961" spans="1:24" ht="15" customHeight="1">
      <c r="A961" s="285"/>
      <c r="B961" s="765" t="s">
        <v>179</v>
      </c>
      <c r="C961" s="766"/>
      <c r="D961" s="766"/>
      <c r="E961" s="766"/>
      <c r="F961" s="766"/>
      <c r="G961" s="766"/>
      <c r="H961" s="766"/>
      <c r="I961" s="766"/>
      <c r="J961" s="766"/>
      <c r="K961" s="766"/>
      <c r="L961" s="766"/>
      <c r="M961" s="766"/>
      <c r="N961" s="766"/>
      <c r="O961" s="766"/>
      <c r="P961" s="766"/>
      <c r="Q961" s="766"/>
      <c r="R961" s="766"/>
      <c r="S961" s="766"/>
      <c r="T961" s="766"/>
      <c r="U961" s="766"/>
      <c r="V961" s="766"/>
      <c r="W961" s="766"/>
      <c r="X961" s="767"/>
    </row>
    <row r="962" spans="1:24" ht="15" customHeight="1">
      <c r="A962" s="283"/>
      <c r="B962" s="768" t="str">
        <f>IF('statement of marks'!$A$1="","",'statement of marks'!$A$1)</f>
        <v>GOVT. HR. SEC. SCHOOL, MARJEEVI, NIMBAHERA</v>
      </c>
      <c r="C962" s="769"/>
      <c r="D962" s="769"/>
      <c r="E962" s="769"/>
      <c r="F962" s="769"/>
      <c r="G962" s="769"/>
      <c r="H962" s="769"/>
      <c r="I962" s="769"/>
      <c r="J962" s="769"/>
      <c r="K962" s="769"/>
      <c r="L962" s="769"/>
      <c r="M962" s="769"/>
      <c r="N962" s="769"/>
      <c r="O962" s="769"/>
      <c r="P962" s="769"/>
      <c r="Q962" s="769"/>
      <c r="R962" s="769"/>
      <c r="S962" s="769"/>
      <c r="T962" s="769"/>
      <c r="U962" s="769"/>
      <c r="V962" s="769"/>
      <c r="W962" s="769"/>
      <c r="X962" s="770"/>
    </row>
    <row r="963" spans="1:24" ht="15" customHeight="1">
      <c r="A963" s="283"/>
      <c r="B963" s="771" t="s">
        <v>118</v>
      </c>
      <c r="C963" s="771"/>
      <c r="D963" s="771" t="str">
        <f>IF('statement of marks'!$H$3="","",'statement of marks'!$H$3)</f>
        <v>2022-23</v>
      </c>
      <c r="E963" s="771"/>
      <c r="F963" s="771"/>
      <c r="G963" s="771"/>
      <c r="H963" s="771"/>
      <c r="I963" s="771"/>
      <c r="J963" s="771"/>
      <c r="K963" s="771"/>
      <c r="L963" s="771"/>
      <c r="M963" s="771"/>
      <c r="N963" s="771"/>
      <c r="O963" s="771"/>
      <c r="P963" s="771"/>
      <c r="Q963" s="771"/>
      <c r="R963" s="771"/>
      <c r="S963" s="771"/>
      <c r="T963" s="771"/>
      <c r="U963" s="771"/>
      <c r="V963" s="771"/>
      <c r="W963" s="771"/>
      <c r="X963" s="772"/>
    </row>
    <row r="964" spans="1:24" ht="15" customHeight="1">
      <c r="A964" s="283"/>
      <c r="B964" s="771" t="s">
        <v>158</v>
      </c>
      <c r="C964" s="771"/>
      <c r="D964" s="771" t="str">
        <f>IF('statement of marks'!I37="","",'statement of marks'!I37)</f>
        <v>A31</v>
      </c>
      <c r="E964" s="771"/>
      <c r="F964" s="771"/>
      <c r="G964" s="771"/>
      <c r="H964" s="771"/>
      <c r="I964" s="771"/>
      <c r="J964" s="771"/>
      <c r="K964" s="771"/>
      <c r="L964" s="771"/>
      <c r="M964" s="771"/>
      <c r="N964" s="771"/>
      <c r="O964" s="771"/>
      <c r="P964" s="771"/>
      <c r="Q964" s="771"/>
      <c r="R964" s="771"/>
      <c r="S964" s="771"/>
      <c r="T964" s="771"/>
      <c r="U964" s="771"/>
      <c r="V964" s="771"/>
      <c r="W964" s="771"/>
      <c r="X964" s="772"/>
    </row>
    <row r="965" spans="1:24" ht="15" customHeight="1">
      <c r="A965" s="283"/>
      <c r="B965" s="771" t="s">
        <v>20</v>
      </c>
      <c r="C965" s="771"/>
      <c r="D965" s="771" t="str">
        <f>IF('statement of marks'!J37="","",'statement of marks'!J37)</f>
        <v>B31</v>
      </c>
      <c r="E965" s="771"/>
      <c r="F965" s="771"/>
      <c r="G965" s="771"/>
      <c r="H965" s="771"/>
      <c r="I965" s="771"/>
      <c r="J965" s="771"/>
      <c r="K965" s="771"/>
      <c r="L965" s="771"/>
      <c r="M965" s="771"/>
      <c r="N965" s="771"/>
      <c r="O965" s="771"/>
      <c r="P965" s="771"/>
      <c r="Q965" s="771"/>
      <c r="R965" s="771"/>
      <c r="S965" s="771"/>
      <c r="T965" s="771"/>
      <c r="U965" s="771"/>
      <c r="V965" s="771"/>
      <c r="W965" s="771"/>
      <c r="X965" s="772"/>
    </row>
    <row r="966" spans="1:24" ht="15" customHeight="1">
      <c r="A966" s="283"/>
      <c r="B966" s="773" t="s">
        <v>21</v>
      </c>
      <c r="C966" s="773"/>
      <c r="D966" s="773" t="str">
        <f>IF('statement of marks'!K37="","",'statement of marks'!K37)</f>
        <v>C31</v>
      </c>
      <c r="E966" s="773"/>
      <c r="F966" s="773"/>
      <c r="G966" s="771"/>
      <c r="H966" s="771"/>
      <c r="I966" s="771"/>
      <c r="J966" s="771"/>
      <c r="K966" s="771"/>
      <c r="L966" s="771"/>
      <c r="M966" s="771"/>
      <c r="N966" s="771"/>
      <c r="O966" s="771"/>
      <c r="P966" s="771"/>
      <c r="Q966" s="771"/>
      <c r="R966" s="771"/>
      <c r="S966" s="771"/>
      <c r="T966" s="771"/>
      <c r="U966" s="771"/>
      <c r="V966" s="771"/>
      <c r="W966" s="771"/>
      <c r="X966" s="772"/>
    </row>
    <row r="967" spans="1:24" ht="15" customHeight="1">
      <c r="A967" s="283"/>
      <c r="B967" s="771" t="s">
        <v>159</v>
      </c>
      <c r="C967" s="771"/>
      <c r="D967" s="771" t="str">
        <f>IF('statement of marks'!$G$3="","",'statement of marks'!$G$3)</f>
        <v>6 A</v>
      </c>
      <c r="E967" s="771"/>
      <c r="F967" s="774"/>
      <c r="G967" s="775" t="s">
        <v>160</v>
      </c>
      <c r="H967" s="775"/>
      <c r="I967" s="775"/>
      <c r="J967" s="775">
        <f>IF('statement of marks'!D37="","",'statement of marks'!D37)</f>
        <v>831</v>
      </c>
      <c r="K967" s="775"/>
      <c r="L967" s="775"/>
      <c r="M967" s="776" t="s">
        <v>79</v>
      </c>
      <c r="N967" s="938"/>
      <c r="O967" s="775"/>
      <c r="P967" s="775"/>
      <c r="Q967" s="775" t="str">
        <f>IF('statement of marks'!F37="","",'statement of marks'!F37)</f>
        <v/>
      </c>
      <c r="R967" s="775"/>
      <c r="S967" s="775"/>
      <c r="T967" s="777"/>
      <c r="U967" s="778" t="str">
        <f>IF('statement of marks'!$I$3="","",'statement of marks'!$I$3)</f>
        <v>SCHOOL DISE CODE</v>
      </c>
      <c r="V967" s="779"/>
      <c r="W967" s="779"/>
      <c r="X967" s="780"/>
    </row>
    <row r="968" spans="1:24" ht="15" customHeight="1">
      <c r="A968" s="283"/>
      <c r="B968" s="263" t="s">
        <v>172</v>
      </c>
      <c r="C968" s="264"/>
      <c r="D968" s="781" t="str">
        <f>IF('statement of marks'!G37="","",'statement of marks'!G37)</f>
        <v/>
      </c>
      <c r="E968" s="782"/>
      <c r="F968" s="782"/>
      <c r="G968" s="834" t="str">
        <f>IF('statement of marks'!H37="","",'statement of marks'!H37)</f>
        <v/>
      </c>
      <c r="H968" s="834"/>
      <c r="I968" s="834"/>
      <c r="J968" s="834"/>
      <c r="K968" s="834"/>
      <c r="L968" s="834"/>
      <c r="M968" s="834"/>
      <c r="N968" s="834"/>
      <c r="O968" s="834"/>
      <c r="P968" s="834"/>
      <c r="Q968" s="834"/>
      <c r="R968" s="834"/>
      <c r="S968" s="834"/>
      <c r="T968" s="835"/>
      <c r="U968" s="774" t="str">
        <f>IF('statement of marks'!$J$3="","",'statement of marks'!$J$3)</f>
        <v>08291009401</v>
      </c>
      <c r="V968" s="784"/>
      <c r="W968" s="784"/>
      <c r="X968" s="836"/>
    </row>
    <row r="969" spans="1:24" ht="15" customHeight="1">
      <c r="A969" s="283"/>
      <c r="B969" s="265" t="s">
        <v>161</v>
      </c>
      <c r="C969" s="266" t="s">
        <v>166</v>
      </c>
      <c r="D969" s="837" t="s">
        <v>168</v>
      </c>
      <c r="E969" s="837"/>
      <c r="F969" s="837"/>
      <c r="G969" s="837" t="s">
        <v>169</v>
      </c>
      <c r="H969" s="837"/>
      <c r="I969" s="837"/>
      <c r="J969" s="837" t="s">
        <v>170</v>
      </c>
      <c r="K969" s="837"/>
      <c r="L969" s="837"/>
      <c r="M969" s="838" t="s">
        <v>171</v>
      </c>
      <c r="N969" s="838"/>
      <c r="O969" s="838"/>
      <c r="P969" s="838"/>
      <c r="Q969" s="839" t="s">
        <v>217</v>
      </c>
      <c r="R969" s="841" t="s">
        <v>91</v>
      </c>
      <c r="S969" s="841"/>
      <c r="T969" s="841"/>
      <c r="U969" s="842"/>
      <c r="V969" s="783" t="s">
        <v>218</v>
      </c>
      <c r="W969" s="783"/>
      <c r="X969" s="831"/>
    </row>
    <row r="970" spans="1:24" ht="15" customHeight="1">
      <c r="A970" s="283"/>
      <c r="B970" s="265"/>
      <c r="C970" s="266"/>
      <c r="D970" s="267" t="s">
        <v>219</v>
      </c>
      <c r="E970" s="267" t="s">
        <v>220</v>
      </c>
      <c r="F970" s="268" t="s">
        <v>221</v>
      </c>
      <c r="G970" s="267" t="s">
        <v>219</v>
      </c>
      <c r="H970" s="267" t="s">
        <v>220</v>
      </c>
      <c r="I970" s="268" t="s">
        <v>221</v>
      </c>
      <c r="J970" s="267" t="s">
        <v>219</v>
      </c>
      <c r="K970" s="267" t="s">
        <v>220</v>
      </c>
      <c r="L970" s="268" t="s">
        <v>221</v>
      </c>
      <c r="M970" s="267" t="s">
        <v>219</v>
      </c>
      <c r="N970" s="943" t="s">
        <v>332</v>
      </c>
      <c r="O970" s="267" t="s">
        <v>220</v>
      </c>
      <c r="P970" s="268" t="s">
        <v>221</v>
      </c>
      <c r="Q970" s="840"/>
      <c r="R970" s="267" t="s">
        <v>219</v>
      </c>
      <c r="S970" s="943" t="s">
        <v>332</v>
      </c>
      <c r="T970" s="267" t="s">
        <v>220</v>
      </c>
      <c r="U970" s="268" t="s">
        <v>221</v>
      </c>
      <c r="V970" s="269" t="s">
        <v>26</v>
      </c>
      <c r="W970" s="270" t="s">
        <v>222</v>
      </c>
      <c r="X970" s="271" t="s">
        <v>69</v>
      </c>
    </row>
    <row r="971" spans="1:24" ht="15" customHeight="1">
      <c r="A971" s="284"/>
      <c r="B971" s="832" t="s">
        <v>167</v>
      </c>
      <c r="C971" s="833"/>
      <c r="D971" s="272">
        <f>IF('statement of marks'!L$6="","",'statement of marks'!L$6)</f>
        <v>5</v>
      </c>
      <c r="E971" s="272">
        <f>IF('statement of marks'!M$6="","",'statement of marks'!M$6)</f>
        <v>5</v>
      </c>
      <c r="F971" s="273">
        <f>IF('statement of marks'!N$6="","",'statement of marks'!N$6)</f>
        <v>10</v>
      </c>
      <c r="G971" s="272">
        <f>IF('statement of marks'!O$6="","",'statement of marks'!O$6)</f>
        <v>5</v>
      </c>
      <c r="H971" s="272">
        <f>IF('statement of marks'!P$6="","",'statement of marks'!P$6)</f>
        <v>5</v>
      </c>
      <c r="I971" s="273">
        <f>IF('statement of marks'!Q$6="","",'statement of marks'!Q$6)</f>
        <v>10</v>
      </c>
      <c r="J971" s="272">
        <f>IF('statement of marks'!R$6="","",'statement of marks'!R$6)</f>
        <v>5</v>
      </c>
      <c r="K971" s="272">
        <f>IF('statement of marks'!S$6="","",'statement of marks'!S$6)</f>
        <v>5</v>
      </c>
      <c r="L971" s="273">
        <f>IF('statement of marks'!T$6="","",'statement of marks'!T$6)</f>
        <v>10</v>
      </c>
      <c r="M971" s="272">
        <f>IF('statement of marks'!V$6="","",'statement of marks'!V$6)</f>
        <v>30</v>
      </c>
      <c r="N971" s="944">
        <f>IF('statement of marks'!W$6="","",'statement of marks'!W$6)</f>
        <v>30</v>
      </c>
      <c r="O971" s="272">
        <f>IF('statement of marks'!X$6="","",'statement of marks'!X$6)</f>
        <v>10</v>
      </c>
      <c r="P971" s="273">
        <f>IF('statement of marks'!Y$6="","",'statement of marks'!Y$6)</f>
        <v>70</v>
      </c>
      <c r="Q971" s="274">
        <f>IF('statement of marks'!Z$6="","",'statement of marks'!Z$6)</f>
        <v>100</v>
      </c>
      <c r="R971" s="272">
        <f>IF('statement of marks'!AA$6="","",'statement of marks'!AA$6)</f>
        <v>40</v>
      </c>
      <c r="S971" s="944">
        <f>IF('statement of marks'!AB$6="","",'statement of marks'!AB$6)</f>
        <v>40</v>
      </c>
      <c r="T971" s="272">
        <f>IF('statement of marks'!AC$6="","",'statement of marks'!AC$6)</f>
        <v>20</v>
      </c>
      <c r="U971" s="273">
        <f>IF('statement of marks'!AD$6="","",'statement of marks'!AD$6)</f>
        <v>100</v>
      </c>
      <c r="V971" s="275">
        <f>IF('statement of marks'!AE$6="","",'statement of marks'!AE$6)</f>
        <v>200</v>
      </c>
      <c r="W971" s="272" t="str">
        <f>IF('statement of marks'!AF$6="","",'statement of marks'!AF$6)</f>
        <v/>
      </c>
      <c r="X971" s="276" t="str">
        <f>IF('statement of marks'!AG$6="","",'statement of marks'!AG$6)</f>
        <v/>
      </c>
    </row>
    <row r="972" spans="1:24" ht="15" customHeight="1">
      <c r="A972" s="283"/>
      <c r="B972" s="774" t="str">
        <f>IF('statement of marks'!$L$3="","",'statement of marks'!$L$3)</f>
        <v>HINDI</v>
      </c>
      <c r="C972" s="784"/>
      <c r="D972" s="270">
        <f>IF('statement of marks'!L37="","",'statement of marks'!L37)</f>
        <v>5</v>
      </c>
      <c r="E972" s="270">
        <f>IF('statement of marks'!M37="","",'statement of marks'!M37)</f>
        <v>5</v>
      </c>
      <c r="F972" s="277">
        <f>IF('statement of marks'!N37="","",'statement of marks'!N37)</f>
        <v>10</v>
      </c>
      <c r="G972" s="270">
        <f>IF('statement of marks'!O37="","",'statement of marks'!O37)</f>
        <v>5</v>
      </c>
      <c r="H972" s="270">
        <f>IF('statement of marks'!P37="","",'statement of marks'!P37)</f>
        <v>5</v>
      </c>
      <c r="I972" s="277">
        <f>IF('statement of marks'!Q37="","",'statement of marks'!Q37)</f>
        <v>10</v>
      </c>
      <c r="J972" s="270">
        <f>IF('statement of marks'!R37="","",'statement of marks'!R37)</f>
        <v>5</v>
      </c>
      <c r="K972" s="270">
        <f>IF('statement of marks'!S37="","",'statement of marks'!S37)</f>
        <v>5</v>
      </c>
      <c r="L972" s="277">
        <f>IF('statement of marks'!T37="","",'statement of marks'!T37)</f>
        <v>10</v>
      </c>
      <c r="M972" s="270">
        <f>IF('statement of marks'!V37="","",'statement of marks'!V37)</f>
        <v>30</v>
      </c>
      <c r="N972" s="944">
        <f>IF('statement of marks'!W37="","",'statement of marks'!W37)</f>
        <v>30</v>
      </c>
      <c r="O972" s="270">
        <f>IF('statement of marks'!X37="","",'statement of marks'!X37)</f>
        <v>10</v>
      </c>
      <c r="P972" s="277">
        <f>IF('statement of marks'!Y37="","",'statement of marks'!Y37)</f>
        <v>70</v>
      </c>
      <c r="Q972" s="278">
        <f>IF('statement of marks'!Z37="","",'statement of marks'!Z37)</f>
        <v>100</v>
      </c>
      <c r="R972" s="270">
        <f>IF('statement of marks'!AA37="","",'statement of marks'!AA37)</f>
        <v>30</v>
      </c>
      <c r="S972" s="944">
        <f>IF('statement of marks'!AB37="","",'statement of marks'!AB37)</f>
        <v>30</v>
      </c>
      <c r="T972" s="270">
        <f>IF('statement of marks'!AC37="","",'statement of marks'!AC37)</f>
        <v>20</v>
      </c>
      <c r="U972" s="277">
        <f>IF('statement of marks'!AD37="","",'statement of marks'!AD37)</f>
        <v>80</v>
      </c>
      <c r="V972" s="279">
        <f>IF('statement of marks'!AE37="","",'statement of marks'!AE37)</f>
        <v>180</v>
      </c>
      <c r="W972" s="270">
        <f>IF('statement of marks'!AF37="","",'statement of marks'!AF37)</f>
        <v>90</v>
      </c>
      <c r="X972" s="271" t="str">
        <f>IF('statement of marks'!AG37="","",'statement of marks'!AG37)</f>
        <v>A</v>
      </c>
    </row>
    <row r="973" spans="1:24" ht="15" customHeight="1">
      <c r="A973" s="283"/>
      <c r="B973" s="774" t="str">
        <f>IF('statement of marks'!$AJ$3="","",'statement of marks'!$AJ$3)</f>
        <v>ENGLISH</v>
      </c>
      <c r="C973" s="784"/>
      <c r="D973" s="270">
        <f>IF('statement of marks'!AJ37="","",'statement of marks'!AJ37)</f>
        <v>5</v>
      </c>
      <c r="E973" s="270">
        <f>IF('statement of marks'!AK37="","",'statement of marks'!AK37)</f>
        <v>5</v>
      </c>
      <c r="F973" s="277">
        <f>IF('statement of marks'!AL37="","",'statement of marks'!AL37)</f>
        <v>10</v>
      </c>
      <c r="G973" s="270">
        <f>IF('statement of marks'!AM37="","",'statement of marks'!AM37)</f>
        <v>5</v>
      </c>
      <c r="H973" s="270">
        <f>IF('statement of marks'!AN37="","",'statement of marks'!AN37)</f>
        <v>5</v>
      </c>
      <c r="I973" s="277">
        <f>IF('statement of marks'!AO37="","",'statement of marks'!AO37)</f>
        <v>10</v>
      </c>
      <c r="J973" s="270">
        <f>IF('statement of marks'!AP37="","",'statement of marks'!AP37)</f>
        <v>5</v>
      </c>
      <c r="K973" s="270">
        <f>IF('statement of marks'!AQ37="","",'statement of marks'!AQ37)</f>
        <v>5</v>
      </c>
      <c r="L973" s="277">
        <f>IF('statement of marks'!AR37="","",'statement of marks'!AR37)</f>
        <v>10</v>
      </c>
      <c r="M973" s="270">
        <f>IF('statement of marks'!AT37="","",'statement of marks'!AT37)</f>
        <v>30</v>
      </c>
      <c r="N973" s="944">
        <f>IF('statement of marks'!AU37="","",'statement of marks'!AU37)</f>
        <v>30</v>
      </c>
      <c r="O973" s="270">
        <f>IF('statement of marks'!AV37="","",'statement of marks'!AV37)</f>
        <v>10</v>
      </c>
      <c r="P973" s="277">
        <f>IF('statement of marks'!AW37="","",'statement of marks'!AW37)</f>
        <v>70</v>
      </c>
      <c r="Q973" s="278">
        <f>IF('statement of marks'!AX37="","",'statement of marks'!AX37)</f>
        <v>100</v>
      </c>
      <c r="R973" s="270">
        <f>IF('statement of marks'!AY37="","",'statement of marks'!AY37)</f>
        <v>30</v>
      </c>
      <c r="S973" s="944">
        <f>IF('statement of marks'!AZ37="","",'statement of marks'!AZ37)</f>
        <v>30</v>
      </c>
      <c r="T973" s="270">
        <f>IF('statement of marks'!BA37="","",'statement of marks'!BA37)</f>
        <v>20</v>
      </c>
      <c r="U973" s="277">
        <f>IF('statement of marks'!BB37="","",'statement of marks'!BB37)</f>
        <v>80</v>
      </c>
      <c r="V973" s="279">
        <f>IF('statement of marks'!BC37="","",'statement of marks'!BC37)</f>
        <v>180</v>
      </c>
      <c r="W973" s="270">
        <f>IF('statement of marks'!BD37="","",'statement of marks'!BD37)</f>
        <v>90</v>
      </c>
      <c r="X973" s="271" t="str">
        <f>IF('statement of marks'!BE37="","",'statement of marks'!BE37)</f>
        <v>A</v>
      </c>
    </row>
    <row r="974" spans="1:24" ht="15" customHeight="1">
      <c r="A974" s="283"/>
      <c r="B974" s="774" t="str">
        <f>IF('statement of marks'!BH37="s","SANSKRIT",IF('statement of marks'!BH37="u","URDU",IF('statement of marks'!BH37="g","GUJRATI",IF('statement of marks'!BH37="p","PUNJABI",IF('statement of marks'!BH37="sd","fla/kh","THIRD LANGUAGE")))))</f>
        <v>SANSKRIT</v>
      </c>
      <c r="C974" s="784"/>
      <c r="D974" s="270">
        <f>IF('statement of marks'!BI37="","",'statement of marks'!BI37)</f>
        <v>5</v>
      </c>
      <c r="E974" s="270">
        <f>IF('statement of marks'!BJ37="","",'statement of marks'!BJ37)</f>
        <v>5</v>
      </c>
      <c r="F974" s="277">
        <f>IF('statement of marks'!BK37="","",'statement of marks'!BK37)</f>
        <v>10</v>
      </c>
      <c r="G974" s="270">
        <f>IF('statement of marks'!BL37="","",'statement of marks'!BL37)</f>
        <v>5</v>
      </c>
      <c r="H974" s="270">
        <f>IF('statement of marks'!BM37="","",'statement of marks'!BM37)</f>
        <v>5</v>
      </c>
      <c r="I974" s="277">
        <f>IF('statement of marks'!BN37="","",'statement of marks'!BN37)</f>
        <v>10</v>
      </c>
      <c r="J974" s="270">
        <f>IF('statement of marks'!BO37="","",'statement of marks'!BO37)</f>
        <v>5</v>
      </c>
      <c r="K974" s="270">
        <f>IF('statement of marks'!BP37="","",'statement of marks'!BP37)</f>
        <v>5</v>
      </c>
      <c r="L974" s="277">
        <f>IF('statement of marks'!BQ37="","",'statement of marks'!BQ37)</f>
        <v>10</v>
      </c>
      <c r="M974" s="270">
        <f>IF('statement of marks'!BS37="","",'statement of marks'!BS37)</f>
        <v>50</v>
      </c>
      <c r="N974" s="944"/>
      <c r="O974" s="270">
        <f>IF('statement of marks'!BT37="","",'statement of marks'!BT37)</f>
        <v>20</v>
      </c>
      <c r="P974" s="277">
        <f>IF('statement of marks'!BU37="","",'statement of marks'!BU37)</f>
        <v>70</v>
      </c>
      <c r="Q974" s="278">
        <f>IF('statement of marks'!BV37="","",'statement of marks'!BV37)</f>
        <v>100</v>
      </c>
      <c r="R974" s="270">
        <f>IF('statement of marks'!BW37="","",'statement of marks'!BW37)</f>
        <v>70</v>
      </c>
      <c r="S974" s="944"/>
      <c r="T974" s="270">
        <f>IF('statement of marks'!BX37="","",'statement of marks'!BX37)</f>
        <v>30</v>
      </c>
      <c r="U974" s="277">
        <f>IF('statement of marks'!BY37="","",'statement of marks'!BY37)</f>
        <v>100</v>
      </c>
      <c r="V974" s="279">
        <f>IF('statement of marks'!BZ37="","",'statement of marks'!BZ37)</f>
        <v>200</v>
      </c>
      <c r="W974" s="270">
        <f>IF('statement of marks'!CA37="","",'statement of marks'!CA37)</f>
        <v>100</v>
      </c>
      <c r="X974" s="271" t="str">
        <f>IF('statement of marks'!CB37="","",'statement of marks'!CB37)</f>
        <v>A</v>
      </c>
    </row>
    <row r="975" spans="1:24" ht="15" customHeight="1">
      <c r="A975" s="283"/>
      <c r="B975" s="774" t="str">
        <f>IF('statement of marks'!$CE$3="","",'statement of marks'!$CE$3)</f>
        <v>MATHEMATICS</v>
      </c>
      <c r="C975" s="784"/>
      <c r="D975" s="270">
        <f>IF('statement of marks'!CE37="","",'statement of marks'!CE37)</f>
        <v>5</v>
      </c>
      <c r="E975" s="270">
        <f>IF('statement of marks'!CF37="","",'statement of marks'!CF37)</f>
        <v>5</v>
      </c>
      <c r="F975" s="277">
        <f>IF('statement of marks'!CG37="","",'statement of marks'!CG37)</f>
        <v>10</v>
      </c>
      <c r="G975" s="270">
        <f>IF('statement of marks'!CH37="","",'statement of marks'!CH37)</f>
        <v>5</v>
      </c>
      <c r="H975" s="270">
        <f>IF('statement of marks'!CI37="","",'statement of marks'!CI37)</f>
        <v>5</v>
      </c>
      <c r="I975" s="277">
        <f>IF('statement of marks'!CJ37="","",'statement of marks'!CJ37)</f>
        <v>10</v>
      </c>
      <c r="J975" s="270">
        <f>IF('statement of marks'!CK37="","",'statement of marks'!CK37)</f>
        <v>5</v>
      </c>
      <c r="K975" s="270">
        <f>IF('statement of marks'!CL37="","",'statement of marks'!CL37)</f>
        <v>5</v>
      </c>
      <c r="L975" s="277">
        <f>IF('statement of marks'!CM37="","",'statement of marks'!CM37)</f>
        <v>10</v>
      </c>
      <c r="M975" s="270">
        <f>IF('statement of marks'!CO37="","",'statement of marks'!CO37)</f>
        <v>30</v>
      </c>
      <c r="N975" s="944">
        <f>IF('statement of marks'!CP37="","",'statement of marks'!CP37)</f>
        <v>30</v>
      </c>
      <c r="O975" s="270">
        <f>IF('statement of marks'!CQ37="","",'statement of marks'!CQ37)</f>
        <v>10</v>
      </c>
      <c r="P975" s="277">
        <f>IF('statement of marks'!CR37="","",'statement of marks'!CR37)</f>
        <v>70</v>
      </c>
      <c r="Q975" s="278">
        <f>IF('statement of marks'!CS37="","",'statement of marks'!CS37)</f>
        <v>100</v>
      </c>
      <c r="R975" s="270">
        <f>IF('statement of marks'!CT37="","",'statement of marks'!CT37)</f>
        <v>30</v>
      </c>
      <c r="S975" s="944">
        <f>IF('statement of marks'!CU37="","",'statement of marks'!CU37)</f>
        <v>30</v>
      </c>
      <c r="T975" s="270">
        <f>IF('statement of marks'!CV37="","",'statement of marks'!CV37)</f>
        <v>20</v>
      </c>
      <c r="U975" s="277">
        <f>IF('statement of marks'!CW37="","",'statement of marks'!CW37)</f>
        <v>80</v>
      </c>
      <c r="V975" s="279">
        <f>IF('statement of marks'!CX37="","",'statement of marks'!CX37)</f>
        <v>180</v>
      </c>
      <c r="W975" s="270">
        <f>IF('statement of marks'!CY37="","",'statement of marks'!CY37)</f>
        <v>90</v>
      </c>
      <c r="X975" s="271" t="str">
        <f>IF('statement of marks'!CZ37="","",'statement of marks'!CZ37)</f>
        <v>A</v>
      </c>
    </row>
    <row r="976" spans="1:24" ht="15" customHeight="1">
      <c r="A976" s="283"/>
      <c r="B976" s="774" t="str">
        <f>IF('statement of marks'!$DC$3="","",'statement of marks'!$DC$3)</f>
        <v>SCIENCE</v>
      </c>
      <c r="C976" s="784"/>
      <c r="D976" s="270">
        <f>IF('statement of marks'!DC37="","",'statement of marks'!DC37)</f>
        <v>5</v>
      </c>
      <c r="E976" s="270">
        <f>IF('statement of marks'!DD37="","",'statement of marks'!DD37)</f>
        <v>5</v>
      </c>
      <c r="F976" s="277">
        <f>IF('statement of marks'!DE37="","",'statement of marks'!DE37)</f>
        <v>10</v>
      </c>
      <c r="G976" s="270">
        <f>IF('statement of marks'!DF37="","",'statement of marks'!DF37)</f>
        <v>5</v>
      </c>
      <c r="H976" s="270">
        <f>IF('statement of marks'!DG37="","",'statement of marks'!DG37)</f>
        <v>5</v>
      </c>
      <c r="I976" s="277">
        <f>IF('statement of marks'!DH37="","",'statement of marks'!DH37)</f>
        <v>10</v>
      </c>
      <c r="J976" s="270">
        <f>IF('statement of marks'!DI37="","",'statement of marks'!DI37)</f>
        <v>5</v>
      </c>
      <c r="K976" s="270">
        <f>IF('statement of marks'!DJ37="","",'statement of marks'!DJ37)</f>
        <v>5</v>
      </c>
      <c r="L976" s="277">
        <f>IF('statement of marks'!DK37="","",'statement of marks'!DK37)</f>
        <v>10</v>
      </c>
      <c r="M976" s="270">
        <f>IF('statement of marks'!DM37="","",'statement of marks'!DM37)</f>
        <v>50</v>
      </c>
      <c r="N976" s="944"/>
      <c r="O976" s="270">
        <f>IF('statement of marks'!DN37="","",'statement of marks'!DN37)</f>
        <v>20</v>
      </c>
      <c r="P976" s="277">
        <f>IF('statement of marks'!DO37="","",'statement of marks'!DO37)</f>
        <v>70</v>
      </c>
      <c r="Q976" s="278">
        <f>IF('statement of marks'!DP37="","",'statement of marks'!DP37)</f>
        <v>100</v>
      </c>
      <c r="R976" s="270">
        <f>IF('statement of marks'!DQ37="","",'statement of marks'!DQ37)</f>
        <v>70</v>
      </c>
      <c r="S976" s="944"/>
      <c r="T976" s="270">
        <f>IF('statement of marks'!DR37="","",'statement of marks'!DR37)</f>
        <v>30</v>
      </c>
      <c r="U976" s="277">
        <f>IF('statement of marks'!DS37="","",'statement of marks'!DS37)</f>
        <v>100</v>
      </c>
      <c r="V976" s="279">
        <f>IF('statement of marks'!DT37="","",'statement of marks'!DT37)</f>
        <v>200</v>
      </c>
      <c r="W976" s="270">
        <f>IF('statement of marks'!DU37="","",'statement of marks'!DU37)</f>
        <v>100</v>
      </c>
      <c r="X976" s="271" t="str">
        <f>IF('statement of marks'!DV37="","",'statement of marks'!DV37)</f>
        <v>A</v>
      </c>
    </row>
    <row r="977" spans="1:24" ht="15" customHeight="1">
      <c r="A977" s="283"/>
      <c r="B977" s="774" t="str">
        <f>IF('statement of marks'!$DY$3="","",'statement of marks'!$DY$3)</f>
        <v>SOCIAL STUDIES</v>
      </c>
      <c r="C977" s="784"/>
      <c r="D977" s="270">
        <f>IF('statement of marks'!DY37="","",'statement of marks'!DY37)</f>
        <v>5</v>
      </c>
      <c r="E977" s="270">
        <f>IF('statement of marks'!DZ37="","",'statement of marks'!DZ37)</f>
        <v>5</v>
      </c>
      <c r="F977" s="277">
        <f>IF('statement of marks'!EA37="","",'statement of marks'!EA37)</f>
        <v>10</v>
      </c>
      <c r="G977" s="270">
        <f>IF('statement of marks'!EB37="","",'statement of marks'!EB37)</f>
        <v>5</v>
      </c>
      <c r="H977" s="270">
        <f>IF('statement of marks'!EC37="","",'statement of marks'!EC37)</f>
        <v>5</v>
      </c>
      <c r="I977" s="277">
        <f>IF('statement of marks'!ED37="","",'statement of marks'!ED37)</f>
        <v>10</v>
      </c>
      <c r="J977" s="270">
        <f>IF('statement of marks'!EE37="","",'statement of marks'!EE37)</f>
        <v>5</v>
      </c>
      <c r="K977" s="270">
        <f>IF('statement of marks'!EF37="","",'statement of marks'!EF37)</f>
        <v>5</v>
      </c>
      <c r="L977" s="277">
        <f>IF('statement of marks'!EG37="","",'statement of marks'!EG37)</f>
        <v>10</v>
      </c>
      <c r="M977" s="270">
        <f>IF('statement of marks'!EI37="","",'statement of marks'!EI37)</f>
        <v>50</v>
      </c>
      <c r="N977" s="944"/>
      <c r="O977" s="270">
        <f>IF('statement of marks'!EJ37="","",'statement of marks'!EJ37)</f>
        <v>20</v>
      </c>
      <c r="P977" s="277">
        <f>IF('statement of marks'!EK37="","",'statement of marks'!EK37)</f>
        <v>70</v>
      </c>
      <c r="Q977" s="278">
        <f>IF('statement of marks'!EL37="","",'statement of marks'!EL37)</f>
        <v>100</v>
      </c>
      <c r="R977" s="270">
        <f>IF('statement of marks'!EM37="","",'statement of marks'!EM37)</f>
        <v>70</v>
      </c>
      <c r="S977" s="944"/>
      <c r="T977" s="270">
        <f>IF('statement of marks'!EN37="","",'statement of marks'!EN37)</f>
        <v>30</v>
      </c>
      <c r="U977" s="277">
        <f>IF('statement of marks'!EO37="","",'statement of marks'!EO37)</f>
        <v>100</v>
      </c>
      <c r="V977" s="279">
        <f>IF('statement of marks'!EP37="","",'statement of marks'!EP37)</f>
        <v>200</v>
      </c>
      <c r="W977" s="270">
        <f>IF('statement of marks'!EQ37="","",'statement of marks'!EQ37)</f>
        <v>100</v>
      </c>
      <c r="X977" s="271" t="str">
        <f>IF('statement of marks'!ER37="","",'statement of marks'!ER37)</f>
        <v>A</v>
      </c>
    </row>
    <row r="978" spans="1:24" ht="15" customHeight="1">
      <c r="A978" s="283"/>
      <c r="B978" s="774" t="s">
        <v>173</v>
      </c>
      <c r="C978" s="784"/>
      <c r="D978" s="792" t="s">
        <v>168</v>
      </c>
      <c r="E978" s="792"/>
      <c r="F978" s="792"/>
      <c r="G978" s="792" t="s">
        <v>169</v>
      </c>
      <c r="H978" s="792"/>
      <c r="I978" s="792"/>
      <c r="J978" s="792" t="s">
        <v>178</v>
      </c>
      <c r="K978" s="792"/>
      <c r="L978" s="792"/>
      <c r="M978" s="792" t="s">
        <v>170</v>
      </c>
      <c r="N978" s="792"/>
      <c r="O978" s="792"/>
      <c r="P978" s="792"/>
      <c r="Q978" s="792" t="s">
        <v>223</v>
      </c>
      <c r="R978" s="792"/>
      <c r="S978" s="792"/>
      <c r="T978" s="792"/>
      <c r="U978" s="280"/>
      <c r="V978" s="792" t="s">
        <v>218</v>
      </c>
      <c r="W978" s="792"/>
      <c r="X978" s="827"/>
    </row>
    <row r="979" spans="1:24" ht="15" customHeight="1">
      <c r="A979" s="284"/>
      <c r="B979" s="828" t="s">
        <v>167</v>
      </c>
      <c r="C979" s="829"/>
      <c r="D979" s="830">
        <f>IF('statement of marks'!EU$6="","",'statement of marks'!EU$6)</f>
        <v>20</v>
      </c>
      <c r="E979" s="830"/>
      <c r="F979" s="830"/>
      <c r="G979" s="830">
        <f>IF('statement of marks'!EV$6="","",'statement of marks'!EV$6)</f>
        <v>20</v>
      </c>
      <c r="H979" s="830"/>
      <c r="I979" s="830"/>
      <c r="J979" s="830">
        <f>IF('statement of marks'!EX$6="","",'statement of marks'!EX$6)</f>
        <v>20</v>
      </c>
      <c r="K979" s="830"/>
      <c r="L979" s="830"/>
      <c r="M979" s="830">
        <f>IF('statement of marks'!EW$6="","",'statement of marks'!EW$6)</f>
        <v>20</v>
      </c>
      <c r="N979" s="830"/>
      <c r="O979" s="830"/>
      <c r="P979" s="830"/>
      <c r="Q979" s="830">
        <f>IF('statement of marks'!EY$6="","",'statement of marks'!EY$6)</f>
        <v>20</v>
      </c>
      <c r="R979" s="830"/>
      <c r="S979" s="830"/>
      <c r="T979" s="830"/>
      <c r="U979" s="289"/>
      <c r="V979" s="272">
        <f>IF('statement of marks'!EZ$6="","",'statement of marks'!EZ$6)</f>
        <v>100</v>
      </c>
      <c r="W979" s="272" t="s">
        <v>222</v>
      </c>
      <c r="X979" s="276" t="s">
        <v>69</v>
      </c>
    </row>
    <row r="980" spans="1:24" ht="15" customHeight="1">
      <c r="A980" s="283"/>
      <c r="B980" s="774" t="str">
        <f>IF('statement of marks'!$EU$3="","",'statement of marks'!$EU$3)</f>
        <v>WORK EXPERIENCE</v>
      </c>
      <c r="C980" s="784"/>
      <c r="D980" s="783">
        <f>IF('statement of marks'!EU37="","",'statement of marks'!EU37)</f>
        <v>20</v>
      </c>
      <c r="E980" s="783"/>
      <c r="F980" s="783"/>
      <c r="G980" s="783">
        <f>IF('statement of marks'!EV37="","",'statement of marks'!EV37)</f>
        <v>20</v>
      </c>
      <c r="H980" s="783"/>
      <c r="I980" s="783"/>
      <c r="J980" s="783">
        <f>IF('statement of marks'!EX37="","",'statement of marks'!EX37)</f>
        <v>20</v>
      </c>
      <c r="K980" s="783"/>
      <c r="L980" s="783"/>
      <c r="M980" s="783">
        <f>IF('statement of marks'!EW37="","",'statement of marks'!EW37)</f>
        <v>20</v>
      </c>
      <c r="N980" s="783"/>
      <c r="O980" s="783"/>
      <c r="P980" s="783"/>
      <c r="Q980" s="783">
        <f>IF('statement of marks'!EY37="","",'statement of marks'!EY37)</f>
        <v>20</v>
      </c>
      <c r="R980" s="783"/>
      <c r="S980" s="783"/>
      <c r="T980" s="783"/>
      <c r="U980" s="280"/>
      <c r="V980" s="280">
        <f>IF('statement of marks'!EZ37="","",'statement of marks'!EZ37)</f>
        <v>100</v>
      </c>
      <c r="W980" s="280">
        <f>IF('statement of marks'!FA37="","",'statement of marks'!FA37)</f>
        <v>100</v>
      </c>
      <c r="X980" s="281" t="str">
        <f>IF('statement of marks'!FB37="","",'statement of marks'!FB37)</f>
        <v>A</v>
      </c>
    </row>
    <row r="981" spans="1:24" ht="15" customHeight="1">
      <c r="A981" s="283"/>
      <c r="B981" s="774" t="str">
        <f>IF('statement of marks'!$FE$3="","",'statement of marks'!$FE$3)</f>
        <v>ART EDUCATION</v>
      </c>
      <c r="C981" s="784"/>
      <c r="D981" s="783">
        <f>IF('statement of marks'!FE37="","",'statement of marks'!FE37)</f>
        <v>20</v>
      </c>
      <c r="E981" s="783"/>
      <c r="F981" s="783"/>
      <c r="G981" s="783">
        <f>IF('statement of marks'!FF37="","",'statement of marks'!FF37)</f>
        <v>20</v>
      </c>
      <c r="H981" s="783"/>
      <c r="I981" s="783"/>
      <c r="J981" s="783">
        <f>IF('statement of marks'!FH37="","",'statement of marks'!FH37)</f>
        <v>20</v>
      </c>
      <c r="K981" s="783"/>
      <c r="L981" s="783"/>
      <c r="M981" s="783">
        <f>IF('statement of marks'!FG37="","",'statement of marks'!FG37)</f>
        <v>20</v>
      </c>
      <c r="N981" s="783"/>
      <c r="O981" s="783"/>
      <c r="P981" s="783"/>
      <c r="Q981" s="783">
        <f>IF('statement of marks'!FI37="","",'statement of marks'!FI37)</f>
        <v>20</v>
      </c>
      <c r="R981" s="783"/>
      <c r="S981" s="783"/>
      <c r="T981" s="783"/>
      <c r="U981" s="280"/>
      <c r="V981" s="280">
        <f>IF('statement of marks'!FJ37="","",'statement of marks'!FJ37)</f>
        <v>100</v>
      </c>
      <c r="W981" s="280">
        <f>IF('statement of marks'!FK37="","",'statement of marks'!FK37)</f>
        <v>100</v>
      </c>
      <c r="X981" s="281" t="str">
        <f>IF('statement of marks'!FL37="","",'statement of marks'!FL37)</f>
        <v>A</v>
      </c>
    </row>
    <row r="982" spans="1:24" ht="15" customHeight="1">
      <c r="A982" s="283"/>
      <c r="B982" s="774" t="str">
        <f>IF('statement of marks'!$FO$3="","",'statement of marks'!$FO$3)</f>
        <v>PHYSICIAL EDUCATION</v>
      </c>
      <c r="C982" s="784"/>
      <c r="D982" s="783">
        <f>IF('statement of marks'!FO37="","",'statement of marks'!FO37)</f>
        <v>20</v>
      </c>
      <c r="E982" s="783"/>
      <c r="F982" s="783"/>
      <c r="G982" s="783">
        <f>IF('statement of marks'!FP37="","",'statement of marks'!FP37)</f>
        <v>20</v>
      </c>
      <c r="H982" s="783"/>
      <c r="I982" s="783"/>
      <c r="J982" s="783">
        <f>IF('statement of marks'!FR37="","",'statement of marks'!FR37)</f>
        <v>20</v>
      </c>
      <c r="K982" s="783"/>
      <c r="L982" s="783"/>
      <c r="M982" s="783">
        <f>IF('statement of marks'!FQ37="","",'statement of marks'!FQ37)</f>
        <v>20</v>
      </c>
      <c r="N982" s="783"/>
      <c r="O982" s="783"/>
      <c r="P982" s="783"/>
      <c r="Q982" s="783">
        <f>IF('statement of marks'!FS37="","",'statement of marks'!FS37)</f>
        <v>20</v>
      </c>
      <c r="R982" s="783"/>
      <c r="S982" s="783"/>
      <c r="T982" s="783"/>
      <c r="U982" s="280"/>
      <c r="V982" s="280">
        <f>IF('statement of marks'!FT37="","",'statement of marks'!FT37)</f>
        <v>100</v>
      </c>
      <c r="W982" s="280">
        <f>IF('statement of marks'!FU37="","",'statement of marks'!FU37)</f>
        <v>100</v>
      </c>
      <c r="X982" s="281" t="str">
        <f>IF('statement of marks'!FV37="","",'statement of marks'!FV37)</f>
        <v>A</v>
      </c>
    </row>
    <row r="983" spans="1:24" ht="15" customHeight="1">
      <c r="A983" s="283"/>
      <c r="B983" s="771" t="s">
        <v>174</v>
      </c>
      <c r="C983" s="774"/>
      <c r="D983" s="792" t="str">
        <f>details!$DZ$3</f>
        <v>AUGUST</v>
      </c>
      <c r="E983" s="792"/>
      <c r="F983" s="792"/>
      <c r="G983" s="792" t="str">
        <f>details!$ED$3</f>
        <v>OCTOBER</v>
      </c>
      <c r="H983" s="792"/>
      <c r="I983" s="792"/>
      <c r="J983" s="792" t="str">
        <f>details!$EL$3</f>
        <v>FEBURARY</v>
      </c>
      <c r="K983" s="792"/>
      <c r="L983" s="792"/>
      <c r="M983" s="792" t="str">
        <f>details!$EH$3</f>
        <v>DECEMBER</v>
      </c>
      <c r="N983" s="792"/>
      <c r="O983" s="792"/>
      <c r="P983" s="792"/>
      <c r="Q983" s="792" t="str">
        <f>details!$EP$3</f>
        <v>GRAND TOAL</v>
      </c>
      <c r="R983" s="792"/>
      <c r="S983" s="792"/>
      <c r="T983" s="792"/>
      <c r="U983" s="759" t="s">
        <v>119</v>
      </c>
      <c r="V983" s="760"/>
      <c r="W983" s="760"/>
      <c r="X983" s="761"/>
    </row>
    <row r="984" spans="1:24" ht="15" customHeight="1">
      <c r="A984" s="283"/>
      <c r="B984" s="774" t="s">
        <v>176</v>
      </c>
      <c r="C984" s="784"/>
      <c r="D984" s="826" t="str">
        <f>IF(details!EA37="","",details!EA37)</f>
        <v/>
      </c>
      <c r="E984" s="826"/>
      <c r="F984" s="826"/>
      <c r="G984" s="826" t="str">
        <f>IF(details!EE37="","",details!EE37)</f>
        <v/>
      </c>
      <c r="H984" s="826"/>
      <c r="I984" s="826"/>
      <c r="J984" s="826" t="str">
        <f>IF(details!EM37="","",details!EM37)</f>
        <v/>
      </c>
      <c r="K984" s="826"/>
      <c r="L984" s="826"/>
      <c r="M984" s="826" t="str">
        <f>IF(details!EI37="","",details!EI37)</f>
        <v/>
      </c>
      <c r="N984" s="826"/>
      <c r="O984" s="826"/>
      <c r="P984" s="826"/>
      <c r="Q984" s="826" t="str">
        <f>IF(details!EQ37="","",details!EQ37)</f>
        <v/>
      </c>
      <c r="R984" s="826"/>
      <c r="S984" s="826"/>
      <c r="T984" s="826"/>
      <c r="U984" s="762">
        <f>'statement of marks'!$HL$108</f>
        <v>45046</v>
      </c>
      <c r="V984" s="763"/>
      <c r="W984" s="763"/>
      <c r="X984" s="764"/>
    </row>
    <row r="985" spans="1:24" ht="15" customHeight="1">
      <c r="A985" s="283"/>
      <c r="B985" s="823" t="s">
        <v>175</v>
      </c>
      <c r="C985" s="824"/>
      <c r="D985" s="825" t="str">
        <f>IF(details!DZ37="","",details!DZ37)</f>
        <v/>
      </c>
      <c r="E985" s="825"/>
      <c r="F985" s="825"/>
      <c r="G985" s="825" t="str">
        <f>IF(details!ED37="","",details!ED37)</f>
        <v/>
      </c>
      <c r="H985" s="825"/>
      <c r="I985" s="825"/>
      <c r="J985" s="825" t="str">
        <f>IF(details!EL37="","",details!EL37)</f>
        <v/>
      </c>
      <c r="K985" s="825"/>
      <c r="L985" s="825"/>
      <c r="M985" s="825" t="str">
        <f>IF(details!EH37="","",details!EH37)</f>
        <v/>
      </c>
      <c r="N985" s="825"/>
      <c r="O985" s="825"/>
      <c r="P985" s="825"/>
      <c r="Q985" s="825" t="str">
        <f>IF(details!EP37="","",details!EP37)</f>
        <v/>
      </c>
      <c r="R985" s="825"/>
      <c r="S985" s="825"/>
      <c r="T985" s="825"/>
      <c r="U985" s="759"/>
      <c r="V985" s="760"/>
      <c r="W985" s="760"/>
      <c r="X985" s="761"/>
    </row>
    <row r="986" spans="1:24" ht="15" customHeight="1">
      <c r="A986" s="816"/>
      <c r="B986" s="818" t="s">
        <v>235</v>
      </c>
      <c r="C986" s="819"/>
      <c r="D986" s="813" t="s">
        <v>190</v>
      </c>
      <c r="E986" s="813"/>
      <c r="F986" s="813"/>
      <c r="G986" s="813" t="s">
        <v>191</v>
      </c>
      <c r="H986" s="813"/>
      <c r="I986" s="813"/>
      <c r="J986" s="813" t="s">
        <v>148</v>
      </c>
      <c r="K986" s="813"/>
      <c r="L986" s="813"/>
      <c r="M986" s="813" t="s">
        <v>224</v>
      </c>
      <c r="N986" s="813"/>
      <c r="O986" s="813"/>
      <c r="P986" s="813"/>
      <c r="Q986" s="822" t="s">
        <v>196</v>
      </c>
      <c r="R986" s="822"/>
      <c r="S986" s="822"/>
      <c r="T986" s="822"/>
      <c r="U986" s="813" t="s">
        <v>233</v>
      </c>
      <c r="V986" s="813"/>
      <c r="W986" s="813"/>
      <c r="X986" s="815"/>
    </row>
    <row r="987" spans="1:24" ht="15" customHeight="1">
      <c r="A987" s="817"/>
      <c r="B987" s="820"/>
      <c r="C987" s="821"/>
      <c r="D987" s="813">
        <f>'statement of marks'!HJ37</f>
        <v>1200</v>
      </c>
      <c r="E987" s="813"/>
      <c r="F987" s="813"/>
      <c r="G987" s="813">
        <f>'statement of marks'!HK37</f>
        <v>1140</v>
      </c>
      <c r="H987" s="813"/>
      <c r="I987" s="813"/>
      <c r="J987" s="814">
        <f>'statement of marks'!HL37</f>
        <v>95</v>
      </c>
      <c r="K987" s="814"/>
      <c r="L987" s="814"/>
      <c r="M987" s="813" t="str">
        <f>'statement of marks'!HO37</f>
        <v>A</v>
      </c>
      <c r="N987" s="813"/>
      <c r="O987" s="813"/>
      <c r="P987" s="813"/>
      <c r="Q987" s="813">
        <f>'statement of marks'!HN37</f>
        <v>4.0000000000000009</v>
      </c>
      <c r="R987" s="813"/>
      <c r="S987" s="813"/>
      <c r="T987" s="813"/>
      <c r="U987" s="813" t="str">
        <f>'statement of marks'!HI37</f>
        <v>PASSED</v>
      </c>
      <c r="V987" s="813"/>
      <c r="W987" s="813"/>
      <c r="X987" s="815"/>
    </row>
    <row r="988" spans="1:24" ht="15" customHeight="1">
      <c r="A988" s="283"/>
      <c r="B988" s="811" t="s">
        <v>177</v>
      </c>
      <c r="C988" s="812"/>
      <c r="D988" s="792"/>
      <c r="E988" s="792"/>
      <c r="F988" s="792"/>
      <c r="G988" s="792"/>
      <c r="H988" s="792"/>
      <c r="I988" s="792"/>
      <c r="J988" s="792"/>
      <c r="K988" s="792"/>
      <c r="L988" s="792"/>
      <c r="M988" s="792"/>
      <c r="N988" s="792"/>
      <c r="O988" s="792"/>
      <c r="P988" s="792"/>
      <c r="Q988" s="792"/>
      <c r="R988" s="792"/>
      <c r="S988" s="792"/>
      <c r="T988" s="792"/>
      <c r="U988" s="793"/>
      <c r="V988" s="794"/>
      <c r="W988" s="794"/>
      <c r="X988" s="804"/>
    </row>
    <row r="989" spans="1:24" ht="15" customHeight="1">
      <c r="A989" s="283"/>
      <c r="B989" s="809" t="s">
        <v>162</v>
      </c>
      <c r="C989" s="810"/>
      <c r="D989" s="792"/>
      <c r="E989" s="792"/>
      <c r="F989" s="792"/>
      <c r="G989" s="792"/>
      <c r="H989" s="792"/>
      <c r="I989" s="792"/>
      <c r="J989" s="792"/>
      <c r="K989" s="792"/>
      <c r="L989" s="792"/>
      <c r="M989" s="792"/>
      <c r="N989" s="792"/>
      <c r="O989" s="792"/>
      <c r="P989" s="792"/>
      <c r="Q989" s="792"/>
      <c r="R989" s="792"/>
      <c r="S989" s="792"/>
      <c r="T989" s="792"/>
      <c r="U989" s="796"/>
      <c r="V989" s="797"/>
      <c r="W989" s="797"/>
      <c r="X989" s="805"/>
    </row>
    <row r="990" spans="1:24" ht="15" customHeight="1">
      <c r="A990" s="283"/>
      <c r="B990" s="811" t="s">
        <v>163</v>
      </c>
      <c r="C990" s="812"/>
      <c r="D990" s="792"/>
      <c r="E990" s="792"/>
      <c r="F990" s="792"/>
      <c r="G990" s="792"/>
      <c r="H990" s="792"/>
      <c r="I990" s="792"/>
      <c r="J990" s="792"/>
      <c r="K990" s="792"/>
      <c r="L990" s="792"/>
      <c r="M990" s="792"/>
      <c r="N990" s="792"/>
      <c r="O990" s="792"/>
      <c r="P990" s="792"/>
      <c r="Q990" s="793" t="s">
        <v>225</v>
      </c>
      <c r="R990" s="794"/>
      <c r="S990" s="794"/>
      <c r="T990" s="795"/>
      <c r="U990" s="806"/>
      <c r="V990" s="807"/>
      <c r="W990" s="807"/>
      <c r="X990" s="808"/>
    </row>
    <row r="991" spans="1:24" ht="15" customHeight="1">
      <c r="A991" s="283"/>
      <c r="B991" s="802" t="s">
        <v>164</v>
      </c>
      <c r="C991" s="803"/>
      <c r="D991" s="792"/>
      <c r="E991" s="792"/>
      <c r="F991" s="792"/>
      <c r="G991" s="792"/>
      <c r="H991" s="792"/>
      <c r="I991" s="792"/>
      <c r="J991" s="792"/>
      <c r="K991" s="792"/>
      <c r="L991" s="792"/>
      <c r="M991" s="792"/>
      <c r="N991" s="792"/>
      <c r="O991" s="792"/>
      <c r="P991" s="792"/>
      <c r="Q991" s="796"/>
      <c r="R991" s="797"/>
      <c r="S991" s="797"/>
      <c r="T991" s="798"/>
      <c r="U991" s="785" t="s">
        <v>164</v>
      </c>
      <c r="V991" s="785"/>
      <c r="W991" s="785"/>
      <c r="X991" s="786"/>
    </row>
    <row r="992" spans="1:24" ht="15" customHeight="1" thickBot="1">
      <c r="A992" s="282"/>
      <c r="B992" s="787" t="s">
        <v>226</v>
      </c>
      <c r="C992" s="788"/>
      <c r="D992" s="789"/>
      <c r="E992" s="789"/>
      <c r="F992" s="789"/>
      <c r="G992" s="789"/>
      <c r="H992" s="789"/>
      <c r="I992" s="789"/>
      <c r="J992" s="789"/>
      <c r="K992" s="789"/>
      <c r="L992" s="789"/>
      <c r="M992" s="789"/>
      <c r="N992" s="789"/>
      <c r="O992" s="789"/>
      <c r="P992" s="789"/>
      <c r="Q992" s="799"/>
      <c r="R992" s="800"/>
      <c r="S992" s="800"/>
      <c r="T992" s="801"/>
      <c r="U992" s="790" t="s">
        <v>180</v>
      </c>
      <c r="V992" s="790"/>
      <c r="W992" s="790"/>
      <c r="X992" s="791"/>
    </row>
    <row r="993" spans="1:24" ht="15" customHeight="1">
      <c r="A993" s="285"/>
      <c r="B993" s="765" t="s">
        <v>179</v>
      </c>
      <c r="C993" s="766"/>
      <c r="D993" s="766"/>
      <c r="E993" s="766"/>
      <c r="F993" s="766"/>
      <c r="G993" s="766"/>
      <c r="H993" s="766"/>
      <c r="I993" s="766"/>
      <c r="J993" s="766"/>
      <c r="K993" s="766"/>
      <c r="L993" s="766"/>
      <c r="M993" s="766"/>
      <c r="N993" s="766"/>
      <c r="O993" s="766"/>
      <c r="P993" s="766"/>
      <c r="Q993" s="766"/>
      <c r="R993" s="766"/>
      <c r="S993" s="766"/>
      <c r="T993" s="766"/>
      <c r="U993" s="766"/>
      <c r="V993" s="766"/>
      <c r="W993" s="766"/>
      <c r="X993" s="767"/>
    </row>
    <row r="994" spans="1:24" ht="15" customHeight="1">
      <c r="A994" s="283"/>
      <c r="B994" s="768" t="str">
        <f>IF('statement of marks'!$A$1="","",'statement of marks'!$A$1)</f>
        <v>GOVT. HR. SEC. SCHOOL, MARJEEVI, NIMBAHERA</v>
      </c>
      <c r="C994" s="769"/>
      <c r="D994" s="769"/>
      <c r="E994" s="769"/>
      <c r="F994" s="769"/>
      <c r="G994" s="769"/>
      <c r="H994" s="769"/>
      <c r="I994" s="769"/>
      <c r="J994" s="769"/>
      <c r="K994" s="769"/>
      <c r="L994" s="769"/>
      <c r="M994" s="769"/>
      <c r="N994" s="769"/>
      <c r="O994" s="769"/>
      <c r="P994" s="769"/>
      <c r="Q994" s="769"/>
      <c r="R994" s="769"/>
      <c r="S994" s="769"/>
      <c r="T994" s="769"/>
      <c r="U994" s="769"/>
      <c r="V994" s="769"/>
      <c r="W994" s="769"/>
      <c r="X994" s="770"/>
    </row>
    <row r="995" spans="1:24" ht="15" customHeight="1">
      <c r="A995" s="283"/>
      <c r="B995" s="771" t="s">
        <v>118</v>
      </c>
      <c r="C995" s="771"/>
      <c r="D995" s="771" t="str">
        <f>IF('statement of marks'!$H$3="","",'statement of marks'!$H$3)</f>
        <v>2022-23</v>
      </c>
      <c r="E995" s="771"/>
      <c r="F995" s="771"/>
      <c r="G995" s="771"/>
      <c r="H995" s="771"/>
      <c r="I995" s="771"/>
      <c r="J995" s="771"/>
      <c r="K995" s="771"/>
      <c r="L995" s="771"/>
      <c r="M995" s="771"/>
      <c r="N995" s="771"/>
      <c r="O995" s="771"/>
      <c r="P995" s="771"/>
      <c r="Q995" s="771"/>
      <c r="R995" s="771"/>
      <c r="S995" s="771"/>
      <c r="T995" s="771"/>
      <c r="U995" s="771"/>
      <c r="V995" s="771"/>
      <c r="W995" s="771"/>
      <c r="X995" s="772"/>
    </row>
    <row r="996" spans="1:24" ht="15" customHeight="1">
      <c r="A996" s="283"/>
      <c r="B996" s="771" t="s">
        <v>158</v>
      </c>
      <c r="C996" s="771"/>
      <c r="D996" s="771" t="str">
        <f>IF('statement of marks'!I38="","",'statement of marks'!I38)</f>
        <v>A32</v>
      </c>
      <c r="E996" s="771"/>
      <c r="F996" s="771"/>
      <c r="G996" s="771"/>
      <c r="H996" s="771"/>
      <c r="I996" s="771"/>
      <c r="J996" s="771"/>
      <c r="K996" s="771"/>
      <c r="L996" s="771"/>
      <c r="M996" s="771"/>
      <c r="N996" s="771"/>
      <c r="O996" s="771"/>
      <c r="P996" s="771"/>
      <c r="Q996" s="771"/>
      <c r="R996" s="771"/>
      <c r="S996" s="771"/>
      <c r="T996" s="771"/>
      <c r="U996" s="771"/>
      <c r="V996" s="771"/>
      <c r="W996" s="771"/>
      <c r="X996" s="772"/>
    </row>
    <row r="997" spans="1:24" ht="15" customHeight="1">
      <c r="A997" s="283"/>
      <c r="B997" s="771" t="s">
        <v>20</v>
      </c>
      <c r="C997" s="771"/>
      <c r="D997" s="771" t="str">
        <f>IF('statement of marks'!J38="","",'statement of marks'!J38)</f>
        <v>B32</v>
      </c>
      <c r="E997" s="771"/>
      <c r="F997" s="771"/>
      <c r="G997" s="771"/>
      <c r="H997" s="771"/>
      <c r="I997" s="771"/>
      <c r="J997" s="771"/>
      <c r="K997" s="771"/>
      <c r="L997" s="771"/>
      <c r="M997" s="771"/>
      <c r="N997" s="771"/>
      <c r="O997" s="771"/>
      <c r="P997" s="771"/>
      <c r="Q997" s="771"/>
      <c r="R997" s="771"/>
      <c r="S997" s="771"/>
      <c r="T997" s="771"/>
      <c r="U997" s="771"/>
      <c r="V997" s="771"/>
      <c r="W997" s="771"/>
      <c r="X997" s="772"/>
    </row>
    <row r="998" spans="1:24" ht="15" customHeight="1">
      <c r="A998" s="283"/>
      <c r="B998" s="773" t="s">
        <v>21</v>
      </c>
      <c r="C998" s="773"/>
      <c r="D998" s="773" t="str">
        <f>IF('statement of marks'!K38="","",'statement of marks'!K38)</f>
        <v>C32</v>
      </c>
      <c r="E998" s="773"/>
      <c r="F998" s="773"/>
      <c r="G998" s="771"/>
      <c r="H998" s="771"/>
      <c r="I998" s="771"/>
      <c r="J998" s="771"/>
      <c r="K998" s="771"/>
      <c r="L998" s="771"/>
      <c r="M998" s="771"/>
      <c r="N998" s="771"/>
      <c r="O998" s="771"/>
      <c r="P998" s="771"/>
      <c r="Q998" s="771"/>
      <c r="R998" s="771"/>
      <c r="S998" s="771"/>
      <c r="T998" s="771"/>
      <c r="U998" s="771"/>
      <c r="V998" s="771"/>
      <c r="W998" s="771"/>
      <c r="X998" s="772"/>
    </row>
    <row r="999" spans="1:24" ht="15" customHeight="1">
      <c r="A999" s="283"/>
      <c r="B999" s="771" t="s">
        <v>159</v>
      </c>
      <c r="C999" s="771"/>
      <c r="D999" s="771" t="str">
        <f>IF('statement of marks'!$G$3="","",'statement of marks'!$G$3)</f>
        <v>6 A</v>
      </c>
      <c r="E999" s="771"/>
      <c r="F999" s="774"/>
      <c r="G999" s="775" t="s">
        <v>160</v>
      </c>
      <c r="H999" s="775"/>
      <c r="I999" s="775"/>
      <c r="J999" s="775">
        <f>IF('statement of marks'!D38="","",'statement of marks'!D38)</f>
        <v>832</v>
      </c>
      <c r="K999" s="775"/>
      <c r="L999" s="775"/>
      <c r="M999" s="776" t="s">
        <v>79</v>
      </c>
      <c r="N999" s="938"/>
      <c r="O999" s="775"/>
      <c r="P999" s="775"/>
      <c r="Q999" s="775" t="str">
        <f>IF('statement of marks'!F38="","",'statement of marks'!F38)</f>
        <v/>
      </c>
      <c r="R999" s="775"/>
      <c r="S999" s="775"/>
      <c r="T999" s="777"/>
      <c r="U999" s="778" t="str">
        <f>IF('statement of marks'!$I$3="","",'statement of marks'!$I$3)</f>
        <v>SCHOOL DISE CODE</v>
      </c>
      <c r="V999" s="779"/>
      <c r="W999" s="779"/>
      <c r="X999" s="780"/>
    </row>
    <row r="1000" spans="1:24" ht="15" customHeight="1">
      <c r="A1000" s="283"/>
      <c r="B1000" s="263" t="s">
        <v>172</v>
      </c>
      <c r="C1000" s="264"/>
      <c r="D1000" s="781" t="str">
        <f>IF('statement of marks'!G38="","",'statement of marks'!G38)</f>
        <v/>
      </c>
      <c r="E1000" s="782"/>
      <c r="F1000" s="782"/>
      <c r="G1000" s="834" t="str">
        <f>IF('statement of marks'!H38="","",'statement of marks'!H38)</f>
        <v/>
      </c>
      <c r="H1000" s="834"/>
      <c r="I1000" s="834"/>
      <c r="J1000" s="834"/>
      <c r="K1000" s="834"/>
      <c r="L1000" s="834"/>
      <c r="M1000" s="834"/>
      <c r="N1000" s="834"/>
      <c r="O1000" s="834"/>
      <c r="P1000" s="834"/>
      <c r="Q1000" s="834"/>
      <c r="R1000" s="834"/>
      <c r="S1000" s="834"/>
      <c r="T1000" s="835"/>
      <c r="U1000" s="774" t="str">
        <f>IF('statement of marks'!$J$3="","",'statement of marks'!$J$3)</f>
        <v>08291009401</v>
      </c>
      <c r="V1000" s="784"/>
      <c r="W1000" s="784"/>
      <c r="X1000" s="836"/>
    </row>
    <row r="1001" spans="1:24" ht="15" customHeight="1">
      <c r="A1001" s="283"/>
      <c r="B1001" s="265" t="s">
        <v>161</v>
      </c>
      <c r="C1001" s="266" t="s">
        <v>166</v>
      </c>
      <c r="D1001" s="837" t="s">
        <v>168</v>
      </c>
      <c r="E1001" s="837"/>
      <c r="F1001" s="837"/>
      <c r="G1001" s="837" t="s">
        <v>169</v>
      </c>
      <c r="H1001" s="837"/>
      <c r="I1001" s="837"/>
      <c r="J1001" s="837" t="s">
        <v>170</v>
      </c>
      <c r="K1001" s="837"/>
      <c r="L1001" s="837"/>
      <c r="M1001" s="838" t="s">
        <v>171</v>
      </c>
      <c r="N1001" s="838"/>
      <c r="O1001" s="838"/>
      <c r="P1001" s="838"/>
      <c r="Q1001" s="839" t="s">
        <v>217</v>
      </c>
      <c r="R1001" s="841" t="s">
        <v>91</v>
      </c>
      <c r="S1001" s="841"/>
      <c r="T1001" s="841"/>
      <c r="U1001" s="842"/>
      <c r="V1001" s="783" t="s">
        <v>218</v>
      </c>
      <c r="W1001" s="783"/>
      <c r="X1001" s="831"/>
    </row>
    <row r="1002" spans="1:24" ht="15" customHeight="1">
      <c r="A1002" s="283"/>
      <c r="B1002" s="265"/>
      <c r="C1002" s="266"/>
      <c r="D1002" s="267" t="s">
        <v>219</v>
      </c>
      <c r="E1002" s="267" t="s">
        <v>220</v>
      </c>
      <c r="F1002" s="268" t="s">
        <v>221</v>
      </c>
      <c r="G1002" s="267" t="s">
        <v>219</v>
      </c>
      <c r="H1002" s="267" t="s">
        <v>220</v>
      </c>
      <c r="I1002" s="268" t="s">
        <v>221</v>
      </c>
      <c r="J1002" s="267" t="s">
        <v>219</v>
      </c>
      <c r="K1002" s="267" t="s">
        <v>220</v>
      </c>
      <c r="L1002" s="268" t="s">
        <v>221</v>
      </c>
      <c r="M1002" s="267" t="s">
        <v>219</v>
      </c>
      <c r="N1002" s="943" t="s">
        <v>332</v>
      </c>
      <c r="O1002" s="267" t="s">
        <v>220</v>
      </c>
      <c r="P1002" s="268" t="s">
        <v>221</v>
      </c>
      <c r="Q1002" s="840"/>
      <c r="R1002" s="267" t="s">
        <v>219</v>
      </c>
      <c r="S1002" s="943" t="s">
        <v>332</v>
      </c>
      <c r="T1002" s="267" t="s">
        <v>220</v>
      </c>
      <c r="U1002" s="268" t="s">
        <v>221</v>
      </c>
      <c r="V1002" s="269" t="s">
        <v>26</v>
      </c>
      <c r="W1002" s="270" t="s">
        <v>222</v>
      </c>
      <c r="X1002" s="271" t="s">
        <v>69</v>
      </c>
    </row>
    <row r="1003" spans="1:24" ht="15" customHeight="1">
      <c r="A1003" s="284"/>
      <c r="B1003" s="832" t="s">
        <v>167</v>
      </c>
      <c r="C1003" s="833"/>
      <c r="D1003" s="272">
        <f>IF('statement of marks'!L$6="","",'statement of marks'!L$6)</f>
        <v>5</v>
      </c>
      <c r="E1003" s="272">
        <f>IF('statement of marks'!M$6="","",'statement of marks'!M$6)</f>
        <v>5</v>
      </c>
      <c r="F1003" s="273">
        <f>IF('statement of marks'!N$6="","",'statement of marks'!N$6)</f>
        <v>10</v>
      </c>
      <c r="G1003" s="272">
        <f>IF('statement of marks'!O$6="","",'statement of marks'!O$6)</f>
        <v>5</v>
      </c>
      <c r="H1003" s="272">
        <f>IF('statement of marks'!P$6="","",'statement of marks'!P$6)</f>
        <v>5</v>
      </c>
      <c r="I1003" s="273">
        <f>IF('statement of marks'!Q$6="","",'statement of marks'!Q$6)</f>
        <v>10</v>
      </c>
      <c r="J1003" s="272">
        <f>IF('statement of marks'!R$6="","",'statement of marks'!R$6)</f>
        <v>5</v>
      </c>
      <c r="K1003" s="272">
        <f>IF('statement of marks'!S$6="","",'statement of marks'!S$6)</f>
        <v>5</v>
      </c>
      <c r="L1003" s="273">
        <f>IF('statement of marks'!T$6="","",'statement of marks'!T$6)</f>
        <v>10</v>
      </c>
      <c r="M1003" s="272">
        <f>IF('statement of marks'!V$6="","",'statement of marks'!V$6)</f>
        <v>30</v>
      </c>
      <c r="N1003" s="944">
        <f>IF('statement of marks'!W$6="","",'statement of marks'!W$6)</f>
        <v>30</v>
      </c>
      <c r="O1003" s="272">
        <f>IF('statement of marks'!X$6="","",'statement of marks'!X$6)</f>
        <v>10</v>
      </c>
      <c r="P1003" s="273">
        <f>IF('statement of marks'!Y$6="","",'statement of marks'!Y$6)</f>
        <v>70</v>
      </c>
      <c r="Q1003" s="274">
        <f>IF('statement of marks'!Z$6="","",'statement of marks'!Z$6)</f>
        <v>100</v>
      </c>
      <c r="R1003" s="272">
        <f>IF('statement of marks'!AA$6="","",'statement of marks'!AA$6)</f>
        <v>40</v>
      </c>
      <c r="S1003" s="944">
        <f>IF('statement of marks'!AB$6="","",'statement of marks'!AB$6)</f>
        <v>40</v>
      </c>
      <c r="T1003" s="272">
        <f>IF('statement of marks'!AC$6="","",'statement of marks'!AC$6)</f>
        <v>20</v>
      </c>
      <c r="U1003" s="273">
        <f>IF('statement of marks'!AD$6="","",'statement of marks'!AD$6)</f>
        <v>100</v>
      </c>
      <c r="V1003" s="275">
        <f>IF('statement of marks'!AE$6="","",'statement of marks'!AE$6)</f>
        <v>200</v>
      </c>
      <c r="W1003" s="272" t="str">
        <f>IF('statement of marks'!AF$6="","",'statement of marks'!AF$6)</f>
        <v/>
      </c>
      <c r="X1003" s="276" t="str">
        <f>IF('statement of marks'!AG$6="","",'statement of marks'!AG$6)</f>
        <v/>
      </c>
    </row>
    <row r="1004" spans="1:24" ht="15" customHeight="1">
      <c r="A1004" s="283"/>
      <c r="B1004" s="774" t="str">
        <f>IF('statement of marks'!$L$3="","",'statement of marks'!$L$3)</f>
        <v>HINDI</v>
      </c>
      <c r="C1004" s="784"/>
      <c r="D1004" s="270">
        <f>IF('statement of marks'!L38="","",'statement of marks'!L38)</f>
        <v>5</v>
      </c>
      <c r="E1004" s="270">
        <f>IF('statement of marks'!M38="","",'statement of marks'!M38)</f>
        <v>5</v>
      </c>
      <c r="F1004" s="277">
        <f>IF('statement of marks'!N38="","",'statement of marks'!N38)</f>
        <v>10</v>
      </c>
      <c r="G1004" s="270">
        <f>IF('statement of marks'!O38="","",'statement of marks'!O38)</f>
        <v>5</v>
      </c>
      <c r="H1004" s="270">
        <f>IF('statement of marks'!P38="","",'statement of marks'!P38)</f>
        <v>5</v>
      </c>
      <c r="I1004" s="277">
        <f>IF('statement of marks'!Q38="","",'statement of marks'!Q38)</f>
        <v>10</v>
      </c>
      <c r="J1004" s="270">
        <f>IF('statement of marks'!R38="","",'statement of marks'!R38)</f>
        <v>5</v>
      </c>
      <c r="K1004" s="270">
        <f>IF('statement of marks'!S38="","",'statement of marks'!S38)</f>
        <v>5</v>
      </c>
      <c r="L1004" s="277">
        <f>IF('statement of marks'!T38="","",'statement of marks'!T38)</f>
        <v>10</v>
      </c>
      <c r="M1004" s="270">
        <f>IF('statement of marks'!V38="","",'statement of marks'!V38)</f>
        <v>29</v>
      </c>
      <c r="N1004" s="944">
        <f>IF('statement of marks'!W38="","",'statement of marks'!W38)</f>
        <v>29</v>
      </c>
      <c r="O1004" s="270">
        <f>IF('statement of marks'!X38="","",'statement of marks'!X38)</f>
        <v>9</v>
      </c>
      <c r="P1004" s="277">
        <f>IF('statement of marks'!Y38="","",'statement of marks'!Y38)</f>
        <v>67</v>
      </c>
      <c r="Q1004" s="278">
        <f>IF('statement of marks'!Z38="","",'statement of marks'!Z38)</f>
        <v>97</v>
      </c>
      <c r="R1004" s="270">
        <f>IF('statement of marks'!AA38="","",'statement of marks'!AA38)</f>
        <v>29</v>
      </c>
      <c r="S1004" s="944">
        <f>IF('statement of marks'!AB38="","",'statement of marks'!AB38)</f>
        <v>29</v>
      </c>
      <c r="T1004" s="270">
        <f>IF('statement of marks'!AC38="","",'statement of marks'!AC38)</f>
        <v>20</v>
      </c>
      <c r="U1004" s="277">
        <f>IF('statement of marks'!AD38="","",'statement of marks'!AD38)</f>
        <v>78</v>
      </c>
      <c r="V1004" s="279">
        <f>IF('statement of marks'!AE38="","",'statement of marks'!AE38)</f>
        <v>175</v>
      </c>
      <c r="W1004" s="270">
        <f>IF('statement of marks'!AF38="","",'statement of marks'!AF38)</f>
        <v>88</v>
      </c>
      <c r="X1004" s="271" t="str">
        <f>IF('statement of marks'!AG38="","",'statement of marks'!AG38)</f>
        <v>A</v>
      </c>
    </row>
    <row r="1005" spans="1:24" ht="15" customHeight="1">
      <c r="A1005" s="283"/>
      <c r="B1005" s="774" t="str">
        <f>IF('statement of marks'!$AJ$3="","",'statement of marks'!$AJ$3)</f>
        <v>ENGLISH</v>
      </c>
      <c r="C1005" s="784"/>
      <c r="D1005" s="270">
        <f>IF('statement of marks'!AJ38="","",'statement of marks'!AJ38)</f>
        <v>5</v>
      </c>
      <c r="E1005" s="270">
        <f>IF('statement of marks'!AK38="","",'statement of marks'!AK38)</f>
        <v>5</v>
      </c>
      <c r="F1005" s="277">
        <f>IF('statement of marks'!AL38="","",'statement of marks'!AL38)</f>
        <v>10</v>
      </c>
      <c r="G1005" s="270">
        <f>IF('statement of marks'!AM38="","",'statement of marks'!AM38)</f>
        <v>5</v>
      </c>
      <c r="H1005" s="270">
        <f>IF('statement of marks'!AN38="","",'statement of marks'!AN38)</f>
        <v>5</v>
      </c>
      <c r="I1005" s="277">
        <f>IF('statement of marks'!AO38="","",'statement of marks'!AO38)</f>
        <v>10</v>
      </c>
      <c r="J1005" s="270">
        <f>IF('statement of marks'!AP38="","",'statement of marks'!AP38)</f>
        <v>5</v>
      </c>
      <c r="K1005" s="270">
        <f>IF('statement of marks'!AQ38="","",'statement of marks'!AQ38)</f>
        <v>5</v>
      </c>
      <c r="L1005" s="277">
        <f>IF('statement of marks'!AR38="","",'statement of marks'!AR38)</f>
        <v>10</v>
      </c>
      <c r="M1005" s="270">
        <f>IF('statement of marks'!AT38="","",'statement of marks'!AT38)</f>
        <v>29</v>
      </c>
      <c r="N1005" s="944">
        <f>IF('statement of marks'!AU38="","",'statement of marks'!AU38)</f>
        <v>29</v>
      </c>
      <c r="O1005" s="270">
        <f>IF('statement of marks'!AV38="","",'statement of marks'!AV38)</f>
        <v>9</v>
      </c>
      <c r="P1005" s="277">
        <f>IF('statement of marks'!AW38="","",'statement of marks'!AW38)</f>
        <v>67</v>
      </c>
      <c r="Q1005" s="278">
        <f>IF('statement of marks'!AX38="","",'statement of marks'!AX38)</f>
        <v>97</v>
      </c>
      <c r="R1005" s="270">
        <f>IF('statement of marks'!AY38="","",'statement of marks'!AY38)</f>
        <v>29</v>
      </c>
      <c r="S1005" s="944">
        <f>IF('statement of marks'!AZ38="","",'statement of marks'!AZ38)</f>
        <v>29</v>
      </c>
      <c r="T1005" s="270">
        <f>IF('statement of marks'!BA38="","",'statement of marks'!BA38)</f>
        <v>20</v>
      </c>
      <c r="U1005" s="277">
        <f>IF('statement of marks'!BB38="","",'statement of marks'!BB38)</f>
        <v>78</v>
      </c>
      <c r="V1005" s="279">
        <f>IF('statement of marks'!BC38="","",'statement of marks'!BC38)</f>
        <v>175</v>
      </c>
      <c r="W1005" s="270">
        <f>IF('statement of marks'!BD38="","",'statement of marks'!BD38)</f>
        <v>88</v>
      </c>
      <c r="X1005" s="271" t="str">
        <f>IF('statement of marks'!BE38="","",'statement of marks'!BE38)</f>
        <v>A</v>
      </c>
    </row>
    <row r="1006" spans="1:24" ht="15" customHeight="1">
      <c r="A1006" s="283"/>
      <c r="B1006" s="774" t="str">
        <f>IF('statement of marks'!BH38="s","SANSKRIT",IF('statement of marks'!BH38="u","URDU",IF('statement of marks'!BH38="g","GUJRATI",IF('statement of marks'!BH38="p","PUNJABI",IF('statement of marks'!BH38="sd","fla/kh","THIRD LANGUAGE")))))</f>
        <v>SANSKRIT</v>
      </c>
      <c r="C1006" s="784"/>
      <c r="D1006" s="270">
        <f>IF('statement of marks'!BI38="","",'statement of marks'!BI38)</f>
        <v>5</v>
      </c>
      <c r="E1006" s="270">
        <f>IF('statement of marks'!BJ38="","",'statement of marks'!BJ38)</f>
        <v>5</v>
      </c>
      <c r="F1006" s="277">
        <f>IF('statement of marks'!BK38="","",'statement of marks'!BK38)</f>
        <v>10</v>
      </c>
      <c r="G1006" s="270">
        <f>IF('statement of marks'!BL38="","",'statement of marks'!BL38)</f>
        <v>5</v>
      </c>
      <c r="H1006" s="270">
        <f>IF('statement of marks'!BM38="","",'statement of marks'!BM38)</f>
        <v>5</v>
      </c>
      <c r="I1006" s="277">
        <f>IF('statement of marks'!BN38="","",'statement of marks'!BN38)</f>
        <v>10</v>
      </c>
      <c r="J1006" s="270">
        <f>IF('statement of marks'!BO38="","",'statement of marks'!BO38)</f>
        <v>5</v>
      </c>
      <c r="K1006" s="270">
        <f>IF('statement of marks'!BP38="","",'statement of marks'!BP38)</f>
        <v>5</v>
      </c>
      <c r="L1006" s="277">
        <f>IF('statement of marks'!BQ38="","",'statement of marks'!BQ38)</f>
        <v>10</v>
      </c>
      <c r="M1006" s="270">
        <f>IF('statement of marks'!BS38="","",'statement of marks'!BS38)</f>
        <v>50</v>
      </c>
      <c r="N1006" s="944"/>
      <c r="O1006" s="270">
        <f>IF('statement of marks'!BT38="","",'statement of marks'!BT38)</f>
        <v>20</v>
      </c>
      <c r="P1006" s="277">
        <f>IF('statement of marks'!BU38="","",'statement of marks'!BU38)</f>
        <v>70</v>
      </c>
      <c r="Q1006" s="278">
        <f>IF('statement of marks'!BV38="","",'statement of marks'!BV38)</f>
        <v>100</v>
      </c>
      <c r="R1006" s="270">
        <f>IF('statement of marks'!BW38="","",'statement of marks'!BW38)</f>
        <v>70</v>
      </c>
      <c r="S1006" s="944"/>
      <c r="T1006" s="270">
        <f>IF('statement of marks'!BX38="","",'statement of marks'!BX38)</f>
        <v>30</v>
      </c>
      <c r="U1006" s="277">
        <f>IF('statement of marks'!BY38="","",'statement of marks'!BY38)</f>
        <v>100</v>
      </c>
      <c r="V1006" s="279">
        <f>IF('statement of marks'!BZ38="","",'statement of marks'!BZ38)</f>
        <v>200</v>
      </c>
      <c r="W1006" s="270">
        <f>IF('statement of marks'!CA38="","",'statement of marks'!CA38)</f>
        <v>100</v>
      </c>
      <c r="X1006" s="271" t="str">
        <f>IF('statement of marks'!CB38="","",'statement of marks'!CB38)</f>
        <v>A</v>
      </c>
    </row>
    <row r="1007" spans="1:24" ht="15" customHeight="1">
      <c r="A1007" s="283"/>
      <c r="B1007" s="774" t="str">
        <f>IF('statement of marks'!$CE$3="","",'statement of marks'!$CE$3)</f>
        <v>MATHEMATICS</v>
      </c>
      <c r="C1007" s="784"/>
      <c r="D1007" s="270">
        <f>IF('statement of marks'!CE38="","",'statement of marks'!CE38)</f>
        <v>5</v>
      </c>
      <c r="E1007" s="270">
        <f>IF('statement of marks'!CF38="","",'statement of marks'!CF38)</f>
        <v>5</v>
      </c>
      <c r="F1007" s="277">
        <f>IF('statement of marks'!CG38="","",'statement of marks'!CG38)</f>
        <v>10</v>
      </c>
      <c r="G1007" s="270">
        <f>IF('statement of marks'!CH38="","",'statement of marks'!CH38)</f>
        <v>5</v>
      </c>
      <c r="H1007" s="270">
        <f>IF('statement of marks'!CI38="","",'statement of marks'!CI38)</f>
        <v>5</v>
      </c>
      <c r="I1007" s="277">
        <f>IF('statement of marks'!CJ38="","",'statement of marks'!CJ38)</f>
        <v>10</v>
      </c>
      <c r="J1007" s="270">
        <f>IF('statement of marks'!CK38="","",'statement of marks'!CK38)</f>
        <v>5</v>
      </c>
      <c r="K1007" s="270">
        <f>IF('statement of marks'!CL38="","",'statement of marks'!CL38)</f>
        <v>5</v>
      </c>
      <c r="L1007" s="277">
        <f>IF('statement of marks'!CM38="","",'statement of marks'!CM38)</f>
        <v>10</v>
      </c>
      <c r="M1007" s="270">
        <f>IF('statement of marks'!CO38="","",'statement of marks'!CO38)</f>
        <v>29</v>
      </c>
      <c r="N1007" s="944">
        <f>IF('statement of marks'!CP38="","",'statement of marks'!CP38)</f>
        <v>29</v>
      </c>
      <c r="O1007" s="270">
        <f>IF('statement of marks'!CQ38="","",'statement of marks'!CQ38)</f>
        <v>9</v>
      </c>
      <c r="P1007" s="277">
        <f>IF('statement of marks'!CR38="","",'statement of marks'!CR38)</f>
        <v>67</v>
      </c>
      <c r="Q1007" s="278">
        <f>IF('statement of marks'!CS38="","",'statement of marks'!CS38)</f>
        <v>97</v>
      </c>
      <c r="R1007" s="270">
        <f>IF('statement of marks'!CT38="","",'statement of marks'!CT38)</f>
        <v>29</v>
      </c>
      <c r="S1007" s="944">
        <f>IF('statement of marks'!CU38="","",'statement of marks'!CU38)</f>
        <v>29</v>
      </c>
      <c r="T1007" s="270">
        <f>IF('statement of marks'!CV38="","",'statement of marks'!CV38)</f>
        <v>20</v>
      </c>
      <c r="U1007" s="277">
        <f>IF('statement of marks'!CW38="","",'statement of marks'!CW38)</f>
        <v>78</v>
      </c>
      <c r="V1007" s="279">
        <f>IF('statement of marks'!CX38="","",'statement of marks'!CX38)</f>
        <v>175</v>
      </c>
      <c r="W1007" s="270">
        <f>IF('statement of marks'!CY38="","",'statement of marks'!CY38)</f>
        <v>88</v>
      </c>
      <c r="X1007" s="271" t="str">
        <f>IF('statement of marks'!CZ38="","",'statement of marks'!CZ38)</f>
        <v>A</v>
      </c>
    </row>
    <row r="1008" spans="1:24" ht="15" customHeight="1">
      <c r="A1008" s="283"/>
      <c r="B1008" s="774" t="str">
        <f>IF('statement of marks'!$DC$3="","",'statement of marks'!$DC$3)</f>
        <v>SCIENCE</v>
      </c>
      <c r="C1008" s="784"/>
      <c r="D1008" s="270">
        <f>IF('statement of marks'!DC38="","",'statement of marks'!DC38)</f>
        <v>5</v>
      </c>
      <c r="E1008" s="270">
        <f>IF('statement of marks'!DD38="","",'statement of marks'!DD38)</f>
        <v>5</v>
      </c>
      <c r="F1008" s="277">
        <f>IF('statement of marks'!DE38="","",'statement of marks'!DE38)</f>
        <v>10</v>
      </c>
      <c r="G1008" s="270">
        <f>IF('statement of marks'!DF38="","",'statement of marks'!DF38)</f>
        <v>5</v>
      </c>
      <c r="H1008" s="270">
        <f>IF('statement of marks'!DG38="","",'statement of marks'!DG38)</f>
        <v>5</v>
      </c>
      <c r="I1008" s="277">
        <f>IF('statement of marks'!DH38="","",'statement of marks'!DH38)</f>
        <v>10</v>
      </c>
      <c r="J1008" s="270">
        <f>IF('statement of marks'!DI38="","",'statement of marks'!DI38)</f>
        <v>5</v>
      </c>
      <c r="K1008" s="270">
        <f>IF('statement of marks'!DJ38="","",'statement of marks'!DJ38)</f>
        <v>5</v>
      </c>
      <c r="L1008" s="277">
        <f>IF('statement of marks'!DK38="","",'statement of marks'!DK38)</f>
        <v>10</v>
      </c>
      <c r="M1008" s="270">
        <f>IF('statement of marks'!DM38="","",'statement of marks'!DM38)</f>
        <v>50</v>
      </c>
      <c r="N1008" s="944"/>
      <c r="O1008" s="270">
        <f>IF('statement of marks'!DN38="","",'statement of marks'!DN38)</f>
        <v>20</v>
      </c>
      <c r="P1008" s="277">
        <f>IF('statement of marks'!DO38="","",'statement of marks'!DO38)</f>
        <v>70</v>
      </c>
      <c r="Q1008" s="278">
        <f>IF('statement of marks'!DP38="","",'statement of marks'!DP38)</f>
        <v>100</v>
      </c>
      <c r="R1008" s="270">
        <f>IF('statement of marks'!DQ38="","",'statement of marks'!DQ38)</f>
        <v>70</v>
      </c>
      <c r="S1008" s="944"/>
      <c r="T1008" s="270">
        <f>IF('statement of marks'!DR38="","",'statement of marks'!DR38)</f>
        <v>30</v>
      </c>
      <c r="U1008" s="277">
        <f>IF('statement of marks'!DS38="","",'statement of marks'!DS38)</f>
        <v>100</v>
      </c>
      <c r="V1008" s="279">
        <f>IF('statement of marks'!DT38="","",'statement of marks'!DT38)</f>
        <v>200</v>
      </c>
      <c r="W1008" s="270">
        <f>IF('statement of marks'!DU38="","",'statement of marks'!DU38)</f>
        <v>100</v>
      </c>
      <c r="X1008" s="271" t="str">
        <f>IF('statement of marks'!DV38="","",'statement of marks'!DV38)</f>
        <v>A</v>
      </c>
    </row>
    <row r="1009" spans="1:24" ht="15" customHeight="1">
      <c r="A1009" s="283"/>
      <c r="B1009" s="774" t="str">
        <f>IF('statement of marks'!$DY$3="","",'statement of marks'!$DY$3)</f>
        <v>SOCIAL STUDIES</v>
      </c>
      <c r="C1009" s="784"/>
      <c r="D1009" s="270">
        <f>IF('statement of marks'!DY38="","",'statement of marks'!DY38)</f>
        <v>5</v>
      </c>
      <c r="E1009" s="270">
        <f>IF('statement of marks'!DZ38="","",'statement of marks'!DZ38)</f>
        <v>5</v>
      </c>
      <c r="F1009" s="277">
        <f>IF('statement of marks'!EA38="","",'statement of marks'!EA38)</f>
        <v>10</v>
      </c>
      <c r="G1009" s="270">
        <f>IF('statement of marks'!EB38="","",'statement of marks'!EB38)</f>
        <v>5</v>
      </c>
      <c r="H1009" s="270">
        <f>IF('statement of marks'!EC38="","",'statement of marks'!EC38)</f>
        <v>5</v>
      </c>
      <c r="I1009" s="277">
        <f>IF('statement of marks'!ED38="","",'statement of marks'!ED38)</f>
        <v>10</v>
      </c>
      <c r="J1009" s="270">
        <f>IF('statement of marks'!EE38="","",'statement of marks'!EE38)</f>
        <v>5</v>
      </c>
      <c r="K1009" s="270">
        <f>IF('statement of marks'!EF38="","",'statement of marks'!EF38)</f>
        <v>5</v>
      </c>
      <c r="L1009" s="277">
        <f>IF('statement of marks'!EG38="","",'statement of marks'!EG38)</f>
        <v>10</v>
      </c>
      <c r="M1009" s="270">
        <f>IF('statement of marks'!EI38="","",'statement of marks'!EI38)</f>
        <v>50</v>
      </c>
      <c r="N1009" s="944"/>
      <c r="O1009" s="270">
        <f>IF('statement of marks'!EJ38="","",'statement of marks'!EJ38)</f>
        <v>20</v>
      </c>
      <c r="P1009" s="277">
        <f>IF('statement of marks'!EK38="","",'statement of marks'!EK38)</f>
        <v>70</v>
      </c>
      <c r="Q1009" s="278">
        <f>IF('statement of marks'!EL38="","",'statement of marks'!EL38)</f>
        <v>100</v>
      </c>
      <c r="R1009" s="270">
        <f>IF('statement of marks'!EM38="","",'statement of marks'!EM38)</f>
        <v>70</v>
      </c>
      <c r="S1009" s="944"/>
      <c r="T1009" s="270">
        <f>IF('statement of marks'!EN38="","",'statement of marks'!EN38)</f>
        <v>30</v>
      </c>
      <c r="U1009" s="277">
        <f>IF('statement of marks'!EO38="","",'statement of marks'!EO38)</f>
        <v>100</v>
      </c>
      <c r="V1009" s="279">
        <f>IF('statement of marks'!EP38="","",'statement of marks'!EP38)</f>
        <v>200</v>
      </c>
      <c r="W1009" s="270">
        <f>IF('statement of marks'!EQ38="","",'statement of marks'!EQ38)</f>
        <v>100</v>
      </c>
      <c r="X1009" s="271" t="str">
        <f>IF('statement of marks'!ER38="","",'statement of marks'!ER38)</f>
        <v>A</v>
      </c>
    </row>
    <row r="1010" spans="1:24" ht="15" customHeight="1">
      <c r="A1010" s="283"/>
      <c r="B1010" s="774" t="s">
        <v>173</v>
      </c>
      <c r="C1010" s="784"/>
      <c r="D1010" s="792" t="s">
        <v>168</v>
      </c>
      <c r="E1010" s="792"/>
      <c r="F1010" s="792"/>
      <c r="G1010" s="792" t="s">
        <v>169</v>
      </c>
      <c r="H1010" s="792"/>
      <c r="I1010" s="792"/>
      <c r="J1010" s="792" t="s">
        <v>178</v>
      </c>
      <c r="K1010" s="792"/>
      <c r="L1010" s="792"/>
      <c r="M1010" s="792" t="s">
        <v>170</v>
      </c>
      <c r="N1010" s="792"/>
      <c r="O1010" s="792"/>
      <c r="P1010" s="792"/>
      <c r="Q1010" s="792" t="s">
        <v>223</v>
      </c>
      <c r="R1010" s="792"/>
      <c r="S1010" s="792"/>
      <c r="T1010" s="792"/>
      <c r="U1010" s="280"/>
      <c r="V1010" s="792" t="s">
        <v>218</v>
      </c>
      <c r="W1010" s="792"/>
      <c r="X1010" s="827"/>
    </row>
    <row r="1011" spans="1:24" ht="15" customHeight="1">
      <c r="A1011" s="284"/>
      <c r="B1011" s="828" t="s">
        <v>167</v>
      </c>
      <c r="C1011" s="829"/>
      <c r="D1011" s="830">
        <f>IF('statement of marks'!EU$6="","",'statement of marks'!EU$6)</f>
        <v>20</v>
      </c>
      <c r="E1011" s="830"/>
      <c r="F1011" s="830"/>
      <c r="G1011" s="830">
        <f>IF('statement of marks'!EV$6="","",'statement of marks'!EV$6)</f>
        <v>20</v>
      </c>
      <c r="H1011" s="830"/>
      <c r="I1011" s="830"/>
      <c r="J1011" s="830">
        <f>IF('statement of marks'!EX$6="","",'statement of marks'!EX$6)</f>
        <v>20</v>
      </c>
      <c r="K1011" s="830"/>
      <c r="L1011" s="830"/>
      <c r="M1011" s="830">
        <f>IF('statement of marks'!EW$6="","",'statement of marks'!EW$6)</f>
        <v>20</v>
      </c>
      <c r="N1011" s="830"/>
      <c r="O1011" s="830"/>
      <c r="P1011" s="830"/>
      <c r="Q1011" s="830">
        <f>IF('statement of marks'!EY$6="","",'statement of marks'!EY$6)</f>
        <v>20</v>
      </c>
      <c r="R1011" s="830"/>
      <c r="S1011" s="830"/>
      <c r="T1011" s="830"/>
      <c r="U1011" s="289"/>
      <c r="V1011" s="272">
        <f>IF('statement of marks'!EZ$6="","",'statement of marks'!EZ$6)</f>
        <v>100</v>
      </c>
      <c r="W1011" s="272" t="s">
        <v>222</v>
      </c>
      <c r="X1011" s="276" t="s">
        <v>69</v>
      </c>
    </row>
    <row r="1012" spans="1:24" ht="15" customHeight="1">
      <c r="A1012" s="283"/>
      <c r="B1012" s="774" t="str">
        <f>IF('statement of marks'!$EU$3="","",'statement of marks'!$EU$3)</f>
        <v>WORK EXPERIENCE</v>
      </c>
      <c r="C1012" s="784"/>
      <c r="D1012" s="783">
        <f>IF('statement of marks'!EU38="","",'statement of marks'!EU38)</f>
        <v>20</v>
      </c>
      <c r="E1012" s="783"/>
      <c r="F1012" s="783"/>
      <c r="G1012" s="783">
        <f>IF('statement of marks'!EV38="","",'statement of marks'!EV38)</f>
        <v>20</v>
      </c>
      <c r="H1012" s="783"/>
      <c r="I1012" s="783"/>
      <c r="J1012" s="783">
        <f>IF('statement of marks'!EX38="","",'statement of marks'!EX38)</f>
        <v>20</v>
      </c>
      <c r="K1012" s="783"/>
      <c r="L1012" s="783"/>
      <c r="M1012" s="783">
        <f>IF('statement of marks'!EW38="","",'statement of marks'!EW38)</f>
        <v>20</v>
      </c>
      <c r="N1012" s="783"/>
      <c r="O1012" s="783"/>
      <c r="P1012" s="783"/>
      <c r="Q1012" s="783">
        <f>IF('statement of marks'!EY38="","",'statement of marks'!EY38)</f>
        <v>20</v>
      </c>
      <c r="R1012" s="783"/>
      <c r="S1012" s="783"/>
      <c r="T1012" s="783"/>
      <c r="U1012" s="280"/>
      <c r="V1012" s="280">
        <f>IF('statement of marks'!EZ38="","",'statement of marks'!EZ38)</f>
        <v>100</v>
      </c>
      <c r="W1012" s="280">
        <f>IF('statement of marks'!FA38="","",'statement of marks'!FA38)</f>
        <v>100</v>
      </c>
      <c r="X1012" s="281" t="str">
        <f>IF('statement of marks'!FB38="","",'statement of marks'!FB38)</f>
        <v>A</v>
      </c>
    </row>
    <row r="1013" spans="1:24" ht="15" customHeight="1">
      <c r="A1013" s="283"/>
      <c r="B1013" s="774" t="str">
        <f>IF('statement of marks'!$FE$3="","",'statement of marks'!$FE$3)</f>
        <v>ART EDUCATION</v>
      </c>
      <c r="C1013" s="784"/>
      <c r="D1013" s="783">
        <f>IF('statement of marks'!FE38="","",'statement of marks'!FE38)</f>
        <v>20</v>
      </c>
      <c r="E1013" s="783"/>
      <c r="F1013" s="783"/>
      <c r="G1013" s="783">
        <f>IF('statement of marks'!FF38="","",'statement of marks'!FF38)</f>
        <v>20</v>
      </c>
      <c r="H1013" s="783"/>
      <c r="I1013" s="783"/>
      <c r="J1013" s="783">
        <f>IF('statement of marks'!FH38="","",'statement of marks'!FH38)</f>
        <v>20</v>
      </c>
      <c r="K1013" s="783"/>
      <c r="L1013" s="783"/>
      <c r="M1013" s="783">
        <f>IF('statement of marks'!FG38="","",'statement of marks'!FG38)</f>
        <v>20</v>
      </c>
      <c r="N1013" s="783"/>
      <c r="O1013" s="783"/>
      <c r="P1013" s="783"/>
      <c r="Q1013" s="783">
        <f>IF('statement of marks'!FI38="","",'statement of marks'!FI38)</f>
        <v>20</v>
      </c>
      <c r="R1013" s="783"/>
      <c r="S1013" s="783"/>
      <c r="T1013" s="783"/>
      <c r="U1013" s="280"/>
      <c r="V1013" s="280">
        <f>IF('statement of marks'!FJ38="","",'statement of marks'!FJ38)</f>
        <v>100</v>
      </c>
      <c r="W1013" s="280">
        <f>IF('statement of marks'!FK38="","",'statement of marks'!FK38)</f>
        <v>100</v>
      </c>
      <c r="X1013" s="281" t="str">
        <f>IF('statement of marks'!FL38="","",'statement of marks'!FL38)</f>
        <v>A</v>
      </c>
    </row>
    <row r="1014" spans="1:24" ht="15" customHeight="1">
      <c r="A1014" s="283"/>
      <c r="B1014" s="774" t="str">
        <f>IF('statement of marks'!$FO$3="","",'statement of marks'!$FO$3)</f>
        <v>PHYSICIAL EDUCATION</v>
      </c>
      <c r="C1014" s="784"/>
      <c r="D1014" s="783">
        <f>IF('statement of marks'!FO38="","",'statement of marks'!FO38)</f>
        <v>20</v>
      </c>
      <c r="E1014" s="783"/>
      <c r="F1014" s="783"/>
      <c r="G1014" s="783">
        <f>IF('statement of marks'!FP38="","",'statement of marks'!FP38)</f>
        <v>20</v>
      </c>
      <c r="H1014" s="783"/>
      <c r="I1014" s="783"/>
      <c r="J1014" s="783">
        <f>IF('statement of marks'!FR38="","",'statement of marks'!FR38)</f>
        <v>20</v>
      </c>
      <c r="K1014" s="783"/>
      <c r="L1014" s="783"/>
      <c r="M1014" s="783">
        <f>IF('statement of marks'!FQ38="","",'statement of marks'!FQ38)</f>
        <v>20</v>
      </c>
      <c r="N1014" s="783"/>
      <c r="O1014" s="783"/>
      <c r="P1014" s="783"/>
      <c r="Q1014" s="783">
        <f>IF('statement of marks'!FS38="","",'statement of marks'!FS38)</f>
        <v>20</v>
      </c>
      <c r="R1014" s="783"/>
      <c r="S1014" s="783"/>
      <c r="T1014" s="783"/>
      <c r="U1014" s="280"/>
      <c r="V1014" s="280">
        <f>IF('statement of marks'!FT38="","",'statement of marks'!FT38)</f>
        <v>100</v>
      </c>
      <c r="W1014" s="280">
        <f>IF('statement of marks'!FU38="","",'statement of marks'!FU38)</f>
        <v>100</v>
      </c>
      <c r="X1014" s="281" t="str">
        <f>IF('statement of marks'!FV38="","",'statement of marks'!FV38)</f>
        <v>A</v>
      </c>
    </row>
    <row r="1015" spans="1:24" ht="15" customHeight="1">
      <c r="A1015" s="283"/>
      <c r="B1015" s="771" t="s">
        <v>174</v>
      </c>
      <c r="C1015" s="774"/>
      <c r="D1015" s="792" t="str">
        <f>details!$DZ$3</f>
        <v>AUGUST</v>
      </c>
      <c r="E1015" s="792"/>
      <c r="F1015" s="792"/>
      <c r="G1015" s="792" t="str">
        <f>details!$ED$3</f>
        <v>OCTOBER</v>
      </c>
      <c r="H1015" s="792"/>
      <c r="I1015" s="792"/>
      <c r="J1015" s="792" t="str">
        <f>details!$EL$3</f>
        <v>FEBURARY</v>
      </c>
      <c r="K1015" s="792"/>
      <c r="L1015" s="792"/>
      <c r="M1015" s="792" t="str">
        <f>details!$EH$3</f>
        <v>DECEMBER</v>
      </c>
      <c r="N1015" s="792"/>
      <c r="O1015" s="792"/>
      <c r="P1015" s="792"/>
      <c r="Q1015" s="792" t="str">
        <f>details!$EP$3</f>
        <v>GRAND TOAL</v>
      </c>
      <c r="R1015" s="792"/>
      <c r="S1015" s="792"/>
      <c r="T1015" s="792"/>
      <c r="U1015" s="759" t="s">
        <v>119</v>
      </c>
      <c r="V1015" s="760"/>
      <c r="W1015" s="760"/>
      <c r="X1015" s="761"/>
    </row>
    <row r="1016" spans="1:24" ht="15" customHeight="1">
      <c r="A1016" s="283"/>
      <c r="B1016" s="774" t="s">
        <v>176</v>
      </c>
      <c r="C1016" s="784"/>
      <c r="D1016" s="826" t="str">
        <f>IF(details!EA38="","",details!EA38)</f>
        <v/>
      </c>
      <c r="E1016" s="826"/>
      <c r="F1016" s="826"/>
      <c r="G1016" s="826" t="str">
        <f>IF(details!EE38="","",details!EE38)</f>
        <v/>
      </c>
      <c r="H1016" s="826"/>
      <c r="I1016" s="826"/>
      <c r="J1016" s="826" t="str">
        <f>IF(details!EM38="","",details!EM38)</f>
        <v/>
      </c>
      <c r="K1016" s="826"/>
      <c r="L1016" s="826"/>
      <c r="M1016" s="826" t="str">
        <f>IF(details!EI38="","",details!EI38)</f>
        <v/>
      </c>
      <c r="N1016" s="826"/>
      <c r="O1016" s="826"/>
      <c r="P1016" s="826"/>
      <c r="Q1016" s="826" t="str">
        <f>IF(details!EQ38="","",details!EQ38)</f>
        <v/>
      </c>
      <c r="R1016" s="826"/>
      <c r="S1016" s="826"/>
      <c r="T1016" s="826"/>
      <c r="U1016" s="762">
        <f>'statement of marks'!$HL$108</f>
        <v>45046</v>
      </c>
      <c r="V1016" s="763"/>
      <c r="W1016" s="763"/>
      <c r="X1016" s="764"/>
    </row>
    <row r="1017" spans="1:24" ht="15" customHeight="1">
      <c r="A1017" s="283"/>
      <c r="B1017" s="823" t="s">
        <v>175</v>
      </c>
      <c r="C1017" s="824"/>
      <c r="D1017" s="825" t="str">
        <f>IF(details!DZ38="","",details!DZ38)</f>
        <v/>
      </c>
      <c r="E1017" s="825"/>
      <c r="F1017" s="825"/>
      <c r="G1017" s="825" t="str">
        <f>IF(details!ED38="","",details!ED38)</f>
        <v/>
      </c>
      <c r="H1017" s="825"/>
      <c r="I1017" s="825"/>
      <c r="J1017" s="825" t="str">
        <f>IF(details!EL38="","",details!EL38)</f>
        <v/>
      </c>
      <c r="K1017" s="825"/>
      <c r="L1017" s="825"/>
      <c r="M1017" s="825" t="str">
        <f>IF(details!EH38="","",details!EH38)</f>
        <v/>
      </c>
      <c r="N1017" s="825"/>
      <c r="O1017" s="825"/>
      <c r="P1017" s="825"/>
      <c r="Q1017" s="825" t="str">
        <f>IF(details!EP38="","",details!EP38)</f>
        <v/>
      </c>
      <c r="R1017" s="825"/>
      <c r="S1017" s="825"/>
      <c r="T1017" s="825"/>
      <c r="U1017" s="759"/>
      <c r="V1017" s="760"/>
      <c r="W1017" s="760"/>
      <c r="X1017" s="761"/>
    </row>
    <row r="1018" spans="1:24" ht="15" customHeight="1">
      <c r="A1018" s="816"/>
      <c r="B1018" s="818" t="s">
        <v>235</v>
      </c>
      <c r="C1018" s="819"/>
      <c r="D1018" s="813" t="s">
        <v>190</v>
      </c>
      <c r="E1018" s="813"/>
      <c r="F1018" s="813"/>
      <c r="G1018" s="813" t="s">
        <v>191</v>
      </c>
      <c r="H1018" s="813"/>
      <c r="I1018" s="813"/>
      <c r="J1018" s="813" t="s">
        <v>148</v>
      </c>
      <c r="K1018" s="813"/>
      <c r="L1018" s="813"/>
      <c r="M1018" s="813" t="s">
        <v>224</v>
      </c>
      <c r="N1018" s="813"/>
      <c r="O1018" s="813"/>
      <c r="P1018" s="813"/>
      <c r="Q1018" s="822" t="s">
        <v>196</v>
      </c>
      <c r="R1018" s="822"/>
      <c r="S1018" s="822"/>
      <c r="T1018" s="822"/>
      <c r="U1018" s="813" t="s">
        <v>233</v>
      </c>
      <c r="V1018" s="813"/>
      <c r="W1018" s="813"/>
      <c r="X1018" s="815"/>
    </row>
    <row r="1019" spans="1:24" ht="15" customHeight="1">
      <c r="A1019" s="817"/>
      <c r="B1019" s="820"/>
      <c r="C1019" s="821"/>
      <c r="D1019" s="813">
        <f>'statement of marks'!HJ38</f>
        <v>1200</v>
      </c>
      <c r="E1019" s="813"/>
      <c r="F1019" s="813"/>
      <c r="G1019" s="813">
        <f>'statement of marks'!HK38</f>
        <v>1125</v>
      </c>
      <c r="H1019" s="813"/>
      <c r="I1019" s="813"/>
      <c r="J1019" s="814">
        <f>'statement of marks'!HL38</f>
        <v>93.75</v>
      </c>
      <c r="K1019" s="814"/>
      <c r="L1019" s="814"/>
      <c r="M1019" s="813" t="str">
        <f>'statement of marks'!HO38</f>
        <v>A</v>
      </c>
      <c r="N1019" s="813"/>
      <c r="O1019" s="813"/>
      <c r="P1019" s="813"/>
      <c r="Q1019" s="813">
        <f>'statement of marks'!HN38</f>
        <v>5.0000000000000018</v>
      </c>
      <c r="R1019" s="813"/>
      <c r="S1019" s="813"/>
      <c r="T1019" s="813"/>
      <c r="U1019" s="813" t="str">
        <f>'statement of marks'!HI38</f>
        <v>PASSED</v>
      </c>
      <c r="V1019" s="813"/>
      <c r="W1019" s="813"/>
      <c r="X1019" s="815"/>
    </row>
    <row r="1020" spans="1:24" ht="15" customHeight="1">
      <c r="A1020" s="283"/>
      <c r="B1020" s="811" t="s">
        <v>177</v>
      </c>
      <c r="C1020" s="812"/>
      <c r="D1020" s="792"/>
      <c r="E1020" s="792"/>
      <c r="F1020" s="792"/>
      <c r="G1020" s="792"/>
      <c r="H1020" s="792"/>
      <c r="I1020" s="792"/>
      <c r="J1020" s="792"/>
      <c r="K1020" s="792"/>
      <c r="L1020" s="792"/>
      <c r="M1020" s="792"/>
      <c r="N1020" s="792"/>
      <c r="O1020" s="792"/>
      <c r="P1020" s="792"/>
      <c r="Q1020" s="792"/>
      <c r="R1020" s="792"/>
      <c r="S1020" s="792"/>
      <c r="T1020" s="792"/>
      <c r="U1020" s="793"/>
      <c r="V1020" s="794"/>
      <c r="W1020" s="794"/>
      <c r="X1020" s="804"/>
    </row>
    <row r="1021" spans="1:24" ht="15" customHeight="1">
      <c r="A1021" s="283"/>
      <c r="B1021" s="809" t="s">
        <v>162</v>
      </c>
      <c r="C1021" s="810"/>
      <c r="D1021" s="792"/>
      <c r="E1021" s="792"/>
      <c r="F1021" s="792"/>
      <c r="G1021" s="792"/>
      <c r="H1021" s="792"/>
      <c r="I1021" s="792"/>
      <c r="J1021" s="792"/>
      <c r="K1021" s="792"/>
      <c r="L1021" s="792"/>
      <c r="M1021" s="792"/>
      <c r="N1021" s="792"/>
      <c r="O1021" s="792"/>
      <c r="P1021" s="792"/>
      <c r="Q1021" s="792"/>
      <c r="R1021" s="792"/>
      <c r="S1021" s="792"/>
      <c r="T1021" s="792"/>
      <c r="U1021" s="796"/>
      <c r="V1021" s="797"/>
      <c r="W1021" s="797"/>
      <c r="X1021" s="805"/>
    </row>
    <row r="1022" spans="1:24" ht="15" customHeight="1">
      <c r="A1022" s="283"/>
      <c r="B1022" s="811" t="s">
        <v>163</v>
      </c>
      <c r="C1022" s="812"/>
      <c r="D1022" s="792"/>
      <c r="E1022" s="792"/>
      <c r="F1022" s="792"/>
      <c r="G1022" s="792"/>
      <c r="H1022" s="792"/>
      <c r="I1022" s="792"/>
      <c r="J1022" s="792"/>
      <c r="K1022" s="792"/>
      <c r="L1022" s="792"/>
      <c r="M1022" s="792"/>
      <c r="N1022" s="792"/>
      <c r="O1022" s="792"/>
      <c r="P1022" s="792"/>
      <c r="Q1022" s="793" t="s">
        <v>225</v>
      </c>
      <c r="R1022" s="794"/>
      <c r="S1022" s="794"/>
      <c r="T1022" s="795"/>
      <c r="U1022" s="806"/>
      <c r="V1022" s="807"/>
      <c r="W1022" s="807"/>
      <c r="X1022" s="808"/>
    </row>
    <row r="1023" spans="1:24" ht="15" customHeight="1">
      <c r="A1023" s="283"/>
      <c r="B1023" s="802" t="s">
        <v>164</v>
      </c>
      <c r="C1023" s="803"/>
      <c r="D1023" s="792"/>
      <c r="E1023" s="792"/>
      <c r="F1023" s="792"/>
      <c r="G1023" s="792"/>
      <c r="H1023" s="792"/>
      <c r="I1023" s="792"/>
      <c r="J1023" s="792"/>
      <c r="K1023" s="792"/>
      <c r="L1023" s="792"/>
      <c r="M1023" s="792"/>
      <c r="N1023" s="792"/>
      <c r="O1023" s="792"/>
      <c r="P1023" s="792"/>
      <c r="Q1023" s="796"/>
      <c r="R1023" s="797"/>
      <c r="S1023" s="797"/>
      <c r="T1023" s="798"/>
      <c r="U1023" s="785" t="s">
        <v>164</v>
      </c>
      <c r="V1023" s="785"/>
      <c r="W1023" s="785"/>
      <c r="X1023" s="786"/>
    </row>
    <row r="1024" spans="1:24" ht="15" customHeight="1" thickBot="1">
      <c r="A1024" s="282"/>
      <c r="B1024" s="787" t="s">
        <v>226</v>
      </c>
      <c r="C1024" s="788"/>
      <c r="D1024" s="789"/>
      <c r="E1024" s="789"/>
      <c r="F1024" s="789"/>
      <c r="G1024" s="789"/>
      <c r="H1024" s="789"/>
      <c r="I1024" s="789"/>
      <c r="J1024" s="789"/>
      <c r="K1024" s="789"/>
      <c r="L1024" s="789"/>
      <c r="M1024" s="789"/>
      <c r="N1024" s="789"/>
      <c r="O1024" s="789"/>
      <c r="P1024" s="789"/>
      <c r="Q1024" s="799"/>
      <c r="R1024" s="800"/>
      <c r="S1024" s="800"/>
      <c r="T1024" s="801"/>
      <c r="U1024" s="790" t="s">
        <v>180</v>
      </c>
      <c r="V1024" s="790"/>
      <c r="W1024" s="790"/>
      <c r="X1024" s="791"/>
    </row>
    <row r="1025" spans="1:24" ht="15" customHeight="1">
      <c r="A1025" s="285"/>
      <c r="B1025" s="765" t="s">
        <v>179</v>
      </c>
      <c r="C1025" s="766"/>
      <c r="D1025" s="766"/>
      <c r="E1025" s="766"/>
      <c r="F1025" s="766"/>
      <c r="G1025" s="766"/>
      <c r="H1025" s="766"/>
      <c r="I1025" s="766"/>
      <c r="J1025" s="766"/>
      <c r="K1025" s="766"/>
      <c r="L1025" s="766"/>
      <c r="M1025" s="766"/>
      <c r="N1025" s="766"/>
      <c r="O1025" s="766"/>
      <c r="P1025" s="766"/>
      <c r="Q1025" s="766"/>
      <c r="R1025" s="766"/>
      <c r="S1025" s="766"/>
      <c r="T1025" s="766"/>
      <c r="U1025" s="766"/>
      <c r="V1025" s="766"/>
      <c r="W1025" s="766"/>
      <c r="X1025" s="767"/>
    </row>
    <row r="1026" spans="1:24" ht="15" customHeight="1">
      <c r="A1026" s="283"/>
      <c r="B1026" s="768" t="str">
        <f>IF('statement of marks'!$A$1="","",'statement of marks'!$A$1)</f>
        <v>GOVT. HR. SEC. SCHOOL, MARJEEVI, NIMBAHERA</v>
      </c>
      <c r="C1026" s="769"/>
      <c r="D1026" s="769"/>
      <c r="E1026" s="769"/>
      <c r="F1026" s="769"/>
      <c r="G1026" s="769"/>
      <c r="H1026" s="769"/>
      <c r="I1026" s="769"/>
      <c r="J1026" s="769"/>
      <c r="K1026" s="769"/>
      <c r="L1026" s="769"/>
      <c r="M1026" s="769"/>
      <c r="N1026" s="769"/>
      <c r="O1026" s="769"/>
      <c r="P1026" s="769"/>
      <c r="Q1026" s="769"/>
      <c r="R1026" s="769"/>
      <c r="S1026" s="769"/>
      <c r="T1026" s="769"/>
      <c r="U1026" s="769"/>
      <c r="V1026" s="769"/>
      <c r="W1026" s="769"/>
      <c r="X1026" s="770"/>
    </row>
    <row r="1027" spans="1:24" ht="15" customHeight="1">
      <c r="A1027" s="283"/>
      <c r="B1027" s="771" t="s">
        <v>118</v>
      </c>
      <c r="C1027" s="771"/>
      <c r="D1027" s="771" t="str">
        <f>IF('statement of marks'!$H$3="","",'statement of marks'!$H$3)</f>
        <v>2022-23</v>
      </c>
      <c r="E1027" s="771"/>
      <c r="F1027" s="771"/>
      <c r="G1027" s="771"/>
      <c r="H1027" s="771"/>
      <c r="I1027" s="771"/>
      <c r="J1027" s="771"/>
      <c r="K1027" s="771"/>
      <c r="L1027" s="771"/>
      <c r="M1027" s="771"/>
      <c r="N1027" s="771"/>
      <c r="O1027" s="771"/>
      <c r="P1027" s="771"/>
      <c r="Q1027" s="771"/>
      <c r="R1027" s="771"/>
      <c r="S1027" s="771"/>
      <c r="T1027" s="771"/>
      <c r="U1027" s="771"/>
      <c r="V1027" s="771"/>
      <c r="W1027" s="771"/>
      <c r="X1027" s="772"/>
    </row>
    <row r="1028" spans="1:24" ht="15" customHeight="1">
      <c r="A1028" s="283"/>
      <c r="B1028" s="771" t="s">
        <v>158</v>
      </c>
      <c r="C1028" s="771"/>
      <c r="D1028" s="771" t="str">
        <f>IF('statement of marks'!I39="","",'statement of marks'!I39)</f>
        <v>A33</v>
      </c>
      <c r="E1028" s="771"/>
      <c r="F1028" s="771"/>
      <c r="G1028" s="771"/>
      <c r="H1028" s="771"/>
      <c r="I1028" s="771"/>
      <c r="J1028" s="771"/>
      <c r="K1028" s="771"/>
      <c r="L1028" s="771"/>
      <c r="M1028" s="771"/>
      <c r="N1028" s="771"/>
      <c r="O1028" s="771"/>
      <c r="P1028" s="771"/>
      <c r="Q1028" s="771"/>
      <c r="R1028" s="771"/>
      <c r="S1028" s="771"/>
      <c r="T1028" s="771"/>
      <c r="U1028" s="771"/>
      <c r="V1028" s="771"/>
      <c r="W1028" s="771"/>
      <c r="X1028" s="772"/>
    </row>
    <row r="1029" spans="1:24" ht="15" customHeight="1">
      <c r="A1029" s="283"/>
      <c r="B1029" s="771" t="s">
        <v>20</v>
      </c>
      <c r="C1029" s="771"/>
      <c r="D1029" s="771" t="str">
        <f>IF('statement of marks'!J39="","",'statement of marks'!J39)</f>
        <v>B33</v>
      </c>
      <c r="E1029" s="771"/>
      <c r="F1029" s="771"/>
      <c r="G1029" s="771"/>
      <c r="H1029" s="771"/>
      <c r="I1029" s="771"/>
      <c r="J1029" s="771"/>
      <c r="K1029" s="771"/>
      <c r="L1029" s="771"/>
      <c r="M1029" s="771"/>
      <c r="N1029" s="771"/>
      <c r="O1029" s="771"/>
      <c r="P1029" s="771"/>
      <c r="Q1029" s="771"/>
      <c r="R1029" s="771"/>
      <c r="S1029" s="771"/>
      <c r="T1029" s="771"/>
      <c r="U1029" s="771"/>
      <c r="V1029" s="771"/>
      <c r="W1029" s="771"/>
      <c r="X1029" s="772"/>
    </row>
    <row r="1030" spans="1:24" ht="15" customHeight="1">
      <c r="A1030" s="283"/>
      <c r="B1030" s="773" t="s">
        <v>21</v>
      </c>
      <c r="C1030" s="773"/>
      <c r="D1030" s="773" t="str">
        <f>IF('statement of marks'!K39="","",'statement of marks'!K39)</f>
        <v>C33</v>
      </c>
      <c r="E1030" s="773"/>
      <c r="F1030" s="773"/>
      <c r="G1030" s="771"/>
      <c r="H1030" s="771"/>
      <c r="I1030" s="771"/>
      <c r="J1030" s="771"/>
      <c r="K1030" s="771"/>
      <c r="L1030" s="771"/>
      <c r="M1030" s="771"/>
      <c r="N1030" s="771"/>
      <c r="O1030" s="771"/>
      <c r="P1030" s="771"/>
      <c r="Q1030" s="771"/>
      <c r="R1030" s="771"/>
      <c r="S1030" s="771"/>
      <c r="T1030" s="771"/>
      <c r="U1030" s="771"/>
      <c r="V1030" s="771"/>
      <c r="W1030" s="771"/>
      <c r="X1030" s="772"/>
    </row>
    <row r="1031" spans="1:24" ht="15" customHeight="1">
      <c r="A1031" s="283"/>
      <c r="B1031" s="771" t="s">
        <v>159</v>
      </c>
      <c r="C1031" s="771"/>
      <c r="D1031" s="771" t="str">
        <f>IF('statement of marks'!$G$3="","",'statement of marks'!$G$3)</f>
        <v>6 A</v>
      </c>
      <c r="E1031" s="771"/>
      <c r="F1031" s="774"/>
      <c r="G1031" s="775" t="s">
        <v>160</v>
      </c>
      <c r="H1031" s="775"/>
      <c r="I1031" s="775"/>
      <c r="J1031" s="775">
        <f>IF('statement of marks'!D39="","",'statement of marks'!D39)</f>
        <v>833</v>
      </c>
      <c r="K1031" s="775"/>
      <c r="L1031" s="775"/>
      <c r="M1031" s="776" t="s">
        <v>79</v>
      </c>
      <c r="N1031" s="938"/>
      <c r="O1031" s="775"/>
      <c r="P1031" s="775"/>
      <c r="Q1031" s="775" t="str">
        <f>IF('statement of marks'!F39="","",'statement of marks'!F39)</f>
        <v/>
      </c>
      <c r="R1031" s="775"/>
      <c r="S1031" s="775"/>
      <c r="T1031" s="777"/>
      <c r="U1031" s="778" t="str">
        <f>IF('statement of marks'!$I$3="","",'statement of marks'!$I$3)</f>
        <v>SCHOOL DISE CODE</v>
      </c>
      <c r="V1031" s="779"/>
      <c r="W1031" s="779"/>
      <c r="X1031" s="780"/>
    </row>
    <row r="1032" spans="1:24" ht="15" customHeight="1">
      <c r="A1032" s="283"/>
      <c r="B1032" s="263" t="s">
        <v>172</v>
      </c>
      <c r="C1032" s="264"/>
      <c r="D1032" s="781" t="str">
        <f>IF('statement of marks'!G39="","",'statement of marks'!G39)</f>
        <v/>
      </c>
      <c r="E1032" s="782"/>
      <c r="F1032" s="782"/>
      <c r="G1032" s="834" t="str">
        <f>IF('statement of marks'!H39="","",'statement of marks'!H39)</f>
        <v/>
      </c>
      <c r="H1032" s="834"/>
      <c r="I1032" s="834"/>
      <c r="J1032" s="834"/>
      <c r="K1032" s="834"/>
      <c r="L1032" s="834"/>
      <c r="M1032" s="834"/>
      <c r="N1032" s="834"/>
      <c r="O1032" s="834"/>
      <c r="P1032" s="834"/>
      <c r="Q1032" s="834"/>
      <c r="R1032" s="834"/>
      <c r="S1032" s="834"/>
      <c r="T1032" s="835"/>
      <c r="U1032" s="774" t="str">
        <f>IF('statement of marks'!$J$3="","",'statement of marks'!$J$3)</f>
        <v>08291009401</v>
      </c>
      <c r="V1032" s="784"/>
      <c r="W1032" s="784"/>
      <c r="X1032" s="836"/>
    </row>
    <row r="1033" spans="1:24" ht="15" customHeight="1">
      <c r="A1033" s="283"/>
      <c r="B1033" s="265" t="s">
        <v>161</v>
      </c>
      <c r="C1033" s="266" t="s">
        <v>166</v>
      </c>
      <c r="D1033" s="837" t="s">
        <v>168</v>
      </c>
      <c r="E1033" s="837"/>
      <c r="F1033" s="837"/>
      <c r="G1033" s="837" t="s">
        <v>169</v>
      </c>
      <c r="H1033" s="837"/>
      <c r="I1033" s="837"/>
      <c r="J1033" s="837" t="s">
        <v>170</v>
      </c>
      <c r="K1033" s="837"/>
      <c r="L1033" s="837"/>
      <c r="M1033" s="838" t="s">
        <v>171</v>
      </c>
      <c r="N1033" s="838"/>
      <c r="O1033" s="838"/>
      <c r="P1033" s="838"/>
      <c r="Q1033" s="839" t="s">
        <v>217</v>
      </c>
      <c r="R1033" s="841" t="s">
        <v>91</v>
      </c>
      <c r="S1033" s="841"/>
      <c r="T1033" s="841"/>
      <c r="U1033" s="842"/>
      <c r="V1033" s="783" t="s">
        <v>218</v>
      </c>
      <c r="W1033" s="783"/>
      <c r="X1033" s="831"/>
    </row>
    <row r="1034" spans="1:24" ht="15" customHeight="1">
      <c r="A1034" s="283"/>
      <c r="B1034" s="265"/>
      <c r="C1034" s="266"/>
      <c r="D1034" s="267" t="s">
        <v>219</v>
      </c>
      <c r="E1034" s="267" t="s">
        <v>220</v>
      </c>
      <c r="F1034" s="268" t="s">
        <v>221</v>
      </c>
      <c r="G1034" s="267" t="s">
        <v>219</v>
      </c>
      <c r="H1034" s="267" t="s">
        <v>220</v>
      </c>
      <c r="I1034" s="268" t="s">
        <v>221</v>
      </c>
      <c r="J1034" s="267" t="s">
        <v>219</v>
      </c>
      <c r="K1034" s="267" t="s">
        <v>220</v>
      </c>
      <c r="L1034" s="268" t="s">
        <v>221</v>
      </c>
      <c r="M1034" s="267" t="s">
        <v>219</v>
      </c>
      <c r="N1034" s="943" t="s">
        <v>332</v>
      </c>
      <c r="O1034" s="267" t="s">
        <v>220</v>
      </c>
      <c r="P1034" s="268" t="s">
        <v>221</v>
      </c>
      <c r="Q1034" s="840"/>
      <c r="R1034" s="267" t="s">
        <v>219</v>
      </c>
      <c r="S1034" s="943" t="s">
        <v>332</v>
      </c>
      <c r="T1034" s="267" t="s">
        <v>220</v>
      </c>
      <c r="U1034" s="268" t="s">
        <v>221</v>
      </c>
      <c r="V1034" s="269" t="s">
        <v>26</v>
      </c>
      <c r="W1034" s="270" t="s">
        <v>222</v>
      </c>
      <c r="X1034" s="271" t="s">
        <v>69</v>
      </c>
    </row>
    <row r="1035" spans="1:24" ht="15" customHeight="1">
      <c r="A1035" s="284"/>
      <c r="B1035" s="832" t="s">
        <v>167</v>
      </c>
      <c r="C1035" s="833"/>
      <c r="D1035" s="272">
        <f>IF('statement of marks'!L$6="","",'statement of marks'!L$6)</f>
        <v>5</v>
      </c>
      <c r="E1035" s="272">
        <f>IF('statement of marks'!M$6="","",'statement of marks'!M$6)</f>
        <v>5</v>
      </c>
      <c r="F1035" s="273">
        <f>IF('statement of marks'!N$6="","",'statement of marks'!N$6)</f>
        <v>10</v>
      </c>
      <c r="G1035" s="272">
        <f>IF('statement of marks'!O$6="","",'statement of marks'!O$6)</f>
        <v>5</v>
      </c>
      <c r="H1035" s="272">
        <f>IF('statement of marks'!P$6="","",'statement of marks'!P$6)</f>
        <v>5</v>
      </c>
      <c r="I1035" s="273">
        <f>IF('statement of marks'!Q$6="","",'statement of marks'!Q$6)</f>
        <v>10</v>
      </c>
      <c r="J1035" s="272">
        <f>IF('statement of marks'!R$6="","",'statement of marks'!R$6)</f>
        <v>5</v>
      </c>
      <c r="K1035" s="272">
        <f>IF('statement of marks'!S$6="","",'statement of marks'!S$6)</f>
        <v>5</v>
      </c>
      <c r="L1035" s="273">
        <f>IF('statement of marks'!T$6="","",'statement of marks'!T$6)</f>
        <v>10</v>
      </c>
      <c r="M1035" s="272">
        <f>IF('statement of marks'!V$6="","",'statement of marks'!V$6)</f>
        <v>30</v>
      </c>
      <c r="N1035" s="944">
        <f>IF('statement of marks'!W$6="","",'statement of marks'!W$6)</f>
        <v>30</v>
      </c>
      <c r="O1035" s="272">
        <f>IF('statement of marks'!X$6="","",'statement of marks'!X$6)</f>
        <v>10</v>
      </c>
      <c r="P1035" s="273">
        <f>IF('statement of marks'!Y$6="","",'statement of marks'!Y$6)</f>
        <v>70</v>
      </c>
      <c r="Q1035" s="274">
        <f>IF('statement of marks'!Z$6="","",'statement of marks'!Z$6)</f>
        <v>100</v>
      </c>
      <c r="R1035" s="272">
        <f>IF('statement of marks'!AA$6="","",'statement of marks'!AA$6)</f>
        <v>40</v>
      </c>
      <c r="S1035" s="944">
        <f>IF('statement of marks'!AB$6="","",'statement of marks'!AB$6)</f>
        <v>40</v>
      </c>
      <c r="T1035" s="272">
        <f>IF('statement of marks'!AC$6="","",'statement of marks'!AC$6)</f>
        <v>20</v>
      </c>
      <c r="U1035" s="273">
        <f>IF('statement of marks'!AD$6="","",'statement of marks'!AD$6)</f>
        <v>100</v>
      </c>
      <c r="V1035" s="275">
        <f>IF('statement of marks'!AE$6="","",'statement of marks'!AE$6)</f>
        <v>200</v>
      </c>
      <c r="W1035" s="272" t="str">
        <f>IF('statement of marks'!AF$6="","",'statement of marks'!AF$6)</f>
        <v/>
      </c>
      <c r="X1035" s="276" t="str">
        <f>IF('statement of marks'!AG$6="","",'statement of marks'!AG$6)</f>
        <v/>
      </c>
    </row>
    <row r="1036" spans="1:24" ht="15" customHeight="1">
      <c r="A1036" s="283"/>
      <c r="B1036" s="774" t="str">
        <f>IF('statement of marks'!$L$3="","",'statement of marks'!$L$3)</f>
        <v>HINDI</v>
      </c>
      <c r="C1036" s="784"/>
      <c r="D1036" s="270">
        <f>IF('statement of marks'!L39="","",'statement of marks'!L39)</f>
        <v>5</v>
      </c>
      <c r="E1036" s="270">
        <f>IF('statement of marks'!M39="","",'statement of marks'!M39)</f>
        <v>5</v>
      </c>
      <c r="F1036" s="277">
        <f>IF('statement of marks'!N39="","",'statement of marks'!N39)</f>
        <v>10</v>
      </c>
      <c r="G1036" s="270">
        <f>IF('statement of marks'!O39="","",'statement of marks'!O39)</f>
        <v>5</v>
      </c>
      <c r="H1036" s="270">
        <f>IF('statement of marks'!P39="","",'statement of marks'!P39)</f>
        <v>5</v>
      </c>
      <c r="I1036" s="277">
        <f>IF('statement of marks'!Q39="","",'statement of marks'!Q39)</f>
        <v>10</v>
      </c>
      <c r="J1036" s="270">
        <f>IF('statement of marks'!R39="","",'statement of marks'!R39)</f>
        <v>5</v>
      </c>
      <c r="K1036" s="270">
        <f>IF('statement of marks'!S39="","",'statement of marks'!S39)</f>
        <v>5</v>
      </c>
      <c r="L1036" s="277">
        <f>IF('statement of marks'!T39="","",'statement of marks'!T39)</f>
        <v>10</v>
      </c>
      <c r="M1036" s="270">
        <f>IF('statement of marks'!V39="","",'statement of marks'!V39)</f>
        <v>28</v>
      </c>
      <c r="N1036" s="944">
        <f>IF('statement of marks'!W39="","",'statement of marks'!W39)</f>
        <v>28</v>
      </c>
      <c r="O1036" s="270">
        <f>IF('statement of marks'!X39="","",'statement of marks'!X39)</f>
        <v>8</v>
      </c>
      <c r="P1036" s="277">
        <f>IF('statement of marks'!Y39="","",'statement of marks'!Y39)</f>
        <v>64</v>
      </c>
      <c r="Q1036" s="278">
        <f>IF('statement of marks'!Z39="","",'statement of marks'!Z39)</f>
        <v>94</v>
      </c>
      <c r="R1036" s="270">
        <f>IF('statement of marks'!AA39="","",'statement of marks'!AA39)</f>
        <v>28</v>
      </c>
      <c r="S1036" s="944">
        <f>IF('statement of marks'!AB39="","",'statement of marks'!AB39)</f>
        <v>28</v>
      </c>
      <c r="T1036" s="270">
        <f>IF('statement of marks'!AC39="","",'statement of marks'!AC39)</f>
        <v>20</v>
      </c>
      <c r="U1036" s="277">
        <f>IF('statement of marks'!AD39="","",'statement of marks'!AD39)</f>
        <v>76</v>
      </c>
      <c r="V1036" s="279">
        <f>IF('statement of marks'!AE39="","",'statement of marks'!AE39)</f>
        <v>170</v>
      </c>
      <c r="W1036" s="270">
        <f>IF('statement of marks'!AF39="","",'statement of marks'!AF39)</f>
        <v>85</v>
      </c>
      <c r="X1036" s="271" t="str">
        <f>IF('statement of marks'!AG39="","",'statement of marks'!AG39)</f>
        <v>B</v>
      </c>
    </row>
    <row r="1037" spans="1:24" ht="15" customHeight="1">
      <c r="A1037" s="283"/>
      <c r="B1037" s="774" t="str">
        <f>IF('statement of marks'!$AJ$3="","",'statement of marks'!$AJ$3)</f>
        <v>ENGLISH</v>
      </c>
      <c r="C1037" s="784"/>
      <c r="D1037" s="270">
        <f>IF('statement of marks'!AJ39="","",'statement of marks'!AJ39)</f>
        <v>5</v>
      </c>
      <c r="E1037" s="270">
        <f>IF('statement of marks'!AK39="","",'statement of marks'!AK39)</f>
        <v>5</v>
      </c>
      <c r="F1037" s="277">
        <f>IF('statement of marks'!AL39="","",'statement of marks'!AL39)</f>
        <v>10</v>
      </c>
      <c r="G1037" s="270">
        <f>IF('statement of marks'!AM39="","",'statement of marks'!AM39)</f>
        <v>5</v>
      </c>
      <c r="H1037" s="270">
        <f>IF('statement of marks'!AN39="","",'statement of marks'!AN39)</f>
        <v>5</v>
      </c>
      <c r="I1037" s="277">
        <f>IF('statement of marks'!AO39="","",'statement of marks'!AO39)</f>
        <v>10</v>
      </c>
      <c r="J1037" s="270">
        <f>IF('statement of marks'!AP39="","",'statement of marks'!AP39)</f>
        <v>5</v>
      </c>
      <c r="K1037" s="270">
        <f>IF('statement of marks'!AQ39="","",'statement of marks'!AQ39)</f>
        <v>5</v>
      </c>
      <c r="L1037" s="277">
        <f>IF('statement of marks'!AR39="","",'statement of marks'!AR39)</f>
        <v>10</v>
      </c>
      <c r="M1037" s="270">
        <f>IF('statement of marks'!AT39="","",'statement of marks'!AT39)</f>
        <v>28</v>
      </c>
      <c r="N1037" s="944">
        <f>IF('statement of marks'!AU39="","",'statement of marks'!AU39)</f>
        <v>28</v>
      </c>
      <c r="O1037" s="270">
        <f>IF('statement of marks'!AV39="","",'statement of marks'!AV39)</f>
        <v>8</v>
      </c>
      <c r="P1037" s="277">
        <f>IF('statement of marks'!AW39="","",'statement of marks'!AW39)</f>
        <v>64</v>
      </c>
      <c r="Q1037" s="278">
        <f>IF('statement of marks'!AX39="","",'statement of marks'!AX39)</f>
        <v>94</v>
      </c>
      <c r="R1037" s="270">
        <f>IF('statement of marks'!AY39="","",'statement of marks'!AY39)</f>
        <v>28</v>
      </c>
      <c r="S1037" s="944">
        <f>IF('statement of marks'!AZ39="","",'statement of marks'!AZ39)</f>
        <v>28</v>
      </c>
      <c r="T1037" s="270">
        <f>IF('statement of marks'!BA39="","",'statement of marks'!BA39)</f>
        <v>20</v>
      </c>
      <c r="U1037" s="277">
        <f>IF('statement of marks'!BB39="","",'statement of marks'!BB39)</f>
        <v>76</v>
      </c>
      <c r="V1037" s="279">
        <f>IF('statement of marks'!BC39="","",'statement of marks'!BC39)</f>
        <v>170</v>
      </c>
      <c r="W1037" s="270">
        <f>IF('statement of marks'!BD39="","",'statement of marks'!BD39)</f>
        <v>85</v>
      </c>
      <c r="X1037" s="271" t="str">
        <f>IF('statement of marks'!BE39="","",'statement of marks'!BE39)</f>
        <v>B</v>
      </c>
    </row>
    <row r="1038" spans="1:24" ht="15" customHeight="1">
      <c r="A1038" s="283"/>
      <c r="B1038" s="774" t="str">
        <f>IF('statement of marks'!BH39="s","SANSKRIT",IF('statement of marks'!BH39="u","URDU",IF('statement of marks'!BH39="g","GUJRATI",IF('statement of marks'!BH39="p","PUNJABI",IF('statement of marks'!BH39="sd","fla/kh","THIRD LANGUAGE")))))</f>
        <v>SANSKRIT</v>
      </c>
      <c r="C1038" s="784"/>
      <c r="D1038" s="270">
        <f>IF('statement of marks'!BI39="","",'statement of marks'!BI39)</f>
        <v>5</v>
      </c>
      <c r="E1038" s="270">
        <f>IF('statement of marks'!BJ39="","",'statement of marks'!BJ39)</f>
        <v>5</v>
      </c>
      <c r="F1038" s="277">
        <f>IF('statement of marks'!BK39="","",'statement of marks'!BK39)</f>
        <v>10</v>
      </c>
      <c r="G1038" s="270">
        <f>IF('statement of marks'!BL39="","",'statement of marks'!BL39)</f>
        <v>5</v>
      </c>
      <c r="H1038" s="270">
        <f>IF('statement of marks'!BM39="","",'statement of marks'!BM39)</f>
        <v>5</v>
      </c>
      <c r="I1038" s="277">
        <f>IF('statement of marks'!BN39="","",'statement of marks'!BN39)</f>
        <v>10</v>
      </c>
      <c r="J1038" s="270">
        <f>IF('statement of marks'!BO39="","",'statement of marks'!BO39)</f>
        <v>5</v>
      </c>
      <c r="K1038" s="270">
        <f>IF('statement of marks'!BP39="","",'statement of marks'!BP39)</f>
        <v>5</v>
      </c>
      <c r="L1038" s="277">
        <f>IF('statement of marks'!BQ39="","",'statement of marks'!BQ39)</f>
        <v>10</v>
      </c>
      <c r="M1038" s="270">
        <f>IF('statement of marks'!BS39="","",'statement of marks'!BS39)</f>
        <v>50</v>
      </c>
      <c r="N1038" s="944"/>
      <c r="O1038" s="270">
        <f>IF('statement of marks'!BT39="","",'statement of marks'!BT39)</f>
        <v>20</v>
      </c>
      <c r="P1038" s="277">
        <f>IF('statement of marks'!BU39="","",'statement of marks'!BU39)</f>
        <v>70</v>
      </c>
      <c r="Q1038" s="278">
        <f>IF('statement of marks'!BV39="","",'statement of marks'!BV39)</f>
        <v>100</v>
      </c>
      <c r="R1038" s="270">
        <f>IF('statement of marks'!BW39="","",'statement of marks'!BW39)</f>
        <v>70</v>
      </c>
      <c r="S1038" s="944"/>
      <c r="T1038" s="270">
        <f>IF('statement of marks'!BX39="","",'statement of marks'!BX39)</f>
        <v>30</v>
      </c>
      <c r="U1038" s="277">
        <f>IF('statement of marks'!BY39="","",'statement of marks'!BY39)</f>
        <v>100</v>
      </c>
      <c r="V1038" s="279">
        <f>IF('statement of marks'!BZ39="","",'statement of marks'!BZ39)</f>
        <v>200</v>
      </c>
      <c r="W1038" s="270">
        <f>IF('statement of marks'!CA39="","",'statement of marks'!CA39)</f>
        <v>100</v>
      </c>
      <c r="X1038" s="271" t="str">
        <f>IF('statement of marks'!CB39="","",'statement of marks'!CB39)</f>
        <v>A</v>
      </c>
    </row>
    <row r="1039" spans="1:24" ht="15" customHeight="1">
      <c r="A1039" s="283"/>
      <c r="B1039" s="774" t="str">
        <f>IF('statement of marks'!$CE$3="","",'statement of marks'!$CE$3)</f>
        <v>MATHEMATICS</v>
      </c>
      <c r="C1039" s="784"/>
      <c r="D1039" s="270">
        <f>IF('statement of marks'!CE39="","",'statement of marks'!CE39)</f>
        <v>5</v>
      </c>
      <c r="E1039" s="270">
        <f>IF('statement of marks'!CF39="","",'statement of marks'!CF39)</f>
        <v>5</v>
      </c>
      <c r="F1039" s="277">
        <f>IF('statement of marks'!CG39="","",'statement of marks'!CG39)</f>
        <v>10</v>
      </c>
      <c r="G1039" s="270">
        <f>IF('statement of marks'!CH39="","",'statement of marks'!CH39)</f>
        <v>5</v>
      </c>
      <c r="H1039" s="270">
        <f>IF('statement of marks'!CI39="","",'statement of marks'!CI39)</f>
        <v>5</v>
      </c>
      <c r="I1039" s="277">
        <f>IF('statement of marks'!CJ39="","",'statement of marks'!CJ39)</f>
        <v>10</v>
      </c>
      <c r="J1039" s="270">
        <f>IF('statement of marks'!CK39="","",'statement of marks'!CK39)</f>
        <v>5</v>
      </c>
      <c r="K1039" s="270">
        <f>IF('statement of marks'!CL39="","",'statement of marks'!CL39)</f>
        <v>5</v>
      </c>
      <c r="L1039" s="277">
        <f>IF('statement of marks'!CM39="","",'statement of marks'!CM39)</f>
        <v>10</v>
      </c>
      <c r="M1039" s="270">
        <f>IF('statement of marks'!CO39="","",'statement of marks'!CO39)</f>
        <v>28</v>
      </c>
      <c r="N1039" s="944">
        <f>IF('statement of marks'!CP39="","",'statement of marks'!CP39)</f>
        <v>28</v>
      </c>
      <c r="O1039" s="270">
        <f>IF('statement of marks'!CQ39="","",'statement of marks'!CQ39)</f>
        <v>8</v>
      </c>
      <c r="P1039" s="277">
        <f>IF('statement of marks'!CR39="","",'statement of marks'!CR39)</f>
        <v>64</v>
      </c>
      <c r="Q1039" s="278">
        <f>IF('statement of marks'!CS39="","",'statement of marks'!CS39)</f>
        <v>94</v>
      </c>
      <c r="R1039" s="270">
        <f>IF('statement of marks'!CT39="","",'statement of marks'!CT39)</f>
        <v>28</v>
      </c>
      <c r="S1039" s="944">
        <f>IF('statement of marks'!CU39="","",'statement of marks'!CU39)</f>
        <v>28</v>
      </c>
      <c r="T1039" s="270">
        <f>IF('statement of marks'!CV39="","",'statement of marks'!CV39)</f>
        <v>20</v>
      </c>
      <c r="U1039" s="277">
        <f>IF('statement of marks'!CW39="","",'statement of marks'!CW39)</f>
        <v>76</v>
      </c>
      <c r="V1039" s="279">
        <f>IF('statement of marks'!CX39="","",'statement of marks'!CX39)</f>
        <v>170</v>
      </c>
      <c r="W1039" s="270">
        <f>IF('statement of marks'!CY39="","",'statement of marks'!CY39)</f>
        <v>85</v>
      </c>
      <c r="X1039" s="271" t="str">
        <f>IF('statement of marks'!CZ39="","",'statement of marks'!CZ39)</f>
        <v>B</v>
      </c>
    </row>
    <row r="1040" spans="1:24" ht="15" customHeight="1">
      <c r="A1040" s="283"/>
      <c r="B1040" s="774" t="str">
        <f>IF('statement of marks'!$DC$3="","",'statement of marks'!$DC$3)</f>
        <v>SCIENCE</v>
      </c>
      <c r="C1040" s="784"/>
      <c r="D1040" s="270">
        <f>IF('statement of marks'!DC39="","",'statement of marks'!DC39)</f>
        <v>5</v>
      </c>
      <c r="E1040" s="270">
        <f>IF('statement of marks'!DD39="","",'statement of marks'!DD39)</f>
        <v>5</v>
      </c>
      <c r="F1040" s="277">
        <f>IF('statement of marks'!DE39="","",'statement of marks'!DE39)</f>
        <v>10</v>
      </c>
      <c r="G1040" s="270">
        <f>IF('statement of marks'!DF39="","",'statement of marks'!DF39)</f>
        <v>5</v>
      </c>
      <c r="H1040" s="270">
        <f>IF('statement of marks'!DG39="","",'statement of marks'!DG39)</f>
        <v>5</v>
      </c>
      <c r="I1040" s="277">
        <f>IF('statement of marks'!DH39="","",'statement of marks'!DH39)</f>
        <v>10</v>
      </c>
      <c r="J1040" s="270">
        <f>IF('statement of marks'!DI39="","",'statement of marks'!DI39)</f>
        <v>5</v>
      </c>
      <c r="K1040" s="270">
        <f>IF('statement of marks'!DJ39="","",'statement of marks'!DJ39)</f>
        <v>5</v>
      </c>
      <c r="L1040" s="277">
        <f>IF('statement of marks'!DK39="","",'statement of marks'!DK39)</f>
        <v>10</v>
      </c>
      <c r="M1040" s="270">
        <f>IF('statement of marks'!DM39="","",'statement of marks'!DM39)</f>
        <v>50</v>
      </c>
      <c r="N1040" s="944"/>
      <c r="O1040" s="270">
        <f>IF('statement of marks'!DN39="","",'statement of marks'!DN39)</f>
        <v>20</v>
      </c>
      <c r="P1040" s="277">
        <f>IF('statement of marks'!DO39="","",'statement of marks'!DO39)</f>
        <v>70</v>
      </c>
      <c r="Q1040" s="278">
        <f>IF('statement of marks'!DP39="","",'statement of marks'!DP39)</f>
        <v>100</v>
      </c>
      <c r="R1040" s="270">
        <f>IF('statement of marks'!DQ39="","",'statement of marks'!DQ39)</f>
        <v>70</v>
      </c>
      <c r="S1040" s="944"/>
      <c r="T1040" s="270">
        <f>IF('statement of marks'!DR39="","",'statement of marks'!DR39)</f>
        <v>30</v>
      </c>
      <c r="U1040" s="277">
        <f>IF('statement of marks'!DS39="","",'statement of marks'!DS39)</f>
        <v>100</v>
      </c>
      <c r="V1040" s="279">
        <f>IF('statement of marks'!DT39="","",'statement of marks'!DT39)</f>
        <v>200</v>
      </c>
      <c r="W1040" s="270">
        <f>IF('statement of marks'!DU39="","",'statement of marks'!DU39)</f>
        <v>100</v>
      </c>
      <c r="X1040" s="271" t="str">
        <f>IF('statement of marks'!DV39="","",'statement of marks'!DV39)</f>
        <v>A</v>
      </c>
    </row>
    <row r="1041" spans="1:24" ht="15" customHeight="1">
      <c r="A1041" s="283"/>
      <c r="B1041" s="774" t="str">
        <f>IF('statement of marks'!$DY$3="","",'statement of marks'!$DY$3)</f>
        <v>SOCIAL STUDIES</v>
      </c>
      <c r="C1041" s="784"/>
      <c r="D1041" s="270">
        <f>IF('statement of marks'!DY39="","",'statement of marks'!DY39)</f>
        <v>5</v>
      </c>
      <c r="E1041" s="270">
        <f>IF('statement of marks'!DZ39="","",'statement of marks'!DZ39)</f>
        <v>5</v>
      </c>
      <c r="F1041" s="277">
        <f>IF('statement of marks'!EA39="","",'statement of marks'!EA39)</f>
        <v>10</v>
      </c>
      <c r="G1041" s="270">
        <f>IF('statement of marks'!EB39="","",'statement of marks'!EB39)</f>
        <v>5</v>
      </c>
      <c r="H1041" s="270">
        <f>IF('statement of marks'!EC39="","",'statement of marks'!EC39)</f>
        <v>5</v>
      </c>
      <c r="I1041" s="277">
        <f>IF('statement of marks'!ED39="","",'statement of marks'!ED39)</f>
        <v>10</v>
      </c>
      <c r="J1041" s="270">
        <f>IF('statement of marks'!EE39="","",'statement of marks'!EE39)</f>
        <v>5</v>
      </c>
      <c r="K1041" s="270">
        <f>IF('statement of marks'!EF39="","",'statement of marks'!EF39)</f>
        <v>5</v>
      </c>
      <c r="L1041" s="277">
        <f>IF('statement of marks'!EG39="","",'statement of marks'!EG39)</f>
        <v>10</v>
      </c>
      <c r="M1041" s="270">
        <f>IF('statement of marks'!EI39="","",'statement of marks'!EI39)</f>
        <v>50</v>
      </c>
      <c r="N1041" s="944"/>
      <c r="O1041" s="270">
        <f>IF('statement of marks'!EJ39="","",'statement of marks'!EJ39)</f>
        <v>20</v>
      </c>
      <c r="P1041" s="277">
        <f>IF('statement of marks'!EK39="","",'statement of marks'!EK39)</f>
        <v>70</v>
      </c>
      <c r="Q1041" s="278">
        <f>IF('statement of marks'!EL39="","",'statement of marks'!EL39)</f>
        <v>100</v>
      </c>
      <c r="R1041" s="270">
        <f>IF('statement of marks'!EM39="","",'statement of marks'!EM39)</f>
        <v>70</v>
      </c>
      <c r="S1041" s="944"/>
      <c r="T1041" s="270">
        <f>IF('statement of marks'!EN39="","",'statement of marks'!EN39)</f>
        <v>30</v>
      </c>
      <c r="U1041" s="277">
        <f>IF('statement of marks'!EO39="","",'statement of marks'!EO39)</f>
        <v>100</v>
      </c>
      <c r="V1041" s="279">
        <f>IF('statement of marks'!EP39="","",'statement of marks'!EP39)</f>
        <v>200</v>
      </c>
      <c r="W1041" s="270">
        <f>IF('statement of marks'!EQ39="","",'statement of marks'!EQ39)</f>
        <v>100</v>
      </c>
      <c r="X1041" s="271" t="str">
        <f>IF('statement of marks'!ER39="","",'statement of marks'!ER39)</f>
        <v>A</v>
      </c>
    </row>
    <row r="1042" spans="1:24" ht="15" customHeight="1">
      <c r="A1042" s="283"/>
      <c r="B1042" s="774" t="s">
        <v>173</v>
      </c>
      <c r="C1042" s="784"/>
      <c r="D1042" s="792" t="s">
        <v>168</v>
      </c>
      <c r="E1042" s="792"/>
      <c r="F1042" s="792"/>
      <c r="G1042" s="792" t="s">
        <v>169</v>
      </c>
      <c r="H1042" s="792"/>
      <c r="I1042" s="792"/>
      <c r="J1042" s="792" t="s">
        <v>178</v>
      </c>
      <c r="K1042" s="792"/>
      <c r="L1042" s="792"/>
      <c r="M1042" s="792" t="s">
        <v>170</v>
      </c>
      <c r="N1042" s="792"/>
      <c r="O1042" s="792"/>
      <c r="P1042" s="792"/>
      <c r="Q1042" s="792" t="s">
        <v>223</v>
      </c>
      <c r="R1042" s="792"/>
      <c r="S1042" s="792"/>
      <c r="T1042" s="792"/>
      <c r="U1042" s="280"/>
      <c r="V1042" s="792" t="s">
        <v>218</v>
      </c>
      <c r="W1042" s="792"/>
      <c r="X1042" s="827"/>
    </row>
    <row r="1043" spans="1:24" ht="15" customHeight="1">
      <c r="A1043" s="284"/>
      <c r="B1043" s="828" t="s">
        <v>167</v>
      </c>
      <c r="C1043" s="829"/>
      <c r="D1043" s="830">
        <f>IF('statement of marks'!EU$6="","",'statement of marks'!EU$6)</f>
        <v>20</v>
      </c>
      <c r="E1043" s="830"/>
      <c r="F1043" s="830"/>
      <c r="G1043" s="830">
        <f>IF('statement of marks'!EV$6="","",'statement of marks'!EV$6)</f>
        <v>20</v>
      </c>
      <c r="H1043" s="830"/>
      <c r="I1043" s="830"/>
      <c r="J1043" s="830">
        <f>IF('statement of marks'!EX$6="","",'statement of marks'!EX$6)</f>
        <v>20</v>
      </c>
      <c r="K1043" s="830"/>
      <c r="L1043" s="830"/>
      <c r="M1043" s="830">
        <f>IF('statement of marks'!EW$6="","",'statement of marks'!EW$6)</f>
        <v>20</v>
      </c>
      <c r="N1043" s="830"/>
      <c r="O1043" s="830"/>
      <c r="P1043" s="830"/>
      <c r="Q1043" s="830">
        <f>IF('statement of marks'!EY$6="","",'statement of marks'!EY$6)</f>
        <v>20</v>
      </c>
      <c r="R1043" s="830"/>
      <c r="S1043" s="830"/>
      <c r="T1043" s="830"/>
      <c r="U1043" s="289"/>
      <c r="V1043" s="272">
        <f>IF('statement of marks'!EZ$6="","",'statement of marks'!EZ$6)</f>
        <v>100</v>
      </c>
      <c r="W1043" s="272" t="s">
        <v>222</v>
      </c>
      <c r="X1043" s="276" t="s">
        <v>69</v>
      </c>
    </row>
    <row r="1044" spans="1:24" ht="15" customHeight="1">
      <c r="A1044" s="283"/>
      <c r="B1044" s="774" t="str">
        <f>IF('statement of marks'!$EU$3="","",'statement of marks'!$EU$3)</f>
        <v>WORK EXPERIENCE</v>
      </c>
      <c r="C1044" s="784"/>
      <c r="D1044" s="783">
        <f>IF('statement of marks'!EU39="","",'statement of marks'!EU39)</f>
        <v>20</v>
      </c>
      <c r="E1044" s="783"/>
      <c r="F1044" s="783"/>
      <c r="G1044" s="783">
        <f>IF('statement of marks'!EV39="","",'statement of marks'!EV39)</f>
        <v>20</v>
      </c>
      <c r="H1044" s="783"/>
      <c r="I1044" s="783"/>
      <c r="J1044" s="783">
        <f>IF('statement of marks'!EX39="","",'statement of marks'!EX39)</f>
        <v>20</v>
      </c>
      <c r="K1044" s="783"/>
      <c r="L1044" s="783"/>
      <c r="M1044" s="783">
        <f>IF('statement of marks'!EW39="","",'statement of marks'!EW39)</f>
        <v>20</v>
      </c>
      <c r="N1044" s="783"/>
      <c r="O1044" s="783"/>
      <c r="P1044" s="783"/>
      <c r="Q1044" s="783">
        <f>IF('statement of marks'!EY39="","",'statement of marks'!EY39)</f>
        <v>20</v>
      </c>
      <c r="R1044" s="783"/>
      <c r="S1044" s="783"/>
      <c r="T1044" s="783"/>
      <c r="U1044" s="280"/>
      <c r="V1044" s="280">
        <f>IF('statement of marks'!EZ39="","",'statement of marks'!EZ39)</f>
        <v>100</v>
      </c>
      <c r="W1044" s="280">
        <f>IF('statement of marks'!FA39="","",'statement of marks'!FA39)</f>
        <v>100</v>
      </c>
      <c r="X1044" s="281" t="str">
        <f>IF('statement of marks'!FB39="","",'statement of marks'!FB39)</f>
        <v>A</v>
      </c>
    </row>
    <row r="1045" spans="1:24" ht="15" customHeight="1">
      <c r="A1045" s="283"/>
      <c r="B1045" s="774" t="str">
        <f>IF('statement of marks'!$FE$3="","",'statement of marks'!$FE$3)</f>
        <v>ART EDUCATION</v>
      </c>
      <c r="C1045" s="784"/>
      <c r="D1045" s="783">
        <f>IF('statement of marks'!FE39="","",'statement of marks'!FE39)</f>
        <v>20</v>
      </c>
      <c r="E1045" s="783"/>
      <c r="F1045" s="783"/>
      <c r="G1045" s="783">
        <f>IF('statement of marks'!FF39="","",'statement of marks'!FF39)</f>
        <v>20</v>
      </c>
      <c r="H1045" s="783"/>
      <c r="I1045" s="783"/>
      <c r="J1045" s="783">
        <f>IF('statement of marks'!FH39="","",'statement of marks'!FH39)</f>
        <v>20</v>
      </c>
      <c r="K1045" s="783"/>
      <c r="L1045" s="783"/>
      <c r="M1045" s="783">
        <f>IF('statement of marks'!FG39="","",'statement of marks'!FG39)</f>
        <v>20</v>
      </c>
      <c r="N1045" s="783"/>
      <c r="O1045" s="783"/>
      <c r="P1045" s="783"/>
      <c r="Q1045" s="783">
        <f>IF('statement of marks'!FI39="","",'statement of marks'!FI39)</f>
        <v>20</v>
      </c>
      <c r="R1045" s="783"/>
      <c r="S1045" s="783"/>
      <c r="T1045" s="783"/>
      <c r="U1045" s="280"/>
      <c r="V1045" s="280">
        <f>IF('statement of marks'!FJ39="","",'statement of marks'!FJ39)</f>
        <v>100</v>
      </c>
      <c r="W1045" s="280">
        <f>IF('statement of marks'!FK39="","",'statement of marks'!FK39)</f>
        <v>100</v>
      </c>
      <c r="X1045" s="281" t="str">
        <f>IF('statement of marks'!FL39="","",'statement of marks'!FL39)</f>
        <v>A</v>
      </c>
    </row>
    <row r="1046" spans="1:24" ht="15" customHeight="1">
      <c r="A1046" s="283"/>
      <c r="B1046" s="774" t="str">
        <f>IF('statement of marks'!$FO$3="","",'statement of marks'!$FO$3)</f>
        <v>PHYSICIAL EDUCATION</v>
      </c>
      <c r="C1046" s="784"/>
      <c r="D1046" s="783">
        <f>IF('statement of marks'!FO39="","",'statement of marks'!FO39)</f>
        <v>20</v>
      </c>
      <c r="E1046" s="783"/>
      <c r="F1046" s="783"/>
      <c r="G1046" s="783">
        <f>IF('statement of marks'!FP39="","",'statement of marks'!FP39)</f>
        <v>20</v>
      </c>
      <c r="H1046" s="783"/>
      <c r="I1046" s="783"/>
      <c r="J1046" s="783">
        <f>IF('statement of marks'!FR39="","",'statement of marks'!FR39)</f>
        <v>20</v>
      </c>
      <c r="K1046" s="783"/>
      <c r="L1046" s="783"/>
      <c r="M1046" s="783">
        <f>IF('statement of marks'!FQ39="","",'statement of marks'!FQ39)</f>
        <v>20</v>
      </c>
      <c r="N1046" s="783"/>
      <c r="O1046" s="783"/>
      <c r="P1046" s="783"/>
      <c r="Q1046" s="783">
        <f>IF('statement of marks'!FS39="","",'statement of marks'!FS39)</f>
        <v>20</v>
      </c>
      <c r="R1046" s="783"/>
      <c r="S1046" s="783"/>
      <c r="T1046" s="783"/>
      <c r="U1046" s="280"/>
      <c r="V1046" s="280">
        <f>IF('statement of marks'!FT39="","",'statement of marks'!FT39)</f>
        <v>100</v>
      </c>
      <c r="W1046" s="280">
        <f>IF('statement of marks'!FU39="","",'statement of marks'!FU39)</f>
        <v>100</v>
      </c>
      <c r="X1046" s="281" t="str">
        <f>IF('statement of marks'!FV39="","",'statement of marks'!FV39)</f>
        <v>A</v>
      </c>
    </row>
    <row r="1047" spans="1:24" ht="15" customHeight="1">
      <c r="A1047" s="283"/>
      <c r="B1047" s="771" t="s">
        <v>174</v>
      </c>
      <c r="C1047" s="774"/>
      <c r="D1047" s="792" t="str">
        <f>details!$DZ$3</f>
        <v>AUGUST</v>
      </c>
      <c r="E1047" s="792"/>
      <c r="F1047" s="792"/>
      <c r="G1047" s="792" t="str">
        <f>details!$ED$3</f>
        <v>OCTOBER</v>
      </c>
      <c r="H1047" s="792"/>
      <c r="I1047" s="792"/>
      <c r="J1047" s="792" t="str">
        <f>details!$EL$3</f>
        <v>FEBURARY</v>
      </c>
      <c r="K1047" s="792"/>
      <c r="L1047" s="792"/>
      <c r="M1047" s="792" t="str">
        <f>details!$EH$3</f>
        <v>DECEMBER</v>
      </c>
      <c r="N1047" s="792"/>
      <c r="O1047" s="792"/>
      <c r="P1047" s="792"/>
      <c r="Q1047" s="792" t="str">
        <f>details!$EP$3</f>
        <v>GRAND TOAL</v>
      </c>
      <c r="R1047" s="792"/>
      <c r="S1047" s="792"/>
      <c r="T1047" s="792"/>
      <c r="U1047" s="759" t="s">
        <v>119</v>
      </c>
      <c r="V1047" s="760"/>
      <c r="W1047" s="760"/>
      <c r="X1047" s="761"/>
    </row>
    <row r="1048" spans="1:24" ht="15" customHeight="1">
      <c r="A1048" s="283"/>
      <c r="B1048" s="774" t="s">
        <v>176</v>
      </c>
      <c r="C1048" s="784"/>
      <c r="D1048" s="826" t="str">
        <f>IF(details!EA39="","",details!EA39)</f>
        <v/>
      </c>
      <c r="E1048" s="826"/>
      <c r="F1048" s="826"/>
      <c r="G1048" s="826" t="str">
        <f>IF(details!EE39="","",details!EE39)</f>
        <v/>
      </c>
      <c r="H1048" s="826"/>
      <c r="I1048" s="826"/>
      <c r="J1048" s="826" t="str">
        <f>IF(details!EM39="","",details!EM39)</f>
        <v/>
      </c>
      <c r="K1048" s="826"/>
      <c r="L1048" s="826"/>
      <c r="M1048" s="826" t="str">
        <f>IF(details!EI39="","",details!EI39)</f>
        <v/>
      </c>
      <c r="N1048" s="826"/>
      <c r="O1048" s="826"/>
      <c r="P1048" s="826"/>
      <c r="Q1048" s="826" t="str">
        <f>IF(details!EQ39="","",details!EQ39)</f>
        <v/>
      </c>
      <c r="R1048" s="826"/>
      <c r="S1048" s="826"/>
      <c r="T1048" s="826"/>
      <c r="U1048" s="762">
        <f>'statement of marks'!$HL$108</f>
        <v>45046</v>
      </c>
      <c r="V1048" s="763"/>
      <c r="W1048" s="763"/>
      <c r="X1048" s="764"/>
    </row>
    <row r="1049" spans="1:24" ht="15" customHeight="1">
      <c r="A1049" s="283"/>
      <c r="B1049" s="823" t="s">
        <v>175</v>
      </c>
      <c r="C1049" s="824"/>
      <c r="D1049" s="825" t="str">
        <f>IF(details!DZ39="","",details!DZ39)</f>
        <v/>
      </c>
      <c r="E1049" s="825"/>
      <c r="F1049" s="825"/>
      <c r="G1049" s="825" t="str">
        <f>IF(details!ED39="","",details!ED39)</f>
        <v/>
      </c>
      <c r="H1049" s="825"/>
      <c r="I1049" s="825"/>
      <c r="J1049" s="825" t="str">
        <f>IF(details!EL39="","",details!EL39)</f>
        <v/>
      </c>
      <c r="K1049" s="825"/>
      <c r="L1049" s="825"/>
      <c r="M1049" s="825" t="str">
        <f>IF(details!EH39="","",details!EH39)</f>
        <v/>
      </c>
      <c r="N1049" s="825"/>
      <c r="O1049" s="825"/>
      <c r="P1049" s="825"/>
      <c r="Q1049" s="825" t="str">
        <f>IF(details!EP39="","",details!EP39)</f>
        <v/>
      </c>
      <c r="R1049" s="825"/>
      <c r="S1049" s="825"/>
      <c r="T1049" s="825"/>
      <c r="U1049" s="759"/>
      <c r="V1049" s="760"/>
      <c r="W1049" s="760"/>
      <c r="X1049" s="761"/>
    </row>
    <row r="1050" spans="1:24" ht="15" customHeight="1">
      <c r="A1050" s="816"/>
      <c r="B1050" s="818" t="s">
        <v>235</v>
      </c>
      <c r="C1050" s="819"/>
      <c r="D1050" s="813" t="s">
        <v>190</v>
      </c>
      <c r="E1050" s="813"/>
      <c r="F1050" s="813"/>
      <c r="G1050" s="813" t="s">
        <v>191</v>
      </c>
      <c r="H1050" s="813"/>
      <c r="I1050" s="813"/>
      <c r="J1050" s="813" t="s">
        <v>148</v>
      </c>
      <c r="K1050" s="813"/>
      <c r="L1050" s="813"/>
      <c r="M1050" s="813" t="s">
        <v>224</v>
      </c>
      <c r="N1050" s="813"/>
      <c r="O1050" s="813"/>
      <c r="P1050" s="813"/>
      <c r="Q1050" s="822" t="s">
        <v>196</v>
      </c>
      <c r="R1050" s="822"/>
      <c r="S1050" s="822"/>
      <c r="T1050" s="822"/>
      <c r="U1050" s="813" t="s">
        <v>233</v>
      </c>
      <c r="V1050" s="813"/>
      <c r="W1050" s="813"/>
      <c r="X1050" s="815"/>
    </row>
    <row r="1051" spans="1:24" ht="15" customHeight="1">
      <c r="A1051" s="817"/>
      <c r="B1051" s="820"/>
      <c r="C1051" s="821"/>
      <c r="D1051" s="813">
        <f>'statement of marks'!HJ39</f>
        <v>1200</v>
      </c>
      <c r="E1051" s="813"/>
      <c r="F1051" s="813"/>
      <c r="G1051" s="813">
        <f>'statement of marks'!HK39</f>
        <v>1110</v>
      </c>
      <c r="H1051" s="813"/>
      <c r="I1051" s="813"/>
      <c r="J1051" s="814">
        <f>'statement of marks'!HL39</f>
        <v>92.5</v>
      </c>
      <c r="K1051" s="814"/>
      <c r="L1051" s="814"/>
      <c r="M1051" s="813" t="str">
        <f>'statement of marks'!HO39</f>
        <v>A</v>
      </c>
      <c r="N1051" s="813"/>
      <c r="O1051" s="813"/>
      <c r="P1051" s="813"/>
      <c r="Q1051" s="813">
        <f>'statement of marks'!HN39</f>
        <v>6</v>
      </c>
      <c r="R1051" s="813"/>
      <c r="S1051" s="813"/>
      <c r="T1051" s="813"/>
      <c r="U1051" s="813" t="str">
        <f>'statement of marks'!HI39</f>
        <v>PASSED</v>
      </c>
      <c r="V1051" s="813"/>
      <c r="W1051" s="813"/>
      <c r="X1051" s="815"/>
    </row>
    <row r="1052" spans="1:24" ht="15" customHeight="1">
      <c r="A1052" s="283"/>
      <c r="B1052" s="811" t="s">
        <v>177</v>
      </c>
      <c r="C1052" s="812"/>
      <c r="D1052" s="792"/>
      <c r="E1052" s="792"/>
      <c r="F1052" s="792"/>
      <c r="G1052" s="792"/>
      <c r="H1052" s="792"/>
      <c r="I1052" s="792"/>
      <c r="J1052" s="792"/>
      <c r="K1052" s="792"/>
      <c r="L1052" s="792"/>
      <c r="M1052" s="792"/>
      <c r="N1052" s="792"/>
      <c r="O1052" s="792"/>
      <c r="P1052" s="792"/>
      <c r="Q1052" s="792"/>
      <c r="R1052" s="792"/>
      <c r="S1052" s="792"/>
      <c r="T1052" s="792"/>
      <c r="U1052" s="793"/>
      <c r="V1052" s="794"/>
      <c r="W1052" s="794"/>
      <c r="X1052" s="804"/>
    </row>
    <row r="1053" spans="1:24" ht="15" customHeight="1">
      <c r="A1053" s="283"/>
      <c r="B1053" s="809" t="s">
        <v>162</v>
      </c>
      <c r="C1053" s="810"/>
      <c r="D1053" s="792"/>
      <c r="E1053" s="792"/>
      <c r="F1053" s="792"/>
      <c r="G1053" s="792"/>
      <c r="H1053" s="792"/>
      <c r="I1053" s="792"/>
      <c r="J1053" s="792"/>
      <c r="K1053" s="792"/>
      <c r="L1053" s="792"/>
      <c r="M1053" s="792"/>
      <c r="N1053" s="792"/>
      <c r="O1053" s="792"/>
      <c r="P1053" s="792"/>
      <c r="Q1053" s="792"/>
      <c r="R1053" s="792"/>
      <c r="S1053" s="792"/>
      <c r="T1053" s="792"/>
      <c r="U1053" s="796"/>
      <c r="V1053" s="797"/>
      <c r="W1053" s="797"/>
      <c r="X1053" s="805"/>
    </row>
    <row r="1054" spans="1:24" ht="15" customHeight="1">
      <c r="A1054" s="283"/>
      <c r="B1054" s="811" t="s">
        <v>163</v>
      </c>
      <c r="C1054" s="812"/>
      <c r="D1054" s="792"/>
      <c r="E1054" s="792"/>
      <c r="F1054" s="792"/>
      <c r="G1054" s="792"/>
      <c r="H1054" s="792"/>
      <c r="I1054" s="792"/>
      <c r="J1054" s="792"/>
      <c r="K1054" s="792"/>
      <c r="L1054" s="792"/>
      <c r="M1054" s="792"/>
      <c r="N1054" s="792"/>
      <c r="O1054" s="792"/>
      <c r="P1054" s="792"/>
      <c r="Q1054" s="793" t="s">
        <v>225</v>
      </c>
      <c r="R1054" s="794"/>
      <c r="S1054" s="794"/>
      <c r="T1054" s="795"/>
      <c r="U1054" s="806"/>
      <c r="V1054" s="807"/>
      <c r="W1054" s="807"/>
      <c r="X1054" s="808"/>
    </row>
    <row r="1055" spans="1:24" ht="15" customHeight="1">
      <c r="A1055" s="283"/>
      <c r="B1055" s="802" t="s">
        <v>164</v>
      </c>
      <c r="C1055" s="803"/>
      <c r="D1055" s="792"/>
      <c r="E1055" s="792"/>
      <c r="F1055" s="792"/>
      <c r="G1055" s="792"/>
      <c r="H1055" s="792"/>
      <c r="I1055" s="792"/>
      <c r="J1055" s="792"/>
      <c r="K1055" s="792"/>
      <c r="L1055" s="792"/>
      <c r="M1055" s="792"/>
      <c r="N1055" s="792"/>
      <c r="O1055" s="792"/>
      <c r="P1055" s="792"/>
      <c r="Q1055" s="796"/>
      <c r="R1055" s="797"/>
      <c r="S1055" s="797"/>
      <c r="T1055" s="798"/>
      <c r="U1055" s="785" t="s">
        <v>164</v>
      </c>
      <c r="V1055" s="785"/>
      <c r="W1055" s="785"/>
      <c r="X1055" s="786"/>
    </row>
    <row r="1056" spans="1:24" ht="15" customHeight="1" thickBot="1">
      <c r="A1056" s="282"/>
      <c r="B1056" s="787" t="s">
        <v>226</v>
      </c>
      <c r="C1056" s="788"/>
      <c r="D1056" s="789"/>
      <c r="E1056" s="789"/>
      <c r="F1056" s="789"/>
      <c r="G1056" s="789"/>
      <c r="H1056" s="789"/>
      <c r="I1056" s="789"/>
      <c r="J1056" s="789"/>
      <c r="K1056" s="789"/>
      <c r="L1056" s="789"/>
      <c r="M1056" s="789"/>
      <c r="N1056" s="789"/>
      <c r="O1056" s="789"/>
      <c r="P1056" s="789"/>
      <c r="Q1056" s="799"/>
      <c r="R1056" s="800"/>
      <c r="S1056" s="800"/>
      <c r="T1056" s="801"/>
      <c r="U1056" s="790" t="s">
        <v>180</v>
      </c>
      <c r="V1056" s="790"/>
      <c r="W1056" s="790"/>
      <c r="X1056" s="791"/>
    </row>
    <row r="1057" spans="1:24" ht="15" customHeight="1">
      <c r="A1057" s="285"/>
      <c r="B1057" s="765" t="s">
        <v>179</v>
      </c>
      <c r="C1057" s="766"/>
      <c r="D1057" s="766"/>
      <c r="E1057" s="766"/>
      <c r="F1057" s="766"/>
      <c r="G1057" s="766"/>
      <c r="H1057" s="766"/>
      <c r="I1057" s="766"/>
      <c r="J1057" s="766"/>
      <c r="K1057" s="766"/>
      <c r="L1057" s="766"/>
      <c r="M1057" s="766"/>
      <c r="N1057" s="766"/>
      <c r="O1057" s="766"/>
      <c r="P1057" s="766"/>
      <c r="Q1057" s="766"/>
      <c r="R1057" s="766"/>
      <c r="S1057" s="766"/>
      <c r="T1057" s="766"/>
      <c r="U1057" s="766"/>
      <c r="V1057" s="766"/>
      <c r="W1057" s="766"/>
      <c r="X1057" s="767"/>
    </row>
    <row r="1058" spans="1:24" ht="15" customHeight="1">
      <c r="A1058" s="283"/>
      <c r="B1058" s="768" t="str">
        <f>IF('statement of marks'!$A$1="","",'statement of marks'!$A$1)</f>
        <v>GOVT. HR. SEC. SCHOOL, MARJEEVI, NIMBAHERA</v>
      </c>
      <c r="C1058" s="769"/>
      <c r="D1058" s="769"/>
      <c r="E1058" s="769"/>
      <c r="F1058" s="769"/>
      <c r="G1058" s="769"/>
      <c r="H1058" s="769"/>
      <c r="I1058" s="769"/>
      <c r="J1058" s="769"/>
      <c r="K1058" s="769"/>
      <c r="L1058" s="769"/>
      <c r="M1058" s="769"/>
      <c r="N1058" s="769"/>
      <c r="O1058" s="769"/>
      <c r="P1058" s="769"/>
      <c r="Q1058" s="769"/>
      <c r="R1058" s="769"/>
      <c r="S1058" s="769"/>
      <c r="T1058" s="769"/>
      <c r="U1058" s="769"/>
      <c r="V1058" s="769"/>
      <c r="W1058" s="769"/>
      <c r="X1058" s="770"/>
    </row>
    <row r="1059" spans="1:24" ht="15" customHeight="1">
      <c r="A1059" s="283"/>
      <c r="B1059" s="771" t="s">
        <v>118</v>
      </c>
      <c r="C1059" s="771"/>
      <c r="D1059" s="771" t="str">
        <f>IF('statement of marks'!$H$3="","",'statement of marks'!$H$3)</f>
        <v>2022-23</v>
      </c>
      <c r="E1059" s="771"/>
      <c r="F1059" s="771"/>
      <c r="G1059" s="771"/>
      <c r="H1059" s="771"/>
      <c r="I1059" s="771"/>
      <c r="J1059" s="771"/>
      <c r="K1059" s="771"/>
      <c r="L1059" s="771"/>
      <c r="M1059" s="771"/>
      <c r="N1059" s="771"/>
      <c r="O1059" s="771"/>
      <c r="P1059" s="771"/>
      <c r="Q1059" s="771"/>
      <c r="R1059" s="771"/>
      <c r="S1059" s="771"/>
      <c r="T1059" s="771"/>
      <c r="U1059" s="771"/>
      <c r="V1059" s="771"/>
      <c r="W1059" s="771"/>
      <c r="X1059" s="772"/>
    </row>
    <row r="1060" spans="1:24" ht="15" customHeight="1">
      <c r="A1060" s="283"/>
      <c r="B1060" s="771" t="s">
        <v>158</v>
      </c>
      <c r="C1060" s="771"/>
      <c r="D1060" s="771" t="str">
        <f>IF('statement of marks'!I40="","",'statement of marks'!I40)</f>
        <v>A34</v>
      </c>
      <c r="E1060" s="771"/>
      <c r="F1060" s="771"/>
      <c r="G1060" s="771"/>
      <c r="H1060" s="771"/>
      <c r="I1060" s="771"/>
      <c r="J1060" s="771"/>
      <c r="K1060" s="771"/>
      <c r="L1060" s="771"/>
      <c r="M1060" s="771"/>
      <c r="N1060" s="771"/>
      <c r="O1060" s="771"/>
      <c r="P1060" s="771"/>
      <c r="Q1060" s="771"/>
      <c r="R1060" s="771"/>
      <c r="S1060" s="771"/>
      <c r="T1060" s="771"/>
      <c r="U1060" s="771"/>
      <c r="V1060" s="771"/>
      <c r="W1060" s="771"/>
      <c r="X1060" s="772"/>
    </row>
    <row r="1061" spans="1:24" ht="15" customHeight="1">
      <c r="A1061" s="283"/>
      <c r="B1061" s="771" t="s">
        <v>20</v>
      </c>
      <c r="C1061" s="771"/>
      <c r="D1061" s="771" t="str">
        <f>IF('statement of marks'!J40="","",'statement of marks'!J40)</f>
        <v>B34</v>
      </c>
      <c r="E1061" s="771"/>
      <c r="F1061" s="771"/>
      <c r="G1061" s="771"/>
      <c r="H1061" s="771"/>
      <c r="I1061" s="771"/>
      <c r="J1061" s="771"/>
      <c r="K1061" s="771"/>
      <c r="L1061" s="771"/>
      <c r="M1061" s="771"/>
      <c r="N1061" s="771"/>
      <c r="O1061" s="771"/>
      <c r="P1061" s="771"/>
      <c r="Q1061" s="771"/>
      <c r="R1061" s="771"/>
      <c r="S1061" s="771"/>
      <c r="T1061" s="771"/>
      <c r="U1061" s="771"/>
      <c r="V1061" s="771"/>
      <c r="W1061" s="771"/>
      <c r="X1061" s="772"/>
    </row>
    <row r="1062" spans="1:24" ht="15" customHeight="1">
      <c r="A1062" s="283"/>
      <c r="B1062" s="773" t="s">
        <v>21</v>
      </c>
      <c r="C1062" s="773"/>
      <c r="D1062" s="773" t="str">
        <f>IF('statement of marks'!K40="","",'statement of marks'!K40)</f>
        <v>C34</v>
      </c>
      <c r="E1062" s="773"/>
      <c r="F1062" s="773"/>
      <c r="G1062" s="771"/>
      <c r="H1062" s="771"/>
      <c r="I1062" s="771"/>
      <c r="J1062" s="771"/>
      <c r="K1062" s="771"/>
      <c r="L1062" s="771"/>
      <c r="M1062" s="771"/>
      <c r="N1062" s="771"/>
      <c r="O1062" s="771"/>
      <c r="P1062" s="771"/>
      <c r="Q1062" s="771"/>
      <c r="R1062" s="771"/>
      <c r="S1062" s="771"/>
      <c r="T1062" s="771"/>
      <c r="U1062" s="771"/>
      <c r="V1062" s="771"/>
      <c r="W1062" s="771"/>
      <c r="X1062" s="772"/>
    </row>
    <row r="1063" spans="1:24" ht="15" customHeight="1">
      <c r="A1063" s="283"/>
      <c r="B1063" s="771" t="s">
        <v>159</v>
      </c>
      <c r="C1063" s="771"/>
      <c r="D1063" s="771" t="str">
        <f>IF('statement of marks'!$G$3="","",'statement of marks'!$G$3)</f>
        <v>6 A</v>
      </c>
      <c r="E1063" s="771"/>
      <c r="F1063" s="774"/>
      <c r="G1063" s="775" t="s">
        <v>160</v>
      </c>
      <c r="H1063" s="775"/>
      <c r="I1063" s="775"/>
      <c r="J1063" s="775">
        <f>IF('statement of marks'!D40="","",'statement of marks'!D40)</f>
        <v>834</v>
      </c>
      <c r="K1063" s="775"/>
      <c r="L1063" s="775"/>
      <c r="M1063" s="776" t="s">
        <v>79</v>
      </c>
      <c r="N1063" s="938"/>
      <c r="O1063" s="775"/>
      <c r="P1063" s="775"/>
      <c r="Q1063" s="775" t="str">
        <f>IF('statement of marks'!F40="","",'statement of marks'!F40)</f>
        <v/>
      </c>
      <c r="R1063" s="775"/>
      <c r="S1063" s="775"/>
      <c r="T1063" s="777"/>
      <c r="U1063" s="778" t="str">
        <f>IF('statement of marks'!$I$3="","",'statement of marks'!$I$3)</f>
        <v>SCHOOL DISE CODE</v>
      </c>
      <c r="V1063" s="779"/>
      <c r="W1063" s="779"/>
      <c r="X1063" s="780"/>
    </row>
    <row r="1064" spans="1:24" ht="15" customHeight="1">
      <c r="A1064" s="283"/>
      <c r="B1064" s="263" t="s">
        <v>172</v>
      </c>
      <c r="C1064" s="264"/>
      <c r="D1064" s="781" t="str">
        <f>IF('statement of marks'!G40="","",'statement of marks'!G40)</f>
        <v/>
      </c>
      <c r="E1064" s="782"/>
      <c r="F1064" s="782"/>
      <c r="G1064" s="834" t="str">
        <f>IF('statement of marks'!H40="","",'statement of marks'!H40)</f>
        <v/>
      </c>
      <c r="H1064" s="834"/>
      <c r="I1064" s="834"/>
      <c r="J1064" s="834"/>
      <c r="K1064" s="834"/>
      <c r="L1064" s="834"/>
      <c r="M1064" s="834"/>
      <c r="N1064" s="834"/>
      <c r="O1064" s="834"/>
      <c r="P1064" s="834"/>
      <c r="Q1064" s="834"/>
      <c r="R1064" s="834"/>
      <c r="S1064" s="834"/>
      <c r="T1064" s="835"/>
      <c r="U1064" s="774" t="str">
        <f>IF('statement of marks'!$J$3="","",'statement of marks'!$J$3)</f>
        <v>08291009401</v>
      </c>
      <c r="V1064" s="784"/>
      <c r="W1064" s="784"/>
      <c r="X1064" s="836"/>
    </row>
    <row r="1065" spans="1:24" ht="15" customHeight="1">
      <c r="A1065" s="283"/>
      <c r="B1065" s="265" t="s">
        <v>161</v>
      </c>
      <c r="C1065" s="266" t="s">
        <v>166</v>
      </c>
      <c r="D1065" s="837" t="s">
        <v>168</v>
      </c>
      <c r="E1065" s="837"/>
      <c r="F1065" s="837"/>
      <c r="G1065" s="837" t="s">
        <v>169</v>
      </c>
      <c r="H1065" s="837"/>
      <c r="I1065" s="837"/>
      <c r="J1065" s="837" t="s">
        <v>170</v>
      </c>
      <c r="K1065" s="837"/>
      <c r="L1065" s="837"/>
      <c r="M1065" s="838" t="s">
        <v>171</v>
      </c>
      <c r="N1065" s="838"/>
      <c r="O1065" s="838"/>
      <c r="P1065" s="838"/>
      <c r="Q1065" s="839" t="s">
        <v>217</v>
      </c>
      <c r="R1065" s="841" t="s">
        <v>91</v>
      </c>
      <c r="S1065" s="841"/>
      <c r="T1065" s="841"/>
      <c r="U1065" s="842"/>
      <c r="V1065" s="783" t="s">
        <v>218</v>
      </c>
      <c r="W1065" s="783"/>
      <c r="X1065" s="831"/>
    </row>
    <row r="1066" spans="1:24" ht="15" customHeight="1">
      <c r="A1066" s="283"/>
      <c r="B1066" s="265"/>
      <c r="C1066" s="266"/>
      <c r="D1066" s="267" t="s">
        <v>219</v>
      </c>
      <c r="E1066" s="267" t="s">
        <v>220</v>
      </c>
      <c r="F1066" s="268" t="s">
        <v>221</v>
      </c>
      <c r="G1066" s="267" t="s">
        <v>219</v>
      </c>
      <c r="H1066" s="267" t="s">
        <v>220</v>
      </c>
      <c r="I1066" s="268" t="s">
        <v>221</v>
      </c>
      <c r="J1066" s="267" t="s">
        <v>219</v>
      </c>
      <c r="K1066" s="267" t="s">
        <v>220</v>
      </c>
      <c r="L1066" s="268" t="s">
        <v>221</v>
      </c>
      <c r="M1066" s="267" t="s">
        <v>219</v>
      </c>
      <c r="N1066" s="943" t="s">
        <v>332</v>
      </c>
      <c r="O1066" s="267" t="s">
        <v>220</v>
      </c>
      <c r="P1066" s="268" t="s">
        <v>221</v>
      </c>
      <c r="Q1066" s="840"/>
      <c r="R1066" s="267" t="s">
        <v>219</v>
      </c>
      <c r="S1066" s="943" t="s">
        <v>332</v>
      </c>
      <c r="T1066" s="267" t="s">
        <v>220</v>
      </c>
      <c r="U1066" s="268" t="s">
        <v>221</v>
      </c>
      <c r="V1066" s="269" t="s">
        <v>26</v>
      </c>
      <c r="W1066" s="270" t="s">
        <v>222</v>
      </c>
      <c r="X1066" s="271" t="s">
        <v>69</v>
      </c>
    </row>
    <row r="1067" spans="1:24" ht="15" customHeight="1">
      <c r="A1067" s="284"/>
      <c r="B1067" s="832" t="s">
        <v>167</v>
      </c>
      <c r="C1067" s="833"/>
      <c r="D1067" s="272">
        <f>IF('statement of marks'!L$6="","",'statement of marks'!L$6)</f>
        <v>5</v>
      </c>
      <c r="E1067" s="272">
        <f>IF('statement of marks'!M$6="","",'statement of marks'!M$6)</f>
        <v>5</v>
      </c>
      <c r="F1067" s="273">
        <f>IF('statement of marks'!N$6="","",'statement of marks'!N$6)</f>
        <v>10</v>
      </c>
      <c r="G1067" s="272">
        <f>IF('statement of marks'!O$6="","",'statement of marks'!O$6)</f>
        <v>5</v>
      </c>
      <c r="H1067" s="272">
        <f>IF('statement of marks'!P$6="","",'statement of marks'!P$6)</f>
        <v>5</v>
      </c>
      <c r="I1067" s="273">
        <f>IF('statement of marks'!Q$6="","",'statement of marks'!Q$6)</f>
        <v>10</v>
      </c>
      <c r="J1067" s="272">
        <f>IF('statement of marks'!R$6="","",'statement of marks'!R$6)</f>
        <v>5</v>
      </c>
      <c r="K1067" s="272">
        <f>IF('statement of marks'!S$6="","",'statement of marks'!S$6)</f>
        <v>5</v>
      </c>
      <c r="L1067" s="273">
        <f>IF('statement of marks'!T$6="","",'statement of marks'!T$6)</f>
        <v>10</v>
      </c>
      <c r="M1067" s="272">
        <f>IF('statement of marks'!V$6="","",'statement of marks'!V$6)</f>
        <v>30</v>
      </c>
      <c r="N1067" s="944">
        <f>IF('statement of marks'!W$6="","",'statement of marks'!W$6)</f>
        <v>30</v>
      </c>
      <c r="O1067" s="272">
        <f>IF('statement of marks'!X$6="","",'statement of marks'!X$6)</f>
        <v>10</v>
      </c>
      <c r="P1067" s="273">
        <f>IF('statement of marks'!Y$6="","",'statement of marks'!Y$6)</f>
        <v>70</v>
      </c>
      <c r="Q1067" s="274">
        <f>IF('statement of marks'!Z$6="","",'statement of marks'!Z$6)</f>
        <v>100</v>
      </c>
      <c r="R1067" s="272">
        <f>IF('statement of marks'!AA$6="","",'statement of marks'!AA$6)</f>
        <v>40</v>
      </c>
      <c r="S1067" s="944">
        <f>IF('statement of marks'!AB$6="","",'statement of marks'!AB$6)</f>
        <v>40</v>
      </c>
      <c r="T1067" s="272">
        <f>IF('statement of marks'!AC$6="","",'statement of marks'!AC$6)</f>
        <v>20</v>
      </c>
      <c r="U1067" s="273">
        <f>IF('statement of marks'!AD$6="","",'statement of marks'!AD$6)</f>
        <v>100</v>
      </c>
      <c r="V1067" s="275">
        <f>IF('statement of marks'!AE$6="","",'statement of marks'!AE$6)</f>
        <v>200</v>
      </c>
      <c r="W1067" s="272" t="str">
        <f>IF('statement of marks'!AF$6="","",'statement of marks'!AF$6)</f>
        <v/>
      </c>
      <c r="X1067" s="276" t="str">
        <f>IF('statement of marks'!AG$6="","",'statement of marks'!AG$6)</f>
        <v/>
      </c>
    </row>
    <row r="1068" spans="1:24" ht="15" customHeight="1">
      <c r="A1068" s="283"/>
      <c r="B1068" s="774" t="str">
        <f>IF('statement of marks'!$L$3="","",'statement of marks'!$L$3)</f>
        <v>HINDI</v>
      </c>
      <c r="C1068" s="784"/>
      <c r="D1068" s="270">
        <f>IF('statement of marks'!L40="","",'statement of marks'!L40)</f>
        <v>5</v>
      </c>
      <c r="E1068" s="270">
        <f>IF('statement of marks'!M40="","",'statement of marks'!M40)</f>
        <v>5</v>
      </c>
      <c r="F1068" s="277">
        <f>IF('statement of marks'!N40="","",'statement of marks'!N40)</f>
        <v>10</v>
      </c>
      <c r="G1068" s="270">
        <f>IF('statement of marks'!O40="","",'statement of marks'!O40)</f>
        <v>5</v>
      </c>
      <c r="H1068" s="270">
        <f>IF('statement of marks'!P40="","",'statement of marks'!P40)</f>
        <v>5</v>
      </c>
      <c r="I1068" s="277">
        <f>IF('statement of marks'!Q40="","",'statement of marks'!Q40)</f>
        <v>10</v>
      </c>
      <c r="J1068" s="270">
        <f>IF('statement of marks'!R40="","",'statement of marks'!R40)</f>
        <v>5</v>
      </c>
      <c r="K1068" s="270">
        <f>IF('statement of marks'!S40="","",'statement of marks'!S40)</f>
        <v>5</v>
      </c>
      <c r="L1068" s="277">
        <f>IF('statement of marks'!T40="","",'statement of marks'!T40)</f>
        <v>10</v>
      </c>
      <c r="M1068" s="270">
        <f>IF('statement of marks'!V40="","",'statement of marks'!V40)</f>
        <v>27</v>
      </c>
      <c r="N1068" s="944">
        <f>IF('statement of marks'!W40="","",'statement of marks'!W40)</f>
        <v>27</v>
      </c>
      <c r="O1068" s="270">
        <f>IF('statement of marks'!X40="","",'statement of marks'!X40)</f>
        <v>7</v>
      </c>
      <c r="P1068" s="277">
        <f>IF('statement of marks'!Y40="","",'statement of marks'!Y40)</f>
        <v>61</v>
      </c>
      <c r="Q1068" s="278">
        <f>IF('statement of marks'!Z40="","",'statement of marks'!Z40)</f>
        <v>91</v>
      </c>
      <c r="R1068" s="270">
        <f>IF('statement of marks'!AA40="","",'statement of marks'!AA40)</f>
        <v>27</v>
      </c>
      <c r="S1068" s="944">
        <f>IF('statement of marks'!AB40="","",'statement of marks'!AB40)</f>
        <v>27</v>
      </c>
      <c r="T1068" s="270">
        <f>IF('statement of marks'!AC40="","",'statement of marks'!AC40)</f>
        <v>20</v>
      </c>
      <c r="U1068" s="277">
        <f>IF('statement of marks'!AD40="","",'statement of marks'!AD40)</f>
        <v>74</v>
      </c>
      <c r="V1068" s="279">
        <f>IF('statement of marks'!AE40="","",'statement of marks'!AE40)</f>
        <v>165</v>
      </c>
      <c r="W1068" s="270">
        <f>IF('statement of marks'!AF40="","",'statement of marks'!AF40)</f>
        <v>83</v>
      </c>
      <c r="X1068" s="271" t="str">
        <f>IF('statement of marks'!AG40="","",'statement of marks'!AG40)</f>
        <v>B</v>
      </c>
    </row>
    <row r="1069" spans="1:24" ht="15" customHeight="1">
      <c r="A1069" s="283"/>
      <c r="B1069" s="774" t="str">
        <f>IF('statement of marks'!$AJ$3="","",'statement of marks'!$AJ$3)</f>
        <v>ENGLISH</v>
      </c>
      <c r="C1069" s="784"/>
      <c r="D1069" s="270">
        <f>IF('statement of marks'!AJ40="","",'statement of marks'!AJ40)</f>
        <v>5</v>
      </c>
      <c r="E1069" s="270">
        <f>IF('statement of marks'!AK40="","",'statement of marks'!AK40)</f>
        <v>5</v>
      </c>
      <c r="F1069" s="277">
        <f>IF('statement of marks'!AL40="","",'statement of marks'!AL40)</f>
        <v>10</v>
      </c>
      <c r="G1069" s="270">
        <f>IF('statement of marks'!AM40="","",'statement of marks'!AM40)</f>
        <v>5</v>
      </c>
      <c r="H1069" s="270">
        <f>IF('statement of marks'!AN40="","",'statement of marks'!AN40)</f>
        <v>5</v>
      </c>
      <c r="I1069" s="277">
        <f>IF('statement of marks'!AO40="","",'statement of marks'!AO40)</f>
        <v>10</v>
      </c>
      <c r="J1069" s="270">
        <f>IF('statement of marks'!AP40="","",'statement of marks'!AP40)</f>
        <v>5</v>
      </c>
      <c r="K1069" s="270">
        <f>IF('statement of marks'!AQ40="","",'statement of marks'!AQ40)</f>
        <v>5</v>
      </c>
      <c r="L1069" s="277">
        <f>IF('statement of marks'!AR40="","",'statement of marks'!AR40)</f>
        <v>10</v>
      </c>
      <c r="M1069" s="270">
        <f>IF('statement of marks'!AT40="","",'statement of marks'!AT40)</f>
        <v>27</v>
      </c>
      <c r="N1069" s="944">
        <f>IF('statement of marks'!AU40="","",'statement of marks'!AU40)</f>
        <v>27</v>
      </c>
      <c r="O1069" s="270">
        <f>IF('statement of marks'!AV40="","",'statement of marks'!AV40)</f>
        <v>7</v>
      </c>
      <c r="P1069" s="277">
        <f>IF('statement of marks'!AW40="","",'statement of marks'!AW40)</f>
        <v>61</v>
      </c>
      <c r="Q1069" s="278">
        <f>IF('statement of marks'!AX40="","",'statement of marks'!AX40)</f>
        <v>91</v>
      </c>
      <c r="R1069" s="270">
        <f>IF('statement of marks'!AY40="","",'statement of marks'!AY40)</f>
        <v>27</v>
      </c>
      <c r="S1069" s="944">
        <f>IF('statement of marks'!AZ40="","",'statement of marks'!AZ40)</f>
        <v>27</v>
      </c>
      <c r="T1069" s="270">
        <f>IF('statement of marks'!BA40="","",'statement of marks'!BA40)</f>
        <v>20</v>
      </c>
      <c r="U1069" s="277">
        <f>IF('statement of marks'!BB40="","",'statement of marks'!BB40)</f>
        <v>74</v>
      </c>
      <c r="V1069" s="279">
        <f>IF('statement of marks'!BC40="","",'statement of marks'!BC40)</f>
        <v>165</v>
      </c>
      <c r="W1069" s="270">
        <f>IF('statement of marks'!BD40="","",'statement of marks'!BD40)</f>
        <v>83</v>
      </c>
      <c r="X1069" s="271" t="str">
        <f>IF('statement of marks'!BE40="","",'statement of marks'!BE40)</f>
        <v>B</v>
      </c>
    </row>
    <row r="1070" spans="1:24" ht="15" customHeight="1">
      <c r="A1070" s="283"/>
      <c r="B1070" s="774" t="str">
        <f>IF('statement of marks'!BH40="s","SANSKRIT",IF('statement of marks'!BH40="u","URDU",IF('statement of marks'!BH40="g","GUJRATI",IF('statement of marks'!BH40="p","PUNJABI",IF('statement of marks'!BH40="sd","fla/kh","THIRD LANGUAGE")))))</f>
        <v>SANSKRIT</v>
      </c>
      <c r="C1070" s="784"/>
      <c r="D1070" s="270">
        <f>IF('statement of marks'!BI40="","",'statement of marks'!BI40)</f>
        <v>5</v>
      </c>
      <c r="E1070" s="270">
        <f>IF('statement of marks'!BJ40="","",'statement of marks'!BJ40)</f>
        <v>5</v>
      </c>
      <c r="F1070" s="277">
        <f>IF('statement of marks'!BK40="","",'statement of marks'!BK40)</f>
        <v>10</v>
      </c>
      <c r="G1070" s="270">
        <f>IF('statement of marks'!BL40="","",'statement of marks'!BL40)</f>
        <v>5</v>
      </c>
      <c r="H1070" s="270">
        <f>IF('statement of marks'!BM40="","",'statement of marks'!BM40)</f>
        <v>5</v>
      </c>
      <c r="I1070" s="277">
        <f>IF('statement of marks'!BN40="","",'statement of marks'!BN40)</f>
        <v>10</v>
      </c>
      <c r="J1070" s="270">
        <f>IF('statement of marks'!BO40="","",'statement of marks'!BO40)</f>
        <v>5</v>
      </c>
      <c r="K1070" s="270">
        <f>IF('statement of marks'!BP40="","",'statement of marks'!BP40)</f>
        <v>5</v>
      </c>
      <c r="L1070" s="277">
        <f>IF('statement of marks'!BQ40="","",'statement of marks'!BQ40)</f>
        <v>10</v>
      </c>
      <c r="M1070" s="270">
        <f>IF('statement of marks'!BS40="","",'statement of marks'!BS40)</f>
        <v>50</v>
      </c>
      <c r="N1070" s="944"/>
      <c r="O1070" s="270">
        <f>IF('statement of marks'!BT40="","",'statement of marks'!BT40)</f>
        <v>20</v>
      </c>
      <c r="P1070" s="277">
        <f>IF('statement of marks'!BU40="","",'statement of marks'!BU40)</f>
        <v>70</v>
      </c>
      <c r="Q1070" s="278">
        <f>IF('statement of marks'!BV40="","",'statement of marks'!BV40)</f>
        <v>100</v>
      </c>
      <c r="R1070" s="270">
        <f>IF('statement of marks'!BW40="","",'statement of marks'!BW40)</f>
        <v>70</v>
      </c>
      <c r="S1070" s="944"/>
      <c r="T1070" s="270">
        <f>IF('statement of marks'!BX40="","",'statement of marks'!BX40)</f>
        <v>30</v>
      </c>
      <c r="U1070" s="277">
        <f>IF('statement of marks'!BY40="","",'statement of marks'!BY40)</f>
        <v>100</v>
      </c>
      <c r="V1070" s="279">
        <f>IF('statement of marks'!BZ40="","",'statement of marks'!BZ40)</f>
        <v>200</v>
      </c>
      <c r="W1070" s="270">
        <f>IF('statement of marks'!CA40="","",'statement of marks'!CA40)</f>
        <v>100</v>
      </c>
      <c r="X1070" s="271" t="str">
        <f>IF('statement of marks'!CB40="","",'statement of marks'!CB40)</f>
        <v>A</v>
      </c>
    </row>
    <row r="1071" spans="1:24" ht="15" customHeight="1">
      <c r="A1071" s="283"/>
      <c r="B1071" s="774" t="str">
        <f>IF('statement of marks'!$CE$3="","",'statement of marks'!$CE$3)</f>
        <v>MATHEMATICS</v>
      </c>
      <c r="C1071" s="784"/>
      <c r="D1071" s="270">
        <f>IF('statement of marks'!CE40="","",'statement of marks'!CE40)</f>
        <v>5</v>
      </c>
      <c r="E1071" s="270">
        <f>IF('statement of marks'!CF40="","",'statement of marks'!CF40)</f>
        <v>5</v>
      </c>
      <c r="F1071" s="277">
        <f>IF('statement of marks'!CG40="","",'statement of marks'!CG40)</f>
        <v>10</v>
      </c>
      <c r="G1071" s="270">
        <f>IF('statement of marks'!CH40="","",'statement of marks'!CH40)</f>
        <v>5</v>
      </c>
      <c r="H1071" s="270">
        <f>IF('statement of marks'!CI40="","",'statement of marks'!CI40)</f>
        <v>5</v>
      </c>
      <c r="I1071" s="277">
        <f>IF('statement of marks'!CJ40="","",'statement of marks'!CJ40)</f>
        <v>10</v>
      </c>
      <c r="J1071" s="270">
        <f>IF('statement of marks'!CK40="","",'statement of marks'!CK40)</f>
        <v>5</v>
      </c>
      <c r="K1071" s="270">
        <f>IF('statement of marks'!CL40="","",'statement of marks'!CL40)</f>
        <v>5</v>
      </c>
      <c r="L1071" s="277">
        <f>IF('statement of marks'!CM40="","",'statement of marks'!CM40)</f>
        <v>10</v>
      </c>
      <c r="M1071" s="270">
        <f>IF('statement of marks'!CO40="","",'statement of marks'!CO40)</f>
        <v>27</v>
      </c>
      <c r="N1071" s="944">
        <f>IF('statement of marks'!CP40="","",'statement of marks'!CP40)</f>
        <v>27</v>
      </c>
      <c r="O1071" s="270">
        <f>IF('statement of marks'!CQ40="","",'statement of marks'!CQ40)</f>
        <v>7</v>
      </c>
      <c r="P1071" s="277">
        <f>IF('statement of marks'!CR40="","",'statement of marks'!CR40)</f>
        <v>61</v>
      </c>
      <c r="Q1071" s="278">
        <f>IF('statement of marks'!CS40="","",'statement of marks'!CS40)</f>
        <v>91</v>
      </c>
      <c r="R1071" s="270">
        <f>IF('statement of marks'!CT40="","",'statement of marks'!CT40)</f>
        <v>27</v>
      </c>
      <c r="S1071" s="944">
        <f>IF('statement of marks'!CU40="","",'statement of marks'!CU40)</f>
        <v>27</v>
      </c>
      <c r="T1071" s="270">
        <f>IF('statement of marks'!CV40="","",'statement of marks'!CV40)</f>
        <v>20</v>
      </c>
      <c r="U1071" s="277">
        <f>IF('statement of marks'!CW40="","",'statement of marks'!CW40)</f>
        <v>74</v>
      </c>
      <c r="V1071" s="279">
        <f>IF('statement of marks'!CX40="","",'statement of marks'!CX40)</f>
        <v>165</v>
      </c>
      <c r="W1071" s="270">
        <f>IF('statement of marks'!CY40="","",'statement of marks'!CY40)</f>
        <v>83</v>
      </c>
      <c r="X1071" s="271" t="str">
        <f>IF('statement of marks'!CZ40="","",'statement of marks'!CZ40)</f>
        <v>B</v>
      </c>
    </row>
    <row r="1072" spans="1:24" ht="15" customHeight="1">
      <c r="A1072" s="283"/>
      <c r="B1072" s="774" t="str">
        <f>IF('statement of marks'!$DC$3="","",'statement of marks'!$DC$3)</f>
        <v>SCIENCE</v>
      </c>
      <c r="C1072" s="784"/>
      <c r="D1072" s="270">
        <f>IF('statement of marks'!DC40="","",'statement of marks'!DC40)</f>
        <v>5</v>
      </c>
      <c r="E1072" s="270">
        <f>IF('statement of marks'!DD40="","",'statement of marks'!DD40)</f>
        <v>5</v>
      </c>
      <c r="F1072" s="277">
        <f>IF('statement of marks'!DE40="","",'statement of marks'!DE40)</f>
        <v>10</v>
      </c>
      <c r="G1072" s="270">
        <f>IF('statement of marks'!DF40="","",'statement of marks'!DF40)</f>
        <v>5</v>
      </c>
      <c r="H1072" s="270">
        <f>IF('statement of marks'!DG40="","",'statement of marks'!DG40)</f>
        <v>5</v>
      </c>
      <c r="I1072" s="277">
        <f>IF('statement of marks'!DH40="","",'statement of marks'!DH40)</f>
        <v>10</v>
      </c>
      <c r="J1072" s="270">
        <f>IF('statement of marks'!DI40="","",'statement of marks'!DI40)</f>
        <v>5</v>
      </c>
      <c r="K1072" s="270">
        <f>IF('statement of marks'!DJ40="","",'statement of marks'!DJ40)</f>
        <v>5</v>
      </c>
      <c r="L1072" s="277">
        <f>IF('statement of marks'!DK40="","",'statement of marks'!DK40)</f>
        <v>10</v>
      </c>
      <c r="M1072" s="270">
        <f>IF('statement of marks'!DM40="","",'statement of marks'!DM40)</f>
        <v>50</v>
      </c>
      <c r="N1072" s="944"/>
      <c r="O1072" s="270">
        <f>IF('statement of marks'!DN40="","",'statement of marks'!DN40)</f>
        <v>20</v>
      </c>
      <c r="P1072" s="277">
        <f>IF('statement of marks'!DO40="","",'statement of marks'!DO40)</f>
        <v>70</v>
      </c>
      <c r="Q1072" s="278">
        <f>IF('statement of marks'!DP40="","",'statement of marks'!DP40)</f>
        <v>100</v>
      </c>
      <c r="R1072" s="270">
        <f>IF('statement of marks'!DQ40="","",'statement of marks'!DQ40)</f>
        <v>70</v>
      </c>
      <c r="S1072" s="944"/>
      <c r="T1072" s="270">
        <f>IF('statement of marks'!DR40="","",'statement of marks'!DR40)</f>
        <v>30</v>
      </c>
      <c r="U1072" s="277">
        <f>IF('statement of marks'!DS40="","",'statement of marks'!DS40)</f>
        <v>100</v>
      </c>
      <c r="V1072" s="279">
        <f>IF('statement of marks'!DT40="","",'statement of marks'!DT40)</f>
        <v>200</v>
      </c>
      <c r="W1072" s="270">
        <f>IF('statement of marks'!DU40="","",'statement of marks'!DU40)</f>
        <v>100</v>
      </c>
      <c r="X1072" s="271" t="str">
        <f>IF('statement of marks'!DV40="","",'statement of marks'!DV40)</f>
        <v>A</v>
      </c>
    </row>
    <row r="1073" spans="1:24" ht="15" customHeight="1">
      <c r="A1073" s="283"/>
      <c r="B1073" s="774" t="str">
        <f>IF('statement of marks'!$DY$3="","",'statement of marks'!$DY$3)</f>
        <v>SOCIAL STUDIES</v>
      </c>
      <c r="C1073" s="784"/>
      <c r="D1073" s="270">
        <f>IF('statement of marks'!DY40="","",'statement of marks'!DY40)</f>
        <v>5</v>
      </c>
      <c r="E1073" s="270">
        <f>IF('statement of marks'!DZ40="","",'statement of marks'!DZ40)</f>
        <v>5</v>
      </c>
      <c r="F1073" s="277">
        <f>IF('statement of marks'!EA40="","",'statement of marks'!EA40)</f>
        <v>10</v>
      </c>
      <c r="G1073" s="270">
        <f>IF('statement of marks'!EB40="","",'statement of marks'!EB40)</f>
        <v>5</v>
      </c>
      <c r="H1073" s="270">
        <f>IF('statement of marks'!EC40="","",'statement of marks'!EC40)</f>
        <v>5</v>
      </c>
      <c r="I1073" s="277">
        <f>IF('statement of marks'!ED40="","",'statement of marks'!ED40)</f>
        <v>10</v>
      </c>
      <c r="J1073" s="270">
        <f>IF('statement of marks'!EE40="","",'statement of marks'!EE40)</f>
        <v>5</v>
      </c>
      <c r="K1073" s="270">
        <f>IF('statement of marks'!EF40="","",'statement of marks'!EF40)</f>
        <v>5</v>
      </c>
      <c r="L1073" s="277">
        <f>IF('statement of marks'!EG40="","",'statement of marks'!EG40)</f>
        <v>10</v>
      </c>
      <c r="M1073" s="270">
        <f>IF('statement of marks'!EI40="","",'statement of marks'!EI40)</f>
        <v>50</v>
      </c>
      <c r="N1073" s="944"/>
      <c r="O1073" s="270">
        <f>IF('statement of marks'!EJ40="","",'statement of marks'!EJ40)</f>
        <v>20</v>
      </c>
      <c r="P1073" s="277">
        <f>IF('statement of marks'!EK40="","",'statement of marks'!EK40)</f>
        <v>70</v>
      </c>
      <c r="Q1073" s="278">
        <f>IF('statement of marks'!EL40="","",'statement of marks'!EL40)</f>
        <v>100</v>
      </c>
      <c r="R1073" s="270">
        <f>IF('statement of marks'!EM40="","",'statement of marks'!EM40)</f>
        <v>70</v>
      </c>
      <c r="S1073" s="944"/>
      <c r="T1073" s="270">
        <f>IF('statement of marks'!EN40="","",'statement of marks'!EN40)</f>
        <v>30</v>
      </c>
      <c r="U1073" s="277">
        <f>IF('statement of marks'!EO40="","",'statement of marks'!EO40)</f>
        <v>100</v>
      </c>
      <c r="V1073" s="279">
        <f>IF('statement of marks'!EP40="","",'statement of marks'!EP40)</f>
        <v>200</v>
      </c>
      <c r="W1073" s="270">
        <f>IF('statement of marks'!EQ40="","",'statement of marks'!EQ40)</f>
        <v>100</v>
      </c>
      <c r="X1073" s="271" t="str">
        <f>IF('statement of marks'!ER40="","",'statement of marks'!ER40)</f>
        <v>A</v>
      </c>
    </row>
    <row r="1074" spans="1:24" ht="15" customHeight="1">
      <c r="A1074" s="283"/>
      <c r="B1074" s="774" t="s">
        <v>173</v>
      </c>
      <c r="C1074" s="784"/>
      <c r="D1074" s="792" t="s">
        <v>168</v>
      </c>
      <c r="E1074" s="792"/>
      <c r="F1074" s="792"/>
      <c r="G1074" s="792" t="s">
        <v>169</v>
      </c>
      <c r="H1074" s="792"/>
      <c r="I1074" s="792"/>
      <c r="J1074" s="792" t="s">
        <v>178</v>
      </c>
      <c r="K1074" s="792"/>
      <c r="L1074" s="792"/>
      <c r="M1074" s="792" t="s">
        <v>170</v>
      </c>
      <c r="N1074" s="792"/>
      <c r="O1074" s="792"/>
      <c r="P1074" s="792"/>
      <c r="Q1074" s="792" t="s">
        <v>223</v>
      </c>
      <c r="R1074" s="792"/>
      <c r="S1074" s="792"/>
      <c r="T1074" s="792"/>
      <c r="U1074" s="280"/>
      <c r="V1074" s="792" t="s">
        <v>218</v>
      </c>
      <c r="W1074" s="792"/>
      <c r="X1074" s="827"/>
    </row>
    <row r="1075" spans="1:24" ht="15" customHeight="1">
      <c r="A1075" s="284"/>
      <c r="B1075" s="828" t="s">
        <v>167</v>
      </c>
      <c r="C1075" s="829"/>
      <c r="D1075" s="830">
        <f>IF('statement of marks'!EU$6="","",'statement of marks'!EU$6)</f>
        <v>20</v>
      </c>
      <c r="E1075" s="830"/>
      <c r="F1075" s="830"/>
      <c r="G1075" s="830">
        <f>IF('statement of marks'!EV$6="","",'statement of marks'!EV$6)</f>
        <v>20</v>
      </c>
      <c r="H1075" s="830"/>
      <c r="I1075" s="830"/>
      <c r="J1075" s="830">
        <f>IF('statement of marks'!EX$6="","",'statement of marks'!EX$6)</f>
        <v>20</v>
      </c>
      <c r="K1075" s="830"/>
      <c r="L1075" s="830"/>
      <c r="M1075" s="830">
        <f>IF('statement of marks'!EW$6="","",'statement of marks'!EW$6)</f>
        <v>20</v>
      </c>
      <c r="N1075" s="830"/>
      <c r="O1075" s="830"/>
      <c r="P1075" s="830"/>
      <c r="Q1075" s="830">
        <f>IF('statement of marks'!EY$6="","",'statement of marks'!EY$6)</f>
        <v>20</v>
      </c>
      <c r="R1075" s="830"/>
      <c r="S1075" s="830"/>
      <c r="T1075" s="830"/>
      <c r="U1075" s="289"/>
      <c r="V1075" s="272">
        <f>IF('statement of marks'!EZ$6="","",'statement of marks'!EZ$6)</f>
        <v>100</v>
      </c>
      <c r="W1075" s="272" t="s">
        <v>222</v>
      </c>
      <c r="X1075" s="276" t="s">
        <v>69</v>
      </c>
    </row>
    <row r="1076" spans="1:24" ht="15" customHeight="1">
      <c r="A1076" s="283"/>
      <c r="B1076" s="774" t="str">
        <f>IF('statement of marks'!$EU$3="","",'statement of marks'!$EU$3)</f>
        <v>WORK EXPERIENCE</v>
      </c>
      <c r="C1076" s="784"/>
      <c r="D1076" s="783">
        <f>IF('statement of marks'!EU40="","",'statement of marks'!EU40)</f>
        <v>20</v>
      </c>
      <c r="E1076" s="783"/>
      <c r="F1076" s="783"/>
      <c r="G1076" s="783">
        <f>IF('statement of marks'!EV40="","",'statement of marks'!EV40)</f>
        <v>20</v>
      </c>
      <c r="H1076" s="783"/>
      <c r="I1076" s="783"/>
      <c r="J1076" s="783">
        <f>IF('statement of marks'!EX40="","",'statement of marks'!EX40)</f>
        <v>20</v>
      </c>
      <c r="K1076" s="783"/>
      <c r="L1076" s="783"/>
      <c r="M1076" s="783">
        <f>IF('statement of marks'!EW40="","",'statement of marks'!EW40)</f>
        <v>20</v>
      </c>
      <c r="N1076" s="783"/>
      <c r="O1076" s="783"/>
      <c r="P1076" s="783"/>
      <c r="Q1076" s="783">
        <f>IF('statement of marks'!EY40="","",'statement of marks'!EY40)</f>
        <v>20</v>
      </c>
      <c r="R1076" s="783"/>
      <c r="S1076" s="783"/>
      <c r="T1076" s="783"/>
      <c r="U1076" s="280"/>
      <c r="V1076" s="280">
        <f>IF('statement of marks'!EZ40="","",'statement of marks'!EZ40)</f>
        <v>100</v>
      </c>
      <c r="W1076" s="280">
        <f>IF('statement of marks'!FA40="","",'statement of marks'!FA40)</f>
        <v>100</v>
      </c>
      <c r="X1076" s="281" t="str">
        <f>IF('statement of marks'!FB40="","",'statement of marks'!FB40)</f>
        <v>A</v>
      </c>
    </row>
    <row r="1077" spans="1:24" ht="15" customHeight="1">
      <c r="A1077" s="283"/>
      <c r="B1077" s="774" t="str">
        <f>IF('statement of marks'!$FE$3="","",'statement of marks'!$FE$3)</f>
        <v>ART EDUCATION</v>
      </c>
      <c r="C1077" s="784"/>
      <c r="D1077" s="783">
        <f>IF('statement of marks'!FE40="","",'statement of marks'!FE40)</f>
        <v>20</v>
      </c>
      <c r="E1077" s="783"/>
      <c r="F1077" s="783"/>
      <c r="G1077" s="783">
        <f>IF('statement of marks'!FF40="","",'statement of marks'!FF40)</f>
        <v>20</v>
      </c>
      <c r="H1077" s="783"/>
      <c r="I1077" s="783"/>
      <c r="J1077" s="783">
        <f>IF('statement of marks'!FH40="","",'statement of marks'!FH40)</f>
        <v>20</v>
      </c>
      <c r="K1077" s="783"/>
      <c r="L1077" s="783"/>
      <c r="M1077" s="783">
        <f>IF('statement of marks'!FG40="","",'statement of marks'!FG40)</f>
        <v>20</v>
      </c>
      <c r="N1077" s="783"/>
      <c r="O1077" s="783"/>
      <c r="P1077" s="783"/>
      <c r="Q1077" s="783">
        <f>IF('statement of marks'!FI40="","",'statement of marks'!FI40)</f>
        <v>20</v>
      </c>
      <c r="R1077" s="783"/>
      <c r="S1077" s="783"/>
      <c r="T1077" s="783"/>
      <c r="U1077" s="280"/>
      <c r="V1077" s="280">
        <f>IF('statement of marks'!FJ40="","",'statement of marks'!FJ40)</f>
        <v>100</v>
      </c>
      <c r="W1077" s="280">
        <f>IF('statement of marks'!FK40="","",'statement of marks'!FK40)</f>
        <v>100</v>
      </c>
      <c r="X1077" s="281" t="str">
        <f>IF('statement of marks'!FL40="","",'statement of marks'!FL40)</f>
        <v>A</v>
      </c>
    </row>
    <row r="1078" spans="1:24" ht="15" customHeight="1">
      <c r="A1078" s="283"/>
      <c r="B1078" s="774" t="str">
        <f>IF('statement of marks'!$FO$3="","",'statement of marks'!$FO$3)</f>
        <v>PHYSICIAL EDUCATION</v>
      </c>
      <c r="C1078" s="784"/>
      <c r="D1078" s="783">
        <f>IF('statement of marks'!FO40="","",'statement of marks'!FO40)</f>
        <v>20</v>
      </c>
      <c r="E1078" s="783"/>
      <c r="F1078" s="783"/>
      <c r="G1078" s="783">
        <f>IF('statement of marks'!FP40="","",'statement of marks'!FP40)</f>
        <v>20</v>
      </c>
      <c r="H1078" s="783"/>
      <c r="I1078" s="783"/>
      <c r="J1078" s="783">
        <f>IF('statement of marks'!FR40="","",'statement of marks'!FR40)</f>
        <v>20</v>
      </c>
      <c r="K1078" s="783"/>
      <c r="L1078" s="783"/>
      <c r="M1078" s="783">
        <f>IF('statement of marks'!FQ40="","",'statement of marks'!FQ40)</f>
        <v>20</v>
      </c>
      <c r="N1078" s="783"/>
      <c r="O1078" s="783"/>
      <c r="P1078" s="783"/>
      <c r="Q1078" s="783">
        <f>IF('statement of marks'!FS40="","",'statement of marks'!FS40)</f>
        <v>20</v>
      </c>
      <c r="R1078" s="783"/>
      <c r="S1078" s="783"/>
      <c r="T1078" s="783"/>
      <c r="U1078" s="280"/>
      <c r="V1078" s="280">
        <f>IF('statement of marks'!FT40="","",'statement of marks'!FT40)</f>
        <v>100</v>
      </c>
      <c r="W1078" s="280">
        <f>IF('statement of marks'!FU40="","",'statement of marks'!FU40)</f>
        <v>100</v>
      </c>
      <c r="X1078" s="281" t="str">
        <f>IF('statement of marks'!FV40="","",'statement of marks'!FV40)</f>
        <v>A</v>
      </c>
    </row>
    <row r="1079" spans="1:24" ht="15" customHeight="1">
      <c r="A1079" s="283"/>
      <c r="B1079" s="771" t="s">
        <v>174</v>
      </c>
      <c r="C1079" s="774"/>
      <c r="D1079" s="792" t="str">
        <f>details!$DZ$3</f>
        <v>AUGUST</v>
      </c>
      <c r="E1079" s="792"/>
      <c r="F1079" s="792"/>
      <c r="G1079" s="792" t="str">
        <f>details!$ED$3</f>
        <v>OCTOBER</v>
      </c>
      <c r="H1079" s="792"/>
      <c r="I1079" s="792"/>
      <c r="J1079" s="792" t="str">
        <f>details!$EL$3</f>
        <v>FEBURARY</v>
      </c>
      <c r="K1079" s="792"/>
      <c r="L1079" s="792"/>
      <c r="M1079" s="792" t="str">
        <f>details!$EH$3</f>
        <v>DECEMBER</v>
      </c>
      <c r="N1079" s="792"/>
      <c r="O1079" s="792"/>
      <c r="P1079" s="792"/>
      <c r="Q1079" s="792" t="str">
        <f>details!$EP$3</f>
        <v>GRAND TOAL</v>
      </c>
      <c r="R1079" s="792"/>
      <c r="S1079" s="792"/>
      <c r="T1079" s="792"/>
      <c r="U1079" s="759" t="s">
        <v>119</v>
      </c>
      <c r="V1079" s="760"/>
      <c r="W1079" s="760"/>
      <c r="X1079" s="761"/>
    </row>
    <row r="1080" spans="1:24" ht="15" customHeight="1">
      <c r="A1080" s="283"/>
      <c r="B1080" s="774" t="s">
        <v>176</v>
      </c>
      <c r="C1080" s="784"/>
      <c r="D1080" s="826" t="str">
        <f>IF(details!EA40="","",details!EA40)</f>
        <v/>
      </c>
      <c r="E1080" s="826"/>
      <c r="F1080" s="826"/>
      <c r="G1080" s="826" t="str">
        <f>IF(details!EE40="","",details!EE40)</f>
        <v/>
      </c>
      <c r="H1080" s="826"/>
      <c r="I1080" s="826"/>
      <c r="J1080" s="826" t="str">
        <f>IF(details!EM40="","",details!EM40)</f>
        <v/>
      </c>
      <c r="K1080" s="826"/>
      <c r="L1080" s="826"/>
      <c r="M1080" s="826" t="str">
        <f>IF(details!EI40="","",details!EI40)</f>
        <v/>
      </c>
      <c r="N1080" s="826"/>
      <c r="O1080" s="826"/>
      <c r="P1080" s="826"/>
      <c r="Q1080" s="826" t="str">
        <f>IF(details!EQ40="","",details!EQ40)</f>
        <v/>
      </c>
      <c r="R1080" s="826"/>
      <c r="S1080" s="826"/>
      <c r="T1080" s="826"/>
      <c r="U1080" s="762">
        <f>'statement of marks'!$HL$108</f>
        <v>45046</v>
      </c>
      <c r="V1080" s="763"/>
      <c r="W1080" s="763"/>
      <c r="X1080" s="764"/>
    </row>
    <row r="1081" spans="1:24" ht="15" customHeight="1">
      <c r="A1081" s="283"/>
      <c r="B1081" s="823" t="s">
        <v>175</v>
      </c>
      <c r="C1081" s="824"/>
      <c r="D1081" s="825" t="str">
        <f>IF(details!DZ40="","",details!DZ40)</f>
        <v/>
      </c>
      <c r="E1081" s="825"/>
      <c r="F1081" s="825"/>
      <c r="G1081" s="825" t="str">
        <f>IF(details!ED40="","",details!ED40)</f>
        <v/>
      </c>
      <c r="H1081" s="825"/>
      <c r="I1081" s="825"/>
      <c r="J1081" s="825" t="str">
        <f>IF(details!EL40="","",details!EL40)</f>
        <v/>
      </c>
      <c r="K1081" s="825"/>
      <c r="L1081" s="825"/>
      <c r="M1081" s="825" t="str">
        <f>IF(details!EH40="","",details!EH40)</f>
        <v/>
      </c>
      <c r="N1081" s="825"/>
      <c r="O1081" s="825"/>
      <c r="P1081" s="825"/>
      <c r="Q1081" s="825" t="str">
        <f>IF(details!EP40="","",details!EP40)</f>
        <v/>
      </c>
      <c r="R1081" s="825"/>
      <c r="S1081" s="825"/>
      <c r="T1081" s="825"/>
      <c r="U1081" s="759"/>
      <c r="V1081" s="760"/>
      <c r="W1081" s="760"/>
      <c r="X1081" s="761"/>
    </row>
    <row r="1082" spans="1:24" ht="15" customHeight="1">
      <c r="A1082" s="816"/>
      <c r="B1082" s="818" t="s">
        <v>235</v>
      </c>
      <c r="C1082" s="819"/>
      <c r="D1082" s="813" t="s">
        <v>190</v>
      </c>
      <c r="E1082" s="813"/>
      <c r="F1082" s="813"/>
      <c r="G1082" s="813" t="s">
        <v>191</v>
      </c>
      <c r="H1082" s="813"/>
      <c r="I1082" s="813"/>
      <c r="J1082" s="813" t="s">
        <v>148</v>
      </c>
      <c r="K1082" s="813"/>
      <c r="L1082" s="813"/>
      <c r="M1082" s="813" t="s">
        <v>224</v>
      </c>
      <c r="N1082" s="813"/>
      <c r="O1082" s="813"/>
      <c r="P1082" s="813"/>
      <c r="Q1082" s="822" t="s">
        <v>196</v>
      </c>
      <c r="R1082" s="822"/>
      <c r="S1082" s="822"/>
      <c r="T1082" s="822"/>
      <c r="U1082" s="813" t="s">
        <v>233</v>
      </c>
      <c r="V1082" s="813"/>
      <c r="W1082" s="813"/>
      <c r="X1082" s="815"/>
    </row>
    <row r="1083" spans="1:24" ht="15" customHeight="1">
      <c r="A1083" s="817"/>
      <c r="B1083" s="820"/>
      <c r="C1083" s="821"/>
      <c r="D1083" s="813">
        <f>'statement of marks'!HJ40</f>
        <v>1200</v>
      </c>
      <c r="E1083" s="813"/>
      <c r="F1083" s="813"/>
      <c r="G1083" s="813">
        <f>'statement of marks'!HK40</f>
        <v>1095</v>
      </c>
      <c r="H1083" s="813"/>
      <c r="I1083" s="813"/>
      <c r="J1083" s="814">
        <f>'statement of marks'!HL40</f>
        <v>91.25</v>
      </c>
      <c r="K1083" s="814"/>
      <c r="L1083" s="814"/>
      <c r="M1083" s="813" t="str">
        <f>'statement of marks'!HO40</f>
        <v>A</v>
      </c>
      <c r="N1083" s="813"/>
      <c r="O1083" s="813"/>
      <c r="P1083" s="813"/>
      <c r="Q1083" s="813">
        <f>'statement of marks'!HN40</f>
        <v>6.9999999999999982</v>
      </c>
      <c r="R1083" s="813"/>
      <c r="S1083" s="813"/>
      <c r="T1083" s="813"/>
      <c r="U1083" s="813" t="str">
        <f>'statement of marks'!HI40</f>
        <v>PASSED</v>
      </c>
      <c r="V1083" s="813"/>
      <c r="W1083" s="813"/>
      <c r="X1083" s="815"/>
    </row>
    <row r="1084" spans="1:24" ht="15" customHeight="1">
      <c r="A1084" s="283"/>
      <c r="B1084" s="811" t="s">
        <v>177</v>
      </c>
      <c r="C1084" s="812"/>
      <c r="D1084" s="792"/>
      <c r="E1084" s="792"/>
      <c r="F1084" s="792"/>
      <c r="G1084" s="792"/>
      <c r="H1084" s="792"/>
      <c r="I1084" s="792"/>
      <c r="J1084" s="792"/>
      <c r="K1084" s="792"/>
      <c r="L1084" s="792"/>
      <c r="M1084" s="792"/>
      <c r="N1084" s="792"/>
      <c r="O1084" s="792"/>
      <c r="P1084" s="792"/>
      <c r="Q1084" s="792"/>
      <c r="R1084" s="792"/>
      <c r="S1084" s="792"/>
      <c r="T1084" s="792"/>
      <c r="U1084" s="793"/>
      <c r="V1084" s="794"/>
      <c r="W1084" s="794"/>
      <c r="X1084" s="804"/>
    </row>
    <row r="1085" spans="1:24" ht="15" customHeight="1">
      <c r="A1085" s="283"/>
      <c r="B1085" s="809" t="s">
        <v>162</v>
      </c>
      <c r="C1085" s="810"/>
      <c r="D1085" s="792"/>
      <c r="E1085" s="792"/>
      <c r="F1085" s="792"/>
      <c r="G1085" s="792"/>
      <c r="H1085" s="792"/>
      <c r="I1085" s="792"/>
      <c r="J1085" s="792"/>
      <c r="K1085" s="792"/>
      <c r="L1085" s="792"/>
      <c r="M1085" s="792"/>
      <c r="N1085" s="792"/>
      <c r="O1085" s="792"/>
      <c r="P1085" s="792"/>
      <c r="Q1085" s="792"/>
      <c r="R1085" s="792"/>
      <c r="S1085" s="792"/>
      <c r="T1085" s="792"/>
      <c r="U1085" s="796"/>
      <c r="V1085" s="797"/>
      <c r="W1085" s="797"/>
      <c r="X1085" s="805"/>
    </row>
    <row r="1086" spans="1:24" ht="15" customHeight="1">
      <c r="A1086" s="283"/>
      <c r="B1086" s="811" t="s">
        <v>163</v>
      </c>
      <c r="C1086" s="812"/>
      <c r="D1086" s="792"/>
      <c r="E1086" s="792"/>
      <c r="F1086" s="792"/>
      <c r="G1086" s="792"/>
      <c r="H1086" s="792"/>
      <c r="I1086" s="792"/>
      <c r="J1086" s="792"/>
      <c r="K1086" s="792"/>
      <c r="L1086" s="792"/>
      <c r="M1086" s="792"/>
      <c r="N1086" s="792"/>
      <c r="O1086" s="792"/>
      <c r="P1086" s="792"/>
      <c r="Q1086" s="793" t="s">
        <v>225</v>
      </c>
      <c r="R1086" s="794"/>
      <c r="S1086" s="794"/>
      <c r="T1086" s="795"/>
      <c r="U1086" s="806"/>
      <c r="V1086" s="807"/>
      <c r="W1086" s="807"/>
      <c r="X1086" s="808"/>
    </row>
    <row r="1087" spans="1:24" ht="15" customHeight="1">
      <c r="A1087" s="283"/>
      <c r="B1087" s="802" t="s">
        <v>164</v>
      </c>
      <c r="C1087" s="803"/>
      <c r="D1087" s="792"/>
      <c r="E1087" s="792"/>
      <c r="F1087" s="792"/>
      <c r="G1087" s="792"/>
      <c r="H1087" s="792"/>
      <c r="I1087" s="792"/>
      <c r="J1087" s="792"/>
      <c r="K1087" s="792"/>
      <c r="L1087" s="792"/>
      <c r="M1087" s="792"/>
      <c r="N1087" s="792"/>
      <c r="O1087" s="792"/>
      <c r="P1087" s="792"/>
      <c r="Q1087" s="796"/>
      <c r="R1087" s="797"/>
      <c r="S1087" s="797"/>
      <c r="T1087" s="798"/>
      <c r="U1087" s="785" t="s">
        <v>164</v>
      </c>
      <c r="V1087" s="785"/>
      <c r="W1087" s="785"/>
      <c r="X1087" s="786"/>
    </row>
    <row r="1088" spans="1:24" ht="15" customHeight="1" thickBot="1">
      <c r="A1088" s="282"/>
      <c r="B1088" s="787" t="s">
        <v>226</v>
      </c>
      <c r="C1088" s="788"/>
      <c r="D1088" s="789"/>
      <c r="E1088" s="789"/>
      <c r="F1088" s="789"/>
      <c r="G1088" s="789"/>
      <c r="H1088" s="789"/>
      <c r="I1088" s="789"/>
      <c r="J1088" s="789"/>
      <c r="K1088" s="789"/>
      <c r="L1088" s="789"/>
      <c r="M1088" s="789"/>
      <c r="N1088" s="789"/>
      <c r="O1088" s="789"/>
      <c r="P1088" s="789"/>
      <c r="Q1088" s="799"/>
      <c r="R1088" s="800"/>
      <c r="S1088" s="800"/>
      <c r="T1088" s="801"/>
      <c r="U1088" s="790" t="s">
        <v>180</v>
      </c>
      <c r="V1088" s="790"/>
      <c r="W1088" s="790"/>
      <c r="X1088" s="791"/>
    </row>
    <row r="1089" spans="1:24" ht="15" customHeight="1">
      <c r="A1089" s="285"/>
      <c r="B1089" s="765" t="s">
        <v>179</v>
      </c>
      <c r="C1089" s="766"/>
      <c r="D1089" s="766"/>
      <c r="E1089" s="766"/>
      <c r="F1089" s="766"/>
      <c r="G1089" s="766"/>
      <c r="H1089" s="766"/>
      <c r="I1089" s="766"/>
      <c r="J1089" s="766"/>
      <c r="K1089" s="766"/>
      <c r="L1089" s="766"/>
      <c r="M1089" s="766"/>
      <c r="N1089" s="766"/>
      <c r="O1089" s="766"/>
      <c r="P1089" s="766"/>
      <c r="Q1089" s="766"/>
      <c r="R1089" s="766"/>
      <c r="S1089" s="766"/>
      <c r="T1089" s="766"/>
      <c r="U1089" s="766"/>
      <c r="V1089" s="766"/>
      <c r="W1089" s="766"/>
      <c r="X1089" s="767"/>
    </row>
    <row r="1090" spans="1:24" ht="15" customHeight="1">
      <c r="A1090" s="283"/>
      <c r="B1090" s="768" t="str">
        <f>IF('statement of marks'!$A$1="","",'statement of marks'!$A$1)</f>
        <v>GOVT. HR. SEC. SCHOOL, MARJEEVI, NIMBAHERA</v>
      </c>
      <c r="C1090" s="769"/>
      <c r="D1090" s="769"/>
      <c r="E1090" s="769"/>
      <c r="F1090" s="769"/>
      <c r="G1090" s="769"/>
      <c r="H1090" s="769"/>
      <c r="I1090" s="769"/>
      <c r="J1090" s="769"/>
      <c r="K1090" s="769"/>
      <c r="L1090" s="769"/>
      <c r="M1090" s="769"/>
      <c r="N1090" s="769"/>
      <c r="O1090" s="769"/>
      <c r="P1090" s="769"/>
      <c r="Q1090" s="769"/>
      <c r="R1090" s="769"/>
      <c r="S1090" s="769"/>
      <c r="T1090" s="769"/>
      <c r="U1090" s="769"/>
      <c r="V1090" s="769"/>
      <c r="W1090" s="769"/>
      <c r="X1090" s="770"/>
    </row>
    <row r="1091" spans="1:24" ht="15" customHeight="1">
      <c r="A1091" s="283"/>
      <c r="B1091" s="771" t="s">
        <v>118</v>
      </c>
      <c r="C1091" s="771"/>
      <c r="D1091" s="771" t="str">
        <f>IF('statement of marks'!$H$3="","",'statement of marks'!$H$3)</f>
        <v>2022-23</v>
      </c>
      <c r="E1091" s="771"/>
      <c r="F1091" s="771"/>
      <c r="G1091" s="771"/>
      <c r="H1091" s="771"/>
      <c r="I1091" s="771"/>
      <c r="J1091" s="771"/>
      <c r="K1091" s="771"/>
      <c r="L1091" s="771"/>
      <c r="M1091" s="771"/>
      <c r="N1091" s="771"/>
      <c r="O1091" s="771"/>
      <c r="P1091" s="771"/>
      <c r="Q1091" s="771"/>
      <c r="R1091" s="771"/>
      <c r="S1091" s="771"/>
      <c r="T1091" s="771"/>
      <c r="U1091" s="771"/>
      <c r="V1091" s="771"/>
      <c r="W1091" s="771"/>
      <c r="X1091" s="772"/>
    </row>
    <row r="1092" spans="1:24" ht="15" customHeight="1">
      <c r="A1092" s="283"/>
      <c r="B1092" s="771" t="s">
        <v>158</v>
      </c>
      <c r="C1092" s="771"/>
      <c r="D1092" s="771" t="str">
        <f>IF('statement of marks'!I41="","",'statement of marks'!I41)</f>
        <v>A35</v>
      </c>
      <c r="E1092" s="771"/>
      <c r="F1092" s="771"/>
      <c r="G1092" s="771"/>
      <c r="H1092" s="771"/>
      <c r="I1092" s="771"/>
      <c r="J1092" s="771"/>
      <c r="K1092" s="771"/>
      <c r="L1092" s="771"/>
      <c r="M1092" s="771"/>
      <c r="N1092" s="771"/>
      <c r="O1092" s="771"/>
      <c r="P1092" s="771"/>
      <c r="Q1092" s="771"/>
      <c r="R1092" s="771"/>
      <c r="S1092" s="771"/>
      <c r="T1092" s="771"/>
      <c r="U1092" s="771"/>
      <c r="V1092" s="771"/>
      <c r="W1092" s="771"/>
      <c r="X1092" s="772"/>
    </row>
    <row r="1093" spans="1:24" ht="15" customHeight="1">
      <c r="A1093" s="283"/>
      <c r="B1093" s="771" t="s">
        <v>20</v>
      </c>
      <c r="C1093" s="771"/>
      <c r="D1093" s="771" t="str">
        <f>IF('statement of marks'!J41="","",'statement of marks'!J41)</f>
        <v>B35</v>
      </c>
      <c r="E1093" s="771"/>
      <c r="F1093" s="771"/>
      <c r="G1093" s="771"/>
      <c r="H1093" s="771"/>
      <c r="I1093" s="771"/>
      <c r="J1093" s="771"/>
      <c r="K1093" s="771"/>
      <c r="L1093" s="771"/>
      <c r="M1093" s="771"/>
      <c r="N1093" s="771"/>
      <c r="O1093" s="771"/>
      <c r="P1093" s="771"/>
      <c r="Q1093" s="771"/>
      <c r="R1093" s="771"/>
      <c r="S1093" s="771"/>
      <c r="T1093" s="771"/>
      <c r="U1093" s="771"/>
      <c r="V1093" s="771"/>
      <c r="W1093" s="771"/>
      <c r="X1093" s="772"/>
    </row>
    <row r="1094" spans="1:24" ht="15" customHeight="1">
      <c r="A1094" s="283"/>
      <c r="B1094" s="773" t="s">
        <v>21</v>
      </c>
      <c r="C1094" s="773"/>
      <c r="D1094" s="773" t="str">
        <f>IF('statement of marks'!K41="","",'statement of marks'!K41)</f>
        <v>C35</v>
      </c>
      <c r="E1094" s="773"/>
      <c r="F1094" s="773"/>
      <c r="G1094" s="771"/>
      <c r="H1094" s="771"/>
      <c r="I1094" s="771"/>
      <c r="J1094" s="771"/>
      <c r="K1094" s="771"/>
      <c r="L1094" s="771"/>
      <c r="M1094" s="771"/>
      <c r="N1094" s="771"/>
      <c r="O1094" s="771"/>
      <c r="P1094" s="771"/>
      <c r="Q1094" s="771"/>
      <c r="R1094" s="771"/>
      <c r="S1094" s="771"/>
      <c r="T1094" s="771"/>
      <c r="U1094" s="771"/>
      <c r="V1094" s="771"/>
      <c r="W1094" s="771"/>
      <c r="X1094" s="772"/>
    </row>
    <row r="1095" spans="1:24" ht="15" customHeight="1">
      <c r="A1095" s="283"/>
      <c r="B1095" s="771" t="s">
        <v>159</v>
      </c>
      <c r="C1095" s="771"/>
      <c r="D1095" s="771" t="str">
        <f>IF('statement of marks'!$G$3="","",'statement of marks'!$G$3)</f>
        <v>6 A</v>
      </c>
      <c r="E1095" s="771"/>
      <c r="F1095" s="774"/>
      <c r="G1095" s="775" t="s">
        <v>160</v>
      </c>
      <c r="H1095" s="775"/>
      <c r="I1095" s="775"/>
      <c r="J1095" s="775">
        <f>IF('statement of marks'!D41="","",'statement of marks'!D41)</f>
        <v>835</v>
      </c>
      <c r="K1095" s="775"/>
      <c r="L1095" s="775"/>
      <c r="M1095" s="776" t="s">
        <v>79</v>
      </c>
      <c r="N1095" s="938"/>
      <c r="O1095" s="775"/>
      <c r="P1095" s="775"/>
      <c r="Q1095" s="775" t="str">
        <f>IF('statement of marks'!F41="","",'statement of marks'!F41)</f>
        <v/>
      </c>
      <c r="R1095" s="775"/>
      <c r="S1095" s="775"/>
      <c r="T1095" s="777"/>
      <c r="U1095" s="778" t="str">
        <f>IF('statement of marks'!$I$3="","",'statement of marks'!$I$3)</f>
        <v>SCHOOL DISE CODE</v>
      </c>
      <c r="V1095" s="779"/>
      <c r="W1095" s="779"/>
      <c r="X1095" s="780"/>
    </row>
    <row r="1096" spans="1:24" ht="15" customHeight="1">
      <c r="A1096" s="283"/>
      <c r="B1096" s="263" t="s">
        <v>172</v>
      </c>
      <c r="C1096" s="264"/>
      <c r="D1096" s="781" t="str">
        <f>IF('statement of marks'!G41="","",'statement of marks'!G41)</f>
        <v/>
      </c>
      <c r="E1096" s="782"/>
      <c r="F1096" s="782"/>
      <c r="G1096" s="834" t="str">
        <f>IF('statement of marks'!H41="","",'statement of marks'!H41)</f>
        <v/>
      </c>
      <c r="H1096" s="834"/>
      <c r="I1096" s="834"/>
      <c r="J1096" s="834"/>
      <c r="K1096" s="834"/>
      <c r="L1096" s="834"/>
      <c r="M1096" s="834"/>
      <c r="N1096" s="834"/>
      <c r="O1096" s="834"/>
      <c r="P1096" s="834"/>
      <c r="Q1096" s="834"/>
      <c r="R1096" s="834"/>
      <c r="S1096" s="834"/>
      <c r="T1096" s="835"/>
      <c r="U1096" s="774" t="str">
        <f>IF('statement of marks'!$J$3="","",'statement of marks'!$J$3)</f>
        <v>08291009401</v>
      </c>
      <c r="V1096" s="784"/>
      <c r="W1096" s="784"/>
      <c r="X1096" s="836"/>
    </row>
    <row r="1097" spans="1:24" ht="15" customHeight="1">
      <c r="A1097" s="283"/>
      <c r="B1097" s="265" t="s">
        <v>161</v>
      </c>
      <c r="C1097" s="266" t="s">
        <v>166</v>
      </c>
      <c r="D1097" s="837" t="s">
        <v>168</v>
      </c>
      <c r="E1097" s="837"/>
      <c r="F1097" s="837"/>
      <c r="G1097" s="837" t="s">
        <v>169</v>
      </c>
      <c r="H1097" s="837"/>
      <c r="I1097" s="837"/>
      <c r="J1097" s="837" t="s">
        <v>170</v>
      </c>
      <c r="K1097" s="837"/>
      <c r="L1097" s="837"/>
      <c r="M1097" s="838" t="s">
        <v>171</v>
      </c>
      <c r="N1097" s="838"/>
      <c r="O1097" s="838"/>
      <c r="P1097" s="838"/>
      <c r="Q1097" s="839" t="s">
        <v>217</v>
      </c>
      <c r="R1097" s="841" t="s">
        <v>91</v>
      </c>
      <c r="S1097" s="841"/>
      <c r="T1097" s="841"/>
      <c r="U1097" s="842"/>
      <c r="V1097" s="783" t="s">
        <v>218</v>
      </c>
      <c r="W1097" s="783"/>
      <c r="X1097" s="831"/>
    </row>
    <row r="1098" spans="1:24" ht="15" customHeight="1">
      <c r="A1098" s="283"/>
      <c r="B1098" s="265"/>
      <c r="C1098" s="266"/>
      <c r="D1098" s="267" t="s">
        <v>219</v>
      </c>
      <c r="E1098" s="267" t="s">
        <v>220</v>
      </c>
      <c r="F1098" s="268" t="s">
        <v>221</v>
      </c>
      <c r="G1098" s="267" t="s">
        <v>219</v>
      </c>
      <c r="H1098" s="267" t="s">
        <v>220</v>
      </c>
      <c r="I1098" s="268" t="s">
        <v>221</v>
      </c>
      <c r="J1098" s="267" t="s">
        <v>219</v>
      </c>
      <c r="K1098" s="267" t="s">
        <v>220</v>
      </c>
      <c r="L1098" s="268" t="s">
        <v>221</v>
      </c>
      <c r="M1098" s="267" t="s">
        <v>219</v>
      </c>
      <c r="N1098" s="943" t="s">
        <v>332</v>
      </c>
      <c r="O1098" s="267" t="s">
        <v>220</v>
      </c>
      <c r="P1098" s="268" t="s">
        <v>221</v>
      </c>
      <c r="Q1098" s="840"/>
      <c r="R1098" s="267" t="s">
        <v>219</v>
      </c>
      <c r="S1098" s="943" t="s">
        <v>332</v>
      </c>
      <c r="T1098" s="267" t="s">
        <v>220</v>
      </c>
      <c r="U1098" s="268" t="s">
        <v>221</v>
      </c>
      <c r="V1098" s="269" t="s">
        <v>26</v>
      </c>
      <c r="W1098" s="270" t="s">
        <v>222</v>
      </c>
      <c r="X1098" s="271" t="s">
        <v>69</v>
      </c>
    </row>
    <row r="1099" spans="1:24" ht="15" customHeight="1">
      <c r="A1099" s="284"/>
      <c r="B1099" s="832" t="s">
        <v>167</v>
      </c>
      <c r="C1099" s="833"/>
      <c r="D1099" s="272">
        <f>IF('statement of marks'!L$6="","",'statement of marks'!L$6)</f>
        <v>5</v>
      </c>
      <c r="E1099" s="272">
        <f>IF('statement of marks'!M$6="","",'statement of marks'!M$6)</f>
        <v>5</v>
      </c>
      <c r="F1099" s="273">
        <f>IF('statement of marks'!N$6="","",'statement of marks'!N$6)</f>
        <v>10</v>
      </c>
      <c r="G1099" s="272">
        <f>IF('statement of marks'!O$6="","",'statement of marks'!O$6)</f>
        <v>5</v>
      </c>
      <c r="H1099" s="272">
        <f>IF('statement of marks'!P$6="","",'statement of marks'!P$6)</f>
        <v>5</v>
      </c>
      <c r="I1099" s="273">
        <f>IF('statement of marks'!Q$6="","",'statement of marks'!Q$6)</f>
        <v>10</v>
      </c>
      <c r="J1099" s="272">
        <f>IF('statement of marks'!R$6="","",'statement of marks'!R$6)</f>
        <v>5</v>
      </c>
      <c r="K1099" s="272">
        <f>IF('statement of marks'!S$6="","",'statement of marks'!S$6)</f>
        <v>5</v>
      </c>
      <c r="L1099" s="273">
        <f>IF('statement of marks'!T$6="","",'statement of marks'!T$6)</f>
        <v>10</v>
      </c>
      <c r="M1099" s="272">
        <f>IF('statement of marks'!V$6="","",'statement of marks'!V$6)</f>
        <v>30</v>
      </c>
      <c r="N1099" s="944">
        <f>IF('statement of marks'!W$6="","",'statement of marks'!W$6)</f>
        <v>30</v>
      </c>
      <c r="O1099" s="272">
        <f>IF('statement of marks'!X$6="","",'statement of marks'!X$6)</f>
        <v>10</v>
      </c>
      <c r="P1099" s="273">
        <f>IF('statement of marks'!Y$6="","",'statement of marks'!Y$6)</f>
        <v>70</v>
      </c>
      <c r="Q1099" s="274">
        <f>IF('statement of marks'!Z$6="","",'statement of marks'!Z$6)</f>
        <v>100</v>
      </c>
      <c r="R1099" s="272">
        <f>IF('statement of marks'!AA$6="","",'statement of marks'!AA$6)</f>
        <v>40</v>
      </c>
      <c r="S1099" s="944">
        <f>IF('statement of marks'!AB$6="","",'statement of marks'!AB$6)</f>
        <v>40</v>
      </c>
      <c r="T1099" s="272">
        <f>IF('statement of marks'!AC$6="","",'statement of marks'!AC$6)</f>
        <v>20</v>
      </c>
      <c r="U1099" s="273">
        <f>IF('statement of marks'!AD$6="","",'statement of marks'!AD$6)</f>
        <v>100</v>
      </c>
      <c r="V1099" s="275">
        <f>IF('statement of marks'!AE$6="","",'statement of marks'!AE$6)</f>
        <v>200</v>
      </c>
      <c r="W1099" s="272" t="str">
        <f>IF('statement of marks'!AF$6="","",'statement of marks'!AF$6)</f>
        <v/>
      </c>
      <c r="X1099" s="276" t="str">
        <f>IF('statement of marks'!AG$6="","",'statement of marks'!AG$6)</f>
        <v/>
      </c>
    </row>
    <row r="1100" spans="1:24" ht="15" customHeight="1">
      <c r="A1100" s="283"/>
      <c r="B1100" s="774" t="str">
        <f>IF('statement of marks'!$L$3="","",'statement of marks'!$L$3)</f>
        <v>HINDI</v>
      </c>
      <c r="C1100" s="784"/>
      <c r="D1100" s="270">
        <f>IF('statement of marks'!L41="","",'statement of marks'!L41)</f>
        <v>5</v>
      </c>
      <c r="E1100" s="270">
        <f>IF('statement of marks'!M41="","",'statement of marks'!M41)</f>
        <v>5</v>
      </c>
      <c r="F1100" s="277">
        <f>IF('statement of marks'!N41="","",'statement of marks'!N41)</f>
        <v>10</v>
      </c>
      <c r="G1100" s="270">
        <f>IF('statement of marks'!O41="","",'statement of marks'!O41)</f>
        <v>5</v>
      </c>
      <c r="H1100" s="270">
        <f>IF('statement of marks'!P41="","",'statement of marks'!P41)</f>
        <v>5</v>
      </c>
      <c r="I1100" s="277">
        <f>IF('statement of marks'!Q41="","",'statement of marks'!Q41)</f>
        <v>10</v>
      </c>
      <c r="J1100" s="270">
        <f>IF('statement of marks'!R41="","",'statement of marks'!R41)</f>
        <v>5</v>
      </c>
      <c r="K1100" s="270">
        <f>IF('statement of marks'!S41="","",'statement of marks'!S41)</f>
        <v>5</v>
      </c>
      <c r="L1100" s="277">
        <f>IF('statement of marks'!T41="","",'statement of marks'!T41)</f>
        <v>10</v>
      </c>
      <c r="M1100" s="270">
        <f>IF('statement of marks'!V41="","",'statement of marks'!V41)</f>
        <v>26</v>
      </c>
      <c r="N1100" s="944">
        <f>IF('statement of marks'!W41="","",'statement of marks'!W41)</f>
        <v>26</v>
      </c>
      <c r="O1100" s="270">
        <f>IF('statement of marks'!X41="","",'statement of marks'!X41)</f>
        <v>6</v>
      </c>
      <c r="P1100" s="277">
        <f>IF('statement of marks'!Y41="","",'statement of marks'!Y41)</f>
        <v>58</v>
      </c>
      <c r="Q1100" s="278">
        <f>IF('statement of marks'!Z41="","",'statement of marks'!Z41)</f>
        <v>88</v>
      </c>
      <c r="R1100" s="270">
        <f>IF('statement of marks'!AA41="","",'statement of marks'!AA41)</f>
        <v>26</v>
      </c>
      <c r="S1100" s="944">
        <f>IF('statement of marks'!AB41="","",'statement of marks'!AB41)</f>
        <v>26</v>
      </c>
      <c r="T1100" s="270">
        <f>IF('statement of marks'!AC41="","",'statement of marks'!AC41)</f>
        <v>20</v>
      </c>
      <c r="U1100" s="277">
        <f>IF('statement of marks'!AD41="","",'statement of marks'!AD41)</f>
        <v>72</v>
      </c>
      <c r="V1100" s="279">
        <f>IF('statement of marks'!AE41="","",'statement of marks'!AE41)</f>
        <v>160</v>
      </c>
      <c r="W1100" s="270">
        <f>IF('statement of marks'!AF41="","",'statement of marks'!AF41)</f>
        <v>80</v>
      </c>
      <c r="X1100" s="271" t="str">
        <f>IF('statement of marks'!AG41="","",'statement of marks'!AG41)</f>
        <v>B</v>
      </c>
    </row>
    <row r="1101" spans="1:24" ht="15" customHeight="1">
      <c r="A1101" s="283"/>
      <c r="B1101" s="774" t="str">
        <f>IF('statement of marks'!$AJ$3="","",'statement of marks'!$AJ$3)</f>
        <v>ENGLISH</v>
      </c>
      <c r="C1101" s="784"/>
      <c r="D1101" s="270">
        <f>IF('statement of marks'!AJ41="","",'statement of marks'!AJ41)</f>
        <v>5</v>
      </c>
      <c r="E1101" s="270">
        <f>IF('statement of marks'!AK41="","",'statement of marks'!AK41)</f>
        <v>5</v>
      </c>
      <c r="F1101" s="277">
        <f>IF('statement of marks'!AL41="","",'statement of marks'!AL41)</f>
        <v>10</v>
      </c>
      <c r="G1101" s="270">
        <f>IF('statement of marks'!AM41="","",'statement of marks'!AM41)</f>
        <v>5</v>
      </c>
      <c r="H1101" s="270">
        <f>IF('statement of marks'!AN41="","",'statement of marks'!AN41)</f>
        <v>5</v>
      </c>
      <c r="I1101" s="277">
        <f>IF('statement of marks'!AO41="","",'statement of marks'!AO41)</f>
        <v>10</v>
      </c>
      <c r="J1101" s="270">
        <f>IF('statement of marks'!AP41="","",'statement of marks'!AP41)</f>
        <v>5</v>
      </c>
      <c r="K1101" s="270">
        <f>IF('statement of marks'!AQ41="","",'statement of marks'!AQ41)</f>
        <v>5</v>
      </c>
      <c r="L1101" s="277">
        <f>IF('statement of marks'!AR41="","",'statement of marks'!AR41)</f>
        <v>10</v>
      </c>
      <c r="M1101" s="270">
        <f>IF('statement of marks'!AT41="","",'statement of marks'!AT41)</f>
        <v>26</v>
      </c>
      <c r="N1101" s="944">
        <f>IF('statement of marks'!AU41="","",'statement of marks'!AU41)</f>
        <v>26</v>
      </c>
      <c r="O1101" s="270">
        <f>IF('statement of marks'!AV41="","",'statement of marks'!AV41)</f>
        <v>6</v>
      </c>
      <c r="P1101" s="277">
        <f>IF('statement of marks'!AW41="","",'statement of marks'!AW41)</f>
        <v>58</v>
      </c>
      <c r="Q1101" s="278">
        <f>IF('statement of marks'!AX41="","",'statement of marks'!AX41)</f>
        <v>88</v>
      </c>
      <c r="R1101" s="270">
        <f>IF('statement of marks'!AY41="","",'statement of marks'!AY41)</f>
        <v>26</v>
      </c>
      <c r="S1101" s="944">
        <f>IF('statement of marks'!AZ41="","",'statement of marks'!AZ41)</f>
        <v>26</v>
      </c>
      <c r="T1101" s="270">
        <f>IF('statement of marks'!BA41="","",'statement of marks'!BA41)</f>
        <v>20</v>
      </c>
      <c r="U1101" s="277">
        <f>IF('statement of marks'!BB41="","",'statement of marks'!BB41)</f>
        <v>72</v>
      </c>
      <c r="V1101" s="279">
        <f>IF('statement of marks'!BC41="","",'statement of marks'!BC41)</f>
        <v>160</v>
      </c>
      <c r="W1101" s="270">
        <f>IF('statement of marks'!BD41="","",'statement of marks'!BD41)</f>
        <v>80</v>
      </c>
      <c r="X1101" s="271" t="str">
        <f>IF('statement of marks'!BE41="","",'statement of marks'!BE41)</f>
        <v>B</v>
      </c>
    </row>
    <row r="1102" spans="1:24" ht="15" customHeight="1">
      <c r="A1102" s="283"/>
      <c r="B1102" s="774" t="str">
        <f>IF('statement of marks'!BH41="s","SANSKRIT",IF('statement of marks'!BH41="u","URDU",IF('statement of marks'!BH41="g","GUJRATI",IF('statement of marks'!BH41="p","PUNJABI",IF('statement of marks'!BH41="sd","fla/kh","THIRD LANGUAGE")))))</f>
        <v>SANSKRIT</v>
      </c>
      <c r="C1102" s="784"/>
      <c r="D1102" s="270">
        <f>IF('statement of marks'!BI41="","",'statement of marks'!BI41)</f>
        <v>5</v>
      </c>
      <c r="E1102" s="270">
        <f>IF('statement of marks'!BJ41="","",'statement of marks'!BJ41)</f>
        <v>5</v>
      </c>
      <c r="F1102" s="277">
        <f>IF('statement of marks'!BK41="","",'statement of marks'!BK41)</f>
        <v>10</v>
      </c>
      <c r="G1102" s="270">
        <f>IF('statement of marks'!BL41="","",'statement of marks'!BL41)</f>
        <v>5</v>
      </c>
      <c r="H1102" s="270">
        <f>IF('statement of marks'!BM41="","",'statement of marks'!BM41)</f>
        <v>5</v>
      </c>
      <c r="I1102" s="277">
        <f>IF('statement of marks'!BN41="","",'statement of marks'!BN41)</f>
        <v>10</v>
      </c>
      <c r="J1102" s="270">
        <f>IF('statement of marks'!BO41="","",'statement of marks'!BO41)</f>
        <v>5</v>
      </c>
      <c r="K1102" s="270">
        <f>IF('statement of marks'!BP41="","",'statement of marks'!BP41)</f>
        <v>5</v>
      </c>
      <c r="L1102" s="277">
        <f>IF('statement of marks'!BQ41="","",'statement of marks'!BQ41)</f>
        <v>10</v>
      </c>
      <c r="M1102" s="270">
        <f>IF('statement of marks'!BS41="","",'statement of marks'!BS41)</f>
        <v>50</v>
      </c>
      <c r="N1102" s="944"/>
      <c r="O1102" s="270">
        <f>IF('statement of marks'!BT41="","",'statement of marks'!BT41)</f>
        <v>20</v>
      </c>
      <c r="P1102" s="277">
        <f>IF('statement of marks'!BU41="","",'statement of marks'!BU41)</f>
        <v>70</v>
      </c>
      <c r="Q1102" s="278">
        <f>IF('statement of marks'!BV41="","",'statement of marks'!BV41)</f>
        <v>100</v>
      </c>
      <c r="R1102" s="270">
        <f>IF('statement of marks'!BW41="","",'statement of marks'!BW41)</f>
        <v>70</v>
      </c>
      <c r="S1102" s="944"/>
      <c r="T1102" s="270">
        <f>IF('statement of marks'!BX41="","",'statement of marks'!BX41)</f>
        <v>30</v>
      </c>
      <c r="U1102" s="277">
        <f>IF('statement of marks'!BY41="","",'statement of marks'!BY41)</f>
        <v>100</v>
      </c>
      <c r="V1102" s="279">
        <f>IF('statement of marks'!BZ41="","",'statement of marks'!BZ41)</f>
        <v>200</v>
      </c>
      <c r="W1102" s="270">
        <f>IF('statement of marks'!CA41="","",'statement of marks'!CA41)</f>
        <v>100</v>
      </c>
      <c r="X1102" s="271" t="str">
        <f>IF('statement of marks'!CB41="","",'statement of marks'!CB41)</f>
        <v>A</v>
      </c>
    </row>
    <row r="1103" spans="1:24" ht="15" customHeight="1">
      <c r="A1103" s="283"/>
      <c r="B1103" s="774" t="str">
        <f>IF('statement of marks'!$CE$3="","",'statement of marks'!$CE$3)</f>
        <v>MATHEMATICS</v>
      </c>
      <c r="C1103" s="784"/>
      <c r="D1103" s="270">
        <f>IF('statement of marks'!CE41="","",'statement of marks'!CE41)</f>
        <v>5</v>
      </c>
      <c r="E1103" s="270">
        <f>IF('statement of marks'!CF41="","",'statement of marks'!CF41)</f>
        <v>5</v>
      </c>
      <c r="F1103" s="277">
        <f>IF('statement of marks'!CG41="","",'statement of marks'!CG41)</f>
        <v>10</v>
      </c>
      <c r="G1103" s="270">
        <f>IF('statement of marks'!CH41="","",'statement of marks'!CH41)</f>
        <v>5</v>
      </c>
      <c r="H1103" s="270">
        <f>IF('statement of marks'!CI41="","",'statement of marks'!CI41)</f>
        <v>5</v>
      </c>
      <c r="I1103" s="277">
        <f>IF('statement of marks'!CJ41="","",'statement of marks'!CJ41)</f>
        <v>10</v>
      </c>
      <c r="J1103" s="270">
        <f>IF('statement of marks'!CK41="","",'statement of marks'!CK41)</f>
        <v>5</v>
      </c>
      <c r="K1103" s="270">
        <f>IF('statement of marks'!CL41="","",'statement of marks'!CL41)</f>
        <v>5</v>
      </c>
      <c r="L1103" s="277">
        <f>IF('statement of marks'!CM41="","",'statement of marks'!CM41)</f>
        <v>10</v>
      </c>
      <c r="M1103" s="270">
        <f>IF('statement of marks'!CO41="","",'statement of marks'!CO41)</f>
        <v>26</v>
      </c>
      <c r="N1103" s="944">
        <f>IF('statement of marks'!CP41="","",'statement of marks'!CP41)</f>
        <v>26</v>
      </c>
      <c r="O1103" s="270">
        <f>IF('statement of marks'!CQ41="","",'statement of marks'!CQ41)</f>
        <v>6</v>
      </c>
      <c r="P1103" s="277">
        <f>IF('statement of marks'!CR41="","",'statement of marks'!CR41)</f>
        <v>58</v>
      </c>
      <c r="Q1103" s="278">
        <f>IF('statement of marks'!CS41="","",'statement of marks'!CS41)</f>
        <v>88</v>
      </c>
      <c r="R1103" s="270">
        <f>IF('statement of marks'!CT41="","",'statement of marks'!CT41)</f>
        <v>26</v>
      </c>
      <c r="S1103" s="944">
        <f>IF('statement of marks'!CU41="","",'statement of marks'!CU41)</f>
        <v>26</v>
      </c>
      <c r="T1103" s="270">
        <f>IF('statement of marks'!CV41="","",'statement of marks'!CV41)</f>
        <v>20</v>
      </c>
      <c r="U1103" s="277">
        <f>IF('statement of marks'!CW41="","",'statement of marks'!CW41)</f>
        <v>72</v>
      </c>
      <c r="V1103" s="279">
        <f>IF('statement of marks'!CX41="","",'statement of marks'!CX41)</f>
        <v>160</v>
      </c>
      <c r="W1103" s="270">
        <f>IF('statement of marks'!CY41="","",'statement of marks'!CY41)</f>
        <v>80</v>
      </c>
      <c r="X1103" s="271" t="str">
        <f>IF('statement of marks'!CZ41="","",'statement of marks'!CZ41)</f>
        <v>B</v>
      </c>
    </row>
    <row r="1104" spans="1:24" ht="15" customHeight="1">
      <c r="A1104" s="283"/>
      <c r="B1104" s="774" t="str">
        <f>IF('statement of marks'!$DC$3="","",'statement of marks'!$DC$3)</f>
        <v>SCIENCE</v>
      </c>
      <c r="C1104" s="784"/>
      <c r="D1104" s="270">
        <f>IF('statement of marks'!DC41="","",'statement of marks'!DC41)</f>
        <v>5</v>
      </c>
      <c r="E1104" s="270">
        <f>IF('statement of marks'!DD41="","",'statement of marks'!DD41)</f>
        <v>5</v>
      </c>
      <c r="F1104" s="277">
        <f>IF('statement of marks'!DE41="","",'statement of marks'!DE41)</f>
        <v>10</v>
      </c>
      <c r="G1104" s="270">
        <f>IF('statement of marks'!DF41="","",'statement of marks'!DF41)</f>
        <v>5</v>
      </c>
      <c r="H1104" s="270">
        <f>IF('statement of marks'!DG41="","",'statement of marks'!DG41)</f>
        <v>5</v>
      </c>
      <c r="I1104" s="277">
        <f>IF('statement of marks'!DH41="","",'statement of marks'!DH41)</f>
        <v>10</v>
      </c>
      <c r="J1104" s="270">
        <f>IF('statement of marks'!DI41="","",'statement of marks'!DI41)</f>
        <v>5</v>
      </c>
      <c r="K1104" s="270">
        <f>IF('statement of marks'!DJ41="","",'statement of marks'!DJ41)</f>
        <v>5</v>
      </c>
      <c r="L1104" s="277">
        <f>IF('statement of marks'!DK41="","",'statement of marks'!DK41)</f>
        <v>10</v>
      </c>
      <c r="M1104" s="270">
        <f>IF('statement of marks'!DM41="","",'statement of marks'!DM41)</f>
        <v>50</v>
      </c>
      <c r="N1104" s="944"/>
      <c r="O1104" s="270">
        <f>IF('statement of marks'!DN41="","",'statement of marks'!DN41)</f>
        <v>20</v>
      </c>
      <c r="P1104" s="277">
        <f>IF('statement of marks'!DO41="","",'statement of marks'!DO41)</f>
        <v>70</v>
      </c>
      <c r="Q1104" s="278">
        <f>IF('statement of marks'!DP41="","",'statement of marks'!DP41)</f>
        <v>100</v>
      </c>
      <c r="R1104" s="270">
        <f>IF('statement of marks'!DQ41="","",'statement of marks'!DQ41)</f>
        <v>70</v>
      </c>
      <c r="S1104" s="944"/>
      <c r="T1104" s="270">
        <f>IF('statement of marks'!DR41="","",'statement of marks'!DR41)</f>
        <v>30</v>
      </c>
      <c r="U1104" s="277">
        <f>IF('statement of marks'!DS41="","",'statement of marks'!DS41)</f>
        <v>100</v>
      </c>
      <c r="V1104" s="279">
        <f>IF('statement of marks'!DT41="","",'statement of marks'!DT41)</f>
        <v>200</v>
      </c>
      <c r="W1104" s="270">
        <f>IF('statement of marks'!DU41="","",'statement of marks'!DU41)</f>
        <v>100</v>
      </c>
      <c r="X1104" s="271" t="str">
        <f>IF('statement of marks'!DV41="","",'statement of marks'!DV41)</f>
        <v>A</v>
      </c>
    </row>
    <row r="1105" spans="1:24" ht="15" customHeight="1">
      <c r="A1105" s="283"/>
      <c r="B1105" s="774" t="str">
        <f>IF('statement of marks'!$DY$3="","",'statement of marks'!$DY$3)</f>
        <v>SOCIAL STUDIES</v>
      </c>
      <c r="C1105" s="784"/>
      <c r="D1105" s="270">
        <f>IF('statement of marks'!DY41="","",'statement of marks'!DY41)</f>
        <v>5</v>
      </c>
      <c r="E1105" s="270">
        <f>IF('statement of marks'!DZ41="","",'statement of marks'!DZ41)</f>
        <v>5</v>
      </c>
      <c r="F1105" s="277">
        <f>IF('statement of marks'!EA41="","",'statement of marks'!EA41)</f>
        <v>10</v>
      </c>
      <c r="G1105" s="270">
        <f>IF('statement of marks'!EB41="","",'statement of marks'!EB41)</f>
        <v>5</v>
      </c>
      <c r="H1105" s="270">
        <f>IF('statement of marks'!EC41="","",'statement of marks'!EC41)</f>
        <v>5</v>
      </c>
      <c r="I1105" s="277">
        <f>IF('statement of marks'!ED41="","",'statement of marks'!ED41)</f>
        <v>10</v>
      </c>
      <c r="J1105" s="270">
        <f>IF('statement of marks'!EE41="","",'statement of marks'!EE41)</f>
        <v>5</v>
      </c>
      <c r="K1105" s="270">
        <f>IF('statement of marks'!EF41="","",'statement of marks'!EF41)</f>
        <v>5</v>
      </c>
      <c r="L1105" s="277">
        <f>IF('statement of marks'!EG41="","",'statement of marks'!EG41)</f>
        <v>10</v>
      </c>
      <c r="M1105" s="270">
        <f>IF('statement of marks'!EI41="","",'statement of marks'!EI41)</f>
        <v>50</v>
      </c>
      <c r="N1105" s="944"/>
      <c r="O1105" s="270">
        <f>IF('statement of marks'!EJ41="","",'statement of marks'!EJ41)</f>
        <v>20</v>
      </c>
      <c r="P1105" s="277">
        <f>IF('statement of marks'!EK41="","",'statement of marks'!EK41)</f>
        <v>70</v>
      </c>
      <c r="Q1105" s="278">
        <f>IF('statement of marks'!EL41="","",'statement of marks'!EL41)</f>
        <v>100</v>
      </c>
      <c r="R1105" s="270">
        <f>IF('statement of marks'!EM41="","",'statement of marks'!EM41)</f>
        <v>70</v>
      </c>
      <c r="S1105" s="944"/>
      <c r="T1105" s="270">
        <f>IF('statement of marks'!EN41="","",'statement of marks'!EN41)</f>
        <v>30</v>
      </c>
      <c r="U1105" s="277">
        <f>IF('statement of marks'!EO41="","",'statement of marks'!EO41)</f>
        <v>100</v>
      </c>
      <c r="V1105" s="279">
        <f>IF('statement of marks'!EP41="","",'statement of marks'!EP41)</f>
        <v>200</v>
      </c>
      <c r="W1105" s="270">
        <f>IF('statement of marks'!EQ41="","",'statement of marks'!EQ41)</f>
        <v>100</v>
      </c>
      <c r="X1105" s="271" t="str">
        <f>IF('statement of marks'!ER41="","",'statement of marks'!ER41)</f>
        <v>A</v>
      </c>
    </row>
    <row r="1106" spans="1:24" ht="15" customHeight="1">
      <c r="A1106" s="283"/>
      <c r="B1106" s="774" t="s">
        <v>173</v>
      </c>
      <c r="C1106" s="784"/>
      <c r="D1106" s="792" t="s">
        <v>168</v>
      </c>
      <c r="E1106" s="792"/>
      <c r="F1106" s="792"/>
      <c r="G1106" s="792" t="s">
        <v>169</v>
      </c>
      <c r="H1106" s="792"/>
      <c r="I1106" s="792"/>
      <c r="J1106" s="792" t="s">
        <v>178</v>
      </c>
      <c r="K1106" s="792"/>
      <c r="L1106" s="792"/>
      <c r="M1106" s="792" t="s">
        <v>170</v>
      </c>
      <c r="N1106" s="792"/>
      <c r="O1106" s="792"/>
      <c r="P1106" s="792"/>
      <c r="Q1106" s="792" t="s">
        <v>223</v>
      </c>
      <c r="R1106" s="792"/>
      <c r="S1106" s="792"/>
      <c r="T1106" s="792"/>
      <c r="U1106" s="280"/>
      <c r="V1106" s="792" t="s">
        <v>218</v>
      </c>
      <c r="W1106" s="792"/>
      <c r="X1106" s="827"/>
    </row>
    <row r="1107" spans="1:24" ht="15" customHeight="1">
      <c r="A1107" s="284"/>
      <c r="B1107" s="828" t="s">
        <v>167</v>
      </c>
      <c r="C1107" s="829"/>
      <c r="D1107" s="830">
        <f>IF('statement of marks'!EU$6="","",'statement of marks'!EU$6)</f>
        <v>20</v>
      </c>
      <c r="E1107" s="830"/>
      <c r="F1107" s="830"/>
      <c r="G1107" s="830">
        <f>IF('statement of marks'!EV$6="","",'statement of marks'!EV$6)</f>
        <v>20</v>
      </c>
      <c r="H1107" s="830"/>
      <c r="I1107" s="830"/>
      <c r="J1107" s="830">
        <f>IF('statement of marks'!EX$6="","",'statement of marks'!EX$6)</f>
        <v>20</v>
      </c>
      <c r="K1107" s="830"/>
      <c r="L1107" s="830"/>
      <c r="M1107" s="830">
        <f>IF('statement of marks'!EW$6="","",'statement of marks'!EW$6)</f>
        <v>20</v>
      </c>
      <c r="N1107" s="830"/>
      <c r="O1107" s="830"/>
      <c r="P1107" s="830"/>
      <c r="Q1107" s="830">
        <f>IF('statement of marks'!EY$6="","",'statement of marks'!EY$6)</f>
        <v>20</v>
      </c>
      <c r="R1107" s="830"/>
      <c r="S1107" s="830"/>
      <c r="T1107" s="830"/>
      <c r="U1107" s="289"/>
      <c r="V1107" s="272">
        <f>IF('statement of marks'!EZ$6="","",'statement of marks'!EZ$6)</f>
        <v>100</v>
      </c>
      <c r="W1107" s="272" t="s">
        <v>222</v>
      </c>
      <c r="X1107" s="276" t="s">
        <v>69</v>
      </c>
    </row>
    <row r="1108" spans="1:24" ht="15" customHeight="1">
      <c r="A1108" s="283"/>
      <c r="B1108" s="774" t="str">
        <f>IF('statement of marks'!$EU$3="","",'statement of marks'!$EU$3)</f>
        <v>WORK EXPERIENCE</v>
      </c>
      <c r="C1108" s="784"/>
      <c r="D1108" s="783">
        <f>IF('statement of marks'!EU41="","",'statement of marks'!EU41)</f>
        <v>20</v>
      </c>
      <c r="E1108" s="783"/>
      <c r="F1108" s="783"/>
      <c r="G1108" s="783">
        <f>IF('statement of marks'!EV41="","",'statement of marks'!EV41)</f>
        <v>20</v>
      </c>
      <c r="H1108" s="783"/>
      <c r="I1108" s="783"/>
      <c r="J1108" s="783">
        <f>IF('statement of marks'!EX41="","",'statement of marks'!EX41)</f>
        <v>20</v>
      </c>
      <c r="K1108" s="783"/>
      <c r="L1108" s="783"/>
      <c r="M1108" s="783">
        <f>IF('statement of marks'!EW41="","",'statement of marks'!EW41)</f>
        <v>20</v>
      </c>
      <c r="N1108" s="783"/>
      <c r="O1108" s="783"/>
      <c r="P1108" s="783"/>
      <c r="Q1108" s="783">
        <f>IF('statement of marks'!EY41="","",'statement of marks'!EY41)</f>
        <v>20</v>
      </c>
      <c r="R1108" s="783"/>
      <c r="S1108" s="783"/>
      <c r="T1108" s="783"/>
      <c r="U1108" s="280"/>
      <c r="V1108" s="280">
        <f>IF('statement of marks'!EZ41="","",'statement of marks'!EZ41)</f>
        <v>100</v>
      </c>
      <c r="W1108" s="280">
        <f>IF('statement of marks'!FA41="","",'statement of marks'!FA41)</f>
        <v>100</v>
      </c>
      <c r="X1108" s="281" t="str">
        <f>IF('statement of marks'!FB41="","",'statement of marks'!FB41)</f>
        <v>A</v>
      </c>
    </row>
    <row r="1109" spans="1:24" ht="15" customHeight="1">
      <c r="A1109" s="283"/>
      <c r="B1109" s="774" t="str">
        <f>IF('statement of marks'!$FE$3="","",'statement of marks'!$FE$3)</f>
        <v>ART EDUCATION</v>
      </c>
      <c r="C1109" s="784"/>
      <c r="D1109" s="783">
        <f>IF('statement of marks'!FE41="","",'statement of marks'!FE41)</f>
        <v>20</v>
      </c>
      <c r="E1109" s="783"/>
      <c r="F1109" s="783"/>
      <c r="G1109" s="783">
        <f>IF('statement of marks'!FF41="","",'statement of marks'!FF41)</f>
        <v>20</v>
      </c>
      <c r="H1109" s="783"/>
      <c r="I1109" s="783"/>
      <c r="J1109" s="783">
        <f>IF('statement of marks'!FH41="","",'statement of marks'!FH41)</f>
        <v>20</v>
      </c>
      <c r="K1109" s="783"/>
      <c r="L1109" s="783"/>
      <c r="M1109" s="783">
        <f>IF('statement of marks'!FG41="","",'statement of marks'!FG41)</f>
        <v>20</v>
      </c>
      <c r="N1109" s="783"/>
      <c r="O1109" s="783"/>
      <c r="P1109" s="783"/>
      <c r="Q1109" s="783">
        <f>IF('statement of marks'!FI41="","",'statement of marks'!FI41)</f>
        <v>20</v>
      </c>
      <c r="R1109" s="783"/>
      <c r="S1109" s="783"/>
      <c r="T1109" s="783"/>
      <c r="U1109" s="280"/>
      <c r="V1109" s="280">
        <f>IF('statement of marks'!FJ41="","",'statement of marks'!FJ41)</f>
        <v>100</v>
      </c>
      <c r="W1109" s="280">
        <f>IF('statement of marks'!FK41="","",'statement of marks'!FK41)</f>
        <v>100</v>
      </c>
      <c r="X1109" s="281" t="str">
        <f>IF('statement of marks'!FL41="","",'statement of marks'!FL41)</f>
        <v>A</v>
      </c>
    </row>
    <row r="1110" spans="1:24" ht="15" customHeight="1">
      <c r="A1110" s="283"/>
      <c r="B1110" s="774" t="str">
        <f>IF('statement of marks'!$FO$3="","",'statement of marks'!$FO$3)</f>
        <v>PHYSICIAL EDUCATION</v>
      </c>
      <c r="C1110" s="784"/>
      <c r="D1110" s="783">
        <f>IF('statement of marks'!FO41="","",'statement of marks'!FO41)</f>
        <v>20</v>
      </c>
      <c r="E1110" s="783"/>
      <c r="F1110" s="783"/>
      <c r="G1110" s="783">
        <f>IF('statement of marks'!FP41="","",'statement of marks'!FP41)</f>
        <v>20</v>
      </c>
      <c r="H1110" s="783"/>
      <c r="I1110" s="783"/>
      <c r="J1110" s="783">
        <f>IF('statement of marks'!FR41="","",'statement of marks'!FR41)</f>
        <v>20</v>
      </c>
      <c r="K1110" s="783"/>
      <c r="L1110" s="783"/>
      <c r="M1110" s="783">
        <f>IF('statement of marks'!FQ41="","",'statement of marks'!FQ41)</f>
        <v>20</v>
      </c>
      <c r="N1110" s="783"/>
      <c r="O1110" s="783"/>
      <c r="P1110" s="783"/>
      <c r="Q1110" s="783">
        <f>IF('statement of marks'!FS41="","",'statement of marks'!FS41)</f>
        <v>20</v>
      </c>
      <c r="R1110" s="783"/>
      <c r="S1110" s="783"/>
      <c r="T1110" s="783"/>
      <c r="U1110" s="280"/>
      <c r="V1110" s="280">
        <f>IF('statement of marks'!FT41="","",'statement of marks'!FT41)</f>
        <v>100</v>
      </c>
      <c r="W1110" s="280">
        <f>IF('statement of marks'!FU41="","",'statement of marks'!FU41)</f>
        <v>100</v>
      </c>
      <c r="X1110" s="281" t="str">
        <f>IF('statement of marks'!FV41="","",'statement of marks'!FV41)</f>
        <v>A</v>
      </c>
    </row>
    <row r="1111" spans="1:24" ht="15" customHeight="1">
      <c r="A1111" s="283"/>
      <c r="B1111" s="771" t="s">
        <v>174</v>
      </c>
      <c r="C1111" s="774"/>
      <c r="D1111" s="792" t="str">
        <f>details!$DZ$3</f>
        <v>AUGUST</v>
      </c>
      <c r="E1111" s="792"/>
      <c r="F1111" s="792"/>
      <c r="G1111" s="792" t="str">
        <f>details!$ED$3</f>
        <v>OCTOBER</v>
      </c>
      <c r="H1111" s="792"/>
      <c r="I1111" s="792"/>
      <c r="J1111" s="792" t="str">
        <f>details!$EL$3</f>
        <v>FEBURARY</v>
      </c>
      <c r="K1111" s="792"/>
      <c r="L1111" s="792"/>
      <c r="M1111" s="792" t="str">
        <f>details!$EH$3</f>
        <v>DECEMBER</v>
      </c>
      <c r="N1111" s="792"/>
      <c r="O1111" s="792"/>
      <c r="P1111" s="792"/>
      <c r="Q1111" s="792" t="str">
        <f>details!$EP$3</f>
        <v>GRAND TOAL</v>
      </c>
      <c r="R1111" s="792"/>
      <c r="S1111" s="792"/>
      <c r="T1111" s="792"/>
      <c r="U1111" s="759" t="s">
        <v>119</v>
      </c>
      <c r="V1111" s="760"/>
      <c r="W1111" s="760"/>
      <c r="X1111" s="761"/>
    </row>
    <row r="1112" spans="1:24" ht="15" customHeight="1">
      <c r="A1112" s="283"/>
      <c r="B1112" s="774" t="s">
        <v>176</v>
      </c>
      <c r="C1112" s="784"/>
      <c r="D1112" s="826" t="str">
        <f>IF(details!EA41="","",details!EA41)</f>
        <v/>
      </c>
      <c r="E1112" s="826"/>
      <c r="F1112" s="826"/>
      <c r="G1112" s="826" t="str">
        <f>IF(details!EE41="","",details!EE41)</f>
        <v/>
      </c>
      <c r="H1112" s="826"/>
      <c r="I1112" s="826"/>
      <c r="J1112" s="826" t="str">
        <f>IF(details!EM41="","",details!EM41)</f>
        <v/>
      </c>
      <c r="K1112" s="826"/>
      <c r="L1112" s="826"/>
      <c r="M1112" s="826" t="str">
        <f>IF(details!EI41="","",details!EI41)</f>
        <v/>
      </c>
      <c r="N1112" s="826"/>
      <c r="O1112" s="826"/>
      <c r="P1112" s="826"/>
      <c r="Q1112" s="826" t="str">
        <f>IF(details!EQ41="","",details!EQ41)</f>
        <v/>
      </c>
      <c r="R1112" s="826"/>
      <c r="S1112" s="826"/>
      <c r="T1112" s="826"/>
      <c r="U1112" s="762">
        <f>'statement of marks'!$HL$108</f>
        <v>45046</v>
      </c>
      <c r="V1112" s="763"/>
      <c r="W1112" s="763"/>
      <c r="X1112" s="764"/>
    </row>
    <row r="1113" spans="1:24" ht="15" customHeight="1">
      <c r="A1113" s="283"/>
      <c r="B1113" s="823" t="s">
        <v>175</v>
      </c>
      <c r="C1113" s="824"/>
      <c r="D1113" s="825" t="str">
        <f>IF(details!DZ41="","",details!DZ41)</f>
        <v/>
      </c>
      <c r="E1113" s="825"/>
      <c r="F1113" s="825"/>
      <c r="G1113" s="825" t="str">
        <f>IF(details!ED41="","",details!ED41)</f>
        <v/>
      </c>
      <c r="H1113" s="825"/>
      <c r="I1113" s="825"/>
      <c r="J1113" s="825" t="str">
        <f>IF(details!EL41="","",details!EL41)</f>
        <v/>
      </c>
      <c r="K1113" s="825"/>
      <c r="L1113" s="825"/>
      <c r="M1113" s="825" t="str">
        <f>IF(details!EH41="","",details!EH41)</f>
        <v/>
      </c>
      <c r="N1113" s="825"/>
      <c r="O1113" s="825"/>
      <c r="P1113" s="825"/>
      <c r="Q1113" s="825" t="str">
        <f>IF(details!EP41="","",details!EP41)</f>
        <v/>
      </c>
      <c r="R1113" s="825"/>
      <c r="S1113" s="825"/>
      <c r="T1113" s="825"/>
      <c r="U1113" s="759"/>
      <c r="V1113" s="760"/>
      <c r="W1113" s="760"/>
      <c r="X1113" s="761"/>
    </row>
    <row r="1114" spans="1:24" ht="15" customHeight="1">
      <c r="A1114" s="816"/>
      <c r="B1114" s="818" t="s">
        <v>235</v>
      </c>
      <c r="C1114" s="819"/>
      <c r="D1114" s="813" t="s">
        <v>190</v>
      </c>
      <c r="E1114" s="813"/>
      <c r="F1114" s="813"/>
      <c r="G1114" s="813" t="s">
        <v>191</v>
      </c>
      <c r="H1114" s="813"/>
      <c r="I1114" s="813"/>
      <c r="J1114" s="813" t="s">
        <v>148</v>
      </c>
      <c r="K1114" s="813"/>
      <c r="L1114" s="813"/>
      <c r="M1114" s="813" t="s">
        <v>224</v>
      </c>
      <c r="N1114" s="813"/>
      <c r="O1114" s="813"/>
      <c r="P1114" s="813"/>
      <c r="Q1114" s="822" t="s">
        <v>196</v>
      </c>
      <c r="R1114" s="822"/>
      <c r="S1114" s="822"/>
      <c r="T1114" s="822"/>
      <c r="U1114" s="813" t="s">
        <v>233</v>
      </c>
      <c r="V1114" s="813"/>
      <c r="W1114" s="813"/>
      <c r="X1114" s="815"/>
    </row>
    <row r="1115" spans="1:24" ht="15" customHeight="1">
      <c r="A1115" s="817"/>
      <c r="B1115" s="820"/>
      <c r="C1115" s="821"/>
      <c r="D1115" s="813">
        <f>'statement of marks'!HJ41</f>
        <v>1200</v>
      </c>
      <c r="E1115" s="813"/>
      <c r="F1115" s="813"/>
      <c r="G1115" s="813">
        <f>'statement of marks'!HK41</f>
        <v>1080</v>
      </c>
      <c r="H1115" s="813"/>
      <c r="I1115" s="813"/>
      <c r="J1115" s="814">
        <f>'statement of marks'!HL41</f>
        <v>90</v>
      </c>
      <c r="K1115" s="814"/>
      <c r="L1115" s="814"/>
      <c r="M1115" s="813" t="str">
        <f>'statement of marks'!HO41</f>
        <v>A</v>
      </c>
      <c r="N1115" s="813"/>
      <c r="O1115" s="813"/>
      <c r="P1115" s="813"/>
      <c r="Q1115" s="813">
        <f>'statement of marks'!HN41</f>
        <v>7.9999999999999947</v>
      </c>
      <c r="R1115" s="813"/>
      <c r="S1115" s="813"/>
      <c r="T1115" s="813"/>
      <c r="U1115" s="813" t="str">
        <f>'statement of marks'!HI41</f>
        <v>PASSED</v>
      </c>
      <c r="V1115" s="813"/>
      <c r="W1115" s="813"/>
      <c r="X1115" s="815"/>
    </row>
    <row r="1116" spans="1:24" ht="15" customHeight="1">
      <c r="A1116" s="283"/>
      <c r="B1116" s="811" t="s">
        <v>177</v>
      </c>
      <c r="C1116" s="812"/>
      <c r="D1116" s="792"/>
      <c r="E1116" s="792"/>
      <c r="F1116" s="792"/>
      <c r="G1116" s="792"/>
      <c r="H1116" s="792"/>
      <c r="I1116" s="792"/>
      <c r="J1116" s="792"/>
      <c r="K1116" s="792"/>
      <c r="L1116" s="792"/>
      <c r="M1116" s="792"/>
      <c r="N1116" s="792"/>
      <c r="O1116" s="792"/>
      <c r="P1116" s="792"/>
      <c r="Q1116" s="792"/>
      <c r="R1116" s="792"/>
      <c r="S1116" s="792"/>
      <c r="T1116" s="792"/>
      <c r="U1116" s="793"/>
      <c r="V1116" s="794"/>
      <c r="W1116" s="794"/>
      <c r="X1116" s="804"/>
    </row>
    <row r="1117" spans="1:24" ht="15" customHeight="1">
      <c r="A1117" s="283"/>
      <c r="B1117" s="809" t="s">
        <v>162</v>
      </c>
      <c r="C1117" s="810"/>
      <c r="D1117" s="792"/>
      <c r="E1117" s="792"/>
      <c r="F1117" s="792"/>
      <c r="G1117" s="792"/>
      <c r="H1117" s="792"/>
      <c r="I1117" s="792"/>
      <c r="J1117" s="792"/>
      <c r="K1117" s="792"/>
      <c r="L1117" s="792"/>
      <c r="M1117" s="792"/>
      <c r="N1117" s="792"/>
      <c r="O1117" s="792"/>
      <c r="P1117" s="792"/>
      <c r="Q1117" s="792"/>
      <c r="R1117" s="792"/>
      <c r="S1117" s="792"/>
      <c r="T1117" s="792"/>
      <c r="U1117" s="796"/>
      <c r="V1117" s="797"/>
      <c r="W1117" s="797"/>
      <c r="X1117" s="805"/>
    </row>
    <row r="1118" spans="1:24" ht="15" customHeight="1">
      <c r="A1118" s="283"/>
      <c r="B1118" s="811" t="s">
        <v>163</v>
      </c>
      <c r="C1118" s="812"/>
      <c r="D1118" s="792"/>
      <c r="E1118" s="792"/>
      <c r="F1118" s="792"/>
      <c r="G1118" s="792"/>
      <c r="H1118" s="792"/>
      <c r="I1118" s="792"/>
      <c r="J1118" s="792"/>
      <c r="K1118" s="792"/>
      <c r="L1118" s="792"/>
      <c r="M1118" s="792"/>
      <c r="N1118" s="792"/>
      <c r="O1118" s="792"/>
      <c r="P1118" s="792"/>
      <c r="Q1118" s="793" t="s">
        <v>225</v>
      </c>
      <c r="R1118" s="794"/>
      <c r="S1118" s="794"/>
      <c r="T1118" s="795"/>
      <c r="U1118" s="806"/>
      <c r="V1118" s="807"/>
      <c r="W1118" s="807"/>
      <c r="X1118" s="808"/>
    </row>
    <row r="1119" spans="1:24" ht="15" customHeight="1">
      <c r="A1119" s="283"/>
      <c r="B1119" s="802" t="s">
        <v>164</v>
      </c>
      <c r="C1119" s="803"/>
      <c r="D1119" s="792"/>
      <c r="E1119" s="792"/>
      <c r="F1119" s="792"/>
      <c r="G1119" s="792"/>
      <c r="H1119" s="792"/>
      <c r="I1119" s="792"/>
      <c r="J1119" s="792"/>
      <c r="K1119" s="792"/>
      <c r="L1119" s="792"/>
      <c r="M1119" s="792"/>
      <c r="N1119" s="792"/>
      <c r="O1119" s="792"/>
      <c r="P1119" s="792"/>
      <c r="Q1119" s="796"/>
      <c r="R1119" s="797"/>
      <c r="S1119" s="797"/>
      <c r="T1119" s="798"/>
      <c r="U1119" s="785" t="s">
        <v>164</v>
      </c>
      <c r="V1119" s="785"/>
      <c r="W1119" s="785"/>
      <c r="X1119" s="786"/>
    </row>
    <row r="1120" spans="1:24" ht="15" customHeight="1" thickBot="1">
      <c r="A1120" s="282"/>
      <c r="B1120" s="787" t="s">
        <v>226</v>
      </c>
      <c r="C1120" s="788"/>
      <c r="D1120" s="789"/>
      <c r="E1120" s="789"/>
      <c r="F1120" s="789"/>
      <c r="G1120" s="789"/>
      <c r="H1120" s="789"/>
      <c r="I1120" s="789"/>
      <c r="J1120" s="789"/>
      <c r="K1120" s="789"/>
      <c r="L1120" s="789"/>
      <c r="M1120" s="789"/>
      <c r="N1120" s="789"/>
      <c r="O1120" s="789"/>
      <c r="P1120" s="789"/>
      <c r="Q1120" s="799"/>
      <c r="R1120" s="800"/>
      <c r="S1120" s="800"/>
      <c r="T1120" s="801"/>
      <c r="U1120" s="790" t="s">
        <v>180</v>
      </c>
      <c r="V1120" s="790"/>
      <c r="W1120" s="790"/>
      <c r="X1120" s="791"/>
    </row>
    <row r="1121" spans="1:24" ht="15" customHeight="1">
      <c r="A1121" s="285"/>
      <c r="B1121" s="765" t="s">
        <v>179</v>
      </c>
      <c r="C1121" s="766"/>
      <c r="D1121" s="766"/>
      <c r="E1121" s="766"/>
      <c r="F1121" s="766"/>
      <c r="G1121" s="766"/>
      <c r="H1121" s="766"/>
      <c r="I1121" s="766"/>
      <c r="J1121" s="766"/>
      <c r="K1121" s="766"/>
      <c r="L1121" s="766"/>
      <c r="M1121" s="766"/>
      <c r="N1121" s="766"/>
      <c r="O1121" s="766"/>
      <c r="P1121" s="766"/>
      <c r="Q1121" s="766"/>
      <c r="R1121" s="766"/>
      <c r="S1121" s="766"/>
      <c r="T1121" s="766"/>
      <c r="U1121" s="766"/>
      <c r="V1121" s="766"/>
      <c r="W1121" s="766"/>
      <c r="X1121" s="767"/>
    </row>
    <row r="1122" spans="1:24" ht="15" customHeight="1">
      <c r="A1122" s="283"/>
      <c r="B1122" s="768" t="str">
        <f>IF('statement of marks'!$A$1="","",'statement of marks'!$A$1)</f>
        <v>GOVT. HR. SEC. SCHOOL, MARJEEVI, NIMBAHERA</v>
      </c>
      <c r="C1122" s="769"/>
      <c r="D1122" s="769"/>
      <c r="E1122" s="769"/>
      <c r="F1122" s="769"/>
      <c r="G1122" s="769"/>
      <c r="H1122" s="769"/>
      <c r="I1122" s="769"/>
      <c r="J1122" s="769"/>
      <c r="K1122" s="769"/>
      <c r="L1122" s="769"/>
      <c r="M1122" s="769"/>
      <c r="N1122" s="769"/>
      <c r="O1122" s="769"/>
      <c r="P1122" s="769"/>
      <c r="Q1122" s="769"/>
      <c r="R1122" s="769"/>
      <c r="S1122" s="769"/>
      <c r="T1122" s="769"/>
      <c r="U1122" s="769"/>
      <c r="V1122" s="769"/>
      <c r="W1122" s="769"/>
      <c r="X1122" s="770"/>
    </row>
    <row r="1123" spans="1:24" ht="15" customHeight="1">
      <c r="A1123" s="283"/>
      <c r="B1123" s="771" t="s">
        <v>118</v>
      </c>
      <c r="C1123" s="771"/>
      <c r="D1123" s="771" t="str">
        <f>IF('statement of marks'!$H$3="","",'statement of marks'!$H$3)</f>
        <v>2022-23</v>
      </c>
      <c r="E1123" s="771"/>
      <c r="F1123" s="771"/>
      <c r="G1123" s="771"/>
      <c r="H1123" s="771"/>
      <c r="I1123" s="771"/>
      <c r="J1123" s="771"/>
      <c r="K1123" s="771"/>
      <c r="L1123" s="771"/>
      <c r="M1123" s="771"/>
      <c r="N1123" s="771"/>
      <c r="O1123" s="771"/>
      <c r="P1123" s="771"/>
      <c r="Q1123" s="771"/>
      <c r="R1123" s="771"/>
      <c r="S1123" s="771"/>
      <c r="T1123" s="771"/>
      <c r="U1123" s="771"/>
      <c r="V1123" s="771"/>
      <c r="W1123" s="771"/>
      <c r="X1123" s="772"/>
    </row>
    <row r="1124" spans="1:24" ht="15" customHeight="1">
      <c r="A1124" s="283"/>
      <c r="B1124" s="771" t="s">
        <v>158</v>
      </c>
      <c r="C1124" s="771"/>
      <c r="D1124" s="771" t="str">
        <f>IF('statement of marks'!I42="","",'statement of marks'!I42)</f>
        <v>A36</v>
      </c>
      <c r="E1124" s="771"/>
      <c r="F1124" s="771"/>
      <c r="G1124" s="771"/>
      <c r="H1124" s="771"/>
      <c r="I1124" s="771"/>
      <c r="J1124" s="771"/>
      <c r="K1124" s="771"/>
      <c r="L1124" s="771"/>
      <c r="M1124" s="771"/>
      <c r="N1124" s="771"/>
      <c r="O1124" s="771"/>
      <c r="P1124" s="771"/>
      <c r="Q1124" s="771"/>
      <c r="R1124" s="771"/>
      <c r="S1124" s="771"/>
      <c r="T1124" s="771"/>
      <c r="U1124" s="771"/>
      <c r="V1124" s="771"/>
      <c r="W1124" s="771"/>
      <c r="X1124" s="772"/>
    </row>
    <row r="1125" spans="1:24" ht="15" customHeight="1">
      <c r="A1125" s="283"/>
      <c r="B1125" s="771" t="s">
        <v>20</v>
      </c>
      <c r="C1125" s="771"/>
      <c r="D1125" s="771" t="str">
        <f>IF('statement of marks'!J42="","",'statement of marks'!J42)</f>
        <v>B36</v>
      </c>
      <c r="E1125" s="771"/>
      <c r="F1125" s="771"/>
      <c r="G1125" s="771"/>
      <c r="H1125" s="771"/>
      <c r="I1125" s="771"/>
      <c r="J1125" s="771"/>
      <c r="K1125" s="771"/>
      <c r="L1125" s="771"/>
      <c r="M1125" s="771"/>
      <c r="N1125" s="771"/>
      <c r="O1125" s="771"/>
      <c r="P1125" s="771"/>
      <c r="Q1125" s="771"/>
      <c r="R1125" s="771"/>
      <c r="S1125" s="771"/>
      <c r="T1125" s="771"/>
      <c r="U1125" s="771"/>
      <c r="V1125" s="771"/>
      <c r="W1125" s="771"/>
      <c r="X1125" s="772"/>
    </row>
    <row r="1126" spans="1:24" ht="15" customHeight="1">
      <c r="A1126" s="283"/>
      <c r="B1126" s="773" t="s">
        <v>21</v>
      </c>
      <c r="C1126" s="773"/>
      <c r="D1126" s="773" t="str">
        <f>IF('statement of marks'!K42="","",'statement of marks'!K42)</f>
        <v>C36</v>
      </c>
      <c r="E1126" s="773"/>
      <c r="F1126" s="773"/>
      <c r="G1126" s="771"/>
      <c r="H1126" s="771"/>
      <c r="I1126" s="771"/>
      <c r="J1126" s="771"/>
      <c r="K1126" s="771"/>
      <c r="L1126" s="771"/>
      <c r="M1126" s="771"/>
      <c r="N1126" s="771"/>
      <c r="O1126" s="771"/>
      <c r="P1126" s="771"/>
      <c r="Q1126" s="771"/>
      <c r="R1126" s="771"/>
      <c r="S1126" s="771"/>
      <c r="T1126" s="771"/>
      <c r="U1126" s="771"/>
      <c r="V1126" s="771"/>
      <c r="W1126" s="771"/>
      <c r="X1126" s="772"/>
    </row>
    <row r="1127" spans="1:24" ht="15" customHeight="1">
      <c r="A1127" s="283"/>
      <c r="B1127" s="771" t="s">
        <v>159</v>
      </c>
      <c r="C1127" s="771"/>
      <c r="D1127" s="771" t="str">
        <f>IF('statement of marks'!$G$3="","",'statement of marks'!$G$3)</f>
        <v>6 A</v>
      </c>
      <c r="E1127" s="771"/>
      <c r="F1127" s="774"/>
      <c r="G1127" s="775" t="s">
        <v>160</v>
      </c>
      <c r="H1127" s="775"/>
      <c r="I1127" s="775"/>
      <c r="J1127" s="775">
        <f>IF('statement of marks'!D42="","",'statement of marks'!D42)</f>
        <v>836</v>
      </c>
      <c r="K1127" s="775"/>
      <c r="L1127" s="775"/>
      <c r="M1127" s="776" t="s">
        <v>79</v>
      </c>
      <c r="N1127" s="938"/>
      <c r="O1127" s="775"/>
      <c r="P1127" s="775"/>
      <c r="Q1127" s="775" t="str">
        <f>IF('statement of marks'!F42="","",'statement of marks'!F42)</f>
        <v/>
      </c>
      <c r="R1127" s="775"/>
      <c r="S1127" s="775"/>
      <c r="T1127" s="777"/>
      <c r="U1127" s="778" t="str">
        <f>IF('statement of marks'!$I$3="","",'statement of marks'!$I$3)</f>
        <v>SCHOOL DISE CODE</v>
      </c>
      <c r="V1127" s="779"/>
      <c r="W1127" s="779"/>
      <c r="X1127" s="780"/>
    </row>
    <row r="1128" spans="1:24" ht="15" customHeight="1">
      <c r="A1128" s="283"/>
      <c r="B1128" s="263" t="s">
        <v>172</v>
      </c>
      <c r="C1128" s="264"/>
      <c r="D1128" s="781" t="str">
        <f>IF('statement of marks'!G42="","",'statement of marks'!G42)</f>
        <v/>
      </c>
      <c r="E1128" s="782"/>
      <c r="F1128" s="782"/>
      <c r="G1128" s="834" t="str">
        <f>IF('statement of marks'!H42="","",'statement of marks'!H42)</f>
        <v/>
      </c>
      <c r="H1128" s="834"/>
      <c r="I1128" s="834"/>
      <c r="J1128" s="834"/>
      <c r="K1128" s="834"/>
      <c r="L1128" s="834"/>
      <c r="M1128" s="834"/>
      <c r="N1128" s="834"/>
      <c r="O1128" s="834"/>
      <c r="P1128" s="834"/>
      <c r="Q1128" s="834"/>
      <c r="R1128" s="834"/>
      <c r="S1128" s="834"/>
      <c r="T1128" s="835"/>
      <c r="U1128" s="774" t="str">
        <f>IF('statement of marks'!$J$3="","",'statement of marks'!$J$3)</f>
        <v>08291009401</v>
      </c>
      <c r="V1128" s="784"/>
      <c r="W1128" s="784"/>
      <c r="X1128" s="836"/>
    </row>
    <row r="1129" spans="1:24" ht="15" customHeight="1">
      <c r="A1129" s="283"/>
      <c r="B1129" s="265" t="s">
        <v>161</v>
      </c>
      <c r="C1129" s="266" t="s">
        <v>166</v>
      </c>
      <c r="D1129" s="837" t="s">
        <v>168</v>
      </c>
      <c r="E1129" s="837"/>
      <c r="F1129" s="837"/>
      <c r="G1129" s="837" t="s">
        <v>169</v>
      </c>
      <c r="H1129" s="837"/>
      <c r="I1129" s="837"/>
      <c r="J1129" s="837" t="s">
        <v>170</v>
      </c>
      <c r="K1129" s="837"/>
      <c r="L1129" s="837"/>
      <c r="M1129" s="838" t="s">
        <v>171</v>
      </c>
      <c r="N1129" s="838"/>
      <c r="O1129" s="838"/>
      <c r="P1129" s="838"/>
      <c r="Q1129" s="839" t="s">
        <v>217</v>
      </c>
      <c r="R1129" s="841" t="s">
        <v>91</v>
      </c>
      <c r="S1129" s="841"/>
      <c r="T1129" s="841"/>
      <c r="U1129" s="842"/>
      <c r="V1129" s="783" t="s">
        <v>218</v>
      </c>
      <c r="W1129" s="783"/>
      <c r="X1129" s="831"/>
    </row>
    <row r="1130" spans="1:24" ht="15" customHeight="1">
      <c r="A1130" s="283"/>
      <c r="B1130" s="265"/>
      <c r="C1130" s="266"/>
      <c r="D1130" s="267" t="s">
        <v>219</v>
      </c>
      <c r="E1130" s="267" t="s">
        <v>220</v>
      </c>
      <c r="F1130" s="268" t="s">
        <v>221</v>
      </c>
      <c r="G1130" s="267" t="s">
        <v>219</v>
      </c>
      <c r="H1130" s="267" t="s">
        <v>220</v>
      </c>
      <c r="I1130" s="268" t="s">
        <v>221</v>
      </c>
      <c r="J1130" s="267" t="s">
        <v>219</v>
      </c>
      <c r="K1130" s="267" t="s">
        <v>220</v>
      </c>
      <c r="L1130" s="268" t="s">
        <v>221</v>
      </c>
      <c r="M1130" s="267" t="s">
        <v>219</v>
      </c>
      <c r="N1130" s="943" t="s">
        <v>332</v>
      </c>
      <c r="O1130" s="267" t="s">
        <v>220</v>
      </c>
      <c r="P1130" s="268" t="s">
        <v>221</v>
      </c>
      <c r="Q1130" s="840"/>
      <c r="R1130" s="267" t="s">
        <v>219</v>
      </c>
      <c r="S1130" s="943" t="s">
        <v>332</v>
      </c>
      <c r="T1130" s="267" t="s">
        <v>220</v>
      </c>
      <c r="U1130" s="268" t="s">
        <v>221</v>
      </c>
      <c r="V1130" s="269" t="s">
        <v>26</v>
      </c>
      <c r="W1130" s="270" t="s">
        <v>222</v>
      </c>
      <c r="X1130" s="271" t="s">
        <v>69</v>
      </c>
    </row>
    <row r="1131" spans="1:24" ht="15" customHeight="1">
      <c r="A1131" s="284"/>
      <c r="B1131" s="832" t="s">
        <v>167</v>
      </c>
      <c r="C1131" s="833"/>
      <c r="D1131" s="272">
        <f>IF('statement of marks'!L$6="","",'statement of marks'!L$6)</f>
        <v>5</v>
      </c>
      <c r="E1131" s="272">
        <f>IF('statement of marks'!M$6="","",'statement of marks'!M$6)</f>
        <v>5</v>
      </c>
      <c r="F1131" s="273">
        <f>IF('statement of marks'!N$6="","",'statement of marks'!N$6)</f>
        <v>10</v>
      </c>
      <c r="G1131" s="272">
        <f>IF('statement of marks'!O$6="","",'statement of marks'!O$6)</f>
        <v>5</v>
      </c>
      <c r="H1131" s="272">
        <f>IF('statement of marks'!P$6="","",'statement of marks'!P$6)</f>
        <v>5</v>
      </c>
      <c r="I1131" s="273">
        <f>IF('statement of marks'!Q$6="","",'statement of marks'!Q$6)</f>
        <v>10</v>
      </c>
      <c r="J1131" s="272">
        <f>IF('statement of marks'!R$6="","",'statement of marks'!R$6)</f>
        <v>5</v>
      </c>
      <c r="K1131" s="272">
        <f>IF('statement of marks'!S$6="","",'statement of marks'!S$6)</f>
        <v>5</v>
      </c>
      <c r="L1131" s="273">
        <f>IF('statement of marks'!T$6="","",'statement of marks'!T$6)</f>
        <v>10</v>
      </c>
      <c r="M1131" s="272">
        <f>IF('statement of marks'!V$6="","",'statement of marks'!V$6)</f>
        <v>30</v>
      </c>
      <c r="N1131" s="944">
        <f>IF('statement of marks'!W$6="","",'statement of marks'!W$6)</f>
        <v>30</v>
      </c>
      <c r="O1131" s="272">
        <f>IF('statement of marks'!X$6="","",'statement of marks'!X$6)</f>
        <v>10</v>
      </c>
      <c r="P1131" s="273">
        <f>IF('statement of marks'!Y$6="","",'statement of marks'!Y$6)</f>
        <v>70</v>
      </c>
      <c r="Q1131" s="274">
        <f>IF('statement of marks'!Z$6="","",'statement of marks'!Z$6)</f>
        <v>100</v>
      </c>
      <c r="R1131" s="272">
        <f>IF('statement of marks'!AA$6="","",'statement of marks'!AA$6)</f>
        <v>40</v>
      </c>
      <c r="S1131" s="944">
        <f>IF('statement of marks'!AB$6="","",'statement of marks'!AB$6)</f>
        <v>40</v>
      </c>
      <c r="T1131" s="272">
        <f>IF('statement of marks'!AC$6="","",'statement of marks'!AC$6)</f>
        <v>20</v>
      </c>
      <c r="U1131" s="273">
        <f>IF('statement of marks'!AD$6="","",'statement of marks'!AD$6)</f>
        <v>100</v>
      </c>
      <c r="V1131" s="275">
        <f>IF('statement of marks'!AE$6="","",'statement of marks'!AE$6)</f>
        <v>200</v>
      </c>
      <c r="W1131" s="272" t="str">
        <f>IF('statement of marks'!AF$6="","",'statement of marks'!AF$6)</f>
        <v/>
      </c>
      <c r="X1131" s="276" t="str">
        <f>IF('statement of marks'!AG$6="","",'statement of marks'!AG$6)</f>
        <v/>
      </c>
    </row>
    <row r="1132" spans="1:24" ht="15" customHeight="1">
      <c r="A1132" s="283"/>
      <c r="B1132" s="774" t="str">
        <f>IF('statement of marks'!$L$3="","",'statement of marks'!$L$3)</f>
        <v>HINDI</v>
      </c>
      <c r="C1132" s="784"/>
      <c r="D1132" s="270">
        <f>IF('statement of marks'!L42="","",'statement of marks'!L42)</f>
        <v>5</v>
      </c>
      <c r="E1132" s="270">
        <f>IF('statement of marks'!M42="","",'statement of marks'!M42)</f>
        <v>5</v>
      </c>
      <c r="F1132" s="277">
        <f>IF('statement of marks'!N42="","",'statement of marks'!N42)</f>
        <v>10</v>
      </c>
      <c r="G1132" s="270">
        <f>IF('statement of marks'!O42="","",'statement of marks'!O42)</f>
        <v>5</v>
      </c>
      <c r="H1132" s="270">
        <f>IF('statement of marks'!P42="","",'statement of marks'!P42)</f>
        <v>5</v>
      </c>
      <c r="I1132" s="277">
        <f>IF('statement of marks'!Q42="","",'statement of marks'!Q42)</f>
        <v>10</v>
      </c>
      <c r="J1132" s="270">
        <f>IF('statement of marks'!R42="","",'statement of marks'!R42)</f>
        <v>5</v>
      </c>
      <c r="K1132" s="270">
        <f>IF('statement of marks'!S42="","",'statement of marks'!S42)</f>
        <v>5</v>
      </c>
      <c r="L1132" s="277">
        <f>IF('statement of marks'!T42="","",'statement of marks'!T42)</f>
        <v>10</v>
      </c>
      <c r="M1132" s="270">
        <f>IF('statement of marks'!V42="","",'statement of marks'!V42)</f>
        <v>25</v>
      </c>
      <c r="N1132" s="944">
        <f>IF('statement of marks'!W42="","",'statement of marks'!W42)</f>
        <v>25</v>
      </c>
      <c r="O1132" s="270">
        <f>IF('statement of marks'!X42="","",'statement of marks'!X42)</f>
        <v>5</v>
      </c>
      <c r="P1132" s="277">
        <f>IF('statement of marks'!Y42="","",'statement of marks'!Y42)</f>
        <v>55</v>
      </c>
      <c r="Q1132" s="278">
        <f>IF('statement of marks'!Z42="","",'statement of marks'!Z42)</f>
        <v>85</v>
      </c>
      <c r="R1132" s="270">
        <f>IF('statement of marks'!AA42="","",'statement of marks'!AA42)</f>
        <v>25</v>
      </c>
      <c r="S1132" s="944">
        <f>IF('statement of marks'!AB42="","",'statement of marks'!AB42)</f>
        <v>25</v>
      </c>
      <c r="T1132" s="270">
        <f>IF('statement of marks'!AC42="","",'statement of marks'!AC42)</f>
        <v>20</v>
      </c>
      <c r="U1132" s="277">
        <f>IF('statement of marks'!AD42="","",'statement of marks'!AD42)</f>
        <v>70</v>
      </c>
      <c r="V1132" s="279">
        <f>IF('statement of marks'!AE42="","",'statement of marks'!AE42)</f>
        <v>155</v>
      </c>
      <c r="W1132" s="270">
        <f>IF('statement of marks'!AF42="","",'statement of marks'!AF42)</f>
        <v>78</v>
      </c>
      <c r="X1132" s="271" t="str">
        <f>IF('statement of marks'!AG42="","",'statement of marks'!AG42)</f>
        <v>B</v>
      </c>
    </row>
    <row r="1133" spans="1:24" ht="15" customHeight="1">
      <c r="A1133" s="283"/>
      <c r="B1133" s="774" t="str">
        <f>IF('statement of marks'!$AJ$3="","",'statement of marks'!$AJ$3)</f>
        <v>ENGLISH</v>
      </c>
      <c r="C1133" s="784"/>
      <c r="D1133" s="270">
        <f>IF('statement of marks'!AJ42="","",'statement of marks'!AJ42)</f>
        <v>5</v>
      </c>
      <c r="E1133" s="270">
        <f>IF('statement of marks'!AK42="","",'statement of marks'!AK42)</f>
        <v>5</v>
      </c>
      <c r="F1133" s="277">
        <f>IF('statement of marks'!AL42="","",'statement of marks'!AL42)</f>
        <v>10</v>
      </c>
      <c r="G1133" s="270">
        <f>IF('statement of marks'!AM42="","",'statement of marks'!AM42)</f>
        <v>5</v>
      </c>
      <c r="H1133" s="270">
        <f>IF('statement of marks'!AN42="","",'statement of marks'!AN42)</f>
        <v>5</v>
      </c>
      <c r="I1133" s="277">
        <f>IF('statement of marks'!AO42="","",'statement of marks'!AO42)</f>
        <v>10</v>
      </c>
      <c r="J1133" s="270">
        <f>IF('statement of marks'!AP42="","",'statement of marks'!AP42)</f>
        <v>5</v>
      </c>
      <c r="K1133" s="270">
        <f>IF('statement of marks'!AQ42="","",'statement of marks'!AQ42)</f>
        <v>5</v>
      </c>
      <c r="L1133" s="277">
        <f>IF('statement of marks'!AR42="","",'statement of marks'!AR42)</f>
        <v>10</v>
      </c>
      <c r="M1133" s="270">
        <f>IF('statement of marks'!AT42="","",'statement of marks'!AT42)</f>
        <v>25</v>
      </c>
      <c r="N1133" s="944">
        <f>IF('statement of marks'!AU42="","",'statement of marks'!AU42)</f>
        <v>25</v>
      </c>
      <c r="O1133" s="270">
        <f>IF('statement of marks'!AV42="","",'statement of marks'!AV42)</f>
        <v>5</v>
      </c>
      <c r="P1133" s="277">
        <f>IF('statement of marks'!AW42="","",'statement of marks'!AW42)</f>
        <v>55</v>
      </c>
      <c r="Q1133" s="278">
        <f>IF('statement of marks'!AX42="","",'statement of marks'!AX42)</f>
        <v>85</v>
      </c>
      <c r="R1133" s="270">
        <f>IF('statement of marks'!AY42="","",'statement of marks'!AY42)</f>
        <v>25</v>
      </c>
      <c r="S1133" s="944">
        <f>IF('statement of marks'!AZ42="","",'statement of marks'!AZ42)</f>
        <v>25</v>
      </c>
      <c r="T1133" s="270">
        <f>IF('statement of marks'!BA42="","",'statement of marks'!BA42)</f>
        <v>20</v>
      </c>
      <c r="U1133" s="277">
        <f>IF('statement of marks'!BB42="","",'statement of marks'!BB42)</f>
        <v>70</v>
      </c>
      <c r="V1133" s="279">
        <f>IF('statement of marks'!BC42="","",'statement of marks'!BC42)</f>
        <v>155</v>
      </c>
      <c r="W1133" s="270">
        <f>IF('statement of marks'!BD42="","",'statement of marks'!BD42)</f>
        <v>78</v>
      </c>
      <c r="X1133" s="271" t="str">
        <f>IF('statement of marks'!BE42="","",'statement of marks'!BE42)</f>
        <v>B</v>
      </c>
    </row>
    <row r="1134" spans="1:24" ht="15" customHeight="1">
      <c r="A1134" s="283"/>
      <c r="B1134" s="774" t="str">
        <f>IF('statement of marks'!BH42="s","SANSKRIT",IF('statement of marks'!BH42="u","URDU",IF('statement of marks'!BH42="g","GUJRATI",IF('statement of marks'!BH42="p","PUNJABI",IF('statement of marks'!BH42="sd","fla/kh","THIRD LANGUAGE")))))</f>
        <v>SANSKRIT</v>
      </c>
      <c r="C1134" s="784"/>
      <c r="D1134" s="270">
        <f>IF('statement of marks'!BI42="","",'statement of marks'!BI42)</f>
        <v>5</v>
      </c>
      <c r="E1134" s="270">
        <f>IF('statement of marks'!BJ42="","",'statement of marks'!BJ42)</f>
        <v>5</v>
      </c>
      <c r="F1134" s="277">
        <f>IF('statement of marks'!BK42="","",'statement of marks'!BK42)</f>
        <v>10</v>
      </c>
      <c r="G1134" s="270">
        <f>IF('statement of marks'!BL42="","",'statement of marks'!BL42)</f>
        <v>5</v>
      </c>
      <c r="H1134" s="270">
        <f>IF('statement of marks'!BM42="","",'statement of marks'!BM42)</f>
        <v>5</v>
      </c>
      <c r="I1134" s="277">
        <f>IF('statement of marks'!BN42="","",'statement of marks'!BN42)</f>
        <v>10</v>
      </c>
      <c r="J1134" s="270">
        <f>IF('statement of marks'!BO42="","",'statement of marks'!BO42)</f>
        <v>5</v>
      </c>
      <c r="K1134" s="270">
        <f>IF('statement of marks'!BP42="","",'statement of marks'!BP42)</f>
        <v>5</v>
      </c>
      <c r="L1134" s="277">
        <f>IF('statement of marks'!BQ42="","",'statement of marks'!BQ42)</f>
        <v>10</v>
      </c>
      <c r="M1134" s="270">
        <f>IF('statement of marks'!BS42="","",'statement of marks'!BS42)</f>
        <v>50</v>
      </c>
      <c r="N1134" s="944"/>
      <c r="O1134" s="270">
        <f>IF('statement of marks'!BT42="","",'statement of marks'!BT42)</f>
        <v>20</v>
      </c>
      <c r="P1134" s="277">
        <f>IF('statement of marks'!BU42="","",'statement of marks'!BU42)</f>
        <v>70</v>
      </c>
      <c r="Q1134" s="278">
        <f>IF('statement of marks'!BV42="","",'statement of marks'!BV42)</f>
        <v>100</v>
      </c>
      <c r="R1134" s="270">
        <f>IF('statement of marks'!BW42="","",'statement of marks'!BW42)</f>
        <v>70</v>
      </c>
      <c r="S1134" s="944"/>
      <c r="T1134" s="270">
        <f>IF('statement of marks'!BX42="","",'statement of marks'!BX42)</f>
        <v>30</v>
      </c>
      <c r="U1134" s="277">
        <f>IF('statement of marks'!BY42="","",'statement of marks'!BY42)</f>
        <v>100</v>
      </c>
      <c r="V1134" s="279">
        <f>IF('statement of marks'!BZ42="","",'statement of marks'!BZ42)</f>
        <v>200</v>
      </c>
      <c r="W1134" s="270">
        <f>IF('statement of marks'!CA42="","",'statement of marks'!CA42)</f>
        <v>100</v>
      </c>
      <c r="X1134" s="271" t="str">
        <f>IF('statement of marks'!CB42="","",'statement of marks'!CB42)</f>
        <v>A</v>
      </c>
    </row>
    <row r="1135" spans="1:24" ht="15" customHeight="1">
      <c r="A1135" s="283"/>
      <c r="B1135" s="774" t="str">
        <f>IF('statement of marks'!$CE$3="","",'statement of marks'!$CE$3)</f>
        <v>MATHEMATICS</v>
      </c>
      <c r="C1135" s="784"/>
      <c r="D1135" s="270">
        <f>IF('statement of marks'!CE42="","",'statement of marks'!CE42)</f>
        <v>5</v>
      </c>
      <c r="E1135" s="270">
        <f>IF('statement of marks'!CF42="","",'statement of marks'!CF42)</f>
        <v>5</v>
      </c>
      <c r="F1135" s="277">
        <f>IF('statement of marks'!CG42="","",'statement of marks'!CG42)</f>
        <v>10</v>
      </c>
      <c r="G1135" s="270">
        <f>IF('statement of marks'!CH42="","",'statement of marks'!CH42)</f>
        <v>5</v>
      </c>
      <c r="H1135" s="270">
        <f>IF('statement of marks'!CI42="","",'statement of marks'!CI42)</f>
        <v>5</v>
      </c>
      <c r="I1135" s="277">
        <f>IF('statement of marks'!CJ42="","",'statement of marks'!CJ42)</f>
        <v>10</v>
      </c>
      <c r="J1135" s="270">
        <f>IF('statement of marks'!CK42="","",'statement of marks'!CK42)</f>
        <v>5</v>
      </c>
      <c r="K1135" s="270">
        <f>IF('statement of marks'!CL42="","",'statement of marks'!CL42)</f>
        <v>5</v>
      </c>
      <c r="L1135" s="277">
        <f>IF('statement of marks'!CM42="","",'statement of marks'!CM42)</f>
        <v>10</v>
      </c>
      <c r="M1135" s="270">
        <f>IF('statement of marks'!CO42="","",'statement of marks'!CO42)</f>
        <v>25</v>
      </c>
      <c r="N1135" s="944">
        <f>IF('statement of marks'!CP42="","",'statement of marks'!CP42)</f>
        <v>25</v>
      </c>
      <c r="O1135" s="270">
        <f>IF('statement of marks'!CQ42="","",'statement of marks'!CQ42)</f>
        <v>5</v>
      </c>
      <c r="P1135" s="277">
        <f>IF('statement of marks'!CR42="","",'statement of marks'!CR42)</f>
        <v>55</v>
      </c>
      <c r="Q1135" s="278">
        <f>IF('statement of marks'!CS42="","",'statement of marks'!CS42)</f>
        <v>85</v>
      </c>
      <c r="R1135" s="270">
        <f>IF('statement of marks'!CT42="","",'statement of marks'!CT42)</f>
        <v>25</v>
      </c>
      <c r="S1135" s="944">
        <f>IF('statement of marks'!CU42="","",'statement of marks'!CU42)</f>
        <v>25</v>
      </c>
      <c r="T1135" s="270">
        <f>IF('statement of marks'!CV42="","",'statement of marks'!CV42)</f>
        <v>20</v>
      </c>
      <c r="U1135" s="277">
        <f>IF('statement of marks'!CW42="","",'statement of marks'!CW42)</f>
        <v>70</v>
      </c>
      <c r="V1135" s="279">
        <f>IF('statement of marks'!CX42="","",'statement of marks'!CX42)</f>
        <v>155</v>
      </c>
      <c r="W1135" s="270">
        <f>IF('statement of marks'!CY42="","",'statement of marks'!CY42)</f>
        <v>78</v>
      </c>
      <c r="X1135" s="271" t="str">
        <f>IF('statement of marks'!CZ42="","",'statement of marks'!CZ42)</f>
        <v>B</v>
      </c>
    </row>
    <row r="1136" spans="1:24" ht="15" customHeight="1">
      <c r="A1136" s="283"/>
      <c r="B1136" s="774" t="str">
        <f>IF('statement of marks'!$DC$3="","",'statement of marks'!$DC$3)</f>
        <v>SCIENCE</v>
      </c>
      <c r="C1136" s="784"/>
      <c r="D1136" s="270">
        <f>IF('statement of marks'!DC42="","",'statement of marks'!DC42)</f>
        <v>5</v>
      </c>
      <c r="E1136" s="270">
        <f>IF('statement of marks'!DD42="","",'statement of marks'!DD42)</f>
        <v>5</v>
      </c>
      <c r="F1136" s="277">
        <f>IF('statement of marks'!DE42="","",'statement of marks'!DE42)</f>
        <v>10</v>
      </c>
      <c r="G1136" s="270">
        <f>IF('statement of marks'!DF42="","",'statement of marks'!DF42)</f>
        <v>5</v>
      </c>
      <c r="H1136" s="270">
        <f>IF('statement of marks'!DG42="","",'statement of marks'!DG42)</f>
        <v>5</v>
      </c>
      <c r="I1136" s="277">
        <f>IF('statement of marks'!DH42="","",'statement of marks'!DH42)</f>
        <v>10</v>
      </c>
      <c r="J1136" s="270">
        <f>IF('statement of marks'!DI42="","",'statement of marks'!DI42)</f>
        <v>5</v>
      </c>
      <c r="K1136" s="270">
        <f>IF('statement of marks'!DJ42="","",'statement of marks'!DJ42)</f>
        <v>5</v>
      </c>
      <c r="L1136" s="277">
        <f>IF('statement of marks'!DK42="","",'statement of marks'!DK42)</f>
        <v>10</v>
      </c>
      <c r="M1136" s="270">
        <f>IF('statement of marks'!DM42="","",'statement of marks'!DM42)</f>
        <v>50</v>
      </c>
      <c r="N1136" s="944"/>
      <c r="O1136" s="270">
        <f>IF('statement of marks'!DN42="","",'statement of marks'!DN42)</f>
        <v>20</v>
      </c>
      <c r="P1136" s="277">
        <f>IF('statement of marks'!DO42="","",'statement of marks'!DO42)</f>
        <v>70</v>
      </c>
      <c r="Q1136" s="278">
        <f>IF('statement of marks'!DP42="","",'statement of marks'!DP42)</f>
        <v>100</v>
      </c>
      <c r="R1136" s="270">
        <f>IF('statement of marks'!DQ42="","",'statement of marks'!DQ42)</f>
        <v>70</v>
      </c>
      <c r="S1136" s="944"/>
      <c r="T1136" s="270">
        <f>IF('statement of marks'!DR42="","",'statement of marks'!DR42)</f>
        <v>30</v>
      </c>
      <c r="U1136" s="277">
        <f>IF('statement of marks'!DS42="","",'statement of marks'!DS42)</f>
        <v>100</v>
      </c>
      <c r="V1136" s="279">
        <f>IF('statement of marks'!DT42="","",'statement of marks'!DT42)</f>
        <v>200</v>
      </c>
      <c r="W1136" s="270">
        <f>IF('statement of marks'!DU42="","",'statement of marks'!DU42)</f>
        <v>100</v>
      </c>
      <c r="X1136" s="271" t="str">
        <f>IF('statement of marks'!DV42="","",'statement of marks'!DV42)</f>
        <v>A</v>
      </c>
    </row>
    <row r="1137" spans="1:24" ht="15" customHeight="1">
      <c r="A1137" s="283"/>
      <c r="B1137" s="774" t="str">
        <f>IF('statement of marks'!$DY$3="","",'statement of marks'!$DY$3)</f>
        <v>SOCIAL STUDIES</v>
      </c>
      <c r="C1137" s="784"/>
      <c r="D1137" s="270">
        <f>IF('statement of marks'!DY42="","",'statement of marks'!DY42)</f>
        <v>5</v>
      </c>
      <c r="E1137" s="270">
        <f>IF('statement of marks'!DZ42="","",'statement of marks'!DZ42)</f>
        <v>5</v>
      </c>
      <c r="F1137" s="277">
        <f>IF('statement of marks'!EA42="","",'statement of marks'!EA42)</f>
        <v>10</v>
      </c>
      <c r="G1137" s="270">
        <f>IF('statement of marks'!EB42="","",'statement of marks'!EB42)</f>
        <v>5</v>
      </c>
      <c r="H1137" s="270">
        <f>IF('statement of marks'!EC42="","",'statement of marks'!EC42)</f>
        <v>5</v>
      </c>
      <c r="I1137" s="277">
        <f>IF('statement of marks'!ED42="","",'statement of marks'!ED42)</f>
        <v>10</v>
      </c>
      <c r="J1137" s="270">
        <f>IF('statement of marks'!EE42="","",'statement of marks'!EE42)</f>
        <v>5</v>
      </c>
      <c r="K1137" s="270">
        <f>IF('statement of marks'!EF42="","",'statement of marks'!EF42)</f>
        <v>5</v>
      </c>
      <c r="L1137" s="277">
        <f>IF('statement of marks'!EG42="","",'statement of marks'!EG42)</f>
        <v>10</v>
      </c>
      <c r="M1137" s="270">
        <f>IF('statement of marks'!EI42="","",'statement of marks'!EI42)</f>
        <v>50</v>
      </c>
      <c r="N1137" s="944"/>
      <c r="O1137" s="270">
        <f>IF('statement of marks'!EJ42="","",'statement of marks'!EJ42)</f>
        <v>20</v>
      </c>
      <c r="P1137" s="277">
        <f>IF('statement of marks'!EK42="","",'statement of marks'!EK42)</f>
        <v>70</v>
      </c>
      <c r="Q1137" s="278">
        <f>IF('statement of marks'!EL42="","",'statement of marks'!EL42)</f>
        <v>100</v>
      </c>
      <c r="R1137" s="270">
        <f>IF('statement of marks'!EM42="","",'statement of marks'!EM42)</f>
        <v>70</v>
      </c>
      <c r="S1137" s="944"/>
      <c r="T1137" s="270">
        <f>IF('statement of marks'!EN42="","",'statement of marks'!EN42)</f>
        <v>30</v>
      </c>
      <c r="U1137" s="277">
        <f>IF('statement of marks'!EO42="","",'statement of marks'!EO42)</f>
        <v>100</v>
      </c>
      <c r="V1137" s="279">
        <f>IF('statement of marks'!EP42="","",'statement of marks'!EP42)</f>
        <v>200</v>
      </c>
      <c r="W1137" s="270">
        <f>IF('statement of marks'!EQ42="","",'statement of marks'!EQ42)</f>
        <v>100</v>
      </c>
      <c r="X1137" s="271" t="str">
        <f>IF('statement of marks'!ER42="","",'statement of marks'!ER42)</f>
        <v>A</v>
      </c>
    </row>
    <row r="1138" spans="1:24" ht="15" customHeight="1">
      <c r="A1138" s="283"/>
      <c r="B1138" s="774" t="s">
        <v>173</v>
      </c>
      <c r="C1138" s="784"/>
      <c r="D1138" s="792" t="s">
        <v>168</v>
      </c>
      <c r="E1138" s="792"/>
      <c r="F1138" s="792"/>
      <c r="G1138" s="792" t="s">
        <v>169</v>
      </c>
      <c r="H1138" s="792"/>
      <c r="I1138" s="792"/>
      <c r="J1138" s="792" t="s">
        <v>178</v>
      </c>
      <c r="K1138" s="792"/>
      <c r="L1138" s="792"/>
      <c r="M1138" s="792" t="s">
        <v>170</v>
      </c>
      <c r="N1138" s="792"/>
      <c r="O1138" s="792"/>
      <c r="P1138" s="792"/>
      <c r="Q1138" s="792" t="s">
        <v>223</v>
      </c>
      <c r="R1138" s="792"/>
      <c r="S1138" s="792"/>
      <c r="T1138" s="792"/>
      <c r="U1138" s="280"/>
      <c r="V1138" s="792" t="s">
        <v>218</v>
      </c>
      <c r="W1138" s="792"/>
      <c r="X1138" s="827"/>
    </row>
    <row r="1139" spans="1:24" ht="15" customHeight="1">
      <c r="A1139" s="284"/>
      <c r="B1139" s="828" t="s">
        <v>167</v>
      </c>
      <c r="C1139" s="829"/>
      <c r="D1139" s="830">
        <f>IF('statement of marks'!EU$6="","",'statement of marks'!EU$6)</f>
        <v>20</v>
      </c>
      <c r="E1139" s="830"/>
      <c r="F1139" s="830"/>
      <c r="G1139" s="830">
        <f>IF('statement of marks'!EV$6="","",'statement of marks'!EV$6)</f>
        <v>20</v>
      </c>
      <c r="H1139" s="830"/>
      <c r="I1139" s="830"/>
      <c r="J1139" s="830">
        <f>IF('statement of marks'!EX$6="","",'statement of marks'!EX$6)</f>
        <v>20</v>
      </c>
      <c r="K1139" s="830"/>
      <c r="L1139" s="830"/>
      <c r="M1139" s="830">
        <f>IF('statement of marks'!EW$6="","",'statement of marks'!EW$6)</f>
        <v>20</v>
      </c>
      <c r="N1139" s="830"/>
      <c r="O1139" s="830"/>
      <c r="P1139" s="830"/>
      <c r="Q1139" s="830">
        <f>IF('statement of marks'!EY$6="","",'statement of marks'!EY$6)</f>
        <v>20</v>
      </c>
      <c r="R1139" s="830"/>
      <c r="S1139" s="830"/>
      <c r="T1139" s="830"/>
      <c r="U1139" s="289"/>
      <c r="V1139" s="272">
        <f>IF('statement of marks'!EZ$6="","",'statement of marks'!EZ$6)</f>
        <v>100</v>
      </c>
      <c r="W1139" s="272" t="s">
        <v>222</v>
      </c>
      <c r="X1139" s="276" t="s">
        <v>69</v>
      </c>
    </row>
    <row r="1140" spans="1:24" ht="15" customHeight="1">
      <c r="A1140" s="283"/>
      <c r="B1140" s="774" t="str">
        <f>IF('statement of marks'!$EU$3="","",'statement of marks'!$EU$3)</f>
        <v>WORK EXPERIENCE</v>
      </c>
      <c r="C1140" s="784"/>
      <c r="D1140" s="783">
        <f>IF('statement of marks'!EU42="","",'statement of marks'!EU42)</f>
        <v>20</v>
      </c>
      <c r="E1140" s="783"/>
      <c r="F1140" s="783"/>
      <c r="G1140" s="783">
        <f>IF('statement of marks'!EV42="","",'statement of marks'!EV42)</f>
        <v>20</v>
      </c>
      <c r="H1140" s="783"/>
      <c r="I1140" s="783"/>
      <c r="J1140" s="783">
        <f>IF('statement of marks'!EX42="","",'statement of marks'!EX42)</f>
        <v>20</v>
      </c>
      <c r="K1140" s="783"/>
      <c r="L1140" s="783"/>
      <c r="M1140" s="783">
        <f>IF('statement of marks'!EW42="","",'statement of marks'!EW42)</f>
        <v>20</v>
      </c>
      <c r="N1140" s="783"/>
      <c r="O1140" s="783"/>
      <c r="P1140" s="783"/>
      <c r="Q1140" s="783">
        <f>IF('statement of marks'!EY42="","",'statement of marks'!EY42)</f>
        <v>20</v>
      </c>
      <c r="R1140" s="783"/>
      <c r="S1140" s="783"/>
      <c r="T1140" s="783"/>
      <c r="U1140" s="280"/>
      <c r="V1140" s="280">
        <f>IF('statement of marks'!EZ42="","",'statement of marks'!EZ42)</f>
        <v>100</v>
      </c>
      <c r="W1140" s="280">
        <f>IF('statement of marks'!FA42="","",'statement of marks'!FA42)</f>
        <v>100</v>
      </c>
      <c r="X1140" s="281" t="str">
        <f>IF('statement of marks'!FB42="","",'statement of marks'!FB42)</f>
        <v>A</v>
      </c>
    </row>
    <row r="1141" spans="1:24" ht="15" customHeight="1">
      <c r="A1141" s="283"/>
      <c r="B1141" s="774" t="str">
        <f>IF('statement of marks'!$FE$3="","",'statement of marks'!$FE$3)</f>
        <v>ART EDUCATION</v>
      </c>
      <c r="C1141" s="784"/>
      <c r="D1141" s="783">
        <f>IF('statement of marks'!FE42="","",'statement of marks'!FE42)</f>
        <v>20</v>
      </c>
      <c r="E1141" s="783"/>
      <c r="F1141" s="783"/>
      <c r="G1141" s="783">
        <f>IF('statement of marks'!FF42="","",'statement of marks'!FF42)</f>
        <v>20</v>
      </c>
      <c r="H1141" s="783"/>
      <c r="I1141" s="783"/>
      <c r="J1141" s="783">
        <f>IF('statement of marks'!FH42="","",'statement of marks'!FH42)</f>
        <v>20</v>
      </c>
      <c r="K1141" s="783"/>
      <c r="L1141" s="783"/>
      <c r="M1141" s="783">
        <f>IF('statement of marks'!FG42="","",'statement of marks'!FG42)</f>
        <v>20</v>
      </c>
      <c r="N1141" s="783"/>
      <c r="O1141" s="783"/>
      <c r="P1141" s="783"/>
      <c r="Q1141" s="783">
        <f>IF('statement of marks'!FI42="","",'statement of marks'!FI42)</f>
        <v>20</v>
      </c>
      <c r="R1141" s="783"/>
      <c r="S1141" s="783"/>
      <c r="T1141" s="783"/>
      <c r="U1141" s="280"/>
      <c r="V1141" s="280">
        <f>IF('statement of marks'!FJ42="","",'statement of marks'!FJ42)</f>
        <v>100</v>
      </c>
      <c r="W1141" s="280">
        <f>IF('statement of marks'!FK42="","",'statement of marks'!FK42)</f>
        <v>100</v>
      </c>
      <c r="X1141" s="281" t="str">
        <f>IF('statement of marks'!FL42="","",'statement of marks'!FL42)</f>
        <v>A</v>
      </c>
    </row>
    <row r="1142" spans="1:24" ht="15" customHeight="1">
      <c r="A1142" s="283"/>
      <c r="B1142" s="774" t="str">
        <f>IF('statement of marks'!$FO$3="","",'statement of marks'!$FO$3)</f>
        <v>PHYSICIAL EDUCATION</v>
      </c>
      <c r="C1142" s="784"/>
      <c r="D1142" s="783">
        <f>IF('statement of marks'!FO42="","",'statement of marks'!FO42)</f>
        <v>20</v>
      </c>
      <c r="E1142" s="783"/>
      <c r="F1142" s="783"/>
      <c r="G1142" s="783">
        <f>IF('statement of marks'!FP42="","",'statement of marks'!FP42)</f>
        <v>20</v>
      </c>
      <c r="H1142" s="783"/>
      <c r="I1142" s="783"/>
      <c r="J1142" s="783">
        <f>IF('statement of marks'!FR42="","",'statement of marks'!FR42)</f>
        <v>20</v>
      </c>
      <c r="K1142" s="783"/>
      <c r="L1142" s="783"/>
      <c r="M1142" s="783">
        <f>IF('statement of marks'!FQ42="","",'statement of marks'!FQ42)</f>
        <v>20</v>
      </c>
      <c r="N1142" s="783"/>
      <c r="O1142" s="783"/>
      <c r="P1142" s="783"/>
      <c r="Q1142" s="783">
        <f>IF('statement of marks'!FS42="","",'statement of marks'!FS42)</f>
        <v>20</v>
      </c>
      <c r="R1142" s="783"/>
      <c r="S1142" s="783"/>
      <c r="T1142" s="783"/>
      <c r="U1142" s="280"/>
      <c r="V1142" s="280">
        <f>IF('statement of marks'!FT42="","",'statement of marks'!FT42)</f>
        <v>100</v>
      </c>
      <c r="W1142" s="280">
        <f>IF('statement of marks'!FU42="","",'statement of marks'!FU42)</f>
        <v>100</v>
      </c>
      <c r="X1142" s="281" t="str">
        <f>IF('statement of marks'!FV42="","",'statement of marks'!FV42)</f>
        <v>A</v>
      </c>
    </row>
    <row r="1143" spans="1:24" ht="15" customHeight="1">
      <c r="A1143" s="283"/>
      <c r="B1143" s="771" t="s">
        <v>174</v>
      </c>
      <c r="C1143" s="774"/>
      <c r="D1143" s="792" t="str">
        <f>details!$DZ$3</f>
        <v>AUGUST</v>
      </c>
      <c r="E1143" s="792"/>
      <c r="F1143" s="792"/>
      <c r="G1143" s="792" t="str">
        <f>details!$ED$3</f>
        <v>OCTOBER</v>
      </c>
      <c r="H1143" s="792"/>
      <c r="I1143" s="792"/>
      <c r="J1143" s="792" t="str">
        <f>details!$EL$3</f>
        <v>FEBURARY</v>
      </c>
      <c r="K1143" s="792"/>
      <c r="L1143" s="792"/>
      <c r="M1143" s="792" t="str">
        <f>details!$EH$3</f>
        <v>DECEMBER</v>
      </c>
      <c r="N1143" s="792"/>
      <c r="O1143" s="792"/>
      <c r="P1143" s="792"/>
      <c r="Q1143" s="792" t="str">
        <f>details!$EP$3</f>
        <v>GRAND TOAL</v>
      </c>
      <c r="R1143" s="792"/>
      <c r="S1143" s="792"/>
      <c r="T1143" s="792"/>
      <c r="U1143" s="759" t="s">
        <v>119</v>
      </c>
      <c r="V1143" s="760"/>
      <c r="W1143" s="760"/>
      <c r="X1143" s="761"/>
    </row>
    <row r="1144" spans="1:24" ht="15" customHeight="1">
      <c r="A1144" s="283"/>
      <c r="B1144" s="774" t="s">
        <v>176</v>
      </c>
      <c r="C1144" s="784"/>
      <c r="D1144" s="826" t="str">
        <f>IF(details!EA42="","",details!EA42)</f>
        <v/>
      </c>
      <c r="E1144" s="826"/>
      <c r="F1144" s="826"/>
      <c r="G1144" s="826" t="str">
        <f>IF(details!EE42="","",details!EE42)</f>
        <v/>
      </c>
      <c r="H1144" s="826"/>
      <c r="I1144" s="826"/>
      <c r="J1144" s="826" t="str">
        <f>IF(details!EM42="","",details!EM42)</f>
        <v/>
      </c>
      <c r="K1144" s="826"/>
      <c r="L1144" s="826"/>
      <c r="M1144" s="826" t="str">
        <f>IF(details!EI42="","",details!EI42)</f>
        <v/>
      </c>
      <c r="N1144" s="826"/>
      <c r="O1144" s="826"/>
      <c r="P1144" s="826"/>
      <c r="Q1144" s="826" t="str">
        <f>IF(details!EQ42="","",details!EQ42)</f>
        <v/>
      </c>
      <c r="R1144" s="826"/>
      <c r="S1144" s="826"/>
      <c r="T1144" s="826"/>
      <c r="U1144" s="762">
        <f>'statement of marks'!$HL$108</f>
        <v>45046</v>
      </c>
      <c r="V1144" s="763"/>
      <c r="W1144" s="763"/>
      <c r="X1144" s="764"/>
    </row>
    <row r="1145" spans="1:24" ht="15" customHeight="1">
      <c r="A1145" s="283"/>
      <c r="B1145" s="823" t="s">
        <v>175</v>
      </c>
      <c r="C1145" s="824"/>
      <c r="D1145" s="825" t="str">
        <f>IF(details!DZ42="","",details!DZ42)</f>
        <v/>
      </c>
      <c r="E1145" s="825"/>
      <c r="F1145" s="825"/>
      <c r="G1145" s="825" t="str">
        <f>IF(details!ED42="","",details!ED42)</f>
        <v/>
      </c>
      <c r="H1145" s="825"/>
      <c r="I1145" s="825"/>
      <c r="J1145" s="825" t="str">
        <f>IF(details!EL42="","",details!EL42)</f>
        <v/>
      </c>
      <c r="K1145" s="825"/>
      <c r="L1145" s="825"/>
      <c r="M1145" s="825" t="str">
        <f>IF(details!EH42="","",details!EH42)</f>
        <v/>
      </c>
      <c r="N1145" s="825"/>
      <c r="O1145" s="825"/>
      <c r="P1145" s="825"/>
      <c r="Q1145" s="825" t="str">
        <f>IF(details!EP42="","",details!EP42)</f>
        <v/>
      </c>
      <c r="R1145" s="825"/>
      <c r="S1145" s="825"/>
      <c r="T1145" s="825"/>
      <c r="U1145" s="759"/>
      <c r="V1145" s="760"/>
      <c r="W1145" s="760"/>
      <c r="X1145" s="761"/>
    </row>
    <row r="1146" spans="1:24" ht="15" customHeight="1">
      <c r="A1146" s="816"/>
      <c r="B1146" s="818" t="s">
        <v>235</v>
      </c>
      <c r="C1146" s="819"/>
      <c r="D1146" s="813" t="s">
        <v>190</v>
      </c>
      <c r="E1146" s="813"/>
      <c r="F1146" s="813"/>
      <c r="G1146" s="813" t="s">
        <v>191</v>
      </c>
      <c r="H1146" s="813"/>
      <c r="I1146" s="813"/>
      <c r="J1146" s="813" t="s">
        <v>148</v>
      </c>
      <c r="K1146" s="813"/>
      <c r="L1146" s="813"/>
      <c r="M1146" s="813" t="s">
        <v>224</v>
      </c>
      <c r="N1146" s="813"/>
      <c r="O1146" s="813"/>
      <c r="P1146" s="813"/>
      <c r="Q1146" s="822" t="s">
        <v>196</v>
      </c>
      <c r="R1146" s="822"/>
      <c r="S1146" s="822"/>
      <c r="T1146" s="822"/>
      <c r="U1146" s="813" t="s">
        <v>233</v>
      </c>
      <c r="V1146" s="813"/>
      <c r="W1146" s="813"/>
      <c r="X1146" s="815"/>
    </row>
    <row r="1147" spans="1:24" ht="15" customHeight="1">
      <c r="A1147" s="817"/>
      <c r="B1147" s="820"/>
      <c r="C1147" s="821"/>
      <c r="D1147" s="813">
        <f>'statement of marks'!HJ42</f>
        <v>1200</v>
      </c>
      <c r="E1147" s="813"/>
      <c r="F1147" s="813"/>
      <c r="G1147" s="813">
        <f>'statement of marks'!HK42</f>
        <v>1065</v>
      </c>
      <c r="H1147" s="813"/>
      <c r="I1147" s="813"/>
      <c r="J1147" s="814">
        <f>'statement of marks'!HL42</f>
        <v>88.75</v>
      </c>
      <c r="K1147" s="814"/>
      <c r="L1147" s="814"/>
      <c r="M1147" s="813" t="str">
        <f>'statement of marks'!HO42</f>
        <v>A</v>
      </c>
      <c r="N1147" s="813"/>
      <c r="O1147" s="813"/>
      <c r="P1147" s="813"/>
      <c r="Q1147" s="813">
        <f>'statement of marks'!HN42</f>
        <v>8.9999999999999947</v>
      </c>
      <c r="R1147" s="813"/>
      <c r="S1147" s="813"/>
      <c r="T1147" s="813"/>
      <c r="U1147" s="813" t="str">
        <f>'statement of marks'!HI42</f>
        <v>PASSED</v>
      </c>
      <c r="V1147" s="813"/>
      <c r="W1147" s="813"/>
      <c r="X1147" s="815"/>
    </row>
    <row r="1148" spans="1:24" ht="15" customHeight="1">
      <c r="A1148" s="283"/>
      <c r="B1148" s="811" t="s">
        <v>177</v>
      </c>
      <c r="C1148" s="812"/>
      <c r="D1148" s="792"/>
      <c r="E1148" s="792"/>
      <c r="F1148" s="792"/>
      <c r="G1148" s="792"/>
      <c r="H1148" s="792"/>
      <c r="I1148" s="792"/>
      <c r="J1148" s="792"/>
      <c r="K1148" s="792"/>
      <c r="L1148" s="792"/>
      <c r="M1148" s="792"/>
      <c r="N1148" s="792"/>
      <c r="O1148" s="792"/>
      <c r="P1148" s="792"/>
      <c r="Q1148" s="792"/>
      <c r="R1148" s="792"/>
      <c r="S1148" s="792"/>
      <c r="T1148" s="792"/>
      <c r="U1148" s="793"/>
      <c r="V1148" s="794"/>
      <c r="W1148" s="794"/>
      <c r="X1148" s="804"/>
    </row>
    <row r="1149" spans="1:24" ht="15" customHeight="1">
      <c r="A1149" s="283"/>
      <c r="B1149" s="809" t="s">
        <v>162</v>
      </c>
      <c r="C1149" s="810"/>
      <c r="D1149" s="792"/>
      <c r="E1149" s="792"/>
      <c r="F1149" s="792"/>
      <c r="G1149" s="792"/>
      <c r="H1149" s="792"/>
      <c r="I1149" s="792"/>
      <c r="J1149" s="792"/>
      <c r="K1149" s="792"/>
      <c r="L1149" s="792"/>
      <c r="M1149" s="792"/>
      <c r="N1149" s="792"/>
      <c r="O1149" s="792"/>
      <c r="P1149" s="792"/>
      <c r="Q1149" s="792"/>
      <c r="R1149" s="792"/>
      <c r="S1149" s="792"/>
      <c r="T1149" s="792"/>
      <c r="U1149" s="796"/>
      <c r="V1149" s="797"/>
      <c r="W1149" s="797"/>
      <c r="X1149" s="805"/>
    </row>
    <row r="1150" spans="1:24" ht="15" customHeight="1">
      <c r="A1150" s="283"/>
      <c r="B1150" s="811" t="s">
        <v>163</v>
      </c>
      <c r="C1150" s="812"/>
      <c r="D1150" s="792"/>
      <c r="E1150" s="792"/>
      <c r="F1150" s="792"/>
      <c r="G1150" s="792"/>
      <c r="H1150" s="792"/>
      <c r="I1150" s="792"/>
      <c r="J1150" s="792"/>
      <c r="K1150" s="792"/>
      <c r="L1150" s="792"/>
      <c r="M1150" s="792"/>
      <c r="N1150" s="792"/>
      <c r="O1150" s="792"/>
      <c r="P1150" s="792"/>
      <c r="Q1150" s="793" t="s">
        <v>225</v>
      </c>
      <c r="R1150" s="794"/>
      <c r="S1150" s="794"/>
      <c r="T1150" s="795"/>
      <c r="U1150" s="806"/>
      <c r="V1150" s="807"/>
      <c r="W1150" s="807"/>
      <c r="X1150" s="808"/>
    </row>
    <row r="1151" spans="1:24" ht="15" customHeight="1">
      <c r="A1151" s="283"/>
      <c r="B1151" s="802" t="s">
        <v>164</v>
      </c>
      <c r="C1151" s="803"/>
      <c r="D1151" s="792"/>
      <c r="E1151" s="792"/>
      <c r="F1151" s="792"/>
      <c r="G1151" s="792"/>
      <c r="H1151" s="792"/>
      <c r="I1151" s="792"/>
      <c r="J1151" s="792"/>
      <c r="K1151" s="792"/>
      <c r="L1151" s="792"/>
      <c r="M1151" s="792"/>
      <c r="N1151" s="792"/>
      <c r="O1151" s="792"/>
      <c r="P1151" s="792"/>
      <c r="Q1151" s="796"/>
      <c r="R1151" s="797"/>
      <c r="S1151" s="797"/>
      <c r="T1151" s="798"/>
      <c r="U1151" s="785" t="s">
        <v>164</v>
      </c>
      <c r="V1151" s="785"/>
      <c r="W1151" s="785"/>
      <c r="X1151" s="786"/>
    </row>
    <row r="1152" spans="1:24" ht="15" customHeight="1" thickBot="1">
      <c r="A1152" s="282"/>
      <c r="B1152" s="787" t="s">
        <v>226</v>
      </c>
      <c r="C1152" s="788"/>
      <c r="D1152" s="789"/>
      <c r="E1152" s="789"/>
      <c r="F1152" s="789"/>
      <c r="G1152" s="789"/>
      <c r="H1152" s="789"/>
      <c r="I1152" s="789"/>
      <c r="J1152" s="789"/>
      <c r="K1152" s="789"/>
      <c r="L1152" s="789"/>
      <c r="M1152" s="789"/>
      <c r="N1152" s="789"/>
      <c r="O1152" s="789"/>
      <c r="P1152" s="789"/>
      <c r="Q1152" s="799"/>
      <c r="R1152" s="800"/>
      <c r="S1152" s="800"/>
      <c r="T1152" s="801"/>
      <c r="U1152" s="790" t="s">
        <v>180</v>
      </c>
      <c r="V1152" s="790"/>
      <c r="W1152" s="790"/>
      <c r="X1152" s="791"/>
    </row>
    <row r="1153" spans="1:24" ht="15" customHeight="1">
      <c r="A1153" s="285"/>
      <c r="B1153" s="765" t="s">
        <v>179</v>
      </c>
      <c r="C1153" s="766"/>
      <c r="D1153" s="766"/>
      <c r="E1153" s="766"/>
      <c r="F1153" s="766"/>
      <c r="G1153" s="766"/>
      <c r="H1153" s="766"/>
      <c r="I1153" s="766"/>
      <c r="J1153" s="766"/>
      <c r="K1153" s="766"/>
      <c r="L1153" s="766"/>
      <c r="M1153" s="766"/>
      <c r="N1153" s="766"/>
      <c r="O1153" s="766"/>
      <c r="P1153" s="766"/>
      <c r="Q1153" s="766"/>
      <c r="R1153" s="766"/>
      <c r="S1153" s="766"/>
      <c r="T1153" s="766"/>
      <c r="U1153" s="766"/>
      <c r="V1153" s="766"/>
      <c r="W1153" s="766"/>
      <c r="X1153" s="767"/>
    </row>
    <row r="1154" spans="1:24" ht="15" customHeight="1">
      <c r="A1154" s="283"/>
      <c r="B1154" s="768" t="str">
        <f>IF('statement of marks'!$A$1="","",'statement of marks'!$A$1)</f>
        <v>GOVT. HR. SEC. SCHOOL, MARJEEVI, NIMBAHERA</v>
      </c>
      <c r="C1154" s="769"/>
      <c r="D1154" s="769"/>
      <c r="E1154" s="769"/>
      <c r="F1154" s="769"/>
      <c r="G1154" s="769"/>
      <c r="H1154" s="769"/>
      <c r="I1154" s="769"/>
      <c r="J1154" s="769"/>
      <c r="K1154" s="769"/>
      <c r="L1154" s="769"/>
      <c r="M1154" s="769"/>
      <c r="N1154" s="769"/>
      <c r="O1154" s="769"/>
      <c r="P1154" s="769"/>
      <c r="Q1154" s="769"/>
      <c r="R1154" s="769"/>
      <c r="S1154" s="769"/>
      <c r="T1154" s="769"/>
      <c r="U1154" s="769"/>
      <c r="V1154" s="769"/>
      <c r="W1154" s="769"/>
      <c r="X1154" s="770"/>
    </row>
    <row r="1155" spans="1:24" ht="15" customHeight="1">
      <c r="A1155" s="283"/>
      <c r="B1155" s="771" t="s">
        <v>118</v>
      </c>
      <c r="C1155" s="771"/>
      <c r="D1155" s="771" t="str">
        <f>IF('statement of marks'!$H$3="","",'statement of marks'!$H$3)</f>
        <v>2022-23</v>
      </c>
      <c r="E1155" s="771"/>
      <c r="F1155" s="771"/>
      <c r="G1155" s="771"/>
      <c r="H1155" s="771"/>
      <c r="I1155" s="771"/>
      <c r="J1155" s="771"/>
      <c r="K1155" s="771"/>
      <c r="L1155" s="771"/>
      <c r="M1155" s="771"/>
      <c r="N1155" s="771"/>
      <c r="O1155" s="771"/>
      <c r="P1155" s="771"/>
      <c r="Q1155" s="771"/>
      <c r="R1155" s="771"/>
      <c r="S1155" s="771"/>
      <c r="T1155" s="771"/>
      <c r="U1155" s="771"/>
      <c r="V1155" s="771"/>
      <c r="W1155" s="771"/>
      <c r="X1155" s="772"/>
    </row>
    <row r="1156" spans="1:24" ht="15" customHeight="1">
      <c r="A1156" s="283"/>
      <c r="B1156" s="771" t="s">
        <v>158</v>
      </c>
      <c r="C1156" s="771"/>
      <c r="D1156" s="771" t="str">
        <f>IF('statement of marks'!I43="","",'statement of marks'!I43)</f>
        <v>A37</v>
      </c>
      <c r="E1156" s="771"/>
      <c r="F1156" s="771"/>
      <c r="G1156" s="771"/>
      <c r="H1156" s="771"/>
      <c r="I1156" s="771"/>
      <c r="J1156" s="771"/>
      <c r="K1156" s="771"/>
      <c r="L1156" s="771"/>
      <c r="M1156" s="771"/>
      <c r="N1156" s="771"/>
      <c r="O1156" s="771"/>
      <c r="P1156" s="771"/>
      <c r="Q1156" s="771"/>
      <c r="R1156" s="771"/>
      <c r="S1156" s="771"/>
      <c r="T1156" s="771"/>
      <c r="U1156" s="771"/>
      <c r="V1156" s="771"/>
      <c r="W1156" s="771"/>
      <c r="X1156" s="772"/>
    </row>
    <row r="1157" spans="1:24" ht="15" customHeight="1">
      <c r="A1157" s="283"/>
      <c r="B1157" s="771" t="s">
        <v>20</v>
      </c>
      <c r="C1157" s="771"/>
      <c r="D1157" s="771" t="str">
        <f>IF('statement of marks'!J43="","",'statement of marks'!J43)</f>
        <v>B37</v>
      </c>
      <c r="E1157" s="771"/>
      <c r="F1157" s="771"/>
      <c r="G1157" s="771"/>
      <c r="H1157" s="771"/>
      <c r="I1157" s="771"/>
      <c r="J1157" s="771"/>
      <c r="K1157" s="771"/>
      <c r="L1157" s="771"/>
      <c r="M1157" s="771"/>
      <c r="N1157" s="771"/>
      <c r="O1157" s="771"/>
      <c r="P1157" s="771"/>
      <c r="Q1157" s="771"/>
      <c r="R1157" s="771"/>
      <c r="S1157" s="771"/>
      <c r="T1157" s="771"/>
      <c r="U1157" s="771"/>
      <c r="V1157" s="771"/>
      <c r="W1157" s="771"/>
      <c r="X1157" s="772"/>
    </row>
    <row r="1158" spans="1:24" ht="15" customHeight="1">
      <c r="A1158" s="283"/>
      <c r="B1158" s="773" t="s">
        <v>21</v>
      </c>
      <c r="C1158" s="773"/>
      <c r="D1158" s="773" t="str">
        <f>IF('statement of marks'!K43="","",'statement of marks'!K43)</f>
        <v>C37</v>
      </c>
      <c r="E1158" s="773"/>
      <c r="F1158" s="773"/>
      <c r="G1158" s="771"/>
      <c r="H1158" s="771"/>
      <c r="I1158" s="771"/>
      <c r="J1158" s="771"/>
      <c r="K1158" s="771"/>
      <c r="L1158" s="771"/>
      <c r="M1158" s="771"/>
      <c r="N1158" s="771"/>
      <c r="O1158" s="771"/>
      <c r="P1158" s="771"/>
      <c r="Q1158" s="771"/>
      <c r="R1158" s="771"/>
      <c r="S1158" s="771"/>
      <c r="T1158" s="771"/>
      <c r="U1158" s="771"/>
      <c r="V1158" s="771"/>
      <c r="W1158" s="771"/>
      <c r="X1158" s="772"/>
    </row>
    <row r="1159" spans="1:24" ht="15" customHeight="1">
      <c r="A1159" s="283"/>
      <c r="B1159" s="771" t="s">
        <v>159</v>
      </c>
      <c r="C1159" s="771"/>
      <c r="D1159" s="771" t="str">
        <f>IF('statement of marks'!$G$3="","",'statement of marks'!$G$3)</f>
        <v>6 A</v>
      </c>
      <c r="E1159" s="771"/>
      <c r="F1159" s="774"/>
      <c r="G1159" s="775" t="s">
        <v>160</v>
      </c>
      <c r="H1159" s="775"/>
      <c r="I1159" s="775"/>
      <c r="J1159" s="775">
        <f>IF('statement of marks'!D43="","",'statement of marks'!D43)</f>
        <v>837</v>
      </c>
      <c r="K1159" s="775"/>
      <c r="L1159" s="775"/>
      <c r="M1159" s="776" t="s">
        <v>79</v>
      </c>
      <c r="N1159" s="938"/>
      <c r="O1159" s="775"/>
      <c r="P1159" s="775"/>
      <c r="Q1159" s="775" t="str">
        <f>IF('statement of marks'!F43="","",'statement of marks'!F43)</f>
        <v/>
      </c>
      <c r="R1159" s="775"/>
      <c r="S1159" s="775"/>
      <c r="T1159" s="777"/>
      <c r="U1159" s="778" t="str">
        <f>IF('statement of marks'!$I$3="","",'statement of marks'!$I$3)</f>
        <v>SCHOOL DISE CODE</v>
      </c>
      <c r="V1159" s="779"/>
      <c r="W1159" s="779"/>
      <c r="X1159" s="780"/>
    </row>
    <row r="1160" spans="1:24" ht="15" customHeight="1">
      <c r="A1160" s="283"/>
      <c r="B1160" s="263" t="s">
        <v>172</v>
      </c>
      <c r="C1160" s="264"/>
      <c r="D1160" s="781" t="str">
        <f>IF('statement of marks'!G43="","",'statement of marks'!G43)</f>
        <v/>
      </c>
      <c r="E1160" s="782"/>
      <c r="F1160" s="782"/>
      <c r="G1160" s="834" t="str">
        <f>IF('statement of marks'!H43="","",'statement of marks'!H43)</f>
        <v/>
      </c>
      <c r="H1160" s="834"/>
      <c r="I1160" s="834"/>
      <c r="J1160" s="834"/>
      <c r="K1160" s="834"/>
      <c r="L1160" s="834"/>
      <c r="M1160" s="834"/>
      <c r="N1160" s="834"/>
      <c r="O1160" s="834"/>
      <c r="P1160" s="834"/>
      <c r="Q1160" s="834"/>
      <c r="R1160" s="834"/>
      <c r="S1160" s="834"/>
      <c r="T1160" s="835"/>
      <c r="U1160" s="774" t="str">
        <f>IF('statement of marks'!$J$3="","",'statement of marks'!$J$3)</f>
        <v>08291009401</v>
      </c>
      <c r="V1160" s="784"/>
      <c r="W1160" s="784"/>
      <c r="X1160" s="836"/>
    </row>
    <row r="1161" spans="1:24" ht="15" customHeight="1">
      <c r="A1161" s="283"/>
      <c r="B1161" s="265" t="s">
        <v>161</v>
      </c>
      <c r="C1161" s="266" t="s">
        <v>166</v>
      </c>
      <c r="D1161" s="837" t="s">
        <v>168</v>
      </c>
      <c r="E1161" s="837"/>
      <c r="F1161" s="837"/>
      <c r="G1161" s="837" t="s">
        <v>169</v>
      </c>
      <c r="H1161" s="837"/>
      <c r="I1161" s="837"/>
      <c r="J1161" s="837" t="s">
        <v>170</v>
      </c>
      <c r="K1161" s="837"/>
      <c r="L1161" s="837"/>
      <c r="M1161" s="838" t="s">
        <v>171</v>
      </c>
      <c r="N1161" s="838"/>
      <c r="O1161" s="838"/>
      <c r="P1161" s="838"/>
      <c r="Q1161" s="839" t="s">
        <v>217</v>
      </c>
      <c r="R1161" s="841" t="s">
        <v>91</v>
      </c>
      <c r="S1161" s="841"/>
      <c r="T1161" s="841"/>
      <c r="U1161" s="842"/>
      <c r="V1161" s="783" t="s">
        <v>218</v>
      </c>
      <c r="W1161" s="783"/>
      <c r="X1161" s="831"/>
    </row>
    <row r="1162" spans="1:24" ht="15" customHeight="1">
      <c r="A1162" s="283"/>
      <c r="B1162" s="265"/>
      <c r="C1162" s="266"/>
      <c r="D1162" s="267" t="s">
        <v>219</v>
      </c>
      <c r="E1162" s="267" t="s">
        <v>220</v>
      </c>
      <c r="F1162" s="268" t="s">
        <v>221</v>
      </c>
      <c r="G1162" s="267" t="s">
        <v>219</v>
      </c>
      <c r="H1162" s="267" t="s">
        <v>220</v>
      </c>
      <c r="I1162" s="268" t="s">
        <v>221</v>
      </c>
      <c r="J1162" s="267" t="s">
        <v>219</v>
      </c>
      <c r="K1162" s="267" t="s">
        <v>220</v>
      </c>
      <c r="L1162" s="268" t="s">
        <v>221</v>
      </c>
      <c r="M1162" s="267" t="s">
        <v>219</v>
      </c>
      <c r="N1162" s="943" t="s">
        <v>332</v>
      </c>
      <c r="O1162" s="267" t="s">
        <v>220</v>
      </c>
      <c r="P1162" s="268" t="s">
        <v>221</v>
      </c>
      <c r="Q1162" s="840"/>
      <c r="R1162" s="267" t="s">
        <v>219</v>
      </c>
      <c r="S1162" s="943" t="s">
        <v>332</v>
      </c>
      <c r="T1162" s="267" t="s">
        <v>220</v>
      </c>
      <c r="U1162" s="268" t="s">
        <v>221</v>
      </c>
      <c r="V1162" s="269" t="s">
        <v>26</v>
      </c>
      <c r="W1162" s="270" t="s">
        <v>222</v>
      </c>
      <c r="X1162" s="271" t="s">
        <v>69</v>
      </c>
    </row>
    <row r="1163" spans="1:24" ht="15" customHeight="1">
      <c r="A1163" s="284"/>
      <c r="B1163" s="832" t="s">
        <v>167</v>
      </c>
      <c r="C1163" s="833"/>
      <c r="D1163" s="272">
        <f>IF('statement of marks'!L$6="","",'statement of marks'!L$6)</f>
        <v>5</v>
      </c>
      <c r="E1163" s="272">
        <f>IF('statement of marks'!M$6="","",'statement of marks'!M$6)</f>
        <v>5</v>
      </c>
      <c r="F1163" s="273">
        <f>IF('statement of marks'!N$6="","",'statement of marks'!N$6)</f>
        <v>10</v>
      </c>
      <c r="G1163" s="272">
        <f>IF('statement of marks'!O$6="","",'statement of marks'!O$6)</f>
        <v>5</v>
      </c>
      <c r="H1163" s="272">
        <f>IF('statement of marks'!P$6="","",'statement of marks'!P$6)</f>
        <v>5</v>
      </c>
      <c r="I1163" s="273">
        <f>IF('statement of marks'!Q$6="","",'statement of marks'!Q$6)</f>
        <v>10</v>
      </c>
      <c r="J1163" s="272">
        <f>IF('statement of marks'!R$6="","",'statement of marks'!R$6)</f>
        <v>5</v>
      </c>
      <c r="K1163" s="272">
        <f>IF('statement of marks'!S$6="","",'statement of marks'!S$6)</f>
        <v>5</v>
      </c>
      <c r="L1163" s="273">
        <f>IF('statement of marks'!T$6="","",'statement of marks'!T$6)</f>
        <v>10</v>
      </c>
      <c r="M1163" s="272">
        <f>IF('statement of marks'!V$6="","",'statement of marks'!V$6)</f>
        <v>30</v>
      </c>
      <c r="N1163" s="944">
        <f>IF('statement of marks'!W$6="","",'statement of marks'!W$6)</f>
        <v>30</v>
      </c>
      <c r="O1163" s="272">
        <f>IF('statement of marks'!X$6="","",'statement of marks'!X$6)</f>
        <v>10</v>
      </c>
      <c r="P1163" s="273">
        <f>IF('statement of marks'!Y$6="","",'statement of marks'!Y$6)</f>
        <v>70</v>
      </c>
      <c r="Q1163" s="274">
        <f>IF('statement of marks'!Z$6="","",'statement of marks'!Z$6)</f>
        <v>100</v>
      </c>
      <c r="R1163" s="272">
        <f>IF('statement of marks'!AA$6="","",'statement of marks'!AA$6)</f>
        <v>40</v>
      </c>
      <c r="S1163" s="944">
        <f>IF('statement of marks'!AB$6="","",'statement of marks'!AB$6)</f>
        <v>40</v>
      </c>
      <c r="T1163" s="272">
        <f>IF('statement of marks'!AC$6="","",'statement of marks'!AC$6)</f>
        <v>20</v>
      </c>
      <c r="U1163" s="273">
        <f>IF('statement of marks'!AD$6="","",'statement of marks'!AD$6)</f>
        <v>100</v>
      </c>
      <c r="V1163" s="275">
        <f>IF('statement of marks'!AE$6="","",'statement of marks'!AE$6)</f>
        <v>200</v>
      </c>
      <c r="W1163" s="272" t="str">
        <f>IF('statement of marks'!AF$6="","",'statement of marks'!AF$6)</f>
        <v/>
      </c>
      <c r="X1163" s="276" t="str">
        <f>IF('statement of marks'!AG$6="","",'statement of marks'!AG$6)</f>
        <v/>
      </c>
    </row>
    <row r="1164" spans="1:24" ht="15" customHeight="1">
      <c r="A1164" s="283"/>
      <c r="B1164" s="774" t="str">
        <f>IF('statement of marks'!$L$3="","",'statement of marks'!$L$3)</f>
        <v>HINDI</v>
      </c>
      <c r="C1164" s="784"/>
      <c r="D1164" s="270">
        <f>IF('statement of marks'!L43="","",'statement of marks'!L43)</f>
        <v>5</v>
      </c>
      <c r="E1164" s="270">
        <f>IF('statement of marks'!M43="","",'statement of marks'!M43)</f>
        <v>5</v>
      </c>
      <c r="F1164" s="277">
        <f>IF('statement of marks'!N43="","",'statement of marks'!N43)</f>
        <v>10</v>
      </c>
      <c r="G1164" s="270">
        <f>IF('statement of marks'!O43="","",'statement of marks'!O43)</f>
        <v>5</v>
      </c>
      <c r="H1164" s="270">
        <f>IF('statement of marks'!P43="","",'statement of marks'!P43)</f>
        <v>5</v>
      </c>
      <c r="I1164" s="277">
        <f>IF('statement of marks'!Q43="","",'statement of marks'!Q43)</f>
        <v>10</v>
      </c>
      <c r="J1164" s="270">
        <f>IF('statement of marks'!R43="","",'statement of marks'!R43)</f>
        <v>5</v>
      </c>
      <c r="K1164" s="270">
        <f>IF('statement of marks'!S43="","",'statement of marks'!S43)</f>
        <v>5</v>
      </c>
      <c r="L1164" s="277">
        <f>IF('statement of marks'!T43="","",'statement of marks'!T43)</f>
        <v>10</v>
      </c>
      <c r="M1164" s="270">
        <f>IF('statement of marks'!V43="","",'statement of marks'!V43)</f>
        <v>24</v>
      </c>
      <c r="N1164" s="944">
        <f>IF('statement of marks'!W43="","",'statement of marks'!W43)</f>
        <v>24</v>
      </c>
      <c r="O1164" s="270">
        <f>IF('statement of marks'!X43="","",'statement of marks'!X43)</f>
        <v>4</v>
      </c>
      <c r="P1164" s="277">
        <f>IF('statement of marks'!Y43="","",'statement of marks'!Y43)</f>
        <v>52</v>
      </c>
      <c r="Q1164" s="278">
        <f>IF('statement of marks'!Z43="","",'statement of marks'!Z43)</f>
        <v>82</v>
      </c>
      <c r="R1164" s="270">
        <f>IF('statement of marks'!AA43="","",'statement of marks'!AA43)</f>
        <v>24</v>
      </c>
      <c r="S1164" s="944">
        <f>IF('statement of marks'!AB43="","",'statement of marks'!AB43)</f>
        <v>24</v>
      </c>
      <c r="T1164" s="270">
        <f>IF('statement of marks'!AC43="","",'statement of marks'!AC43)</f>
        <v>20</v>
      </c>
      <c r="U1164" s="277">
        <f>IF('statement of marks'!AD43="","",'statement of marks'!AD43)</f>
        <v>68</v>
      </c>
      <c r="V1164" s="279">
        <f>IF('statement of marks'!AE43="","",'statement of marks'!AE43)</f>
        <v>150</v>
      </c>
      <c r="W1164" s="270">
        <f>IF('statement of marks'!AF43="","",'statement of marks'!AF43)</f>
        <v>75</v>
      </c>
      <c r="X1164" s="271" t="str">
        <f>IF('statement of marks'!AG43="","",'statement of marks'!AG43)</f>
        <v>B</v>
      </c>
    </row>
    <row r="1165" spans="1:24" ht="15" customHeight="1">
      <c r="A1165" s="283"/>
      <c r="B1165" s="774" t="str">
        <f>IF('statement of marks'!$AJ$3="","",'statement of marks'!$AJ$3)</f>
        <v>ENGLISH</v>
      </c>
      <c r="C1165" s="784"/>
      <c r="D1165" s="270">
        <f>IF('statement of marks'!AJ43="","",'statement of marks'!AJ43)</f>
        <v>5</v>
      </c>
      <c r="E1165" s="270">
        <f>IF('statement of marks'!AK43="","",'statement of marks'!AK43)</f>
        <v>5</v>
      </c>
      <c r="F1165" s="277">
        <f>IF('statement of marks'!AL43="","",'statement of marks'!AL43)</f>
        <v>10</v>
      </c>
      <c r="G1165" s="270">
        <f>IF('statement of marks'!AM43="","",'statement of marks'!AM43)</f>
        <v>5</v>
      </c>
      <c r="H1165" s="270">
        <f>IF('statement of marks'!AN43="","",'statement of marks'!AN43)</f>
        <v>5</v>
      </c>
      <c r="I1165" s="277">
        <f>IF('statement of marks'!AO43="","",'statement of marks'!AO43)</f>
        <v>10</v>
      </c>
      <c r="J1165" s="270">
        <f>IF('statement of marks'!AP43="","",'statement of marks'!AP43)</f>
        <v>5</v>
      </c>
      <c r="K1165" s="270">
        <f>IF('statement of marks'!AQ43="","",'statement of marks'!AQ43)</f>
        <v>5</v>
      </c>
      <c r="L1165" s="277">
        <f>IF('statement of marks'!AR43="","",'statement of marks'!AR43)</f>
        <v>10</v>
      </c>
      <c r="M1165" s="270">
        <f>IF('statement of marks'!AT43="","",'statement of marks'!AT43)</f>
        <v>24</v>
      </c>
      <c r="N1165" s="944">
        <f>IF('statement of marks'!AU43="","",'statement of marks'!AU43)</f>
        <v>24</v>
      </c>
      <c r="O1165" s="270">
        <f>IF('statement of marks'!AV43="","",'statement of marks'!AV43)</f>
        <v>4</v>
      </c>
      <c r="P1165" s="277">
        <f>IF('statement of marks'!AW43="","",'statement of marks'!AW43)</f>
        <v>52</v>
      </c>
      <c r="Q1165" s="278">
        <f>IF('statement of marks'!AX43="","",'statement of marks'!AX43)</f>
        <v>82</v>
      </c>
      <c r="R1165" s="270">
        <f>IF('statement of marks'!AY43="","",'statement of marks'!AY43)</f>
        <v>24</v>
      </c>
      <c r="S1165" s="944">
        <f>IF('statement of marks'!AZ43="","",'statement of marks'!AZ43)</f>
        <v>24</v>
      </c>
      <c r="T1165" s="270">
        <f>IF('statement of marks'!BA43="","",'statement of marks'!BA43)</f>
        <v>20</v>
      </c>
      <c r="U1165" s="277">
        <f>IF('statement of marks'!BB43="","",'statement of marks'!BB43)</f>
        <v>68</v>
      </c>
      <c r="V1165" s="279">
        <f>IF('statement of marks'!BC43="","",'statement of marks'!BC43)</f>
        <v>150</v>
      </c>
      <c r="W1165" s="270">
        <f>IF('statement of marks'!BD43="","",'statement of marks'!BD43)</f>
        <v>75</v>
      </c>
      <c r="X1165" s="271" t="str">
        <f>IF('statement of marks'!BE43="","",'statement of marks'!BE43)</f>
        <v>B</v>
      </c>
    </row>
    <row r="1166" spans="1:24" ht="15" customHeight="1">
      <c r="A1166" s="283"/>
      <c r="B1166" s="774" t="str">
        <f>IF('statement of marks'!BH43="s","SANSKRIT",IF('statement of marks'!BH43="u","URDU",IF('statement of marks'!BH43="g","GUJRATI",IF('statement of marks'!BH43="p","PUNJABI",IF('statement of marks'!BH43="sd","fla/kh","THIRD LANGUAGE")))))</f>
        <v>SANSKRIT</v>
      </c>
      <c r="C1166" s="784"/>
      <c r="D1166" s="270">
        <f>IF('statement of marks'!BI43="","",'statement of marks'!BI43)</f>
        <v>5</v>
      </c>
      <c r="E1166" s="270">
        <f>IF('statement of marks'!BJ43="","",'statement of marks'!BJ43)</f>
        <v>5</v>
      </c>
      <c r="F1166" s="277">
        <f>IF('statement of marks'!BK43="","",'statement of marks'!BK43)</f>
        <v>10</v>
      </c>
      <c r="G1166" s="270">
        <f>IF('statement of marks'!BL43="","",'statement of marks'!BL43)</f>
        <v>5</v>
      </c>
      <c r="H1166" s="270">
        <f>IF('statement of marks'!BM43="","",'statement of marks'!BM43)</f>
        <v>5</v>
      </c>
      <c r="I1166" s="277">
        <f>IF('statement of marks'!BN43="","",'statement of marks'!BN43)</f>
        <v>10</v>
      </c>
      <c r="J1166" s="270">
        <f>IF('statement of marks'!BO43="","",'statement of marks'!BO43)</f>
        <v>5</v>
      </c>
      <c r="K1166" s="270">
        <f>IF('statement of marks'!BP43="","",'statement of marks'!BP43)</f>
        <v>5</v>
      </c>
      <c r="L1166" s="277">
        <f>IF('statement of marks'!BQ43="","",'statement of marks'!BQ43)</f>
        <v>10</v>
      </c>
      <c r="M1166" s="270">
        <f>IF('statement of marks'!BS43="","",'statement of marks'!BS43)</f>
        <v>50</v>
      </c>
      <c r="N1166" s="944"/>
      <c r="O1166" s="270">
        <f>IF('statement of marks'!BT43="","",'statement of marks'!BT43)</f>
        <v>20</v>
      </c>
      <c r="P1166" s="277">
        <f>IF('statement of marks'!BU43="","",'statement of marks'!BU43)</f>
        <v>70</v>
      </c>
      <c r="Q1166" s="278">
        <f>IF('statement of marks'!BV43="","",'statement of marks'!BV43)</f>
        <v>100</v>
      </c>
      <c r="R1166" s="270">
        <f>IF('statement of marks'!BW43="","",'statement of marks'!BW43)</f>
        <v>70</v>
      </c>
      <c r="S1166" s="944"/>
      <c r="T1166" s="270">
        <f>IF('statement of marks'!BX43="","",'statement of marks'!BX43)</f>
        <v>30</v>
      </c>
      <c r="U1166" s="277">
        <f>IF('statement of marks'!BY43="","",'statement of marks'!BY43)</f>
        <v>100</v>
      </c>
      <c r="V1166" s="279">
        <f>IF('statement of marks'!BZ43="","",'statement of marks'!BZ43)</f>
        <v>200</v>
      </c>
      <c r="W1166" s="270">
        <f>IF('statement of marks'!CA43="","",'statement of marks'!CA43)</f>
        <v>100</v>
      </c>
      <c r="X1166" s="271" t="str">
        <f>IF('statement of marks'!CB43="","",'statement of marks'!CB43)</f>
        <v>A</v>
      </c>
    </row>
    <row r="1167" spans="1:24" ht="15" customHeight="1">
      <c r="A1167" s="283"/>
      <c r="B1167" s="774" t="str">
        <f>IF('statement of marks'!$CE$3="","",'statement of marks'!$CE$3)</f>
        <v>MATHEMATICS</v>
      </c>
      <c r="C1167" s="784"/>
      <c r="D1167" s="270">
        <f>IF('statement of marks'!CE43="","",'statement of marks'!CE43)</f>
        <v>5</v>
      </c>
      <c r="E1167" s="270">
        <f>IF('statement of marks'!CF43="","",'statement of marks'!CF43)</f>
        <v>5</v>
      </c>
      <c r="F1167" s="277">
        <f>IF('statement of marks'!CG43="","",'statement of marks'!CG43)</f>
        <v>10</v>
      </c>
      <c r="G1167" s="270">
        <f>IF('statement of marks'!CH43="","",'statement of marks'!CH43)</f>
        <v>5</v>
      </c>
      <c r="H1167" s="270">
        <f>IF('statement of marks'!CI43="","",'statement of marks'!CI43)</f>
        <v>5</v>
      </c>
      <c r="I1167" s="277">
        <f>IF('statement of marks'!CJ43="","",'statement of marks'!CJ43)</f>
        <v>10</v>
      </c>
      <c r="J1167" s="270">
        <f>IF('statement of marks'!CK43="","",'statement of marks'!CK43)</f>
        <v>5</v>
      </c>
      <c r="K1167" s="270">
        <f>IF('statement of marks'!CL43="","",'statement of marks'!CL43)</f>
        <v>5</v>
      </c>
      <c r="L1167" s="277">
        <f>IF('statement of marks'!CM43="","",'statement of marks'!CM43)</f>
        <v>10</v>
      </c>
      <c r="M1167" s="270">
        <f>IF('statement of marks'!CO43="","",'statement of marks'!CO43)</f>
        <v>24</v>
      </c>
      <c r="N1167" s="944">
        <f>IF('statement of marks'!CP43="","",'statement of marks'!CP43)</f>
        <v>24</v>
      </c>
      <c r="O1167" s="270">
        <f>IF('statement of marks'!CQ43="","",'statement of marks'!CQ43)</f>
        <v>4</v>
      </c>
      <c r="P1167" s="277">
        <f>IF('statement of marks'!CR43="","",'statement of marks'!CR43)</f>
        <v>52</v>
      </c>
      <c r="Q1167" s="278">
        <f>IF('statement of marks'!CS43="","",'statement of marks'!CS43)</f>
        <v>82</v>
      </c>
      <c r="R1167" s="270">
        <f>IF('statement of marks'!CT43="","",'statement of marks'!CT43)</f>
        <v>24</v>
      </c>
      <c r="S1167" s="944">
        <f>IF('statement of marks'!CU43="","",'statement of marks'!CU43)</f>
        <v>24</v>
      </c>
      <c r="T1167" s="270">
        <f>IF('statement of marks'!CV43="","",'statement of marks'!CV43)</f>
        <v>20</v>
      </c>
      <c r="U1167" s="277">
        <f>IF('statement of marks'!CW43="","",'statement of marks'!CW43)</f>
        <v>68</v>
      </c>
      <c r="V1167" s="279">
        <f>IF('statement of marks'!CX43="","",'statement of marks'!CX43)</f>
        <v>150</v>
      </c>
      <c r="W1167" s="270">
        <f>IF('statement of marks'!CY43="","",'statement of marks'!CY43)</f>
        <v>75</v>
      </c>
      <c r="X1167" s="271" t="str">
        <f>IF('statement of marks'!CZ43="","",'statement of marks'!CZ43)</f>
        <v>B</v>
      </c>
    </row>
    <row r="1168" spans="1:24" ht="15" customHeight="1">
      <c r="A1168" s="283"/>
      <c r="B1168" s="774" t="str">
        <f>IF('statement of marks'!$DC$3="","",'statement of marks'!$DC$3)</f>
        <v>SCIENCE</v>
      </c>
      <c r="C1168" s="784"/>
      <c r="D1168" s="270">
        <f>IF('statement of marks'!DC43="","",'statement of marks'!DC43)</f>
        <v>5</v>
      </c>
      <c r="E1168" s="270">
        <f>IF('statement of marks'!DD43="","",'statement of marks'!DD43)</f>
        <v>5</v>
      </c>
      <c r="F1168" s="277">
        <f>IF('statement of marks'!DE43="","",'statement of marks'!DE43)</f>
        <v>10</v>
      </c>
      <c r="G1168" s="270">
        <f>IF('statement of marks'!DF43="","",'statement of marks'!DF43)</f>
        <v>5</v>
      </c>
      <c r="H1168" s="270">
        <f>IF('statement of marks'!DG43="","",'statement of marks'!DG43)</f>
        <v>5</v>
      </c>
      <c r="I1168" s="277">
        <f>IF('statement of marks'!DH43="","",'statement of marks'!DH43)</f>
        <v>10</v>
      </c>
      <c r="J1168" s="270">
        <f>IF('statement of marks'!DI43="","",'statement of marks'!DI43)</f>
        <v>5</v>
      </c>
      <c r="K1168" s="270">
        <f>IF('statement of marks'!DJ43="","",'statement of marks'!DJ43)</f>
        <v>5</v>
      </c>
      <c r="L1168" s="277">
        <f>IF('statement of marks'!DK43="","",'statement of marks'!DK43)</f>
        <v>10</v>
      </c>
      <c r="M1168" s="270">
        <f>IF('statement of marks'!DM43="","",'statement of marks'!DM43)</f>
        <v>50</v>
      </c>
      <c r="N1168" s="944"/>
      <c r="O1168" s="270">
        <f>IF('statement of marks'!DN43="","",'statement of marks'!DN43)</f>
        <v>20</v>
      </c>
      <c r="P1168" s="277">
        <f>IF('statement of marks'!DO43="","",'statement of marks'!DO43)</f>
        <v>70</v>
      </c>
      <c r="Q1168" s="278">
        <f>IF('statement of marks'!DP43="","",'statement of marks'!DP43)</f>
        <v>100</v>
      </c>
      <c r="R1168" s="270">
        <f>IF('statement of marks'!DQ43="","",'statement of marks'!DQ43)</f>
        <v>70</v>
      </c>
      <c r="S1168" s="944"/>
      <c r="T1168" s="270">
        <f>IF('statement of marks'!DR43="","",'statement of marks'!DR43)</f>
        <v>30</v>
      </c>
      <c r="U1168" s="277">
        <f>IF('statement of marks'!DS43="","",'statement of marks'!DS43)</f>
        <v>100</v>
      </c>
      <c r="V1168" s="279">
        <f>IF('statement of marks'!DT43="","",'statement of marks'!DT43)</f>
        <v>200</v>
      </c>
      <c r="W1168" s="270">
        <f>IF('statement of marks'!DU43="","",'statement of marks'!DU43)</f>
        <v>100</v>
      </c>
      <c r="X1168" s="271" t="str">
        <f>IF('statement of marks'!DV43="","",'statement of marks'!DV43)</f>
        <v>A</v>
      </c>
    </row>
    <row r="1169" spans="1:24" ht="15" customHeight="1">
      <c r="A1169" s="283"/>
      <c r="B1169" s="774" t="str">
        <f>IF('statement of marks'!$DY$3="","",'statement of marks'!$DY$3)</f>
        <v>SOCIAL STUDIES</v>
      </c>
      <c r="C1169" s="784"/>
      <c r="D1169" s="270">
        <f>IF('statement of marks'!DY43="","",'statement of marks'!DY43)</f>
        <v>5</v>
      </c>
      <c r="E1169" s="270">
        <f>IF('statement of marks'!DZ43="","",'statement of marks'!DZ43)</f>
        <v>5</v>
      </c>
      <c r="F1169" s="277">
        <f>IF('statement of marks'!EA43="","",'statement of marks'!EA43)</f>
        <v>10</v>
      </c>
      <c r="G1169" s="270">
        <f>IF('statement of marks'!EB43="","",'statement of marks'!EB43)</f>
        <v>5</v>
      </c>
      <c r="H1169" s="270">
        <f>IF('statement of marks'!EC43="","",'statement of marks'!EC43)</f>
        <v>5</v>
      </c>
      <c r="I1169" s="277">
        <f>IF('statement of marks'!ED43="","",'statement of marks'!ED43)</f>
        <v>10</v>
      </c>
      <c r="J1169" s="270">
        <f>IF('statement of marks'!EE43="","",'statement of marks'!EE43)</f>
        <v>5</v>
      </c>
      <c r="K1169" s="270">
        <f>IF('statement of marks'!EF43="","",'statement of marks'!EF43)</f>
        <v>5</v>
      </c>
      <c r="L1169" s="277">
        <f>IF('statement of marks'!EG43="","",'statement of marks'!EG43)</f>
        <v>10</v>
      </c>
      <c r="M1169" s="270">
        <f>IF('statement of marks'!EI43="","",'statement of marks'!EI43)</f>
        <v>50</v>
      </c>
      <c r="N1169" s="944"/>
      <c r="O1169" s="270">
        <f>IF('statement of marks'!EJ43="","",'statement of marks'!EJ43)</f>
        <v>20</v>
      </c>
      <c r="P1169" s="277">
        <f>IF('statement of marks'!EK43="","",'statement of marks'!EK43)</f>
        <v>70</v>
      </c>
      <c r="Q1169" s="278">
        <f>IF('statement of marks'!EL43="","",'statement of marks'!EL43)</f>
        <v>100</v>
      </c>
      <c r="R1169" s="270">
        <f>IF('statement of marks'!EM43="","",'statement of marks'!EM43)</f>
        <v>70</v>
      </c>
      <c r="S1169" s="944"/>
      <c r="T1169" s="270">
        <f>IF('statement of marks'!EN43="","",'statement of marks'!EN43)</f>
        <v>30</v>
      </c>
      <c r="U1169" s="277">
        <f>IF('statement of marks'!EO43="","",'statement of marks'!EO43)</f>
        <v>100</v>
      </c>
      <c r="V1169" s="279">
        <f>IF('statement of marks'!EP43="","",'statement of marks'!EP43)</f>
        <v>200</v>
      </c>
      <c r="W1169" s="270">
        <f>IF('statement of marks'!EQ43="","",'statement of marks'!EQ43)</f>
        <v>100</v>
      </c>
      <c r="X1169" s="271" t="str">
        <f>IF('statement of marks'!ER43="","",'statement of marks'!ER43)</f>
        <v>A</v>
      </c>
    </row>
    <row r="1170" spans="1:24" ht="15" customHeight="1">
      <c r="A1170" s="283"/>
      <c r="B1170" s="774" t="s">
        <v>173</v>
      </c>
      <c r="C1170" s="784"/>
      <c r="D1170" s="792" t="s">
        <v>168</v>
      </c>
      <c r="E1170" s="792"/>
      <c r="F1170" s="792"/>
      <c r="G1170" s="792" t="s">
        <v>169</v>
      </c>
      <c r="H1170" s="792"/>
      <c r="I1170" s="792"/>
      <c r="J1170" s="792" t="s">
        <v>178</v>
      </c>
      <c r="K1170" s="792"/>
      <c r="L1170" s="792"/>
      <c r="M1170" s="792" t="s">
        <v>170</v>
      </c>
      <c r="N1170" s="792"/>
      <c r="O1170" s="792"/>
      <c r="P1170" s="792"/>
      <c r="Q1170" s="792" t="s">
        <v>223</v>
      </c>
      <c r="R1170" s="792"/>
      <c r="S1170" s="792"/>
      <c r="T1170" s="792"/>
      <c r="U1170" s="280"/>
      <c r="V1170" s="792" t="s">
        <v>218</v>
      </c>
      <c r="W1170" s="792"/>
      <c r="X1170" s="827"/>
    </row>
    <row r="1171" spans="1:24" ht="15" customHeight="1">
      <c r="A1171" s="284"/>
      <c r="B1171" s="828" t="s">
        <v>167</v>
      </c>
      <c r="C1171" s="829"/>
      <c r="D1171" s="830">
        <f>IF('statement of marks'!EU$6="","",'statement of marks'!EU$6)</f>
        <v>20</v>
      </c>
      <c r="E1171" s="830"/>
      <c r="F1171" s="830"/>
      <c r="G1171" s="830">
        <f>IF('statement of marks'!EV$6="","",'statement of marks'!EV$6)</f>
        <v>20</v>
      </c>
      <c r="H1171" s="830"/>
      <c r="I1171" s="830"/>
      <c r="J1171" s="830">
        <f>IF('statement of marks'!EX$6="","",'statement of marks'!EX$6)</f>
        <v>20</v>
      </c>
      <c r="K1171" s="830"/>
      <c r="L1171" s="830"/>
      <c r="M1171" s="830">
        <f>IF('statement of marks'!EW$6="","",'statement of marks'!EW$6)</f>
        <v>20</v>
      </c>
      <c r="N1171" s="830"/>
      <c r="O1171" s="830"/>
      <c r="P1171" s="830"/>
      <c r="Q1171" s="830">
        <f>IF('statement of marks'!EY$6="","",'statement of marks'!EY$6)</f>
        <v>20</v>
      </c>
      <c r="R1171" s="830"/>
      <c r="S1171" s="830"/>
      <c r="T1171" s="830"/>
      <c r="U1171" s="289"/>
      <c r="V1171" s="272">
        <f>IF('statement of marks'!EZ$6="","",'statement of marks'!EZ$6)</f>
        <v>100</v>
      </c>
      <c r="W1171" s="272" t="s">
        <v>222</v>
      </c>
      <c r="X1171" s="276" t="s">
        <v>69</v>
      </c>
    </row>
    <row r="1172" spans="1:24" ht="15" customHeight="1">
      <c r="A1172" s="283"/>
      <c r="B1172" s="774" t="str">
        <f>IF('statement of marks'!$EU$3="","",'statement of marks'!$EU$3)</f>
        <v>WORK EXPERIENCE</v>
      </c>
      <c r="C1172" s="784"/>
      <c r="D1172" s="783">
        <f>IF('statement of marks'!EU43="","",'statement of marks'!EU43)</f>
        <v>20</v>
      </c>
      <c r="E1172" s="783"/>
      <c r="F1172" s="783"/>
      <c r="G1172" s="783">
        <f>IF('statement of marks'!EV43="","",'statement of marks'!EV43)</f>
        <v>20</v>
      </c>
      <c r="H1172" s="783"/>
      <c r="I1172" s="783"/>
      <c r="J1172" s="783">
        <f>IF('statement of marks'!EX43="","",'statement of marks'!EX43)</f>
        <v>20</v>
      </c>
      <c r="K1172" s="783"/>
      <c r="L1172" s="783"/>
      <c r="M1172" s="783">
        <f>IF('statement of marks'!EW43="","",'statement of marks'!EW43)</f>
        <v>20</v>
      </c>
      <c r="N1172" s="783"/>
      <c r="O1172" s="783"/>
      <c r="P1172" s="783"/>
      <c r="Q1172" s="783">
        <f>IF('statement of marks'!EY43="","",'statement of marks'!EY43)</f>
        <v>20</v>
      </c>
      <c r="R1172" s="783"/>
      <c r="S1172" s="783"/>
      <c r="T1172" s="783"/>
      <c r="U1172" s="280"/>
      <c r="V1172" s="280">
        <f>IF('statement of marks'!EZ43="","",'statement of marks'!EZ43)</f>
        <v>100</v>
      </c>
      <c r="W1172" s="280">
        <f>IF('statement of marks'!FA43="","",'statement of marks'!FA43)</f>
        <v>100</v>
      </c>
      <c r="X1172" s="281" t="str">
        <f>IF('statement of marks'!FB43="","",'statement of marks'!FB43)</f>
        <v>A</v>
      </c>
    </row>
    <row r="1173" spans="1:24" ht="15" customHeight="1">
      <c r="A1173" s="283"/>
      <c r="B1173" s="774" t="str">
        <f>IF('statement of marks'!$FE$3="","",'statement of marks'!$FE$3)</f>
        <v>ART EDUCATION</v>
      </c>
      <c r="C1173" s="784"/>
      <c r="D1173" s="783">
        <f>IF('statement of marks'!FE43="","",'statement of marks'!FE43)</f>
        <v>20</v>
      </c>
      <c r="E1173" s="783"/>
      <c r="F1173" s="783"/>
      <c r="G1173" s="783">
        <f>IF('statement of marks'!FF43="","",'statement of marks'!FF43)</f>
        <v>20</v>
      </c>
      <c r="H1173" s="783"/>
      <c r="I1173" s="783"/>
      <c r="J1173" s="783">
        <f>IF('statement of marks'!FH43="","",'statement of marks'!FH43)</f>
        <v>20</v>
      </c>
      <c r="K1173" s="783"/>
      <c r="L1173" s="783"/>
      <c r="M1173" s="783">
        <f>IF('statement of marks'!FG43="","",'statement of marks'!FG43)</f>
        <v>20</v>
      </c>
      <c r="N1173" s="783"/>
      <c r="O1173" s="783"/>
      <c r="P1173" s="783"/>
      <c r="Q1173" s="783">
        <f>IF('statement of marks'!FI43="","",'statement of marks'!FI43)</f>
        <v>20</v>
      </c>
      <c r="R1173" s="783"/>
      <c r="S1173" s="783"/>
      <c r="T1173" s="783"/>
      <c r="U1173" s="280"/>
      <c r="V1173" s="280">
        <f>IF('statement of marks'!FJ43="","",'statement of marks'!FJ43)</f>
        <v>100</v>
      </c>
      <c r="W1173" s="280">
        <f>IF('statement of marks'!FK43="","",'statement of marks'!FK43)</f>
        <v>100</v>
      </c>
      <c r="X1173" s="281" t="str">
        <f>IF('statement of marks'!FL43="","",'statement of marks'!FL43)</f>
        <v>A</v>
      </c>
    </row>
    <row r="1174" spans="1:24" ht="15" customHeight="1">
      <c r="A1174" s="283"/>
      <c r="B1174" s="774" t="str">
        <f>IF('statement of marks'!$FO$3="","",'statement of marks'!$FO$3)</f>
        <v>PHYSICIAL EDUCATION</v>
      </c>
      <c r="C1174" s="784"/>
      <c r="D1174" s="783">
        <f>IF('statement of marks'!FO43="","",'statement of marks'!FO43)</f>
        <v>20</v>
      </c>
      <c r="E1174" s="783"/>
      <c r="F1174" s="783"/>
      <c r="G1174" s="783">
        <f>IF('statement of marks'!FP43="","",'statement of marks'!FP43)</f>
        <v>20</v>
      </c>
      <c r="H1174" s="783"/>
      <c r="I1174" s="783"/>
      <c r="J1174" s="783">
        <f>IF('statement of marks'!FR43="","",'statement of marks'!FR43)</f>
        <v>20</v>
      </c>
      <c r="K1174" s="783"/>
      <c r="L1174" s="783"/>
      <c r="M1174" s="783">
        <f>IF('statement of marks'!FQ43="","",'statement of marks'!FQ43)</f>
        <v>20</v>
      </c>
      <c r="N1174" s="783"/>
      <c r="O1174" s="783"/>
      <c r="P1174" s="783"/>
      <c r="Q1174" s="783">
        <f>IF('statement of marks'!FS43="","",'statement of marks'!FS43)</f>
        <v>20</v>
      </c>
      <c r="R1174" s="783"/>
      <c r="S1174" s="783"/>
      <c r="T1174" s="783"/>
      <c r="U1174" s="280"/>
      <c r="V1174" s="280">
        <f>IF('statement of marks'!FT43="","",'statement of marks'!FT43)</f>
        <v>100</v>
      </c>
      <c r="W1174" s="280">
        <f>IF('statement of marks'!FU43="","",'statement of marks'!FU43)</f>
        <v>100</v>
      </c>
      <c r="X1174" s="281" t="str">
        <f>IF('statement of marks'!FV43="","",'statement of marks'!FV43)</f>
        <v>A</v>
      </c>
    </row>
    <row r="1175" spans="1:24" ht="15" customHeight="1">
      <c r="A1175" s="283"/>
      <c r="B1175" s="771" t="s">
        <v>174</v>
      </c>
      <c r="C1175" s="774"/>
      <c r="D1175" s="792" t="str">
        <f>details!$DZ$3</f>
        <v>AUGUST</v>
      </c>
      <c r="E1175" s="792"/>
      <c r="F1175" s="792"/>
      <c r="G1175" s="792" t="str">
        <f>details!$ED$3</f>
        <v>OCTOBER</v>
      </c>
      <c r="H1175" s="792"/>
      <c r="I1175" s="792"/>
      <c r="J1175" s="792" t="str">
        <f>details!$EL$3</f>
        <v>FEBURARY</v>
      </c>
      <c r="K1175" s="792"/>
      <c r="L1175" s="792"/>
      <c r="M1175" s="792" t="str">
        <f>details!$EH$3</f>
        <v>DECEMBER</v>
      </c>
      <c r="N1175" s="792"/>
      <c r="O1175" s="792"/>
      <c r="P1175" s="792"/>
      <c r="Q1175" s="792" t="str">
        <f>details!$EP$3</f>
        <v>GRAND TOAL</v>
      </c>
      <c r="R1175" s="792"/>
      <c r="S1175" s="792"/>
      <c r="T1175" s="792"/>
      <c r="U1175" s="759" t="s">
        <v>119</v>
      </c>
      <c r="V1175" s="760"/>
      <c r="W1175" s="760"/>
      <c r="X1175" s="761"/>
    </row>
    <row r="1176" spans="1:24" ht="15" customHeight="1">
      <c r="A1176" s="283"/>
      <c r="B1176" s="774" t="s">
        <v>176</v>
      </c>
      <c r="C1176" s="784"/>
      <c r="D1176" s="826" t="str">
        <f>IF(details!EA43="","",details!EA43)</f>
        <v/>
      </c>
      <c r="E1176" s="826"/>
      <c r="F1176" s="826"/>
      <c r="G1176" s="826" t="str">
        <f>IF(details!EE43="","",details!EE43)</f>
        <v/>
      </c>
      <c r="H1176" s="826"/>
      <c r="I1176" s="826"/>
      <c r="J1176" s="826" t="str">
        <f>IF(details!EM43="","",details!EM43)</f>
        <v/>
      </c>
      <c r="K1176" s="826"/>
      <c r="L1176" s="826"/>
      <c r="M1176" s="826" t="str">
        <f>IF(details!EI43="","",details!EI43)</f>
        <v/>
      </c>
      <c r="N1176" s="826"/>
      <c r="O1176" s="826"/>
      <c r="P1176" s="826"/>
      <c r="Q1176" s="826" t="str">
        <f>IF(details!EQ43="","",details!EQ43)</f>
        <v/>
      </c>
      <c r="R1176" s="826"/>
      <c r="S1176" s="826"/>
      <c r="T1176" s="826"/>
      <c r="U1176" s="762">
        <f>'statement of marks'!$HL$108</f>
        <v>45046</v>
      </c>
      <c r="V1176" s="763"/>
      <c r="W1176" s="763"/>
      <c r="X1176" s="764"/>
    </row>
    <row r="1177" spans="1:24" ht="15" customHeight="1">
      <c r="A1177" s="283"/>
      <c r="B1177" s="823" t="s">
        <v>175</v>
      </c>
      <c r="C1177" s="824"/>
      <c r="D1177" s="825" t="str">
        <f>IF(details!DZ43="","",details!DZ43)</f>
        <v/>
      </c>
      <c r="E1177" s="825"/>
      <c r="F1177" s="825"/>
      <c r="G1177" s="825" t="str">
        <f>IF(details!ED43="","",details!ED43)</f>
        <v/>
      </c>
      <c r="H1177" s="825"/>
      <c r="I1177" s="825"/>
      <c r="J1177" s="825" t="str">
        <f>IF(details!EL43="","",details!EL43)</f>
        <v/>
      </c>
      <c r="K1177" s="825"/>
      <c r="L1177" s="825"/>
      <c r="M1177" s="825" t="str">
        <f>IF(details!EH43="","",details!EH43)</f>
        <v/>
      </c>
      <c r="N1177" s="825"/>
      <c r="O1177" s="825"/>
      <c r="P1177" s="825"/>
      <c r="Q1177" s="825" t="str">
        <f>IF(details!EP43="","",details!EP43)</f>
        <v/>
      </c>
      <c r="R1177" s="825"/>
      <c r="S1177" s="825"/>
      <c r="T1177" s="825"/>
      <c r="U1177" s="759"/>
      <c r="V1177" s="760"/>
      <c r="W1177" s="760"/>
      <c r="X1177" s="761"/>
    </row>
    <row r="1178" spans="1:24" ht="15" customHeight="1">
      <c r="A1178" s="816"/>
      <c r="B1178" s="818" t="s">
        <v>235</v>
      </c>
      <c r="C1178" s="819"/>
      <c r="D1178" s="813" t="s">
        <v>190</v>
      </c>
      <c r="E1178" s="813"/>
      <c r="F1178" s="813"/>
      <c r="G1178" s="813" t="s">
        <v>191</v>
      </c>
      <c r="H1178" s="813"/>
      <c r="I1178" s="813"/>
      <c r="J1178" s="813" t="s">
        <v>148</v>
      </c>
      <c r="K1178" s="813"/>
      <c r="L1178" s="813"/>
      <c r="M1178" s="813" t="s">
        <v>224</v>
      </c>
      <c r="N1178" s="813"/>
      <c r="O1178" s="813"/>
      <c r="P1178" s="813"/>
      <c r="Q1178" s="822" t="s">
        <v>196</v>
      </c>
      <c r="R1178" s="822"/>
      <c r="S1178" s="822"/>
      <c r="T1178" s="822"/>
      <c r="U1178" s="813" t="s">
        <v>233</v>
      </c>
      <c r="V1178" s="813"/>
      <c r="W1178" s="813"/>
      <c r="X1178" s="815"/>
    </row>
    <row r="1179" spans="1:24" ht="15" customHeight="1">
      <c r="A1179" s="817"/>
      <c r="B1179" s="820"/>
      <c r="C1179" s="821"/>
      <c r="D1179" s="813">
        <f>'statement of marks'!HJ43</f>
        <v>1200</v>
      </c>
      <c r="E1179" s="813"/>
      <c r="F1179" s="813"/>
      <c r="G1179" s="813">
        <f>'statement of marks'!HK43</f>
        <v>1050</v>
      </c>
      <c r="H1179" s="813"/>
      <c r="I1179" s="813"/>
      <c r="J1179" s="814">
        <f>'statement of marks'!HL43</f>
        <v>87.5</v>
      </c>
      <c r="K1179" s="814"/>
      <c r="L1179" s="814"/>
      <c r="M1179" s="813" t="str">
        <f>'statement of marks'!HO43</f>
        <v>A</v>
      </c>
      <c r="N1179" s="813"/>
      <c r="O1179" s="813"/>
      <c r="P1179" s="813"/>
      <c r="Q1179" s="813">
        <f>'statement of marks'!HN43</f>
        <v>9.9999999999999893</v>
      </c>
      <c r="R1179" s="813"/>
      <c r="S1179" s="813"/>
      <c r="T1179" s="813"/>
      <c r="U1179" s="813" t="str">
        <f>'statement of marks'!HI43</f>
        <v>PASSED</v>
      </c>
      <c r="V1179" s="813"/>
      <c r="W1179" s="813"/>
      <c r="X1179" s="815"/>
    </row>
    <row r="1180" spans="1:24" ht="15" customHeight="1">
      <c r="A1180" s="283"/>
      <c r="B1180" s="811" t="s">
        <v>177</v>
      </c>
      <c r="C1180" s="812"/>
      <c r="D1180" s="792"/>
      <c r="E1180" s="792"/>
      <c r="F1180" s="792"/>
      <c r="G1180" s="792"/>
      <c r="H1180" s="792"/>
      <c r="I1180" s="792"/>
      <c r="J1180" s="792"/>
      <c r="K1180" s="792"/>
      <c r="L1180" s="792"/>
      <c r="M1180" s="792"/>
      <c r="N1180" s="792"/>
      <c r="O1180" s="792"/>
      <c r="P1180" s="792"/>
      <c r="Q1180" s="792"/>
      <c r="R1180" s="792"/>
      <c r="S1180" s="792"/>
      <c r="T1180" s="792"/>
      <c r="U1180" s="793"/>
      <c r="V1180" s="794"/>
      <c r="W1180" s="794"/>
      <c r="X1180" s="804"/>
    </row>
    <row r="1181" spans="1:24" ht="15" customHeight="1">
      <c r="A1181" s="283"/>
      <c r="B1181" s="809" t="s">
        <v>162</v>
      </c>
      <c r="C1181" s="810"/>
      <c r="D1181" s="792"/>
      <c r="E1181" s="792"/>
      <c r="F1181" s="792"/>
      <c r="G1181" s="792"/>
      <c r="H1181" s="792"/>
      <c r="I1181" s="792"/>
      <c r="J1181" s="792"/>
      <c r="K1181" s="792"/>
      <c r="L1181" s="792"/>
      <c r="M1181" s="792"/>
      <c r="N1181" s="792"/>
      <c r="O1181" s="792"/>
      <c r="P1181" s="792"/>
      <c r="Q1181" s="792"/>
      <c r="R1181" s="792"/>
      <c r="S1181" s="792"/>
      <c r="T1181" s="792"/>
      <c r="U1181" s="796"/>
      <c r="V1181" s="797"/>
      <c r="W1181" s="797"/>
      <c r="X1181" s="805"/>
    </row>
    <row r="1182" spans="1:24" ht="15" customHeight="1">
      <c r="A1182" s="283"/>
      <c r="B1182" s="811" t="s">
        <v>163</v>
      </c>
      <c r="C1182" s="812"/>
      <c r="D1182" s="792"/>
      <c r="E1182" s="792"/>
      <c r="F1182" s="792"/>
      <c r="G1182" s="792"/>
      <c r="H1182" s="792"/>
      <c r="I1182" s="792"/>
      <c r="J1182" s="792"/>
      <c r="K1182" s="792"/>
      <c r="L1182" s="792"/>
      <c r="M1182" s="792"/>
      <c r="N1182" s="792"/>
      <c r="O1182" s="792"/>
      <c r="P1182" s="792"/>
      <c r="Q1182" s="793" t="s">
        <v>225</v>
      </c>
      <c r="R1182" s="794"/>
      <c r="S1182" s="794"/>
      <c r="T1182" s="795"/>
      <c r="U1182" s="806"/>
      <c r="V1182" s="807"/>
      <c r="W1182" s="807"/>
      <c r="X1182" s="808"/>
    </row>
    <row r="1183" spans="1:24" ht="15" customHeight="1">
      <c r="A1183" s="283"/>
      <c r="B1183" s="802" t="s">
        <v>164</v>
      </c>
      <c r="C1183" s="803"/>
      <c r="D1183" s="792"/>
      <c r="E1183" s="792"/>
      <c r="F1183" s="792"/>
      <c r="G1183" s="792"/>
      <c r="H1183" s="792"/>
      <c r="I1183" s="792"/>
      <c r="J1183" s="792"/>
      <c r="K1183" s="792"/>
      <c r="L1183" s="792"/>
      <c r="M1183" s="792"/>
      <c r="N1183" s="792"/>
      <c r="O1183" s="792"/>
      <c r="P1183" s="792"/>
      <c r="Q1183" s="796"/>
      <c r="R1183" s="797"/>
      <c r="S1183" s="797"/>
      <c r="T1183" s="798"/>
      <c r="U1183" s="785" t="s">
        <v>164</v>
      </c>
      <c r="V1183" s="785"/>
      <c r="W1183" s="785"/>
      <c r="X1183" s="786"/>
    </row>
    <row r="1184" spans="1:24" ht="15" customHeight="1" thickBot="1">
      <c r="A1184" s="282"/>
      <c r="B1184" s="787" t="s">
        <v>226</v>
      </c>
      <c r="C1184" s="788"/>
      <c r="D1184" s="789"/>
      <c r="E1184" s="789"/>
      <c r="F1184" s="789"/>
      <c r="G1184" s="789"/>
      <c r="H1184" s="789"/>
      <c r="I1184" s="789"/>
      <c r="J1184" s="789"/>
      <c r="K1184" s="789"/>
      <c r="L1184" s="789"/>
      <c r="M1184" s="789"/>
      <c r="N1184" s="789"/>
      <c r="O1184" s="789"/>
      <c r="P1184" s="789"/>
      <c r="Q1184" s="799"/>
      <c r="R1184" s="800"/>
      <c r="S1184" s="800"/>
      <c r="T1184" s="801"/>
      <c r="U1184" s="790" t="s">
        <v>180</v>
      </c>
      <c r="V1184" s="790"/>
      <c r="W1184" s="790"/>
      <c r="X1184" s="791"/>
    </row>
    <row r="1185" spans="1:24" ht="15" customHeight="1">
      <c r="A1185" s="285"/>
      <c r="B1185" s="765" t="s">
        <v>179</v>
      </c>
      <c r="C1185" s="766"/>
      <c r="D1185" s="766"/>
      <c r="E1185" s="766"/>
      <c r="F1185" s="766"/>
      <c r="G1185" s="766"/>
      <c r="H1185" s="766"/>
      <c r="I1185" s="766"/>
      <c r="J1185" s="766"/>
      <c r="K1185" s="766"/>
      <c r="L1185" s="766"/>
      <c r="M1185" s="766"/>
      <c r="N1185" s="766"/>
      <c r="O1185" s="766"/>
      <c r="P1185" s="766"/>
      <c r="Q1185" s="766"/>
      <c r="R1185" s="766"/>
      <c r="S1185" s="766"/>
      <c r="T1185" s="766"/>
      <c r="U1185" s="766"/>
      <c r="V1185" s="766"/>
      <c r="W1185" s="766"/>
      <c r="X1185" s="767"/>
    </row>
    <row r="1186" spans="1:24" ht="15" customHeight="1">
      <c r="A1186" s="283"/>
      <c r="B1186" s="768" t="str">
        <f>IF('statement of marks'!$A$1="","",'statement of marks'!$A$1)</f>
        <v>GOVT. HR. SEC. SCHOOL, MARJEEVI, NIMBAHERA</v>
      </c>
      <c r="C1186" s="769"/>
      <c r="D1186" s="769"/>
      <c r="E1186" s="769"/>
      <c r="F1186" s="769"/>
      <c r="G1186" s="769"/>
      <c r="H1186" s="769"/>
      <c r="I1186" s="769"/>
      <c r="J1186" s="769"/>
      <c r="K1186" s="769"/>
      <c r="L1186" s="769"/>
      <c r="M1186" s="769"/>
      <c r="N1186" s="769"/>
      <c r="O1186" s="769"/>
      <c r="P1186" s="769"/>
      <c r="Q1186" s="769"/>
      <c r="R1186" s="769"/>
      <c r="S1186" s="769"/>
      <c r="T1186" s="769"/>
      <c r="U1186" s="769"/>
      <c r="V1186" s="769"/>
      <c r="W1186" s="769"/>
      <c r="X1186" s="770"/>
    </row>
    <row r="1187" spans="1:24" ht="15" customHeight="1">
      <c r="A1187" s="283"/>
      <c r="B1187" s="771" t="s">
        <v>118</v>
      </c>
      <c r="C1187" s="771"/>
      <c r="D1187" s="771" t="str">
        <f>IF('statement of marks'!$H$3="","",'statement of marks'!$H$3)</f>
        <v>2022-23</v>
      </c>
      <c r="E1187" s="771"/>
      <c r="F1187" s="771"/>
      <c r="G1187" s="771"/>
      <c r="H1187" s="771"/>
      <c r="I1187" s="771"/>
      <c r="J1187" s="771"/>
      <c r="K1187" s="771"/>
      <c r="L1187" s="771"/>
      <c r="M1187" s="771"/>
      <c r="N1187" s="771"/>
      <c r="O1187" s="771"/>
      <c r="P1187" s="771"/>
      <c r="Q1187" s="771"/>
      <c r="R1187" s="771"/>
      <c r="S1187" s="771"/>
      <c r="T1187" s="771"/>
      <c r="U1187" s="771"/>
      <c r="V1187" s="771"/>
      <c r="W1187" s="771"/>
      <c r="X1187" s="772"/>
    </row>
    <row r="1188" spans="1:24" ht="15" customHeight="1">
      <c r="A1188" s="283"/>
      <c r="B1188" s="771" t="s">
        <v>158</v>
      </c>
      <c r="C1188" s="771"/>
      <c r="D1188" s="771" t="str">
        <f>IF('statement of marks'!I44="","",'statement of marks'!I44)</f>
        <v>A38</v>
      </c>
      <c r="E1188" s="771"/>
      <c r="F1188" s="771"/>
      <c r="G1188" s="771"/>
      <c r="H1188" s="771"/>
      <c r="I1188" s="771"/>
      <c r="J1188" s="771"/>
      <c r="K1188" s="771"/>
      <c r="L1188" s="771"/>
      <c r="M1188" s="771"/>
      <c r="N1188" s="771"/>
      <c r="O1188" s="771"/>
      <c r="P1188" s="771"/>
      <c r="Q1188" s="771"/>
      <c r="R1188" s="771"/>
      <c r="S1188" s="771"/>
      <c r="T1188" s="771"/>
      <c r="U1188" s="771"/>
      <c r="V1188" s="771"/>
      <c r="W1188" s="771"/>
      <c r="X1188" s="772"/>
    </row>
    <row r="1189" spans="1:24" ht="15" customHeight="1">
      <c r="A1189" s="283"/>
      <c r="B1189" s="771" t="s">
        <v>20</v>
      </c>
      <c r="C1189" s="771"/>
      <c r="D1189" s="771" t="str">
        <f>IF('statement of marks'!J44="","",'statement of marks'!J44)</f>
        <v>B38</v>
      </c>
      <c r="E1189" s="771"/>
      <c r="F1189" s="771"/>
      <c r="G1189" s="771"/>
      <c r="H1189" s="771"/>
      <c r="I1189" s="771"/>
      <c r="J1189" s="771"/>
      <c r="K1189" s="771"/>
      <c r="L1189" s="771"/>
      <c r="M1189" s="771"/>
      <c r="N1189" s="771"/>
      <c r="O1189" s="771"/>
      <c r="P1189" s="771"/>
      <c r="Q1189" s="771"/>
      <c r="R1189" s="771"/>
      <c r="S1189" s="771"/>
      <c r="T1189" s="771"/>
      <c r="U1189" s="771"/>
      <c r="V1189" s="771"/>
      <c r="W1189" s="771"/>
      <c r="X1189" s="772"/>
    </row>
    <row r="1190" spans="1:24" ht="15" customHeight="1">
      <c r="A1190" s="283"/>
      <c r="B1190" s="773" t="s">
        <v>21</v>
      </c>
      <c r="C1190" s="773"/>
      <c r="D1190" s="773" t="str">
        <f>IF('statement of marks'!K44="","",'statement of marks'!K44)</f>
        <v>C38</v>
      </c>
      <c r="E1190" s="773"/>
      <c r="F1190" s="773"/>
      <c r="G1190" s="771"/>
      <c r="H1190" s="771"/>
      <c r="I1190" s="771"/>
      <c r="J1190" s="771"/>
      <c r="K1190" s="771"/>
      <c r="L1190" s="771"/>
      <c r="M1190" s="771"/>
      <c r="N1190" s="771"/>
      <c r="O1190" s="771"/>
      <c r="P1190" s="771"/>
      <c r="Q1190" s="771"/>
      <c r="R1190" s="771"/>
      <c r="S1190" s="771"/>
      <c r="T1190" s="771"/>
      <c r="U1190" s="771"/>
      <c r="V1190" s="771"/>
      <c r="W1190" s="771"/>
      <c r="X1190" s="772"/>
    </row>
    <row r="1191" spans="1:24" ht="15" customHeight="1">
      <c r="A1191" s="283"/>
      <c r="B1191" s="771" t="s">
        <v>159</v>
      </c>
      <c r="C1191" s="771"/>
      <c r="D1191" s="771" t="str">
        <f>IF('statement of marks'!$G$3="","",'statement of marks'!$G$3)</f>
        <v>6 A</v>
      </c>
      <c r="E1191" s="771"/>
      <c r="F1191" s="774"/>
      <c r="G1191" s="775" t="s">
        <v>160</v>
      </c>
      <c r="H1191" s="775"/>
      <c r="I1191" s="775"/>
      <c r="J1191" s="775">
        <f>IF('statement of marks'!D44="","",'statement of marks'!D44)</f>
        <v>838</v>
      </c>
      <c r="K1191" s="775"/>
      <c r="L1191" s="775"/>
      <c r="M1191" s="776" t="s">
        <v>79</v>
      </c>
      <c r="N1191" s="938"/>
      <c r="O1191" s="775"/>
      <c r="P1191" s="775"/>
      <c r="Q1191" s="775" t="str">
        <f>IF('statement of marks'!F44="","",'statement of marks'!F44)</f>
        <v/>
      </c>
      <c r="R1191" s="775"/>
      <c r="S1191" s="775"/>
      <c r="T1191" s="777"/>
      <c r="U1191" s="778" t="str">
        <f>IF('statement of marks'!$I$3="","",'statement of marks'!$I$3)</f>
        <v>SCHOOL DISE CODE</v>
      </c>
      <c r="V1191" s="779"/>
      <c r="W1191" s="779"/>
      <c r="X1191" s="780"/>
    </row>
    <row r="1192" spans="1:24" ht="15" customHeight="1">
      <c r="A1192" s="283"/>
      <c r="B1192" s="263" t="s">
        <v>172</v>
      </c>
      <c r="C1192" s="264"/>
      <c r="D1192" s="781" t="str">
        <f>IF('statement of marks'!G44="","",'statement of marks'!G44)</f>
        <v/>
      </c>
      <c r="E1192" s="782"/>
      <c r="F1192" s="782"/>
      <c r="G1192" s="834" t="str">
        <f>IF('statement of marks'!H44="","",'statement of marks'!H44)</f>
        <v/>
      </c>
      <c r="H1192" s="834"/>
      <c r="I1192" s="834"/>
      <c r="J1192" s="834"/>
      <c r="K1192" s="834"/>
      <c r="L1192" s="834"/>
      <c r="M1192" s="834"/>
      <c r="N1192" s="834"/>
      <c r="O1192" s="834"/>
      <c r="P1192" s="834"/>
      <c r="Q1192" s="834"/>
      <c r="R1192" s="834"/>
      <c r="S1192" s="834"/>
      <c r="T1192" s="835"/>
      <c r="U1192" s="774" t="str">
        <f>IF('statement of marks'!$J$3="","",'statement of marks'!$J$3)</f>
        <v>08291009401</v>
      </c>
      <c r="V1192" s="784"/>
      <c r="W1192" s="784"/>
      <c r="X1192" s="836"/>
    </row>
    <row r="1193" spans="1:24" ht="15" customHeight="1">
      <c r="A1193" s="283"/>
      <c r="B1193" s="265" t="s">
        <v>161</v>
      </c>
      <c r="C1193" s="266" t="s">
        <v>166</v>
      </c>
      <c r="D1193" s="837" t="s">
        <v>168</v>
      </c>
      <c r="E1193" s="837"/>
      <c r="F1193" s="837"/>
      <c r="G1193" s="837" t="s">
        <v>169</v>
      </c>
      <c r="H1193" s="837"/>
      <c r="I1193" s="837"/>
      <c r="J1193" s="837" t="s">
        <v>170</v>
      </c>
      <c r="K1193" s="837"/>
      <c r="L1193" s="837"/>
      <c r="M1193" s="838" t="s">
        <v>171</v>
      </c>
      <c r="N1193" s="838"/>
      <c r="O1193" s="838"/>
      <c r="P1193" s="838"/>
      <c r="Q1193" s="839" t="s">
        <v>217</v>
      </c>
      <c r="R1193" s="841" t="s">
        <v>91</v>
      </c>
      <c r="S1193" s="841"/>
      <c r="T1193" s="841"/>
      <c r="U1193" s="842"/>
      <c r="V1193" s="783" t="s">
        <v>218</v>
      </c>
      <c r="W1193" s="783"/>
      <c r="X1193" s="831"/>
    </row>
    <row r="1194" spans="1:24" ht="15" customHeight="1">
      <c r="A1194" s="283"/>
      <c r="B1194" s="265"/>
      <c r="C1194" s="266"/>
      <c r="D1194" s="267" t="s">
        <v>219</v>
      </c>
      <c r="E1194" s="267" t="s">
        <v>220</v>
      </c>
      <c r="F1194" s="268" t="s">
        <v>221</v>
      </c>
      <c r="G1194" s="267" t="s">
        <v>219</v>
      </c>
      <c r="H1194" s="267" t="s">
        <v>220</v>
      </c>
      <c r="I1194" s="268" t="s">
        <v>221</v>
      </c>
      <c r="J1194" s="267" t="s">
        <v>219</v>
      </c>
      <c r="K1194" s="267" t="s">
        <v>220</v>
      </c>
      <c r="L1194" s="268" t="s">
        <v>221</v>
      </c>
      <c r="M1194" s="267" t="s">
        <v>219</v>
      </c>
      <c r="N1194" s="943" t="s">
        <v>332</v>
      </c>
      <c r="O1194" s="267" t="s">
        <v>220</v>
      </c>
      <c r="P1194" s="268" t="s">
        <v>221</v>
      </c>
      <c r="Q1194" s="840"/>
      <c r="R1194" s="267" t="s">
        <v>219</v>
      </c>
      <c r="S1194" s="943" t="s">
        <v>332</v>
      </c>
      <c r="T1194" s="267" t="s">
        <v>220</v>
      </c>
      <c r="U1194" s="268" t="s">
        <v>221</v>
      </c>
      <c r="V1194" s="269" t="s">
        <v>26</v>
      </c>
      <c r="W1194" s="270" t="s">
        <v>222</v>
      </c>
      <c r="X1194" s="271" t="s">
        <v>69</v>
      </c>
    </row>
    <row r="1195" spans="1:24" ht="15" customHeight="1">
      <c r="A1195" s="284"/>
      <c r="B1195" s="832" t="s">
        <v>167</v>
      </c>
      <c r="C1195" s="833"/>
      <c r="D1195" s="272">
        <f>IF('statement of marks'!L$6="","",'statement of marks'!L$6)</f>
        <v>5</v>
      </c>
      <c r="E1195" s="272">
        <f>IF('statement of marks'!M$6="","",'statement of marks'!M$6)</f>
        <v>5</v>
      </c>
      <c r="F1195" s="273">
        <f>IF('statement of marks'!N$6="","",'statement of marks'!N$6)</f>
        <v>10</v>
      </c>
      <c r="G1195" s="272">
        <f>IF('statement of marks'!O$6="","",'statement of marks'!O$6)</f>
        <v>5</v>
      </c>
      <c r="H1195" s="272">
        <f>IF('statement of marks'!P$6="","",'statement of marks'!P$6)</f>
        <v>5</v>
      </c>
      <c r="I1195" s="273">
        <f>IF('statement of marks'!Q$6="","",'statement of marks'!Q$6)</f>
        <v>10</v>
      </c>
      <c r="J1195" s="272">
        <f>IF('statement of marks'!R$6="","",'statement of marks'!R$6)</f>
        <v>5</v>
      </c>
      <c r="K1195" s="272">
        <f>IF('statement of marks'!S$6="","",'statement of marks'!S$6)</f>
        <v>5</v>
      </c>
      <c r="L1195" s="273">
        <f>IF('statement of marks'!T$6="","",'statement of marks'!T$6)</f>
        <v>10</v>
      </c>
      <c r="M1195" s="272">
        <f>IF('statement of marks'!V$6="","",'statement of marks'!V$6)</f>
        <v>30</v>
      </c>
      <c r="N1195" s="944">
        <f>IF('statement of marks'!W$6="","",'statement of marks'!W$6)</f>
        <v>30</v>
      </c>
      <c r="O1195" s="272">
        <f>IF('statement of marks'!X$6="","",'statement of marks'!X$6)</f>
        <v>10</v>
      </c>
      <c r="P1195" s="273">
        <f>IF('statement of marks'!Y$6="","",'statement of marks'!Y$6)</f>
        <v>70</v>
      </c>
      <c r="Q1195" s="274">
        <f>IF('statement of marks'!Z$6="","",'statement of marks'!Z$6)</f>
        <v>100</v>
      </c>
      <c r="R1195" s="272">
        <f>IF('statement of marks'!AA$6="","",'statement of marks'!AA$6)</f>
        <v>40</v>
      </c>
      <c r="S1195" s="944">
        <f>IF('statement of marks'!AB$6="","",'statement of marks'!AB$6)</f>
        <v>40</v>
      </c>
      <c r="T1195" s="272">
        <f>IF('statement of marks'!AC$6="","",'statement of marks'!AC$6)</f>
        <v>20</v>
      </c>
      <c r="U1195" s="273">
        <f>IF('statement of marks'!AD$6="","",'statement of marks'!AD$6)</f>
        <v>100</v>
      </c>
      <c r="V1195" s="275">
        <f>IF('statement of marks'!AE$6="","",'statement of marks'!AE$6)</f>
        <v>200</v>
      </c>
      <c r="W1195" s="272" t="str">
        <f>IF('statement of marks'!AF$6="","",'statement of marks'!AF$6)</f>
        <v/>
      </c>
      <c r="X1195" s="276" t="str">
        <f>IF('statement of marks'!AG$6="","",'statement of marks'!AG$6)</f>
        <v/>
      </c>
    </row>
    <row r="1196" spans="1:24" ht="15" customHeight="1">
      <c r="A1196" s="283"/>
      <c r="B1196" s="774" t="str">
        <f>IF('statement of marks'!$L$3="","",'statement of marks'!$L$3)</f>
        <v>HINDI</v>
      </c>
      <c r="C1196" s="784"/>
      <c r="D1196" s="270">
        <f>IF('statement of marks'!L44="","",'statement of marks'!L44)</f>
        <v>5</v>
      </c>
      <c r="E1196" s="270">
        <f>IF('statement of marks'!M44="","",'statement of marks'!M44)</f>
        <v>5</v>
      </c>
      <c r="F1196" s="277">
        <f>IF('statement of marks'!N44="","",'statement of marks'!N44)</f>
        <v>10</v>
      </c>
      <c r="G1196" s="270">
        <f>IF('statement of marks'!O44="","",'statement of marks'!O44)</f>
        <v>5</v>
      </c>
      <c r="H1196" s="270">
        <f>IF('statement of marks'!P44="","",'statement of marks'!P44)</f>
        <v>5</v>
      </c>
      <c r="I1196" s="277">
        <f>IF('statement of marks'!Q44="","",'statement of marks'!Q44)</f>
        <v>10</v>
      </c>
      <c r="J1196" s="270">
        <f>IF('statement of marks'!R44="","",'statement of marks'!R44)</f>
        <v>5</v>
      </c>
      <c r="K1196" s="270">
        <f>IF('statement of marks'!S44="","",'statement of marks'!S44)</f>
        <v>5</v>
      </c>
      <c r="L1196" s="277">
        <f>IF('statement of marks'!T44="","",'statement of marks'!T44)</f>
        <v>10</v>
      </c>
      <c r="M1196" s="270">
        <f>IF('statement of marks'!V44="","",'statement of marks'!V44)</f>
        <v>23</v>
      </c>
      <c r="N1196" s="944">
        <f>IF('statement of marks'!W44="","",'statement of marks'!W44)</f>
        <v>23</v>
      </c>
      <c r="O1196" s="270">
        <f>IF('statement of marks'!X44="","",'statement of marks'!X44)</f>
        <v>3</v>
      </c>
      <c r="P1196" s="277">
        <f>IF('statement of marks'!Y44="","",'statement of marks'!Y44)</f>
        <v>49</v>
      </c>
      <c r="Q1196" s="278">
        <f>IF('statement of marks'!Z44="","",'statement of marks'!Z44)</f>
        <v>79</v>
      </c>
      <c r="R1196" s="270">
        <f>IF('statement of marks'!AA44="","",'statement of marks'!AA44)</f>
        <v>23</v>
      </c>
      <c r="S1196" s="944">
        <f>IF('statement of marks'!AB44="","",'statement of marks'!AB44)</f>
        <v>23</v>
      </c>
      <c r="T1196" s="270">
        <f>IF('statement of marks'!AC44="","",'statement of marks'!AC44)</f>
        <v>20</v>
      </c>
      <c r="U1196" s="277">
        <f>IF('statement of marks'!AD44="","",'statement of marks'!AD44)</f>
        <v>66</v>
      </c>
      <c r="V1196" s="279">
        <f>IF('statement of marks'!AE44="","",'statement of marks'!AE44)</f>
        <v>145</v>
      </c>
      <c r="W1196" s="270">
        <f>IF('statement of marks'!AF44="","",'statement of marks'!AF44)</f>
        <v>73</v>
      </c>
      <c r="X1196" s="271" t="str">
        <f>IF('statement of marks'!AG44="","",'statement of marks'!AG44)</f>
        <v>B</v>
      </c>
    </row>
    <row r="1197" spans="1:24" ht="15" customHeight="1">
      <c r="A1197" s="283"/>
      <c r="B1197" s="774" t="str">
        <f>IF('statement of marks'!$AJ$3="","",'statement of marks'!$AJ$3)</f>
        <v>ENGLISH</v>
      </c>
      <c r="C1197" s="784"/>
      <c r="D1197" s="270">
        <f>IF('statement of marks'!AJ44="","",'statement of marks'!AJ44)</f>
        <v>5</v>
      </c>
      <c r="E1197" s="270">
        <f>IF('statement of marks'!AK44="","",'statement of marks'!AK44)</f>
        <v>5</v>
      </c>
      <c r="F1197" s="277">
        <f>IF('statement of marks'!AL44="","",'statement of marks'!AL44)</f>
        <v>10</v>
      </c>
      <c r="G1197" s="270">
        <f>IF('statement of marks'!AM44="","",'statement of marks'!AM44)</f>
        <v>5</v>
      </c>
      <c r="H1197" s="270">
        <f>IF('statement of marks'!AN44="","",'statement of marks'!AN44)</f>
        <v>5</v>
      </c>
      <c r="I1197" s="277">
        <f>IF('statement of marks'!AO44="","",'statement of marks'!AO44)</f>
        <v>10</v>
      </c>
      <c r="J1197" s="270">
        <f>IF('statement of marks'!AP44="","",'statement of marks'!AP44)</f>
        <v>5</v>
      </c>
      <c r="K1197" s="270">
        <f>IF('statement of marks'!AQ44="","",'statement of marks'!AQ44)</f>
        <v>5</v>
      </c>
      <c r="L1197" s="277">
        <f>IF('statement of marks'!AR44="","",'statement of marks'!AR44)</f>
        <v>10</v>
      </c>
      <c r="M1197" s="270">
        <f>IF('statement of marks'!AT44="","",'statement of marks'!AT44)</f>
        <v>23</v>
      </c>
      <c r="N1197" s="944">
        <f>IF('statement of marks'!AU44="","",'statement of marks'!AU44)</f>
        <v>23</v>
      </c>
      <c r="O1197" s="270">
        <f>IF('statement of marks'!AV44="","",'statement of marks'!AV44)</f>
        <v>3</v>
      </c>
      <c r="P1197" s="277">
        <f>IF('statement of marks'!AW44="","",'statement of marks'!AW44)</f>
        <v>49</v>
      </c>
      <c r="Q1197" s="278">
        <f>IF('statement of marks'!AX44="","",'statement of marks'!AX44)</f>
        <v>79</v>
      </c>
      <c r="R1197" s="270">
        <f>IF('statement of marks'!AY44="","",'statement of marks'!AY44)</f>
        <v>23</v>
      </c>
      <c r="S1197" s="944">
        <f>IF('statement of marks'!AZ44="","",'statement of marks'!AZ44)</f>
        <v>23</v>
      </c>
      <c r="T1197" s="270">
        <f>IF('statement of marks'!BA44="","",'statement of marks'!BA44)</f>
        <v>20</v>
      </c>
      <c r="U1197" s="277">
        <f>IF('statement of marks'!BB44="","",'statement of marks'!BB44)</f>
        <v>66</v>
      </c>
      <c r="V1197" s="279">
        <f>IF('statement of marks'!BC44="","",'statement of marks'!BC44)</f>
        <v>145</v>
      </c>
      <c r="W1197" s="270">
        <f>IF('statement of marks'!BD44="","",'statement of marks'!BD44)</f>
        <v>73</v>
      </c>
      <c r="X1197" s="271" t="str">
        <f>IF('statement of marks'!BE44="","",'statement of marks'!BE44)</f>
        <v>B</v>
      </c>
    </row>
    <row r="1198" spans="1:24" ht="15" customHeight="1">
      <c r="A1198" s="283"/>
      <c r="B1198" s="774" t="str">
        <f>IF('statement of marks'!BH44="s","SANSKRIT",IF('statement of marks'!BH44="u","URDU",IF('statement of marks'!BH44="g","GUJRATI",IF('statement of marks'!BH44="p","PUNJABI",IF('statement of marks'!BH44="sd","fla/kh","THIRD LANGUAGE")))))</f>
        <v>SANSKRIT</v>
      </c>
      <c r="C1198" s="784"/>
      <c r="D1198" s="270">
        <f>IF('statement of marks'!BI44="","",'statement of marks'!BI44)</f>
        <v>5</v>
      </c>
      <c r="E1198" s="270">
        <f>IF('statement of marks'!BJ44="","",'statement of marks'!BJ44)</f>
        <v>5</v>
      </c>
      <c r="F1198" s="277">
        <f>IF('statement of marks'!BK44="","",'statement of marks'!BK44)</f>
        <v>10</v>
      </c>
      <c r="G1198" s="270">
        <f>IF('statement of marks'!BL44="","",'statement of marks'!BL44)</f>
        <v>5</v>
      </c>
      <c r="H1198" s="270">
        <f>IF('statement of marks'!BM44="","",'statement of marks'!BM44)</f>
        <v>5</v>
      </c>
      <c r="I1198" s="277">
        <f>IF('statement of marks'!BN44="","",'statement of marks'!BN44)</f>
        <v>10</v>
      </c>
      <c r="J1198" s="270">
        <f>IF('statement of marks'!BO44="","",'statement of marks'!BO44)</f>
        <v>5</v>
      </c>
      <c r="K1198" s="270">
        <f>IF('statement of marks'!BP44="","",'statement of marks'!BP44)</f>
        <v>5</v>
      </c>
      <c r="L1198" s="277">
        <f>IF('statement of marks'!BQ44="","",'statement of marks'!BQ44)</f>
        <v>10</v>
      </c>
      <c r="M1198" s="270">
        <f>IF('statement of marks'!BS44="","",'statement of marks'!BS44)</f>
        <v>50</v>
      </c>
      <c r="N1198" s="944"/>
      <c r="O1198" s="270">
        <f>IF('statement of marks'!BT44="","",'statement of marks'!BT44)</f>
        <v>20</v>
      </c>
      <c r="P1198" s="277">
        <f>IF('statement of marks'!BU44="","",'statement of marks'!BU44)</f>
        <v>70</v>
      </c>
      <c r="Q1198" s="278">
        <f>IF('statement of marks'!BV44="","",'statement of marks'!BV44)</f>
        <v>100</v>
      </c>
      <c r="R1198" s="270">
        <f>IF('statement of marks'!BW44="","",'statement of marks'!BW44)</f>
        <v>70</v>
      </c>
      <c r="S1198" s="944"/>
      <c r="T1198" s="270">
        <f>IF('statement of marks'!BX44="","",'statement of marks'!BX44)</f>
        <v>30</v>
      </c>
      <c r="U1198" s="277">
        <f>IF('statement of marks'!BY44="","",'statement of marks'!BY44)</f>
        <v>100</v>
      </c>
      <c r="V1198" s="279">
        <f>IF('statement of marks'!BZ44="","",'statement of marks'!BZ44)</f>
        <v>200</v>
      </c>
      <c r="W1198" s="270">
        <f>IF('statement of marks'!CA44="","",'statement of marks'!CA44)</f>
        <v>100</v>
      </c>
      <c r="X1198" s="271" t="str">
        <f>IF('statement of marks'!CB44="","",'statement of marks'!CB44)</f>
        <v>A</v>
      </c>
    </row>
    <row r="1199" spans="1:24" ht="15" customHeight="1">
      <c r="A1199" s="283"/>
      <c r="B1199" s="774" t="str">
        <f>IF('statement of marks'!$CE$3="","",'statement of marks'!$CE$3)</f>
        <v>MATHEMATICS</v>
      </c>
      <c r="C1199" s="784"/>
      <c r="D1199" s="270">
        <f>IF('statement of marks'!CE44="","",'statement of marks'!CE44)</f>
        <v>5</v>
      </c>
      <c r="E1199" s="270">
        <f>IF('statement of marks'!CF44="","",'statement of marks'!CF44)</f>
        <v>5</v>
      </c>
      <c r="F1199" s="277">
        <f>IF('statement of marks'!CG44="","",'statement of marks'!CG44)</f>
        <v>10</v>
      </c>
      <c r="G1199" s="270">
        <f>IF('statement of marks'!CH44="","",'statement of marks'!CH44)</f>
        <v>5</v>
      </c>
      <c r="H1199" s="270">
        <f>IF('statement of marks'!CI44="","",'statement of marks'!CI44)</f>
        <v>5</v>
      </c>
      <c r="I1199" s="277">
        <f>IF('statement of marks'!CJ44="","",'statement of marks'!CJ44)</f>
        <v>10</v>
      </c>
      <c r="J1199" s="270">
        <f>IF('statement of marks'!CK44="","",'statement of marks'!CK44)</f>
        <v>5</v>
      </c>
      <c r="K1199" s="270">
        <f>IF('statement of marks'!CL44="","",'statement of marks'!CL44)</f>
        <v>5</v>
      </c>
      <c r="L1199" s="277">
        <f>IF('statement of marks'!CM44="","",'statement of marks'!CM44)</f>
        <v>10</v>
      </c>
      <c r="M1199" s="270">
        <f>IF('statement of marks'!CO44="","",'statement of marks'!CO44)</f>
        <v>23</v>
      </c>
      <c r="N1199" s="944">
        <f>IF('statement of marks'!CP44="","",'statement of marks'!CP44)</f>
        <v>23</v>
      </c>
      <c r="O1199" s="270">
        <f>IF('statement of marks'!CQ44="","",'statement of marks'!CQ44)</f>
        <v>3</v>
      </c>
      <c r="P1199" s="277">
        <f>IF('statement of marks'!CR44="","",'statement of marks'!CR44)</f>
        <v>49</v>
      </c>
      <c r="Q1199" s="278">
        <f>IF('statement of marks'!CS44="","",'statement of marks'!CS44)</f>
        <v>79</v>
      </c>
      <c r="R1199" s="270">
        <f>IF('statement of marks'!CT44="","",'statement of marks'!CT44)</f>
        <v>23</v>
      </c>
      <c r="S1199" s="944">
        <f>IF('statement of marks'!CU44="","",'statement of marks'!CU44)</f>
        <v>23</v>
      </c>
      <c r="T1199" s="270">
        <f>IF('statement of marks'!CV44="","",'statement of marks'!CV44)</f>
        <v>20</v>
      </c>
      <c r="U1199" s="277">
        <f>IF('statement of marks'!CW44="","",'statement of marks'!CW44)</f>
        <v>66</v>
      </c>
      <c r="V1199" s="279">
        <f>IF('statement of marks'!CX44="","",'statement of marks'!CX44)</f>
        <v>145</v>
      </c>
      <c r="W1199" s="270">
        <f>IF('statement of marks'!CY44="","",'statement of marks'!CY44)</f>
        <v>73</v>
      </c>
      <c r="X1199" s="271" t="str">
        <f>IF('statement of marks'!CZ44="","",'statement of marks'!CZ44)</f>
        <v>B</v>
      </c>
    </row>
    <row r="1200" spans="1:24" ht="15" customHeight="1">
      <c r="A1200" s="283"/>
      <c r="B1200" s="774" t="str">
        <f>IF('statement of marks'!$DC$3="","",'statement of marks'!$DC$3)</f>
        <v>SCIENCE</v>
      </c>
      <c r="C1200" s="784"/>
      <c r="D1200" s="270">
        <f>IF('statement of marks'!DC44="","",'statement of marks'!DC44)</f>
        <v>5</v>
      </c>
      <c r="E1200" s="270">
        <f>IF('statement of marks'!DD44="","",'statement of marks'!DD44)</f>
        <v>5</v>
      </c>
      <c r="F1200" s="277">
        <f>IF('statement of marks'!DE44="","",'statement of marks'!DE44)</f>
        <v>10</v>
      </c>
      <c r="G1200" s="270">
        <f>IF('statement of marks'!DF44="","",'statement of marks'!DF44)</f>
        <v>5</v>
      </c>
      <c r="H1200" s="270">
        <f>IF('statement of marks'!DG44="","",'statement of marks'!DG44)</f>
        <v>5</v>
      </c>
      <c r="I1200" s="277">
        <f>IF('statement of marks'!DH44="","",'statement of marks'!DH44)</f>
        <v>10</v>
      </c>
      <c r="J1200" s="270">
        <f>IF('statement of marks'!DI44="","",'statement of marks'!DI44)</f>
        <v>5</v>
      </c>
      <c r="K1200" s="270">
        <f>IF('statement of marks'!DJ44="","",'statement of marks'!DJ44)</f>
        <v>5</v>
      </c>
      <c r="L1200" s="277">
        <f>IF('statement of marks'!DK44="","",'statement of marks'!DK44)</f>
        <v>10</v>
      </c>
      <c r="M1200" s="270">
        <f>IF('statement of marks'!DM44="","",'statement of marks'!DM44)</f>
        <v>50</v>
      </c>
      <c r="N1200" s="944"/>
      <c r="O1200" s="270">
        <f>IF('statement of marks'!DN44="","",'statement of marks'!DN44)</f>
        <v>20</v>
      </c>
      <c r="P1200" s="277">
        <f>IF('statement of marks'!DO44="","",'statement of marks'!DO44)</f>
        <v>70</v>
      </c>
      <c r="Q1200" s="278">
        <f>IF('statement of marks'!DP44="","",'statement of marks'!DP44)</f>
        <v>100</v>
      </c>
      <c r="R1200" s="270">
        <f>IF('statement of marks'!DQ44="","",'statement of marks'!DQ44)</f>
        <v>70</v>
      </c>
      <c r="S1200" s="944"/>
      <c r="T1200" s="270">
        <f>IF('statement of marks'!DR44="","",'statement of marks'!DR44)</f>
        <v>30</v>
      </c>
      <c r="U1200" s="277">
        <f>IF('statement of marks'!DS44="","",'statement of marks'!DS44)</f>
        <v>100</v>
      </c>
      <c r="V1200" s="279">
        <f>IF('statement of marks'!DT44="","",'statement of marks'!DT44)</f>
        <v>200</v>
      </c>
      <c r="W1200" s="270">
        <f>IF('statement of marks'!DU44="","",'statement of marks'!DU44)</f>
        <v>100</v>
      </c>
      <c r="X1200" s="271" t="str">
        <f>IF('statement of marks'!DV44="","",'statement of marks'!DV44)</f>
        <v>A</v>
      </c>
    </row>
    <row r="1201" spans="1:24" ht="15" customHeight="1">
      <c r="A1201" s="283"/>
      <c r="B1201" s="774" t="str">
        <f>IF('statement of marks'!$DY$3="","",'statement of marks'!$DY$3)</f>
        <v>SOCIAL STUDIES</v>
      </c>
      <c r="C1201" s="784"/>
      <c r="D1201" s="270">
        <f>IF('statement of marks'!DY44="","",'statement of marks'!DY44)</f>
        <v>5</v>
      </c>
      <c r="E1201" s="270">
        <f>IF('statement of marks'!DZ44="","",'statement of marks'!DZ44)</f>
        <v>5</v>
      </c>
      <c r="F1201" s="277">
        <f>IF('statement of marks'!EA44="","",'statement of marks'!EA44)</f>
        <v>10</v>
      </c>
      <c r="G1201" s="270">
        <f>IF('statement of marks'!EB44="","",'statement of marks'!EB44)</f>
        <v>5</v>
      </c>
      <c r="H1201" s="270">
        <f>IF('statement of marks'!EC44="","",'statement of marks'!EC44)</f>
        <v>5</v>
      </c>
      <c r="I1201" s="277">
        <f>IF('statement of marks'!ED44="","",'statement of marks'!ED44)</f>
        <v>10</v>
      </c>
      <c r="J1201" s="270">
        <f>IF('statement of marks'!EE44="","",'statement of marks'!EE44)</f>
        <v>5</v>
      </c>
      <c r="K1201" s="270">
        <f>IF('statement of marks'!EF44="","",'statement of marks'!EF44)</f>
        <v>5</v>
      </c>
      <c r="L1201" s="277">
        <f>IF('statement of marks'!EG44="","",'statement of marks'!EG44)</f>
        <v>10</v>
      </c>
      <c r="M1201" s="270">
        <f>IF('statement of marks'!EI44="","",'statement of marks'!EI44)</f>
        <v>50</v>
      </c>
      <c r="N1201" s="944"/>
      <c r="O1201" s="270">
        <f>IF('statement of marks'!EJ44="","",'statement of marks'!EJ44)</f>
        <v>20</v>
      </c>
      <c r="P1201" s="277">
        <f>IF('statement of marks'!EK44="","",'statement of marks'!EK44)</f>
        <v>70</v>
      </c>
      <c r="Q1201" s="278">
        <f>IF('statement of marks'!EL44="","",'statement of marks'!EL44)</f>
        <v>100</v>
      </c>
      <c r="R1201" s="270">
        <f>IF('statement of marks'!EM44="","",'statement of marks'!EM44)</f>
        <v>70</v>
      </c>
      <c r="S1201" s="944"/>
      <c r="T1201" s="270">
        <f>IF('statement of marks'!EN44="","",'statement of marks'!EN44)</f>
        <v>30</v>
      </c>
      <c r="U1201" s="277">
        <f>IF('statement of marks'!EO44="","",'statement of marks'!EO44)</f>
        <v>100</v>
      </c>
      <c r="V1201" s="279">
        <f>IF('statement of marks'!EP44="","",'statement of marks'!EP44)</f>
        <v>200</v>
      </c>
      <c r="W1201" s="270">
        <f>IF('statement of marks'!EQ44="","",'statement of marks'!EQ44)</f>
        <v>100</v>
      </c>
      <c r="X1201" s="271" t="str">
        <f>IF('statement of marks'!ER44="","",'statement of marks'!ER44)</f>
        <v>A</v>
      </c>
    </row>
    <row r="1202" spans="1:24" ht="15" customHeight="1">
      <c r="A1202" s="283"/>
      <c r="B1202" s="774" t="s">
        <v>173</v>
      </c>
      <c r="C1202" s="784"/>
      <c r="D1202" s="792" t="s">
        <v>168</v>
      </c>
      <c r="E1202" s="792"/>
      <c r="F1202" s="792"/>
      <c r="G1202" s="792" t="s">
        <v>169</v>
      </c>
      <c r="H1202" s="792"/>
      <c r="I1202" s="792"/>
      <c r="J1202" s="792" t="s">
        <v>178</v>
      </c>
      <c r="K1202" s="792"/>
      <c r="L1202" s="792"/>
      <c r="M1202" s="792" t="s">
        <v>170</v>
      </c>
      <c r="N1202" s="792"/>
      <c r="O1202" s="792"/>
      <c r="P1202" s="792"/>
      <c r="Q1202" s="792" t="s">
        <v>223</v>
      </c>
      <c r="R1202" s="792"/>
      <c r="S1202" s="792"/>
      <c r="T1202" s="792"/>
      <c r="U1202" s="280"/>
      <c r="V1202" s="792" t="s">
        <v>218</v>
      </c>
      <c r="W1202" s="792"/>
      <c r="X1202" s="827"/>
    </row>
    <row r="1203" spans="1:24" ht="15" customHeight="1">
      <c r="A1203" s="284"/>
      <c r="B1203" s="828" t="s">
        <v>167</v>
      </c>
      <c r="C1203" s="829"/>
      <c r="D1203" s="830">
        <f>IF('statement of marks'!EU$6="","",'statement of marks'!EU$6)</f>
        <v>20</v>
      </c>
      <c r="E1203" s="830"/>
      <c r="F1203" s="830"/>
      <c r="G1203" s="830">
        <f>IF('statement of marks'!EV$6="","",'statement of marks'!EV$6)</f>
        <v>20</v>
      </c>
      <c r="H1203" s="830"/>
      <c r="I1203" s="830"/>
      <c r="J1203" s="830">
        <f>IF('statement of marks'!EX$6="","",'statement of marks'!EX$6)</f>
        <v>20</v>
      </c>
      <c r="K1203" s="830"/>
      <c r="L1203" s="830"/>
      <c r="M1203" s="830">
        <f>IF('statement of marks'!EW$6="","",'statement of marks'!EW$6)</f>
        <v>20</v>
      </c>
      <c r="N1203" s="830"/>
      <c r="O1203" s="830"/>
      <c r="P1203" s="830"/>
      <c r="Q1203" s="830">
        <f>IF('statement of marks'!EY$6="","",'statement of marks'!EY$6)</f>
        <v>20</v>
      </c>
      <c r="R1203" s="830"/>
      <c r="S1203" s="830"/>
      <c r="T1203" s="830"/>
      <c r="U1203" s="289"/>
      <c r="V1203" s="272">
        <f>IF('statement of marks'!EZ$6="","",'statement of marks'!EZ$6)</f>
        <v>100</v>
      </c>
      <c r="W1203" s="272" t="s">
        <v>222</v>
      </c>
      <c r="X1203" s="276" t="s">
        <v>69</v>
      </c>
    </row>
    <row r="1204" spans="1:24" ht="15" customHeight="1">
      <c r="A1204" s="283"/>
      <c r="B1204" s="774" t="str">
        <f>IF('statement of marks'!$EU$3="","",'statement of marks'!$EU$3)</f>
        <v>WORK EXPERIENCE</v>
      </c>
      <c r="C1204" s="784"/>
      <c r="D1204" s="783">
        <f>IF('statement of marks'!EU44="","",'statement of marks'!EU44)</f>
        <v>20</v>
      </c>
      <c r="E1204" s="783"/>
      <c r="F1204" s="783"/>
      <c r="G1204" s="783">
        <f>IF('statement of marks'!EV44="","",'statement of marks'!EV44)</f>
        <v>20</v>
      </c>
      <c r="H1204" s="783"/>
      <c r="I1204" s="783"/>
      <c r="J1204" s="783">
        <f>IF('statement of marks'!EX44="","",'statement of marks'!EX44)</f>
        <v>20</v>
      </c>
      <c r="K1204" s="783"/>
      <c r="L1204" s="783"/>
      <c r="M1204" s="783">
        <f>IF('statement of marks'!EW44="","",'statement of marks'!EW44)</f>
        <v>20</v>
      </c>
      <c r="N1204" s="783"/>
      <c r="O1204" s="783"/>
      <c r="P1204" s="783"/>
      <c r="Q1204" s="783">
        <f>IF('statement of marks'!EY44="","",'statement of marks'!EY44)</f>
        <v>20</v>
      </c>
      <c r="R1204" s="783"/>
      <c r="S1204" s="783"/>
      <c r="T1204" s="783"/>
      <c r="U1204" s="280"/>
      <c r="V1204" s="280">
        <f>IF('statement of marks'!EZ44="","",'statement of marks'!EZ44)</f>
        <v>100</v>
      </c>
      <c r="W1204" s="280">
        <f>IF('statement of marks'!FA44="","",'statement of marks'!FA44)</f>
        <v>100</v>
      </c>
      <c r="X1204" s="281" t="str">
        <f>IF('statement of marks'!FB44="","",'statement of marks'!FB44)</f>
        <v>A</v>
      </c>
    </row>
    <row r="1205" spans="1:24" ht="15" customHeight="1">
      <c r="A1205" s="283"/>
      <c r="B1205" s="774" t="str">
        <f>IF('statement of marks'!$FE$3="","",'statement of marks'!$FE$3)</f>
        <v>ART EDUCATION</v>
      </c>
      <c r="C1205" s="784"/>
      <c r="D1205" s="783">
        <f>IF('statement of marks'!FE44="","",'statement of marks'!FE44)</f>
        <v>20</v>
      </c>
      <c r="E1205" s="783"/>
      <c r="F1205" s="783"/>
      <c r="G1205" s="783">
        <f>IF('statement of marks'!FF44="","",'statement of marks'!FF44)</f>
        <v>20</v>
      </c>
      <c r="H1205" s="783"/>
      <c r="I1205" s="783"/>
      <c r="J1205" s="783">
        <f>IF('statement of marks'!FH44="","",'statement of marks'!FH44)</f>
        <v>20</v>
      </c>
      <c r="K1205" s="783"/>
      <c r="L1205" s="783"/>
      <c r="M1205" s="783">
        <f>IF('statement of marks'!FG44="","",'statement of marks'!FG44)</f>
        <v>20</v>
      </c>
      <c r="N1205" s="783"/>
      <c r="O1205" s="783"/>
      <c r="P1205" s="783"/>
      <c r="Q1205" s="783">
        <f>IF('statement of marks'!FI44="","",'statement of marks'!FI44)</f>
        <v>20</v>
      </c>
      <c r="R1205" s="783"/>
      <c r="S1205" s="783"/>
      <c r="T1205" s="783"/>
      <c r="U1205" s="280"/>
      <c r="V1205" s="280">
        <f>IF('statement of marks'!FJ44="","",'statement of marks'!FJ44)</f>
        <v>100</v>
      </c>
      <c r="W1205" s="280">
        <f>IF('statement of marks'!FK44="","",'statement of marks'!FK44)</f>
        <v>100</v>
      </c>
      <c r="X1205" s="281" t="str">
        <f>IF('statement of marks'!FL44="","",'statement of marks'!FL44)</f>
        <v>A</v>
      </c>
    </row>
    <row r="1206" spans="1:24" ht="15" customHeight="1">
      <c r="A1206" s="283"/>
      <c r="B1206" s="774" t="str">
        <f>IF('statement of marks'!$FO$3="","",'statement of marks'!$FO$3)</f>
        <v>PHYSICIAL EDUCATION</v>
      </c>
      <c r="C1206" s="784"/>
      <c r="D1206" s="783">
        <f>IF('statement of marks'!FO44="","",'statement of marks'!FO44)</f>
        <v>20</v>
      </c>
      <c r="E1206" s="783"/>
      <c r="F1206" s="783"/>
      <c r="G1206" s="783">
        <f>IF('statement of marks'!FP44="","",'statement of marks'!FP44)</f>
        <v>20</v>
      </c>
      <c r="H1206" s="783"/>
      <c r="I1206" s="783"/>
      <c r="J1206" s="783">
        <f>IF('statement of marks'!FR44="","",'statement of marks'!FR44)</f>
        <v>20</v>
      </c>
      <c r="K1206" s="783"/>
      <c r="L1206" s="783"/>
      <c r="M1206" s="783">
        <f>IF('statement of marks'!FQ44="","",'statement of marks'!FQ44)</f>
        <v>20</v>
      </c>
      <c r="N1206" s="783"/>
      <c r="O1206" s="783"/>
      <c r="P1206" s="783"/>
      <c r="Q1206" s="783">
        <f>IF('statement of marks'!FS44="","",'statement of marks'!FS44)</f>
        <v>20</v>
      </c>
      <c r="R1206" s="783"/>
      <c r="S1206" s="783"/>
      <c r="T1206" s="783"/>
      <c r="U1206" s="280"/>
      <c r="V1206" s="280">
        <f>IF('statement of marks'!FT44="","",'statement of marks'!FT44)</f>
        <v>100</v>
      </c>
      <c r="W1206" s="280">
        <f>IF('statement of marks'!FU44="","",'statement of marks'!FU44)</f>
        <v>100</v>
      </c>
      <c r="X1206" s="281" t="str">
        <f>IF('statement of marks'!FV44="","",'statement of marks'!FV44)</f>
        <v>A</v>
      </c>
    </row>
    <row r="1207" spans="1:24" ht="15" customHeight="1">
      <c r="A1207" s="283"/>
      <c r="B1207" s="771" t="s">
        <v>174</v>
      </c>
      <c r="C1207" s="774"/>
      <c r="D1207" s="792" t="str">
        <f>details!$DZ$3</f>
        <v>AUGUST</v>
      </c>
      <c r="E1207" s="792"/>
      <c r="F1207" s="792"/>
      <c r="G1207" s="792" t="str">
        <f>details!$ED$3</f>
        <v>OCTOBER</v>
      </c>
      <c r="H1207" s="792"/>
      <c r="I1207" s="792"/>
      <c r="J1207" s="792" t="str">
        <f>details!$EL$3</f>
        <v>FEBURARY</v>
      </c>
      <c r="K1207" s="792"/>
      <c r="L1207" s="792"/>
      <c r="M1207" s="792" t="str">
        <f>details!$EH$3</f>
        <v>DECEMBER</v>
      </c>
      <c r="N1207" s="792"/>
      <c r="O1207" s="792"/>
      <c r="P1207" s="792"/>
      <c r="Q1207" s="792" t="str">
        <f>details!$EP$3</f>
        <v>GRAND TOAL</v>
      </c>
      <c r="R1207" s="792"/>
      <c r="S1207" s="792"/>
      <c r="T1207" s="792"/>
      <c r="U1207" s="759" t="s">
        <v>119</v>
      </c>
      <c r="V1207" s="760"/>
      <c r="W1207" s="760"/>
      <c r="X1207" s="761"/>
    </row>
    <row r="1208" spans="1:24" ht="15" customHeight="1">
      <c r="A1208" s="283"/>
      <c r="B1208" s="774" t="s">
        <v>176</v>
      </c>
      <c r="C1208" s="784"/>
      <c r="D1208" s="826" t="str">
        <f>IF(details!EA44="","",details!EA44)</f>
        <v/>
      </c>
      <c r="E1208" s="826"/>
      <c r="F1208" s="826"/>
      <c r="G1208" s="826" t="str">
        <f>IF(details!EE44="","",details!EE44)</f>
        <v/>
      </c>
      <c r="H1208" s="826"/>
      <c r="I1208" s="826"/>
      <c r="J1208" s="826" t="str">
        <f>IF(details!EM44="","",details!EM44)</f>
        <v/>
      </c>
      <c r="K1208" s="826"/>
      <c r="L1208" s="826"/>
      <c r="M1208" s="826" t="str">
        <f>IF(details!EI44="","",details!EI44)</f>
        <v/>
      </c>
      <c r="N1208" s="826"/>
      <c r="O1208" s="826"/>
      <c r="P1208" s="826"/>
      <c r="Q1208" s="826" t="str">
        <f>IF(details!EQ44="","",details!EQ44)</f>
        <v/>
      </c>
      <c r="R1208" s="826"/>
      <c r="S1208" s="826"/>
      <c r="T1208" s="826"/>
      <c r="U1208" s="762">
        <f>'statement of marks'!$HL$108</f>
        <v>45046</v>
      </c>
      <c r="V1208" s="763"/>
      <c r="W1208" s="763"/>
      <c r="X1208" s="764"/>
    </row>
    <row r="1209" spans="1:24" ht="15" customHeight="1">
      <c r="A1209" s="283"/>
      <c r="B1209" s="823" t="s">
        <v>175</v>
      </c>
      <c r="C1209" s="824"/>
      <c r="D1209" s="825" t="str">
        <f>IF(details!DZ44="","",details!DZ44)</f>
        <v/>
      </c>
      <c r="E1209" s="825"/>
      <c r="F1209" s="825"/>
      <c r="G1209" s="825" t="str">
        <f>IF(details!ED44="","",details!ED44)</f>
        <v/>
      </c>
      <c r="H1209" s="825"/>
      <c r="I1209" s="825"/>
      <c r="J1209" s="825" t="str">
        <f>IF(details!EL44="","",details!EL44)</f>
        <v/>
      </c>
      <c r="K1209" s="825"/>
      <c r="L1209" s="825"/>
      <c r="M1209" s="825" t="str">
        <f>IF(details!EH44="","",details!EH44)</f>
        <v/>
      </c>
      <c r="N1209" s="825"/>
      <c r="O1209" s="825"/>
      <c r="P1209" s="825"/>
      <c r="Q1209" s="825" t="str">
        <f>IF(details!EP44="","",details!EP44)</f>
        <v/>
      </c>
      <c r="R1209" s="825"/>
      <c r="S1209" s="825"/>
      <c r="T1209" s="825"/>
      <c r="U1209" s="759"/>
      <c r="V1209" s="760"/>
      <c r="W1209" s="760"/>
      <c r="X1209" s="761"/>
    </row>
    <row r="1210" spans="1:24" ht="15" customHeight="1">
      <c r="A1210" s="816"/>
      <c r="B1210" s="818" t="s">
        <v>235</v>
      </c>
      <c r="C1210" s="819"/>
      <c r="D1210" s="813" t="s">
        <v>190</v>
      </c>
      <c r="E1210" s="813"/>
      <c r="F1210" s="813"/>
      <c r="G1210" s="813" t="s">
        <v>191</v>
      </c>
      <c r="H1210" s="813"/>
      <c r="I1210" s="813"/>
      <c r="J1210" s="813" t="s">
        <v>148</v>
      </c>
      <c r="K1210" s="813"/>
      <c r="L1210" s="813"/>
      <c r="M1210" s="813" t="s">
        <v>224</v>
      </c>
      <c r="N1210" s="813"/>
      <c r="O1210" s="813"/>
      <c r="P1210" s="813"/>
      <c r="Q1210" s="822" t="s">
        <v>196</v>
      </c>
      <c r="R1210" s="822"/>
      <c r="S1210" s="822"/>
      <c r="T1210" s="822"/>
      <c r="U1210" s="813" t="s">
        <v>233</v>
      </c>
      <c r="V1210" s="813"/>
      <c r="W1210" s="813"/>
      <c r="X1210" s="815"/>
    </row>
    <row r="1211" spans="1:24" ht="15" customHeight="1">
      <c r="A1211" s="817"/>
      <c r="B1211" s="820"/>
      <c r="C1211" s="821"/>
      <c r="D1211" s="813">
        <f>'statement of marks'!HJ44</f>
        <v>1200</v>
      </c>
      <c r="E1211" s="813"/>
      <c r="F1211" s="813"/>
      <c r="G1211" s="813">
        <f>'statement of marks'!HK44</f>
        <v>1035</v>
      </c>
      <c r="H1211" s="813"/>
      <c r="I1211" s="813"/>
      <c r="J1211" s="814">
        <f>'statement of marks'!HL44</f>
        <v>86.25</v>
      </c>
      <c r="K1211" s="814"/>
      <c r="L1211" s="814"/>
      <c r="M1211" s="813" t="str">
        <f>'statement of marks'!HO44</f>
        <v>A</v>
      </c>
      <c r="N1211" s="813"/>
      <c r="O1211" s="813"/>
      <c r="P1211" s="813"/>
      <c r="Q1211" s="813">
        <f>'statement of marks'!HN44</f>
        <v>10.999999999999988</v>
      </c>
      <c r="R1211" s="813"/>
      <c r="S1211" s="813"/>
      <c r="T1211" s="813"/>
      <c r="U1211" s="813" t="str">
        <f>'statement of marks'!HI44</f>
        <v>PASSED</v>
      </c>
      <c r="V1211" s="813"/>
      <c r="W1211" s="813"/>
      <c r="X1211" s="815"/>
    </row>
    <row r="1212" spans="1:24" ht="15" customHeight="1">
      <c r="A1212" s="283"/>
      <c r="B1212" s="811" t="s">
        <v>177</v>
      </c>
      <c r="C1212" s="812"/>
      <c r="D1212" s="792"/>
      <c r="E1212" s="792"/>
      <c r="F1212" s="792"/>
      <c r="G1212" s="792"/>
      <c r="H1212" s="792"/>
      <c r="I1212" s="792"/>
      <c r="J1212" s="792"/>
      <c r="K1212" s="792"/>
      <c r="L1212" s="792"/>
      <c r="M1212" s="792"/>
      <c r="N1212" s="792"/>
      <c r="O1212" s="792"/>
      <c r="P1212" s="792"/>
      <c r="Q1212" s="792"/>
      <c r="R1212" s="792"/>
      <c r="S1212" s="792"/>
      <c r="T1212" s="792"/>
      <c r="U1212" s="793"/>
      <c r="V1212" s="794"/>
      <c r="W1212" s="794"/>
      <c r="X1212" s="804"/>
    </row>
    <row r="1213" spans="1:24" ht="15" customHeight="1">
      <c r="A1213" s="283"/>
      <c r="B1213" s="809" t="s">
        <v>162</v>
      </c>
      <c r="C1213" s="810"/>
      <c r="D1213" s="792"/>
      <c r="E1213" s="792"/>
      <c r="F1213" s="792"/>
      <c r="G1213" s="792"/>
      <c r="H1213" s="792"/>
      <c r="I1213" s="792"/>
      <c r="J1213" s="792"/>
      <c r="K1213" s="792"/>
      <c r="L1213" s="792"/>
      <c r="M1213" s="792"/>
      <c r="N1213" s="792"/>
      <c r="O1213" s="792"/>
      <c r="P1213" s="792"/>
      <c r="Q1213" s="792"/>
      <c r="R1213" s="792"/>
      <c r="S1213" s="792"/>
      <c r="T1213" s="792"/>
      <c r="U1213" s="796"/>
      <c r="V1213" s="797"/>
      <c r="W1213" s="797"/>
      <c r="X1213" s="805"/>
    </row>
    <row r="1214" spans="1:24" ht="15" customHeight="1">
      <c r="A1214" s="283"/>
      <c r="B1214" s="811" t="s">
        <v>163</v>
      </c>
      <c r="C1214" s="812"/>
      <c r="D1214" s="792"/>
      <c r="E1214" s="792"/>
      <c r="F1214" s="792"/>
      <c r="G1214" s="792"/>
      <c r="H1214" s="792"/>
      <c r="I1214" s="792"/>
      <c r="J1214" s="792"/>
      <c r="K1214" s="792"/>
      <c r="L1214" s="792"/>
      <c r="M1214" s="792"/>
      <c r="N1214" s="792"/>
      <c r="O1214" s="792"/>
      <c r="P1214" s="792"/>
      <c r="Q1214" s="793" t="s">
        <v>225</v>
      </c>
      <c r="R1214" s="794"/>
      <c r="S1214" s="794"/>
      <c r="T1214" s="795"/>
      <c r="U1214" s="806"/>
      <c r="V1214" s="807"/>
      <c r="W1214" s="807"/>
      <c r="X1214" s="808"/>
    </row>
    <row r="1215" spans="1:24" ht="15" customHeight="1">
      <c r="A1215" s="283"/>
      <c r="B1215" s="802" t="s">
        <v>164</v>
      </c>
      <c r="C1215" s="803"/>
      <c r="D1215" s="792"/>
      <c r="E1215" s="792"/>
      <c r="F1215" s="792"/>
      <c r="G1215" s="792"/>
      <c r="H1215" s="792"/>
      <c r="I1215" s="792"/>
      <c r="J1215" s="792"/>
      <c r="K1215" s="792"/>
      <c r="L1215" s="792"/>
      <c r="M1215" s="792"/>
      <c r="N1215" s="792"/>
      <c r="O1215" s="792"/>
      <c r="P1215" s="792"/>
      <c r="Q1215" s="796"/>
      <c r="R1215" s="797"/>
      <c r="S1215" s="797"/>
      <c r="T1215" s="798"/>
      <c r="U1215" s="785" t="s">
        <v>164</v>
      </c>
      <c r="V1215" s="785"/>
      <c r="W1215" s="785"/>
      <c r="X1215" s="786"/>
    </row>
    <row r="1216" spans="1:24" ht="15" customHeight="1" thickBot="1">
      <c r="A1216" s="282"/>
      <c r="B1216" s="787" t="s">
        <v>226</v>
      </c>
      <c r="C1216" s="788"/>
      <c r="D1216" s="789"/>
      <c r="E1216" s="789"/>
      <c r="F1216" s="789"/>
      <c r="G1216" s="789"/>
      <c r="H1216" s="789"/>
      <c r="I1216" s="789"/>
      <c r="J1216" s="789"/>
      <c r="K1216" s="789"/>
      <c r="L1216" s="789"/>
      <c r="M1216" s="789"/>
      <c r="N1216" s="789"/>
      <c r="O1216" s="789"/>
      <c r="P1216" s="789"/>
      <c r="Q1216" s="799"/>
      <c r="R1216" s="800"/>
      <c r="S1216" s="800"/>
      <c r="T1216" s="801"/>
      <c r="U1216" s="790" t="s">
        <v>180</v>
      </c>
      <c r="V1216" s="790"/>
      <c r="W1216" s="790"/>
      <c r="X1216" s="791"/>
    </row>
    <row r="1217" spans="1:24" ht="15" customHeight="1">
      <c r="A1217" s="285"/>
      <c r="B1217" s="765" t="s">
        <v>179</v>
      </c>
      <c r="C1217" s="766"/>
      <c r="D1217" s="766"/>
      <c r="E1217" s="766"/>
      <c r="F1217" s="766"/>
      <c r="G1217" s="766"/>
      <c r="H1217" s="766"/>
      <c r="I1217" s="766"/>
      <c r="J1217" s="766"/>
      <c r="K1217" s="766"/>
      <c r="L1217" s="766"/>
      <c r="M1217" s="766"/>
      <c r="N1217" s="766"/>
      <c r="O1217" s="766"/>
      <c r="P1217" s="766"/>
      <c r="Q1217" s="766"/>
      <c r="R1217" s="766"/>
      <c r="S1217" s="766"/>
      <c r="T1217" s="766"/>
      <c r="U1217" s="766"/>
      <c r="V1217" s="766"/>
      <c r="W1217" s="766"/>
      <c r="X1217" s="767"/>
    </row>
    <row r="1218" spans="1:24" ht="15" customHeight="1">
      <c r="A1218" s="283"/>
      <c r="B1218" s="768" t="str">
        <f>IF('statement of marks'!$A$1="","",'statement of marks'!$A$1)</f>
        <v>GOVT. HR. SEC. SCHOOL, MARJEEVI, NIMBAHERA</v>
      </c>
      <c r="C1218" s="769"/>
      <c r="D1218" s="769"/>
      <c r="E1218" s="769"/>
      <c r="F1218" s="769"/>
      <c r="G1218" s="769"/>
      <c r="H1218" s="769"/>
      <c r="I1218" s="769"/>
      <c r="J1218" s="769"/>
      <c r="K1218" s="769"/>
      <c r="L1218" s="769"/>
      <c r="M1218" s="769"/>
      <c r="N1218" s="769"/>
      <c r="O1218" s="769"/>
      <c r="P1218" s="769"/>
      <c r="Q1218" s="769"/>
      <c r="R1218" s="769"/>
      <c r="S1218" s="769"/>
      <c r="T1218" s="769"/>
      <c r="U1218" s="769"/>
      <c r="V1218" s="769"/>
      <c r="W1218" s="769"/>
      <c r="X1218" s="770"/>
    </row>
    <row r="1219" spans="1:24" ht="15" customHeight="1">
      <c r="A1219" s="283"/>
      <c r="B1219" s="771" t="s">
        <v>118</v>
      </c>
      <c r="C1219" s="771"/>
      <c r="D1219" s="771" t="str">
        <f>IF('statement of marks'!$H$3="","",'statement of marks'!$H$3)</f>
        <v>2022-23</v>
      </c>
      <c r="E1219" s="771"/>
      <c r="F1219" s="771"/>
      <c r="G1219" s="771"/>
      <c r="H1219" s="771"/>
      <c r="I1219" s="771"/>
      <c r="J1219" s="771"/>
      <c r="K1219" s="771"/>
      <c r="L1219" s="771"/>
      <c r="M1219" s="771"/>
      <c r="N1219" s="771"/>
      <c r="O1219" s="771"/>
      <c r="P1219" s="771"/>
      <c r="Q1219" s="771"/>
      <c r="R1219" s="771"/>
      <c r="S1219" s="771"/>
      <c r="T1219" s="771"/>
      <c r="U1219" s="771"/>
      <c r="V1219" s="771"/>
      <c r="W1219" s="771"/>
      <c r="X1219" s="772"/>
    </row>
    <row r="1220" spans="1:24" ht="15" customHeight="1">
      <c r="A1220" s="283"/>
      <c r="B1220" s="771" t="s">
        <v>158</v>
      </c>
      <c r="C1220" s="771"/>
      <c r="D1220" s="771" t="str">
        <f>IF('statement of marks'!I45="","",'statement of marks'!I45)</f>
        <v>A39</v>
      </c>
      <c r="E1220" s="771"/>
      <c r="F1220" s="771"/>
      <c r="G1220" s="771"/>
      <c r="H1220" s="771"/>
      <c r="I1220" s="771"/>
      <c r="J1220" s="771"/>
      <c r="K1220" s="771"/>
      <c r="L1220" s="771"/>
      <c r="M1220" s="771"/>
      <c r="N1220" s="771"/>
      <c r="O1220" s="771"/>
      <c r="P1220" s="771"/>
      <c r="Q1220" s="771"/>
      <c r="R1220" s="771"/>
      <c r="S1220" s="771"/>
      <c r="T1220" s="771"/>
      <c r="U1220" s="771"/>
      <c r="V1220" s="771"/>
      <c r="W1220" s="771"/>
      <c r="X1220" s="772"/>
    </row>
    <row r="1221" spans="1:24" ht="15" customHeight="1">
      <c r="A1221" s="283"/>
      <c r="B1221" s="771" t="s">
        <v>20</v>
      </c>
      <c r="C1221" s="771"/>
      <c r="D1221" s="771" t="str">
        <f>IF('statement of marks'!J45="","",'statement of marks'!J45)</f>
        <v>B39</v>
      </c>
      <c r="E1221" s="771"/>
      <c r="F1221" s="771"/>
      <c r="G1221" s="771"/>
      <c r="H1221" s="771"/>
      <c r="I1221" s="771"/>
      <c r="J1221" s="771"/>
      <c r="K1221" s="771"/>
      <c r="L1221" s="771"/>
      <c r="M1221" s="771"/>
      <c r="N1221" s="771"/>
      <c r="O1221" s="771"/>
      <c r="P1221" s="771"/>
      <c r="Q1221" s="771"/>
      <c r="R1221" s="771"/>
      <c r="S1221" s="771"/>
      <c r="T1221" s="771"/>
      <c r="U1221" s="771"/>
      <c r="V1221" s="771"/>
      <c r="W1221" s="771"/>
      <c r="X1221" s="772"/>
    </row>
    <row r="1222" spans="1:24" ht="15" customHeight="1">
      <c r="A1222" s="283"/>
      <c r="B1222" s="773" t="s">
        <v>21</v>
      </c>
      <c r="C1222" s="773"/>
      <c r="D1222" s="773" t="str">
        <f>IF('statement of marks'!K45="","",'statement of marks'!K45)</f>
        <v>C39</v>
      </c>
      <c r="E1222" s="773"/>
      <c r="F1222" s="773"/>
      <c r="G1222" s="771"/>
      <c r="H1222" s="771"/>
      <c r="I1222" s="771"/>
      <c r="J1222" s="771"/>
      <c r="K1222" s="771"/>
      <c r="L1222" s="771"/>
      <c r="M1222" s="771"/>
      <c r="N1222" s="771"/>
      <c r="O1222" s="771"/>
      <c r="P1222" s="771"/>
      <c r="Q1222" s="771"/>
      <c r="R1222" s="771"/>
      <c r="S1222" s="771"/>
      <c r="T1222" s="771"/>
      <c r="U1222" s="771"/>
      <c r="V1222" s="771"/>
      <c r="W1222" s="771"/>
      <c r="X1222" s="772"/>
    </row>
    <row r="1223" spans="1:24" ht="15" customHeight="1">
      <c r="A1223" s="283"/>
      <c r="B1223" s="771" t="s">
        <v>159</v>
      </c>
      <c r="C1223" s="771"/>
      <c r="D1223" s="771" t="str">
        <f>IF('statement of marks'!$G$3="","",'statement of marks'!$G$3)</f>
        <v>6 A</v>
      </c>
      <c r="E1223" s="771"/>
      <c r="F1223" s="774"/>
      <c r="G1223" s="775" t="s">
        <v>160</v>
      </c>
      <c r="H1223" s="775"/>
      <c r="I1223" s="775"/>
      <c r="J1223" s="775">
        <f>IF('statement of marks'!D45="","",'statement of marks'!D45)</f>
        <v>839</v>
      </c>
      <c r="K1223" s="775"/>
      <c r="L1223" s="775"/>
      <c r="M1223" s="776" t="s">
        <v>79</v>
      </c>
      <c r="N1223" s="938"/>
      <c r="O1223" s="775"/>
      <c r="P1223" s="775"/>
      <c r="Q1223" s="775" t="str">
        <f>IF('statement of marks'!F45="","",'statement of marks'!F45)</f>
        <v/>
      </c>
      <c r="R1223" s="775"/>
      <c r="S1223" s="775"/>
      <c r="T1223" s="777"/>
      <c r="U1223" s="778" t="str">
        <f>IF('statement of marks'!$I$3="","",'statement of marks'!$I$3)</f>
        <v>SCHOOL DISE CODE</v>
      </c>
      <c r="V1223" s="779"/>
      <c r="W1223" s="779"/>
      <c r="X1223" s="780"/>
    </row>
    <row r="1224" spans="1:24" ht="15" customHeight="1">
      <c r="A1224" s="283"/>
      <c r="B1224" s="263" t="s">
        <v>172</v>
      </c>
      <c r="C1224" s="264"/>
      <c r="D1224" s="781" t="str">
        <f>IF('statement of marks'!G45="","",'statement of marks'!G45)</f>
        <v/>
      </c>
      <c r="E1224" s="782"/>
      <c r="F1224" s="782"/>
      <c r="G1224" s="834" t="str">
        <f>IF('statement of marks'!H45="","",'statement of marks'!H45)</f>
        <v/>
      </c>
      <c r="H1224" s="834"/>
      <c r="I1224" s="834"/>
      <c r="J1224" s="834"/>
      <c r="K1224" s="834"/>
      <c r="L1224" s="834"/>
      <c r="M1224" s="834"/>
      <c r="N1224" s="834"/>
      <c r="O1224" s="834"/>
      <c r="P1224" s="834"/>
      <c r="Q1224" s="834"/>
      <c r="R1224" s="834"/>
      <c r="S1224" s="834"/>
      <c r="T1224" s="835"/>
      <c r="U1224" s="774" t="str">
        <f>IF('statement of marks'!$J$3="","",'statement of marks'!$J$3)</f>
        <v>08291009401</v>
      </c>
      <c r="V1224" s="784"/>
      <c r="W1224" s="784"/>
      <c r="X1224" s="836"/>
    </row>
    <row r="1225" spans="1:24" ht="15" customHeight="1">
      <c r="A1225" s="283"/>
      <c r="B1225" s="265" t="s">
        <v>161</v>
      </c>
      <c r="C1225" s="266" t="s">
        <v>166</v>
      </c>
      <c r="D1225" s="837" t="s">
        <v>168</v>
      </c>
      <c r="E1225" s="837"/>
      <c r="F1225" s="837"/>
      <c r="G1225" s="837" t="s">
        <v>169</v>
      </c>
      <c r="H1225" s="837"/>
      <c r="I1225" s="837"/>
      <c r="J1225" s="837" t="s">
        <v>170</v>
      </c>
      <c r="K1225" s="837"/>
      <c r="L1225" s="837"/>
      <c r="M1225" s="838" t="s">
        <v>171</v>
      </c>
      <c r="N1225" s="838"/>
      <c r="O1225" s="838"/>
      <c r="P1225" s="838"/>
      <c r="Q1225" s="839" t="s">
        <v>217</v>
      </c>
      <c r="R1225" s="841" t="s">
        <v>91</v>
      </c>
      <c r="S1225" s="841"/>
      <c r="T1225" s="841"/>
      <c r="U1225" s="842"/>
      <c r="V1225" s="783" t="s">
        <v>218</v>
      </c>
      <c r="W1225" s="783"/>
      <c r="X1225" s="831"/>
    </row>
    <row r="1226" spans="1:24" ht="15" customHeight="1">
      <c r="A1226" s="283"/>
      <c r="B1226" s="265"/>
      <c r="C1226" s="266"/>
      <c r="D1226" s="267" t="s">
        <v>219</v>
      </c>
      <c r="E1226" s="267" t="s">
        <v>220</v>
      </c>
      <c r="F1226" s="268" t="s">
        <v>221</v>
      </c>
      <c r="G1226" s="267" t="s">
        <v>219</v>
      </c>
      <c r="H1226" s="267" t="s">
        <v>220</v>
      </c>
      <c r="I1226" s="268" t="s">
        <v>221</v>
      </c>
      <c r="J1226" s="267" t="s">
        <v>219</v>
      </c>
      <c r="K1226" s="267" t="s">
        <v>220</v>
      </c>
      <c r="L1226" s="268" t="s">
        <v>221</v>
      </c>
      <c r="M1226" s="267" t="s">
        <v>219</v>
      </c>
      <c r="N1226" s="943" t="s">
        <v>332</v>
      </c>
      <c r="O1226" s="267" t="s">
        <v>220</v>
      </c>
      <c r="P1226" s="268" t="s">
        <v>221</v>
      </c>
      <c r="Q1226" s="840"/>
      <c r="R1226" s="267" t="s">
        <v>219</v>
      </c>
      <c r="S1226" s="943" t="s">
        <v>332</v>
      </c>
      <c r="T1226" s="267" t="s">
        <v>220</v>
      </c>
      <c r="U1226" s="268" t="s">
        <v>221</v>
      </c>
      <c r="V1226" s="269" t="s">
        <v>26</v>
      </c>
      <c r="W1226" s="270" t="s">
        <v>222</v>
      </c>
      <c r="X1226" s="271" t="s">
        <v>69</v>
      </c>
    </row>
    <row r="1227" spans="1:24" ht="15" customHeight="1">
      <c r="A1227" s="284"/>
      <c r="B1227" s="832" t="s">
        <v>167</v>
      </c>
      <c r="C1227" s="833"/>
      <c r="D1227" s="272">
        <f>IF('statement of marks'!L$6="","",'statement of marks'!L$6)</f>
        <v>5</v>
      </c>
      <c r="E1227" s="272">
        <f>IF('statement of marks'!M$6="","",'statement of marks'!M$6)</f>
        <v>5</v>
      </c>
      <c r="F1227" s="273">
        <f>IF('statement of marks'!N$6="","",'statement of marks'!N$6)</f>
        <v>10</v>
      </c>
      <c r="G1227" s="272">
        <f>IF('statement of marks'!O$6="","",'statement of marks'!O$6)</f>
        <v>5</v>
      </c>
      <c r="H1227" s="272">
        <f>IF('statement of marks'!P$6="","",'statement of marks'!P$6)</f>
        <v>5</v>
      </c>
      <c r="I1227" s="273">
        <f>IF('statement of marks'!Q$6="","",'statement of marks'!Q$6)</f>
        <v>10</v>
      </c>
      <c r="J1227" s="272">
        <f>IF('statement of marks'!R$6="","",'statement of marks'!R$6)</f>
        <v>5</v>
      </c>
      <c r="K1227" s="272">
        <f>IF('statement of marks'!S$6="","",'statement of marks'!S$6)</f>
        <v>5</v>
      </c>
      <c r="L1227" s="273">
        <f>IF('statement of marks'!T$6="","",'statement of marks'!T$6)</f>
        <v>10</v>
      </c>
      <c r="M1227" s="272">
        <f>IF('statement of marks'!V$6="","",'statement of marks'!V$6)</f>
        <v>30</v>
      </c>
      <c r="N1227" s="944">
        <f>IF('statement of marks'!W$6="","",'statement of marks'!W$6)</f>
        <v>30</v>
      </c>
      <c r="O1227" s="272">
        <f>IF('statement of marks'!X$6="","",'statement of marks'!X$6)</f>
        <v>10</v>
      </c>
      <c r="P1227" s="273">
        <f>IF('statement of marks'!Y$6="","",'statement of marks'!Y$6)</f>
        <v>70</v>
      </c>
      <c r="Q1227" s="274">
        <f>IF('statement of marks'!Z$6="","",'statement of marks'!Z$6)</f>
        <v>100</v>
      </c>
      <c r="R1227" s="272">
        <f>IF('statement of marks'!AA$6="","",'statement of marks'!AA$6)</f>
        <v>40</v>
      </c>
      <c r="S1227" s="944">
        <f>IF('statement of marks'!AB$6="","",'statement of marks'!AB$6)</f>
        <v>40</v>
      </c>
      <c r="T1227" s="272">
        <f>IF('statement of marks'!AC$6="","",'statement of marks'!AC$6)</f>
        <v>20</v>
      </c>
      <c r="U1227" s="273">
        <f>IF('statement of marks'!AD$6="","",'statement of marks'!AD$6)</f>
        <v>100</v>
      </c>
      <c r="V1227" s="275">
        <f>IF('statement of marks'!AE$6="","",'statement of marks'!AE$6)</f>
        <v>200</v>
      </c>
      <c r="W1227" s="272" t="str">
        <f>IF('statement of marks'!AF$6="","",'statement of marks'!AF$6)</f>
        <v/>
      </c>
      <c r="X1227" s="276" t="str">
        <f>IF('statement of marks'!AG$6="","",'statement of marks'!AG$6)</f>
        <v/>
      </c>
    </row>
    <row r="1228" spans="1:24" ht="15" customHeight="1">
      <c r="A1228" s="283"/>
      <c r="B1228" s="774" t="str">
        <f>IF('statement of marks'!$L$3="","",'statement of marks'!$L$3)</f>
        <v>HINDI</v>
      </c>
      <c r="C1228" s="784"/>
      <c r="D1228" s="270">
        <f>IF('statement of marks'!L45="","",'statement of marks'!L45)</f>
        <v>5</v>
      </c>
      <c r="E1228" s="270">
        <f>IF('statement of marks'!M45="","",'statement of marks'!M45)</f>
        <v>5</v>
      </c>
      <c r="F1228" s="277">
        <f>IF('statement of marks'!N45="","",'statement of marks'!N45)</f>
        <v>10</v>
      </c>
      <c r="G1228" s="270">
        <f>IF('statement of marks'!O45="","",'statement of marks'!O45)</f>
        <v>5</v>
      </c>
      <c r="H1228" s="270">
        <f>IF('statement of marks'!P45="","",'statement of marks'!P45)</f>
        <v>5</v>
      </c>
      <c r="I1228" s="277">
        <f>IF('statement of marks'!Q45="","",'statement of marks'!Q45)</f>
        <v>10</v>
      </c>
      <c r="J1228" s="270">
        <f>IF('statement of marks'!R45="","",'statement of marks'!R45)</f>
        <v>5</v>
      </c>
      <c r="K1228" s="270">
        <f>IF('statement of marks'!S45="","",'statement of marks'!S45)</f>
        <v>5</v>
      </c>
      <c r="L1228" s="277">
        <f>IF('statement of marks'!T45="","",'statement of marks'!T45)</f>
        <v>10</v>
      </c>
      <c r="M1228" s="270">
        <f>IF('statement of marks'!V45="","",'statement of marks'!V45)</f>
        <v>22</v>
      </c>
      <c r="N1228" s="944">
        <f>IF('statement of marks'!W45="","",'statement of marks'!W45)</f>
        <v>22</v>
      </c>
      <c r="O1228" s="270">
        <f>IF('statement of marks'!X45="","",'statement of marks'!X45)</f>
        <v>2</v>
      </c>
      <c r="P1228" s="277">
        <f>IF('statement of marks'!Y45="","",'statement of marks'!Y45)</f>
        <v>46</v>
      </c>
      <c r="Q1228" s="278">
        <f>IF('statement of marks'!Z45="","",'statement of marks'!Z45)</f>
        <v>76</v>
      </c>
      <c r="R1228" s="270">
        <f>IF('statement of marks'!AA45="","",'statement of marks'!AA45)</f>
        <v>22</v>
      </c>
      <c r="S1228" s="944">
        <f>IF('statement of marks'!AB45="","",'statement of marks'!AB45)</f>
        <v>22</v>
      </c>
      <c r="T1228" s="270">
        <f>IF('statement of marks'!AC45="","",'statement of marks'!AC45)</f>
        <v>20</v>
      </c>
      <c r="U1228" s="277">
        <f>IF('statement of marks'!AD45="","",'statement of marks'!AD45)</f>
        <v>64</v>
      </c>
      <c r="V1228" s="279">
        <f>IF('statement of marks'!AE45="","",'statement of marks'!AE45)</f>
        <v>140</v>
      </c>
      <c r="W1228" s="270">
        <f>IF('statement of marks'!AF45="","",'statement of marks'!AF45)</f>
        <v>70</v>
      </c>
      <c r="X1228" s="271" t="str">
        <f>IF('statement of marks'!AG45="","",'statement of marks'!AG45)</f>
        <v>C</v>
      </c>
    </row>
    <row r="1229" spans="1:24" ht="15" customHeight="1">
      <c r="A1229" s="283"/>
      <c r="B1229" s="774" t="str">
        <f>IF('statement of marks'!$AJ$3="","",'statement of marks'!$AJ$3)</f>
        <v>ENGLISH</v>
      </c>
      <c r="C1229" s="784"/>
      <c r="D1229" s="270">
        <f>IF('statement of marks'!AJ45="","",'statement of marks'!AJ45)</f>
        <v>5</v>
      </c>
      <c r="E1229" s="270">
        <f>IF('statement of marks'!AK45="","",'statement of marks'!AK45)</f>
        <v>5</v>
      </c>
      <c r="F1229" s="277">
        <f>IF('statement of marks'!AL45="","",'statement of marks'!AL45)</f>
        <v>10</v>
      </c>
      <c r="G1229" s="270">
        <f>IF('statement of marks'!AM45="","",'statement of marks'!AM45)</f>
        <v>5</v>
      </c>
      <c r="H1229" s="270">
        <f>IF('statement of marks'!AN45="","",'statement of marks'!AN45)</f>
        <v>5</v>
      </c>
      <c r="I1229" s="277">
        <f>IF('statement of marks'!AO45="","",'statement of marks'!AO45)</f>
        <v>10</v>
      </c>
      <c r="J1229" s="270">
        <f>IF('statement of marks'!AP45="","",'statement of marks'!AP45)</f>
        <v>5</v>
      </c>
      <c r="K1229" s="270">
        <f>IF('statement of marks'!AQ45="","",'statement of marks'!AQ45)</f>
        <v>5</v>
      </c>
      <c r="L1229" s="277">
        <f>IF('statement of marks'!AR45="","",'statement of marks'!AR45)</f>
        <v>10</v>
      </c>
      <c r="M1229" s="270">
        <f>IF('statement of marks'!AT45="","",'statement of marks'!AT45)</f>
        <v>22</v>
      </c>
      <c r="N1229" s="944">
        <f>IF('statement of marks'!AU45="","",'statement of marks'!AU45)</f>
        <v>22</v>
      </c>
      <c r="O1229" s="270">
        <f>IF('statement of marks'!AV45="","",'statement of marks'!AV45)</f>
        <v>2</v>
      </c>
      <c r="P1229" s="277">
        <f>IF('statement of marks'!AW45="","",'statement of marks'!AW45)</f>
        <v>46</v>
      </c>
      <c r="Q1229" s="278">
        <f>IF('statement of marks'!AX45="","",'statement of marks'!AX45)</f>
        <v>76</v>
      </c>
      <c r="R1229" s="270">
        <f>IF('statement of marks'!AY45="","",'statement of marks'!AY45)</f>
        <v>22</v>
      </c>
      <c r="S1229" s="944">
        <f>IF('statement of marks'!AZ45="","",'statement of marks'!AZ45)</f>
        <v>22</v>
      </c>
      <c r="T1229" s="270">
        <f>IF('statement of marks'!BA45="","",'statement of marks'!BA45)</f>
        <v>20</v>
      </c>
      <c r="U1229" s="277">
        <f>IF('statement of marks'!BB45="","",'statement of marks'!BB45)</f>
        <v>64</v>
      </c>
      <c r="V1229" s="279">
        <f>IF('statement of marks'!BC45="","",'statement of marks'!BC45)</f>
        <v>140</v>
      </c>
      <c r="W1229" s="270">
        <f>IF('statement of marks'!BD45="","",'statement of marks'!BD45)</f>
        <v>70</v>
      </c>
      <c r="X1229" s="271" t="str">
        <f>IF('statement of marks'!BE45="","",'statement of marks'!BE45)</f>
        <v>C</v>
      </c>
    </row>
    <row r="1230" spans="1:24" ht="15" customHeight="1">
      <c r="A1230" s="283"/>
      <c r="B1230" s="774" t="str">
        <f>IF('statement of marks'!BH45="s","SANSKRIT",IF('statement of marks'!BH45="u","URDU",IF('statement of marks'!BH45="g","GUJRATI",IF('statement of marks'!BH45="p","PUNJABI",IF('statement of marks'!BH45="sd","fla/kh","THIRD LANGUAGE")))))</f>
        <v>SANSKRIT</v>
      </c>
      <c r="C1230" s="784"/>
      <c r="D1230" s="270">
        <f>IF('statement of marks'!BI45="","",'statement of marks'!BI45)</f>
        <v>5</v>
      </c>
      <c r="E1230" s="270">
        <f>IF('statement of marks'!BJ45="","",'statement of marks'!BJ45)</f>
        <v>5</v>
      </c>
      <c r="F1230" s="277">
        <f>IF('statement of marks'!BK45="","",'statement of marks'!BK45)</f>
        <v>10</v>
      </c>
      <c r="G1230" s="270">
        <f>IF('statement of marks'!BL45="","",'statement of marks'!BL45)</f>
        <v>5</v>
      </c>
      <c r="H1230" s="270">
        <f>IF('statement of marks'!BM45="","",'statement of marks'!BM45)</f>
        <v>5</v>
      </c>
      <c r="I1230" s="277">
        <f>IF('statement of marks'!BN45="","",'statement of marks'!BN45)</f>
        <v>10</v>
      </c>
      <c r="J1230" s="270">
        <f>IF('statement of marks'!BO45="","",'statement of marks'!BO45)</f>
        <v>5</v>
      </c>
      <c r="K1230" s="270">
        <f>IF('statement of marks'!BP45="","",'statement of marks'!BP45)</f>
        <v>5</v>
      </c>
      <c r="L1230" s="277">
        <f>IF('statement of marks'!BQ45="","",'statement of marks'!BQ45)</f>
        <v>10</v>
      </c>
      <c r="M1230" s="270">
        <f>IF('statement of marks'!BS45="","",'statement of marks'!BS45)</f>
        <v>50</v>
      </c>
      <c r="N1230" s="944"/>
      <c r="O1230" s="270">
        <f>IF('statement of marks'!BT45="","",'statement of marks'!BT45)</f>
        <v>20</v>
      </c>
      <c r="P1230" s="277">
        <f>IF('statement of marks'!BU45="","",'statement of marks'!BU45)</f>
        <v>70</v>
      </c>
      <c r="Q1230" s="278">
        <f>IF('statement of marks'!BV45="","",'statement of marks'!BV45)</f>
        <v>100</v>
      </c>
      <c r="R1230" s="270">
        <f>IF('statement of marks'!BW45="","",'statement of marks'!BW45)</f>
        <v>70</v>
      </c>
      <c r="S1230" s="944"/>
      <c r="T1230" s="270">
        <f>IF('statement of marks'!BX45="","",'statement of marks'!BX45)</f>
        <v>30</v>
      </c>
      <c r="U1230" s="277">
        <f>IF('statement of marks'!BY45="","",'statement of marks'!BY45)</f>
        <v>100</v>
      </c>
      <c r="V1230" s="279">
        <f>IF('statement of marks'!BZ45="","",'statement of marks'!BZ45)</f>
        <v>200</v>
      </c>
      <c r="W1230" s="270">
        <f>IF('statement of marks'!CA45="","",'statement of marks'!CA45)</f>
        <v>100</v>
      </c>
      <c r="X1230" s="271" t="str">
        <f>IF('statement of marks'!CB45="","",'statement of marks'!CB45)</f>
        <v>A</v>
      </c>
    </row>
    <row r="1231" spans="1:24" ht="15" customHeight="1">
      <c r="A1231" s="283"/>
      <c r="B1231" s="774" t="str">
        <f>IF('statement of marks'!$CE$3="","",'statement of marks'!$CE$3)</f>
        <v>MATHEMATICS</v>
      </c>
      <c r="C1231" s="784"/>
      <c r="D1231" s="270">
        <f>IF('statement of marks'!CE45="","",'statement of marks'!CE45)</f>
        <v>5</v>
      </c>
      <c r="E1231" s="270">
        <f>IF('statement of marks'!CF45="","",'statement of marks'!CF45)</f>
        <v>5</v>
      </c>
      <c r="F1231" s="277">
        <f>IF('statement of marks'!CG45="","",'statement of marks'!CG45)</f>
        <v>10</v>
      </c>
      <c r="G1231" s="270">
        <f>IF('statement of marks'!CH45="","",'statement of marks'!CH45)</f>
        <v>5</v>
      </c>
      <c r="H1231" s="270">
        <f>IF('statement of marks'!CI45="","",'statement of marks'!CI45)</f>
        <v>5</v>
      </c>
      <c r="I1231" s="277">
        <f>IF('statement of marks'!CJ45="","",'statement of marks'!CJ45)</f>
        <v>10</v>
      </c>
      <c r="J1231" s="270">
        <f>IF('statement of marks'!CK45="","",'statement of marks'!CK45)</f>
        <v>5</v>
      </c>
      <c r="K1231" s="270">
        <f>IF('statement of marks'!CL45="","",'statement of marks'!CL45)</f>
        <v>5</v>
      </c>
      <c r="L1231" s="277">
        <f>IF('statement of marks'!CM45="","",'statement of marks'!CM45)</f>
        <v>10</v>
      </c>
      <c r="M1231" s="270">
        <f>IF('statement of marks'!CO45="","",'statement of marks'!CO45)</f>
        <v>22</v>
      </c>
      <c r="N1231" s="944">
        <f>IF('statement of marks'!CP45="","",'statement of marks'!CP45)</f>
        <v>22</v>
      </c>
      <c r="O1231" s="270">
        <f>IF('statement of marks'!CQ45="","",'statement of marks'!CQ45)</f>
        <v>2</v>
      </c>
      <c r="P1231" s="277">
        <f>IF('statement of marks'!CR45="","",'statement of marks'!CR45)</f>
        <v>46</v>
      </c>
      <c r="Q1231" s="278">
        <f>IF('statement of marks'!CS45="","",'statement of marks'!CS45)</f>
        <v>76</v>
      </c>
      <c r="R1231" s="270">
        <f>IF('statement of marks'!CT45="","",'statement of marks'!CT45)</f>
        <v>22</v>
      </c>
      <c r="S1231" s="944">
        <f>IF('statement of marks'!CU45="","",'statement of marks'!CU45)</f>
        <v>22</v>
      </c>
      <c r="T1231" s="270">
        <f>IF('statement of marks'!CV45="","",'statement of marks'!CV45)</f>
        <v>20</v>
      </c>
      <c r="U1231" s="277">
        <f>IF('statement of marks'!CW45="","",'statement of marks'!CW45)</f>
        <v>64</v>
      </c>
      <c r="V1231" s="279">
        <f>IF('statement of marks'!CX45="","",'statement of marks'!CX45)</f>
        <v>140</v>
      </c>
      <c r="W1231" s="270">
        <f>IF('statement of marks'!CY45="","",'statement of marks'!CY45)</f>
        <v>70</v>
      </c>
      <c r="X1231" s="271" t="str">
        <f>IF('statement of marks'!CZ45="","",'statement of marks'!CZ45)</f>
        <v>C</v>
      </c>
    </row>
    <row r="1232" spans="1:24" ht="15" customHeight="1">
      <c r="A1232" s="283"/>
      <c r="B1232" s="774" t="str">
        <f>IF('statement of marks'!$DC$3="","",'statement of marks'!$DC$3)</f>
        <v>SCIENCE</v>
      </c>
      <c r="C1232" s="784"/>
      <c r="D1232" s="270">
        <f>IF('statement of marks'!DC45="","",'statement of marks'!DC45)</f>
        <v>5</v>
      </c>
      <c r="E1232" s="270">
        <f>IF('statement of marks'!DD45="","",'statement of marks'!DD45)</f>
        <v>5</v>
      </c>
      <c r="F1232" s="277">
        <f>IF('statement of marks'!DE45="","",'statement of marks'!DE45)</f>
        <v>10</v>
      </c>
      <c r="G1232" s="270">
        <f>IF('statement of marks'!DF45="","",'statement of marks'!DF45)</f>
        <v>5</v>
      </c>
      <c r="H1232" s="270">
        <f>IF('statement of marks'!DG45="","",'statement of marks'!DG45)</f>
        <v>5</v>
      </c>
      <c r="I1232" s="277">
        <f>IF('statement of marks'!DH45="","",'statement of marks'!DH45)</f>
        <v>10</v>
      </c>
      <c r="J1232" s="270">
        <f>IF('statement of marks'!DI45="","",'statement of marks'!DI45)</f>
        <v>5</v>
      </c>
      <c r="K1232" s="270">
        <f>IF('statement of marks'!DJ45="","",'statement of marks'!DJ45)</f>
        <v>5</v>
      </c>
      <c r="L1232" s="277">
        <f>IF('statement of marks'!DK45="","",'statement of marks'!DK45)</f>
        <v>10</v>
      </c>
      <c r="M1232" s="270">
        <f>IF('statement of marks'!DM45="","",'statement of marks'!DM45)</f>
        <v>50</v>
      </c>
      <c r="N1232" s="944"/>
      <c r="O1232" s="270">
        <f>IF('statement of marks'!DN45="","",'statement of marks'!DN45)</f>
        <v>20</v>
      </c>
      <c r="P1232" s="277">
        <f>IF('statement of marks'!DO45="","",'statement of marks'!DO45)</f>
        <v>70</v>
      </c>
      <c r="Q1232" s="278">
        <f>IF('statement of marks'!DP45="","",'statement of marks'!DP45)</f>
        <v>100</v>
      </c>
      <c r="R1232" s="270">
        <f>IF('statement of marks'!DQ45="","",'statement of marks'!DQ45)</f>
        <v>70</v>
      </c>
      <c r="S1232" s="944"/>
      <c r="T1232" s="270">
        <f>IF('statement of marks'!DR45="","",'statement of marks'!DR45)</f>
        <v>30</v>
      </c>
      <c r="U1232" s="277">
        <f>IF('statement of marks'!DS45="","",'statement of marks'!DS45)</f>
        <v>100</v>
      </c>
      <c r="V1232" s="279">
        <f>IF('statement of marks'!DT45="","",'statement of marks'!DT45)</f>
        <v>200</v>
      </c>
      <c r="W1232" s="270">
        <f>IF('statement of marks'!DU45="","",'statement of marks'!DU45)</f>
        <v>100</v>
      </c>
      <c r="X1232" s="271" t="str">
        <f>IF('statement of marks'!DV45="","",'statement of marks'!DV45)</f>
        <v>A</v>
      </c>
    </row>
    <row r="1233" spans="1:24" ht="15" customHeight="1">
      <c r="A1233" s="283"/>
      <c r="B1233" s="774" t="str">
        <f>IF('statement of marks'!$DY$3="","",'statement of marks'!$DY$3)</f>
        <v>SOCIAL STUDIES</v>
      </c>
      <c r="C1233" s="784"/>
      <c r="D1233" s="270">
        <f>IF('statement of marks'!DY45="","",'statement of marks'!DY45)</f>
        <v>5</v>
      </c>
      <c r="E1233" s="270">
        <f>IF('statement of marks'!DZ45="","",'statement of marks'!DZ45)</f>
        <v>5</v>
      </c>
      <c r="F1233" s="277">
        <f>IF('statement of marks'!EA45="","",'statement of marks'!EA45)</f>
        <v>10</v>
      </c>
      <c r="G1233" s="270">
        <f>IF('statement of marks'!EB45="","",'statement of marks'!EB45)</f>
        <v>5</v>
      </c>
      <c r="H1233" s="270">
        <f>IF('statement of marks'!EC45="","",'statement of marks'!EC45)</f>
        <v>5</v>
      </c>
      <c r="I1233" s="277">
        <f>IF('statement of marks'!ED45="","",'statement of marks'!ED45)</f>
        <v>10</v>
      </c>
      <c r="J1233" s="270">
        <f>IF('statement of marks'!EE45="","",'statement of marks'!EE45)</f>
        <v>5</v>
      </c>
      <c r="K1233" s="270">
        <f>IF('statement of marks'!EF45="","",'statement of marks'!EF45)</f>
        <v>5</v>
      </c>
      <c r="L1233" s="277">
        <f>IF('statement of marks'!EG45="","",'statement of marks'!EG45)</f>
        <v>10</v>
      </c>
      <c r="M1233" s="270">
        <f>IF('statement of marks'!EI45="","",'statement of marks'!EI45)</f>
        <v>50</v>
      </c>
      <c r="N1233" s="944"/>
      <c r="O1233" s="270">
        <f>IF('statement of marks'!EJ45="","",'statement of marks'!EJ45)</f>
        <v>20</v>
      </c>
      <c r="P1233" s="277">
        <f>IF('statement of marks'!EK45="","",'statement of marks'!EK45)</f>
        <v>70</v>
      </c>
      <c r="Q1233" s="278">
        <f>IF('statement of marks'!EL45="","",'statement of marks'!EL45)</f>
        <v>100</v>
      </c>
      <c r="R1233" s="270">
        <f>IF('statement of marks'!EM45="","",'statement of marks'!EM45)</f>
        <v>70</v>
      </c>
      <c r="S1233" s="944"/>
      <c r="T1233" s="270">
        <f>IF('statement of marks'!EN45="","",'statement of marks'!EN45)</f>
        <v>30</v>
      </c>
      <c r="U1233" s="277">
        <f>IF('statement of marks'!EO45="","",'statement of marks'!EO45)</f>
        <v>100</v>
      </c>
      <c r="V1233" s="279">
        <f>IF('statement of marks'!EP45="","",'statement of marks'!EP45)</f>
        <v>200</v>
      </c>
      <c r="W1233" s="270">
        <f>IF('statement of marks'!EQ45="","",'statement of marks'!EQ45)</f>
        <v>100</v>
      </c>
      <c r="X1233" s="271" t="str">
        <f>IF('statement of marks'!ER45="","",'statement of marks'!ER45)</f>
        <v>A</v>
      </c>
    </row>
    <row r="1234" spans="1:24" ht="15" customHeight="1">
      <c r="A1234" s="283"/>
      <c r="B1234" s="774" t="s">
        <v>173</v>
      </c>
      <c r="C1234" s="784"/>
      <c r="D1234" s="792" t="s">
        <v>168</v>
      </c>
      <c r="E1234" s="792"/>
      <c r="F1234" s="792"/>
      <c r="G1234" s="792" t="s">
        <v>169</v>
      </c>
      <c r="H1234" s="792"/>
      <c r="I1234" s="792"/>
      <c r="J1234" s="792" t="s">
        <v>178</v>
      </c>
      <c r="K1234" s="792"/>
      <c r="L1234" s="792"/>
      <c r="M1234" s="792" t="s">
        <v>170</v>
      </c>
      <c r="N1234" s="792"/>
      <c r="O1234" s="792"/>
      <c r="P1234" s="792"/>
      <c r="Q1234" s="792" t="s">
        <v>223</v>
      </c>
      <c r="R1234" s="792"/>
      <c r="S1234" s="792"/>
      <c r="T1234" s="792"/>
      <c r="U1234" s="280"/>
      <c r="V1234" s="792" t="s">
        <v>218</v>
      </c>
      <c r="W1234" s="792"/>
      <c r="X1234" s="827"/>
    </row>
    <row r="1235" spans="1:24" ht="15" customHeight="1">
      <c r="A1235" s="284"/>
      <c r="B1235" s="828" t="s">
        <v>167</v>
      </c>
      <c r="C1235" s="829"/>
      <c r="D1235" s="830">
        <f>IF('statement of marks'!EU$6="","",'statement of marks'!EU$6)</f>
        <v>20</v>
      </c>
      <c r="E1235" s="830"/>
      <c r="F1235" s="830"/>
      <c r="G1235" s="830">
        <f>IF('statement of marks'!EV$6="","",'statement of marks'!EV$6)</f>
        <v>20</v>
      </c>
      <c r="H1235" s="830"/>
      <c r="I1235" s="830"/>
      <c r="J1235" s="830">
        <f>IF('statement of marks'!EX$6="","",'statement of marks'!EX$6)</f>
        <v>20</v>
      </c>
      <c r="K1235" s="830"/>
      <c r="L1235" s="830"/>
      <c r="M1235" s="830">
        <f>IF('statement of marks'!EW$6="","",'statement of marks'!EW$6)</f>
        <v>20</v>
      </c>
      <c r="N1235" s="830"/>
      <c r="O1235" s="830"/>
      <c r="P1235" s="830"/>
      <c r="Q1235" s="830">
        <f>IF('statement of marks'!EY$6="","",'statement of marks'!EY$6)</f>
        <v>20</v>
      </c>
      <c r="R1235" s="830"/>
      <c r="S1235" s="830"/>
      <c r="T1235" s="830"/>
      <c r="U1235" s="289"/>
      <c r="V1235" s="272">
        <f>IF('statement of marks'!EZ$6="","",'statement of marks'!EZ$6)</f>
        <v>100</v>
      </c>
      <c r="W1235" s="272" t="s">
        <v>222</v>
      </c>
      <c r="X1235" s="276" t="s">
        <v>69</v>
      </c>
    </row>
    <row r="1236" spans="1:24" ht="15" customHeight="1">
      <c r="A1236" s="283"/>
      <c r="B1236" s="774" t="str">
        <f>IF('statement of marks'!$EU$3="","",'statement of marks'!$EU$3)</f>
        <v>WORK EXPERIENCE</v>
      </c>
      <c r="C1236" s="784"/>
      <c r="D1236" s="783">
        <f>IF('statement of marks'!EU45="","",'statement of marks'!EU45)</f>
        <v>20</v>
      </c>
      <c r="E1236" s="783"/>
      <c r="F1236" s="783"/>
      <c r="G1236" s="783">
        <f>IF('statement of marks'!EV45="","",'statement of marks'!EV45)</f>
        <v>20</v>
      </c>
      <c r="H1236" s="783"/>
      <c r="I1236" s="783"/>
      <c r="J1236" s="783">
        <f>IF('statement of marks'!EX45="","",'statement of marks'!EX45)</f>
        <v>20</v>
      </c>
      <c r="K1236" s="783"/>
      <c r="L1236" s="783"/>
      <c r="M1236" s="783">
        <f>IF('statement of marks'!EW45="","",'statement of marks'!EW45)</f>
        <v>20</v>
      </c>
      <c r="N1236" s="783"/>
      <c r="O1236" s="783"/>
      <c r="P1236" s="783"/>
      <c r="Q1236" s="783">
        <f>IF('statement of marks'!EY45="","",'statement of marks'!EY45)</f>
        <v>20</v>
      </c>
      <c r="R1236" s="783"/>
      <c r="S1236" s="783"/>
      <c r="T1236" s="783"/>
      <c r="U1236" s="280"/>
      <c r="V1236" s="280">
        <f>IF('statement of marks'!EZ45="","",'statement of marks'!EZ45)</f>
        <v>100</v>
      </c>
      <c r="W1236" s="280">
        <f>IF('statement of marks'!FA45="","",'statement of marks'!FA45)</f>
        <v>100</v>
      </c>
      <c r="X1236" s="281" t="str">
        <f>IF('statement of marks'!FB45="","",'statement of marks'!FB45)</f>
        <v>A</v>
      </c>
    </row>
    <row r="1237" spans="1:24" ht="15" customHeight="1">
      <c r="A1237" s="283"/>
      <c r="B1237" s="774" t="str">
        <f>IF('statement of marks'!$FE$3="","",'statement of marks'!$FE$3)</f>
        <v>ART EDUCATION</v>
      </c>
      <c r="C1237" s="784"/>
      <c r="D1237" s="783">
        <f>IF('statement of marks'!FE45="","",'statement of marks'!FE45)</f>
        <v>20</v>
      </c>
      <c r="E1237" s="783"/>
      <c r="F1237" s="783"/>
      <c r="G1237" s="783">
        <f>IF('statement of marks'!FF45="","",'statement of marks'!FF45)</f>
        <v>20</v>
      </c>
      <c r="H1237" s="783"/>
      <c r="I1237" s="783"/>
      <c r="J1237" s="783">
        <f>IF('statement of marks'!FH45="","",'statement of marks'!FH45)</f>
        <v>20</v>
      </c>
      <c r="K1237" s="783"/>
      <c r="L1237" s="783"/>
      <c r="M1237" s="783">
        <f>IF('statement of marks'!FG45="","",'statement of marks'!FG45)</f>
        <v>20</v>
      </c>
      <c r="N1237" s="783"/>
      <c r="O1237" s="783"/>
      <c r="P1237" s="783"/>
      <c r="Q1237" s="783">
        <f>IF('statement of marks'!FI45="","",'statement of marks'!FI45)</f>
        <v>20</v>
      </c>
      <c r="R1237" s="783"/>
      <c r="S1237" s="783"/>
      <c r="T1237" s="783"/>
      <c r="U1237" s="280"/>
      <c r="V1237" s="280">
        <f>IF('statement of marks'!FJ45="","",'statement of marks'!FJ45)</f>
        <v>100</v>
      </c>
      <c r="W1237" s="280">
        <f>IF('statement of marks'!FK45="","",'statement of marks'!FK45)</f>
        <v>100</v>
      </c>
      <c r="X1237" s="281" t="str">
        <f>IF('statement of marks'!FL45="","",'statement of marks'!FL45)</f>
        <v>A</v>
      </c>
    </row>
    <row r="1238" spans="1:24" ht="15" customHeight="1">
      <c r="A1238" s="283"/>
      <c r="B1238" s="774" t="str">
        <f>IF('statement of marks'!$FO$3="","",'statement of marks'!$FO$3)</f>
        <v>PHYSICIAL EDUCATION</v>
      </c>
      <c r="C1238" s="784"/>
      <c r="D1238" s="783">
        <f>IF('statement of marks'!FO45="","",'statement of marks'!FO45)</f>
        <v>20</v>
      </c>
      <c r="E1238" s="783"/>
      <c r="F1238" s="783"/>
      <c r="G1238" s="783">
        <f>IF('statement of marks'!FP45="","",'statement of marks'!FP45)</f>
        <v>20</v>
      </c>
      <c r="H1238" s="783"/>
      <c r="I1238" s="783"/>
      <c r="J1238" s="783">
        <f>IF('statement of marks'!FR45="","",'statement of marks'!FR45)</f>
        <v>20</v>
      </c>
      <c r="K1238" s="783"/>
      <c r="L1238" s="783"/>
      <c r="M1238" s="783">
        <f>IF('statement of marks'!FQ45="","",'statement of marks'!FQ45)</f>
        <v>20</v>
      </c>
      <c r="N1238" s="783"/>
      <c r="O1238" s="783"/>
      <c r="P1238" s="783"/>
      <c r="Q1238" s="783">
        <f>IF('statement of marks'!FS45="","",'statement of marks'!FS45)</f>
        <v>20</v>
      </c>
      <c r="R1238" s="783"/>
      <c r="S1238" s="783"/>
      <c r="T1238" s="783"/>
      <c r="U1238" s="280"/>
      <c r="V1238" s="280">
        <f>IF('statement of marks'!FT45="","",'statement of marks'!FT45)</f>
        <v>100</v>
      </c>
      <c r="W1238" s="280">
        <f>IF('statement of marks'!FU45="","",'statement of marks'!FU45)</f>
        <v>100</v>
      </c>
      <c r="X1238" s="281" t="str">
        <f>IF('statement of marks'!FV45="","",'statement of marks'!FV45)</f>
        <v>A</v>
      </c>
    </row>
    <row r="1239" spans="1:24" ht="15" customHeight="1">
      <c r="A1239" s="283"/>
      <c r="B1239" s="771" t="s">
        <v>174</v>
      </c>
      <c r="C1239" s="774"/>
      <c r="D1239" s="792" t="str">
        <f>details!$DZ$3</f>
        <v>AUGUST</v>
      </c>
      <c r="E1239" s="792"/>
      <c r="F1239" s="792"/>
      <c r="G1239" s="792" t="str">
        <f>details!$ED$3</f>
        <v>OCTOBER</v>
      </c>
      <c r="H1239" s="792"/>
      <c r="I1239" s="792"/>
      <c r="J1239" s="792" t="str">
        <f>details!$EL$3</f>
        <v>FEBURARY</v>
      </c>
      <c r="K1239" s="792"/>
      <c r="L1239" s="792"/>
      <c r="M1239" s="792" t="str">
        <f>details!$EH$3</f>
        <v>DECEMBER</v>
      </c>
      <c r="N1239" s="792"/>
      <c r="O1239" s="792"/>
      <c r="P1239" s="792"/>
      <c r="Q1239" s="792" t="str">
        <f>details!$EP$3</f>
        <v>GRAND TOAL</v>
      </c>
      <c r="R1239" s="792"/>
      <c r="S1239" s="792"/>
      <c r="T1239" s="792"/>
      <c r="U1239" s="759" t="s">
        <v>119</v>
      </c>
      <c r="V1239" s="760"/>
      <c r="W1239" s="760"/>
      <c r="X1239" s="761"/>
    </row>
    <row r="1240" spans="1:24" ht="15" customHeight="1">
      <c r="A1240" s="283"/>
      <c r="B1240" s="774" t="s">
        <v>176</v>
      </c>
      <c r="C1240" s="784"/>
      <c r="D1240" s="826" t="str">
        <f>IF(details!EA45="","",details!EA45)</f>
        <v/>
      </c>
      <c r="E1240" s="826"/>
      <c r="F1240" s="826"/>
      <c r="G1240" s="826" t="str">
        <f>IF(details!EE45="","",details!EE45)</f>
        <v/>
      </c>
      <c r="H1240" s="826"/>
      <c r="I1240" s="826"/>
      <c r="J1240" s="826" t="str">
        <f>IF(details!EM45="","",details!EM45)</f>
        <v/>
      </c>
      <c r="K1240" s="826"/>
      <c r="L1240" s="826"/>
      <c r="M1240" s="826" t="str">
        <f>IF(details!EI45="","",details!EI45)</f>
        <v/>
      </c>
      <c r="N1240" s="826"/>
      <c r="O1240" s="826"/>
      <c r="P1240" s="826"/>
      <c r="Q1240" s="826" t="str">
        <f>IF(details!EQ45="","",details!EQ45)</f>
        <v/>
      </c>
      <c r="R1240" s="826"/>
      <c r="S1240" s="826"/>
      <c r="T1240" s="826"/>
      <c r="U1240" s="762">
        <f>'statement of marks'!$HL$108</f>
        <v>45046</v>
      </c>
      <c r="V1240" s="763"/>
      <c r="W1240" s="763"/>
      <c r="X1240" s="764"/>
    </row>
    <row r="1241" spans="1:24" ht="15" customHeight="1">
      <c r="A1241" s="283"/>
      <c r="B1241" s="823" t="s">
        <v>175</v>
      </c>
      <c r="C1241" s="824"/>
      <c r="D1241" s="825" t="str">
        <f>IF(details!DZ45="","",details!DZ45)</f>
        <v/>
      </c>
      <c r="E1241" s="825"/>
      <c r="F1241" s="825"/>
      <c r="G1241" s="825" t="str">
        <f>IF(details!ED45="","",details!ED45)</f>
        <v/>
      </c>
      <c r="H1241" s="825"/>
      <c r="I1241" s="825"/>
      <c r="J1241" s="825" t="str">
        <f>IF(details!EL45="","",details!EL45)</f>
        <v/>
      </c>
      <c r="K1241" s="825"/>
      <c r="L1241" s="825"/>
      <c r="M1241" s="825" t="str">
        <f>IF(details!EH45="","",details!EH45)</f>
        <v/>
      </c>
      <c r="N1241" s="825"/>
      <c r="O1241" s="825"/>
      <c r="P1241" s="825"/>
      <c r="Q1241" s="825" t="str">
        <f>IF(details!EP45="","",details!EP45)</f>
        <v/>
      </c>
      <c r="R1241" s="825"/>
      <c r="S1241" s="825"/>
      <c r="T1241" s="825"/>
      <c r="U1241" s="759"/>
      <c r="V1241" s="760"/>
      <c r="W1241" s="760"/>
      <c r="X1241" s="761"/>
    </row>
    <row r="1242" spans="1:24" ht="15" customHeight="1">
      <c r="A1242" s="816"/>
      <c r="B1242" s="818" t="s">
        <v>235</v>
      </c>
      <c r="C1242" s="819"/>
      <c r="D1242" s="813" t="s">
        <v>190</v>
      </c>
      <c r="E1242" s="813"/>
      <c r="F1242" s="813"/>
      <c r="G1242" s="813" t="s">
        <v>191</v>
      </c>
      <c r="H1242" s="813"/>
      <c r="I1242" s="813"/>
      <c r="J1242" s="813" t="s">
        <v>148</v>
      </c>
      <c r="K1242" s="813"/>
      <c r="L1242" s="813"/>
      <c r="M1242" s="813" t="s">
        <v>224</v>
      </c>
      <c r="N1242" s="813"/>
      <c r="O1242" s="813"/>
      <c r="P1242" s="813"/>
      <c r="Q1242" s="822" t="s">
        <v>196</v>
      </c>
      <c r="R1242" s="822"/>
      <c r="S1242" s="822"/>
      <c r="T1242" s="822"/>
      <c r="U1242" s="813" t="s">
        <v>233</v>
      </c>
      <c r="V1242" s="813"/>
      <c r="W1242" s="813"/>
      <c r="X1242" s="815"/>
    </row>
    <row r="1243" spans="1:24" ht="15" customHeight="1">
      <c r="A1243" s="817"/>
      <c r="B1243" s="820"/>
      <c r="C1243" s="821"/>
      <c r="D1243" s="813">
        <f>'statement of marks'!HJ45</f>
        <v>1200</v>
      </c>
      <c r="E1243" s="813"/>
      <c r="F1243" s="813"/>
      <c r="G1243" s="813">
        <f>'statement of marks'!HK45</f>
        <v>1020</v>
      </c>
      <c r="H1243" s="813"/>
      <c r="I1243" s="813"/>
      <c r="J1243" s="814">
        <f>'statement of marks'!HL45</f>
        <v>85</v>
      </c>
      <c r="K1243" s="814"/>
      <c r="L1243" s="814"/>
      <c r="M1243" s="813" t="str">
        <f>'statement of marks'!HO45</f>
        <v>B</v>
      </c>
      <c r="N1243" s="813"/>
      <c r="O1243" s="813"/>
      <c r="P1243" s="813"/>
      <c r="Q1243" s="813">
        <f>'statement of marks'!HN45</f>
        <v>11.999999999999986</v>
      </c>
      <c r="R1243" s="813"/>
      <c r="S1243" s="813"/>
      <c r="T1243" s="813"/>
      <c r="U1243" s="813" t="str">
        <f>'statement of marks'!HI45</f>
        <v>PASSED</v>
      </c>
      <c r="V1243" s="813"/>
      <c r="W1243" s="813"/>
      <c r="X1243" s="815"/>
    </row>
    <row r="1244" spans="1:24" ht="15" customHeight="1">
      <c r="A1244" s="283"/>
      <c r="B1244" s="811" t="s">
        <v>177</v>
      </c>
      <c r="C1244" s="812"/>
      <c r="D1244" s="792"/>
      <c r="E1244" s="792"/>
      <c r="F1244" s="792"/>
      <c r="G1244" s="792"/>
      <c r="H1244" s="792"/>
      <c r="I1244" s="792"/>
      <c r="J1244" s="792"/>
      <c r="K1244" s="792"/>
      <c r="L1244" s="792"/>
      <c r="M1244" s="792"/>
      <c r="N1244" s="792"/>
      <c r="O1244" s="792"/>
      <c r="P1244" s="792"/>
      <c r="Q1244" s="792"/>
      <c r="R1244" s="792"/>
      <c r="S1244" s="792"/>
      <c r="T1244" s="792"/>
      <c r="U1244" s="793"/>
      <c r="V1244" s="794"/>
      <c r="W1244" s="794"/>
      <c r="X1244" s="804"/>
    </row>
    <row r="1245" spans="1:24" ht="15" customHeight="1">
      <c r="A1245" s="283"/>
      <c r="B1245" s="809" t="s">
        <v>162</v>
      </c>
      <c r="C1245" s="810"/>
      <c r="D1245" s="792"/>
      <c r="E1245" s="792"/>
      <c r="F1245" s="792"/>
      <c r="G1245" s="792"/>
      <c r="H1245" s="792"/>
      <c r="I1245" s="792"/>
      <c r="J1245" s="792"/>
      <c r="K1245" s="792"/>
      <c r="L1245" s="792"/>
      <c r="M1245" s="792"/>
      <c r="N1245" s="792"/>
      <c r="O1245" s="792"/>
      <c r="P1245" s="792"/>
      <c r="Q1245" s="792"/>
      <c r="R1245" s="792"/>
      <c r="S1245" s="792"/>
      <c r="T1245" s="792"/>
      <c r="U1245" s="796"/>
      <c r="V1245" s="797"/>
      <c r="W1245" s="797"/>
      <c r="X1245" s="805"/>
    </row>
    <row r="1246" spans="1:24" ht="15" customHeight="1">
      <c r="A1246" s="283"/>
      <c r="B1246" s="811" t="s">
        <v>163</v>
      </c>
      <c r="C1246" s="812"/>
      <c r="D1246" s="792"/>
      <c r="E1246" s="792"/>
      <c r="F1246" s="792"/>
      <c r="G1246" s="792"/>
      <c r="H1246" s="792"/>
      <c r="I1246" s="792"/>
      <c r="J1246" s="792"/>
      <c r="K1246" s="792"/>
      <c r="L1246" s="792"/>
      <c r="M1246" s="792"/>
      <c r="N1246" s="792"/>
      <c r="O1246" s="792"/>
      <c r="P1246" s="792"/>
      <c r="Q1246" s="793" t="s">
        <v>225</v>
      </c>
      <c r="R1246" s="794"/>
      <c r="S1246" s="794"/>
      <c r="T1246" s="795"/>
      <c r="U1246" s="806"/>
      <c r="V1246" s="807"/>
      <c r="W1246" s="807"/>
      <c r="X1246" s="808"/>
    </row>
    <row r="1247" spans="1:24" ht="15" customHeight="1">
      <c r="A1247" s="283"/>
      <c r="B1247" s="802" t="s">
        <v>164</v>
      </c>
      <c r="C1247" s="803"/>
      <c r="D1247" s="792"/>
      <c r="E1247" s="792"/>
      <c r="F1247" s="792"/>
      <c r="G1247" s="792"/>
      <c r="H1247" s="792"/>
      <c r="I1247" s="792"/>
      <c r="J1247" s="792"/>
      <c r="K1247" s="792"/>
      <c r="L1247" s="792"/>
      <c r="M1247" s="792"/>
      <c r="N1247" s="792"/>
      <c r="O1247" s="792"/>
      <c r="P1247" s="792"/>
      <c r="Q1247" s="796"/>
      <c r="R1247" s="797"/>
      <c r="S1247" s="797"/>
      <c r="T1247" s="798"/>
      <c r="U1247" s="785" t="s">
        <v>164</v>
      </c>
      <c r="V1247" s="785"/>
      <c r="W1247" s="785"/>
      <c r="X1247" s="786"/>
    </row>
    <row r="1248" spans="1:24" ht="15" customHeight="1" thickBot="1">
      <c r="A1248" s="282"/>
      <c r="B1248" s="787" t="s">
        <v>226</v>
      </c>
      <c r="C1248" s="788"/>
      <c r="D1248" s="789"/>
      <c r="E1248" s="789"/>
      <c r="F1248" s="789"/>
      <c r="G1248" s="789"/>
      <c r="H1248" s="789"/>
      <c r="I1248" s="789"/>
      <c r="J1248" s="789"/>
      <c r="K1248" s="789"/>
      <c r="L1248" s="789"/>
      <c r="M1248" s="789"/>
      <c r="N1248" s="789"/>
      <c r="O1248" s="789"/>
      <c r="P1248" s="789"/>
      <c r="Q1248" s="799"/>
      <c r="R1248" s="800"/>
      <c r="S1248" s="800"/>
      <c r="T1248" s="801"/>
      <c r="U1248" s="790" t="s">
        <v>180</v>
      </c>
      <c r="V1248" s="790"/>
      <c r="W1248" s="790"/>
      <c r="X1248" s="791"/>
    </row>
    <row r="1249" spans="1:24" ht="15" customHeight="1">
      <c r="A1249" s="285"/>
      <c r="B1249" s="765" t="s">
        <v>179</v>
      </c>
      <c r="C1249" s="766"/>
      <c r="D1249" s="766"/>
      <c r="E1249" s="766"/>
      <c r="F1249" s="766"/>
      <c r="G1249" s="766"/>
      <c r="H1249" s="766"/>
      <c r="I1249" s="766"/>
      <c r="J1249" s="766"/>
      <c r="K1249" s="766"/>
      <c r="L1249" s="766"/>
      <c r="M1249" s="766"/>
      <c r="N1249" s="766"/>
      <c r="O1249" s="766"/>
      <c r="P1249" s="766"/>
      <c r="Q1249" s="766"/>
      <c r="R1249" s="766"/>
      <c r="S1249" s="766"/>
      <c r="T1249" s="766"/>
      <c r="U1249" s="766"/>
      <c r="V1249" s="766"/>
      <c r="W1249" s="766"/>
      <c r="X1249" s="767"/>
    </row>
    <row r="1250" spans="1:24" ht="15" customHeight="1">
      <c r="A1250" s="283"/>
      <c r="B1250" s="768" t="str">
        <f>IF('statement of marks'!$A$1="","",'statement of marks'!$A$1)</f>
        <v>GOVT. HR. SEC. SCHOOL, MARJEEVI, NIMBAHERA</v>
      </c>
      <c r="C1250" s="769"/>
      <c r="D1250" s="769"/>
      <c r="E1250" s="769"/>
      <c r="F1250" s="769"/>
      <c r="G1250" s="769"/>
      <c r="H1250" s="769"/>
      <c r="I1250" s="769"/>
      <c r="J1250" s="769"/>
      <c r="K1250" s="769"/>
      <c r="L1250" s="769"/>
      <c r="M1250" s="769"/>
      <c r="N1250" s="769"/>
      <c r="O1250" s="769"/>
      <c r="P1250" s="769"/>
      <c r="Q1250" s="769"/>
      <c r="R1250" s="769"/>
      <c r="S1250" s="769"/>
      <c r="T1250" s="769"/>
      <c r="U1250" s="769"/>
      <c r="V1250" s="769"/>
      <c r="W1250" s="769"/>
      <c r="X1250" s="770"/>
    </row>
    <row r="1251" spans="1:24" ht="15" customHeight="1">
      <c r="A1251" s="283"/>
      <c r="B1251" s="771" t="s">
        <v>118</v>
      </c>
      <c r="C1251" s="771"/>
      <c r="D1251" s="771" t="str">
        <f>IF('statement of marks'!$H$3="","",'statement of marks'!$H$3)</f>
        <v>2022-23</v>
      </c>
      <c r="E1251" s="771"/>
      <c r="F1251" s="771"/>
      <c r="G1251" s="771"/>
      <c r="H1251" s="771"/>
      <c r="I1251" s="771"/>
      <c r="J1251" s="771"/>
      <c r="K1251" s="771"/>
      <c r="L1251" s="771"/>
      <c r="M1251" s="771"/>
      <c r="N1251" s="771"/>
      <c r="O1251" s="771"/>
      <c r="P1251" s="771"/>
      <c r="Q1251" s="771"/>
      <c r="R1251" s="771"/>
      <c r="S1251" s="771"/>
      <c r="T1251" s="771"/>
      <c r="U1251" s="771"/>
      <c r="V1251" s="771"/>
      <c r="W1251" s="771"/>
      <c r="X1251" s="772"/>
    </row>
    <row r="1252" spans="1:24" ht="15" customHeight="1">
      <c r="A1252" s="283"/>
      <c r="B1252" s="771" t="s">
        <v>158</v>
      </c>
      <c r="C1252" s="771"/>
      <c r="D1252" s="771" t="str">
        <f>IF('statement of marks'!I46="","",'statement of marks'!I46)</f>
        <v>A40</v>
      </c>
      <c r="E1252" s="771"/>
      <c r="F1252" s="771"/>
      <c r="G1252" s="771"/>
      <c r="H1252" s="771"/>
      <c r="I1252" s="771"/>
      <c r="J1252" s="771"/>
      <c r="K1252" s="771"/>
      <c r="L1252" s="771"/>
      <c r="M1252" s="771"/>
      <c r="N1252" s="771"/>
      <c r="O1252" s="771"/>
      <c r="P1252" s="771"/>
      <c r="Q1252" s="771"/>
      <c r="R1252" s="771"/>
      <c r="S1252" s="771"/>
      <c r="T1252" s="771"/>
      <c r="U1252" s="771"/>
      <c r="V1252" s="771"/>
      <c r="W1252" s="771"/>
      <c r="X1252" s="772"/>
    </row>
    <row r="1253" spans="1:24" ht="15" customHeight="1">
      <c r="A1253" s="283"/>
      <c r="B1253" s="771" t="s">
        <v>20</v>
      </c>
      <c r="C1253" s="771"/>
      <c r="D1253" s="771" t="str">
        <f>IF('statement of marks'!J46="","",'statement of marks'!J46)</f>
        <v>B40</v>
      </c>
      <c r="E1253" s="771"/>
      <c r="F1253" s="771"/>
      <c r="G1253" s="771"/>
      <c r="H1253" s="771"/>
      <c r="I1253" s="771"/>
      <c r="J1253" s="771"/>
      <c r="K1253" s="771"/>
      <c r="L1253" s="771"/>
      <c r="M1253" s="771"/>
      <c r="N1253" s="771"/>
      <c r="O1253" s="771"/>
      <c r="P1253" s="771"/>
      <c r="Q1253" s="771"/>
      <c r="R1253" s="771"/>
      <c r="S1253" s="771"/>
      <c r="T1253" s="771"/>
      <c r="U1253" s="771"/>
      <c r="V1253" s="771"/>
      <c r="W1253" s="771"/>
      <c r="X1253" s="772"/>
    </row>
    <row r="1254" spans="1:24" ht="15" customHeight="1">
      <c r="A1254" s="283"/>
      <c r="B1254" s="773" t="s">
        <v>21</v>
      </c>
      <c r="C1254" s="773"/>
      <c r="D1254" s="773" t="str">
        <f>IF('statement of marks'!K46="","",'statement of marks'!K46)</f>
        <v>C40</v>
      </c>
      <c r="E1254" s="773"/>
      <c r="F1254" s="773"/>
      <c r="G1254" s="771"/>
      <c r="H1254" s="771"/>
      <c r="I1254" s="771"/>
      <c r="J1254" s="771"/>
      <c r="K1254" s="771"/>
      <c r="L1254" s="771"/>
      <c r="M1254" s="771"/>
      <c r="N1254" s="771"/>
      <c r="O1254" s="771"/>
      <c r="P1254" s="771"/>
      <c r="Q1254" s="771"/>
      <c r="R1254" s="771"/>
      <c r="S1254" s="771"/>
      <c r="T1254" s="771"/>
      <c r="U1254" s="771"/>
      <c r="V1254" s="771"/>
      <c r="W1254" s="771"/>
      <c r="X1254" s="772"/>
    </row>
    <row r="1255" spans="1:24" ht="15" customHeight="1">
      <c r="A1255" s="283"/>
      <c r="B1255" s="771" t="s">
        <v>159</v>
      </c>
      <c r="C1255" s="771"/>
      <c r="D1255" s="771" t="str">
        <f>IF('statement of marks'!$G$3="","",'statement of marks'!$G$3)</f>
        <v>6 A</v>
      </c>
      <c r="E1255" s="771"/>
      <c r="F1255" s="774"/>
      <c r="G1255" s="775" t="s">
        <v>160</v>
      </c>
      <c r="H1255" s="775"/>
      <c r="I1255" s="775"/>
      <c r="J1255" s="775">
        <f>IF('statement of marks'!D46="","",'statement of marks'!D46)</f>
        <v>840</v>
      </c>
      <c r="K1255" s="775"/>
      <c r="L1255" s="775"/>
      <c r="M1255" s="776" t="s">
        <v>79</v>
      </c>
      <c r="N1255" s="938"/>
      <c r="O1255" s="775"/>
      <c r="P1255" s="775"/>
      <c r="Q1255" s="775" t="str">
        <f>IF('statement of marks'!F46="","",'statement of marks'!F46)</f>
        <v/>
      </c>
      <c r="R1255" s="775"/>
      <c r="S1255" s="775"/>
      <c r="T1255" s="777"/>
      <c r="U1255" s="778" t="str">
        <f>IF('statement of marks'!$I$3="","",'statement of marks'!$I$3)</f>
        <v>SCHOOL DISE CODE</v>
      </c>
      <c r="V1255" s="779"/>
      <c r="W1255" s="779"/>
      <c r="X1255" s="780"/>
    </row>
    <row r="1256" spans="1:24" ht="15" customHeight="1">
      <c r="A1256" s="283"/>
      <c r="B1256" s="263" t="s">
        <v>172</v>
      </c>
      <c r="C1256" s="264"/>
      <c r="D1256" s="781" t="str">
        <f>IF('statement of marks'!G46="","",'statement of marks'!G46)</f>
        <v/>
      </c>
      <c r="E1256" s="782"/>
      <c r="F1256" s="782"/>
      <c r="G1256" s="834" t="str">
        <f>IF('statement of marks'!H46="","",'statement of marks'!H46)</f>
        <v/>
      </c>
      <c r="H1256" s="834"/>
      <c r="I1256" s="834"/>
      <c r="J1256" s="834"/>
      <c r="K1256" s="834"/>
      <c r="L1256" s="834"/>
      <c r="M1256" s="834"/>
      <c r="N1256" s="834"/>
      <c r="O1256" s="834"/>
      <c r="P1256" s="834"/>
      <c r="Q1256" s="834"/>
      <c r="R1256" s="834"/>
      <c r="S1256" s="834"/>
      <c r="T1256" s="835"/>
      <c r="U1256" s="774" t="str">
        <f>IF('statement of marks'!$J$3="","",'statement of marks'!$J$3)</f>
        <v>08291009401</v>
      </c>
      <c r="V1256" s="784"/>
      <c r="W1256" s="784"/>
      <c r="X1256" s="836"/>
    </row>
    <row r="1257" spans="1:24" ht="15" customHeight="1">
      <c r="A1257" s="283"/>
      <c r="B1257" s="265" t="s">
        <v>161</v>
      </c>
      <c r="C1257" s="266" t="s">
        <v>166</v>
      </c>
      <c r="D1257" s="837" t="s">
        <v>168</v>
      </c>
      <c r="E1257" s="837"/>
      <c r="F1257" s="837"/>
      <c r="G1257" s="837" t="s">
        <v>169</v>
      </c>
      <c r="H1257" s="837"/>
      <c r="I1257" s="837"/>
      <c r="J1257" s="837" t="s">
        <v>170</v>
      </c>
      <c r="K1257" s="837"/>
      <c r="L1257" s="837"/>
      <c r="M1257" s="838" t="s">
        <v>171</v>
      </c>
      <c r="N1257" s="838"/>
      <c r="O1257" s="838"/>
      <c r="P1257" s="838"/>
      <c r="Q1257" s="839" t="s">
        <v>217</v>
      </c>
      <c r="R1257" s="841" t="s">
        <v>91</v>
      </c>
      <c r="S1257" s="841"/>
      <c r="T1257" s="841"/>
      <c r="U1257" s="842"/>
      <c r="V1257" s="783" t="s">
        <v>218</v>
      </c>
      <c r="W1257" s="783"/>
      <c r="X1257" s="831"/>
    </row>
    <row r="1258" spans="1:24" ht="15" customHeight="1">
      <c r="A1258" s="283"/>
      <c r="B1258" s="265"/>
      <c r="C1258" s="266"/>
      <c r="D1258" s="267" t="s">
        <v>219</v>
      </c>
      <c r="E1258" s="267" t="s">
        <v>220</v>
      </c>
      <c r="F1258" s="268" t="s">
        <v>221</v>
      </c>
      <c r="G1258" s="267" t="s">
        <v>219</v>
      </c>
      <c r="H1258" s="267" t="s">
        <v>220</v>
      </c>
      <c r="I1258" s="268" t="s">
        <v>221</v>
      </c>
      <c r="J1258" s="267" t="s">
        <v>219</v>
      </c>
      <c r="K1258" s="267" t="s">
        <v>220</v>
      </c>
      <c r="L1258" s="268" t="s">
        <v>221</v>
      </c>
      <c r="M1258" s="267" t="s">
        <v>219</v>
      </c>
      <c r="N1258" s="943" t="s">
        <v>332</v>
      </c>
      <c r="O1258" s="267" t="s">
        <v>220</v>
      </c>
      <c r="P1258" s="268" t="s">
        <v>221</v>
      </c>
      <c r="Q1258" s="840"/>
      <c r="R1258" s="267" t="s">
        <v>219</v>
      </c>
      <c r="S1258" s="943" t="s">
        <v>332</v>
      </c>
      <c r="T1258" s="267" t="s">
        <v>220</v>
      </c>
      <c r="U1258" s="268" t="s">
        <v>221</v>
      </c>
      <c r="V1258" s="269" t="s">
        <v>26</v>
      </c>
      <c r="W1258" s="270" t="s">
        <v>222</v>
      </c>
      <c r="X1258" s="271" t="s">
        <v>69</v>
      </c>
    </row>
    <row r="1259" spans="1:24" ht="15" customHeight="1">
      <c r="A1259" s="284"/>
      <c r="B1259" s="832" t="s">
        <v>167</v>
      </c>
      <c r="C1259" s="833"/>
      <c r="D1259" s="272">
        <f>IF('statement of marks'!L$6="","",'statement of marks'!L$6)</f>
        <v>5</v>
      </c>
      <c r="E1259" s="272">
        <f>IF('statement of marks'!M$6="","",'statement of marks'!M$6)</f>
        <v>5</v>
      </c>
      <c r="F1259" s="273">
        <f>IF('statement of marks'!N$6="","",'statement of marks'!N$6)</f>
        <v>10</v>
      </c>
      <c r="G1259" s="272">
        <f>IF('statement of marks'!O$6="","",'statement of marks'!O$6)</f>
        <v>5</v>
      </c>
      <c r="H1259" s="272">
        <f>IF('statement of marks'!P$6="","",'statement of marks'!P$6)</f>
        <v>5</v>
      </c>
      <c r="I1259" s="273">
        <f>IF('statement of marks'!Q$6="","",'statement of marks'!Q$6)</f>
        <v>10</v>
      </c>
      <c r="J1259" s="272">
        <f>IF('statement of marks'!R$6="","",'statement of marks'!R$6)</f>
        <v>5</v>
      </c>
      <c r="K1259" s="272">
        <f>IF('statement of marks'!S$6="","",'statement of marks'!S$6)</f>
        <v>5</v>
      </c>
      <c r="L1259" s="273">
        <f>IF('statement of marks'!T$6="","",'statement of marks'!T$6)</f>
        <v>10</v>
      </c>
      <c r="M1259" s="272">
        <f>IF('statement of marks'!V$6="","",'statement of marks'!V$6)</f>
        <v>30</v>
      </c>
      <c r="N1259" s="944">
        <f>IF('statement of marks'!W$6="","",'statement of marks'!W$6)</f>
        <v>30</v>
      </c>
      <c r="O1259" s="272">
        <f>IF('statement of marks'!X$6="","",'statement of marks'!X$6)</f>
        <v>10</v>
      </c>
      <c r="P1259" s="273">
        <f>IF('statement of marks'!Y$6="","",'statement of marks'!Y$6)</f>
        <v>70</v>
      </c>
      <c r="Q1259" s="274">
        <f>IF('statement of marks'!Z$6="","",'statement of marks'!Z$6)</f>
        <v>100</v>
      </c>
      <c r="R1259" s="272">
        <f>IF('statement of marks'!AA$6="","",'statement of marks'!AA$6)</f>
        <v>40</v>
      </c>
      <c r="S1259" s="944">
        <f>IF('statement of marks'!AB$6="","",'statement of marks'!AB$6)</f>
        <v>40</v>
      </c>
      <c r="T1259" s="272">
        <f>IF('statement of marks'!AC$6="","",'statement of marks'!AC$6)</f>
        <v>20</v>
      </c>
      <c r="U1259" s="273">
        <f>IF('statement of marks'!AD$6="","",'statement of marks'!AD$6)</f>
        <v>100</v>
      </c>
      <c r="V1259" s="275">
        <f>IF('statement of marks'!AE$6="","",'statement of marks'!AE$6)</f>
        <v>200</v>
      </c>
      <c r="W1259" s="272" t="str">
        <f>IF('statement of marks'!AF$6="","",'statement of marks'!AF$6)</f>
        <v/>
      </c>
      <c r="X1259" s="276" t="str">
        <f>IF('statement of marks'!AG$6="","",'statement of marks'!AG$6)</f>
        <v/>
      </c>
    </row>
    <row r="1260" spans="1:24" ht="15" customHeight="1">
      <c r="A1260" s="283"/>
      <c r="B1260" s="774" t="str">
        <f>IF('statement of marks'!$L$3="","",'statement of marks'!$L$3)</f>
        <v>HINDI</v>
      </c>
      <c r="C1260" s="784"/>
      <c r="D1260" s="270">
        <f>IF('statement of marks'!L46="","",'statement of marks'!L46)</f>
        <v>5</v>
      </c>
      <c r="E1260" s="270">
        <f>IF('statement of marks'!M46="","",'statement of marks'!M46)</f>
        <v>5</v>
      </c>
      <c r="F1260" s="277">
        <f>IF('statement of marks'!N46="","",'statement of marks'!N46)</f>
        <v>10</v>
      </c>
      <c r="G1260" s="270">
        <f>IF('statement of marks'!O46="","",'statement of marks'!O46)</f>
        <v>5</v>
      </c>
      <c r="H1260" s="270">
        <f>IF('statement of marks'!P46="","",'statement of marks'!P46)</f>
        <v>5</v>
      </c>
      <c r="I1260" s="277">
        <f>IF('statement of marks'!Q46="","",'statement of marks'!Q46)</f>
        <v>10</v>
      </c>
      <c r="J1260" s="270">
        <f>IF('statement of marks'!R46="","",'statement of marks'!R46)</f>
        <v>5</v>
      </c>
      <c r="K1260" s="270">
        <f>IF('statement of marks'!S46="","",'statement of marks'!S46)</f>
        <v>5</v>
      </c>
      <c r="L1260" s="277">
        <f>IF('statement of marks'!T46="","",'statement of marks'!T46)</f>
        <v>10</v>
      </c>
      <c r="M1260" s="270">
        <f>IF('statement of marks'!V46="","",'statement of marks'!V46)</f>
        <v>21</v>
      </c>
      <c r="N1260" s="944">
        <f>IF('statement of marks'!W46="","",'statement of marks'!W46)</f>
        <v>21</v>
      </c>
      <c r="O1260" s="270">
        <f>IF('statement of marks'!X46="","",'statement of marks'!X46)</f>
        <v>1</v>
      </c>
      <c r="P1260" s="277">
        <f>IF('statement of marks'!Y46="","",'statement of marks'!Y46)</f>
        <v>43</v>
      </c>
      <c r="Q1260" s="278">
        <f>IF('statement of marks'!Z46="","",'statement of marks'!Z46)</f>
        <v>73</v>
      </c>
      <c r="R1260" s="270">
        <f>IF('statement of marks'!AA46="","",'statement of marks'!AA46)</f>
        <v>21</v>
      </c>
      <c r="S1260" s="944">
        <f>IF('statement of marks'!AB46="","",'statement of marks'!AB46)</f>
        <v>21</v>
      </c>
      <c r="T1260" s="270">
        <f>IF('statement of marks'!AC46="","",'statement of marks'!AC46)</f>
        <v>20</v>
      </c>
      <c r="U1260" s="277">
        <f>IF('statement of marks'!AD46="","",'statement of marks'!AD46)</f>
        <v>62</v>
      </c>
      <c r="V1260" s="279">
        <f>IF('statement of marks'!AE46="","",'statement of marks'!AE46)</f>
        <v>135</v>
      </c>
      <c r="W1260" s="270">
        <f>IF('statement of marks'!AF46="","",'statement of marks'!AF46)</f>
        <v>68</v>
      </c>
      <c r="X1260" s="271" t="str">
        <f>IF('statement of marks'!AG46="","",'statement of marks'!AG46)</f>
        <v>C</v>
      </c>
    </row>
    <row r="1261" spans="1:24" ht="15" customHeight="1">
      <c r="A1261" s="283"/>
      <c r="B1261" s="774" t="str">
        <f>IF('statement of marks'!$AJ$3="","",'statement of marks'!$AJ$3)</f>
        <v>ENGLISH</v>
      </c>
      <c r="C1261" s="784"/>
      <c r="D1261" s="270">
        <f>IF('statement of marks'!AJ46="","",'statement of marks'!AJ46)</f>
        <v>5</v>
      </c>
      <c r="E1261" s="270">
        <f>IF('statement of marks'!AK46="","",'statement of marks'!AK46)</f>
        <v>5</v>
      </c>
      <c r="F1261" s="277">
        <f>IF('statement of marks'!AL46="","",'statement of marks'!AL46)</f>
        <v>10</v>
      </c>
      <c r="G1261" s="270">
        <f>IF('statement of marks'!AM46="","",'statement of marks'!AM46)</f>
        <v>5</v>
      </c>
      <c r="H1261" s="270">
        <f>IF('statement of marks'!AN46="","",'statement of marks'!AN46)</f>
        <v>5</v>
      </c>
      <c r="I1261" s="277">
        <f>IF('statement of marks'!AO46="","",'statement of marks'!AO46)</f>
        <v>10</v>
      </c>
      <c r="J1261" s="270">
        <f>IF('statement of marks'!AP46="","",'statement of marks'!AP46)</f>
        <v>5</v>
      </c>
      <c r="K1261" s="270">
        <f>IF('statement of marks'!AQ46="","",'statement of marks'!AQ46)</f>
        <v>5</v>
      </c>
      <c r="L1261" s="277">
        <f>IF('statement of marks'!AR46="","",'statement of marks'!AR46)</f>
        <v>10</v>
      </c>
      <c r="M1261" s="270">
        <f>IF('statement of marks'!AT46="","",'statement of marks'!AT46)</f>
        <v>21</v>
      </c>
      <c r="N1261" s="944">
        <f>IF('statement of marks'!AU46="","",'statement of marks'!AU46)</f>
        <v>21</v>
      </c>
      <c r="O1261" s="270">
        <f>IF('statement of marks'!AV46="","",'statement of marks'!AV46)</f>
        <v>1</v>
      </c>
      <c r="P1261" s="277">
        <f>IF('statement of marks'!AW46="","",'statement of marks'!AW46)</f>
        <v>43</v>
      </c>
      <c r="Q1261" s="278">
        <f>IF('statement of marks'!AX46="","",'statement of marks'!AX46)</f>
        <v>73</v>
      </c>
      <c r="R1261" s="270">
        <f>IF('statement of marks'!AY46="","",'statement of marks'!AY46)</f>
        <v>21</v>
      </c>
      <c r="S1261" s="944">
        <f>IF('statement of marks'!AZ46="","",'statement of marks'!AZ46)</f>
        <v>21</v>
      </c>
      <c r="T1261" s="270">
        <f>IF('statement of marks'!BA46="","",'statement of marks'!BA46)</f>
        <v>20</v>
      </c>
      <c r="U1261" s="277">
        <f>IF('statement of marks'!BB46="","",'statement of marks'!BB46)</f>
        <v>62</v>
      </c>
      <c r="V1261" s="279">
        <f>IF('statement of marks'!BC46="","",'statement of marks'!BC46)</f>
        <v>135</v>
      </c>
      <c r="W1261" s="270">
        <f>IF('statement of marks'!BD46="","",'statement of marks'!BD46)</f>
        <v>68</v>
      </c>
      <c r="X1261" s="271" t="str">
        <f>IF('statement of marks'!BE46="","",'statement of marks'!BE46)</f>
        <v>C</v>
      </c>
    </row>
    <row r="1262" spans="1:24" ht="15" customHeight="1">
      <c r="A1262" s="283"/>
      <c r="B1262" s="774" t="str">
        <f>IF('statement of marks'!BH46="s","SANSKRIT",IF('statement of marks'!BH46="u","URDU",IF('statement of marks'!BH46="g","GUJRATI",IF('statement of marks'!BH46="p","PUNJABI",IF('statement of marks'!BH46="sd","fla/kh","THIRD LANGUAGE")))))</f>
        <v>SANSKRIT</v>
      </c>
      <c r="C1262" s="784"/>
      <c r="D1262" s="270">
        <f>IF('statement of marks'!BI46="","",'statement of marks'!BI46)</f>
        <v>5</v>
      </c>
      <c r="E1262" s="270">
        <f>IF('statement of marks'!BJ46="","",'statement of marks'!BJ46)</f>
        <v>5</v>
      </c>
      <c r="F1262" s="277">
        <f>IF('statement of marks'!BK46="","",'statement of marks'!BK46)</f>
        <v>10</v>
      </c>
      <c r="G1262" s="270">
        <f>IF('statement of marks'!BL46="","",'statement of marks'!BL46)</f>
        <v>5</v>
      </c>
      <c r="H1262" s="270">
        <f>IF('statement of marks'!BM46="","",'statement of marks'!BM46)</f>
        <v>5</v>
      </c>
      <c r="I1262" s="277">
        <f>IF('statement of marks'!BN46="","",'statement of marks'!BN46)</f>
        <v>10</v>
      </c>
      <c r="J1262" s="270">
        <f>IF('statement of marks'!BO46="","",'statement of marks'!BO46)</f>
        <v>5</v>
      </c>
      <c r="K1262" s="270">
        <f>IF('statement of marks'!BP46="","",'statement of marks'!BP46)</f>
        <v>5</v>
      </c>
      <c r="L1262" s="277">
        <f>IF('statement of marks'!BQ46="","",'statement of marks'!BQ46)</f>
        <v>10</v>
      </c>
      <c r="M1262" s="270">
        <f>IF('statement of marks'!BS46="","",'statement of marks'!BS46)</f>
        <v>50</v>
      </c>
      <c r="N1262" s="944"/>
      <c r="O1262" s="270">
        <f>IF('statement of marks'!BT46="","",'statement of marks'!BT46)</f>
        <v>20</v>
      </c>
      <c r="P1262" s="277">
        <f>IF('statement of marks'!BU46="","",'statement of marks'!BU46)</f>
        <v>70</v>
      </c>
      <c r="Q1262" s="278">
        <f>IF('statement of marks'!BV46="","",'statement of marks'!BV46)</f>
        <v>100</v>
      </c>
      <c r="R1262" s="270">
        <f>IF('statement of marks'!BW46="","",'statement of marks'!BW46)</f>
        <v>70</v>
      </c>
      <c r="S1262" s="944"/>
      <c r="T1262" s="270">
        <f>IF('statement of marks'!BX46="","",'statement of marks'!BX46)</f>
        <v>30</v>
      </c>
      <c r="U1262" s="277">
        <f>IF('statement of marks'!BY46="","",'statement of marks'!BY46)</f>
        <v>100</v>
      </c>
      <c r="V1262" s="279">
        <f>IF('statement of marks'!BZ46="","",'statement of marks'!BZ46)</f>
        <v>200</v>
      </c>
      <c r="W1262" s="270">
        <f>IF('statement of marks'!CA46="","",'statement of marks'!CA46)</f>
        <v>100</v>
      </c>
      <c r="X1262" s="271" t="str">
        <f>IF('statement of marks'!CB46="","",'statement of marks'!CB46)</f>
        <v>A</v>
      </c>
    </row>
    <row r="1263" spans="1:24" ht="15" customHeight="1">
      <c r="A1263" s="283"/>
      <c r="B1263" s="774" t="str">
        <f>IF('statement of marks'!$CE$3="","",'statement of marks'!$CE$3)</f>
        <v>MATHEMATICS</v>
      </c>
      <c r="C1263" s="784"/>
      <c r="D1263" s="270">
        <f>IF('statement of marks'!CE46="","",'statement of marks'!CE46)</f>
        <v>5</v>
      </c>
      <c r="E1263" s="270">
        <f>IF('statement of marks'!CF46="","",'statement of marks'!CF46)</f>
        <v>5</v>
      </c>
      <c r="F1263" s="277">
        <f>IF('statement of marks'!CG46="","",'statement of marks'!CG46)</f>
        <v>10</v>
      </c>
      <c r="G1263" s="270">
        <f>IF('statement of marks'!CH46="","",'statement of marks'!CH46)</f>
        <v>5</v>
      </c>
      <c r="H1263" s="270">
        <f>IF('statement of marks'!CI46="","",'statement of marks'!CI46)</f>
        <v>5</v>
      </c>
      <c r="I1263" s="277">
        <f>IF('statement of marks'!CJ46="","",'statement of marks'!CJ46)</f>
        <v>10</v>
      </c>
      <c r="J1263" s="270">
        <f>IF('statement of marks'!CK46="","",'statement of marks'!CK46)</f>
        <v>5</v>
      </c>
      <c r="K1263" s="270">
        <f>IF('statement of marks'!CL46="","",'statement of marks'!CL46)</f>
        <v>5</v>
      </c>
      <c r="L1263" s="277">
        <f>IF('statement of marks'!CM46="","",'statement of marks'!CM46)</f>
        <v>10</v>
      </c>
      <c r="M1263" s="270">
        <f>IF('statement of marks'!CO46="","",'statement of marks'!CO46)</f>
        <v>21</v>
      </c>
      <c r="N1263" s="944">
        <f>IF('statement of marks'!CP46="","",'statement of marks'!CP46)</f>
        <v>21</v>
      </c>
      <c r="O1263" s="270">
        <f>IF('statement of marks'!CQ46="","",'statement of marks'!CQ46)</f>
        <v>1</v>
      </c>
      <c r="P1263" s="277">
        <f>IF('statement of marks'!CR46="","",'statement of marks'!CR46)</f>
        <v>43</v>
      </c>
      <c r="Q1263" s="278">
        <f>IF('statement of marks'!CS46="","",'statement of marks'!CS46)</f>
        <v>73</v>
      </c>
      <c r="R1263" s="270">
        <f>IF('statement of marks'!CT46="","",'statement of marks'!CT46)</f>
        <v>21</v>
      </c>
      <c r="S1263" s="944">
        <f>IF('statement of marks'!CU46="","",'statement of marks'!CU46)</f>
        <v>21</v>
      </c>
      <c r="T1263" s="270">
        <f>IF('statement of marks'!CV46="","",'statement of marks'!CV46)</f>
        <v>20</v>
      </c>
      <c r="U1263" s="277">
        <f>IF('statement of marks'!CW46="","",'statement of marks'!CW46)</f>
        <v>62</v>
      </c>
      <c r="V1263" s="279">
        <f>IF('statement of marks'!CX46="","",'statement of marks'!CX46)</f>
        <v>135</v>
      </c>
      <c r="W1263" s="270">
        <f>IF('statement of marks'!CY46="","",'statement of marks'!CY46)</f>
        <v>68</v>
      </c>
      <c r="X1263" s="271" t="str">
        <f>IF('statement of marks'!CZ46="","",'statement of marks'!CZ46)</f>
        <v>C</v>
      </c>
    </row>
    <row r="1264" spans="1:24" ht="15" customHeight="1">
      <c r="A1264" s="283"/>
      <c r="B1264" s="774" t="str">
        <f>IF('statement of marks'!$DC$3="","",'statement of marks'!$DC$3)</f>
        <v>SCIENCE</v>
      </c>
      <c r="C1264" s="784"/>
      <c r="D1264" s="270">
        <f>IF('statement of marks'!DC46="","",'statement of marks'!DC46)</f>
        <v>5</v>
      </c>
      <c r="E1264" s="270">
        <f>IF('statement of marks'!DD46="","",'statement of marks'!DD46)</f>
        <v>5</v>
      </c>
      <c r="F1264" s="277">
        <f>IF('statement of marks'!DE46="","",'statement of marks'!DE46)</f>
        <v>10</v>
      </c>
      <c r="G1264" s="270">
        <f>IF('statement of marks'!DF46="","",'statement of marks'!DF46)</f>
        <v>5</v>
      </c>
      <c r="H1264" s="270">
        <f>IF('statement of marks'!DG46="","",'statement of marks'!DG46)</f>
        <v>5</v>
      </c>
      <c r="I1264" s="277">
        <f>IF('statement of marks'!DH46="","",'statement of marks'!DH46)</f>
        <v>10</v>
      </c>
      <c r="J1264" s="270">
        <f>IF('statement of marks'!DI46="","",'statement of marks'!DI46)</f>
        <v>5</v>
      </c>
      <c r="K1264" s="270">
        <f>IF('statement of marks'!DJ46="","",'statement of marks'!DJ46)</f>
        <v>5</v>
      </c>
      <c r="L1264" s="277">
        <f>IF('statement of marks'!DK46="","",'statement of marks'!DK46)</f>
        <v>10</v>
      </c>
      <c r="M1264" s="270">
        <f>IF('statement of marks'!DM46="","",'statement of marks'!DM46)</f>
        <v>50</v>
      </c>
      <c r="N1264" s="944"/>
      <c r="O1264" s="270">
        <f>IF('statement of marks'!DN46="","",'statement of marks'!DN46)</f>
        <v>20</v>
      </c>
      <c r="P1264" s="277">
        <f>IF('statement of marks'!DO46="","",'statement of marks'!DO46)</f>
        <v>70</v>
      </c>
      <c r="Q1264" s="278">
        <f>IF('statement of marks'!DP46="","",'statement of marks'!DP46)</f>
        <v>100</v>
      </c>
      <c r="R1264" s="270">
        <f>IF('statement of marks'!DQ46="","",'statement of marks'!DQ46)</f>
        <v>70</v>
      </c>
      <c r="S1264" s="944"/>
      <c r="T1264" s="270">
        <f>IF('statement of marks'!DR46="","",'statement of marks'!DR46)</f>
        <v>30</v>
      </c>
      <c r="U1264" s="277">
        <f>IF('statement of marks'!DS46="","",'statement of marks'!DS46)</f>
        <v>100</v>
      </c>
      <c r="V1264" s="279">
        <f>IF('statement of marks'!DT46="","",'statement of marks'!DT46)</f>
        <v>200</v>
      </c>
      <c r="W1264" s="270">
        <f>IF('statement of marks'!DU46="","",'statement of marks'!DU46)</f>
        <v>100</v>
      </c>
      <c r="X1264" s="271" t="str">
        <f>IF('statement of marks'!DV46="","",'statement of marks'!DV46)</f>
        <v>A</v>
      </c>
    </row>
    <row r="1265" spans="1:24" ht="15" customHeight="1">
      <c r="A1265" s="283"/>
      <c r="B1265" s="774" t="str">
        <f>IF('statement of marks'!$DY$3="","",'statement of marks'!$DY$3)</f>
        <v>SOCIAL STUDIES</v>
      </c>
      <c r="C1265" s="784"/>
      <c r="D1265" s="270">
        <f>IF('statement of marks'!DY46="","",'statement of marks'!DY46)</f>
        <v>5</v>
      </c>
      <c r="E1265" s="270">
        <f>IF('statement of marks'!DZ46="","",'statement of marks'!DZ46)</f>
        <v>5</v>
      </c>
      <c r="F1265" s="277">
        <f>IF('statement of marks'!EA46="","",'statement of marks'!EA46)</f>
        <v>10</v>
      </c>
      <c r="G1265" s="270">
        <f>IF('statement of marks'!EB46="","",'statement of marks'!EB46)</f>
        <v>5</v>
      </c>
      <c r="H1265" s="270">
        <f>IF('statement of marks'!EC46="","",'statement of marks'!EC46)</f>
        <v>5</v>
      </c>
      <c r="I1265" s="277">
        <f>IF('statement of marks'!ED46="","",'statement of marks'!ED46)</f>
        <v>10</v>
      </c>
      <c r="J1265" s="270">
        <f>IF('statement of marks'!EE46="","",'statement of marks'!EE46)</f>
        <v>5</v>
      </c>
      <c r="K1265" s="270">
        <f>IF('statement of marks'!EF46="","",'statement of marks'!EF46)</f>
        <v>5</v>
      </c>
      <c r="L1265" s="277">
        <f>IF('statement of marks'!EG46="","",'statement of marks'!EG46)</f>
        <v>10</v>
      </c>
      <c r="M1265" s="270">
        <f>IF('statement of marks'!EI46="","",'statement of marks'!EI46)</f>
        <v>50</v>
      </c>
      <c r="N1265" s="944"/>
      <c r="O1265" s="270">
        <f>IF('statement of marks'!EJ46="","",'statement of marks'!EJ46)</f>
        <v>20</v>
      </c>
      <c r="P1265" s="277">
        <f>IF('statement of marks'!EK46="","",'statement of marks'!EK46)</f>
        <v>70</v>
      </c>
      <c r="Q1265" s="278">
        <f>IF('statement of marks'!EL46="","",'statement of marks'!EL46)</f>
        <v>100</v>
      </c>
      <c r="R1265" s="270">
        <f>IF('statement of marks'!EM46="","",'statement of marks'!EM46)</f>
        <v>70</v>
      </c>
      <c r="S1265" s="944"/>
      <c r="T1265" s="270">
        <f>IF('statement of marks'!EN46="","",'statement of marks'!EN46)</f>
        <v>30</v>
      </c>
      <c r="U1265" s="277">
        <f>IF('statement of marks'!EO46="","",'statement of marks'!EO46)</f>
        <v>100</v>
      </c>
      <c r="V1265" s="279">
        <f>IF('statement of marks'!EP46="","",'statement of marks'!EP46)</f>
        <v>200</v>
      </c>
      <c r="W1265" s="270">
        <f>IF('statement of marks'!EQ46="","",'statement of marks'!EQ46)</f>
        <v>100</v>
      </c>
      <c r="X1265" s="271" t="str">
        <f>IF('statement of marks'!ER46="","",'statement of marks'!ER46)</f>
        <v>A</v>
      </c>
    </row>
    <row r="1266" spans="1:24" ht="15" customHeight="1">
      <c r="A1266" s="283"/>
      <c r="B1266" s="774" t="s">
        <v>173</v>
      </c>
      <c r="C1266" s="784"/>
      <c r="D1266" s="792" t="s">
        <v>168</v>
      </c>
      <c r="E1266" s="792"/>
      <c r="F1266" s="792"/>
      <c r="G1266" s="792" t="s">
        <v>169</v>
      </c>
      <c r="H1266" s="792"/>
      <c r="I1266" s="792"/>
      <c r="J1266" s="792" t="s">
        <v>178</v>
      </c>
      <c r="K1266" s="792"/>
      <c r="L1266" s="792"/>
      <c r="M1266" s="792" t="s">
        <v>170</v>
      </c>
      <c r="N1266" s="792"/>
      <c r="O1266" s="792"/>
      <c r="P1266" s="792"/>
      <c r="Q1266" s="792" t="s">
        <v>223</v>
      </c>
      <c r="R1266" s="792"/>
      <c r="S1266" s="792"/>
      <c r="T1266" s="792"/>
      <c r="U1266" s="280"/>
      <c r="V1266" s="792" t="s">
        <v>218</v>
      </c>
      <c r="W1266" s="792"/>
      <c r="X1266" s="827"/>
    </row>
    <row r="1267" spans="1:24" ht="15" customHeight="1">
      <c r="A1267" s="284"/>
      <c r="B1267" s="828" t="s">
        <v>167</v>
      </c>
      <c r="C1267" s="829"/>
      <c r="D1267" s="830">
        <f>IF('statement of marks'!EU$6="","",'statement of marks'!EU$6)</f>
        <v>20</v>
      </c>
      <c r="E1267" s="830"/>
      <c r="F1267" s="830"/>
      <c r="G1267" s="830">
        <f>IF('statement of marks'!EV$6="","",'statement of marks'!EV$6)</f>
        <v>20</v>
      </c>
      <c r="H1267" s="830"/>
      <c r="I1267" s="830"/>
      <c r="J1267" s="830">
        <f>IF('statement of marks'!EX$6="","",'statement of marks'!EX$6)</f>
        <v>20</v>
      </c>
      <c r="K1267" s="830"/>
      <c r="L1267" s="830"/>
      <c r="M1267" s="830">
        <f>IF('statement of marks'!EW$6="","",'statement of marks'!EW$6)</f>
        <v>20</v>
      </c>
      <c r="N1267" s="830"/>
      <c r="O1267" s="830"/>
      <c r="P1267" s="830"/>
      <c r="Q1267" s="830">
        <f>IF('statement of marks'!EY$6="","",'statement of marks'!EY$6)</f>
        <v>20</v>
      </c>
      <c r="R1267" s="830"/>
      <c r="S1267" s="830"/>
      <c r="T1267" s="830"/>
      <c r="U1267" s="289"/>
      <c r="V1267" s="272">
        <f>IF('statement of marks'!EZ$6="","",'statement of marks'!EZ$6)</f>
        <v>100</v>
      </c>
      <c r="W1267" s="272" t="s">
        <v>222</v>
      </c>
      <c r="X1267" s="276" t="s">
        <v>69</v>
      </c>
    </row>
    <row r="1268" spans="1:24" ht="15" customHeight="1">
      <c r="A1268" s="283"/>
      <c r="B1268" s="774" t="str">
        <f>IF('statement of marks'!$EU$3="","",'statement of marks'!$EU$3)</f>
        <v>WORK EXPERIENCE</v>
      </c>
      <c r="C1268" s="784"/>
      <c r="D1268" s="783">
        <f>IF('statement of marks'!EU46="","",'statement of marks'!EU46)</f>
        <v>20</v>
      </c>
      <c r="E1268" s="783"/>
      <c r="F1268" s="783"/>
      <c r="G1268" s="783">
        <f>IF('statement of marks'!EV46="","",'statement of marks'!EV46)</f>
        <v>20</v>
      </c>
      <c r="H1268" s="783"/>
      <c r="I1268" s="783"/>
      <c r="J1268" s="783">
        <f>IF('statement of marks'!EX46="","",'statement of marks'!EX46)</f>
        <v>20</v>
      </c>
      <c r="K1268" s="783"/>
      <c r="L1268" s="783"/>
      <c r="M1268" s="783">
        <f>IF('statement of marks'!EW46="","",'statement of marks'!EW46)</f>
        <v>20</v>
      </c>
      <c r="N1268" s="783"/>
      <c r="O1268" s="783"/>
      <c r="P1268" s="783"/>
      <c r="Q1268" s="783">
        <f>IF('statement of marks'!EY46="","",'statement of marks'!EY46)</f>
        <v>20</v>
      </c>
      <c r="R1268" s="783"/>
      <c r="S1268" s="783"/>
      <c r="T1268" s="783"/>
      <c r="U1268" s="280"/>
      <c r="V1268" s="280">
        <f>IF('statement of marks'!EZ46="","",'statement of marks'!EZ46)</f>
        <v>100</v>
      </c>
      <c r="W1268" s="280">
        <f>IF('statement of marks'!FA46="","",'statement of marks'!FA46)</f>
        <v>100</v>
      </c>
      <c r="X1268" s="281" t="str">
        <f>IF('statement of marks'!FB46="","",'statement of marks'!FB46)</f>
        <v>A</v>
      </c>
    </row>
    <row r="1269" spans="1:24" ht="15" customHeight="1">
      <c r="A1269" s="283"/>
      <c r="B1269" s="774" t="str">
        <f>IF('statement of marks'!$FE$3="","",'statement of marks'!$FE$3)</f>
        <v>ART EDUCATION</v>
      </c>
      <c r="C1269" s="784"/>
      <c r="D1269" s="783">
        <f>IF('statement of marks'!FE46="","",'statement of marks'!FE46)</f>
        <v>20</v>
      </c>
      <c r="E1269" s="783"/>
      <c r="F1269" s="783"/>
      <c r="G1269" s="783">
        <f>IF('statement of marks'!FF46="","",'statement of marks'!FF46)</f>
        <v>20</v>
      </c>
      <c r="H1269" s="783"/>
      <c r="I1269" s="783"/>
      <c r="J1269" s="783">
        <f>IF('statement of marks'!FH46="","",'statement of marks'!FH46)</f>
        <v>20</v>
      </c>
      <c r="K1269" s="783"/>
      <c r="L1269" s="783"/>
      <c r="M1269" s="783">
        <f>IF('statement of marks'!FG46="","",'statement of marks'!FG46)</f>
        <v>20</v>
      </c>
      <c r="N1269" s="783"/>
      <c r="O1269" s="783"/>
      <c r="P1269" s="783"/>
      <c r="Q1269" s="783">
        <f>IF('statement of marks'!FI46="","",'statement of marks'!FI46)</f>
        <v>20</v>
      </c>
      <c r="R1269" s="783"/>
      <c r="S1269" s="783"/>
      <c r="T1269" s="783"/>
      <c r="U1269" s="280"/>
      <c r="V1269" s="280">
        <f>IF('statement of marks'!FJ46="","",'statement of marks'!FJ46)</f>
        <v>100</v>
      </c>
      <c r="W1269" s="280">
        <f>IF('statement of marks'!FK46="","",'statement of marks'!FK46)</f>
        <v>100</v>
      </c>
      <c r="X1269" s="281" t="str">
        <f>IF('statement of marks'!FL46="","",'statement of marks'!FL46)</f>
        <v>A</v>
      </c>
    </row>
    <row r="1270" spans="1:24" ht="15" customHeight="1">
      <c r="A1270" s="283"/>
      <c r="B1270" s="774" t="str">
        <f>IF('statement of marks'!$FO$3="","",'statement of marks'!$FO$3)</f>
        <v>PHYSICIAL EDUCATION</v>
      </c>
      <c r="C1270" s="784"/>
      <c r="D1270" s="783">
        <f>IF('statement of marks'!FO46="","",'statement of marks'!FO46)</f>
        <v>20</v>
      </c>
      <c r="E1270" s="783"/>
      <c r="F1270" s="783"/>
      <c r="G1270" s="783">
        <f>IF('statement of marks'!FP46="","",'statement of marks'!FP46)</f>
        <v>20</v>
      </c>
      <c r="H1270" s="783"/>
      <c r="I1270" s="783"/>
      <c r="J1270" s="783">
        <f>IF('statement of marks'!FR46="","",'statement of marks'!FR46)</f>
        <v>20</v>
      </c>
      <c r="K1270" s="783"/>
      <c r="L1270" s="783"/>
      <c r="M1270" s="783">
        <f>IF('statement of marks'!FQ46="","",'statement of marks'!FQ46)</f>
        <v>20</v>
      </c>
      <c r="N1270" s="783"/>
      <c r="O1270" s="783"/>
      <c r="P1270" s="783"/>
      <c r="Q1270" s="783">
        <f>IF('statement of marks'!FS46="","",'statement of marks'!FS46)</f>
        <v>20</v>
      </c>
      <c r="R1270" s="783"/>
      <c r="S1270" s="783"/>
      <c r="T1270" s="783"/>
      <c r="U1270" s="280"/>
      <c r="V1270" s="280">
        <f>IF('statement of marks'!FT46="","",'statement of marks'!FT46)</f>
        <v>100</v>
      </c>
      <c r="W1270" s="280">
        <f>IF('statement of marks'!FU46="","",'statement of marks'!FU46)</f>
        <v>100</v>
      </c>
      <c r="X1270" s="281" t="str">
        <f>IF('statement of marks'!FV46="","",'statement of marks'!FV46)</f>
        <v>A</v>
      </c>
    </row>
    <row r="1271" spans="1:24" ht="15" customHeight="1">
      <c r="A1271" s="283"/>
      <c r="B1271" s="771" t="s">
        <v>174</v>
      </c>
      <c r="C1271" s="774"/>
      <c r="D1271" s="792" t="str">
        <f>details!$DZ$3</f>
        <v>AUGUST</v>
      </c>
      <c r="E1271" s="792"/>
      <c r="F1271" s="792"/>
      <c r="G1271" s="792" t="str">
        <f>details!$ED$3</f>
        <v>OCTOBER</v>
      </c>
      <c r="H1271" s="792"/>
      <c r="I1271" s="792"/>
      <c r="J1271" s="792" t="str">
        <f>details!$EL$3</f>
        <v>FEBURARY</v>
      </c>
      <c r="K1271" s="792"/>
      <c r="L1271" s="792"/>
      <c r="M1271" s="792" t="str">
        <f>details!$EH$3</f>
        <v>DECEMBER</v>
      </c>
      <c r="N1271" s="792"/>
      <c r="O1271" s="792"/>
      <c r="P1271" s="792"/>
      <c r="Q1271" s="792" t="str">
        <f>details!$EP$3</f>
        <v>GRAND TOAL</v>
      </c>
      <c r="R1271" s="792"/>
      <c r="S1271" s="792"/>
      <c r="T1271" s="792"/>
      <c r="U1271" s="759" t="s">
        <v>119</v>
      </c>
      <c r="V1271" s="760"/>
      <c r="W1271" s="760"/>
      <c r="X1271" s="761"/>
    </row>
    <row r="1272" spans="1:24" ht="15" customHeight="1">
      <c r="A1272" s="283"/>
      <c r="B1272" s="774" t="s">
        <v>176</v>
      </c>
      <c r="C1272" s="784"/>
      <c r="D1272" s="826" t="str">
        <f>IF(details!EA46="","",details!EA46)</f>
        <v/>
      </c>
      <c r="E1272" s="826"/>
      <c r="F1272" s="826"/>
      <c r="G1272" s="826" t="str">
        <f>IF(details!EE46="","",details!EE46)</f>
        <v/>
      </c>
      <c r="H1272" s="826"/>
      <c r="I1272" s="826"/>
      <c r="J1272" s="826" t="str">
        <f>IF(details!EM46="","",details!EM46)</f>
        <v/>
      </c>
      <c r="K1272" s="826"/>
      <c r="L1272" s="826"/>
      <c r="M1272" s="826" t="str">
        <f>IF(details!EI46="","",details!EI46)</f>
        <v/>
      </c>
      <c r="N1272" s="826"/>
      <c r="O1272" s="826"/>
      <c r="P1272" s="826"/>
      <c r="Q1272" s="826" t="str">
        <f>IF(details!EQ46="","",details!EQ46)</f>
        <v/>
      </c>
      <c r="R1272" s="826"/>
      <c r="S1272" s="826"/>
      <c r="T1272" s="826"/>
      <c r="U1272" s="762">
        <f>'statement of marks'!$HL$108</f>
        <v>45046</v>
      </c>
      <c r="V1272" s="763"/>
      <c r="W1272" s="763"/>
      <c r="X1272" s="764"/>
    </row>
    <row r="1273" spans="1:24" ht="15" customHeight="1">
      <c r="A1273" s="283"/>
      <c r="B1273" s="823" t="s">
        <v>175</v>
      </c>
      <c r="C1273" s="824"/>
      <c r="D1273" s="825" t="str">
        <f>IF(details!DZ46="","",details!DZ46)</f>
        <v/>
      </c>
      <c r="E1273" s="825"/>
      <c r="F1273" s="825"/>
      <c r="G1273" s="825" t="str">
        <f>IF(details!ED46="","",details!ED46)</f>
        <v/>
      </c>
      <c r="H1273" s="825"/>
      <c r="I1273" s="825"/>
      <c r="J1273" s="825" t="str">
        <f>IF(details!EL46="","",details!EL46)</f>
        <v/>
      </c>
      <c r="K1273" s="825"/>
      <c r="L1273" s="825"/>
      <c r="M1273" s="825" t="str">
        <f>IF(details!EH46="","",details!EH46)</f>
        <v/>
      </c>
      <c r="N1273" s="825"/>
      <c r="O1273" s="825"/>
      <c r="P1273" s="825"/>
      <c r="Q1273" s="825" t="str">
        <f>IF(details!EP46="","",details!EP46)</f>
        <v/>
      </c>
      <c r="R1273" s="825"/>
      <c r="S1273" s="825"/>
      <c r="T1273" s="825"/>
      <c r="U1273" s="759"/>
      <c r="V1273" s="760"/>
      <c r="W1273" s="760"/>
      <c r="X1273" s="761"/>
    </row>
    <row r="1274" spans="1:24" ht="15" customHeight="1">
      <c r="A1274" s="816"/>
      <c r="B1274" s="818" t="s">
        <v>235</v>
      </c>
      <c r="C1274" s="819"/>
      <c r="D1274" s="813" t="s">
        <v>190</v>
      </c>
      <c r="E1274" s="813"/>
      <c r="F1274" s="813"/>
      <c r="G1274" s="813" t="s">
        <v>191</v>
      </c>
      <c r="H1274" s="813"/>
      <c r="I1274" s="813"/>
      <c r="J1274" s="813" t="s">
        <v>148</v>
      </c>
      <c r="K1274" s="813"/>
      <c r="L1274" s="813"/>
      <c r="M1274" s="813" t="s">
        <v>224</v>
      </c>
      <c r="N1274" s="813"/>
      <c r="O1274" s="813"/>
      <c r="P1274" s="813"/>
      <c r="Q1274" s="822" t="s">
        <v>196</v>
      </c>
      <c r="R1274" s="822"/>
      <c r="S1274" s="822"/>
      <c r="T1274" s="822"/>
      <c r="U1274" s="813" t="s">
        <v>233</v>
      </c>
      <c r="V1274" s="813"/>
      <c r="W1274" s="813"/>
      <c r="X1274" s="815"/>
    </row>
    <row r="1275" spans="1:24" ht="15" customHeight="1">
      <c r="A1275" s="817"/>
      <c r="B1275" s="820"/>
      <c r="C1275" s="821"/>
      <c r="D1275" s="813">
        <f>'statement of marks'!HJ46</f>
        <v>1200</v>
      </c>
      <c r="E1275" s="813"/>
      <c r="F1275" s="813"/>
      <c r="G1275" s="813">
        <f>'statement of marks'!HK46</f>
        <v>1005</v>
      </c>
      <c r="H1275" s="813"/>
      <c r="I1275" s="813"/>
      <c r="J1275" s="814">
        <f>'statement of marks'!HL46</f>
        <v>83.75</v>
      </c>
      <c r="K1275" s="814"/>
      <c r="L1275" s="814"/>
      <c r="M1275" s="813" t="str">
        <f>'statement of marks'!HO46</f>
        <v>B</v>
      </c>
      <c r="N1275" s="813"/>
      <c r="O1275" s="813"/>
      <c r="P1275" s="813"/>
      <c r="Q1275" s="813">
        <f>'statement of marks'!HN46</f>
        <v>12.99999999999998</v>
      </c>
      <c r="R1275" s="813"/>
      <c r="S1275" s="813"/>
      <c r="T1275" s="813"/>
      <c r="U1275" s="813" t="str">
        <f>'statement of marks'!HI46</f>
        <v>PASSED</v>
      </c>
      <c r="V1275" s="813"/>
      <c r="W1275" s="813"/>
      <c r="X1275" s="815"/>
    </row>
    <row r="1276" spans="1:24" ht="15" customHeight="1">
      <c r="A1276" s="283"/>
      <c r="B1276" s="811" t="s">
        <v>177</v>
      </c>
      <c r="C1276" s="812"/>
      <c r="D1276" s="792"/>
      <c r="E1276" s="792"/>
      <c r="F1276" s="792"/>
      <c r="G1276" s="792"/>
      <c r="H1276" s="792"/>
      <c r="I1276" s="792"/>
      <c r="J1276" s="792"/>
      <c r="K1276" s="792"/>
      <c r="L1276" s="792"/>
      <c r="M1276" s="792"/>
      <c r="N1276" s="792"/>
      <c r="O1276" s="792"/>
      <c r="P1276" s="792"/>
      <c r="Q1276" s="792"/>
      <c r="R1276" s="792"/>
      <c r="S1276" s="792"/>
      <c r="T1276" s="792"/>
      <c r="U1276" s="793"/>
      <c r="V1276" s="794"/>
      <c r="W1276" s="794"/>
      <c r="X1276" s="804"/>
    </row>
    <row r="1277" spans="1:24" ht="15" customHeight="1">
      <c r="A1277" s="283"/>
      <c r="B1277" s="809" t="s">
        <v>162</v>
      </c>
      <c r="C1277" s="810"/>
      <c r="D1277" s="792"/>
      <c r="E1277" s="792"/>
      <c r="F1277" s="792"/>
      <c r="G1277" s="792"/>
      <c r="H1277" s="792"/>
      <c r="I1277" s="792"/>
      <c r="J1277" s="792"/>
      <c r="K1277" s="792"/>
      <c r="L1277" s="792"/>
      <c r="M1277" s="792"/>
      <c r="N1277" s="792"/>
      <c r="O1277" s="792"/>
      <c r="P1277" s="792"/>
      <c r="Q1277" s="792"/>
      <c r="R1277" s="792"/>
      <c r="S1277" s="792"/>
      <c r="T1277" s="792"/>
      <c r="U1277" s="796"/>
      <c r="V1277" s="797"/>
      <c r="W1277" s="797"/>
      <c r="X1277" s="805"/>
    </row>
    <row r="1278" spans="1:24" ht="15" customHeight="1">
      <c r="A1278" s="283"/>
      <c r="B1278" s="811" t="s">
        <v>163</v>
      </c>
      <c r="C1278" s="812"/>
      <c r="D1278" s="792"/>
      <c r="E1278" s="792"/>
      <c r="F1278" s="792"/>
      <c r="G1278" s="792"/>
      <c r="H1278" s="792"/>
      <c r="I1278" s="792"/>
      <c r="J1278" s="792"/>
      <c r="K1278" s="792"/>
      <c r="L1278" s="792"/>
      <c r="M1278" s="792"/>
      <c r="N1278" s="792"/>
      <c r="O1278" s="792"/>
      <c r="P1278" s="792"/>
      <c r="Q1278" s="793" t="s">
        <v>225</v>
      </c>
      <c r="R1278" s="794"/>
      <c r="S1278" s="794"/>
      <c r="T1278" s="795"/>
      <c r="U1278" s="806"/>
      <c r="V1278" s="807"/>
      <c r="W1278" s="807"/>
      <c r="X1278" s="808"/>
    </row>
    <row r="1279" spans="1:24" ht="15" customHeight="1">
      <c r="A1279" s="283"/>
      <c r="B1279" s="802" t="s">
        <v>164</v>
      </c>
      <c r="C1279" s="803"/>
      <c r="D1279" s="792"/>
      <c r="E1279" s="792"/>
      <c r="F1279" s="792"/>
      <c r="G1279" s="792"/>
      <c r="H1279" s="792"/>
      <c r="I1279" s="792"/>
      <c r="J1279" s="792"/>
      <c r="K1279" s="792"/>
      <c r="L1279" s="792"/>
      <c r="M1279" s="792"/>
      <c r="N1279" s="792"/>
      <c r="O1279" s="792"/>
      <c r="P1279" s="792"/>
      <c r="Q1279" s="796"/>
      <c r="R1279" s="797"/>
      <c r="S1279" s="797"/>
      <c r="T1279" s="798"/>
      <c r="U1279" s="785" t="s">
        <v>164</v>
      </c>
      <c r="V1279" s="785"/>
      <c r="W1279" s="785"/>
      <c r="X1279" s="786"/>
    </row>
    <row r="1280" spans="1:24" ht="15" customHeight="1" thickBot="1">
      <c r="A1280" s="282"/>
      <c r="B1280" s="787" t="s">
        <v>226</v>
      </c>
      <c r="C1280" s="788"/>
      <c r="D1280" s="789"/>
      <c r="E1280" s="789"/>
      <c r="F1280" s="789"/>
      <c r="G1280" s="789"/>
      <c r="H1280" s="789"/>
      <c r="I1280" s="789"/>
      <c r="J1280" s="789"/>
      <c r="K1280" s="789"/>
      <c r="L1280" s="789"/>
      <c r="M1280" s="789"/>
      <c r="N1280" s="789"/>
      <c r="O1280" s="789"/>
      <c r="P1280" s="789"/>
      <c r="Q1280" s="799"/>
      <c r="R1280" s="800"/>
      <c r="S1280" s="800"/>
      <c r="T1280" s="801"/>
      <c r="U1280" s="790" t="s">
        <v>180</v>
      </c>
      <c r="V1280" s="790"/>
      <c r="W1280" s="790"/>
      <c r="X1280" s="791"/>
    </row>
    <row r="1281" spans="1:24" ht="15" customHeight="1">
      <c r="A1281" s="285"/>
      <c r="B1281" s="765" t="s">
        <v>179</v>
      </c>
      <c r="C1281" s="766"/>
      <c r="D1281" s="766"/>
      <c r="E1281" s="766"/>
      <c r="F1281" s="766"/>
      <c r="G1281" s="766"/>
      <c r="H1281" s="766"/>
      <c r="I1281" s="766"/>
      <c r="J1281" s="766"/>
      <c r="K1281" s="766"/>
      <c r="L1281" s="766"/>
      <c r="M1281" s="766"/>
      <c r="N1281" s="766"/>
      <c r="O1281" s="766"/>
      <c r="P1281" s="766"/>
      <c r="Q1281" s="766"/>
      <c r="R1281" s="766"/>
      <c r="S1281" s="766"/>
      <c r="T1281" s="766"/>
      <c r="U1281" s="766"/>
      <c r="V1281" s="766"/>
      <c r="W1281" s="766"/>
      <c r="X1281" s="767"/>
    </row>
    <row r="1282" spans="1:24" ht="15" customHeight="1">
      <c r="A1282" s="283"/>
      <c r="B1282" s="768" t="str">
        <f>IF('statement of marks'!$A$1="","",'statement of marks'!$A$1)</f>
        <v>GOVT. HR. SEC. SCHOOL, MARJEEVI, NIMBAHERA</v>
      </c>
      <c r="C1282" s="769"/>
      <c r="D1282" s="769"/>
      <c r="E1282" s="769"/>
      <c r="F1282" s="769"/>
      <c r="G1282" s="769"/>
      <c r="H1282" s="769"/>
      <c r="I1282" s="769"/>
      <c r="J1282" s="769"/>
      <c r="K1282" s="769"/>
      <c r="L1282" s="769"/>
      <c r="M1282" s="769"/>
      <c r="N1282" s="769"/>
      <c r="O1282" s="769"/>
      <c r="P1282" s="769"/>
      <c r="Q1282" s="769"/>
      <c r="R1282" s="769"/>
      <c r="S1282" s="769"/>
      <c r="T1282" s="769"/>
      <c r="U1282" s="769"/>
      <c r="V1282" s="769"/>
      <c r="W1282" s="769"/>
      <c r="X1282" s="770"/>
    </row>
    <row r="1283" spans="1:24" ht="15" customHeight="1">
      <c r="A1283" s="283"/>
      <c r="B1283" s="771" t="s">
        <v>118</v>
      </c>
      <c r="C1283" s="771"/>
      <c r="D1283" s="771" t="str">
        <f>IF('statement of marks'!$H$3="","",'statement of marks'!$H$3)</f>
        <v>2022-23</v>
      </c>
      <c r="E1283" s="771"/>
      <c r="F1283" s="771"/>
      <c r="G1283" s="771"/>
      <c r="H1283" s="771"/>
      <c r="I1283" s="771"/>
      <c r="J1283" s="771"/>
      <c r="K1283" s="771"/>
      <c r="L1283" s="771"/>
      <c r="M1283" s="771"/>
      <c r="N1283" s="771"/>
      <c r="O1283" s="771"/>
      <c r="P1283" s="771"/>
      <c r="Q1283" s="771"/>
      <c r="R1283" s="771"/>
      <c r="S1283" s="771"/>
      <c r="T1283" s="771"/>
      <c r="U1283" s="771"/>
      <c r="V1283" s="771"/>
      <c r="W1283" s="771"/>
      <c r="X1283" s="772"/>
    </row>
    <row r="1284" spans="1:24" ht="15" customHeight="1">
      <c r="A1284" s="283"/>
      <c r="B1284" s="771" t="s">
        <v>158</v>
      </c>
      <c r="C1284" s="771"/>
      <c r="D1284" s="771" t="str">
        <f>IF('statement of marks'!I47="","",'statement of marks'!I47)</f>
        <v>A41</v>
      </c>
      <c r="E1284" s="771"/>
      <c r="F1284" s="771"/>
      <c r="G1284" s="771"/>
      <c r="H1284" s="771"/>
      <c r="I1284" s="771"/>
      <c r="J1284" s="771"/>
      <c r="K1284" s="771"/>
      <c r="L1284" s="771"/>
      <c r="M1284" s="771"/>
      <c r="N1284" s="771"/>
      <c r="O1284" s="771"/>
      <c r="P1284" s="771"/>
      <c r="Q1284" s="771"/>
      <c r="R1284" s="771"/>
      <c r="S1284" s="771"/>
      <c r="T1284" s="771"/>
      <c r="U1284" s="771"/>
      <c r="V1284" s="771"/>
      <c r="W1284" s="771"/>
      <c r="X1284" s="772"/>
    </row>
    <row r="1285" spans="1:24" ht="15" customHeight="1">
      <c r="A1285" s="283"/>
      <c r="B1285" s="771" t="s">
        <v>20</v>
      </c>
      <c r="C1285" s="771"/>
      <c r="D1285" s="771" t="str">
        <f>IF('statement of marks'!J47="","",'statement of marks'!J47)</f>
        <v>B41</v>
      </c>
      <c r="E1285" s="771"/>
      <c r="F1285" s="771"/>
      <c r="G1285" s="771"/>
      <c r="H1285" s="771"/>
      <c r="I1285" s="771"/>
      <c r="J1285" s="771"/>
      <c r="K1285" s="771"/>
      <c r="L1285" s="771"/>
      <c r="M1285" s="771"/>
      <c r="N1285" s="771"/>
      <c r="O1285" s="771"/>
      <c r="P1285" s="771"/>
      <c r="Q1285" s="771"/>
      <c r="R1285" s="771"/>
      <c r="S1285" s="771"/>
      <c r="T1285" s="771"/>
      <c r="U1285" s="771"/>
      <c r="V1285" s="771"/>
      <c r="W1285" s="771"/>
      <c r="X1285" s="772"/>
    </row>
    <row r="1286" spans="1:24" ht="15" customHeight="1">
      <c r="A1286" s="283"/>
      <c r="B1286" s="773" t="s">
        <v>21</v>
      </c>
      <c r="C1286" s="773"/>
      <c r="D1286" s="773" t="str">
        <f>IF('statement of marks'!K47="","",'statement of marks'!K47)</f>
        <v>C41</v>
      </c>
      <c r="E1286" s="773"/>
      <c r="F1286" s="773"/>
      <c r="G1286" s="771"/>
      <c r="H1286" s="771"/>
      <c r="I1286" s="771"/>
      <c r="J1286" s="771"/>
      <c r="K1286" s="771"/>
      <c r="L1286" s="771"/>
      <c r="M1286" s="771"/>
      <c r="N1286" s="771"/>
      <c r="O1286" s="771"/>
      <c r="P1286" s="771"/>
      <c r="Q1286" s="771"/>
      <c r="R1286" s="771"/>
      <c r="S1286" s="771"/>
      <c r="T1286" s="771"/>
      <c r="U1286" s="771"/>
      <c r="V1286" s="771"/>
      <c r="W1286" s="771"/>
      <c r="X1286" s="772"/>
    </row>
    <row r="1287" spans="1:24" ht="15" customHeight="1">
      <c r="A1287" s="283"/>
      <c r="B1287" s="771" t="s">
        <v>159</v>
      </c>
      <c r="C1287" s="771"/>
      <c r="D1287" s="771" t="str">
        <f>IF('statement of marks'!$G$3="","",'statement of marks'!$G$3)</f>
        <v>6 A</v>
      </c>
      <c r="E1287" s="771"/>
      <c r="F1287" s="774"/>
      <c r="G1287" s="775" t="s">
        <v>160</v>
      </c>
      <c r="H1287" s="775"/>
      <c r="I1287" s="775"/>
      <c r="J1287" s="775">
        <f>IF('statement of marks'!D47="","",'statement of marks'!D47)</f>
        <v>841</v>
      </c>
      <c r="K1287" s="775"/>
      <c r="L1287" s="775"/>
      <c r="M1287" s="776" t="s">
        <v>79</v>
      </c>
      <c r="N1287" s="938"/>
      <c r="O1287" s="775"/>
      <c r="P1287" s="775"/>
      <c r="Q1287" s="775" t="str">
        <f>IF('statement of marks'!F47="","",'statement of marks'!F47)</f>
        <v/>
      </c>
      <c r="R1287" s="775"/>
      <c r="S1287" s="775"/>
      <c r="T1287" s="777"/>
      <c r="U1287" s="778" t="str">
        <f>IF('statement of marks'!$I$3="","",'statement of marks'!$I$3)</f>
        <v>SCHOOL DISE CODE</v>
      </c>
      <c r="V1287" s="779"/>
      <c r="W1287" s="779"/>
      <c r="X1287" s="780"/>
    </row>
    <row r="1288" spans="1:24" ht="15" customHeight="1">
      <c r="A1288" s="283"/>
      <c r="B1288" s="263" t="s">
        <v>172</v>
      </c>
      <c r="C1288" s="264"/>
      <c r="D1288" s="781" t="str">
        <f>IF('statement of marks'!G47="","",'statement of marks'!G47)</f>
        <v/>
      </c>
      <c r="E1288" s="782"/>
      <c r="F1288" s="782"/>
      <c r="G1288" s="834" t="str">
        <f>IF('statement of marks'!H47="","",'statement of marks'!H47)</f>
        <v/>
      </c>
      <c r="H1288" s="834"/>
      <c r="I1288" s="834"/>
      <c r="J1288" s="834"/>
      <c r="K1288" s="834"/>
      <c r="L1288" s="834"/>
      <c r="M1288" s="834"/>
      <c r="N1288" s="834"/>
      <c r="O1288" s="834"/>
      <c r="P1288" s="834"/>
      <c r="Q1288" s="834"/>
      <c r="R1288" s="834"/>
      <c r="S1288" s="834"/>
      <c r="T1288" s="835"/>
      <c r="U1288" s="774" t="str">
        <f>IF('statement of marks'!$J$3="","",'statement of marks'!$J$3)</f>
        <v>08291009401</v>
      </c>
      <c r="V1288" s="784"/>
      <c r="W1288" s="784"/>
      <c r="X1288" s="836"/>
    </row>
    <row r="1289" spans="1:24" ht="15" customHeight="1">
      <c r="A1289" s="283"/>
      <c r="B1289" s="265" t="s">
        <v>161</v>
      </c>
      <c r="C1289" s="266" t="s">
        <v>166</v>
      </c>
      <c r="D1289" s="837" t="s">
        <v>168</v>
      </c>
      <c r="E1289" s="837"/>
      <c r="F1289" s="837"/>
      <c r="G1289" s="837" t="s">
        <v>169</v>
      </c>
      <c r="H1289" s="837"/>
      <c r="I1289" s="837"/>
      <c r="J1289" s="837" t="s">
        <v>170</v>
      </c>
      <c r="K1289" s="837"/>
      <c r="L1289" s="837"/>
      <c r="M1289" s="838" t="s">
        <v>171</v>
      </c>
      <c r="N1289" s="838"/>
      <c r="O1289" s="838"/>
      <c r="P1289" s="838"/>
      <c r="Q1289" s="839" t="s">
        <v>217</v>
      </c>
      <c r="R1289" s="841" t="s">
        <v>91</v>
      </c>
      <c r="S1289" s="841"/>
      <c r="T1289" s="841"/>
      <c r="U1289" s="842"/>
      <c r="V1289" s="783" t="s">
        <v>218</v>
      </c>
      <c r="W1289" s="783"/>
      <c r="X1289" s="831"/>
    </row>
    <row r="1290" spans="1:24" ht="15" customHeight="1">
      <c r="A1290" s="283"/>
      <c r="B1290" s="265"/>
      <c r="C1290" s="266"/>
      <c r="D1290" s="267" t="s">
        <v>219</v>
      </c>
      <c r="E1290" s="267" t="s">
        <v>220</v>
      </c>
      <c r="F1290" s="268" t="s">
        <v>221</v>
      </c>
      <c r="G1290" s="267" t="s">
        <v>219</v>
      </c>
      <c r="H1290" s="267" t="s">
        <v>220</v>
      </c>
      <c r="I1290" s="268" t="s">
        <v>221</v>
      </c>
      <c r="J1290" s="267" t="s">
        <v>219</v>
      </c>
      <c r="K1290" s="267" t="s">
        <v>220</v>
      </c>
      <c r="L1290" s="268" t="s">
        <v>221</v>
      </c>
      <c r="M1290" s="267" t="s">
        <v>219</v>
      </c>
      <c r="N1290" s="943" t="s">
        <v>332</v>
      </c>
      <c r="O1290" s="267" t="s">
        <v>220</v>
      </c>
      <c r="P1290" s="268" t="s">
        <v>221</v>
      </c>
      <c r="Q1290" s="840"/>
      <c r="R1290" s="267" t="s">
        <v>219</v>
      </c>
      <c r="S1290" s="943" t="s">
        <v>332</v>
      </c>
      <c r="T1290" s="267" t="s">
        <v>220</v>
      </c>
      <c r="U1290" s="268" t="s">
        <v>221</v>
      </c>
      <c r="V1290" s="269" t="s">
        <v>26</v>
      </c>
      <c r="W1290" s="270" t="s">
        <v>222</v>
      </c>
      <c r="X1290" s="271" t="s">
        <v>69</v>
      </c>
    </row>
    <row r="1291" spans="1:24" ht="15" customHeight="1">
      <c r="A1291" s="284"/>
      <c r="B1291" s="832" t="s">
        <v>167</v>
      </c>
      <c r="C1291" s="833"/>
      <c r="D1291" s="272">
        <f>IF('statement of marks'!L$6="","",'statement of marks'!L$6)</f>
        <v>5</v>
      </c>
      <c r="E1291" s="272">
        <f>IF('statement of marks'!M$6="","",'statement of marks'!M$6)</f>
        <v>5</v>
      </c>
      <c r="F1291" s="273">
        <f>IF('statement of marks'!N$6="","",'statement of marks'!N$6)</f>
        <v>10</v>
      </c>
      <c r="G1291" s="272">
        <f>IF('statement of marks'!O$6="","",'statement of marks'!O$6)</f>
        <v>5</v>
      </c>
      <c r="H1291" s="272">
        <f>IF('statement of marks'!P$6="","",'statement of marks'!P$6)</f>
        <v>5</v>
      </c>
      <c r="I1291" s="273">
        <f>IF('statement of marks'!Q$6="","",'statement of marks'!Q$6)</f>
        <v>10</v>
      </c>
      <c r="J1291" s="272">
        <f>IF('statement of marks'!R$6="","",'statement of marks'!R$6)</f>
        <v>5</v>
      </c>
      <c r="K1291" s="272">
        <f>IF('statement of marks'!S$6="","",'statement of marks'!S$6)</f>
        <v>5</v>
      </c>
      <c r="L1291" s="273">
        <f>IF('statement of marks'!T$6="","",'statement of marks'!T$6)</f>
        <v>10</v>
      </c>
      <c r="M1291" s="272">
        <f>IF('statement of marks'!V$6="","",'statement of marks'!V$6)</f>
        <v>30</v>
      </c>
      <c r="N1291" s="944">
        <f>IF('statement of marks'!W$6="","",'statement of marks'!W$6)</f>
        <v>30</v>
      </c>
      <c r="O1291" s="272">
        <f>IF('statement of marks'!X$6="","",'statement of marks'!X$6)</f>
        <v>10</v>
      </c>
      <c r="P1291" s="273">
        <f>IF('statement of marks'!Y$6="","",'statement of marks'!Y$6)</f>
        <v>70</v>
      </c>
      <c r="Q1291" s="274">
        <f>IF('statement of marks'!Z$6="","",'statement of marks'!Z$6)</f>
        <v>100</v>
      </c>
      <c r="R1291" s="272">
        <f>IF('statement of marks'!AA$6="","",'statement of marks'!AA$6)</f>
        <v>40</v>
      </c>
      <c r="S1291" s="944">
        <f>IF('statement of marks'!AB$6="","",'statement of marks'!AB$6)</f>
        <v>40</v>
      </c>
      <c r="T1291" s="272">
        <f>IF('statement of marks'!AC$6="","",'statement of marks'!AC$6)</f>
        <v>20</v>
      </c>
      <c r="U1291" s="273">
        <f>IF('statement of marks'!AD$6="","",'statement of marks'!AD$6)</f>
        <v>100</v>
      </c>
      <c r="V1291" s="275">
        <f>IF('statement of marks'!AE$6="","",'statement of marks'!AE$6)</f>
        <v>200</v>
      </c>
      <c r="W1291" s="272" t="str">
        <f>IF('statement of marks'!AF$6="","",'statement of marks'!AF$6)</f>
        <v/>
      </c>
      <c r="X1291" s="276" t="str">
        <f>IF('statement of marks'!AG$6="","",'statement of marks'!AG$6)</f>
        <v/>
      </c>
    </row>
    <row r="1292" spans="1:24" ht="15" customHeight="1">
      <c r="A1292" s="283"/>
      <c r="B1292" s="774" t="str">
        <f>IF('statement of marks'!$L$3="","",'statement of marks'!$L$3)</f>
        <v>HINDI</v>
      </c>
      <c r="C1292" s="784"/>
      <c r="D1292" s="270">
        <f>IF('statement of marks'!L47="","",'statement of marks'!L47)</f>
        <v>5</v>
      </c>
      <c r="E1292" s="270">
        <f>IF('statement of marks'!M47="","",'statement of marks'!M47)</f>
        <v>5</v>
      </c>
      <c r="F1292" s="277">
        <f>IF('statement of marks'!N47="","",'statement of marks'!N47)</f>
        <v>10</v>
      </c>
      <c r="G1292" s="270">
        <f>IF('statement of marks'!O47="","",'statement of marks'!O47)</f>
        <v>5</v>
      </c>
      <c r="H1292" s="270">
        <f>IF('statement of marks'!P47="","",'statement of marks'!P47)</f>
        <v>5</v>
      </c>
      <c r="I1292" s="277">
        <f>IF('statement of marks'!Q47="","",'statement of marks'!Q47)</f>
        <v>10</v>
      </c>
      <c r="J1292" s="270">
        <f>IF('statement of marks'!R47="","",'statement of marks'!R47)</f>
        <v>5</v>
      </c>
      <c r="K1292" s="270">
        <f>IF('statement of marks'!S47="","",'statement of marks'!S47)</f>
        <v>5</v>
      </c>
      <c r="L1292" s="277">
        <f>IF('statement of marks'!T47="","",'statement of marks'!T47)</f>
        <v>10</v>
      </c>
      <c r="M1292" s="270">
        <f>IF('statement of marks'!V47="","",'statement of marks'!V47)</f>
        <v>30</v>
      </c>
      <c r="N1292" s="944">
        <f>IF('statement of marks'!W47="","",'statement of marks'!W47)</f>
        <v>30</v>
      </c>
      <c r="O1292" s="270">
        <f>IF('statement of marks'!X47="","",'statement of marks'!X47)</f>
        <v>10</v>
      </c>
      <c r="P1292" s="277">
        <f>IF('statement of marks'!Y47="","",'statement of marks'!Y47)</f>
        <v>70</v>
      </c>
      <c r="Q1292" s="278">
        <f>IF('statement of marks'!Z47="","",'statement of marks'!Z47)</f>
        <v>100</v>
      </c>
      <c r="R1292" s="270">
        <f>IF('statement of marks'!AA47="","",'statement of marks'!AA47)</f>
        <v>40</v>
      </c>
      <c r="S1292" s="944">
        <f>IF('statement of marks'!AB47="","",'statement of marks'!AB47)</f>
        <v>40</v>
      </c>
      <c r="T1292" s="270">
        <f>IF('statement of marks'!AC47="","",'statement of marks'!AC47)</f>
        <v>20</v>
      </c>
      <c r="U1292" s="277">
        <f>IF('statement of marks'!AD47="","",'statement of marks'!AD47)</f>
        <v>100</v>
      </c>
      <c r="V1292" s="279">
        <f>IF('statement of marks'!AE47="","",'statement of marks'!AE47)</f>
        <v>200</v>
      </c>
      <c r="W1292" s="270">
        <f>IF('statement of marks'!AF47="","",'statement of marks'!AF47)</f>
        <v>100</v>
      </c>
      <c r="X1292" s="271" t="str">
        <f>IF('statement of marks'!AG47="","",'statement of marks'!AG47)</f>
        <v>A</v>
      </c>
    </row>
    <row r="1293" spans="1:24" ht="15" customHeight="1">
      <c r="A1293" s="283"/>
      <c r="B1293" s="774" t="str">
        <f>IF('statement of marks'!$AJ$3="","",'statement of marks'!$AJ$3)</f>
        <v>ENGLISH</v>
      </c>
      <c r="C1293" s="784"/>
      <c r="D1293" s="270">
        <f>IF('statement of marks'!AJ47="","",'statement of marks'!AJ47)</f>
        <v>5</v>
      </c>
      <c r="E1293" s="270">
        <f>IF('statement of marks'!AK47="","",'statement of marks'!AK47)</f>
        <v>5</v>
      </c>
      <c r="F1293" s="277">
        <f>IF('statement of marks'!AL47="","",'statement of marks'!AL47)</f>
        <v>10</v>
      </c>
      <c r="G1293" s="270">
        <f>IF('statement of marks'!AM47="","",'statement of marks'!AM47)</f>
        <v>5</v>
      </c>
      <c r="H1293" s="270">
        <f>IF('statement of marks'!AN47="","",'statement of marks'!AN47)</f>
        <v>5</v>
      </c>
      <c r="I1293" s="277">
        <f>IF('statement of marks'!AO47="","",'statement of marks'!AO47)</f>
        <v>10</v>
      </c>
      <c r="J1293" s="270">
        <f>IF('statement of marks'!AP47="","",'statement of marks'!AP47)</f>
        <v>5</v>
      </c>
      <c r="K1293" s="270">
        <f>IF('statement of marks'!AQ47="","",'statement of marks'!AQ47)</f>
        <v>5</v>
      </c>
      <c r="L1293" s="277">
        <f>IF('statement of marks'!AR47="","",'statement of marks'!AR47)</f>
        <v>10</v>
      </c>
      <c r="M1293" s="270">
        <f>IF('statement of marks'!AT47="","",'statement of marks'!AT47)</f>
        <v>30</v>
      </c>
      <c r="N1293" s="944">
        <f>IF('statement of marks'!AU47="","",'statement of marks'!AU47)</f>
        <v>30</v>
      </c>
      <c r="O1293" s="270">
        <f>IF('statement of marks'!AV47="","",'statement of marks'!AV47)</f>
        <v>10</v>
      </c>
      <c r="P1293" s="277">
        <f>IF('statement of marks'!AW47="","",'statement of marks'!AW47)</f>
        <v>70</v>
      </c>
      <c r="Q1293" s="278">
        <f>IF('statement of marks'!AX47="","",'statement of marks'!AX47)</f>
        <v>100</v>
      </c>
      <c r="R1293" s="270">
        <f>IF('statement of marks'!AY47="","",'statement of marks'!AY47)</f>
        <v>40</v>
      </c>
      <c r="S1293" s="944">
        <f>IF('statement of marks'!AZ47="","",'statement of marks'!AZ47)</f>
        <v>40</v>
      </c>
      <c r="T1293" s="270">
        <f>IF('statement of marks'!BA47="","",'statement of marks'!BA47)</f>
        <v>20</v>
      </c>
      <c r="U1293" s="277">
        <f>IF('statement of marks'!BB47="","",'statement of marks'!BB47)</f>
        <v>100</v>
      </c>
      <c r="V1293" s="279">
        <f>IF('statement of marks'!BC47="","",'statement of marks'!BC47)</f>
        <v>200</v>
      </c>
      <c r="W1293" s="270">
        <f>IF('statement of marks'!BD47="","",'statement of marks'!BD47)</f>
        <v>100</v>
      </c>
      <c r="X1293" s="271" t="str">
        <f>IF('statement of marks'!BE47="","",'statement of marks'!BE47)</f>
        <v>A</v>
      </c>
    </row>
    <row r="1294" spans="1:24" ht="15" customHeight="1">
      <c r="A1294" s="283"/>
      <c r="B1294" s="774" t="str">
        <f>IF('statement of marks'!BH47="s","SANSKRIT",IF('statement of marks'!BH47="u","URDU",IF('statement of marks'!BH47="g","GUJRATI",IF('statement of marks'!BH47="p","PUNJABI",IF('statement of marks'!BH47="sd","fla/kh","THIRD LANGUAGE")))))</f>
        <v>SANSKRIT</v>
      </c>
      <c r="C1294" s="784"/>
      <c r="D1294" s="270">
        <f>IF('statement of marks'!BI47="","",'statement of marks'!BI47)</f>
        <v>5</v>
      </c>
      <c r="E1294" s="270">
        <f>IF('statement of marks'!BJ47="","",'statement of marks'!BJ47)</f>
        <v>5</v>
      </c>
      <c r="F1294" s="277">
        <f>IF('statement of marks'!BK47="","",'statement of marks'!BK47)</f>
        <v>10</v>
      </c>
      <c r="G1294" s="270">
        <f>IF('statement of marks'!BL47="","",'statement of marks'!BL47)</f>
        <v>5</v>
      </c>
      <c r="H1294" s="270">
        <f>IF('statement of marks'!BM47="","",'statement of marks'!BM47)</f>
        <v>5</v>
      </c>
      <c r="I1294" s="277">
        <f>IF('statement of marks'!BN47="","",'statement of marks'!BN47)</f>
        <v>10</v>
      </c>
      <c r="J1294" s="270">
        <f>IF('statement of marks'!BO47="","",'statement of marks'!BO47)</f>
        <v>5</v>
      </c>
      <c r="K1294" s="270">
        <f>IF('statement of marks'!BP47="","",'statement of marks'!BP47)</f>
        <v>5</v>
      </c>
      <c r="L1294" s="277">
        <f>IF('statement of marks'!BQ47="","",'statement of marks'!BQ47)</f>
        <v>10</v>
      </c>
      <c r="M1294" s="270">
        <f>IF('statement of marks'!BS47="","",'statement of marks'!BS47)</f>
        <v>50</v>
      </c>
      <c r="N1294" s="944"/>
      <c r="O1294" s="270">
        <f>IF('statement of marks'!BT47="","",'statement of marks'!BT47)</f>
        <v>20</v>
      </c>
      <c r="P1294" s="277">
        <f>IF('statement of marks'!BU47="","",'statement of marks'!BU47)</f>
        <v>70</v>
      </c>
      <c r="Q1294" s="278">
        <f>IF('statement of marks'!BV47="","",'statement of marks'!BV47)</f>
        <v>100</v>
      </c>
      <c r="R1294" s="270">
        <f>IF('statement of marks'!BW47="","",'statement of marks'!BW47)</f>
        <v>70</v>
      </c>
      <c r="S1294" s="944"/>
      <c r="T1294" s="270">
        <f>IF('statement of marks'!BX47="","",'statement of marks'!BX47)</f>
        <v>30</v>
      </c>
      <c r="U1294" s="277">
        <f>IF('statement of marks'!BY47="","",'statement of marks'!BY47)</f>
        <v>100</v>
      </c>
      <c r="V1294" s="279">
        <f>IF('statement of marks'!BZ47="","",'statement of marks'!BZ47)</f>
        <v>200</v>
      </c>
      <c r="W1294" s="270">
        <f>IF('statement of marks'!CA47="","",'statement of marks'!CA47)</f>
        <v>100</v>
      </c>
      <c r="X1294" s="271" t="str">
        <f>IF('statement of marks'!CB47="","",'statement of marks'!CB47)</f>
        <v>A</v>
      </c>
    </row>
    <row r="1295" spans="1:24" ht="15" customHeight="1">
      <c r="A1295" s="283"/>
      <c r="B1295" s="774" t="str">
        <f>IF('statement of marks'!$CE$3="","",'statement of marks'!$CE$3)</f>
        <v>MATHEMATICS</v>
      </c>
      <c r="C1295" s="784"/>
      <c r="D1295" s="270">
        <f>IF('statement of marks'!CE47="","",'statement of marks'!CE47)</f>
        <v>5</v>
      </c>
      <c r="E1295" s="270">
        <f>IF('statement of marks'!CF47="","",'statement of marks'!CF47)</f>
        <v>5</v>
      </c>
      <c r="F1295" s="277">
        <f>IF('statement of marks'!CG47="","",'statement of marks'!CG47)</f>
        <v>10</v>
      </c>
      <c r="G1295" s="270">
        <f>IF('statement of marks'!CH47="","",'statement of marks'!CH47)</f>
        <v>5</v>
      </c>
      <c r="H1295" s="270">
        <f>IF('statement of marks'!CI47="","",'statement of marks'!CI47)</f>
        <v>5</v>
      </c>
      <c r="I1295" s="277">
        <f>IF('statement of marks'!CJ47="","",'statement of marks'!CJ47)</f>
        <v>10</v>
      </c>
      <c r="J1295" s="270">
        <f>IF('statement of marks'!CK47="","",'statement of marks'!CK47)</f>
        <v>5</v>
      </c>
      <c r="K1295" s="270">
        <f>IF('statement of marks'!CL47="","",'statement of marks'!CL47)</f>
        <v>5</v>
      </c>
      <c r="L1295" s="277">
        <f>IF('statement of marks'!CM47="","",'statement of marks'!CM47)</f>
        <v>10</v>
      </c>
      <c r="M1295" s="270">
        <f>IF('statement of marks'!CO47="","",'statement of marks'!CO47)</f>
        <v>30</v>
      </c>
      <c r="N1295" s="944">
        <f>IF('statement of marks'!CP47="","",'statement of marks'!CP47)</f>
        <v>30</v>
      </c>
      <c r="O1295" s="270">
        <f>IF('statement of marks'!CQ47="","",'statement of marks'!CQ47)</f>
        <v>10</v>
      </c>
      <c r="P1295" s="277">
        <f>IF('statement of marks'!CR47="","",'statement of marks'!CR47)</f>
        <v>70</v>
      </c>
      <c r="Q1295" s="278">
        <f>IF('statement of marks'!CS47="","",'statement of marks'!CS47)</f>
        <v>100</v>
      </c>
      <c r="R1295" s="270">
        <f>IF('statement of marks'!CT47="","",'statement of marks'!CT47)</f>
        <v>40</v>
      </c>
      <c r="S1295" s="944">
        <f>IF('statement of marks'!CU47="","",'statement of marks'!CU47)</f>
        <v>40</v>
      </c>
      <c r="T1295" s="270">
        <f>IF('statement of marks'!CV47="","",'statement of marks'!CV47)</f>
        <v>20</v>
      </c>
      <c r="U1295" s="277">
        <f>IF('statement of marks'!CW47="","",'statement of marks'!CW47)</f>
        <v>100</v>
      </c>
      <c r="V1295" s="279">
        <f>IF('statement of marks'!CX47="","",'statement of marks'!CX47)</f>
        <v>200</v>
      </c>
      <c r="W1295" s="270">
        <f>IF('statement of marks'!CY47="","",'statement of marks'!CY47)</f>
        <v>100</v>
      </c>
      <c r="X1295" s="271" t="str">
        <f>IF('statement of marks'!CZ47="","",'statement of marks'!CZ47)</f>
        <v>A</v>
      </c>
    </row>
    <row r="1296" spans="1:24" ht="15" customHeight="1">
      <c r="A1296" s="283"/>
      <c r="B1296" s="774" t="str">
        <f>IF('statement of marks'!$DC$3="","",'statement of marks'!$DC$3)</f>
        <v>SCIENCE</v>
      </c>
      <c r="C1296" s="784"/>
      <c r="D1296" s="270">
        <f>IF('statement of marks'!DC47="","",'statement of marks'!DC47)</f>
        <v>5</v>
      </c>
      <c r="E1296" s="270">
        <f>IF('statement of marks'!DD47="","",'statement of marks'!DD47)</f>
        <v>5</v>
      </c>
      <c r="F1296" s="277">
        <f>IF('statement of marks'!DE47="","",'statement of marks'!DE47)</f>
        <v>10</v>
      </c>
      <c r="G1296" s="270">
        <f>IF('statement of marks'!DF47="","",'statement of marks'!DF47)</f>
        <v>5</v>
      </c>
      <c r="H1296" s="270">
        <f>IF('statement of marks'!DG47="","",'statement of marks'!DG47)</f>
        <v>5</v>
      </c>
      <c r="I1296" s="277">
        <f>IF('statement of marks'!DH47="","",'statement of marks'!DH47)</f>
        <v>10</v>
      </c>
      <c r="J1296" s="270">
        <f>IF('statement of marks'!DI47="","",'statement of marks'!DI47)</f>
        <v>5</v>
      </c>
      <c r="K1296" s="270">
        <f>IF('statement of marks'!DJ47="","",'statement of marks'!DJ47)</f>
        <v>5</v>
      </c>
      <c r="L1296" s="277">
        <f>IF('statement of marks'!DK47="","",'statement of marks'!DK47)</f>
        <v>10</v>
      </c>
      <c r="M1296" s="270">
        <f>IF('statement of marks'!DM47="","",'statement of marks'!DM47)</f>
        <v>50</v>
      </c>
      <c r="N1296" s="944"/>
      <c r="O1296" s="270">
        <f>IF('statement of marks'!DN47="","",'statement of marks'!DN47)</f>
        <v>20</v>
      </c>
      <c r="P1296" s="277">
        <f>IF('statement of marks'!DO47="","",'statement of marks'!DO47)</f>
        <v>70</v>
      </c>
      <c r="Q1296" s="278">
        <f>IF('statement of marks'!DP47="","",'statement of marks'!DP47)</f>
        <v>100</v>
      </c>
      <c r="R1296" s="270">
        <f>IF('statement of marks'!DQ47="","",'statement of marks'!DQ47)</f>
        <v>70</v>
      </c>
      <c r="S1296" s="944"/>
      <c r="T1296" s="270">
        <f>IF('statement of marks'!DR47="","",'statement of marks'!DR47)</f>
        <v>30</v>
      </c>
      <c r="U1296" s="277">
        <f>IF('statement of marks'!DS47="","",'statement of marks'!DS47)</f>
        <v>100</v>
      </c>
      <c r="V1296" s="279">
        <f>IF('statement of marks'!DT47="","",'statement of marks'!DT47)</f>
        <v>200</v>
      </c>
      <c r="W1296" s="270">
        <f>IF('statement of marks'!DU47="","",'statement of marks'!DU47)</f>
        <v>100</v>
      </c>
      <c r="X1296" s="271" t="str">
        <f>IF('statement of marks'!DV47="","",'statement of marks'!DV47)</f>
        <v>A</v>
      </c>
    </row>
    <row r="1297" spans="1:24" ht="15" customHeight="1">
      <c r="A1297" s="283"/>
      <c r="B1297" s="774" t="str">
        <f>IF('statement of marks'!$DY$3="","",'statement of marks'!$DY$3)</f>
        <v>SOCIAL STUDIES</v>
      </c>
      <c r="C1297" s="784"/>
      <c r="D1297" s="270">
        <f>IF('statement of marks'!DY47="","",'statement of marks'!DY47)</f>
        <v>5</v>
      </c>
      <c r="E1297" s="270">
        <f>IF('statement of marks'!DZ47="","",'statement of marks'!DZ47)</f>
        <v>5</v>
      </c>
      <c r="F1297" s="277">
        <f>IF('statement of marks'!EA47="","",'statement of marks'!EA47)</f>
        <v>10</v>
      </c>
      <c r="G1297" s="270">
        <f>IF('statement of marks'!EB47="","",'statement of marks'!EB47)</f>
        <v>5</v>
      </c>
      <c r="H1297" s="270">
        <f>IF('statement of marks'!EC47="","",'statement of marks'!EC47)</f>
        <v>5</v>
      </c>
      <c r="I1297" s="277">
        <f>IF('statement of marks'!ED47="","",'statement of marks'!ED47)</f>
        <v>10</v>
      </c>
      <c r="J1297" s="270">
        <f>IF('statement of marks'!EE47="","",'statement of marks'!EE47)</f>
        <v>5</v>
      </c>
      <c r="K1297" s="270">
        <f>IF('statement of marks'!EF47="","",'statement of marks'!EF47)</f>
        <v>5</v>
      </c>
      <c r="L1297" s="277">
        <f>IF('statement of marks'!EG47="","",'statement of marks'!EG47)</f>
        <v>10</v>
      </c>
      <c r="M1297" s="270">
        <f>IF('statement of marks'!EI47="","",'statement of marks'!EI47)</f>
        <v>50</v>
      </c>
      <c r="N1297" s="944"/>
      <c r="O1297" s="270">
        <f>IF('statement of marks'!EJ47="","",'statement of marks'!EJ47)</f>
        <v>20</v>
      </c>
      <c r="P1297" s="277">
        <f>IF('statement of marks'!EK47="","",'statement of marks'!EK47)</f>
        <v>70</v>
      </c>
      <c r="Q1297" s="278">
        <f>IF('statement of marks'!EL47="","",'statement of marks'!EL47)</f>
        <v>100</v>
      </c>
      <c r="R1297" s="270">
        <f>IF('statement of marks'!EM47="","",'statement of marks'!EM47)</f>
        <v>70</v>
      </c>
      <c r="S1297" s="944"/>
      <c r="T1297" s="270">
        <f>IF('statement of marks'!EN47="","",'statement of marks'!EN47)</f>
        <v>30</v>
      </c>
      <c r="U1297" s="277">
        <f>IF('statement of marks'!EO47="","",'statement of marks'!EO47)</f>
        <v>100</v>
      </c>
      <c r="V1297" s="279">
        <f>IF('statement of marks'!EP47="","",'statement of marks'!EP47)</f>
        <v>200</v>
      </c>
      <c r="W1297" s="270">
        <f>IF('statement of marks'!EQ47="","",'statement of marks'!EQ47)</f>
        <v>100</v>
      </c>
      <c r="X1297" s="271" t="str">
        <f>IF('statement of marks'!ER47="","",'statement of marks'!ER47)</f>
        <v>A</v>
      </c>
    </row>
    <row r="1298" spans="1:24" ht="15" customHeight="1">
      <c r="A1298" s="283"/>
      <c r="B1298" s="774" t="s">
        <v>173</v>
      </c>
      <c r="C1298" s="784"/>
      <c r="D1298" s="792" t="s">
        <v>168</v>
      </c>
      <c r="E1298" s="792"/>
      <c r="F1298" s="792"/>
      <c r="G1298" s="792" t="s">
        <v>169</v>
      </c>
      <c r="H1298" s="792"/>
      <c r="I1298" s="792"/>
      <c r="J1298" s="792" t="s">
        <v>178</v>
      </c>
      <c r="K1298" s="792"/>
      <c r="L1298" s="792"/>
      <c r="M1298" s="792" t="s">
        <v>170</v>
      </c>
      <c r="N1298" s="792"/>
      <c r="O1298" s="792"/>
      <c r="P1298" s="792"/>
      <c r="Q1298" s="792" t="s">
        <v>223</v>
      </c>
      <c r="R1298" s="792"/>
      <c r="S1298" s="792"/>
      <c r="T1298" s="792"/>
      <c r="U1298" s="280"/>
      <c r="V1298" s="792" t="s">
        <v>218</v>
      </c>
      <c r="W1298" s="792"/>
      <c r="X1298" s="827"/>
    </row>
    <row r="1299" spans="1:24" ht="15" customHeight="1">
      <c r="A1299" s="284"/>
      <c r="B1299" s="828" t="s">
        <v>167</v>
      </c>
      <c r="C1299" s="829"/>
      <c r="D1299" s="830">
        <f>IF('statement of marks'!EU$6="","",'statement of marks'!EU$6)</f>
        <v>20</v>
      </c>
      <c r="E1299" s="830"/>
      <c r="F1299" s="830"/>
      <c r="G1299" s="830">
        <f>IF('statement of marks'!EV$6="","",'statement of marks'!EV$6)</f>
        <v>20</v>
      </c>
      <c r="H1299" s="830"/>
      <c r="I1299" s="830"/>
      <c r="J1299" s="830">
        <f>IF('statement of marks'!EX$6="","",'statement of marks'!EX$6)</f>
        <v>20</v>
      </c>
      <c r="K1299" s="830"/>
      <c r="L1299" s="830"/>
      <c r="M1299" s="830">
        <f>IF('statement of marks'!EW$6="","",'statement of marks'!EW$6)</f>
        <v>20</v>
      </c>
      <c r="N1299" s="830"/>
      <c r="O1299" s="830"/>
      <c r="P1299" s="830"/>
      <c r="Q1299" s="830">
        <f>IF('statement of marks'!EY$6="","",'statement of marks'!EY$6)</f>
        <v>20</v>
      </c>
      <c r="R1299" s="830"/>
      <c r="S1299" s="830"/>
      <c r="T1299" s="830"/>
      <c r="U1299" s="289"/>
      <c r="V1299" s="272">
        <f>IF('statement of marks'!EZ$6="","",'statement of marks'!EZ$6)</f>
        <v>100</v>
      </c>
      <c r="W1299" s="272" t="s">
        <v>222</v>
      </c>
      <c r="X1299" s="276" t="s">
        <v>69</v>
      </c>
    </row>
    <row r="1300" spans="1:24" ht="15" customHeight="1">
      <c r="A1300" s="283"/>
      <c r="B1300" s="774" t="str">
        <f>IF('statement of marks'!$EU$3="","",'statement of marks'!$EU$3)</f>
        <v>WORK EXPERIENCE</v>
      </c>
      <c r="C1300" s="784"/>
      <c r="D1300" s="783">
        <f>IF('statement of marks'!EU47="","",'statement of marks'!EU47)</f>
        <v>20</v>
      </c>
      <c r="E1300" s="783"/>
      <c r="F1300" s="783"/>
      <c r="G1300" s="783">
        <f>IF('statement of marks'!EV47="","",'statement of marks'!EV47)</f>
        <v>20</v>
      </c>
      <c r="H1300" s="783"/>
      <c r="I1300" s="783"/>
      <c r="J1300" s="783">
        <f>IF('statement of marks'!EX47="","",'statement of marks'!EX47)</f>
        <v>20</v>
      </c>
      <c r="K1300" s="783"/>
      <c r="L1300" s="783"/>
      <c r="M1300" s="783">
        <f>IF('statement of marks'!EW47="","",'statement of marks'!EW47)</f>
        <v>20</v>
      </c>
      <c r="N1300" s="783"/>
      <c r="O1300" s="783"/>
      <c r="P1300" s="783"/>
      <c r="Q1300" s="783">
        <f>IF('statement of marks'!EY47="","",'statement of marks'!EY47)</f>
        <v>20</v>
      </c>
      <c r="R1300" s="783"/>
      <c r="S1300" s="783"/>
      <c r="T1300" s="783"/>
      <c r="U1300" s="280"/>
      <c r="V1300" s="280">
        <f>IF('statement of marks'!EZ47="","",'statement of marks'!EZ47)</f>
        <v>100</v>
      </c>
      <c r="W1300" s="280">
        <f>IF('statement of marks'!FA47="","",'statement of marks'!FA47)</f>
        <v>100</v>
      </c>
      <c r="X1300" s="281" t="str">
        <f>IF('statement of marks'!FB47="","",'statement of marks'!FB47)</f>
        <v>A</v>
      </c>
    </row>
    <row r="1301" spans="1:24" ht="15" customHeight="1">
      <c r="A1301" s="283"/>
      <c r="B1301" s="774" t="str">
        <f>IF('statement of marks'!$FE$3="","",'statement of marks'!$FE$3)</f>
        <v>ART EDUCATION</v>
      </c>
      <c r="C1301" s="784"/>
      <c r="D1301" s="783">
        <f>IF('statement of marks'!FE47="","",'statement of marks'!FE47)</f>
        <v>20</v>
      </c>
      <c r="E1301" s="783"/>
      <c r="F1301" s="783"/>
      <c r="G1301" s="783">
        <f>IF('statement of marks'!FF47="","",'statement of marks'!FF47)</f>
        <v>20</v>
      </c>
      <c r="H1301" s="783"/>
      <c r="I1301" s="783"/>
      <c r="J1301" s="783">
        <f>IF('statement of marks'!FH47="","",'statement of marks'!FH47)</f>
        <v>20</v>
      </c>
      <c r="K1301" s="783"/>
      <c r="L1301" s="783"/>
      <c r="M1301" s="783">
        <f>IF('statement of marks'!FG47="","",'statement of marks'!FG47)</f>
        <v>20</v>
      </c>
      <c r="N1301" s="783"/>
      <c r="O1301" s="783"/>
      <c r="P1301" s="783"/>
      <c r="Q1301" s="783">
        <f>IF('statement of marks'!FI47="","",'statement of marks'!FI47)</f>
        <v>20</v>
      </c>
      <c r="R1301" s="783"/>
      <c r="S1301" s="783"/>
      <c r="T1301" s="783"/>
      <c r="U1301" s="280"/>
      <c r="V1301" s="280">
        <f>IF('statement of marks'!FJ47="","",'statement of marks'!FJ47)</f>
        <v>100</v>
      </c>
      <c r="W1301" s="280">
        <f>IF('statement of marks'!FK47="","",'statement of marks'!FK47)</f>
        <v>100</v>
      </c>
      <c r="X1301" s="281" t="str">
        <f>IF('statement of marks'!FL47="","",'statement of marks'!FL47)</f>
        <v>A</v>
      </c>
    </row>
    <row r="1302" spans="1:24" ht="15" customHeight="1">
      <c r="A1302" s="283"/>
      <c r="B1302" s="774" t="str">
        <f>IF('statement of marks'!$FO$3="","",'statement of marks'!$FO$3)</f>
        <v>PHYSICIAL EDUCATION</v>
      </c>
      <c r="C1302" s="784"/>
      <c r="D1302" s="783">
        <f>IF('statement of marks'!FO47="","",'statement of marks'!FO47)</f>
        <v>20</v>
      </c>
      <c r="E1302" s="783"/>
      <c r="F1302" s="783"/>
      <c r="G1302" s="783">
        <f>IF('statement of marks'!FP47="","",'statement of marks'!FP47)</f>
        <v>20</v>
      </c>
      <c r="H1302" s="783"/>
      <c r="I1302" s="783"/>
      <c r="J1302" s="783">
        <f>IF('statement of marks'!FR47="","",'statement of marks'!FR47)</f>
        <v>20</v>
      </c>
      <c r="K1302" s="783"/>
      <c r="L1302" s="783"/>
      <c r="M1302" s="783">
        <f>IF('statement of marks'!FQ47="","",'statement of marks'!FQ47)</f>
        <v>20</v>
      </c>
      <c r="N1302" s="783"/>
      <c r="O1302" s="783"/>
      <c r="P1302" s="783"/>
      <c r="Q1302" s="783">
        <f>IF('statement of marks'!FS47="","",'statement of marks'!FS47)</f>
        <v>20</v>
      </c>
      <c r="R1302" s="783"/>
      <c r="S1302" s="783"/>
      <c r="T1302" s="783"/>
      <c r="U1302" s="280"/>
      <c r="V1302" s="280">
        <f>IF('statement of marks'!FT47="","",'statement of marks'!FT47)</f>
        <v>100</v>
      </c>
      <c r="W1302" s="280">
        <f>IF('statement of marks'!FU47="","",'statement of marks'!FU47)</f>
        <v>100</v>
      </c>
      <c r="X1302" s="281" t="str">
        <f>IF('statement of marks'!FV47="","",'statement of marks'!FV47)</f>
        <v>A</v>
      </c>
    </row>
    <row r="1303" spans="1:24" ht="15" customHeight="1">
      <c r="A1303" s="283"/>
      <c r="B1303" s="771" t="s">
        <v>174</v>
      </c>
      <c r="C1303" s="774"/>
      <c r="D1303" s="792" t="str">
        <f>details!$DZ$3</f>
        <v>AUGUST</v>
      </c>
      <c r="E1303" s="792"/>
      <c r="F1303" s="792"/>
      <c r="G1303" s="792" t="str">
        <f>details!$ED$3</f>
        <v>OCTOBER</v>
      </c>
      <c r="H1303" s="792"/>
      <c r="I1303" s="792"/>
      <c r="J1303" s="792" t="str">
        <f>details!$EL$3</f>
        <v>FEBURARY</v>
      </c>
      <c r="K1303" s="792"/>
      <c r="L1303" s="792"/>
      <c r="M1303" s="792" t="str">
        <f>details!$EH$3</f>
        <v>DECEMBER</v>
      </c>
      <c r="N1303" s="792"/>
      <c r="O1303" s="792"/>
      <c r="P1303" s="792"/>
      <c r="Q1303" s="792" t="str">
        <f>details!$EP$3</f>
        <v>GRAND TOAL</v>
      </c>
      <c r="R1303" s="792"/>
      <c r="S1303" s="792"/>
      <c r="T1303" s="792"/>
      <c r="U1303" s="759" t="s">
        <v>119</v>
      </c>
      <c r="V1303" s="760"/>
      <c r="W1303" s="760"/>
      <c r="X1303" s="761"/>
    </row>
    <row r="1304" spans="1:24" ht="15" customHeight="1">
      <c r="A1304" s="283"/>
      <c r="B1304" s="774" t="s">
        <v>176</v>
      </c>
      <c r="C1304" s="784"/>
      <c r="D1304" s="826" t="str">
        <f>IF(details!EA47="","",details!EA47)</f>
        <v/>
      </c>
      <c r="E1304" s="826"/>
      <c r="F1304" s="826"/>
      <c r="G1304" s="826" t="str">
        <f>IF(details!EE47="","",details!EE47)</f>
        <v/>
      </c>
      <c r="H1304" s="826"/>
      <c r="I1304" s="826"/>
      <c r="J1304" s="826" t="str">
        <f>IF(details!EM47="","",details!EM47)</f>
        <v/>
      </c>
      <c r="K1304" s="826"/>
      <c r="L1304" s="826"/>
      <c r="M1304" s="826" t="str">
        <f>IF(details!EI47="","",details!EI47)</f>
        <v/>
      </c>
      <c r="N1304" s="826"/>
      <c r="O1304" s="826"/>
      <c r="P1304" s="826"/>
      <c r="Q1304" s="826" t="str">
        <f>IF(details!EQ47="","",details!EQ47)</f>
        <v/>
      </c>
      <c r="R1304" s="826"/>
      <c r="S1304" s="826"/>
      <c r="T1304" s="826"/>
      <c r="U1304" s="762">
        <f>'statement of marks'!$HL$108</f>
        <v>45046</v>
      </c>
      <c r="V1304" s="763"/>
      <c r="W1304" s="763"/>
      <c r="X1304" s="764"/>
    </row>
    <row r="1305" spans="1:24" ht="15" customHeight="1">
      <c r="A1305" s="283"/>
      <c r="B1305" s="823" t="s">
        <v>175</v>
      </c>
      <c r="C1305" s="824"/>
      <c r="D1305" s="825" t="str">
        <f>IF(details!DZ47="","",details!DZ47)</f>
        <v/>
      </c>
      <c r="E1305" s="825"/>
      <c r="F1305" s="825"/>
      <c r="G1305" s="825" t="str">
        <f>IF(details!ED47="","",details!ED47)</f>
        <v/>
      </c>
      <c r="H1305" s="825"/>
      <c r="I1305" s="825"/>
      <c r="J1305" s="825" t="str">
        <f>IF(details!EL47="","",details!EL47)</f>
        <v/>
      </c>
      <c r="K1305" s="825"/>
      <c r="L1305" s="825"/>
      <c r="M1305" s="825" t="str">
        <f>IF(details!EH47="","",details!EH47)</f>
        <v/>
      </c>
      <c r="N1305" s="825"/>
      <c r="O1305" s="825"/>
      <c r="P1305" s="825"/>
      <c r="Q1305" s="825" t="str">
        <f>IF(details!EP47="","",details!EP47)</f>
        <v/>
      </c>
      <c r="R1305" s="825"/>
      <c r="S1305" s="825"/>
      <c r="T1305" s="825"/>
      <c r="U1305" s="759"/>
      <c r="V1305" s="760"/>
      <c r="W1305" s="760"/>
      <c r="X1305" s="761"/>
    </row>
    <row r="1306" spans="1:24" ht="15" customHeight="1">
      <c r="A1306" s="816"/>
      <c r="B1306" s="818" t="s">
        <v>235</v>
      </c>
      <c r="C1306" s="819"/>
      <c r="D1306" s="813" t="s">
        <v>190</v>
      </c>
      <c r="E1306" s="813"/>
      <c r="F1306" s="813"/>
      <c r="G1306" s="813" t="s">
        <v>191</v>
      </c>
      <c r="H1306" s="813"/>
      <c r="I1306" s="813"/>
      <c r="J1306" s="813" t="s">
        <v>148</v>
      </c>
      <c r="K1306" s="813"/>
      <c r="L1306" s="813"/>
      <c r="M1306" s="813" t="s">
        <v>224</v>
      </c>
      <c r="N1306" s="813"/>
      <c r="O1306" s="813"/>
      <c r="P1306" s="813"/>
      <c r="Q1306" s="822" t="s">
        <v>196</v>
      </c>
      <c r="R1306" s="822"/>
      <c r="S1306" s="822"/>
      <c r="T1306" s="822"/>
      <c r="U1306" s="813" t="s">
        <v>233</v>
      </c>
      <c r="V1306" s="813"/>
      <c r="W1306" s="813"/>
      <c r="X1306" s="815"/>
    </row>
    <row r="1307" spans="1:24" ht="15" customHeight="1">
      <c r="A1307" s="817"/>
      <c r="B1307" s="820"/>
      <c r="C1307" s="821"/>
      <c r="D1307" s="813">
        <f>'statement of marks'!HJ47</f>
        <v>1200</v>
      </c>
      <c r="E1307" s="813"/>
      <c r="F1307" s="813"/>
      <c r="G1307" s="813">
        <f>'statement of marks'!HK47</f>
        <v>1200</v>
      </c>
      <c r="H1307" s="813"/>
      <c r="I1307" s="813"/>
      <c r="J1307" s="814">
        <f>'statement of marks'!HL47</f>
        <v>100</v>
      </c>
      <c r="K1307" s="814"/>
      <c r="L1307" s="814"/>
      <c r="M1307" s="813" t="str">
        <f>'statement of marks'!HO47</f>
        <v>A</v>
      </c>
      <c r="N1307" s="813"/>
      <c r="O1307" s="813"/>
      <c r="P1307" s="813"/>
      <c r="Q1307" s="813">
        <f>'statement of marks'!HN47</f>
        <v>0</v>
      </c>
      <c r="R1307" s="813"/>
      <c r="S1307" s="813"/>
      <c r="T1307" s="813"/>
      <c r="U1307" s="813" t="str">
        <f>'statement of marks'!HI47</f>
        <v>PASSED</v>
      </c>
      <c r="V1307" s="813"/>
      <c r="W1307" s="813"/>
      <c r="X1307" s="815"/>
    </row>
    <row r="1308" spans="1:24" ht="15" customHeight="1">
      <c r="A1308" s="283"/>
      <c r="B1308" s="811" t="s">
        <v>177</v>
      </c>
      <c r="C1308" s="812"/>
      <c r="D1308" s="792"/>
      <c r="E1308" s="792"/>
      <c r="F1308" s="792"/>
      <c r="G1308" s="792"/>
      <c r="H1308" s="792"/>
      <c r="I1308" s="792"/>
      <c r="J1308" s="792"/>
      <c r="K1308" s="792"/>
      <c r="L1308" s="792"/>
      <c r="M1308" s="792"/>
      <c r="N1308" s="792"/>
      <c r="O1308" s="792"/>
      <c r="P1308" s="792"/>
      <c r="Q1308" s="792"/>
      <c r="R1308" s="792"/>
      <c r="S1308" s="792"/>
      <c r="T1308" s="792"/>
      <c r="U1308" s="793"/>
      <c r="V1308" s="794"/>
      <c r="W1308" s="794"/>
      <c r="X1308" s="804"/>
    </row>
    <row r="1309" spans="1:24" ht="15" customHeight="1">
      <c r="A1309" s="283"/>
      <c r="B1309" s="809" t="s">
        <v>162</v>
      </c>
      <c r="C1309" s="810"/>
      <c r="D1309" s="792"/>
      <c r="E1309" s="792"/>
      <c r="F1309" s="792"/>
      <c r="G1309" s="792"/>
      <c r="H1309" s="792"/>
      <c r="I1309" s="792"/>
      <c r="J1309" s="792"/>
      <c r="K1309" s="792"/>
      <c r="L1309" s="792"/>
      <c r="M1309" s="792"/>
      <c r="N1309" s="792"/>
      <c r="O1309" s="792"/>
      <c r="P1309" s="792"/>
      <c r="Q1309" s="792"/>
      <c r="R1309" s="792"/>
      <c r="S1309" s="792"/>
      <c r="T1309" s="792"/>
      <c r="U1309" s="796"/>
      <c r="V1309" s="797"/>
      <c r="W1309" s="797"/>
      <c r="X1309" s="805"/>
    </row>
    <row r="1310" spans="1:24" ht="15" customHeight="1">
      <c r="A1310" s="283"/>
      <c r="B1310" s="811" t="s">
        <v>163</v>
      </c>
      <c r="C1310" s="812"/>
      <c r="D1310" s="792"/>
      <c r="E1310" s="792"/>
      <c r="F1310" s="792"/>
      <c r="G1310" s="792"/>
      <c r="H1310" s="792"/>
      <c r="I1310" s="792"/>
      <c r="J1310" s="792"/>
      <c r="K1310" s="792"/>
      <c r="L1310" s="792"/>
      <c r="M1310" s="792"/>
      <c r="N1310" s="792"/>
      <c r="O1310" s="792"/>
      <c r="P1310" s="792"/>
      <c r="Q1310" s="793" t="s">
        <v>225</v>
      </c>
      <c r="R1310" s="794"/>
      <c r="S1310" s="794"/>
      <c r="T1310" s="795"/>
      <c r="U1310" s="806"/>
      <c r="V1310" s="807"/>
      <c r="W1310" s="807"/>
      <c r="X1310" s="808"/>
    </row>
    <row r="1311" spans="1:24" ht="15" customHeight="1">
      <c r="A1311" s="283"/>
      <c r="B1311" s="802" t="s">
        <v>164</v>
      </c>
      <c r="C1311" s="803"/>
      <c r="D1311" s="792"/>
      <c r="E1311" s="792"/>
      <c r="F1311" s="792"/>
      <c r="G1311" s="792"/>
      <c r="H1311" s="792"/>
      <c r="I1311" s="792"/>
      <c r="J1311" s="792"/>
      <c r="K1311" s="792"/>
      <c r="L1311" s="792"/>
      <c r="M1311" s="792"/>
      <c r="N1311" s="792"/>
      <c r="O1311" s="792"/>
      <c r="P1311" s="792"/>
      <c r="Q1311" s="796"/>
      <c r="R1311" s="797"/>
      <c r="S1311" s="797"/>
      <c r="T1311" s="798"/>
      <c r="U1311" s="785" t="s">
        <v>164</v>
      </c>
      <c r="V1311" s="785"/>
      <c r="W1311" s="785"/>
      <c r="X1311" s="786"/>
    </row>
    <row r="1312" spans="1:24" ht="15" customHeight="1" thickBot="1">
      <c r="A1312" s="282"/>
      <c r="B1312" s="787" t="s">
        <v>226</v>
      </c>
      <c r="C1312" s="788"/>
      <c r="D1312" s="789"/>
      <c r="E1312" s="789"/>
      <c r="F1312" s="789"/>
      <c r="G1312" s="789"/>
      <c r="H1312" s="789"/>
      <c r="I1312" s="789"/>
      <c r="J1312" s="789"/>
      <c r="K1312" s="789"/>
      <c r="L1312" s="789"/>
      <c r="M1312" s="789"/>
      <c r="N1312" s="789"/>
      <c r="O1312" s="789"/>
      <c r="P1312" s="789"/>
      <c r="Q1312" s="799"/>
      <c r="R1312" s="800"/>
      <c r="S1312" s="800"/>
      <c r="T1312" s="801"/>
      <c r="U1312" s="790" t="s">
        <v>180</v>
      </c>
      <c r="V1312" s="790"/>
      <c r="W1312" s="790"/>
      <c r="X1312" s="791"/>
    </row>
    <row r="1313" spans="1:24" ht="15" customHeight="1">
      <c r="A1313" s="285"/>
      <c r="B1313" s="765" t="s">
        <v>179</v>
      </c>
      <c r="C1313" s="766"/>
      <c r="D1313" s="766"/>
      <c r="E1313" s="766"/>
      <c r="F1313" s="766"/>
      <c r="G1313" s="766"/>
      <c r="H1313" s="766"/>
      <c r="I1313" s="766"/>
      <c r="J1313" s="766"/>
      <c r="K1313" s="766"/>
      <c r="L1313" s="766"/>
      <c r="M1313" s="766"/>
      <c r="N1313" s="766"/>
      <c r="O1313" s="766"/>
      <c r="P1313" s="766"/>
      <c r="Q1313" s="766"/>
      <c r="R1313" s="766"/>
      <c r="S1313" s="766"/>
      <c r="T1313" s="766"/>
      <c r="U1313" s="766"/>
      <c r="V1313" s="766"/>
      <c r="W1313" s="766"/>
      <c r="X1313" s="767"/>
    </row>
    <row r="1314" spans="1:24" ht="15" customHeight="1">
      <c r="A1314" s="283"/>
      <c r="B1314" s="768" t="str">
        <f>IF('statement of marks'!$A$1="","",'statement of marks'!$A$1)</f>
        <v>GOVT. HR. SEC. SCHOOL, MARJEEVI, NIMBAHERA</v>
      </c>
      <c r="C1314" s="769"/>
      <c r="D1314" s="769"/>
      <c r="E1314" s="769"/>
      <c r="F1314" s="769"/>
      <c r="G1314" s="769"/>
      <c r="H1314" s="769"/>
      <c r="I1314" s="769"/>
      <c r="J1314" s="769"/>
      <c r="K1314" s="769"/>
      <c r="L1314" s="769"/>
      <c r="M1314" s="769"/>
      <c r="N1314" s="769"/>
      <c r="O1314" s="769"/>
      <c r="P1314" s="769"/>
      <c r="Q1314" s="769"/>
      <c r="R1314" s="769"/>
      <c r="S1314" s="769"/>
      <c r="T1314" s="769"/>
      <c r="U1314" s="769"/>
      <c r="V1314" s="769"/>
      <c r="W1314" s="769"/>
      <c r="X1314" s="770"/>
    </row>
    <row r="1315" spans="1:24" ht="15" customHeight="1">
      <c r="A1315" s="283"/>
      <c r="B1315" s="771" t="s">
        <v>118</v>
      </c>
      <c r="C1315" s="771"/>
      <c r="D1315" s="771" t="str">
        <f>IF('statement of marks'!$H$3="","",'statement of marks'!$H$3)</f>
        <v>2022-23</v>
      </c>
      <c r="E1315" s="771"/>
      <c r="F1315" s="771"/>
      <c r="G1315" s="771"/>
      <c r="H1315" s="771"/>
      <c r="I1315" s="771"/>
      <c r="J1315" s="771"/>
      <c r="K1315" s="771"/>
      <c r="L1315" s="771"/>
      <c r="M1315" s="771"/>
      <c r="N1315" s="771"/>
      <c r="O1315" s="771"/>
      <c r="P1315" s="771"/>
      <c r="Q1315" s="771"/>
      <c r="R1315" s="771"/>
      <c r="S1315" s="771"/>
      <c r="T1315" s="771"/>
      <c r="U1315" s="771"/>
      <c r="V1315" s="771"/>
      <c r="W1315" s="771"/>
      <c r="X1315" s="772"/>
    </row>
    <row r="1316" spans="1:24" ht="15" customHeight="1">
      <c r="A1316" s="283"/>
      <c r="B1316" s="771" t="s">
        <v>158</v>
      </c>
      <c r="C1316" s="771"/>
      <c r="D1316" s="771" t="str">
        <f>IF('statement of marks'!I48="","",'statement of marks'!I48)</f>
        <v>A42</v>
      </c>
      <c r="E1316" s="771"/>
      <c r="F1316" s="771"/>
      <c r="G1316" s="771"/>
      <c r="H1316" s="771"/>
      <c r="I1316" s="771"/>
      <c r="J1316" s="771"/>
      <c r="K1316" s="771"/>
      <c r="L1316" s="771"/>
      <c r="M1316" s="771"/>
      <c r="N1316" s="771"/>
      <c r="O1316" s="771"/>
      <c r="P1316" s="771"/>
      <c r="Q1316" s="771"/>
      <c r="R1316" s="771"/>
      <c r="S1316" s="771"/>
      <c r="T1316" s="771"/>
      <c r="U1316" s="771"/>
      <c r="V1316" s="771"/>
      <c r="W1316" s="771"/>
      <c r="X1316" s="772"/>
    </row>
    <row r="1317" spans="1:24" ht="15" customHeight="1">
      <c r="A1317" s="283"/>
      <c r="B1317" s="771" t="s">
        <v>20</v>
      </c>
      <c r="C1317" s="771"/>
      <c r="D1317" s="771" t="str">
        <f>IF('statement of marks'!J48="","",'statement of marks'!J48)</f>
        <v>B42</v>
      </c>
      <c r="E1317" s="771"/>
      <c r="F1317" s="771"/>
      <c r="G1317" s="771"/>
      <c r="H1317" s="771"/>
      <c r="I1317" s="771"/>
      <c r="J1317" s="771"/>
      <c r="K1317" s="771"/>
      <c r="L1317" s="771"/>
      <c r="M1317" s="771"/>
      <c r="N1317" s="771"/>
      <c r="O1317" s="771"/>
      <c r="P1317" s="771"/>
      <c r="Q1317" s="771"/>
      <c r="R1317" s="771"/>
      <c r="S1317" s="771"/>
      <c r="T1317" s="771"/>
      <c r="U1317" s="771"/>
      <c r="V1317" s="771"/>
      <c r="W1317" s="771"/>
      <c r="X1317" s="772"/>
    </row>
    <row r="1318" spans="1:24" ht="15" customHeight="1">
      <c r="A1318" s="283"/>
      <c r="B1318" s="773" t="s">
        <v>21</v>
      </c>
      <c r="C1318" s="773"/>
      <c r="D1318" s="773" t="str">
        <f>IF('statement of marks'!K48="","",'statement of marks'!K48)</f>
        <v>C42</v>
      </c>
      <c r="E1318" s="773"/>
      <c r="F1318" s="773"/>
      <c r="G1318" s="771"/>
      <c r="H1318" s="771"/>
      <c r="I1318" s="771"/>
      <c r="J1318" s="771"/>
      <c r="K1318" s="771"/>
      <c r="L1318" s="771"/>
      <c r="M1318" s="771"/>
      <c r="N1318" s="771"/>
      <c r="O1318" s="771"/>
      <c r="P1318" s="771"/>
      <c r="Q1318" s="771"/>
      <c r="R1318" s="771"/>
      <c r="S1318" s="771"/>
      <c r="T1318" s="771"/>
      <c r="U1318" s="771"/>
      <c r="V1318" s="771"/>
      <c r="W1318" s="771"/>
      <c r="X1318" s="772"/>
    </row>
    <row r="1319" spans="1:24" ht="15" customHeight="1">
      <c r="A1319" s="283"/>
      <c r="B1319" s="771" t="s">
        <v>159</v>
      </c>
      <c r="C1319" s="771"/>
      <c r="D1319" s="771" t="str">
        <f>IF('statement of marks'!$G$3="","",'statement of marks'!$G$3)</f>
        <v>6 A</v>
      </c>
      <c r="E1319" s="771"/>
      <c r="F1319" s="774"/>
      <c r="G1319" s="775" t="s">
        <v>160</v>
      </c>
      <c r="H1319" s="775"/>
      <c r="I1319" s="775"/>
      <c r="J1319" s="775">
        <f>IF('statement of marks'!D48="","",'statement of marks'!D48)</f>
        <v>842</v>
      </c>
      <c r="K1319" s="775"/>
      <c r="L1319" s="775"/>
      <c r="M1319" s="776" t="s">
        <v>79</v>
      </c>
      <c r="N1319" s="938"/>
      <c r="O1319" s="775"/>
      <c r="P1319" s="775"/>
      <c r="Q1319" s="775" t="str">
        <f>IF('statement of marks'!F48="","",'statement of marks'!F48)</f>
        <v/>
      </c>
      <c r="R1319" s="775"/>
      <c r="S1319" s="775"/>
      <c r="T1319" s="777"/>
      <c r="U1319" s="778" t="str">
        <f>IF('statement of marks'!$I$3="","",'statement of marks'!$I$3)</f>
        <v>SCHOOL DISE CODE</v>
      </c>
      <c r="V1319" s="779"/>
      <c r="W1319" s="779"/>
      <c r="X1319" s="780"/>
    </row>
    <row r="1320" spans="1:24" ht="15" customHeight="1">
      <c r="A1320" s="283"/>
      <c r="B1320" s="263" t="s">
        <v>172</v>
      </c>
      <c r="C1320" s="264"/>
      <c r="D1320" s="781" t="str">
        <f>IF('statement of marks'!G48="","",'statement of marks'!G48)</f>
        <v/>
      </c>
      <c r="E1320" s="782"/>
      <c r="F1320" s="782"/>
      <c r="G1320" s="834" t="str">
        <f>IF('statement of marks'!H48="","",'statement of marks'!H48)</f>
        <v/>
      </c>
      <c r="H1320" s="834"/>
      <c r="I1320" s="834"/>
      <c r="J1320" s="834"/>
      <c r="K1320" s="834"/>
      <c r="L1320" s="834"/>
      <c r="M1320" s="834"/>
      <c r="N1320" s="834"/>
      <c r="O1320" s="834"/>
      <c r="P1320" s="834"/>
      <c r="Q1320" s="834"/>
      <c r="R1320" s="834"/>
      <c r="S1320" s="834"/>
      <c r="T1320" s="835"/>
      <c r="U1320" s="774" t="str">
        <f>IF('statement of marks'!$J$3="","",'statement of marks'!$J$3)</f>
        <v>08291009401</v>
      </c>
      <c r="V1320" s="784"/>
      <c r="W1320" s="784"/>
      <c r="X1320" s="836"/>
    </row>
    <row r="1321" spans="1:24" ht="15" customHeight="1">
      <c r="A1321" s="283"/>
      <c r="B1321" s="265" t="s">
        <v>161</v>
      </c>
      <c r="C1321" s="266" t="s">
        <v>166</v>
      </c>
      <c r="D1321" s="837" t="s">
        <v>168</v>
      </c>
      <c r="E1321" s="837"/>
      <c r="F1321" s="837"/>
      <c r="G1321" s="837" t="s">
        <v>169</v>
      </c>
      <c r="H1321" s="837"/>
      <c r="I1321" s="837"/>
      <c r="J1321" s="837" t="s">
        <v>170</v>
      </c>
      <c r="K1321" s="837"/>
      <c r="L1321" s="837"/>
      <c r="M1321" s="838" t="s">
        <v>171</v>
      </c>
      <c r="N1321" s="838"/>
      <c r="O1321" s="838"/>
      <c r="P1321" s="838"/>
      <c r="Q1321" s="839" t="s">
        <v>217</v>
      </c>
      <c r="R1321" s="841" t="s">
        <v>91</v>
      </c>
      <c r="S1321" s="841"/>
      <c r="T1321" s="841"/>
      <c r="U1321" s="842"/>
      <c r="V1321" s="783" t="s">
        <v>218</v>
      </c>
      <c r="W1321" s="783"/>
      <c r="X1321" s="831"/>
    </row>
    <row r="1322" spans="1:24" ht="15" customHeight="1">
      <c r="A1322" s="283"/>
      <c r="B1322" s="265"/>
      <c r="C1322" s="266"/>
      <c r="D1322" s="267" t="s">
        <v>219</v>
      </c>
      <c r="E1322" s="267" t="s">
        <v>220</v>
      </c>
      <c r="F1322" s="268" t="s">
        <v>221</v>
      </c>
      <c r="G1322" s="267" t="s">
        <v>219</v>
      </c>
      <c r="H1322" s="267" t="s">
        <v>220</v>
      </c>
      <c r="I1322" s="268" t="s">
        <v>221</v>
      </c>
      <c r="J1322" s="267" t="s">
        <v>219</v>
      </c>
      <c r="K1322" s="267" t="s">
        <v>220</v>
      </c>
      <c r="L1322" s="268" t="s">
        <v>221</v>
      </c>
      <c r="M1322" s="267" t="s">
        <v>219</v>
      </c>
      <c r="N1322" s="943" t="s">
        <v>332</v>
      </c>
      <c r="O1322" s="267" t="s">
        <v>220</v>
      </c>
      <c r="P1322" s="268" t="s">
        <v>221</v>
      </c>
      <c r="Q1322" s="840"/>
      <c r="R1322" s="267" t="s">
        <v>219</v>
      </c>
      <c r="S1322" s="943" t="s">
        <v>332</v>
      </c>
      <c r="T1322" s="267" t="s">
        <v>220</v>
      </c>
      <c r="U1322" s="268" t="s">
        <v>221</v>
      </c>
      <c r="V1322" s="269" t="s">
        <v>26</v>
      </c>
      <c r="W1322" s="270" t="s">
        <v>222</v>
      </c>
      <c r="X1322" s="271" t="s">
        <v>69</v>
      </c>
    </row>
    <row r="1323" spans="1:24" ht="15" customHeight="1">
      <c r="A1323" s="284"/>
      <c r="B1323" s="832" t="s">
        <v>167</v>
      </c>
      <c r="C1323" s="833"/>
      <c r="D1323" s="272">
        <f>IF('statement of marks'!L$6="","",'statement of marks'!L$6)</f>
        <v>5</v>
      </c>
      <c r="E1323" s="272">
        <f>IF('statement of marks'!M$6="","",'statement of marks'!M$6)</f>
        <v>5</v>
      </c>
      <c r="F1323" s="273">
        <f>IF('statement of marks'!N$6="","",'statement of marks'!N$6)</f>
        <v>10</v>
      </c>
      <c r="G1323" s="272">
        <f>IF('statement of marks'!O$6="","",'statement of marks'!O$6)</f>
        <v>5</v>
      </c>
      <c r="H1323" s="272">
        <f>IF('statement of marks'!P$6="","",'statement of marks'!P$6)</f>
        <v>5</v>
      </c>
      <c r="I1323" s="273">
        <f>IF('statement of marks'!Q$6="","",'statement of marks'!Q$6)</f>
        <v>10</v>
      </c>
      <c r="J1323" s="272">
        <f>IF('statement of marks'!R$6="","",'statement of marks'!R$6)</f>
        <v>5</v>
      </c>
      <c r="K1323" s="272">
        <f>IF('statement of marks'!S$6="","",'statement of marks'!S$6)</f>
        <v>5</v>
      </c>
      <c r="L1323" s="273">
        <f>IF('statement of marks'!T$6="","",'statement of marks'!T$6)</f>
        <v>10</v>
      </c>
      <c r="M1323" s="272">
        <f>IF('statement of marks'!V$6="","",'statement of marks'!V$6)</f>
        <v>30</v>
      </c>
      <c r="N1323" s="944">
        <f>IF('statement of marks'!W$6="","",'statement of marks'!W$6)</f>
        <v>30</v>
      </c>
      <c r="O1323" s="272">
        <f>IF('statement of marks'!X$6="","",'statement of marks'!X$6)</f>
        <v>10</v>
      </c>
      <c r="P1323" s="273">
        <f>IF('statement of marks'!Y$6="","",'statement of marks'!Y$6)</f>
        <v>70</v>
      </c>
      <c r="Q1323" s="274">
        <f>IF('statement of marks'!Z$6="","",'statement of marks'!Z$6)</f>
        <v>100</v>
      </c>
      <c r="R1323" s="272">
        <f>IF('statement of marks'!AA$6="","",'statement of marks'!AA$6)</f>
        <v>40</v>
      </c>
      <c r="S1323" s="944">
        <f>IF('statement of marks'!AB$6="","",'statement of marks'!AB$6)</f>
        <v>40</v>
      </c>
      <c r="T1323" s="272">
        <f>IF('statement of marks'!AC$6="","",'statement of marks'!AC$6)</f>
        <v>20</v>
      </c>
      <c r="U1323" s="273">
        <f>IF('statement of marks'!AD$6="","",'statement of marks'!AD$6)</f>
        <v>100</v>
      </c>
      <c r="V1323" s="275">
        <f>IF('statement of marks'!AE$6="","",'statement of marks'!AE$6)</f>
        <v>200</v>
      </c>
      <c r="W1323" s="272" t="str">
        <f>IF('statement of marks'!AF$6="","",'statement of marks'!AF$6)</f>
        <v/>
      </c>
      <c r="X1323" s="276" t="str">
        <f>IF('statement of marks'!AG$6="","",'statement of marks'!AG$6)</f>
        <v/>
      </c>
    </row>
    <row r="1324" spans="1:24" ht="15" customHeight="1">
      <c r="A1324" s="283"/>
      <c r="B1324" s="774" t="str">
        <f>IF('statement of marks'!$L$3="","",'statement of marks'!$L$3)</f>
        <v>HINDI</v>
      </c>
      <c r="C1324" s="784"/>
      <c r="D1324" s="270">
        <f>IF('statement of marks'!L48="","",'statement of marks'!L48)</f>
        <v>5</v>
      </c>
      <c r="E1324" s="270">
        <f>IF('statement of marks'!M48="","",'statement of marks'!M48)</f>
        <v>5</v>
      </c>
      <c r="F1324" s="277">
        <f>IF('statement of marks'!N48="","",'statement of marks'!N48)</f>
        <v>10</v>
      </c>
      <c r="G1324" s="270">
        <f>IF('statement of marks'!O48="","",'statement of marks'!O48)</f>
        <v>5</v>
      </c>
      <c r="H1324" s="270">
        <f>IF('statement of marks'!P48="","",'statement of marks'!P48)</f>
        <v>5</v>
      </c>
      <c r="I1324" s="277">
        <f>IF('statement of marks'!Q48="","",'statement of marks'!Q48)</f>
        <v>10</v>
      </c>
      <c r="J1324" s="270">
        <f>IF('statement of marks'!R48="","",'statement of marks'!R48)</f>
        <v>5</v>
      </c>
      <c r="K1324" s="270">
        <f>IF('statement of marks'!S48="","",'statement of marks'!S48)</f>
        <v>5</v>
      </c>
      <c r="L1324" s="277">
        <f>IF('statement of marks'!T48="","",'statement of marks'!T48)</f>
        <v>10</v>
      </c>
      <c r="M1324" s="270">
        <f>IF('statement of marks'!V48="","",'statement of marks'!V48)</f>
        <v>29</v>
      </c>
      <c r="N1324" s="944">
        <f>IF('statement of marks'!W48="","",'statement of marks'!W48)</f>
        <v>29</v>
      </c>
      <c r="O1324" s="270">
        <f>IF('statement of marks'!X48="","",'statement of marks'!X48)</f>
        <v>9</v>
      </c>
      <c r="P1324" s="277">
        <f>IF('statement of marks'!Y48="","",'statement of marks'!Y48)</f>
        <v>67</v>
      </c>
      <c r="Q1324" s="278">
        <f>IF('statement of marks'!Z48="","",'statement of marks'!Z48)</f>
        <v>97</v>
      </c>
      <c r="R1324" s="270">
        <f>IF('statement of marks'!AA48="","",'statement of marks'!AA48)</f>
        <v>39</v>
      </c>
      <c r="S1324" s="944">
        <f>IF('statement of marks'!AB48="","",'statement of marks'!AB48)</f>
        <v>39</v>
      </c>
      <c r="T1324" s="270">
        <f>IF('statement of marks'!AC48="","",'statement of marks'!AC48)</f>
        <v>20</v>
      </c>
      <c r="U1324" s="277">
        <f>IF('statement of marks'!AD48="","",'statement of marks'!AD48)</f>
        <v>98</v>
      </c>
      <c r="V1324" s="279">
        <f>IF('statement of marks'!AE48="","",'statement of marks'!AE48)</f>
        <v>195</v>
      </c>
      <c r="W1324" s="270">
        <f>IF('statement of marks'!AF48="","",'statement of marks'!AF48)</f>
        <v>98</v>
      </c>
      <c r="X1324" s="271" t="str">
        <f>IF('statement of marks'!AG48="","",'statement of marks'!AG48)</f>
        <v>A</v>
      </c>
    </row>
    <row r="1325" spans="1:24" ht="15" customHeight="1">
      <c r="A1325" s="283"/>
      <c r="B1325" s="774" t="str">
        <f>IF('statement of marks'!$AJ$3="","",'statement of marks'!$AJ$3)</f>
        <v>ENGLISH</v>
      </c>
      <c r="C1325" s="784"/>
      <c r="D1325" s="270">
        <f>IF('statement of marks'!AJ48="","",'statement of marks'!AJ48)</f>
        <v>5</v>
      </c>
      <c r="E1325" s="270">
        <f>IF('statement of marks'!AK48="","",'statement of marks'!AK48)</f>
        <v>5</v>
      </c>
      <c r="F1325" s="277">
        <f>IF('statement of marks'!AL48="","",'statement of marks'!AL48)</f>
        <v>10</v>
      </c>
      <c r="G1325" s="270">
        <f>IF('statement of marks'!AM48="","",'statement of marks'!AM48)</f>
        <v>5</v>
      </c>
      <c r="H1325" s="270">
        <f>IF('statement of marks'!AN48="","",'statement of marks'!AN48)</f>
        <v>5</v>
      </c>
      <c r="I1325" s="277">
        <f>IF('statement of marks'!AO48="","",'statement of marks'!AO48)</f>
        <v>10</v>
      </c>
      <c r="J1325" s="270">
        <f>IF('statement of marks'!AP48="","",'statement of marks'!AP48)</f>
        <v>5</v>
      </c>
      <c r="K1325" s="270">
        <f>IF('statement of marks'!AQ48="","",'statement of marks'!AQ48)</f>
        <v>5</v>
      </c>
      <c r="L1325" s="277">
        <f>IF('statement of marks'!AR48="","",'statement of marks'!AR48)</f>
        <v>10</v>
      </c>
      <c r="M1325" s="270">
        <f>IF('statement of marks'!AT48="","",'statement of marks'!AT48)</f>
        <v>29</v>
      </c>
      <c r="N1325" s="944">
        <f>IF('statement of marks'!AU48="","",'statement of marks'!AU48)</f>
        <v>29</v>
      </c>
      <c r="O1325" s="270">
        <f>IF('statement of marks'!AV48="","",'statement of marks'!AV48)</f>
        <v>9</v>
      </c>
      <c r="P1325" s="277">
        <f>IF('statement of marks'!AW48="","",'statement of marks'!AW48)</f>
        <v>67</v>
      </c>
      <c r="Q1325" s="278">
        <f>IF('statement of marks'!AX48="","",'statement of marks'!AX48)</f>
        <v>97</v>
      </c>
      <c r="R1325" s="270">
        <f>IF('statement of marks'!AY48="","",'statement of marks'!AY48)</f>
        <v>39</v>
      </c>
      <c r="S1325" s="944">
        <f>IF('statement of marks'!AZ48="","",'statement of marks'!AZ48)</f>
        <v>39</v>
      </c>
      <c r="T1325" s="270">
        <f>IF('statement of marks'!BA48="","",'statement of marks'!BA48)</f>
        <v>20</v>
      </c>
      <c r="U1325" s="277">
        <f>IF('statement of marks'!BB48="","",'statement of marks'!BB48)</f>
        <v>98</v>
      </c>
      <c r="V1325" s="279">
        <f>IF('statement of marks'!BC48="","",'statement of marks'!BC48)</f>
        <v>195</v>
      </c>
      <c r="W1325" s="270">
        <f>IF('statement of marks'!BD48="","",'statement of marks'!BD48)</f>
        <v>98</v>
      </c>
      <c r="X1325" s="271" t="str">
        <f>IF('statement of marks'!BE48="","",'statement of marks'!BE48)</f>
        <v>A</v>
      </c>
    </row>
    <row r="1326" spans="1:24" ht="15" customHeight="1">
      <c r="A1326" s="283"/>
      <c r="B1326" s="774" t="str">
        <f>IF('statement of marks'!BH48="s","SANSKRIT",IF('statement of marks'!BH48="u","URDU",IF('statement of marks'!BH48="g","GUJRATI",IF('statement of marks'!BH48="p","PUNJABI",IF('statement of marks'!BH48="sd","fla/kh","THIRD LANGUAGE")))))</f>
        <v>SANSKRIT</v>
      </c>
      <c r="C1326" s="784"/>
      <c r="D1326" s="270">
        <f>IF('statement of marks'!BI48="","",'statement of marks'!BI48)</f>
        <v>5</v>
      </c>
      <c r="E1326" s="270">
        <f>IF('statement of marks'!BJ48="","",'statement of marks'!BJ48)</f>
        <v>5</v>
      </c>
      <c r="F1326" s="277">
        <f>IF('statement of marks'!BK48="","",'statement of marks'!BK48)</f>
        <v>10</v>
      </c>
      <c r="G1326" s="270">
        <f>IF('statement of marks'!BL48="","",'statement of marks'!BL48)</f>
        <v>5</v>
      </c>
      <c r="H1326" s="270">
        <f>IF('statement of marks'!BM48="","",'statement of marks'!BM48)</f>
        <v>5</v>
      </c>
      <c r="I1326" s="277">
        <f>IF('statement of marks'!BN48="","",'statement of marks'!BN48)</f>
        <v>10</v>
      </c>
      <c r="J1326" s="270">
        <f>IF('statement of marks'!BO48="","",'statement of marks'!BO48)</f>
        <v>5</v>
      </c>
      <c r="K1326" s="270">
        <f>IF('statement of marks'!BP48="","",'statement of marks'!BP48)</f>
        <v>5</v>
      </c>
      <c r="L1326" s="277">
        <f>IF('statement of marks'!BQ48="","",'statement of marks'!BQ48)</f>
        <v>10</v>
      </c>
      <c r="M1326" s="270">
        <f>IF('statement of marks'!BS48="","",'statement of marks'!BS48)</f>
        <v>50</v>
      </c>
      <c r="N1326" s="944"/>
      <c r="O1326" s="270">
        <f>IF('statement of marks'!BT48="","",'statement of marks'!BT48)</f>
        <v>20</v>
      </c>
      <c r="P1326" s="277">
        <f>IF('statement of marks'!BU48="","",'statement of marks'!BU48)</f>
        <v>70</v>
      </c>
      <c r="Q1326" s="278">
        <f>IF('statement of marks'!BV48="","",'statement of marks'!BV48)</f>
        <v>100</v>
      </c>
      <c r="R1326" s="270">
        <f>IF('statement of marks'!BW48="","",'statement of marks'!BW48)</f>
        <v>70</v>
      </c>
      <c r="S1326" s="944"/>
      <c r="T1326" s="270">
        <f>IF('statement of marks'!BX48="","",'statement of marks'!BX48)</f>
        <v>30</v>
      </c>
      <c r="U1326" s="277">
        <f>IF('statement of marks'!BY48="","",'statement of marks'!BY48)</f>
        <v>100</v>
      </c>
      <c r="V1326" s="279">
        <f>IF('statement of marks'!BZ48="","",'statement of marks'!BZ48)</f>
        <v>200</v>
      </c>
      <c r="W1326" s="270">
        <f>IF('statement of marks'!CA48="","",'statement of marks'!CA48)</f>
        <v>100</v>
      </c>
      <c r="X1326" s="271" t="str">
        <f>IF('statement of marks'!CB48="","",'statement of marks'!CB48)</f>
        <v>A</v>
      </c>
    </row>
    <row r="1327" spans="1:24" ht="15" customHeight="1">
      <c r="A1327" s="283"/>
      <c r="B1327" s="774" t="str">
        <f>IF('statement of marks'!$CE$3="","",'statement of marks'!$CE$3)</f>
        <v>MATHEMATICS</v>
      </c>
      <c r="C1327" s="784"/>
      <c r="D1327" s="270">
        <f>IF('statement of marks'!CE48="","",'statement of marks'!CE48)</f>
        <v>5</v>
      </c>
      <c r="E1327" s="270">
        <f>IF('statement of marks'!CF48="","",'statement of marks'!CF48)</f>
        <v>5</v>
      </c>
      <c r="F1327" s="277">
        <f>IF('statement of marks'!CG48="","",'statement of marks'!CG48)</f>
        <v>10</v>
      </c>
      <c r="G1327" s="270">
        <f>IF('statement of marks'!CH48="","",'statement of marks'!CH48)</f>
        <v>5</v>
      </c>
      <c r="H1327" s="270">
        <f>IF('statement of marks'!CI48="","",'statement of marks'!CI48)</f>
        <v>5</v>
      </c>
      <c r="I1327" s="277">
        <f>IF('statement of marks'!CJ48="","",'statement of marks'!CJ48)</f>
        <v>10</v>
      </c>
      <c r="J1327" s="270">
        <f>IF('statement of marks'!CK48="","",'statement of marks'!CK48)</f>
        <v>5</v>
      </c>
      <c r="K1327" s="270">
        <f>IF('statement of marks'!CL48="","",'statement of marks'!CL48)</f>
        <v>5</v>
      </c>
      <c r="L1327" s="277">
        <f>IF('statement of marks'!CM48="","",'statement of marks'!CM48)</f>
        <v>10</v>
      </c>
      <c r="M1327" s="270">
        <f>IF('statement of marks'!CO48="","",'statement of marks'!CO48)</f>
        <v>29</v>
      </c>
      <c r="N1327" s="944">
        <f>IF('statement of marks'!CP48="","",'statement of marks'!CP48)</f>
        <v>29</v>
      </c>
      <c r="O1327" s="270">
        <f>IF('statement of marks'!CQ48="","",'statement of marks'!CQ48)</f>
        <v>9</v>
      </c>
      <c r="P1327" s="277">
        <f>IF('statement of marks'!CR48="","",'statement of marks'!CR48)</f>
        <v>67</v>
      </c>
      <c r="Q1327" s="278">
        <f>IF('statement of marks'!CS48="","",'statement of marks'!CS48)</f>
        <v>97</v>
      </c>
      <c r="R1327" s="270">
        <f>IF('statement of marks'!CT48="","",'statement of marks'!CT48)</f>
        <v>39</v>
      </c>
      <c r="S1327" s="944">
        <f>IF('statement of marks'!CU48="","",'statement of marks'!CU48)</f>
        <v>39</v>
      </c>
      <c r="T1327" s="270">
        <f>IF('statement of marks'!CV48="","",'statement of marks'!CV48)</f>
        <v>20</v>
      </c>
      <c r="U1327" s="277">
        <f>IF('statement of marks'!CW48="","",'statement of marks'!CW48)</f>
        <v>98</v>
      </c>
      <c r="V1327" s="279">
        <f>IF('statement of marks'!CX48="","",'statement of marks'!CX48)</f>
        <v>195</v>
      </c>
      <c r="W1327" s="270">
        <f>IF('statement of marks'!CY48="","",'statement of marks'!CY48)</f>
        <v>98</v>
      </c>
      <c r="X1327" s="271" t="str">
        <f>IF('statement of marks'!CZ48="","",'statement of marks'!CZ48)</f>
        <v>A</v>
      </c>
    </row>
    <row r="1328" spans="1:24" ht="15" customHeight="1">
      <c r="A1328" s="283"/>
      <c r="B1328" s="774" t="str">
        <f>IF('statement of marks'!$DC$3="","",'statement of marks'!$DC$3)</f>
        <v>SCIENCE</v>
      </c>
      <c r="C1328" s="784"/>
      <c r="D1328" s="270">
        <f>IF('statement of marks'!DC48="","",'statement of marks'!DC48)</f>
        <v>5</v>
      </c>
      <c r="E1328" s="270">
        <f>IF('statement of marks'!DD48="","",'statement of marks'!DD48)</f>
        <v>5</v>
      </c>
      <c r="F1328" s="277">
        <f>IF('statement of marks'!DE48="","",'statement of marks'!DE48)</f>
        <v>10</v>
      </c>
      <c r="G1328" s="270">
        <f>IF('statement of marks'!DF48="","",'statement of marks'!DF48)</f>
        <v>5</v>
      </c>
      <c r="H1328" s="270">
        <f>IF('statement of marks'!DG48="","",'statement of marks'!DG48)</f>
        <v>5</v>
      </c>
      <c r="I1328" s="277">
        <f>IF('statement of marks'!DH48="","",'statement of marks'!DH48)</f>
        <v>10</v>
      </c>
      <c r="J1328" s="270">
        <f>IF('statement of marks'!DI48="","",'statement of marks'!DI48)</f>
        <v>5</v>
      </c>
      <c r="K1328" s="270">
        <f>IF('statement of marks'!DJ48="","",'statement of marks'!DJ48)</f>
        <v>5</v>
      </c>
      <c r="L1328" s="277">
        <f>IF('statement of marks'!DK48="","",'statement of marks'!DK48)</f>
        <v>10</v>
      </c>
      <c r="M1328" s="270">
        <f>IF('statement of marks'!DM48="","",'statement of marks'!DM48)</f>
        <v>50</v>
      </c>
      <c r="N1328" s="944"/>
      <c r="O1328" s="270">
        <f>IF('statement of marks'!DN48="","",'statement of marks'!DN48)</f>
        <v>20</v>
      </c>
      <c r="P1328" s="277">
        <f>IF('statement of marks'!DO48="","",'statement of marks'!DO48)</f>
        <v>70</v>
      </c>
      <c r="Q1328" s="278">
        <f>IF('statement of marks'!DP48="","",'statement of marks'!DP48)</f>
        <v>100</v>
      </c>
      <c r="R1328" s="270">
        <f>IF('statement of marks'!DQ48="","",'statement of marks'!DQ48)</f>
        <v>70</v>
      </c>
      <c r="S1328" s="944"/>
      <c r="T1328" s="270">
        <f>IF('statement of marks'!DR48="","",'statement of marks'!DR48)</f>
        <v>30</v>
      </c>
      <c r="U1328" s="277">
        <f>IF('statement of marks'!DS48="","",'statement of marks'!DS48)</f>
        <v>100</v>
      </c>
      <c r="V1328" s="279">
        <f>IF('statement of marks'!DT48="","",'statement of marks'!DT48)</f>
        <v>200</v>
      </c>
      <c r="W1328" s="270">
        <f>IF('statement of marks'!DU48="","",'statement of marks'!DU48)</f>
        <v>100</v>
      </c>
      <c r="X1328" s="271" t="str">
        <f>IF('statement of marks'!DV48="","",'statement of marks'!DV48)</f>
        <v>A</v>
      </c>
    </row>
    <row r="1329" spans="1:24" ht="15" customHeight="1">
      <c r="A1329" s="283"/>
      <c r="B1329" s="774" t="str">
        <f>IF('statement of marks'!$DY$3="","",'statement of marks'!$DY$3)</f>
        <v>SOCIAL STUDIES</v>
      </c>
      <c r="C1329" s="784"/>
      <c r="D1329" s="270">
        <f>IF('statement of marks'!DY48="","",'statement of marks'!DY48)</f>
        <v>5</v>
      </c>
      <c r="E1329" s="270">
        <f>IF('statement of marks'!DZ48="","",'statement of marks'!DZ48)</f>
        <v>5</v>
      </c>
      <c r="F1329" s="277">
        <f>IF('statement of marks'!EA48="","",'statement of marks'!EA48)</f>
        <v>10</v>
      </c>
      <c r="G1329" s="270">
        <f>IF('statement of marks'!EB48="","",'statement of marks'!EB48)</f>
        <v>5</v>
      </c>
      <c r="H1329" s="270">
        <f>IF('statement of marks'!EC48="","",'statement of marks'!EC48)</f>
        <v>5</v>
      </c>
      <c r="I1329" s="277">
        <f>IF('statement of marks'!ED48="","",'statement of marks'!ED48)</f>
        <v>10</v>
      </c>
      <c r="J1329" s="270">
        <f>IF('statement of marks'!EE48="","",'statement of marks'!EE48)</f>
        <v>5</v>
      </c>
      <c r="K1329" s="270">
        <f>IF('statement of marks'!EF48="","",'statement of marks'!EF48)</f>
        <v>5</v>
      </c>
      <c r="L1329" s="277">
        <f>IF('statement of marks'!EG48="","",'statement of marks'!EG48)</f>
        <v>10</v>
      </c>
      <c r="M1329" s="270">
        <f>IF('statement of marks'!EI48="","",'statement of marks'!EI48)</f>
        <v>50</v>
      </c>
      <c r="N1329" s="944"/>
      <c r="O1329" s="270">
        <f>IF('statement of marks'!EJ48="","",'statement of marks'!EJ48)</f>
        <v>20</v>
      </c>
      <c r="P1329" s="277">
        <f>IF('statement of marks'!EK48="","",'statement of marks'!EK48)</f>
        <v>70</v>
      </c>
      <c r="Q1329" s="278">
        <f>IF('statement of marks'!EL48="","",'statement of marks'!EL48)</f>
        <v>100</v>
      </c>
      <c r="R1329" s="270">
        <f>IF('statement of marks'!EM48="","",'statement of marks'!EM48)</f>
        <v>70</v>
      </c>
      <c r="S1329" s="944"/>
      <c r="T1329" s="270">
        <f>IF('statement of marks'!EN48="","",'statement of marks'!EN48)</f>
        <v>30</v>
      </c>
      <c r="U1329" s="277">
        <f>IF('statement of marks'!EO48="","",'statement of marks'!EO48)</f>
        <v>100</v>
      </c>
      <c r="V1329" s="279">
        <f>IF('statement of marks'!EP48="","",'statement of marks'!EP48)</f>
        <v>200</v>
      </c>
      <c r="W1329" s="270">
        <f>IF('statement of marks'!EQ48="","",'statement of marks'!EQ48)</f>
        <v>100</v>
      </c>
      <c r="X1329" s="271" t="str">
        <f>IF('statement of marks'!ER48="","",'statement of marks'!ER48)</f>
        <v>A</v>
      </c>
    </row>
    <row r="1330" spans="1:24" ht="15" customHeight="1">
      <c r="A1330" s="283"/>
      <c r="B1330" s="774" t="s">
        <v>173</v>
      </c>
      <c r="C1330" s="784"/>
      <c r="D1330" s="792" t="s">
        <v>168</v>
      </c>
      <c r="E1330" s="792"/>
      <c r="F1330" s="792"/>
      <c r="G1330" s="792" t="s">
        <v>169</v>
      </c>
      <c r="H1330" s="792"/>
      <c r="I1330" s="792"/>
      <c r="J1330" s="792" t="s">
        <v>178</v>
      </c>
      <c r="K1330" s="792"/>
      <c r="L1330" s="792"/>
      <c r="M1330" s="792" t="s">
        <v>170</v>
      </c>
      <c r="N1330" s="792"/>
      <c r="O1330" s="792"/>
      <c r="P1330" s="792"/>
      <c r="Q1330" s="792" t="s">
        <v>223</v>
      </c>
      <c r="R1330" s="792"/>
      <c r="S1330" s="792"/>
      <c r="T1330" s="792"/>
      <c r="U1330" s="280"/>
      <c r="V1330" s="792" t="s">
        <v>218</v>
      </c>
      <c r="W1330" s="792"/>
      <c r="X1330" s="827"/>
    </row>
    <row r="1331" spans="1:24" ht="15" customHeight="1">
      <c r="A1331" s="284"/>
      <c r="B1331" s="828" t="s">
        <v>167</v>
      </c>
      <c r="C1331" s="829"/>
      <c r="D1331" s="830">
        <f>IF('statement of marks'!EU$6="","",'statement of marks'!EU$6)</f>
        <v>20</v>
      </c>
      <c r="E1331" s="830"/>
      <c r="F1331" s="830"/>
      <c r="G1331" s="830">
        <f>IF('statement of marks'!EV$6="","",'statement of marks'!EV$6)</f>
        <v>20</v>
      </c>
      <c r="H1331" s="830"/>
      <c r="I1331" s="830"/>
      <c r="J1331" s="830">
        <f>IF('statement of marks'!EX$6="","",'statement of marks'!EX$6)</f>
        <v>20</v>
      </c>
      <c r="K1331" s="830"/>
      <c r="L1331" s="830"/>
      <c r="M1331" s="830">
        <f>IF('statement of marks'!EW$6="","",'statement of marks'!EW$6)</f>
        <v>20</v>
      </c>
      <c r="N1331" s="830"/>
      <c r="O1331" s="830"/>
      <c r="P1331" s="830"/>
      <c r="Q1331" s="830">
        <f>IF('statement of marks'!EY$6="","",'statement of marks'!EY$6)</f>
        <v>20</v>
      </c>
      <c r="R1331" s="830"/>
      <c r="S1331" s="830"/>
      <c r="T1331" s="830"/>
      <c r="U1331" s="289"/>
      <c r="V1331" s="272">
        <f>IF('statement of marks'!EZ$6="","",'statement of marks'!EZ$6)</f>
        <v>100</v>
      </c>
      <c r="W1331" s="272" t="s">
        <v>222</v>
      </c>
      <c r="X1331" s="276" t="s">
        <v>69</v>
      </c>
    </row>
    <row r="1332" spans="1:24" ht="15" customHeight="1">
      <c r="A1332" s="283"/>
      <c r="B1332" s="774" t="str">
        <f>IF('statement of marks'!$EU$3="","",'statement of marks'!$EU$3)</f>
        <v>WORK EXPERIENCE</v>
      </c>
      <c r="C1332" s="784"/>
      <c r="D1332" s="783">
        <f>IF('statement of marks'!EU48="","",'statement of marks'!EU48)</f>
        <v>20</v>
      </c>
      <c r="E1332" s="783"/>
      <c r="F1332" s="783"/>
      <c r="G1332" s="783">
        <f>IF('statement of marks'!EV48="","",'statement of marks'!EV48)</f>
        <v>20</v>
      </c>
      <c r="H1332" s="783"/>
      <c r="I1332" s="783"/>
      <c r="J1332" s="783">
        <f>IF('statement of marks'!EX48="","",'statement of marks'!EX48)</f>
        <v>20</v>
      </c>
      <c r="K1332" s="783"/>
      <c r="L1332" s="783"/>
      <c r="M1332" s="783">
        <f>IF('statement of marks'!EW48="","",'statement of marks'!EW48)</f>
        <v>20</v>
      </c>
      <c r="N1332" s="783"/>
      <c r="O1332" s="783"/>
      <c r="P1332" s="783"/>
      <c r="Q1332" s="783">
        <f>IF('statement of marks'!EY48="","",'statement of marks'!EY48)</f>
        <v>20</v>
      </c>
      <c r="R1332" s="783"/>
      <c r="S1332" s="783"/>
      <c r="T1332" s="783"/>
      <c r="U1332" s="280"/>
      <c r="V1332" s="280">
        <f>IF('statement of marks'!EZ48="","",'statement of marks'!EZ48)</f>
        <v>100</v>
      </c>
      <c r="W1332" s="280">
        <f>IF('statement of marks'!FA48="","",'statement of marks'!FA48)</f>
        <v>100</v>
      </c>
      <c r="X1332" s="281" t="str">
        <f>IF('statement of marks'!FB48="","",'statement of marks'!FB48)</f>
        <v>A</v>
      </c>
    </row>
    <row r="1333" spans="1:24" ht="15" customHeight="1">
      <c r="A1333" s="283"/>
      <c r="B1333" s="774" t="str">
        <f>IF('statement of marks'!$FE$3="","",'statement of marks'!$FE$3)</f>
        <v>ART EDUCATION</v>
      </c>
      <c r="C1333" s="784"/>
      <c r="D1333" s="783">
        <f>IF('statement of marks'!FE48="","",'statement of marks'!FE48)</f>
        <v>20</v>
      </c>
      <c r="E1333" s="783"/>
      <c r="F1333" s="783"/>
      <c r="G1333" s="783">
        <f>IF('statement of marks'!FF48="","",'statement of marks'!FF48)</f>
        <v>20</v>
      </c>
      <c r="H1333" s="783"/>
      <c r="I1333" s="783"/>
      <c r="J1333" s="783">
        <f>IF('statement of marks'!FH48="","",'statement of marks'!FH48)</f>
        <v>20</v>
      </c>
      <c r="K1333" s="783"/>
      <c r="L1333" s="783"/>
      <c r="M1333" s="783">
        <f>IF('statement of marks'!FG48="","",'statement of marks'!FG48)</f>
        <v>20</v>
      </c>
      <c r="N1333" s="783"/>
      <c r="O1333" s="783"/>
      <c r="P1333" s="783"/>
      <c r="Q1333" s="783">
        <f>IF('statement of marks'!FI48="","",'statement of marks'!FI48)</f>
        <v>20</v>
      </c>
      <c r="R1333" s="783"/>
      <c r="S1333" s="783"/>
      <c r="T1333" s="783"/>
      <c r="U1333" s="280"/>
      <c r="V1333" s="280">
        <f>IF('statement of marks'!FJ48="","",'statement of marks'!FJ48)</f>
        <v>100</v>
      </c>
      <c r="W1333" s="280">
        <f>IF('statement of marks'!FK48="","",'statement of marks'!FK48)</f>
        <v>100</v>
      </c>
      <c r="X1333" s="281" t="str">
        <f>IF('statement of marks'!FL48="","",'statement of marks'!FL48)</f>
        <v>A</v>
      </c>
    </row>
    <row r="1334" spans="1:24" ht="15" customHeight="1">
      <c r="A1334" s="283"/>
      <c r="B1334" s="774" t="str">
        <f>IF('statement of marks'!$FO$3="","",'statement of marks'!$FO$3)</f>
        <v>PHYSICIAL EDUCATION</v>
      </c>
      <c r="C1334" s="784"/>
      <c r="D1334" s="783">
        <f>IF('statement of marks'!FO48="","",'statement of marks'!FO48)</f>
        <v>20</v>
      </c>
      <c r="E1334" s="783"/>
      <c r="F1334" s="783"/>
      <c r="G1334" s="783">
        <f>IF('statement of marks'!FP48="","",'statement of marks'!FP48)</f>
        <v>20</v>
      </c>
      <c r="H1334" s="783"/>
      <c r="I1334" s="783"/>
      <c r="J1334" s="783">
        <f>IF('statement of marks'!FR48="","",'statement of marks'!FR48)</f>
        <v>20</v>
      </c>
      <c r="K1334" s="783"/>
      <c r="L1334" s="783"/>
      <c r="M1334" s="783">
        <f>IF('statement of marks'!FQ48="","",'statement of marks'!FQ48)</f>
        <v>20</v>
      </c>
      <c r="N1334" s="783"/>
      <c r="O1334" s="783"/>
      <c r="P1334" s="783"/>
      <c r="Q1334" s="783">
        <f>IF('statement of marks'!FS48="","",'statement of marks'!FS48)</f>
        <v>20</v>
      </c>
      <c r="R1334" s="783"/>
      <c r="S1334" s="783"/>
      <c r="T1334" s="783"/>
      <c r="U1334" s="280"/>
      <c r="V1334" s="280">
        <f>IF('statement of marks'!FT48="","",'statement of marks'!FT48)</f>
        <v>100</v>
      </c>
      <c r="W1334" s="280">
        <f>IF('statement of marks'!FU48="","",'statement of marks'!FU48)</f>
        <v>100</v>
      </c>
      <c r="X1334" s="281" t="str">
        <f>IF('statement of marks'!FV48="","",'statement of marks'!FV48)</f>
        <v>A</v>
      </c>
    </row>
    <row r="1335" spans="1:24" ht="15" customHeight="1">
      <c r="A1335" s="283"/>
      <c r="B1335" s="771" t="s">
        <v>174</v>
      </c>
      <c r="C1335" s="774"/>
      <c r="D1335" s="792" t="str">
        <f>details!$DZ$3</f>
        <v>AUGUST</v>
      </c>
      <c r="E1335" s="792"/>
      <c r="F1335" s="792"/>
      <c r="G1335" s="792" t="str">
        <f>details!$ED$3</f>
        <v>OCTOBER</v>
      </c>
      <c r="H1335" s="792"/>
      <c r="I1335" s="792"/>
      <c r="J1335" s="792" t="str">
        <f>details!$EL$3</f>
        <v>FEBURARY</v>
      </c>
      <c r="K1335" s="792"/>
      <c r="L1335" s="792"/>
      <c r="M1335" s="792" t="str">
        <f>details!$EH$3</f>
        <v>DECEMBER</v>
      </c>
      <c r="N1335" s="792"/>
      <c r="O1335" s="792"/>
      <c r="P1335" s="792"/>
      <c r="Q1335" s="792" t="str">
        <f>details!$EP$3</f>
        <v>GRAND TOAL</v>
      </c>
      <c r="R1335" s="792"/>
      <c r="S1335" s="792"/>
      <c r="T1335" s="792"/>
      <c r="U1335" s="759" t="s">
        <v>119</v>
      </c>
      <c r="V1335" s="760"/>
      <c r="W1335" s="760"/>
      <c r="X1335" s="761"/>
    </row>
    <row r="1336" spans="1:24" ht="15" customHeight="1">
      <c r="A1336" s="283"/>
      <c r="B1336" s="774" t="s">
        <v>176</v>
      </c>
      <c r="C1336" s="784"/>
      <c r="D1336" s="826" t="str">
        <f>IF(details!EA48="","",details!EA48)</f>
        <v/>
      </c>
      <c r="E1336" s="826"/>
      <c r="F1336" s="826"/>
      <c r="G1336" s="826" t="str">
        <f>IF(details!EE48="","",details!EE48)</f>
        <v/>
      </c>
      <c r="H1336" s="826"/>
      <c r="I1336" s="826"/>
      <c r="J1336" s="826" t="str">
        <f>IF(details!EM48="","",details!EM48)</f>
        <v/>
      </c>
      <c r="K1336" s="826"/>
      <c r="L1336" s="826"/>
      <c r="M1336" s="826" t="str">
        <f>IF(details!EI48="","",details!EI48)</f>
        <v/>
      </c>
      <c r="N1336" s="826"/>
      <c r="O1336" s="826"/>
      <c r="P1336" s="826"/>
      <c r="Q1336" s="826" t="str">
        <f>IF(details!EQ48="","",details!EQ48)</f>
        <v/>
      </c>
      <c r="R1336" s="826"/>
      <c r="S1336" s="826"/>
      <c r="T1336" s="826"/>
      <c r="U1336" s="762">
        <f>'statement of marks'!$HL$108</f>
        <v>45046</v>
      </c>
      <c r="V1336" s="763"/>
      <c r="W1336" s="763"/>
      <c r="X1336" s="764"/>
    </row>
    <row r="1337" spans="1:24" ht="15" customHeight="1">
      <c r="A1337" s="283"/>
      <c r="B1337" s="823" t="s">
        <v>175</v>
      </c>
      <c r="C1337" s="824"/>
      <c r="D1337" s="825" t="str">
        <f>IF(details!DZ48="","",details!DZ48)</f>
        <v/>
      </c>
      <c r="E1337" s="825"/>
      <c r="F1337" s="825"/>
      <c r="G1337" s="825" t="str">
        <f>IF(details!ED48="","",details!ED48)</f>
        <v/>
      </c>
      <c r="H1337" s="825"/>
      <c r="I1337" s="825"/>
      <c r="J1337" s="825" t="str">
        <f>IF(details!EL48="","",details!EL48)</f>
        <v/>
      </c>
      <c r="K1337" s="825"/>
      <c r="L1337" s="825"/>
      <c r="M1337" s="825" t="str">
        <f>IF(details!EH48="","",details!EH48)</f>
        <v/>
      </c>
      <c r="N1337" s="825"/>
      <c r="O1337" s="825"/>
      <c r="P1337" s="825"/>
      <c r="Q1337" s="825" t="str">
        <f>IF(details!EP48="","",details!EP48)</f>
        <v/>
      </c>
      <c r="R1337" s="825"/>
      <c r="S1337" s="825"/>
      <c r="T1337" s="825"/>
      <c r="U1337" s="759"/>
      <c r="V1337" s="760"/>
      <c r="W1337" s="760"/>
      <c r="X1337" s="761"/>
    </row>
    <row r="1338" spans="1:24" ht="15" customHeight="1">
      <c r="A1338" s="816"/>
      <c r="B1338" s="818" t="s">
        <v>235</v>
      </c>
      <c r="C1338" s="819"/>
      <c r="D1338" s="813" t="s">
        <v>190</v>
      </c>
      <c r="E1338" s="813"/>
      <c r="F1338" s="813"/>
      <c r="G1338" s="813" t="s">
        <v>191</v>
      </c>
      <c r="H1338" s="813"/>
      <c r="I1338" s="813"/>
      <c r="J1338" s="813" t="s">
        <v>148</v>
      </c>
      <c r="K1338" s="813"/>
      <c r="L1338" s="813"/>
      <c r="M1338" s="813" t="s">
        <v>224</v>
      </c>
      <c r="N1338" s="813"/>
      <c r="O1338" s="813"/>
      <c r="P1338" s="813"/>
      <c r="Q1338" s="822" t="s">
        <v>196</v>
      </c>
      <c r="R1338" s="822"/>
      <c r="S1338" s="822"/>
      <c r="T1338" s="822"/>
      <c r="U1338" s="813" t="s">
        <v>233</v>
      </c>
      <c r="V1338" s="813"/>
      <c r="W1338" s="813"/>
      <c r="X1338" s="815"/>
    </row>
    <row r="1339" spans="1:24" ht="15" customHeight="1">
      <c r="A1339" s="817"/>
      <c r="B1339" s="820"/>
      <c r="C1339" s="821"/>
      <c r="D1339" s="813">
        <f>'statement of marks'!HJ48</f>
        <v>1200</v>
      </c>
      <c r="E1339" s="813"/>
      <c r="F1339" s="813"/>
      <c r="G1339" s="813">
        <f>'statement of marks'!HK48</f>
        <v>1185</v>
      </c>
      <c r="H1339" s="813"/>
      <c r="I1339" s="813"/>
      <c r="J1339" s="814">
        <f>'statement of marks'!HL48</f>
        <v>98.75</v>
      </c>
      <c r="K1339" s="814"/>
      <c r="L1339" s="814"/>
      <c r="M1339" s="813" t="str">
        <f>'statement of marks'!HO48</f>
        <v>A</v>
      </c>
      <c r="N1339" s="813"/>
      <c r="O1339" s="813"/>
      <c r="P1339" s="813"/>
      <c r="Q1339" s="813">
        <f>'statement of marks'!HN48</f>
        <v>1</v>
      </c>
      <c r="R1339" s="813"/>
      <c r="S1339" s="813"/>
      <c r="T1339" s="813"/>
      <c r="U1339" s="813" t="str">
        <f>'statement of marks'!HI48</f>
        <v>PASSED</v>
      </c>
      <c r="V1339" s="813"/>
      <c r="W1339" s="813"/>
      <c r="X1339" s="815"/>
    </row>
    <row r="1340" spans="1:24" ht="15" customHeight="1">
      <c r="A1340" s="283"/>
      <c r="B1340" s="811" t="s">
        <v>177</v>
      </c>
      <c r="C1340" s="812"/>
      <c r="D1340" s="792"/>
      <c r="E1340" s="792"/>
      <c r="F1340" s="792"/>
      <c r="G1340" s="792"/>
      <c r="H1340" s="792"/>
      <c r="I1340" s="792"/>
      <c r="J1340" s="792"/>
      <c r="K1340" s="792"/>
      <c r="L1340" s="792"/>
      <c r="M1340" s="792"/>
      <c r="N1340" s="792"/>
      <c r="O1340" s="792"/>
      <c r="P1340" s="792"/>
      <c r="Q1340" s="792"/>
      <c r="R1340" s="792"/>
      <c r="S1340" s="792"/>
      <c r="T1340" s="792"/>
      <c r="U1340" s="793"/>
      <c r="V1340" s="794"/>
      <c r="W1340" s="794"/>
      <c r="X1340" s="804"/>
    </row>
    <row r="1341" spans="1:24" ht="15" customHeight="1">
      <c r="A1341" s="283"/>
      <c r="B1341" s="809" t="s">
        <v>162</v>
      </c>
      <c r="C1341" s="810"/>
      <c r="D1341" s="792"/>
      <c r="E1341" s="792"/>
      <c r="F1341" s="792"/>
      <c r="G1341" s="792"/>
      <c r="H1341" s="792"/>
      <c r="I1341" s="792"/>
      <c r="J1341" s="792"/>
      <c r="K1341" s="792"/>
      <c r="L1341" s="792"/>
      <c r="M1341" s="792"/>
      <c r="N1341" s="792"/>
      <c r="O1341" s="792"/>
      <c r="P1341" s="792"/>
      <c r="Q1341" s="792"/>
      <c r="R1341" s="792"/>
      <c r="S1341" s="792"/>
      <c r="T1341" s="792"/>
      <c r="U1341" s="796"/>
      <c r="V1341" s="797"/>
      <c r="W1341" s="797"/>
      <c r="X1341" s="805"/>
    </row>
    <row r="1342" spans="1:24" ht="15" customHeight="1">
      <c r="A1342" s="283"/>
      <c r="B1342" s="811" t="s">
        <v>163</v>
      </c>
      <c r="C1342" s="812"/>
      <c r="D1342" s="792"/>
      <c r="E1342" s="792"/>
      <c r="F1342" s="792"/>
      <c r="G1342" s="792"/>
      <c r="H1342" s="792"/>
      <c r="I1342" s="792"/>
      <c r="J1342" s="792"/>
      <c r="K1342" s="792"/>
      <c r="L1342" s="792"/>
      <c r="M1342" s="792"/>
      <c r="N1342" s="792"/>
      <c r="O1342" s="792"/>
      <c r="P1342" s="792"/>
      <c r="Q1342" s="793" t="s">
        <v>225</v>
      </c>
      <c r="R1342" s="794"/>
      <c r="S1342" s="794"/>
      <c r="T1342" s="795"/>
      <c r="U1342" s="806"/>
      <c r="V1342" s="807"/>
      <c r="W1342" s="807"/>
      <c r="X1342" s="808"/>
    </row>
    <row r="1343" spans="1:24" ht="15" customHeight="1">
      <c r="A1343" s="283"/>
      <c r="B1343" s="802" t="s">
        <v>164</v>
      </c>
      <c r="C1343" s="803"/>
      <c r="D1343" s="792"/>
      <c r="E1343" s="792"/>
      <c r="F1343" s="792"/>
      <c r="G1343" s="792"/>
      <c r="H1343" s="792"/>
      <c r="I1343" s="792"/>
      <c r="J1343" s="792"/>
      <c r="K1343" s="792"/>
      <c r="L1343" s="792"/>
      <c r="M1343" s="792"/>
      <c r="N1343" s="792"/>
      <c r="O1343" s="792"/>
      <c r="P1343" s="792"/>
      <c r="Q1343" s="796"/>
      <c r="R1343" s="797"/>
      <c r="S1343" s="797"/>
      <c r="T1343" s="798"/>
      <c r="U1343" s="785" t="s">
        <v>164</v>
      </c>
      <c r="V1343" s="785"/>
      <c r="W1343" s="785"/>
      <c r="X1343" s="786"/>
    </row>
    <row r="1344" spans="1:24" ht="15" customHeight="1" thickBot="1">
      <c r="A1344" s="282"/>
      <c r="B1344" s="787" t="s">
        <v>226</v>
      </c>
      <c r="C1344" s="788"/>
      <c r="D1344" s="789"/>
      <c r="E1344" s="789"/>
      <c r="F1344" s="789"/>
      <c r="G1344" s="789"/>
      <c r="H1344" s="789"/>
      <c r="I1344" s="789"/>
      <c r="J1344" s="789"/>
      <c r="K1344" s="789"/>
      <c r="L1344" s="789"/>
      <c r="M1344" s="789"/>
      <c r="N1344" s="789"/>
      <c r="O1344" s="789"/>
      <c r="P1344" s="789"/>
      <c r="Q1344" s="799"/>
      <c r="R1344" s="800"/>
      <c r="S1344" s="800"/>
      <c r="T1344" s="801"/>
      <c r="U1344" s="790" t="s">
        <v>180</v>
      </c>
      <c r="V1344" s="790"/>
      <c r="W1344" s="790"/>
      <c r="X1344" s="791"/>
    </row>
    <row r="1345" spans="1:24" ht="15" customHeight="1">
      <c r="A1345" s="285"/>
      <c r="B1345" s="765" t="s">
        <v>179</v>
      </c>
      <c r="C1345" s="766"/>
      <c r="D1345" s="766"/>
      <c r="E1345" s="766"/>
      <c r="F1345" s="766"/>
      <c r="G1345" s="766"/>
      <c r="H1345" s="766"/>
      <c r="I1345" s="766"/>
      <c r="J1345" s="766"/>
      <c r="K1345" s="766"/>
      <c r="L1345" s="766"/>
      <c r="M1345" s="766"/>
      <c r="N1345" s="766"/>
      <c r="O1345" s="766"/>
      <c r="P1345" s="766"/>
      <c r="Q1345" s="766"/>
      <c r="R1345" s="766"/>
      <c r="S1345" s="766"/>
      <c r="T1345" s="766"/>
      <c r="U1345" s="766"/>
      <c r="V1345" s="766"/>
      <c r="W1345" s="766"/>
      <c r="X1345" s="767"/>
    </row>
    <row r="1346" spans="1:24" ht="15" customHeight="1">
      <c r="A1346" s="283"/>
      <c r="B1346" s="768" t="str">
        <f>IF('statement of marks'!$A$1="","",'statement of marks'!$A$1)</f>
        <v>GOVT. HR. SEC. SCHOOL, MARJEEVI, NIMBAHERA</v>
      </c>
      <c r="C1346" s="769"/>
      <c r="D1346" s="769"/>
      <c r="E1346" s="769"/>
      <c r="F1346" s="769"/>
      <c r="G1346" s="769"/>
      <c r="H1346" s="769"/>
      <c r="I1346" s="769"/>
      <c r="J1346" s="769"/>
      <c r="K1346" s="769"/>
      <c r="L1346" s="769"/>
      <c r="M1346" s="769"/>
      <c r="N1346" s="769"/>
      <c r="O1346" s="769"/>
      <c r="P1346" s="769"/>
      <c r="Q1346" s="769"/>
      <c r="R1346" s="769"/>
      <c r="S1346" s="769"/>
      <c r="T1346" s="769"/>
      <c r="U1346" s="769"/>
      <c r="V1346" s="769"/>
      <c r="W1346" s="769"/>
      <c r="X1346" s="770"/>
    </row>
    <row r="1347" spans="1:24" ht="15" customHeight="1">
      <c r="A1347" s="283"/>
      <c r="B1347" s="771" t="s">
        <v>118</v>
      </c>
      <c r="C1347" s="771"/>
      <c r="D1347" s="771" t="str">
        <f>IF('statement of marks'!$H$3="","",'statement of marks'!$H$3)</f>
        <v>2022-23</v>
      </c>
      <c r="E1347" s="771"/>
      <c r="F1347" s="771"/>
      <c r="G1347" s="771"/>
      <c r="H1347" s="771"/>
      <c r="I1347" s="771"/>
      <c r="J1347" s="771"/>
      <c r="K1347" s="771"/>
      <c r="L1347" s="771"/>
      <c r="M1347" s="771"/>
      <c r="N1347" s="771"/>
      <c r="O1347" s="771"/>
      <c r="P1347" s="771"/>
      <c r="Q1347" s="771"/>
      <c r="R1347" s="771"/>
      <c r="S1347" s="771"/>
      <c r="T1347" s="771"/>
      <c r="U1347" s="771"/>
      <c r="V1347" s="771"/>
      <c r="W1347" s="771"/>
      <c r="X1347" s="772"/>
    </row>
    <row r="1348" spans="1:24" ht="15" customHeight="1">
      <c r="A1348" s="283"/>
      <c r="B1348" s="771" t="s">
        <v>158</v>
      </c>
      <c r="C1348" s="771"/>
      <c r="D1348" s="771" t="str">
        <f>IF('statement of marks'!I49="","",'statement of marks'!I49)</f>
        <v>A43</v>
      </c>
      <c r="E1348" s="771"/>
      <c r="F1348" s="771"/>
      <c r="G1348" s="771"/>
      <c r="H1348" s="771"/>
      <c r="I1348" s="771"/>
      <c r="J1348" s="771"/>
      <c r="K1348" s="771"/>
      <c r="L1348" s="771"/>
      <c r="M1348" s="771"/>
      <c r="N1348" s="771"/>
      <c r="O1348" s="771"/>
      <c r="P1348" s="771"/>
      <c r="Q1348" s="771"/>
      <c r="R1348" s="771"/>
      <c r="S1348" s="771"/>
      <c r="T1348" s="771"/>
      <c r="U1348" s="771"/>
      <c r="V1348" s="771"/>
      <c r="W1348" s="771"/>
      <c r="X1348" s="772"/>
    </row>
    <row r="1349" spans="1:24" ht="15" customHeight="1">
      <c r="A1349" s="283"/>
      <c r="B1349" s="771" t="s">
        <v>20</v>
      </c>
      <c r="C1349" s="771"/>
      <c r="D1349" s="771" t="str">
        <f>IF('statement of marks'!J49="","",'statement of marks'!J49)</f>
        <v>B43</v>
      </c>
      <c r="E1349" s="771"/>
      <c r="F1349" s="771"/>
      <c r="G1349" s="771"/>
      <c r="H1349" s="771"/>
      <c r="I1349" s="771"/>
      <c r="J1349" s="771"/>
      <c r="K1349" s="771"/>
      <c r="L1349" s="771"/>
      <c r="M1349" s="771"/>
      <c r="N1349" s="771"/>
      <c r="O1349" s="771"/>
      <c r="P1349" s="771"/>
      <c r="Q1349" s="771"/>
      <c r="R1349" s="771"/>
      <c r="S1349" s="771"/>
      <c r="T1349" s="771"/>
      <c r="U1349" s="771"/>
      <c r="V1349" s="771"/>
      <c r="W1349" s="771"/>
      <c r="X1349" s="772"/>
    </row>
    <row r="1350" spans="1:24" ht="15" customHeight="1">
      <c r="A1350" s="283"/>
      <c r="B1350" s="773" t="s">
        <v>21</v>
      </c>
      <c r="C1350" s="773"/>
      <c r="D1350" s="773" t="str">
        <f>IF('statement of marks'!K49="","",'statement of marks'!K49)</f>
        <v>C43</v>
      </c>
      <c r="E1350" s="773"/>
      <c r="F1350" s="773"/>
      <c r="G1350" s="771"/>
      <c r="H1350" s="771"/>
      <c r="I1350" s="771"/>
      <c r="J1350" s="771"/>
      <c r="K1350" s="771"/>
      <c r="L1350" s="771"/>
      <c r="M1350" s="771"/>
      <c r="N1350" s="771"/>
      <c r="O1350" s="771"/>
      <c r="P1350" s="771"/>
      <c r="Q1350" s="771"/>
      <c r="R1350" s="771"/>
      <c r="S1350" s="771"/>
      <c r="T1350" s="771"/>
      <c r="U1350" s="771"/>
      <c r="V1350" s="771"/>
      <c r="W1350" s="771"/>
      <c r="X1350" s="772"/>
    </row>
    <row r="1351" spans="1:24" ht="15" customHeight="1">
      <c r="A1351" s="283"/>
      <c r="B1351" s="771" t="s">
        <v>159</v>
      </c>
      <c r="C1351" s="771"/>
      <c r="D1351" s="771" t="str">
        <f>IF('statement of marks'!$G$3="","",'statement of marks'!$G$3)</f>
        <v>6 A</v>
      </c>
      <c r="E1351" s="771"/>
      <c r="F1351" s="774"/>
      <c r="G1351" s="775" t="s">
        <v>160</v>
      </c>
      <c r="H1351" s="775"/>
      <c r="I1351" s="775"/>
      <c r="J1351" s="775">
        <f>IF('statement of marks'!D49="","",'statement of marks'!D49)</f>
        <v>843</v>
      </c>
      <c r="K1351" s="775"/>
      <c r="L1351" s="775"/>
      <c r="M1351" s="776" t="s">
        <v>79</v>
      </c>
      <c r="N1351" s="938"/>
      <c r="O1351" s="775"/>
      <c r="P1351" s="775"/>
      <c r="Q1351" s="775" t="str">
        <f>IF('statement of marks'!F49="","",'statement of marks'!F49)</f>
        <v/>
      </c>
      <c r="R1351" s="775"/>
      <c r="S1351" s="775"/>
      <c r="T1351" s="777"/>
      <c r="U1351" s="778" t="str">
        <f>IF('statement of marks'!$I$3="","",'statement of marks'!$I$3)</f>
        <v>SCHOOL DISE CODE</v>
      </c>
      <c r="V1351" s="779"/>
      <c r="W1351" s="779"/>
      <c r="X1351" s="780"/>
    </row>
    <row r="1352" spans="1:24" ht="15" customHeight="1">
      <c r="A1352" s="283"/>
      <c r="B1352" s="263" t="s">
        <v>172</v>
      </c>
      <c r="C1352" s="264"/>
      <c r="D1352" s="781" t="str">
        <f>IF('statement of marks'!G49="","",'statement of marks'!G49)</f>
        <v/>
      </c>
      <c r="E1352" s="782"/>
      <c r="F1352" s="782"/>
      <c r="G1352" s="834" t="str">
        <f>IF('statement of marks'!H49="","",'statement of marks'!H49)</f>
        <v/>
      </c>
      <c r="H1352" s="834"/>
      <c r="I1352" s="834"/>
      <c r="J1352" s="834"/>
      <c r="K1352" s="834"/>
      <c r="L1352" s="834"/>
      <c r="M1352" s="834"/>
      <c r="N1352" s="834"/>
      <c r="O1352" s="834"/>
      <c r="P1352" s="834"/>
      <c r="Q1352" s="834"/>
      <c r="R1352" s="834"/>
      <c r="S1352" s="834"/>
      <c r="T1352" s="835"/>
      <c r="U1352" s="774" t="str">
        <f>IF('statement of marks'!$J$3="","",'statement of marks'!$J$3)</f>
        <v>08291009401</v>
      </c>
      <c r="V1352" s="784"/>
      <c r="W1352" s="784"/>
      <c r="X1352" s="836"/>
    </row>
    <row r="1353" spans="1:24" ht="15" customHeight="1">
      <c r="A1353" s="283"/>
      <c r="B1353" s="265" t="s">
        <v>161</v>
      </c>
      <c r="C1353" s="266" t="s">
        <v>166</v>
      </c>
      <c r="D1353" s="837" t="s">
        <v>168</v>
      </c>
      <c r="E1353" s="837"/>
      <c r="F1353" s="837"/>
      <c r="G1353" s="837" t="s">
        <v>169</v>
      </c>
      <c r="H1353" s="837"/>
      <c r="I1353" s="837"/>
      <c r="J1353" s="837" t="s">
        <v>170</v>
      </c>
      <c r="K1353" s="837"/>
      <c r="L1353" s="837"/>
      <c r="M1353" s="838" t="s">
        <v>171</v>
      </c>
      <c r="N1353" s="838"/>
      <c r="O1353" s="838"/>
      <c r="P1353" s="838"/>
      <c r="Q1353" s="839" t="s">
        <v>217</v>
      </c>
      <c r="R1353" s="841" t="s">
        <v>91</v>
      </c>
      <c r="S1353" s="841"/>
      <c r="T1353" s="841"/>
      <c r="U1353" s="842"/>
      <c r="V1353" s="783" t="s">
        <v>218</v>
      </c>
      <c r="W1353" s="783"/>
      <c r="X1353" s="831"/>
    </row>
    <row r="1354" spans="1:24" ht="15" customHeight="1">
      <c r="A1354" s="283"/>
      <c r="B1354" s="265"/>
      <c r="C1354" s="266"/>
      <c r="D1354" s="267" t="s">
        <v>219</v>
      </c>
      <c r="E1354" s="267" t="s">
        <v>220</v>
      </c>
      <c r="F1354" s="268" t="s">
        <v>221</v>
      </c>
      <c r="G1354" s="267" t="s">
        <v>219</v>
      </c>
      <c r="H1354" s="267" t="s">
        <v>220</v>
      </c>
      <c r="I1354" s="268" t="s">
        <v>221</v>
      </c>
      <c r="J1354" s="267" t="s">
        <v>219</v>
      </c>
      <c r="K1354" s="267" t="s">
        <v>220</v>
      </c>
      <c r="L1354" s="268" t="s">
        <v>221</v>
      </c>
      <c r="M1354" s="267" t="s">
        <v>219</v>
      </c>
      <c r="N1354" s="943" t="s">
        <v>332</v>
      </c>
      <c r="O1354" s="267" t="s">
        <v>220</v>
      </c>
      <c r="P1354" s="268" t="s">
        <v>221</v>
      </c>
      <c r="Q1354" s="840"/>
      <c r="R1354" s="267" t="s">
        <v>219</v>
      </c>
      <c r="S1354" s="943" t="s">
        <v>332</v>
      </c>
      <c r="T1354" s="267" t="s">
        <v>220</v>
      </c>
      <c r="U1354" s="268" t="s">
        <v>221</v>
      </c>
      <c r="V1354" s="269" t="s">
        <v>26</v>
      </c>
      <c r="W1354" s="270" t="s">
        <v>222</v>
      </c>
      <c r="X1354" s="271" t="s">
        <v>69</v>
      </c>
    </row>
    <row r="1355" spans="1:24" ht="15" customHeight="1">
      <c r="A1355" s="284"/>
      <c r="B1355" s="832" t="s">
        <v>167</v>
      </c>
      <c r="C1355" s="833"/>
      <c r="D1355" s="272">
        <f>IF('statement of marks'!L$6="","",'statement of marks'!L$6)</f>
        <v>5</v>
      </c>
      <c r="E1355" s="272">
        <f>IF('statement of marks'!M$6="","",'statement of marks'!M$6)</f>
        <v>5</v>
      </c>
      <c r="F1355" s="273">
        <f>IF('statement of marks'!N$6="","",'statement of marks'!N$6)</f>
        <v>10</v>
      </c>
      <c r="G1355" s="272">
        <f>IF('statement of marks'!O$6="","",'statement of marks'!O$6)</f>
        <v>5</v>
      </c>
      <c r="H1355" s="272">
        <f>IF('statement of marks'!P$6="","",'statement of marks'!P$6)</f>
        <v>5</v>
      </c>
      <c r="I1355" s="273">
        <f>IF('statement of marks'!Q$6="","",'statement of marks'!Q$6)</f>
        <v>10</v>
      </c>
      <c r="J1355" s="272">
        <f>IF('statement of marks'!R$6="","",'statement of marks'!R$6)</f>
        <v>5</v>
      </c>
      <c r="K1355" s="272">
        <f>IF('statement of marks'!S$6="","",'statement of marks'!S$6)</f>
        <v>5</v>
      </c>
      <c r="L1355" s="273">
        <f>IF('statement of marks'!T$6="","",'statement of marks'!T$6)</f>
        <v>10</v>
      </c>
      <c r="M1355" s="272">
        <f>IF('statement of marks'!V$6="","",'statement of marks'!V$6)</f>
        <v>30</v>
      </c>
      <c r="N1355" s="944">
        <f>IF('statement of marks'!W$6="","",'statement of marks'!W$6)</f>
        <v>30</v>
      </c>
      <c r="O1355" s="272">
        <f>IF('statement of marks'!X$6="","",'statement of marks'!X$6)</f>
        <v>10</v>
      </c>
      <c r="P1355" s="273">
        <f>IF('statement of marks'!Y$6="","",'statement of marks'!Y$6)</f>
        <v>70</v>
      </c>
      <c r="Q1355" s="274">
        <f>IF('statement of marks'!Z$6="","",'statement of marks'!Z$6)</f>
        <v>100</v>
      </c>
      <c r="R1355" s="272">
        <f>IF('statement of marks'!AA$6="","",'statement of marks'!AA$6)</f>
        <v>40</v>
      </c>
      <c r="S1355" s="944">
        <f>IF('statement of marks'!AB$6="","",'statement of marks'!AB$6)</f>
        <v>40</v>
      </c>
      <c r="T1355" s="272">
        <f>IF('statement of marks'!AC$6="","",'statement of marks'!AC$6)</f>
        <v>20</v>
      </c>
      <c r="U1355" s="273">
        <f>IF('statement of marks'!AD$6="","",'statement of marks'!AD$6)</f>
        <v>100</v>
      </c>
      <c r="V1355" s="275">
        <f>IF('statement of marks'!AE$6="","",'statement of marks'!AE$6)</f>
        <v>200</v>
      </c>
      <c r="W1355" s="272" t="str">
        <f>IF('statement of marks'!AF$6="","",'statement of marks'!AF$6)</f>
        <v/>
      </c>
      <c r="X1355" s="276" t="str">
        <f>IF('statement of marks'!AG$6="","",'statement of marks'!AG$6)</f>
        <v/>
      </c>
    </row>
    <row r="1356" spans="1:24" ht="15" customHeight="1">
      <c r="A1356" s="283"/>
      <c r="B1356" s="774" t="str">
        <f>IF('statement of marks'!$L$3="","",'statement of marks'!$L$3)</f>
        <v>HINDI</v>
      </c>
      <c r="C1356" s="784"/>
      <c r="D1356" s="270">
        <f>IF('statement of marks'!L49="","",'statement of marks'!L49)</f>
        <v>5</v>
      </c>
      <c r="E1356" s="270">
        <f>IF('statement of marks'!M49="","",'statement of marks'!M49)</f>
        <v>5</v>
      </c>
      <c r="F1356" s="277">
        <f>IF('statement of marks'!N49="","",'statement of marks'!N49)</f>
        <v>10</v>
      </c>
      <c r="G1356" s="270">
        <f>IF('statement of marks'!O49="","",'statement of marks'!O49)</f>
        <v>5</v>
      </c>
      <c r="H1356" s="270">
        <f>IF('statement of marks'!P49="","",'statement of marks'!P49)</f>
        <v>5</v>
      </c>
      <c r="I1356" s="277">
        <f>IF('statement of marks'!Q49="","",'statement of marks'!Q49)</f>
        <v>10</v>
      </c>
      <c r="J1356" s="270">
        <f>IF('statement of marks'!R49="","",'statement of marks'!R49)</f>
        <v>5</v>
      </c>
      <c r="K1356" s="270">
        <f>IF('statement of marks'!S49="","",'statement of marks'!S49)</f>
        <v>5</v>
      </c>
      <c r="L1356" s="277">
        <f>IF('statement of marks'!T49="","",'statement of marks'!T49)</f>
        <v>10</v>
      </c>
      <c r="M1356" s="270">
        <f>IF('statement of marks'!V49="","",'statement of marks'!V49)</f>
        <v>28</v>
      </c>
      <c r="N1356" s="944">
        <f>IF('statement of marks'!W49="","",'statement of marks'!W49)</f>
        <v>28</v>
      </c>
      <c r="O1356" s="270">
        <f>IF('statement of marks'!X49="","",'statement of marks'!X49)</f>
        <v>8</v>
      </c>
      <c r="P1356" s="277">
        <f>IF('statement of marks'!Y49="","",'statement of marks'!Y49)</f>
        <v>64</v>
      </c>
      <c r="Q1356" s="278">
        <f>IF('statement of marks'!Z49="","",'statement of marks'!Z49)</f>
        <v>94</v>
      </c>
      <c r="R1356" s="270">
        <f>IF('statement of marks'!AA49="","",'statement of marks'!AA49)</f>
        <v>38</v>
      </c>
      <c r="S1356" s="944">
        <f>IF('statement of marks'!AB49="","",'statement of marks'!AB49)</f>
        <v>38</v>
      </c>
      <c r="T1356" s="270">
        <f>IF('statement of marks'!AC49="","",'statement of marks'!AC49)</f>
        <v>20</v>
      </c>
      <c r="U1356" s="277">
        <f>IF('statement of marks'!AD49="","",'statement of marks'!AD49)</f>
        <v>96</v>
      </c>
      <c r="V1356" s="279">
        <f>IF('statement of marks'!AE49="","",'statement of marks'!AE49)</f>
        <v>190</v>
      </c>
      <c r="W1356" s="270">
        <f>IF('statement of marks'!AF49="","",'statement of marks'!AF49)</f>
        <v>95</v>
      </c>
      <c r="X1356" s="271" t="str">
        <f>IF('statement of marks'!AG49="","",'statement of marks'!AG49)</f>
        <v>A</v>
      </c>
    </row>
    <row r="1357" spans="1:24" ht="15" customHeight="1">
      <c r="A1357" s="283"/>
      <c r="B1357" s="774" t="str">
        <f>IF('statement of marks'!$AJ$3="","",'statement of marks'!$AJ$3)</f>
        <v>ENGLISH</v>
      </c>
      <c r="C1357" s="784"/>
      <c r="D1357" s="270">
        <f>IF('statement of marks'!AJ49="","",'statement of marks'!AJ49)</f>
        <v>5</v>
      </c>
      <c r="E1357" s="270">
        <f>IF('statement of marks'!AK49="","",'statement of marks'!AK49)</f>
        <v>5</v>
      </c>
      <c r="F1357" s="277">
        <f>IF('statement of marks'!AL49="","",'statement of marks'!AL49)</f>
        <v>10</v>
      </c>
      <c r="G1357" s="270">
        <f>IF('statement of marks'!AM49="","",'statement of marks'!AM49)</f>
        <v>5</v>
      </c>
      <c r="H1357" s="270">
        <f>IF('statement of marks'!AN49="","",'statement of marks'!AN49)</f>
        <v>5</v>
      </c>
      <c r="I1357" s="277">
        <f>IF('statement of marks'!AO49="","",'statement of marks'!AO49)</f>
        <v>10</v>
      </c>
      <c r="J1357" s="270">
        <f>IF('statement of marks'!AP49="","",'statement of marks'!AP49)</f>
        <v>5</v>
      </c>
      <c r="K1357" s="270">
        <f>IF('statement of marks'!AQ49="","",'statement of marks'!AQ49)</f>
        <v>5</v>
      </c>
      <c r="L1357" s="277">
        <f>IF('statement of marks'!AR49="","",'statement of marks'!AR49)</f>
        <v>10</v>
      </c>
      <c r="M1357" s="270">
        <f>IF('statement of marks'!AT49="","",'statement of marks'!AT49)</f>
        <v>28</v>
      </c>
      <c r="N1357" s="944">
        <f>IF('statement of marks'!AU49="","",'statement of marks'!AU49)</f>
        <v>28</v>
      </c>
      <c r="O1357" s="270">
        <f>IF('statement of marks'!AV49="","",'statement of marks'!AV49)</f>
        <v>8</v>
      </c>
      <c r="P1357" s="277">
        <f>IF('statement of marks'!AW49="","",'statement of marks'!AW49)</f>
        <v>64</v>
      </c>
      <c r="Q1357" s="278">
        <f>IF('statement of marks'!AX49="","",'statement of marks'!AX49)</f>
        <v>94</v>
      </c>
      <c r="R1357" s="270">
        <f>IF('statement of marks'!AY49="","",'statement of marks'!AY49)</f>
        <v>38</v>
      </c>
      <c r="S1357" s="944">
        <f>IF('statement of marks'!AZ49="","",'statement of marks'!AZ49)</f>
        <v>38</v>
      </c>
      <c r="T1357" s="270">
        <f>IF('statement of marks'!BA49="","",'statement of marks'!BA49)</f>
        <v>20</v>
      </c>
      <c r="U1357" s="277">
        <f>IF('statement of marks'!BB49="","",'statement of marks'!BB49)</f>
        <v>96</v>
      </c>
      <c r="V1357" s="279">
        <f>IF('statement of marks'!BC49="","",'statement of marks'!BC49)</f>
        <v>190</v>
      </c>
      <c r="W1357" s="270">
        <f>IF('statement of marks'!BD49="","",'statement of marks'!BD49)</f>
        <v>95</v>
      </c>
      <c r="X1357" s="271" t="str">
        <f>IF('statement of marks'!BE49="","",'statement of marks'!BE49)</f>
        <v>A</v>
      </c>
    </row>
    <row r="1358" spans="1:24" ht="15" customHeight="1">
      <c r="A1358" s="283"/>
      <c r="B1358" s="774" t="str">
        <f>IF('statement of marks'!BH49="s","SANSKRIT",IF('statement of marks'!BH49="u","URDU",IF('statement of marks'!BH49="g","GUJRATI",IF('statement of marks'!BH49="p","PUNJABI",IF('statement of marks'!BH49="sd","fla/kh","THIRD LANGUAGE")))))</f>
        <v>SANSKRIT</v>
      </c>
      <c r="C1358" s="784"/>
      <c r="D1358" s="270">
        <f>IF('statement of marks'!BI49="","",'statement of marks'!BI49)</f>
        <v>5</v>
      </c>
      <c r="E1358" s="270">
        <f>IF('statement of marks'!BJ49="","",'statement of marks'!BJ49)</f>
        <v>5</v>
      </c>
      <c r="F1358" s="277">
        <f>IF('statement of marks'!BK49="","",'statement of marks'!BK49)</f>
        <v>10</v>
      </c>
      <c r="G1358" s="270">
        <f>IF('statement of marks'!BL49="","",'statement of marks'!BL49)</f>
        <v>5</v>
      </c>
      <c r="H1358" s="270">
        <f>IF('statement of marks'!BM49="","",'statement of marks'!BM49)</f>
        <v>5</v>
      </c>
      <c r="I1358" s="277">
        <f>IF('statement of marks'!BN49="","",'statement of marks'!BN49)</f>
        <v>10</v>
      </c>
      <c r="J1358" s="270">
        <f>IF('statement of marks'!BO49="","",'statement of marks'!BO49)</f>
        <v>5</v>
      </c>
      <c r="K1358" s="270">
        <f>IF('statement of marks'!BP49="","",'statement of marks'!BP49)</f>
        <v>5</v>
      </c>
      <c r="L1358" s="277">
        <f>IF('statement of marks'!BQ49="","",'statement of marks'!BQ49)</f>
        <v>10</v>
      </c>
      <c r="M1358" s="270">
        <f>IF('statement of marks'!BS49="","",'statement of marks'!BS49)</f>
        <v>50</v>
      </c>
      <c r="N1358" s="944"/>
      <c r="O1358" s="270">
        <f>IF('statement of marks'!BT49="","",'statement of marks'!BT49)</f>
        <v>20</v>
      </c>
      <c r="P1358" s="277">
        <f>IF('statement of marks'!BU49="","",'statement of marks'!BU49)</f>
        <v>70</v>
      </c>
      <c r="Q1358" s="278">
        <f>IF('statement of marks'!BV49="","",'statement of marks'!BV49)</f>
        <v>100</v>
      </c>
      <c r="R1358" s="270">
        <f>IF('statement of marks'!BW49="","",'statement of marks'!BW49)</f>
        <v>70</v>
      </c>
      <c r="S1358" s="944"/>
      <c r="T1358" s="270">
        <f>IF('statement of marks'!BX49="","",'statement of marks'!BX49)</f>
        <v>30</v>
      </c>
      <c r="U1358" s="277">
        <f>IF('statement of marks'!BY49="","",'statement of marks'!BY49)</f>
        <v>100</v>
      </c>
      <c r="V1358" s="279">
        <f>IF('statement of marks'!BZ49="","",'statement of marks'!BZ49)</f>
        <v>200</v>
      </c>
      <c r="W1358" s="270">
        <f>IF('statement of marks'!CA49="","",'statement of marks'!CA49)</f>
        <v>100</v>
      </c>
      <c r="X1358" s="271" t="str">
        <f>IF('statement of marks'!CB49="","",'statement of marks'!CB49)</f>
        <v>A</v>
      </c>
    </row>
    <row r="1359" spans="1:24" ht="15" customHeight="1">
      <c r="A1359" s="283"/>
      <c r="B1359" s="774" t="str">
        <f>IF('statement of marks'!$CE$3="","",'statement of marks'!$CE$3)</f>
        <v>MATHEMATICS</v>
      </c>
      <c r="C1359" s="784"/>
      <c r="D1359" s="270">
        <f>IF('statement of marks'!CE49="","",'statement of marks'!CE49)</f>
        <v>5</v>
      </c>
      <c r="E1359" s="270">
        <f>IF('statement of marks'!CF49="","",'statement of marks'!CF49)</f>
        <v>5</v>
      </c>
      <c r="F1359" s="277">
        <f>IF('statement of marks'!CG49="","",'statement of marks'!CG49)</f>
        <v>10</v>
      </c>
      <c r="G1359" s="270">
        <f>IF('statement of marks'!CH49="","",'statement of marks'!CH49)</f>
        <v>5</v>
      </c>
      <c r="H1359" s="270">
        <f>IF('statement of marks'!CI49="","",'statement of marks'!CI49)</f>
        <v>5</v>
      </c>
      <c r="I1359" s="277">
        <f>IF('statement of marks'!CJ49="","",'statement of marks'!CJ49)</f>
        <v>10</v>
      </c>
      <c r="J1359" s="270">
        <f>IF('statement of marks'!CK49="","",'statement of marks'!CK49)</f>
        <v>5</v>
      </c>
      <c r="K1359" s="270">
        <f>IF('statement of marks'!CL49="","",'statement of marks'!CL49)</f>
        <v>5</v>
      </c>
      <c r="L1359" s="277">
        <f>IF('statement of marks'!CM49="","",'statement of marks'!CM49)</f>
        <v>10</v>
      </c>
      <c r="M1359" s="270">
        <f>IF('statement of marks'!CO49="","",'statement of marks'!CO49)</f>
        <v>28</v>
      </c>
      <c r="N1359" s="944">
        <f>IF('statement of marks'!CP49="","",'statement of marks'!CP49)</f>
        <v>28</v>
      </c>
      <c r="O1359" s="270">
        <f>IF('statement of marks'!CQ49="","",'statement of marks'!CQ49)</f>
        <v>8</v>
      </c>
      <c r="P1359" s="277">
        <f>IF('statement of marks'!CR49="","",'statement of marks'!CR49)</f>
        <v>64</v>
      </c>
      <c r="Q1359" s="278">
        <f>IF('statement of marks'!CS49="","",'statement of marks'!CS49)</f>
        <v>94</v>
      </c>
      <c r="R1359" s="270">
        <f>IF('statement of marks'!CT49="","",'statement of marks'!CT49)</f>
        <v>38</v>
      </c>
      <c r="S1359" s="944">
        <f>IF('statement of marks'!CU49="","",'statement of marks'!CU49)</f>
        <v>38</v>
      </c>
      <c r="T1359" s="270">
        <f>IF('statement of marks'!CV49="","",'statement of marks'!CV49)</f>
        <v>20</v>
      </c>
      <c r="U1359" s="277">
        <f>IF('statement of marks'!CW49="","",'statement of marks'!CW49)</f>
        <v>96</v>
      </c>
      <c r="V1359" s="279">
        <f>IF('statement of marks'!CX49="","",'statement of marks'!CX49)</f>
        <v>190</v>
      </c>
      <c r="W1359" s="270">
        <f>IF('statement of marks'!CY49="","",'statement of marks'!CY49)</f>
        <v>95</v>
      </c>
      <c r="X1359" s="271" t="str">
        <f>IF('statement of marks'!CZ49="","",'statement of marks'!CZ49)</f>
        <v>A</v>
      </c>
    </row>
    <row r="1360" spans="1:24" ht="15" customHeight="1">
      <c r="A1360" s="283"/>
      <c r="B1360" s="774" t="str">
        <f>IF('statement of marks'!$DC$3="","",'statement of marks'!$DC$3)</f>
        <v>SCIENCE</v>
      </c>
      <c r="C1360" s="784"/>
      <c r="D1360" s="270">
        <f>IF('statement of marks'!DC49="","",'statement of marks'!DC49)</f>
        <v>5</v>
      </c>
      <c r="E1360" s="270">
        <f>IF('statement of marks'!DD49="","",'statement of marks'!DD49)</f>
        <v>5</v>
      </c>
      <c r="F1360" s="277">
        <f>IF('statement of marks'!DE49="","",'statement of marks'!DE49)</f>
        <v>10</v>
      </c>
      <c r="G1360" s="270">
        <f>IF('statement of marks'!DF49="","",'statement of marks'!DF49)</f>
        <v>5</v>
      </c>
      <c r="H1360" s="270">
        <f>IF('statement of marks'!DG49="","",'statement of marks'!DG49)</f>
        <v>5</v>
      </c>
      <c r="I1360" s="277">
        <f>IF('statement of marks'!DH49="","",'statement of marks'!DH49)</f>
        <v>10</v>
      </c>
      <c r="J1360" s="270">
        <f>IF('statement of marks'!DI49="","",'statement of marks'!DI49)</f>
        <v>5</v>
      </c>
      <c r="K1360" s="270">
        <f>IF('statement of marks'!DJ49="","",'statement of marks'!DJ49)</f>
        <v>5</v>
      </c>
      <c r="L1360" s="277">
        <f>IF('statement of marks'!DK49="","",'statement of marks'!DK49)</f>
        <v>10</v>
      </c>
      <c r="M1360" s="270">
        <f>IF('statement of marks'!DM49="","",'statement of marks'!DM49)</f>
        <v>50</v>
      </c>
      <c r="N1360" s="944"/>
      <c r="O1360" s="270">
        <f>IF('statement of marks'!DN49="","",'statement of marks'!DN49)</f>
        <v>20</v>
      </c>
      <c r="P1360" s="277">
        <f>IF('statement of marks'!DO49="","",'statement of marks'!DO49)</f>
        <v>70</v>
      </c>
      <c r="Q1360" s="278">
        <f>IF('statement of marks'!DP49="","",'statement of marks'!DP49)</f>
        <v>100</v>
      </c>
      <c r="R1360" s="270">
        <f>IF('statement of marks'!DQ49="","",'statement of marks'!DQ49)</f>
        <v>70</v>
      </c>
      <c r="S1360" s="944"/>
      <c r="T1360" s="270">
        <f>IF('statement of marks'!DR49="","",'statement of marks'!DR49)</f>
        <v>30</v>
      </c>
      <c r="U1360" s="277">
        <f>IF('statement of marks'!DS49="","",'statement of marks'!DS49)</f>
        <v>100</v>
      </c>
      <c r="V1360" s="279">
        <f>IF('statement of marks'!DT49="","",'statement of marks'!DT49)</f>
        <v>200</v>
      </c>
      <c r="W1360" s="270">
        <f>IF('statement of marks'!DU49="","",'statement of marks'!DU49)</f>
        <v>100</v>
      </c>
      <c r="X1360" s="271" t="str">
        <f>IF('statement of marks'!DV49="","",'statement of marks'!DV49)</f>
        <v>A</v>
      </c>
    </row>
    <row r="1361" spans="1:24" ht="15" customHeight="1">
      <c r="A1361" s="283"/>
      <c r="B1361" s="774" t="str">
        <f>IF('statement of marks'!$DY$3="","",'statement of marks'!$DY$3)</f>
        <v>SOCIAL STUDIES</v>
      </c>
      <c r="C1361" s="784"/>
      <c r="D1361" s="270">
        <f>IF('statement of marks'!DY49="","",'statement of marks'!DY49)</f>
        <v>5</v>
      </c>
      <c r="E1361" s="270">
        <f>IF('statement of marks'!DZ49="","",'statement of marks'!DZ49)</f>
        <v>5</v>
      </c>
      <c r="F1361" s="277">
        <f>IF('statement of marks'!EA49="","",'statement of marks'!EA49)</f>
        <v>10</v>
      </c>
      <c r="G1361" s="270">
        <f>IF('statement of marks'!EB49="","",'statement of marks'!EB49)</f>
        <v>5</v>
      </c>
      <c r="H1361" s="270">
        <f>IF('statement of marks'!EC49="","",'statement of marks'!EC49)</f>
        <v>5</v>
      </c>
      <c r="I1361" s="277">
        <f>IF('statement of marks'!ED49="","",'statement of marks'!ED49)</f>
        <v>10</v>
      </c>
      <c r="J1361" s="270">
        <f>IF('statement of marks'!EE49="","",'statement of marks'!EE49)</f>
        <v>5</v>
      </c>
      <c r="K1361" s="270">
        <f>IF('statement of marks'!EF49="","",'statement of marks'!EF49)</f>
        <v>5</v>
      </c>
      <c r="L1361" s="277">
        <f>IF('statement of marks'!EG49="","",'statement of marks'!EG49)</f>
        <v>10</v>
      </c>
      <c r="M1361" s="270">
        <f>IF('statement of marks'!EI49="","",'statement of marks'!EI49)</f>
        <v>50</v>
      </c>
      <c r="N1361" s="944"/>
      <c r="O1361" s="270">
        <f>IF('statement of marks'!EJ49="","",'statement of marks'!EJ49)</f>
        <v>20</v>
      </c>
      <c r="P1361" s="277">
        <f>IF('statement of marks'!EK49="","",'statement of marks'!EK49)</f>
        <v>70</v>
      </c>
      <c r="Q1361" s="278">
        <f>IF('statement of marks'!EL49="","",'statement of marks'!EL49)</f>
        <v>100</v>
      </c>
      <c r="R1361" s="270">
        <f>IF('statement of marks'!EM49="","",'statement of marks'!EM49)</f>
        <v>70</v>
      </c>
      <c r="S1361" s="944"/>
      <c r="T1361" s="270">
        <f>IF('statement of marks'!EN49="","",'statement of marks'!EN49)</f>
        <v>30</v>
      </c>
      <c r="U1361" s="277">
        <f>IF('statement of marks'!EO49="","",'statement of marks'!EO49)</f>
        <v>100</v>
      </c>
      <c r="V1361" s="279">
        <f>IF('statement of marks'!EP49="","",'statement of marks'!EP49)</f>
        <v>200</v>
      </c>
      <c r="W1361" s="270">
        <f>IF('statement of marks'!EQ49="","",'statement of marks'!EQ49)</f>
        <v>100</v>
      </c>
      <c r="X1361" s="271" t="str">
        <f>IF('statement of marks'!ER49="","",'statement of marks'!ER49)</f>
        <v>A</v>
      </c>
    </row>
    <row r="1362" spans="1:24" ht="15" customHeight="1">
      <c r="A1362" s="283"/>
      <c r="B1362" s="774" t="s">
        <v>173</v>
      </c>
      <c r="C1362" s="784"/>
      <c r="D1362" s="792" t="s">
        <v>168</v>
      </c>
      <c r="E1362" s="792"/>
      <c r="F1362" s="792"/>
      <c r="G1362" s="792" t="s">
        <v>169</v>
      </c>
      <c r="H1362" s="792"/>
      <c r="I1362" s="792"/>
      <c r="J1362" s="792" t="s">
        <v>178</v>
      </c>
      <c r="K1362" s="792"/>
      <c r="L1362" s="792"/>
      <c r="M1362" s="792" t="s">
        <v>170</v>
      </c>
      <c r="N1362" s="792"/>
      <c r="O1362" s="792"/>
      <c r="P1362" s="792"/>
      <c r="Q1362" s="792" t="s">
        <v>223</v>
      </c>
      <c r="R1362" s="792"/>
      <c r="S1362" s="792"/>
      <c r="T1362" s="792"/>
      <c r="U1362" s="280"/>
      <c r="V1362" s="792" t="s">
        <v>218</v>
      </c>
      <c r="W1362" s="792"/>
      <c r="X1362" s="827"/>
    </row>
    <row r="1363" spans="1:24" ht="15" customHeight="1">
      <c r="A1363" s="284"/>
      <c r="B1363" s="828" t="s">
        <v>167</v>
      </c>
      <c r="C1363" s="829"/>
      <c r="D1363" s="830">
        <f>IF('statement of marks'!EU$6="","",'statement of marks'!EU$6)</f>
        <v>20</v>
      </c>
      <c r="E1363" s="830"/>
      <c r="F1363" s="830"/>
      <c r="G1363" s="830">
        <f>IF('statement of marks'!EV$6="","",'statement of marks'!EV$6)</f>
        <v>20</v>
      </c>
      <c r="H1363" s="830"/>
      <c r="I1363" s="830"/>
      <c r="J1363" s="830">
        <f>IF('statement of marks'!EX$6="","",'statement of marks'!EX$6)</f>
        <v>20</v>
      </c>
      <c r="K1363" s="830"/>
      <c r="L1363" s="830"/>
      <c r="M1363" s="830">
        <f>IF('statement of marks'!EW$6="","",'statement of marks'!EW$6)</f>
        <v>20</v>
      </c>
      <c r="N1363" s="830"/>
      <c r="O1363" s="830"/>
      <c r="P1363" s="830"/>
      <c r="Q1363" s="830">
        <f>IF('statement of marks'!EY$6="","",'statement of marks'!EY$6)</f>
        <v>20</v>
      </c>
      <c r="R1363" s="830"/>
      <c r="S1363" s="830"/>
      <c r="T1363" s="830"/>
      <c r="U1363" s="289"/>
      <c r="V1363" s="272">
        <f>IF('statement of marks'!EZ$6="","",'statement of marks'!EZ$6)</f>
        <v>100</v>
      </c>
      <c r="W1363" s="272" t="s">
        <v>222</v>
      </c>
      <c r="X1363" s="276" t="s">
        <v>69</v>
      </c>
    </row>
    <row r="1364" spans="1:24" ht="15" customHeight="1">
      <c r="A1364" s="283"/>
      <c r="B1364" s="774" t="str">
        <f>IF('statement of marks'!$EU$3="","",'statement of marks'!$EU$3)</f>
        <v>WORK EXPERIENCE</v>
      </c>
      <c r="C1364" s="784"/>
      <c r="D1364" s="783">
        <f>IF('statement of marks'!EU49="","",'statement of marks'!EU49)</f>
        <v>20</v>
      </c>
      <c r="E1364" s="783"/>
      <c r="F1364" s="783"/>
      <c r="G1364" s="783">
        <f>IF('statement of marks'!EV49="","",'statement of marks'!EV49)</f>
        <v>20</v>
      </c>
      <c r="H1364" s="783"/>
      <c r="I1364" s="783"/>
      <c r="J1364" s="783">
        <f>IF('statement of marks'!EX49="","",'statement of marks'!EX49)</f>
        <v>20</v>
      </c>
      <c r="K1364" s="783"/>
      <c r="L1364" s="783"/>
      <c r="M1364" s="783">
        <f>IF('statement of marks'!EW49="","",'statement of marks'!EW49)</f>
        <v>20</v>
      </c>
      <c r="N1364" s="783"/>
      <c r="O1364" s="783"/>
      <c r="P1364" s="783"/>
      <c r="Q1364" s="783">
        <f>IF('statement of marks'!EY49="","",'statement of marks'!EY49)</f>
        <v>20</v>
      </c>
      <c r="R1364" s="783"/>
      <c r="S1364" s="783"/>
      <c r="T1364" s="783"/>
      <c r="U1364" s="280"/>
      <c r="V1364" s="280">
        <f>IF('statement of marks'!EZ49="","",'statement of marks'!EZ49)</f>
        <v>100</v>
      </c>
      <c r="W1364" s="280">
        <f>IF('statement of marks'!FA49="","",'statement of marks'!FA49)</f>
        <v>100</v>
      </c>
      <c r="X1364" s="281" t="str">
        <f>IF('statement of marks'!FB49="","",'statement of marks'!FB49)</f>
        <v>A</v>
      </c>
    </row>
    <row r="1365" spans="1:24" ht="15" customHeight="1">
      <c r="A1365" s="283"/>
      <c r="B1365" s="774" t="str">
        <f>IF('statement of marks'!$FE$3="","",'statement of marks'!$FE$3)</f>
        <v>ART EDUCATION</v>
      </c>
      <c r="C1365" s="784"/>
      <c r="D1365" s="783">
        <f>IF('statement of marks'!FE49="","",'statement of marks'!FE49)</f>
        <v>20</v>
      </c>
      <c r="E1365" s="783"/>
      <c r="F1365" s="783"/>
      <c r="G1365" s="783">
        <f>IF('statement of marks'!FF49="","",'statement of marks'!FF49)</f>
        <v>20</v>
      </c>
      <c r="H1365" s="783"/>
      <c r="I1365" s="783"/>
      <c r="J1365" s="783">
        <f>IF('statement of marks'!FH49="","",'statement of marks'!FH49)</f>
        <v>20</v>
      </c>
      <c r="K1365" s="783"/>
      <c r="L1365" s="783"/>
      <c r="M1365" s="783">
        <f>IF('statement of marks'!FG49="","",'statement of marks'!FG49)</f>
        <v>20</v>
      </c>
      <c r="N1365" s="783"/>
      <c r="O1365" s="783"/>
      <c r="P1365" s="783"/>
      <c r="Q1365" s="783">
        <f>IF('statement of marks'!FI49="","",'statement of marks'!FI49)</f>
        <v>20</v>
      </c>
      <c r="R1365" s="783"/>
      <c r="S1365" s="783"/>
      <c r="T1365" s="783"/>
      <c r="U1365" s="280"/>
      <c r="V1365" s="280">
        <f>IF('statement of marks'!FJ49="","",'statement of marks'!FJ49)</f>
        <v>100</v>
      </c>
      <c r="W1365" s="280">
        <f>IF('statement of marks'!FK49="","",'statement of marks'!FK49)</f>
        <v>100</v>
      </c>
      <c r="X1365" s="281" t="str">
        <f>IF('statement of marks'!FL49="","",'statement of marks'!FL49)</f>
        <v>A</v>
      </c>
    </row>
    <row r="1366" spans="1:24" ht="15" customHeight="1">
      <c r="A1366" s="283"/>
      <c r="B1366" s="774" t="str">
        <f>IF('statement of marks'!$FO$3="","",'statement of marks'!$FO$3)</f>
        <v>PHYSICIAL EDUCATION</v>
      </c>
      <c r="C1366" s="784"/>
      <c r="D1366" s="783">
        <f>IF('statement of marks'!FO49="","",'statement of marks'!FO49)</f>
        <v>20</v>
      </c>
      <c r="E1366" s="783"/>
      <c r="F1366" s="783"/>
      <c r="G1366" s="783">
        <f>IF('statement of marks'!FP49="","",'statement of marks'!FP49)</f>
        <v>20</v>
      </c>
      <c r="H1366" s="783"/>
      <c r="I1366" s="783"/>
      <c r="J1366" s="783">
        <f>IF('statement of marks'!FR49="","",'statement of marks'!FR49)</f>
        <v>20</v>
      </c>
      <c r="K1366" s="783"/>
      <c r="L1366" s="783"/>
      <c r="M1366" s="783">
        <f>IF('statement of marks'!FQ49="","",'statement of marks'!FQ49)</f>
        <v>20</v>
      </c>
      <c r="N1366" s="783"/>
      <c r="O1366" s="783"/>
      <c r="P1366" s="783"/>
      <c r="Q1366" s="783">
        <f>IF('statement of marks'!FS49="","",'statement of marks'!FS49)</f>
        <v>20</v>
      </c>
      <c r="R1366" s="783"/>
      <c r="S1366" s="783"/>
      <c r="T1366" s="783"/>
      <c r="U1366" s="280"/>
      <c r="V1366" s="280">
        <f>IF('statement of marks'!FT49="","",'statement of marks'!FT49)</f>
        <v>100</v>
      </c>
      <c r="W1366" s="280">
        <f>IF('statement of marks'!FU49="","",'statement of marks'!FU49)</f>
        <v>100</v>
      </c>
      <c r="X1366" s="281" t="str">
        <f>IF('statement of marks'!FV49="","",'statement of marks'!FV49)</f>
        <v>A</v>
      </c>
    </row>
    <row r="1367" spans="1:24" ht="15" customHeight="1">
      <c r="A1367" s="283"/>
      <c r="B1367" s="771" t="s">
        <v>174</v>
      </c>
      <c r="C1367" s="774"/>
      <c r="D1367" s="792" t="str">
        <f>details!$DZ$3</f>
        <v>AUGUST</v>
      </c>
      <c r="E1367" s="792"/>
      <c r="F1367" s="792"/>
      <c r="G1367" s="792" t="str">
        <f>details!$ED$3</f>
        <v>OCTOBER</v>
      </c>
      <c r="H1367" s="792"/>
      <c r="I1367" s="792"/>
      <c r="J1367" s="792" t="str">
        <f>details!$EL$3</f>
        <v>FEBURARY</v>
      </c>
      <c r="K1367" s="792"/>
      <c r="L1367" s="792"/>
      <c r="M1367" s="792" t="str">
        <f>details!$EH$3</f>
        <v>DECEMBER</v>
      </c>
      <c r="N1367" s="792"/>
      <c r="O1367" s="792"/>
      <c r="P1367" s="792"/>
      <c r="Q1367" s="792" t="str">
        <f>details!$EP$3</f>
        <v>GRAND TOAL</v>
      </c>
      <c r="R1367" s="792"/>
      <c r="S1367" s="792"/>
      <c r="T1367" s="792"/>
      <c r="U1367" s="759" t="s">
        <v>119</v>
      </c>
      <c r="V1367" s="760"/>
      <c r="W1367" s="760"/>
      <c r="X1367" s="761"/>
    </row>
    <row r="1368" spans="1:24" ht="15" customHeight="1">
      <c r="A1368" s="283"/>
      <c r="B1368" s="774" t="s">
        <v>176</v>
      </c>
      <c r="C1368" s="784"/>
      <c r="D1368" s="826" t="str">
        <f>IF(details!EA49="","",details!EA49)</f>
        <v/>
      </c>
      <c r="E1368" s="826"/>
      <c r="F1368" s="826"/>
      <c r="G1368" s="826" t="str">
        <f>IF(details!EE49="","",details!EE49)</f>
        <v/>
      </c>
      <c r="H1368" s="826"/>
      <c r="I1368" s="826"/>
      <c r="J1368" s="826" t="str">
        <f>IF(details!EM49="","",details!EM49)</f>
        <v/>
      </c>
      <c r="K1368" s="826"/>
      <c r="L1368" s="826"/>
      <c r="M1368" s="826" t="str">
        <f>IF(details!EI49="","",details!EI49)</f>
        <v/>
      </c>
      <c r="N1368" s="826"/>
      <c r="O1368" s="826"/>
      <c r="P1368" s="826"/>
      <c r="Q1368" s="826" t="str">
        <f>IF(details!EQ49="","",details!EQ49)</f>
        <v/>
      </c>
      <c r="R1368" s="826"/>
      <c r="S1368" s="826"/>
      <c r="T1368" s="826"/>
      <c r="U1368" s="762">
        <f>'statement of marks'!$HL$108</f>
        <v>45046</v>
      </c>
      <c r="V1368" s="763"/>
      <c r="W1368" s="763"/>
      <c r="X1368" s="764"/>
    </row>
    <row r="1369" spans="1:24" ht="15" customHeight="1">
      <c r="A1369" s="283"/>
      <c r="B1369" s="823" t="s">
        <v>175</v>
      </c>
      <c r="C1369" s="824"/>
      <c r="D1369" s="825" t="str">
        <f>IF(details!DZ49="","",details!DZ49)</f>
        <v/>
      </c>
      <c r="E1369" s="825"/>
      <c r="F1369" s="825"/>
      <c r="G1369" s="825" t="str">
        <f>IF(details!ED49="","",details!ED49)</f>
        <v/>
      </c>
      <c r="H1369" s="825"/>
      <c r="I1369" s="825"/>
      <c r="J1369" s="825" t="str">
        <f>IF(details!EL49="","",details!EL49)</f>
        <v/>
      </c>
      <c r="K1369" s="825"/>
      <c r="L1369" s="825"/>
      <c r="M1369" s="825" t="str">
        <f>IF(details!EH49="","",details!EH49)</f>
        <v/>
      </c>
      <c r="N1369" s="825"/>
      <c r="O1369" s="825"/>
      <c r="P1369" s="825"/>
      <c r="Q1369" s="825" t="str">
        <f>IF(details!EP49="","",details!EP49)</f>
        <v/>
      </c>
      <c r="R1369" s="825"/>
      <c r="S1369" s="825"/>
      <c r="T1369" s="825"/>
      <c r="U1369" s="759"/>
      <c r="V1369" s="760"/>
      <c r="W1369" s="760"/>
      <c r="X1369" s="761"/>
    </row>
    <row r="1370" spans="1:24" ht="15" customHeight="1">
      <c r="A1370" s="816"/>
      <c r="B1370" s="818" t="s">
        <v>235</v>
      </c>
      <c r="C1370" s="819"/>
      <c r="D1370" s="813" t="s">
        <v>190</v>
      </c>
      <c r="E1370" s="813"/>
      <c r="F1370" s="813"/>
      <c r="G1370" s="813" t="s">
        <v>191</v>
      </c>
      <c r="H1370" s="813"/>
      <c r="I1370" s="813"/>
      <c r="J1370" s="813" t="s">
        <v>148</v>
      </c>
      <c r="K1370" s="813"/>
      <c r="L1370" s="813"/>
      <c r="M1370" s="813" t="s">
        <v>224</v>
      </c>
      <c r="N1370" s="813"/>
      <c r="O1370" s="813"/>
      <c r="P1370" s="813"/>
      <c r="Q1370" s="822" t="s">
        <v>196</v>
      </c>
      <c r="R1370" s="822"/>
      <c r="S1370" s="822"/>
      <c r="T1370" s="822"/>
      <c r="U1370" s="813" t="s">
        <v>233</v>
      </c>
      <c r="V1370" s="813"/>
      <c r="W1370" s="813"/>
      <c r="X1370" s="815"/>
    </row>
    <row r="1371" spans="1:24" ht="15" customHeight="1">
      <c r="A1371" s="817"/>
      <c r="B1371" s="820"/>
      <c r="C1371" s="821"/>
      <c r="D1371" s="813">
        <f>'statement of marks'!HJ49</f>
        <v>1200</v>
      </c>
      <c r="E1371" s="813"/>
      <c r="F1371" s="813"/>
      <c r="G1371" s="813">
        <f>'statement of marks'!HK49</f>
        <v>1170</v>
      </c>
      <c r="H1371" s="813"/>
      <c r="I1371" s="813"/>
      <c r="J1371" s="814">
        <f>'statement of marks'!HL49</f>
        <v>97.5</v>
      </c>
      <c r="K1371" s="814"/>
      <c r="L1371" s="814"/>
      <c r="M1371" s="813" t="str">
        <f>'statement of marks'!HO49</f>
        <v>A</v>
      </c>
      <c r="N1371" s="813"/>
      <c r="O1371" s="813"/>
      <c r="P1371" s="813"/>
      <c r="Q1371" s="813">
        <f>'statement of marks'!HN49</f>
        <v>1.9999999999999998</v>
      </c>
      <c r="R1371" s="813"/>
      <c r="S1371" s="813"/>
      <c r="T1371" s="813"/>
      <c r="U1371" s="813" t="str">
        <f>'statement of marks'!HI49</f>
        <v>PASSED</v>
      </c>
      <c r="V1371" s="813"/>
      <c r="W1371" s="813"/>
      <c r="X1371" s="815"/>
    </row>
    <row r="1372" spans="1:24" ht="15" customHeight="1">
      <c r="A1372" s="283"/>
      <c r="B1372" s="811" t="s">
        <v>177</v>
      </c>
      <c r="C1372" s="812"/>
      <c r="D1372" s="792"/>
      <c r="E1372" s="792"/>
      <c r="F1372" s="792"/>
      <c r="G1372" s="792"/>
      <c r="H1372" s="792"/>
      <c r="I1372" s="792"/>
      <c r="J1372" s="792"/>
      <c r="K1372" s="792"/>
      <c r="L1372" s="792"/>
      <c r="M1372" s="792"/>
      <c r="N1372" s="792"/>
      <c r="O1372" s="792"/>
      <c r="P1372" s="792"/>
      <c r="Q1372" s="792"/>
      <c r="R1372" s="792"/>
      <c r="S1372" s="792"/>
      <c r="T1372" s="792"/>
      <c r="U1372" s="793"/>
      <c r="V1372" s="794"/>
      <c r="W1372" s="794"/>
      <c r="X1372" s="804"/>
    </row>
    <row r="1373" spans="1:24" ht="15" customHeight="1">
      <c r="A1373" s="283"/>
      <c r="B1373" s="809" t="s">
        <v>162</v>
      </c>
      <c r="C1373" s="810"/>
      <c r="D1373" s="792"/>
      <c r="E1373" s="792"/>
      <c r="F1373" s="792"/>
      <c r="G1373" s="792"/>
      <c r="H1373" s="792"/>
      <c r="I1373" s="792"/>
      <c r="J1373" s="792"/>
      <c r="K1373" s="792"/>
      <c r="L1373" s="792"/>
      <c r="M1373" s="792"/>
      <c r="N1373" s="792"/>
      <c r="O1373" s="792"/>
      <c r="P1373" s="792"/>
      <c r="Q1373" s="792"/>
      <c r="R1373" s="792"/>
      <c r="S1373" s="792"/>
      <c r="T1373" s="792"/>
      <c r="U1373" s="796"/>
      <c r="V1373" s="797"/>
      <c r="W1373" s="797"/>
      <c r="X1373" s="805"/>
    </row>
    <row r="1374" spans="1:24" ht="15" customHeight="1">
      <c r="A1374" s="283"/>
      <c r="B1374" s="811" t="s">
        <v>163</v>
      </c>
      <c r="C1374" s="812"/>
      <c r="D1374" s="792"/>
      <c r="E1374" s="792"/>
      <c r="F1374" s="792"/>
      <c r="G1374" s="792"/>
      <c r="H1374" s="792"/>
      <c r="I1374" s="792"/>
      <c r="J1374" s="792"/>
      <c r="K1374" s="792"/>
      <c r="L1374" s="792"/>
      <c r="M1374" s="792"/>
      <c r="N1374" s="792"/>
      <c r="O1374" s="792"/>
      <c r="P1374" s="792"/>
      <c r="Q1374" s="793" t="s">
        <v>225</v>
      </c>
      <c r="R1374" s="794"/>
      <c r="S1374" s="794"/>
      <c r="T1374" s="795"/>
      <c r="U1374" s="806"/>
      <c r="V1374" s="807"/>
      <c r="W1374" s="807"/>
      <c r="X1374" s="808"/>
    </row>
    <row r="1375" spans="1:24" ht="15" customHeight="1">
      <c r="A1375" s="283"/>
      <c r="B1375" s="802" t="s">
        <v>164</v>
      </c>
      <c r="C1375" s="803"/>
      <c r="D1375" s="792"/>
      <c r="E1375" s="792"/>
      <c r="F1375" s="792"/>
      <c r="G1375" s="792"/>
      <c r="H1375" s="792"/>
      <c r="I1375" s="792"/>
      <c r="J1375" s="792"/>
      <c r="K1375" s="792"/>
      <c r="L1375" s="792"/>
      <c r="M1375" s="792"/>
      <c r="N1375" s="792"/>
      <c r="O1375" s="792"/>
      <c r="P1375" s="792"/>
      <c r="Q1375" s="796"/>
      <c r="R1375" s="797"/>
      <c r="S1375" s="797"/>
      <c r="T1375" s="798"/>
      <c r="U1375" s="785" t="s">
        <v>164</v>
      </c>
      <c r="V1375" s="785"/>
      <c r="W1375" s="785"/>
      <c r="X1375" s="786"/>
    </row>
    <row r="1376" spans="1:24" ht="15" customHeight="1" thickBot="1">
      <c r="A1376" s="282"/>
      <c r="B1376" s="787" t="s">
        <v>226</v>
      </c>
      <c r="C1376" s="788"/>
      <c r="D1376" s="789"/>
      <c r="E1376" s="789"/>
      <c r="F1376" s="789"/>
      <c r="G1376" s="789"/>
      <c r="H1376" s="789"/>
      <c r="I1376" s="789"/>
      <c r="J1376" s="789"/>
      <c r="K1376" s="789"/>
      <c r="L1376" s="789"/>
      <c r="M1376" s="789"/>
      <c r="N1376" s="789"/>
      <c r="O1376" s="789"/>
      <c r="P1376" s="789"/>
      <c r="Q1376" s="799"/>
      <c r="R1376" s="800"/>
      <c r="S1376" s="800"/>
      <c r="T1376" s="801"/>
      <c r="U1376" s="790" t="s">
        <v>180</v>
      </c>
      <c r="V1376" s="790"/>
      <c r="W1376" s="790"/>
      <c r="X1376" s="791"/>
    </row>
    <row r="1377" spans="1:24" ht="15" customHeight="1">
      <c r="A1377" s="285"/>
      <c r="B1377" s="765" t="s">
        <v>179</v>
      </c>
      <c r="C1377" s="766"/>
      <c r="D1377" s="766"/>
      <c r="E1377" s="766"/>
      <c r="F1377" s="766"/>
      <c r="G1377" s="766"/>
      <c r="H1377" s="766"/>
      <c r="I1377" s="766"/>
      <c r="J1377" s="766"/>
      <c r="K1377" s="766"/>
      <c r="L1377" s="766"/>
      <c r="M1377" s="766"/>
      <c r="N1377" s="766"/>
      <c r="O1377" s="766"/>
      <c r="P1377" s="766"/>
      <c r="Q1377" s="766"/>
      <c r="R1377" s="766"/>
      <c r="S1377" s="766"/>
      <c r="T1377" s="766"/>
      <c r="U1377" s="766"/>
      <c r="V1377" s="766"/>
      <c r="W1377" s="766"/>
      <c r="X1377" s="767"/>
    </row>
    <row r="1378" spans="1:24" ht="15" customHeight="1">
      <c r="A1378" s="283"/>
      <c r="B1378" s="768" t="str">
        <f>IF('statement of marks'!$A$1="","",'statement of marks'!$A$1)</f>
        <v>GOVT. HR. SEC. SCHOOL, MARJEEVI, NIMBAHERA</v>
      </c>
      <c r="C1378" s="769"/>
      <c r="D1378" s="769"/>
      <c r="E1378" s="769"/>
      <c r="F1378" s="769"/>
      <c r="G1378" s="769"/>
      <c r="H1378" s="769"/>
      <c r="I1378" s="769"/>
      <c r="J1378" s="769"/>
      <c r="K1378" s="769"/>
      <c r="L1378" s="769"/>
      <c r="M1378" s="769"/>
      <c r="N1378" s="769"/>
      <c r="O1378" s="769"/>
      <c r="P1378" s="769"/>
      <c r="Q1378" s="769"/>
      <c r="R1378" s="769"/>
      <c r="S1378" s="769"/>
      <c r="T1378" s="769"/>
      <c r="U1378" s="769"/>
      <c r="V1378" s="769"/>
      <c r="W1378" s="769"/>
      <c r="X1378" s="770"/>
    </row>
    <row r="1379" spans="1:24" ht="15" customHeight="1">
      <c r="A1379" s="283"/>
      <c r="B1379" s="771" t="s">
        <v>118</v>
      </c>
      <c r="C1379" s="771"/>
      <c r="D1379" s="771" t="str">
        <f>IF('statement of marks'!$H$3="","",'statement of marks'!$H$3)</f>
        <v>2022-23</v>
      </c>
      <c r="E1379" s="771"/>
      <c r="F1379" s="771"/>
      <c r="G1379" s="771"/>
      <c r="H1379" s="771"/>
      <c r="I1379" s="771"/>
      <c r="J1379" s="771"/>
      <c r="K1379" s="771"/>
      <c r="L1379" s="771"/>
      <c r="M1379" s="771"/>
      <c r="N1379" s="771"/>
      <c r="O1379" s="771"/>
      <c r="P1379" s="771"/>
      <c r="Q1379" s="771"/>
      <c r="R1379" s="771"/>
      <c r="S1379" s="771"/>
      <c r="T1379" s="771"/>
      <c r="U1379" s="771"/>
      <c r="V1379" s="771"/>
      <c r="W1379" s="771"/>
      <c r="X1379" s="772"/>
    </row>
    <row r="1380" spans="1:24" ht="15" customHeight="1">
      <c r="A1380" s="283"/>
      <c r="B1380" s="771" t="s">
        <v>158</v>
      </c>
      <c r="C1380" s="771"/>
      <c r="D1380" s="771" t="str">
        <f>IF('statement of marks'!I50="","",'statement of marks'!I50)</f>
        <v>A44</v>
      </c>
      <c r="E1380" s="771"/>
      <c r="F1380" s="771"/>
      <c r="G1380" s="771"/>
      <c r="H1380" s="771"/>
      <c r="I1380" s="771"/>
      <c r="J1380" s="771"/>
      <c r="K1380" s="771"/>
      <c r="L1380" s="771"/>
      <c r="M1380" s="771"/>
      <c r="N1380" s="771"/>
      <c r="O1380" s="771"/>
      <c r="P1380" s="771"/>
      <c r="Q1380" s="771"/>
      <c r="R1380" s="771"/>
      <c r="S1380" s="771"/>
      <c r="T1380" s="771"/>
      <c r="U1380" s="771"/>
      <c r="V1380" s="771"/>
      <c r="W1380" s="771"/>
      <c r="X1380" s="772"/>
    </row>
    <row r="1381" spans="1:24" ht="15" customHeight="1">
      <c r="A1381" s="283"/>
      <c r="B1381" s="771" t="s">
        <v>20</v>
      </c>
      <c r="C1381" s="771"/>
      <c r="D1381" s="771" t="str">
        <f>IF('statement of marks'!J50="","",'statement of marks'!J50)</f>
        <v>B44</v>
      </c>
      <c r="E1381" s="771"/>
      <c r="F1381" s="771"/>
      <c r="G1381" s="771"/>
      <c r="H1381" s="771"/>
      <c r="I1381" s="771"/>
      <c r="J1381" s="771"/>
      <c r="K1381" s="771"/>
      <c r="L1381" s="771"/>
      <c r="M1381" s="771"/>
      <c r="N1381" s="771"/>
      <c r="O1381" s="771"/>
      <c r="P1381" s="771"/>
      <c r="Q1381" s="771"/>
      <c r="R1381" s="771"/>
      <c r="S1381" s="771"/>
      <c r="T1381" s="771"/>
      <c r="U1381" s="771"/>
      <c r="V1381" s="771"/>
      <c r="W1381" s="771"/>
      <c r="X1381" s="772"/>
    </row>
    <row r="1382" spans="1:24" ht="15" customHeight="1">
      <c r="A1382" s="283"/>
      <c r="B1382" s="773" t="s">
        <v>21</v>
      </c>
      <c r="C1382" s="773"/>
      <c r="D1382" s="773" t="str">
        <f>IF('statement of marks'!K50="","",'statement of marks'!K50)</f>
        <v>C44</v>
      </c>
      <c r="E1382" s="773"/>
      <c r="F1382" s="773"/>
      <c r="G1382" s="771"/>
      <c r="H1382" s="771"/>
      <c r="I1382" s="771"/>
      <c r="J1382" s="771"/>
      <c r="K1382" s="771"/>
      <c r="L1382" s="771"/>
      <c r="M1382" s="771"/>
      <c r="N1382" s="771"/>
      <c r="O1382" s="771"/>
      <c r="P1382" s="771"/>
      <c r="Q1382" s="771"/>
      <c r="R1382" s="771"/>
      <c r="S1382" s="771"/>
      <c r="T1382" s="771"/>
      <c r="U1382" s="771"/>
      <c r="V1382" s="771"/>
      <c r="W1382" s="771"/>
      <c r="X1382" s="772"/>
    </row>
    <row r="1383" spans="1:24" ht="15" customHeight="1">
      <c r="A1383" s="283"/>
      <c r="B1383" s="771" t="s">
        <v>159</v>
      </c>
      <c r="C1383" s="771"/>
      <c r="D1383" s="771" t="str">
        <f>IF('statement of marks'!$G$3="","",'statement of marks'!$G$3)</f>
        <v>6 A</v>
      </c>
      <c r="E1383" s="771"/>
      <c r="F1383" s="774"/>
      <c r="G1383" s="775" t="s">
        <v>160</v>
      </c>
      <c r="H1383" s="775"/>
      <c r="I1383" s="775"/>
      <c r="J1383" s="775">
        <f>IF('statement of marks'!D50="","",'statement of marks'!D50)</f>
        <v>844</v>
      </c>
      <c r="K1383" s="775"/>
      <c r="L1383" s="775"/>
      <c r="M1383" s="776" t="s">
        <v>79</v>
      </c>
      <c r="N1383" s="938"/>
      <c r="O1383" s="775"/>
      <c r="P1383" s="775"/>
      <c r="Q1383" s="775" t="str">
        <f>IF('statement of marks'!F50="","",'statement of marks'!F50)</f>
        <v/>
      </c>
      <c r="R1383" s="775"/>
      <c r="S1383" s="775"/>
      <c r="T1383" s="777"/>
      <c r="U1383" s="778" t="str">
        <f>IF('statement of marks'!$I$3="","",'statement of marks'!$I$3)</f>
        <v>SCHOOL DISE CODE</v>
      </c>
      <c r="V1383" s="779"/>
      <c r="W1383" s="779"/>
      <c r="X1383" s="780"/>
    </row>
    <row r="1384" spans="1:24" ht="15" customHeight="1">
      <c r="A1384" s="283"/>
      <c r="B1384" s="263" t="s">
        <v>172</v>
      </c>
      <c r="C1384" s="264"/>
      <c r="D1384" s="781" t="str">
        <f>IF('statement of marks'!G50="","",'statement of marks'!G50)</f>
        <v/>
      </c>
      <c r="E1384" s="782"/>
      <c r="F1384" s="782"/>
      <c r="G1384" s="834" t="str">
        <f>IF('statement of marks'!H50="","",'statement of marks'!H50)</f>
        <v/>
      </c>
      <c r="H1384" s="834"/>
      <c r="I1384" s="834"/>
      <c r="J1384" s="834"/>
      <c r="K1384" s="834"/>
      <c r="L1384" s="834"/>
      <c r="M1384" s="834"/>
      <c r="N1384" s="834"/>
      <c r="O1384" s="834"/>
      <c r="P1384" s="834"/>
      <c r="Q1384" s="834"/>
      <c r="R1384" s="834"/>
      <c r="S1384" s="834"/>
      <c r="T1384" s="835"/>
      <c r="U1384" s="774" t="str">
        <f>IF('statement of marks'!$J$3="","",'statement of marks'!$J$3)</f>
        <v>08291009401</v>
      </c>
      <c r="V1384" s="784"/>
      <c r="W1384" s="784"/>
      <c r="X1384" s="836"/>
    </row>
    <row r="1385" spans="1:24" ht="15" customHeight="1">
      <c r="A1385" s="283"/>
      <c r="B1385" s="265" t="s">
        <v>161</v>
      </c>
      <c r="C1385" s="266" t="s">
        <v>166</v>
      </c>
      <c r="D1385" s="837" t="s">
        <v>168</v>
      </c>
      <c r="E1385" s="837"/>
      <c r="F1385" s="837"/>
      <c r="G1385" s="837" t="s">
        <v>169</v>
      </c>
      <c r="H1385" s="837"/>
      <c r="I1385" s="837"/>
      <c r="J1385" s="837" t="s">
        <v>170</v>
      </c>
      <c r="K1385" s="837"/>
      <c r="L1385" s="837"/>
      <c r="M1385" s="838" t="s">
        <v>171</v>
      </c>
      <c r="N1385" s="838"/>
      <c r="O1385" s="838"/>
      <c r="P1385" s="838"/>
      <c r="Q1385" s="839" t="s">
        <v>217</v>
      </c>
      <c r="R1385" s="841" t="s">
        <v>91</v>
      </c>
      <c r="S1385" s="841"/>
      <c r="T1385" s="841"/>
      <c r="U1385" s="842"/>
      <c r="V1385" s="783" t="s">
        <v>218</v>
      </c>
      <c r="W1385" s="783"/>
      <c r="X1385" s="831"/>
    </row>
    <row r="1386" spans="1:24" ht="15" customHeight="1">
      <c r="A1386" s="283"/>
      <c r="B1386" s="265"/>
      <c r="C1386" s="266"/>
      <c r="D1386" s="267" t="s">
        <v>219</v>
      </c>
      <c r="E1386" s="267" t="s">
        <v>220</v>
      </c>
      <c r="F1386" s="268" t="s">
        <v>221</v>
      </c>
      <c r="G1386" s="267" t="s">
        <v>219</v>
      </c>
      <c r="H1386" s="267" t="s">
        <v>220</v>
      </c>
      <c r="I1386" s="268" t="s">
        <v>221</v>
      </c>
      <c r="J1386" s="267" t="s">
        <v>219</v>
      </c>
      <c r="K1386" s="267" t="s">
        <v>220</v>
      </c>
      <c r="L1386" s="268" t="s">
        <v>221</v>
      </c>
      <c r="M1386" s="267" t="s">
        <v>219</v>
      </c>
      <c r="N1386" s="943" t="s">
        <v>332</v>
      </c>
      <c r="O1386" s="267" t="s">
        <v>220</v>
      </c>
      <c r="P1386" s="268" t="s">
        <v>221</v>
      </c>
      <c r="Q1386" s="840"/>
      <c r="R1386" s="267" t="s">
        <v>219</v>
      </c>
      <c r="S1386" s="943" t="s">
        <v>332</v>
      </c>
      <c r="T1386" s="267" t="s">
        <v>220</v>
      </c>
      <c r="U1386" s="268" t="s">
        <v>221</v>
      </c>
      <c r="V1386" s="269" t="s">
        <v>26</v>
      </c>
      <c r="W1386" s="270" t="s">
        <v>222</v>
      </c>
      <c r="X1386" s="271" t="s">
        <v>69</v>
      </c>
    </row>
    <row r="1387" spans="1:24" ht="15" customHeight="1">
      <c r="A1387" s="284"/>
      <c r="B1387" s="832" t="s">
        <v>167</v>
      </c>
      <c r="C1387" s="833"/>
      <c r="D1387" s="272">
        <f>IF('statement of marks'!L$6="","",'statement of marks'!L$6)</f>
        <v>5</v>
      </c>
      <c r="E1387" s="272">
        <f>IF('statement of marks'!M$6="","",'statement of marks'!M$6)</f>
        <v>5</v>
      </c>
      <c r="F1387" s="273">
        <f>IF('statement of marks'!N$6="","",'statement of marks'!N$6)</f>
        <v>10</v>
      </c>
      <c r="G1387" s="272">
        <f>IF('statement of marks'!O$6="","",'statement of marks'!O$6)</f>
        <v>5</v>
      </c>
      <c r="H1387" s="272">
        <f>IF('statement of marks'!P$6="","",'statement of marks'!P$6)</f>
        <v>5</v>
      </c>
      <c r="I1387" s="273">
        <f>IF('statement of marks'!Q$6="","",'statement of marks'!Q$6)</f>
        <v>10</v>
      </c>
      <c r="J1387" s="272">
        <f>IF('statement of marks'!R$6="","",'statement of marks'!R$6)</f>
        <v>5</v>
      </c>
      <c r="K1387" s="272">
        <f>IF('statement of marks'!S$6="","",'statement of marks'!S$6)</f>
        <v>5</v>
      </c>
      <c r="L1387" s="273">
        <f>IF('statement of marks'!T$6="","",'statement of marks'!T$6)</f>
        <v>10</v>
      </c>
      <c r="M1387" s="272">
        <f>IF('statement of marks'!V$6="","",'statement of marks'!V$6)</f>
        <v>30</v>
      </c>
      <c r="N1387" s="944">
        <f>IF('statement of marks'!W$6="","",'statement of marks'!W$6)</f>
        <v>30</v>
      </c>
      <c r="O1387" s="272">
        <f>IF('statement of marks'!X$6="","",'statement of marks'!X$6)</f>
        <v>10</v>
      </c>
      <c r="P1387" s="273">
        <f>IF('statement of marks'!Y$6="","",'statement of marks'!Y$6)</f>
        <v>70</v>
      </c>
      <c r="Q1387" s="274">
        <f>IF('statement of marks'!Z$6="","",'statement of marks'!Z$6)</f>
        <v>100</v>
      </c>
      <c r="R1387" s="272">
        <f>IF('statement of marks'!AA$6="","",'statement of marks'!AA$6)</f>
        <v>40</v>
      </c>
      <c r="S1387" s="944">
        <f>IF('statement of marks'!AB$6="","",'statement of marks'!AB$6)</f>
        <v>40</v>
      </c>
      <c r="T1387" s="272">
        <f>IF('statement of marks'!AC$6="","",'statement of marks'!AC$6)</f>
        <v>20</v>
      </c>
      <c r="U1387" s="273">
        <f>IF('statement of marks'!AD$6="","",'statement of marks'!AD$6)</f>
        <v>100</v>
      </c>
      <c r="V1387" s="275">
        <f>IF('statement of marks'!AE$6="","",'statement of marks'!AE$6)</f>
        <v>200</v>
      </c>
      <c r="W1387" s="272" t="str">
        <f>IF('statement of marks'!AF$6="","",'statement of marks'!AF$6)</f>
        <v/>
      </c>
      <c r="X1387" s="276" t="str">
        <f>IF('statement of marks'!AG$6="","",'statement of marks'!AG$6)</f>
        <v/>
      </c>
    </row>
    <row r="1388" spans="1:24" ht="15" customHeight="1">
      <c r="A1388" s="283"/>
      <c r="B1388" s="774" t="str">
        <f>IF('statement of marks'!$L$3="","",'statement of marks'!$L$3)</f>
        <v>HINDI</v>
      </c>
      <c r="C1388" s="784"/>
      <c r="D1388" s="270">
        <f>IF('statement of marks'!L50="","",'statement of marks'!L50)</f>
        <v>5</v>
      </c>
      <c r="E1388" s="270">
        <f>IF('statement of marks'!M50="","",'statement of marks'!M50)</f>
        <v>5</v>
      </c>
      <c r="F1388" s="277">
        <f>IF('statement of marks'!N50="","",'statement of marks'!N50)</f>
        <v>10</v>
      </c>
      <c r="G1388" s="270">
        <f>IF('statement of marks'!O50="","",'statement of marks'!O50)</f>
        <v>5</v>
      </c>
      <c r="H1388" s="270">
        <f>IF('statement of marks'!P50="","",'statement of marks'!P50)</f>
        <v>5</v>
      </c>
      <c r="I1388" s="277">
        <f>IF('statement of marks'!Q50="","",'statement of marks'!Q50)</f>
        <v>10</v>
      </c>
      <c r="J1388" s="270">
        <f>IF('statement of marks'!R50="","",'statement of marks'!R50)</f>
        <v>5</v>
      </c>
      <c r="K1388" s="270">
        <f>IF('statement of marks'!S50="","",'statement of marks'!S50)</f>
        <v>5</v>
      </c>
      <c r="L1388" s="277">
        <f>IF('statement of marks'!T50="","",'statement of marks'!T50)</f>
        <v>10</v>
      </c>
      <c r="M1388" s="270">
        <f>IF('statement of marks'!V50="","",'statement of marks'!V50)</f>
        <v>27</v>
      </c>
      <c r="N1388" s="944">
        <f>IF('statement of marks'!W50="","",'statement of marks'!W50)</f>
        <v>27</v>
      </c>
      <c r="O1388" s="270">
        <f>IF('statement of marks'!X50="","",'statement of marks'!X50)</f>
        <v>7</v>
      </c>
      <c r="P1388" s="277">
        <f>IF('statement of marks'!Y50="","",'statement of marks'!Y50)</f>
        <v>61</v>
      </c>
      <c r="Q1388" s="278">
        <f>IF('statement of marks'!Z50="","",'statement of marks'!Z50)</f>
        <v>91</v>
      </c>
      <c r="R1388" s="270">
        <f>IF('statement of marks'!AA50="","",'statement of marks'!AA50)</f>
        <v>37</v>
      </c>
      <c r="S1388" s="944">
        <f>IF('statement of marks'!AB50="","",'statement of marks'!AB50)</f>
        <v>37</v>
      </c>
      <c r="T1388" s="270">
        <f>IF('statement of marks'!AC50="","",'statement of marks'!AC50)</f>
        <v>20</v>
      </c>
      <c r="U1388" s="277">
        <f>IF('statement of marks'!AD50="","",'statement of marks'!AD50)</f>
        <v>94</v>
      </c>
      <c r="V1388" s="279">
        <f>IF('statement of marks'!AE50="","",'statement of marks'!AE50)</f>
        <v>185</v>
      </c>
      <c r="W1388" s="270">
        <f>IF('statement of marks'!AF50="","",'statement of marks'!AF50)</f>
        <v>93</v>
      </c>
      <c r="X1388" s="271" t="str">
        <f>IF('statement of marks'!AG50="","",'statement of marks'!AG50)</f>
        <v>A</v>
      </c>
    </row>
    <row r="1389" spans="1:24" ht="15" customHeight="1">
      <c r="A1389" s="283"/>
      <c r="B1389" s="774" t="str">
        <f>IF('statement of marks'!$AJ$3="","",'statement of marks'!$AJ$3)</f>
        <v>ENGLISH</v>
      </c>
      <c r="C1389" s="784"/>
      <c r="D1389" s="270">
        <f>IF('statement of marks'!AJ50="","",'statement of marks'!AJ50)</f>
        <v>5</v>
      </c>
      <c r="E1389" s="270">
        <f>IF('statement of marks'!AK50="","",'statement of marks'!AK50)</f>
        <v>5</v>
      </c>
      <c r="F1389" s="277">
        <f>IF('statement of marks'!AL50="","",'statement of marks'!AL50)</f>
        <v>10</v>
      </c>
      <c r="G1389" s="270">
        <f>IF('statement of marks'!AM50="","",'statement of marks'!AM50)</f>
        <v>5</v>
      </c>
      <c r="H1389" s="270">
        <f>IF('statement of marks'!AN50="","",'statement of marks'!AN50)</f>
        <v>5</v>
      </c>
      <c r="I1389" s="277">
        <f>IF('statement of marks'!AO50="","",'statement of marks'!AO50)</f>
        <v>10</v>
      </c>
      <c r="J1389" s="270">
        <f>IF('statement of marks'!AP50="","",'statement of marks'!AP50)</f>
        <v>5</v>
      </c>
      <c r="K1389" s="270">
        <f>IF('statement of marks'!AQ50="","",'statement of marks'!AQ50)</f>
        <v>5</v>
      </c>
      <c r="L1389" s="277">
        <f>IF('statement of marks'!AR50="","",'statement of marks'!AR50)</f>
        <v>10</v>
      </c>
      <c r="M1389" s="270">
        <f>IF('statement of marks'!AT50="","",'statement of marks'!AT50)</f>
        <v>27</v>
      </c>
      <c r="N1389" s="944">
        <f>IF('statement of marks'!AU50="","",'statement of marks'!AU50)</f>
        <v>27</v>
      </c>
      <c r="O1389" s="270">
        <f>IF('statement of marks'!AV50="","",'statement of marks'!AV50)</f>
        <v>7</v>
      </c>
      <c r="P1389" s="277">
        <f>IF('statement of marks'!AW50="","",'statement of marks'!AW50)</f>
        <v>61</v>
      </c>
      <c r="Q1389" s="278">
        <f>IF('statement of marks'!AX50="","",'statement of marks'!AX50)</f>
        <v>91</v>
      </c>
      <c r="R1389" s="270">
        <f>IF('statement of marks'!AY50="","",'statement of marks'!AY50)</f>
        <v>37</v>
      </c>
      <c r="S1389" s="944">
        <f>IF('statement of marks'!AZ50="","",'statement of marks'!AZ50)</f>
        <v>37</v>
      </c>
      <c r="T1389" s="270">
        <f>IF('statement of marks'!BA50="","",'statement of marks'!BA50)</f>
        <v>20</v>
      </c>
      <c r="U1389" s="277">
        <f>IF('statement of marks'!BB50="","",'statement of marks'!BB50)</f>
        <v>94</v>
      </c>
      <c r="V1389" s="279">
        <f>IF('statement of marks'!BC50="","",'statement of marks'!BC50)</f>
        <v>185</v>
      </c>
      <c r="W1389" s="270">
        <f>IF('statement of marks'!BD50="","",'statement of marks'!BD50)</f>
        <v>93</v>
      </c>
      <c r="X1389" s="271" t="str">
        <f>IF('statement of marks'!BE50="","",'statement of marks'!BE50)</f>
        <v>A</v>
      </c>
    </row>
    <row r="1390" spans="1:24" ht="15" customHeight="1">
      <c r="A1390" s="283"/>
      <c r="B1390" s="774" t="str">
        <f>IF('statement of marks'!BH50="s","SANSKRIT",IF('statement of marks'!BH50="u","URDU",IF('statement of marks'!BH50="g","GUJRATI",IF('statement of marks'!BH50="p","PUNJABI",IF('statement of marks'!BH50="sd","fla/kh","THIRD LANGUAGE")))))</f>
        <v>SANSKRIT</v>
      </c>
      <c r="C1390" s="784"/>
      <c r="D1390" s="270">
        <f>IF('statement of marks'!BI50="","",'statement of marks'!BI50)</f>
        <v>5</v>
      </c>
      <c r="E1390" s="270">
        <f>IF('statement of marks'!BJ50="","",'statement of marks'!BJ50)</f>
        <v>5</v>
      </c>
      <c r="F1390" s="277">
        <f>IF('statement of marks'!BK50="","",'statement of marks'!BK50)</f>
        <v>10</v>
      </c>
      <c r="G1390" s="270">
        <f>IF('statement of marks'!BL50="","",'statement of marks'!BL50)</f>
        <v>5</v>
      </c>
      <c r="H1390" s="270">
        <f>IF('statement of marks'!BM50="","",'statement of marks'!BM50)</f>
        <v>5</v>
      </c>
      <c r="I1390" s="277">
        <f>IF('statement of marks'!BN50="","",'statement of marks'!BN50)</f>
        <v>10</v>
      </c>
      <c r="J1390" s="270">
        <f>IF('statement of marks'!BO50="","",'statement of marks'!BO50)</f>
        <v>5</v>
      </c>
      <c r="K1390" s="270">
        <f>IF('statement of marks'!BP50="","",'statement of marks'!BP50)</f>
        <v>5</v>
      </c>
      <c r="L1390" s="277">
        <f>IF('statement of marks'!BQ50="","",'statement of marks'!BQ50)</f>
        <v>10</v>
      </c>
      <c r="M1390" s="270">
        <f>IF('statement of marks'!BS50="","",'statement of marks'!BS50)</f>
        <v>50</v>
      </c>
      <c r="N1390" s="944"/>
      <c r="O1390" s="270">
        <f>IF('statement of marks'!BT50="","",'statement of marks'!BT50)</f>
        <v>20</v>
      </c>
      <c r="P1390" s="277">
        <f>IF('statement of marks'!BU50="","",'statement of marks'!BU50)</f>
        <v>70</v>
      </c>
      <c r="Q1390" s="278">
        <f>IF('statement of marks'!BV50="","",'statement of marks'!BV50)</f>
        <v>100</v>
      </c>
      <c r="R1390" s="270">
        <f>IF('statement of marks'!BW50="","",'statement of marks'!BW50)</f>
        <v>70</v>
      </c>
      <c r="S1390" s="944"/>
      <c r="T1390" s="270">
        <f>IF('statement of marks'!BX50="","",'statement of marks'!BX50)</f>
        <v>30</v>
      </c>
      <c r="U1390" s="277">
        <f>IF('statement of marks'!BY50="","",'statement of marks'!BY50)</f>
        <v>100</v>
      </c>
      <c r="V1390" s="279">
        <f>IF('statement of marks'!BZ50="","",'statement of marks'!BZ50)</f>
        <v>200</v>
      </c>
      <c r="W1390" s="270">
        <f>IF('statement of marks'!CA50="","",'statement of marks'!CA50)</f>
        <v>100</v>
      </c>
      <c r="X1390" s="271" t="str">
        <f>IF('statement of marks'!CB50="","",'statement of marks'!CB50)</f>
        <v>A</v>
      </c>
    </row>
    <row r="1391" spans="1:24" ht="15" customHeight="1">
      <c r="A1391" s="283"/>
      <c r="B1391" s="774" t="str">
        <f>IF('statement of marks'!$CE$3="","",'statement of marks'!$CE$3)</f>
        <v>MATHEMATICS</v>
      </c>
      <c r="C1391" s="784"/>
      <c r="D1391" s="270">
        <f>IF('statement of marks'!CE50="","",'statement of marks'!CE50)</f>
        <v>5</v>
      </c>
      <c r="E1391" s="270">
        <f>IF('statement of marks'!CF50="","",'statement of marks'!CF50)</f>
        <v>5</v>
      </c>
      <c r="F1391" s="277">
        <f>IF('statement of marks'!CG50="","",'statement of marks'!CG50)</f>
        <v>10</v>
      </c>
      <c r="G1391" s="270">
        <f>IF('statement of marks'!CH50="","",'statement of marks'!CH50)</f>
        <v>5</v>
      </c>
      <c r="H1391" s="270">
        <f>IF('statement of marks'!CI50="","",'statement of marks'!CI50)</f>
        <v>5</v>
      </c>
      <c r="I1391" s="277">
        <f>IF('statement of marks'!CJ50="","",'statement of marks'!CJ50)</f>
        <v>10</v>
      </c>
      <c r="J1391" s="270">
        <f>IF('statement of marks'!CK50="","",'statement of marks'!CK50)</f>
        <v>5</v>
      </c>
      <c r="K1391" s="270">
        <f>IF('statement of marks'!CL50="","",'statement of marks'!CL50)</f>
        <v>5</v>
      </c>
      <c r="L1391" s="277">
        <f>IF('statement of marks'!CM50="","",'statement of marks'!CM50)</f>
        <v>10</v>
      </c>
      <c r="M1391" s="270">
        <f>IF('statement of marks'!CO50="","",'statement of marks'!CO50)</f>
        <v>27</v>
      </c>
      <c r="N1391" s="944">
        <f>IF('statement of marks'!CP50="","",'statement of marks'!CP50)</f>
        <v>27</v>
      </c>
      <c r="O1391" s="270">
        <f>IF('statement of marks'!CQ50="","",'statement of marks'!CQ50)</f>
        <v>7</v>
      </c>
      <c r="P1391" s="277">
        <f>IF('statement of marks'!CR50="","",'statement of marks'!CR50)</f>
        <v>61</v>
      </c>
      <c r="Q1391" s="278">
        <f>IF('statement of marks'!CS50="","",'statement of marks'!CS50)</f>
        <v>91</v>
      </c>
      <c r="R1391" s="270">
        <f>IF('statement of marks'!CT50="","",'statement of marks'!CT50)</f>
        <v>37</v>
      </c>
      <c r="S1391" s="944">
        <f>IF('statement of marks'!CU50="","",'statement of marks'!CU50)</f>
        <v>37</v>
      </c>
      <c r="T1391" s="270">
        <f>IF('statement of marks'!CV50="","",'statement of marks'!CV50)</f>
        <v>20</v>
      </c>
      <c r="U1391" s="277">
        <f>IF('statement of marks'!CW50="","",'statement of marks'!CW50)</f>
        <v>94</v>
      </c>
      <c r="V1391" s="279">
        <f>IF('statement of marks'!CX50="","",'statement of marks'!CX50)</f>
        <v>185</v>
      </c>
      <c r="W1391" s="270">
        <f>IF('statement of marks'!CY50="","",'statement of marks'!CY50)</f>
        <v>93</v>
      </c>
      <c r="X1391" s="271" t="str">
        <f>IF('statement of marks'!CZ50="","",'statement of marks'!CZ50)</f>
        <v>A</v>
      </c>
    </row>
    <row r="1392" spans="1:24" ht="15" customHeight="1">
      <c r="A1392" s="283"/>
      <c r="B1392" s="774" t="str">
        <f>IF('statement of marks'!$DC$3="","",'statement of marks'!$DC$3)</f>
        <v>SCIENCE</v>
      </c>
      <c r="C1392" s="784"/>
      <c r="D1392" s="270">
        <f>IF('statement of marks'!DC50="","",'statement of marks'!DC50)</f>
        <v>5</v>
      </c>
      <c r="E1392" s="270">
        <f>IF('statement of marks'!DD50="","",'statement of marks'!DD50)</f>
        <v>5</v>
      </c>
      <c r="F1392" s="277">
        <f>IF('statement of marks'!DE50="","",'statement of marks'!DE50)</f>
        <v>10</v>
      </c>
      <c r="G1392" s="270">
        <f>IF('statement of marks'!DF50="","",'statement of marks'!DF50)</f>
        <v>5</v>
      </c>
      <c r="H1392" s="270">
        <f>IF('statement of marks'!DG50="","",'statement of marks'!DG50)</f>
        <v>5</v>
      </c>
      <c r="I1392" s="277">
        <f>IF('statement of marks'!DH50="","",'statement of marks'!DH50)</f>
        <v>10</v>
      </c>
      <c r="J1392" s="270">
        <f>IF('statement of marks'!DI50="","",'statement of marks'!DI50)</f>
        <v>5</v>
      </c>
      <c r="K1392" s="270">
        <f>IF('statement of marks'!DJ50="","",'statement of marks'!DJ50)</f>
        <v>5</v>
      </c>
      <c r="L1392" s="277">
        <f>IF('statement of marks'!DK50="","",'statement of marks'!DK50)</f>
        <v>10</v>
      </c>
      <c r="M1392" s="270">
        <f>IF('statement of marks'!DM50="","",'statement of marks'!DM50)</f>
        <v>50</v>
      </c>
      <c r="N1392" s="944"/>
      <c r="O1392" s="270">
        <f>IF('statement of marks'!DN50="","",'statement of marks'!DN50)</f>
        <v>20</v>
      </c>
      <c r="P1392" s="277">
        <f>IF('statement of marks'!DO50="","",'statement of marks'!DO50)</f>
        <v>70</v>
      </c>
      <c r="Q1392" s="278">
        <f>IF('statement of marks'!DP50="","",'statement of marks'!DP50)</f>
        <v>100</v>
      </c>
      <c r="R1392" s="270">
        <f>IF('statement of marks'!DQ50="","",'statement of marks'!DQ50)</f>
        <v>70</v>
      </c>
      <c r="S1392" s="944"/>
      <c r="T1392" s="270">
        <f>IF('statement of marks'!DR50="","",'statement of marks'!DR50)</f>
        <v>30</v>
      </c>
      <c r="U1392" s="277">
        <f>IF('statement of marks'!DS50="","",'statement of marks'!DS50)</f>
        <v>100</v>
      </c>
      <c r="V1392" s="279">
        <f>IF('statement of marks'!DT50="","",'statement of marks'!DT50)</f>
        <v>200</v>
      </c>
      <c r="W1392" s="270">
        <f>IF('statement of marks'!DU50="","",'statement of marks'!DU50)</f>
        <v>100</v>
      </c>
      <c r="X1392" s="271" t="str">
        <f>IF('statement of marks'!DV50="","",'statement of marks'!DV50)</f>
        <v>A</v>
      </c>
    </row>
    <row r="1393" spans="1:24" ht="15" customHeight="1">
      <c r="A1393" s="283"/>
      <c r="B1393" s="774" t="str">
        <f>IF('statement of marks'!$DY$3="","",'statement of marks'!$DY$3)</f>
        <v>SOCIAL STUDIES</v>
      </c>
      <c r="C1393" s="784"/>
      <c r="D1393" s="270">
        <f>IF('statement of marks'!DY50="","",'statement of marks'!DY50)</f>
        <v>5</v>
      </c>
      <c r="E1393" s="270">
        <f>IF('statement of marks'!DZ50="","",'statement of marks'!DZ50)</f>
        <v>5</v>
      </c>
      <c r="F1393" s="277">
        <f>IF('statement of marks'!EA50="","",'statement of marks'!EA50)</f>
        <v>10</v>
      </c>
      <c r="G1393" s="270">
        <f>IF('statement of marks'!EB50="","",'statement of marks'!EB50)</f>
        <v>5</v>
      </c>
      <c r="H1393" s="270">
        <f>IF('statement of marks'!EC50="","",'statement of marks'!EC50)</f>
        <v>5</v>
      </c>
      <c r="I1393" s="277">
        <f>IF('statement of marks'!ED50="","",'statement of marks'!ED50)</f>
        <v>10</v>
      </c>
      <c r="J1393" s="270">
        <f>IF('statement of marks'!EE50="","",'statement of marks'!EE50)</f>
        <v>5</v>
      </c>
      <c r="K1393" s="270">
        <f>IF('statement of marks'!EF50="","",'statement of marks'!EF50)</f>
        <v>5</v>
      </c>
      <c r="L1393" s="277">
        <f>IF('statement of marks'!EG50="","",'statement of marks'!EG50)</f>
        <v>10</v>
      </c>
      <c r="M1393" s="270">
        <f>IF('statement of marks'!EI50="","",'statement of marks'!EI50)</f>
        <v>50</v>
      </c>
      <c r="N1393" s="944"/>
      <c r="O1393" s="270">
        <f>IF('statement of marks'!EJ50="","",'statement of marks'!EJ50)</f>
        <v>20</v>
      </c>
      <c r="P1393" s="277">
        <f>IF('statement of marks'!EK50="","",'statement of marks'!EK50)</f>
        <v>70</v>
      </c>
      <c r="Q1393" s="278">
        <f>IF('statement of marks'!EL50="","",'statement of marks'!EL50)</f>
        <v>100</v>
      </c>
      <c r="R1393" s="270">
        <f>IF('statement of marks'!EM50="","",'statement of marks'!EM50)</f>
        <v>70</v>
      </c>
      <c r="S1393" s="944"/>
      <c r="T1393" s="270">
        <f>IF('statement of marks'!EN50="","",'statement of marks'!EN50)</f>
        <v>30</v>
      </c>
      <c r="U1393" s="277">
        <f>IF('statement of marks'!EO50="","",'statement of marks'!EO50)</f>
        <v>100</v>
      </c>
      <c r="V1393" s="279">
        <f>IF('statement of marks'!EP50="","",'statement of marks'!EP50)</f>
        <v>200</v>
      </c>
      <c r="W1393" s="270">
        <f>IF('statement of marks'!EQ50="","",'statement of marks'!EQ50)</f>
        <v>100</v>
      </c>
      <c r="X1393" s="271" t="str">
        <f>IF('statement of marks'!ER50="","",'statement of marks'!ER50)</f>
        <v>A</v>
      </c>
    </row>
    <row r="1394" spans="1:24" ht="15" customHeight="1">
      <c r="A1394" s="283"/>
      <c r="B1394" s="774" t="s">
        <v>173</v>
      </c>
      <c r="C1394" s="784"/>
      <c r="D1394" s="792" t="s">
        <v>168</v>
      </c>
      <c r="E1394" s="792"/>
      <c r="F1394" s="792"/>
      <c r="G1394" s="792" t="s">
        <v>169</v>
      </c>
      <c r="H1394" s="792"/>
      <c r="I1394" s="792"/>
      <c r="J1394" s="792" t="s">
        <v>178</v>
      </c>
      <c r="K1394" s="792"/>
      <c r="L1394" s="792"/>
      <c r="M1394" s="792" t="s">
        <v>170</v>
      </c>
      <c r="N1394" s="792"/>
      <c r="O1394" s="792"/>
      <c r="P1394" s="792"/>
      <c r="Q1394" s="792" t="s">
        <v>223</v>
      </c>
      <c r="R1394" s="792"/>
      <c r="S1394" s="792"/>
      <c r="T1394" s="792"/>
      <c r="U1394" s="280"/>
      <c r="V1394" s="792" t="s">
        <v>218</v>
      </c>
      <c r="W1394" s="792"/>
      <c r="X1394" s="827"/>
    </row>
    <row r="1395" spans="1:24" ht="15" customHeight="1">
      <c r="A1395" s="284"/>
      <c r="B1395" s="828" t="s">
        <v>167</v>
      </c>
      <c r="C1395" s="829"/>
      <c r="D1395" s="830">
        <f>IF('statement of marks'!EU$6="","",'statement of marks'!EU$6)</f>
        <v>20</v>
      </c>
      <c r="E1395" s="830"/>
      <c r="F1395" s="830"/>
      <c r="G1395" s="830">
        <f>IF('statement of marks'!EV$6="","",'statement of marks'!EV$6)</f>
        <v>20</v>
      </c>
      <c r="H1395" s="830"/>
      <c r="I1395" s="830"/>
      <c r="J1395" s="830">
        <f>IF('statement of marks'!EX$6="","",'statement of marks'!EX$6)</f>
        <v>20</v>
      </c>
      <c r="K1395" s="830"/>
      <c r="L1395" s="830"/>
      <c r="M1395" s="830">
        <f>IF('statement of marks'!EW$6="","",'statement of marks'!EW$6)</f>
        <v>20</v>
      </c>
      <c r="N1395" s="830"/>
      <c r="O1395" s="830"/>
      <c r="P1395" s="830"/>
      <c r="Q1395" s="830">
        <f>IF('statement of marks'!EY$6="","",'statement of marks'!EY$6)</f>
        <v>20</v>
      </c>
      <c r="R1395" s="830"/>
      <c r="S1395" s="830"/>
      <c r="T1395" s="830"/>
      <c r="U1395" s="289"/>
      <c r="V1395" s="272">
        <f>IF('statement of marks'!EZ$6="","",'statement of marks'!EZ$6)</f>
        <v>100</v>
      </c>
      <c r="W1395" s="272" t="s">
        <v>222</v>
      </c>
      <c r="X1395" s="276" t="s">
        <v>69</v>
      </c>
    </row>
    <row r="1396" spans="1:24" ht="15" customHeight="1">
      <c r="A1396" s="283"/>
      <c r="B1396" s="774" t="str">
        <f>IF('statement of marks'!$EU$3="","",'statement of marks'!$EU$3)</f>
        <v>WORK EXPERIENCE</v>
      </c>
      <c r="C1396" s="784"/>
      <c r="D1396" s="783">
        <f>IF('statement of marks'!EU50="","",'statement of marks'!EU50)</f>
        <v>20</v>
      </c>
      <c r="E1396" s="783"/>
      <c r="F1396" s="783"/>
      <c r="G1396" s="783">
        <f>IF('statement of marks'!EV50="","",'statement of marks'!EV50)</f>
        <v>20</v>
      </c>
      <c r="H1396" s="783"/>
      <c r="I1396" s="783"/>
      <c r="J1396" s="783">
        <f>IF('statement of marks'!EX50="","",'statement of marks'!EX50)</f>
        <v>20</v>
      </c>
      <c r="K1396" s="783"/>
      <c r="L1396" s="783"/>
      <c r="M1396" s="783">
        <f>IF('statement of marks'!EW50="","",'statement of marks'!EW50)</f>
        <v>20</v>
      </c>
      <c r="N1396" s="783"/>
      <c r="O1396" s="783"/>
      <c r="P1396" s="783"/>
      <c r="Q1396" s="783">
        <f>IF('statement of marks'!EY50="","",'statement of marks'!EY50)</f>
        <v>20</v>
      </c>
      <c r="R1396" s="783"/>
      <c r="S1396" s="783"/>
      <c r="T1396" s="783"/>
      <c r="U1396" s="280"/>
      <c r="V1396" s="280">
        <f>IF('statement of marks'!EZ50="","",'statement of marks'!EZ50)</f>
        <v>100</v>
      </c>
      <c r="W1396" s="280">
        <f>IF('statement of marks'!FA50="","",'statement of marks'!FA50)</f>
        <v>100</v>
      </c>
      <c r="X1396" s="281" t="str">
        <f>IF('statement of marks'!FB50="","",'statement of marks'!FB50)</f>
        <v>A</v>
      </c>
    </row>
    <row r="1397" spans="1:24" ht="15" customHeight="1">
      <c r="A1397" s="283"/>
      <c r="B1397" s="774" t="str">
        <f>IF('statement of marks'!$FE$3="","",'statement of marks'!$FE$3)</f>
        <v>ART EDUCATION</v>
      </c>
      <c r="C1397" s="784"/>
      <c r="D1397" s="783">
        <f>IF('statement of marks'!FE50="","",'statement of marks'!FE50)</f>
        <v>20</v>
      </c>
      <c r="E1397" s="783"/>
      <c r="F1397" s="783"/>
      <c r="G1397" s="783">
        <f>IF('statement of marks'!FF50="","",'statement of marks'!FF50)</f>
        <v>20</v>
      </c>
      <c r="H1397" s="783"/>
      <c r="I1397" s="783"/>
      <c r="J1397" s="783">
        <f>IF('statement of marks'!FH50="","",'statement of marks'!FH50)</f>
        <v>20</v>
      </c>
      <c r="K1397" s="783"/>
      <c r="L1397" s="783"/>
      <c r="M1397" s="783">
        <f>IF('statement of marks'!FG50="","",'statement of marks'!FG50)</f>
        <v>20</v>
      </c>
      <c r="N1397" s="783"/>
      <c r="O1397" s="783"/>
      <c r="P1397" s="783"/>
      <c r="Q1397" s="783">
        <f>IF('statement of marks'!FI50="","",'statement of marks'!FI50)</f>
        <v>20</v>
      </c>
      <c r="R1397" s="783"/>
      <c r="S1397" s="783"/>
      <c r="T1397" s="783"/>
      <c r="U1397" s="280"/>
      <c r="V1397" s="280">
        <f>IF('statement of marks'!FJ50="","",'statement of marks'!FJ50)</f>
        <v>100</v>
      </c>
      <c r="W1397" s="280">
        <f>IF('statement of marks'!FK50="","",'statement of marks'!FK50)</f>
        <v>100</v>
      </c>
      <c r="X1397" s="281" t="str">
        <f>IF('statement of marks'!FL50="","",'statement of marks'!FL50)</f>
        <v>A</v>
      </c>
    </row>
    <row r="1398" spans="1:24" ht="15" customHeight="1">
      <c r="A1398" s="283"/>
      <c r="B1398" s="774" t="str">
        <f>IF('statement of marks'!$FO$3="","",'statement of marks'!$FO$3)</f>
        <v>PHYSICIAL EDUCATION</v>
      </c>
      <c r="C1398" s="784"/>
      <c r="D1398" s="783">
        <f>IF('statement of marks'!FO50="","",'statement of marks'!FO50)</f>
        <v>20</v>
      </c>
      <c r="E1398" s="783"/>
      <c r="F1398" s="783"/>
      <c r="G1398" s="783">
        <f>IF('statement of marks'!FP50="","",'statement of marks'!FP50)</f>
        <v>20</v>
      </c>
      <c r="H1398" s="783"/>
      <c r="I1398" s="783"/>
      <c r="J1398" s="783">
        <f>IF('statement of marks'!FR50="","",'statement of marks'!FR50)</f>
        <v>20</v>
      </c>
      <c r="K1398" s="783"/>
      <c r="L1398" s="783"/>
      <c r="M1398" s="783">
        <f>IF('statement of marks'!FQ50="","",'statement of marks'!FQ50)</f>
        <v>20</v>
      </c>
      <c r="N1398" s="783"/>
      <c r="O1398" s="783"/>
      <c r="P1398" s="783"/>
      <c r="Q1398" s="783">
        <f>IF('statement of marks'!FS50="","",'statement of marks'!FS50)</f>
        <v>20</v>
      </c>
      <c r="R1398" s="783"/>
      <c r="S1398" s="783"/>
      <c r="T1398" s="783"/>
      <c r="U1398" s="280"/>
      <c r="V1398" s="280">
        <f>IF('statement of marks'!FT50="","",'statement of marks'!FT50)</f>
        <v>100</v>
      </c>
      <c r="W1398" s="280">
        <f>IF('statement of marks'!FU50="","",'statement of marks'!FU50)</f>
        <v>100</v>
      </c>
      <c r="X1398" s="281" t="str">
        <f>IF('statement of marks'!FV50="","",'statement of marks'!FV50)</f>
        <v>A</v>
      </c>
    </row>
    <row r="1399" spans="1:24" ht="15" customHeight="1">
      <c r="A1399" s="283"/>
      <c r="B1399" s="771" t="s">
        <v>174</v>
      </c>
      <c r="C1399" s="774"/>
      <c r="D1399" s="792" t="str">
        <f>details!$DZ$3</f>
        <v>AUGUST</v>
      </c>
      <c r="E1399" s="792"/>
      <c r="F1399" s="792"/>
      <c r="G1399" s="792" t="str">
        <f>details!$ED$3</f>
        <v>OCTOBER</v>
      </c>
      <c r="H1399" s="792"/>
      <c r="I1399" s="792"/>
      <c r="J1399" s="792" t="str">
        <f>details!$EL$3</f>
        <v>FEBURARY</v>
      </c>
      <c r="K1399" s="792"/>
      <c r="L1399" s="792"/>
      <c r="M1399" s="792" t="str">
        <f>details!$EH$3</f>
        <v>DECEMBER</v>
      </c>
      <c r="N1399" s="792"/>
      <c r="O1399" s="792"/>
      <c r="P1399" s="792"/>
      <c r="Q1399" s="792" t="str">
        <f>details!$EP$3</f>
        <v>GRAND TOAL</v>
      </c>
      <c r="R1399" s="792"/>
      <c r="S1399" s="792"/>
      <c r="T1399" s="792"/>
      <c r="U1399" s="759" t="s">
        <v>119</v>
      </c>
      <c r="V1399" s="760"/>
      <c r="W1399" s="760"/>
      <c r="X1399" s="761"/>
    </row>
    <row r="1400" spans="1:24" ht="15" customHeight="1">
      <c r="A1400" s="283"/>
      <c r="B1400" s="774" t="s">
        <v>176</v>
      </c>
      <c r="C1400" s="784"/>
      <c r="D1400" s="826" t="str">
        <f>IF(details!EA50="","",details!EA50)</f>
        <v/>
      </c>
      <c r="E1400" s="826"/>
      <c r="F1400" s="826"/>
      <c r="G1400" s="826" t="str">
        <f>IF(details!EE50="","",details!EE50)</f>
        <v/>
      </c>
      <c r="H1400" s="826"/>
      <c r="I1400" s="826"/>
      <c r="J1400" s="826" t="str">
        <f>IF(details!EM50="","",details!EM50)</f>
        <v/>
      </c>
      <c r="K1400" s="826"/>
      <c r="L1400" s="826"/>
      <c r="M1400" s="826" t="str">
        <f>IF(details!EI50="","",details!EI50)</f>
        <v/>
      </c>
      <c r="N1400" s="826"/>
      <c r="O1400" s="826"/>
      <c r="P1400" s="826"/>
      <c r="Q1400" s="826" t="str">
        <f>IF(details!EQ50="","",details!EQ50)</f>
        <v/>
      </c>
      <c r="R1400" s="826"/>
      <c r="S1400" s="826"/>
      <c r="T1400" s="826"/>
      <c r="U1400" s="762">
        <f>'statement of marks'!$HL$108</f>
        <v>45046</v>
      </c>
      <c r="V1400" s="763"/>
      <c r="W1400" s="763"/>
      <c r="X1400" s="764"/>
    </row>
    <row r="1401" spans="1:24" ht="15" customHeight="1">
      <c r="A1401" s="283"/>
      <c r="B1401" s="823" t="s">
        <v>175</v>
      </c>
      <c r="C1401" s="824"/>
      <c r="D1401" s="825" t="str">
        <f>IF(details!DZ50="","",details!DZ50)</f>
        <v/>
      </c>
      <c r="E1401" s="825"/>
      <c r="F1401" s="825"/>
      <c r="G1401" s="825" t="str">
        <f>IF(details!ED50="","",details!ED50)</f>
        <v/>
      </c>
      <c r="H1401" s="825"/>
      <c r="I1401" s="825"/>
      <c r="J1401" s="825" t="str">
        <f>IF(details!EL50="","",details!EL50)</f>
        <v/>
      </c>
      <c r="K1401" s="825"/>
      <c r="L1401" s="825"/>
      <c r="M1401" s="825" t="str">
        <f>IF(details!EH50="","",details!EH50)</f>
        <v/>
      </c>
      <c r="N1401" s="825"/>
      <c r="O1401" s="825"/>
      <c r="P1401" s="825"/>
      <c r="Q1401" s="825" t="str">
        <f>IF(details!EP50="","",details!EP50)</f>
        <v/>
      </c>
      <c r="R1401" s="825"/>
      <c r="S1401" s="825"/>
      <c r="T1401" s="825"/>
      <c r="U1401" s="759"/>
      <c r="V1401" s="760"/>
      <c r="W1401" s="760"/>
      <c r="X1401" s="761"/>
    </row>
    <row r="1402" spans="1:24" ht="15" customHeight="1">
      <c r="A1402" s="816"/>
      <c r="B1402" s="818" t="s">
        <v>235</v>
      </c>
      <c r="C1402" s="819"/>
      <c r="D1402" s="813" t="s">
        <v>190</v>
      </c>
      <c r="E1402" s="813"/>
      <c r="F1402" s="813"/>
      <c r="G1402" s="813" t="s">
        <v>191</v>
      </c>
      <c r="H1402" s="813"/>
      <c r="I1402" s="813"/>
      <c r="J1402" s="813" t="s">
        <v>148</v>
      </c>
      <c r="K1402" s="813"/>
      <c r="L1402" s="813"/>
      <c r="M1402" s="813" t="s">
        <v>224</v>
      </c>
      <c r="N1402" s="813"/>
      <c r="O1402" s="813"/>
      <c r="P1402" s="813"/>
      <c r="Q1402" s="822" t="s">
        <v>196</v>
      </c>
      <c r="R1402" s="822"/>
      <c r="S1402" s="822"/>
      <c r="T1402" s="822"/>
      <c r="U1402" s="813" t="s">
        <v>233</v>
      </c>
      <c r="V1402" s="813"/>
      <c r="W1402" s="813"/>
      <c r="X1402" s="815"/>
    </row>
    <row r="1403" spans="1:24" ht="15" customHeight="1">
      <c r="A1403" s="817"/>
      <c r="B1403" s="820"/>
      <c r="C1403" s="821"/>
      <c r="D1403" s="813">
        <f>'statement of marks'!HJ50</f>
        <v>1200</v>
      </c>
      <c r="E1403" s="813"/>
      <c r="F1403" s="813"/>
      <c r="G1403" s="813">
        <f>'statement of marks'!HK50</f>
        <v>1155</v>
      </c>
      <c r="H1403" s="813"/>
      <c r="I1403" s="813"/>
      <c r="J1403" s="814">
        <f>'statement of marks'!HL50</f>
        <v>96.25</v>
      </c>
      <c r="K1403" s="814"/>
      <c r="L1403" s="814"/>
      <c r="M1403" s="813" t="str">
        <f>'statement of marks'!HO50</f>
        <v>A</v>
      </c>
      <c r="N1403" s="813"/>
      <c r="O1403" s="813"/>
      <c r="P1403" s="813"/>
      <c r="Q1403" s="813">
        <f>'statement of marks'!HN50</f>
        <v>3.0000000000000004</v>
      </c>
      <c r="R1403" s="813"/>
      <c r="S1403" s="813"/>
      <c r="T1403" s="813"/>
      <c r="U1403" s="813" t="str">
        <f>'statement of marks'!HI50</f>
        <v>PASSED</v>
      </c>
      <c r="V1403" s="813"/>
      <c r="W1403" s="813"/>
      <c r="X1403" s="815"/>
    </row>
    <row r="1404" spans="1:24" ht="15" customHeight="1">
      <c r="A1404" s="283"/>
      <c r="B1404" s="811" t="s">
        <v>177</v>
      </c>
      <c r="C1404" s="812"/>
      <c r="D1404" s="792"/>
      <c r="E1404" s="792"/>
      <c r="F1404" s="792"/>
      <c r="G1404" s="792"/>
      <c r="H1404" s="792"/>
      <c r="I1404" s="792"/>
      <c r="J1404" s="792"/>
      <c r="K1404" s="792"/>
      <c r="L1404" s="792"/>
      <c r="M1404" s="792"/>
      <c r="N1404" s="792"/>
      <c r="O1404" s="792"/>
      <c r="P1404" s="792"/>
      <c r="Q1404" s="792"/>
      <c r="R1404" s="792"/>
      <c r="S1404" s="792"/>
      <c r="T1404" s="792"/>
      <c r="U1404" s="793"/>
      <c r="V1404" s="794"/>
      <c r="W1404" s="794"/>
      <c r="X1404" s="804"/>
    </row>
    <row r="1405" spans="1:24" ht="15" customHeight="1">
      <c r="A1405" s="283"/>
      <c r="B1405" s="809" t="s">
        <v>162</v>
      </c>
      <c r="C1405" s="810"/>
      <c r="D1405" s="792"/>
      <c r="E1405" s="792"/>
      <c r="F1405" s="792"/>
      <c r="G1405" s="792"/>
      <c r="H1405" s="792"/>
      <c r="I1405" s="792"/>
      <c r="J1405" s="792"/>
      <c r="K1405" s="792"/>
      <c r="L1405" s="792"/>
      <c r="M1405" s="792"/>
      <c r="N1405" s="792"/>
      <c r="O1405" s="792"/>
      <c r="P1405" s="792"/>
      <c r="Q1405" s="792"/>
      <c r="R1405" s="792"/>
      <c r="S1405" s="792"/>
      <c r="T1405" s="792"/>
      <c r="U1405" s="796"/>
      <c r="V1405" s="797"/>
      <c r="W1405" s="797"/>
      <c r="X1405" s="805"/>
    </row>
    <row r="1406" spans="1:24" ht="15" customHeight="1">
      <c r="A1406" s="283"/>
      <c r="B1406" s="811" t="s">
        <v>163</v>
      </c>
      <c r="C1406" s="812"/>
      <c r="D1406" s="792"/>
      <c r="E1406" s="792"/>
      <c r="F1406" s="792"/>
      <c r="G1406" s="792"/>
      <c r="H1406" s="792"/>
      <c r="I1406" s="792"/>
      <c r="J1406" s="792"/>
      <c r="K1406" s="792"/>
      <c r="L1406" s="792"/>
      <c r="M1406" s="792"/>
      <c r="N1406" s="792"/>
      <c r="O1406" s="792"/>
      <c r="P1406" s="792"/>
      <c r="Q1406" s="793" t="s">
        <v>225</v>
      </c>
      <c r="R1406" s="794"/>
      <c r="S1406" s="794"/>
      <c r="T1406" s="795"/>
      <c r="U1406" s="806"/>
      <c r="V1406" s="807"/>
      <c r="W1406" s="807"/>
      <c r="X1406" s="808"/>
    </row>
    <row r="1407" spans="1:24" ht="15" customHeight="1">
      <c r="A1407" s="283"/>
      <c r="B1407" s="802" t="s">
        <v>164</v>
      </c>
      <c r="C1407" s="803"/>
      <c r="D1407" s="792"/>
      <c r="E1407" s="792"/>
      <c r="F1407" s="792"/>
      <c r="G1407" s="792"/>
      <c r="H1407" s="792"/>
      <c r="I1407" s="792"/>
      <c r="J1407" s="792"/>
      <c r="K1407" s="792"/>
      <c r="L1407" s="792"/>
      <c r="M1407" s="792"/>
      <c r="N1407" s="792"/>
      <c r="O1407" s="792"/>
      <c r="P1407" s="792"/>
      <c r="Q1407" s="796"/>
      <c r="R1407" s="797"/>
      <c r="S1407" s="797"/>
      <c r="T1407" s="798"/>
      <c r="U1407" s="785" t="s">
        <v>164</v>
      </c>
      <c r="V1407" s="785"/>
      <c r="W1407" s="785"/>
      <c r="X1407" s="786"/>
    </row>
    <row r="1408" spans="1:24" ht="15" customHeight="1" thickBot="1">
      <c r="A1408" s="282"/>
      <c r="B1408" s="787" t="s">
        <v>226</v>
      </c>
      <c r="C1408" s="788"/>
      <c r="D1408" s="789"/>
      <c r="E1408" s="789"/>
      <c r="F1408" s="789"/>
      <c r="G1408" s="789"/>
      <c r="H1408" s="789"/>
      <c r="I1408" s="789"/>
      <c r="J1408" s="789"/>
      <c r="K1408" s="789"/>
      <c r="L1408" s="789"/>
      <c r="M1408" s="789"/>
      <c r="N1408" s="789"/>
      <c r="O1408" s="789"/>
      <c r="P1408" s="789"/>
      <c r="Q1408" s="799"/>
      <c r="R1408" s="800"/>
      <c r="S1408" s="800"/>
      <c r="T1408" s="801"/>
      <c r="U1408" s="790" t="s">
        <v>180</v>
      </c>
      <c r="V1408" s="790"/>
      <c r="W1408" s="790"/>
      <c r="X1408" s="791"/>
    </row>
    <row r="1409" spans="1:24" ht="15" customHeight="1">
      <c r="A1409" s="285"/>
      <c r="B1409" s="765" t="s">
        <v>179</v>
      </c>
      <c r="C1409" s="766"/>
      <c r="D1409" s="766"/>
      <c r="E1409" s="766"/>
      <c r="F1409" s="766"/>
      <c r="G1409" s="766"/>
      <c r="H1409" s="766"/>
      <c r="I1409" s="766"/>
      <c r="J1409" s="766"/>
      <c r="K1409" s="766"/>
      <c r="L1409" s="766"/>
      <c r="M1409" s="766"/>
      <c r="N1409" s="766"/>
      <c r="O1409" s="766"/>
      <c r="P1409" s="766"/>
      <c r="Q1409" s="766"/>
      <c r="R1409" s="766"/>
      <c r="S1409" s="766"/>
      <c r="T1409" s="766"/>
      <c r="U1409" s="766"/>
      <c r="V1409" s="766"/>
      <c r="W1409" s="766"/>
      <c r="X1409" s="767"/>
    </row>
    <row r="1410" spans="1:24" ht="15" customHeight="1">
      <c r="A1410" s="283"/>
      <c r="B1410" s="768" t="str">
        <f>IF('statement of marks'!$A$1="","",'statement of marks'!$A$1)</f>
        <v>GOVT. HR. SEC. SCHOOL, MARJEEVI, NIMBAHERA</v>
      </c>
      <c r="C1410" s="769"/>
      <c r="D1410" s="769"/>
      <c r="E1410" s="769"/>
      <c r="F1410" s="769"/>
      <c r="G1410" s="769"/>
      <c r="H1410" s="769"/>
      <c r="I1410" s="769"/>
      <c r="J1410" s="769"/>
      <c r="K1410" s="769"/>
      <c r="L1410" s="769"/>
      <c r="M1410" s="769"/>
      <c r="N1410" s="769"/>
      <c r="O1410" s="769"/>
      <c r="P1410" s="769"/>
      <c r="Q1410" s="769"/>
      <c r="R1410" s="769"/>
      <c r="S1410" s="769"/>
      <c r="T1410" s="769"/>
      <c r="U1410" s="769"/>
      <c r="V1410" s="769"/>
      <c r="W1410" s="769"/>
      <c r="X1410" s="770"/>
    </row>
    <row r="1411" spans="1:24" ht="15" customHeight="1">
      <c r="A1411" s="283"/>
      <c r="B1411" s="771" t="s">
        <v>118</v>
      </c>
      <c r="C1411" s="771"/>
      <c r="D1411" s="771" t="str">
        <f>IF('statement of marks'!$H$3="","",'statement of marks'!$H$3)</f>
        <v>2022-23</v>
      </c>
      <c r="E1411" s="771"/>
      <c r="F1411" s="771"/>
      <c r="G1411" s="771"/>
      <c r="H1411" s="771"/>
      <c r="I1411" s="771"/>
      <c r="J1411" s="771"/>
      <c r="K1411" s="771"/>
      <c r="L1411" s="771"/>
      <c r="M1411" s="771"/>
      <c r="N1411" s="771"/>
      <c r="O1411" s="771"/>
      <c r="P1411" s="771"/>
      <c r="Q1411" s="771"/>
      <c r="R1411" s="771"/>
      <c r="S1411" s="771"/>
      <c r="T1411" s="771"/>
      <c r="U1411" s="771"/>
      <c r="V1411" s="771"/>
      <c r="W1411" s="771"/>
      <c r="X1411" s="772"/>
    </row>
    <row r="1412" spans="1:24" ht="15" customHeight="1">
      <c r="A1412" s="283"/>
      <c r="B1412" s="771" t="s">
        <v>158</v>
      </c>
      <c r="C1412" s="771"/>
      <c r="D1412" s="771" t="str">
        <f>IF('statement of marks'!I51="","",'statement of marks'!I51)</f>
        <v>A45</v>
      </c>
      <c r="E1412" s="771"/>
      <c r="F1412" s="771"/>
      <c r="G1412" s="771"/>
      <c r="H1412" s="771"/>
      <c r="I1412" s="771"/>
      <c r="J1412" s="771"/>
      <c r="K1412" s="771"/>
      <c r="L1412" s="771"/>
      <c r="M1412" s="771"/>
      <c r="N1412" s="771"/>
      <c r="O1412" s="771"/>
      <c r="P1412" s="771"/>
      <c r="Q1412" s="771"/>
      <c r="R1412" s="771"/>
      <c r="S1412" s="771"/>
      <c r="T1412" s="771"/>
      <c r="U1412" s="771"/>
      <c r="V1412" s="771"/>
      <c r="W1412" s="771"/>
      <c r="X1412" s="772"/>
    </row>
    <row r="1413" spans="1:24" ht="15" customHeight="1">
      <c r="A1413" s="283"/>
      <c r="B1413" s="771" t="s">
        <v>20</v>
      </c>
      <c r="C1413" s="771"/>
      <c r="D1413" s="771" t="str">
        <f>IF('statement of marks'!J51="","",'statement of marks'!J51)</f>
        <v>B45</v>
      </c>
      <c r="E1413" s="771"/>
      <c r="F1413" s="771"/>
      <c r="G1413" s="771"/>
      <c r="H1413" s="771"/>
      <c r="I1413" s="771"/>
      <c r="J1413" s="771"/>
      <c r="K1413" s="771"/>
      <c r="L1413" s="771"/>
      <c r="M1413" s="771"/>
      <c r="N1413" s="771"/>
      <c r="O1413" s="771"/>
      <c r="P1413" s="771"/>
      <c r="Q1413" s="771"/>
      <c r="R1413" s="771"/>
      <c r="S1413" s="771"/>
      <c r="T1413" s="771"/>
      <c r="U1413" s="771"/>
      <c r="V1413" s="771"/>
      <c r="W1413" s="771"/>
      <c r="X1413" s="772"/>
    </row>
    <row r="1414" spans="1:24" ht="15" customHeight="1">
      <c r="A1414" s="283"/>
      <c r="B1414" s="773" t="s">
        <v>21</v>
      </c>
      <c r="C1414" s="773"/>
      <c r="D1414" s="773" t="str">
        <f>IF('statement of marks'!K51="","",'statement of marks'!K51)</f>
        <v>C45</v>
      </c>
      <c r="E1414" s="773"/>
      <c r="F1414" s="773"/>
      <c r="G1414" s="771"/>
      <c r="H1414" s="771"/>
      <c r="I1414" s="771"/>
      <c r="J1414" s="771"/>
      <c r="K1414" s="771"/>
      <c r="L1414" s="771"/>
      <c r="M1414" s="771"/>
      <c r="N1414" s="771"/>
      <c r="O1414" s="771"/>
      <c r="P1414" s="771"/>
      <c r="Q1414" s="771"/>
      <c r="R1414" s="771"/>
      <c r="S1414" s="771"/>
      <c r="T1414" s="771"/>
      <c r="U1414" s="771"/>
      <c r="V1414" s="771"/>
      <c r="W1414" s="771"/>
      <c r="X1414" s="772"/>
    </row>
    <row r="1415" spans="1:24" ht="15" customHeight="1">
      <c r="A1415" s="283"/>
      <c r="B1415" s="771" t="s">
        <v>159</v>
      </c>
      <c r="C1415" s="771"/>
      <c r="D1415" s="771" t="str">
        <f>IF('statement of marks'!$G$3="","",'statement of marks'!$G$3)</f>
        <v>6 A</v>
      </c>
      <c r="E1415" s="771"/>
      <c r="F1415" s="774"/>
      <c r="G1415" s="775" t="s">
        <v>160</v>
      </c>
      <c r="H1415" s="775"/>
      <c r="I1415" s="775"/>
      <c r="J1415" s="775">
        <f>IF('statement of marks'!D51="","",'statement of marks'!D51)</f>
        <v>845</v>
      </c>
      <c r="K1415" s="775"/>
      <c r="L1415" s="775"/>
      <c r="M1415" s="776" t="s">
        <v>79</v>
      </c>
      <c r="N1415" s="938"/>
      <c r="O1415" s="775"/>
      <c r="P1415" s="775"/>
      <c r="Q1415" s="775" t="str">
        <f>IF('statement of marks'!F51="","",'statement of marks'!F51)</f>
        <v/>
      </c>
      <c r="R1415" s="775"/>
      <c r="S1415" s="775"/>
      <c r="T1415" s="777"/>
      <c r="U1415" s="778" t="str">
        <f>IF('statement of marks'!$I$3="","",'statement of marks'!$I$3)</f>
        <v>SCHOOL DISE CODE</v>
      </c>
      <c r="V1415" s="779"/>
      <c r="W1415" s="779"/>
      <c r="X1415" s="780"/>
    </row>
    <row r="1416" spans="1:24" ht="15" customHeight="1">
      <c r="A1416" s="283"/>
      <c r="B1416" s="263" t="s">
        <v>172</v>
      </c>
      <c r="C1416" s="264"/>
      <c r="D1416" s="781" t="str">
        <f>IF('statement of marks'!G51="","",'statement of marks'!G51)</f>
        <v/>
      </c>
      <c r="E1416" s="782"/>
      <c r="F1416" s="782"/>
      <c r="G1416" s="834" t="str">
        <f>IF('statement of marks'!H51="","",'statement of marks'!H51)</f>
        <v/>
      </c>
      <c r="H1416" s="834"/>
      <c r="I1416" s="834"/>
      <c r="J1416" s="834"/>
      <c r="K1416" s="834"/>
      <c r="L1416" s="834"/>
      <c r="M1416" s="834"/>
      <c r="N1416" s="834"/>
      <c r="O1416" s="834"/>
      <c r="P1416" s="834"/>
      <c r="Q1416" s="834"/>
      <c r="R1416" s="834"/>
      <c r="S1416" s="834"/>
      <c r="T1416" s="835"/>
      <c r="U1416" s="774" t="str">
        <f>IF('statement of marks'!$J$3="","",'statement of marks'!$J$3)</f>
        <v>08291009401</v>
      </c>
      <c r="V1416" s="784"/>
      <c r="W1416" s="784"/>
      <c r="X1416" s="836"/>
    </row>
    <row r="1417" spans="1:24" ht="15" customHeight="1">
      <c r="A1417" s="283"/>
      <c r="B1417" s="265" t="s">
        <v>161</v>
      </c>
      <c r="C1417" s="266" t="s">
        <v>166</v>
      </c>
      <c r="D1417" s="837" t="s">
        <v>168</v>
      </c>
      <c r="E1417" s="837"/>
      <c r="F1417" s="837"/>
      <c r="G1417" s="837" t="s">
        <v>169</v>
      </c>
      <c r="H1417" s="837"/>
      <c r="I1417" s="837"/>
      <c r="J1417" s="837" t="s">
        <v>170</v>
      </c>
      <c r="K1417" s="837"/>
      <c r="L1417" s="837"/>
      <c r="M1417" s="838" t="s">
        <v>171</v>
      </c>
      <c r="N1417" s="838"/>
      <c r="O1417" s="838"/>
      <c r="P1417" s="838"/>
      <c r="Q1417" s="839" t="s">
        <v>217</v>
      </c>
      <c r="R1417" s="841" t="s">
        <v>91</v>
      </c>
      <c r="S1417" s="841"/>
      <c r="T1417" s="841"/>
      <c r="U1417" s="842"/>
      <c r="V1417" s="783" t="s">
        <v>218</v>
      </c>
      <c r="W1417" s="783"/>
      <c r="X1417" s="831"/>
    </row>
    <row r="1418" spans="1:24" ht="15" customHeight="1">
      <c r="A1418" s="283"/>
      <c r="B1418" s="265"/>
      <c r="C1418" s="266"/>
      <c r="D1418" s="267" t="s">
        <v>219</v>
      </c>
      <c r="E1418" s="267" t="s">
        <v>220</v>
      </c>
      <c r="F1418" s="268" t="s">
        <v>221</v>
      </c>
      <c r="G1418" s="267" t="s">
        <v>219</v>
      </c>
      <c r="H1418" s="267" t="s">
        <v>220</v>
      </c>
      <c r="I1418" s="268" t="s">
        <v>221</v>
      </c>
      <c r="J1418" s="267" t="s">
        <v>219</v>
      </c>
      <c r="K1418" s="267" t="s">
        <v>220</v>
      </c>
      <c r="L1418" s="268" t="s">
        <v>221</v>
      </c>
      <c r="M1418" s="267" t="s">
        <v>219</v>
      </c>
      <c r="N1418" s="943" t="s">
        <v>332</v>
      </c>
      <c r="O1418" s="267" t="s">
        <v>220</v>
      </c>
      <c r="P1418" s="268" t="s">
        <v>221</v>
      </c>
      <c r="Q1418" s="840"/>
      <c r="R1418" s="267" t="s">
        <v>219</v>
      </c>
      <c r="S1418" s="943" t="s">
        <v>332</v>
      </c>
      <c r="T1418" s="267" t="s">
        <v>220</v>
      </c>
      <c r="U1418" s="268" t="s">
        <v>221</v>
      </c>
      <c r="V1418" s="269" t="s">
        <v>26</v>
      </c>
      <c r="W1418" s="270" t="s">
        <v>222</v>
      </c>
      <c r="X1418" s="271" t="s">
        <v>69</v>
      </c>
    </row>
    <row r="1419" spans="1:24" ht="15" customHeight="1">
      <c r="A1419" s="284"/>
      <c r="B1419" s="832" t="s">
        <v>167</v>
      </c>
      <c r="C1419" s="833"/>
      <c r="D1419" s="272">
        <f>IF('statement of marks'!L$6="","",'statement of marks'!L$6)</f>
        <v>5</v>
      </c>
      <c r="E1419" s="272">
        <f>IF('statement of marks'!M$6="","",'statement of marks'!M$6)</f>
        <v>5</v>
      </c>
      <c r="F1419" s="273">
        <f>IF('statement of marks'!N$6="","",'statement of marks'!N$6)</f>
        <v>10</v>
      </c>
      <c r="G1419" s="272">
        <f>IF('statement of marks'!O$6="","",'statement of marks'!O$6)</f>
        <v>5</v>
      </c>
      <c r="H1419" s="272">
        <f>IF('statement of marks'!P$6="","",'statement of marks'!P$6)</f>
        <v>5</v>
      </c>
      <c r="I1419" s="273">
        <f>IF('statement of marks'!Q$6="","",'statement of marks'!Q$6)</f>
        <v>10</v>
      </c>
      <c r="J1419" s="272">
        <f>IF('statement of marks'!R$6="","",'statement of marks'!R$6)</f>
        <v>5</v>
      </c>
      <c r="K1419" s="272">
        <f>IF('statement of marks'!S$6="","",'statement of marks'!S$6)</f>
        <v>5</v>
      </c>
      <c r="L1419" s="273">
        <f>IF('statement of marks'!T$6="","",'statement of marks'!T$6)</f>
        <v>10</v>
      </c>
      <c r="M1419" s="272">
        <f>IF('statement of marks'!V$6="","",'statement of marks'!V$6)</f>
        <v>30</v>
      </c>
      <c r="N1419" s="944">
        <f>IF('statement of marks'!W$6="","",'statement of marks'!W$6)</f>
        <v>30</v>
      </c>
      <c r="O1419" s="272">
        <f>IF('statement of marks'!X$6="","",'statement of marks'!X$6)</f>
        <v>10</v>
      </c>
      <c r="P1419" s="273">
        <f>IF('statement of marks'!Y$6="","",'statement of marks'!Y$6)</f>
        <v>70</v>
      </c>
      <c r="Q1419" s="274">
        <f>IF('statement of marks'!Z$6="","",'statement of marks'!Z$6)</f>
        <v>100</v>
      </c>
      <c r="R1419" s="272">
        <f>IF('statement of marks'!AA$6="","",'statement of marks'!AA$6)</f>
        <v>40</v>
      </c>
      <c r="S1419" s="944">
        <f>IF('statement of marks'!AB$6="","",'statement of marks'!AB$6)</f>
        <v>40</v>
      </c>
      <c r="T1419" s="272">
        <f>IF('statement of marks'!AC$6="","",'statement of marks'!AC$6)</f>
        <v>20</v>
      </c>
      <c r="U1419" s="273">
        <f>IF('statement of marks'!AD$6="","",'statement of marks'!AD$6)</f>
        <v>100</v>
      </c>
      <c r="V1419" s="275">
        <f>IF('statement of marks'!AE$6="","",'statement of marks'!AE$6)</f>
        <v>200</v>
      </c>
      <c r="W1419" s="272" t="str">
        <f>IF('statement of marks'!AF$6="","",'statement of marks'!AF$6)</f>
        <v/>
      </c>
      <c r="X1419" s="276" t="str">
        <f>IF('statement of marks'!AG$6="","",'statement of marks'!AG$6)</f>
        <v/>
      </c>
    </row>
    <row r="1420" spans="1:24" ht="15" customHeight="1">
      <c r="A1420" s="283"/>
      <c r="B1420" s="774" t="str">
        <f>IF('statement of marks'!$L$3="","",'statement of marks'!$L$3)</f>
        <v>HINDI</v>
      </c>
      <c r="C1420" s="784"/>
      <c r="D1420" s="270">
        <f>IF('statement of marks'!L51="","",'statement of marks'!L51)</f>
        <v>5</v>
      </c>
      <c r="E1420" s="270">
        <f>IF('statement of marks'!M51="","",'statement of marks'!M51)</f>
        <v>5</v>
      </c>
      <c r="F1420" s="277">
        <f>IF('statement of marks'!N51="","",'statement of marks'!N51)</f>
        <v>10</v>
      </c>
      <c r="G1420" s="270">
        <f>IF('statement of marks'!O51="","",'statement of marks'!O51)</f>
        <v>5</v>
      </c>
      <c r="H1420" s="270">
        <f>IF('statement of marks'!P51="","",'statement of marks'!P51)</f>
        <v>5</v>
      </c>
      <c r="I1420" s="277">
        <f>IF('statement of marks'!Q51="","",'statement of marks'!Q51)</f>
        <v>10</v>
      </c>
      <c r="J1420" s="270">
        <f>IF('statement of marks'!R51="","",'statement of marks'!R51)</f>
        <v>5</v>
      </c>
      <c r="K1420" s="270">
        <f>IF('statement of marks'!S51="","",'statement of marks'!S51)</f>
        <v>5</v>
      </c>
      <c r="L1420" s="277">
        <f>IF('statement of marks'!T51="","",'statement of marks'!T51)</f>
        <v>10</v>
      </c>
      <c r="M1420" s="270">
        <f>IF('statement of marks'!V51="","",'statement of marks'!V51)</f>
        <v>26</v>
      </c>
      <c r="N1420" s="944">
        <f>IF('statement of marks'!W51="","",'statement of marks'!W51)</f>
        <v>26</v>
      </c>
      <c r="O1420" s="270">
        <f>IF('statement of marks'!X51="","",'statement of marks'!X51)</f>
        <v>6</v>
      </c>
      <c r="P1420" s="277">
        <f>IF('statement of marks'!Y51="","",'statement of marks'!Y51)</f>
        <v>58</v>
      </c>
      <c r="Q1420" s="278">
        <f>IF('statement of marks'!Z51="","",'statement of marks'!Z51)</f>
        <v>88</v>
      </c>
      <c r="R1420" s="270">
        <f>IF('statement of marks'!AA51="","",'statement of marks'!AA51)</f>
        <v>36</v>
      </c>
      <c r="S1420" s="944">
        <f>IF('statement of marks'!AB51="","",'statement of marks'!AB51)</f>
        <v>36</v>
      </c>
      <c r="T1420" s="270">
        <f>IF('statement of marks'!AC51="","",'statement of marks'!AC51)</f>
        <v>20</v>
      </c>
      <c r="U1420" s="277">
        <f>IF('statement of marks'!AD51="","",'statement of marks'!AD51)</f>
        <v>92</v>
      </c>
      <c r="V1420" s="279">
        <f>IF('statement of marks'!AE51="","",'statement of marks'!AE51)</f>
        <v>180</v>
      </c>
      <c r="W1420" s="270">
        <f>IF('statement of marks'!AF51="","",'statement of marks'!AF51)</f>
        <v>90</v>
      </c>
      <c r="X1420" s="271" t="str">
        <f>IF('statement of marks'!AG51="","",'statement of marks'!AG51)</f>
        <v>A</v>
      </c>
    </row>
    <row r="1421" spans="1:24" ht="15" customHeight="1">
      <c r="A1421" s="283"/>
      <c r="B1421" s="774" t="str">
        <f>IF('statement of marks'!$AJ$3="","",'statement of marks'!$AJ$3)</f>
        <v>ENGLISH</v>
      </c>
      <c r="C1421" s="784"/>
      <c r="D1421" s="270">
        <f>IF('statement of marks'!AJ51="","",'statement of marks'!AJ51)</f>
        <v>5</v>
      </c>
      <c r="E1421" s="270">
        <f>IF('statement of marks'!AK51="","",'statement of marks'!AK51)</f>
        <v>5</v>
      </c>
      <c r="F1421" s="277">
        <f>IF('statement of marks'!AL51="","",'statement of marks'!AL51)</f>
        <v>10</v>
      </c>
      <c r="G1421" s="270">
        <f>IF('statement of marks'!AM51="","",'statement of marks'!AM51)</f>
        <v>5</v>
      </c>
      <c r="H1421" s="270">
        <f>IF('statement of marks'!AN51="","",'statement of marks'!AN51)</f>
        <v>5</v>
      </c>
      <c r="I1421" s="277">
        <f>IF('statement of marks'!AO51="","",'statement of marks'!AO51)</f>
        <v>10</v>
      </c>
      <c r="J1421" s="270">
        <f>IF('statement of marks'!AP51="","",'statement of marks'!AP51)</f>
        <v>5</v>
      </c>
      <c r="K1421" s="270">
        <f>IF('statement of marks'!AQ51="","",'statement of marks'!AQ51)</f>
        <v>5</v>
      </c>
      <c r="L1421" s="277">
        <f>IF('statement of marks'!AR51="","",'statement of marks'!AR51)</f>
        <v>10</v>
      </c>
      <c r="M1421" s="270">
        <f>IF('statement of marks'!AT51="","",'statement of marks'!AT51)</f>
        <v>26</v>
      </c>
      <c r="N1421" s="944">
        <f>IF('statement of marks'!AU51="","",'statement of marks'!AU51)</f>
        <v>26</v>
      </c>
      <c r="O1421" s="270">
        <f>IF('statement of marks'!AV51="","",'statement of marks'!AV51)</f>
        <v>6</v>
      </c>
      <c r="P1421" s="277">
        <f>IF('statement of marks'!AW51="","",'statement of marks'!AW51)</f>
        <v>58</v>
      </c>
      <c r="Q1421" s="278">
        <f>IF('statement of marks'!AX51="","",'statement of marks'!AX51)</f>
        <v>88</v>
      </c>
      <c r="R1421" s="270">
        <f>IF('statement of marks'!AY51="","",'statement of marks'!AY51)</f>
        <v>36</v>
      </c>
      <c r="S1421" s="944">
        <f>IF('statement of marks'!AZ51="","",'statement of marks'!AZ51)</f>
        <v>36</v>
      </c>
      <c r="T1421" s="270">
        <f>IF('statement of marks'!BA51="","",'statement of marks'!BA51)</f>
        <v>20</v>
      </c>
      <c r="U1421" s="277">
        <f>IF('statement of marks'!BB51="","",'statement of marks'!BB51)</f>
        <v>92</v>
      </c>
      <c r="V1421" s="279">
        <f>IF('statement of marks'!BC51="","",'statement of marks'!BC51)</f>
        <v>180</v>
      </c>
      <c r="W1421" s="270">
        <f>IF('statement of marks'!BD51="","",'statement of marks'!BD51)</f>
        <v>90</v>
      </c>
      <c r="X1421" s="271" t="str">
        <f>IF('statement of marks'!BE51="","",'statement of marks'!BE51)</f>
        <v>A</v>
      </c>
    </row>
    <row r="1422" spans="1:24" ht="15" customHeight="1">
      <c r="A1422" s="283"/>
      <c r="B1422" s="774" t="str">
        <f>IF('statement of marks'!BH51="s","SANSKRIT",IF('statement of marks'!BH51="u","URDU",IF('statement of marks'!BH51="g","GUJRATI",IF('statement of marks'!BH51="p","PUNJABI",IF('statement of marks'!BH51="sd","fla/kh","THIRD LANGUAGE")))))</f>
        <v>SANSKRIT</v>
      </c>
      <c r="C1422" s="784"/>
      <c r="D1422" s="270">
        <f>IF('statement of marks'!BI51="","",'statement of marks'!BI51)</f>
        <v>5</v>
      </c>
      <c r="E1422" s="270">
        <f>IF('statement of marks'!BJ51="","",'statement of marks'!BJ51)</f>
        <v>5</v>
      </c>
      <c r="F1422" s="277">
        <f>IF('statement of marks'!BK51="","",'statement of marks'!BK51)</f>
        <v>10</v>
      </c>
      <c r="G1422" s="270">
        <f>IF('statement of marks'!BL51="","",'statement of marks'!BL51)</f>
        <v>5</v>
      </c>
      <c r="H1422" s="270">
        <f>IF('statement of marks'!BM51="","",'statement of marks'!BM51)</f>
        <v>5</v>
      </c>
      <c r="I1422" s="277">
        <f>IF('statement of marks'!BN51="","",'statement of marks'!BN51)</f>
        <v>10</v>
      </c>
      <c r="J1422" s="270">
        <f>IF('statement of marks'!BO51="","",'statement of marks'!BO51)</f>
        <v>5</v>
      </c>
      <c r="K1422" s="270">
        <f>IF('statement of marks'!BP51="","",'statement of marks'!BP51)</f>
        <v>5</v>
      </c>
      <c r="L1422" s="277">
        <f>IF('statement of marks'!BQ51="","",'statement of marks'!BQ51)</f>
        <v>10</v>
      </c>
      <c r="M1422" s="270">
        <f>IF('statement of marks'!BS51="","",'statement of marks'!BS51)</f>
        <v>50</v>
      </c>
      <c r="N1422" s="944"/>
      <c r="O1422" s="270">
        <f>IF('statement of marks'!BT51="","",'statement of marks'!BT51)</f>
        <v>20</v>
      </c>
      <c r="P1422" s="277">
        <f>IF('statement of marks'!BU51="","",'statement of marks'!BU51)</f>
        <v>70</v>
      </c>
      <c r="Q1422" s="278">
        <f>IF('statement of marks'!BV51="","",'statement of marks'!BV51)</f>
        <v>100</v>
      </c>
      <c r="R1422" s="270">
        <f>IF('statement of marks'!BW51="","",'statement of marks'!BW51)</f>
        <v>70</v>
      </c>
      <c r="S1422" s="944"/>
      <c r="T1422" s="270">
        <f>IF('statement of marks'!BX51="","",'statement of marks'!BX51)</f>
        <v>30</v>
      </c>
      <c r="U1422" s="277">
        <f>IF('statement of marks'!BY51="","",'statement of marks'!BY51)</f>
        <v>100</v>
      </c>
      <c r="V1422" s="279">
        <f>IF('statement of marks'!BZ51="","",'statement of marks'!BZ51)</f>
        <v>200</v>
      </c>
      <c r="W1422" s="270">
        <f>IF('statement of marks'!CA51="","",'statement of marks'!CA51)</f>
        <v>100</v>
      </c>
      <c r="X1422" s="271" t="str">
        <f>IF('statement of marks'!CB51="","",'statement of marks'!CB51)</f>
        <v>A</v>
      </c>
    </row>
    <row r="1423" spans="1:24" ht="15" customHeight="1">
      <c r="A1423" s="283"/>
      <c r="B1423" s="774" t="str">
        <f>IF('statement of marks'!$CE$3="","",'statement of marks'!$CE$3)</f>
        <v>MATHEMATICS</v>
      </c>
      <c r="C1423" s="784"/>
      <c r="D1423" s="270">
        <f>IF('statement of marks'!CE51="","",'statement of marks'!CE51)</f>
        <v>5</v>
      </c>
      <c r="E1423" s="270">
        <f>IF('statement of marks'!CF51="","",'statement of marks'!CF51)</f>
        <v>5</v>
      </c>
      <c r="F1423" s="277">
        <f>IF('statement of marks'!CG51="","",'statement of marks'!CG51)</f>
        <v>10</v>
      </c>
      <c r="G1423" s="270">
        <f>IF('statement of marks'!CH51="","",'statement of marks'!CH51)</f>
        <v>5</v>
      </c>
      <c r="H1423" s="270">
        <f>IF('statement of marks'!CI51="","",'statement of marks'!CI51)</f>
        <v>5</v>
      </c>
      <c r="I1423" s="277">
        <f>IF('statement of marks'!CJ51="","",'statement of marks'!CJ51)</f>
        <v>10</v>
      </c>
      <c r="J1423" s="270">
        <f>IF('statement of marks'!CK51="","",'statement of marks'!CK51)</f>
        <v>5</v>
      </c>
      <c r="K1423" s="270">
        <f>IF('statement of marks'!CL51="","",'statement of marks'!CL51)</f>
        <v>5</v>
      </c>
      <c r="L1423" s="277">
        <f>IF('statement of marks'!CM51="","",'statement of marks'!CM51)</f>
        <v>10</v>
      </c>
      <c r="M1423" s="270">
        <f>IF('statement of marks'!CO51="","",'statement of marks'!CO51)</f>
        <v>26</v>
      </c>
      <c r="N1423" s="944">
        <f>IF('statement of marks'!CP51="","",'statement of marks'!CP51)</f>
        <v>26</v>
      </c>
      <c r="O1423" s="270">
        <f>IF('statement of marks'!CQ51="","",'statement of marks'!CQ51)</f>
        <v>6</v>
      </c>
      <c r="P1423" s="277">
        <f>IF('statement of marks'!CR51="","",'statement of marks'!CR51)</f>
        <v>58</v>
      </c>
      <c r="Q1423" s="278">
        <f>IF('statement of marks'!CS51="","",'statement of marks'!CS51)</f>
        <v>88</v>
      </c>
      <c r="R1423" s="270">
        <f>IF('statement of marks'!CT51="","",'statement of marks'!CT51)</f>
        <v>36</v>
      </c>
      <c r="S1423" s="944">
        <f>IF('statement of marks'!CU51="","",'statement of marks'!CU51)</f>
        <v>36</v>
      </c>
      <c r="T1423" s="270">
        <f>IF('statement of marks'!CV51="","",'statement of marks'!CV51)</f>
        <v>20</v>
      </c>
      <c r="U1423" s="277">
        <f>IF('statement of marks'!CW51="","",'statement of marks'!CW51)</f>
        <v>92</v>
      </c>
      <c r="V1423" s="279">
        <f>IF('statement of marks'!CX51="","",'statement of marks'!CX51)</f>
        <v>180</v>
      </c>
      <c r="W1423" s="270">
        <f>IF('statement of marks'!CY51="","",'statement of marks'!CY51)</f>
        <v>90</v>
      </c>
      <c r="X1423" s="271" t="str">
        <f>IF('statement of marks'!CZ51="","",'statement of marks'!CZ51)</f>
        <v>A</v>
      </c>
    </row>
    <row r="1424" spans="1:24" ht="15" customHeight="1">
      <c r="A1424" s="283"/>
      <c r="B1424" s="774" t="str">
        <f>IF('statement of marks'!$DC$3="","",'statement of marks'!$DC$3)</f>
        <v>SCIENCE</v>
      </c>
      <c r="C1424" s="784"/>
      <c r="D1424" s="270">
        <f>IF('statement of marks'!DC51="","",'statement of marks'!DC51)</f>
        <v>5</v>
      </c>
      <c r="E1424" s="270">
        <f>IF('statement of marks'!DD51="","",'statement of marks'!DD51)</f>
        <v>5</v>
      </c>
      <c r="F1424" s="277">
        <f>IF('statement of marks'!DE51="","",'statement of marks'!DE51)</f>
        <v>10</v>
      </c>
      <c r="G1424" s="270">
        <f>IF('statement of marks'!DF51="","",'statement of marks'!DF51)</f>
        <v>5</v>
      </c>
      <c r="H1424" s="270">
        <f>IF('statement of marks'!DG51="","",'statement of marks'!DG51)</f>
        <v>5</v>
      </c>
      <c r="I1424" s="277">
        <f>IF('statement of marks'!DH51="","",'statement of marks'!DH51)</f>
        <v>10</v>
      </c>
      <c r="J1424" s="270">
        <f>IF('statement of marks'!DI51="","",'statement of marks'!DI51)</f>
        <v>5</v>
      </c>
      <c r="K1424" s="270">
        <f>IF('statement of marks'!DJ51="","",'statement of marks'!DJ51)</f>
        <v>5</v>
      </c>
      <c r="L1424" s="277">
        <f>IF('statement of marks'!DK51="","",'statement of marks'!DK51)</f>
        <v>10</v>
      </c>
      <c r="M1424" s="270">
        <f>IF('statement of marks'!DM51="","",'statement of marks'!DM51)</f>
        <v>50</v>
      </c>
      <c r="N1424" s="944"/>
      <c r="O1424" s="270">
        <f>IF('statement of marks'!DN51="","",'statement of marks'!DN51)</f>
        <v>20</v>
      </c>
      <c r="P1424" s="277">
        <f>IF('statement of marks'!DO51="","",'statement of marks'!DO51)</f>
        <v>70</v>
      </c>
      <c r="Q1424" s="278">
        <f>IF('statement of marks'!DP51="","",'statement of marks'!DP51)</f>
        <v>100</v>
      </c>
      <c r="R1424" s="270">
        <f>IF('statement of marks'!DQ51="","",'statement of marks'!DQ51)</f>
        <v>70</v>
      </c>
      <c r="S1424" s="944"/>
      <c r="T1424" s="270">
        <f>IF('statement of marks'!DR51="","",'statement of marks'!DR51)</f>
        <v>30</v>
      </c>
      <c r="U1424" s="277">
        <f>IF('statement of marks'!DS51="","",'statement of marks'!DS51)</f>
        <v>100</v>
      </c>
      <c r="V1424" s="279">
        <f>IF('statement of marks'!DT51="","",'statement of marks'!DT51)</f>
        <v>200</v>
      </c>
      <c r="W1424" s="270">
        <f>IF('statement of marks'!DU51="","",'statement of marks'!DU51)</f>
        <v>100</v>
      </c>
      <c r="X1424" s="271" t="str">
        <f>IF('statement of marks'!DV51="","",'statement of marks'!DV51)</f>
        <v>A</v>
      </c>
    </row>
    <row r="1425" spans="1:24" ht="15" customHeight="1">
      <c r="A1425" s="283"/>
      <c r="B1425" s="774" t="str">
        <f>IF('statement of marks'!$DY$3="","",'statement of marks'!$DY$3)</f>
        <v>SOCIAL STUDIES</v>
      </c>
      <c r="C1425" s="784"/>
      <c r="D1425" s="270">
        <f>IF('statement of marks'!DY51="","",'statement of marks'!DY51)</f>
        <v>5</v>
      </c>
      <c r="E1425" s="270">
        <f>IF('statement of marks'!DZ51="","",'statement of marks'!DZ51)</f>
        <v>5</v>
      </c>
      <c r="F1425" s="277">
        <f>IF('statement of marks'!EA51="","",'statement of marks'!EA51)</f>
        <v>10</v>
      </c>
      <c r="G1425" s="270">
        <f>IF('statement of marks'!EB51="","",'statement of marks'!EB51)</f>
        <v>5</v>
      </c>
      <c r="H1425" s="270">
        <f>IF('statement of marks'!EC51="","",'statement of marks'!EC51)</f>
        <v>5</v>
      </c>
      <c r="I1425" s="277">
        <f>IF('statement of marks'!ED51="","",'statement of marks'!ED51)</f>
        <v>10</v>
      </c>
      <c r="J1425" s="270">
        <f>IF('statement of marks'!EE51="","",'statement of marks'!EE51)</f>
        <v>5</v>
      </c>
      <c r="K1425" s="270">
        <f>IF('statement of marks'!EF51="","",'statement of marks'!EF51)</f>
        <v>5</v>
      </c>
      <c r="L1425" s="277">
        <f>IF('statement of marks'!EG51="","",'statement of marks'!EG51)</f>
        <v>10</v>
      </c>
      <c r="M1425" s="270">
        <f>IF('statement of marks'!EI51="","",'statement of marks'!EI51)</f>
        <v>50</v>
      </c>
      <c r="N1425" s="944"/>
      <c r="O1425" s="270">
        <f>IF('statement of marks'!EJ51="","",'statement of marks'!EJ51)</f>
        <v>20</v>
      </c>
      <c r="P1425" s="277">
        <f>IF('statement of marks'!EK51="","",'statement of marks'!EK51)</f>
        <v>70</v>
      </c>
      <c r="Q1425" s="278">
        <f>IF('statement of marks'!EL51="","",'statement of marks'!EL51)</f>
        <v>100</v>
      </c>
      <c r="R1425" s="270">
        <f>IF('statement of marks'!EM51="","",'statement of marks'!EM51)</f>
        <v>70</v>
      </c>
      <c r="S1425" s="944"/>
      <c r="T1425" s="270">
        <f>IF('statement of marks'!EN51="","",'statement of marks'!EN51)</f>
        <v>30</v>
      </c>
      <c r="U1425" s="277">
        <f>IF('statement of marks'!EO51="","",'statement of marks'!EO51)</f>
        <v>100</v>
      </c>
      <c r="V1425" s="279">
        <f>IF('statement of marks'!EP51="","",'statement of marks'!EP51)</f>
        <v>200</v>
      </c>
      <c r="W1425" s="270">
        <f>IF('statement of marks'!EQ51="","",'statement of marks'!EQ51)</f>
        <v>100</v>
      </c>
      <c r="X1425" s="271" t="str">
        <f>IF('statement of marks'!ER51="","",'statement of marks'!ER51)</f>
        <v>A</v>
      </c>
    </row>
    <row r="1426" spans="1:24" ht="15" customHeight="1">
      <c r="A1426" s="283"/>
      <c r="B1426" s="774" t="s">
        <v>173</v>
      </c>
      <c r="C1426" s="784"/>
      <c r="D1426" s="792" t="s">
        <v>168</v>
      </c>
      <c r="E1426" s="792"/>
      <c r="F1426" s="792"/>
      <c r="G1426" s="792" t="s">
        <v>169</v>
      </c>
      <c r="H1426" s="792"/>
      <c r="I1426" s="792"/>
      <c r="J1426" s="792" t="s">
        <v>178</v>
      </c>
      <c r="K1426" s="792"/>
      <c r="L1426" s="792"/>
      <c r="M1426" s="792" t="s">
        <v>170</v>
      </c>
      <c r="N1426" s="792"/>
      <c r="O1426" s="792"/>
      <c r="P1426" s="792"/>
      <c r="Q1426" s="792" t="s">
        <v>223</v>
      </c>
      <c r="R1426" s="792"/>
      <c r="S1426" s="792"/>
      <c r="T1426" s="792"/>
      <c r="U1426" s="280"/>
      <c r="V1426" s="792" t="s">
        <v>218</v>
      </c>
      <c r="W1426" s="792"/>
      <c r="X1426" s="827"/>
    </row>
    <row r="1427" spans="1:24" ht="15" customHeight="1">
      <c r="A1427" s="284"/>
      <c r="B1427" s="828" t="s">
        <v>167</v>
      </c>
      <c r="C1427" s="829"/>
      <c r="D1427" s="830">
        <f>IF('statement of marks'!EU$6="","",'statement of marks'!EU$6)</f>
        <v>20</v>
      </c>
      <c r="E1427" s="830"/>
      <c r="F1427" s="830"/>
      <c r="G1427" s="830">
        <f>IF('statement of marks'!EV$6="","",'statement of marks'!EV$6)</f>
        <v>20</v>
      </c>
      <c r="H1427" s="830"/>
      <c r="I1427" s="830"/>
      <c r="J1427" s="830">
        <f>IF('statement of marks'!EX$6="","",'statement of marks'!EX$6)</f>
        <v>20</v>
      </c>
      <c r="K1427" s="830"/>
      <c r="L1427" s="830"/>
      <c r="M1427" s="830">
        <f>IF('statement of marks'!EW$6="","",'statement of marks'!EW$6)</f>
        <v>20</v>
      </c>
      <c r="N1427" s="830"/>
      <c r="O1427" s="830"/>
      <c r="P1427" s="830"/>
      <c r="Q1427" s="830">
        <f>IF('statement of marks'!EY$6="","",'statement of marks'!EY$6)</f>
        <v>20</v>
      </c>
      <c r="R1427" s="830"/>
      <c r="S1427" s="830"/>
      <c r="T1427" s="830"/>
      <c r="U1427" s="289"/>
      <c r="V1427" s="272">
        <f>IF('statement of marks'!EZ$6="","",'statement of marks'!EZ$6)</f>
        <v>100</v>
      </c>
      <c r="W1427" s="272" t="s">
        <v>222</v>
      </c>
      <c r="X1427" s="276" t="s">
        <v>69</v>
      </c>
    </row>
    <row r="1428" spans="1:24" ht="15" customHeight="1">
      <c r="A1428" s="283"/>
      <c r="B1428" s="774" t="str">
        <f>IF('statement of marks'!$EU$3="","",'statement of marks'!$EU$3)</f>
        <v>WORK EXPERIENCE</v>
      </c>
      <c r="C1428" s="784"/>
      <c r="D1428" s="783">
        <f>IF('statement of marks'!EU51="","",'statement of marks'!EU51)</f>
        <v>20</v>
      </c>
      <c r="E1428" s="783"/>
      <c r="F1428" s="783"/>
      <c r="G1428" s="783">
        <f>IF('statement of marks'!EV51="","",'statement of marks'!EV51)</f>
        <v>20</v>
      </c>
      <c r="H1428" s="783"/>
      <c r="I1428" s="783"/>
      <c r="J1428" s="783">
        <f>IF('statement of marks'!EX51="","",'statement of marks'!EX51)</f>
        <v>20</v>
      </c>
      <c r="K1428" s="783"/>
      <c r="L1428" s="783"/>
      <c r="M1428" s="783">
        <f>IF('statement of marks'!EW51="","",'statement of marks'!EW51)</f>
        <v>20</v>
      </c>
      <c r="N1428" s="783"/>
      <c r="O1428" s="783"/>
      <c r="P1428" s="783"/>
      <c r="Q1428" s="783">
        <f>IF('statement of marks'!EY51="","",'statement of marks'!EY51)</f>
        <v>20</v>
      </c>
      <c r="R1428" s="783"/>
      <c r="S1428" s="783"/>
      <c r="T1428" s="783"/>
      <c r="U1428" s="280"/>
      <c r="V1428" s="280">
        <f>IF('statement of marks'!EZ51="","",'statement of marks'!EZ51)</f>
        <v>100</v>
      </c>
      <c r="W1428" s="280">
        <f>IF('statement of marks'!FA51="","",'statement of marks'!FA51)</f>
        <v>100</v>
      </c>
      <c r="X1428" s="281" t="str">
        <f>IF('statement of marks'!FB51="","",'statement of marks'!FB51)</f>
        <v>A</v>
      </c>
    </row>
    <row r="1429" spans="1:24" ht="15" customHeight="1">
      <c r="A1429" s="283"/>
      <c r="B1429" s="774" t="str">
        <f>IF('statement of marks'!$FE$3="","",'statement of marks'!$FE$3)</f>
        <v>ART EDUCATION</v>
      </c>
      <c r="C1429" s="784"/>
      <c r="D1429" s="783">
        <f>IF('statement of marks'!FE51="","",'statement of marks'!FE51)</f>
        <v>20</v>
      </c>
      <c r="E1429" s="783"/>
      <c r="F1429" s="783"/>
      <c r="G1429" s="783">
        <f>IF('statement of marks'!FF51="","",'statement of marks'!FF51)</f>
        <v>20</v>
      </c>
      <c r="H1429" s="783"/>
      <c r="I1429" s="783"/>
      <c r="J1429" s="783">
        <f>IF('statement of marks'!FH51="","",'statement of marks'!FH51)</f>
        <v>20</v>
      </c>
      <c r="K1429" s="783"/>
      <c r="L1429" s="783"/>
      <c r="M1429" s="783">
        <f>IF('statement of marks'!FG51="","",'statement of marks'!FG51)</f>
        <v>20</v>
      </c>
      <c r="N1429" s="783"/>
      <c r="O1429" s="783"/>
      <c r="P1429" s="783"/>
      <c r="Q1429" s="783">
        <f>IF('statement of marks'!FI51="","",'statement of marks'!FI51)</f>
        <v>20</v>
      </c>
      <c r="R1429" s="783"/>
      <c r="S1429" s="783"/>
      <c r="T1429" s="783"/>
      <c r="U1429" s="280"/>
      <c r="V1429" s="280">
        <f>IF('statement of marks'!FJ51="","",'statement of marks'!FJ51)</f>
        <v>100</v>
      </c>
      <c r="W1429" s="280">
        <f>IF('statement of marks'!FK51="","",'statement of marks'!FK51)</f>
        <v>100</v>
      </c>
      <c r="X1429" s="281" t="str">
        <f>IF('statement of marks'!FL51="","",'statement of marks'!FL51)</f>
        <v>A</v>
      </c>
    </row>
    <row r="1430" spans="1:24" ht="15" customHeight="1">
      <c r="A1430" s="283"/>
      <c r="B1430" s="774" t="str">
        <f>IF('statement of marks'!$FO$3="","",'statement of marks'!$FO$3)</f>
        <v>PHYSICIAL EDUCATION</v>
      </c>
      <c r="C1430" s="784"/>
      <c r="D1430" s="783">
        <f>IF('statement of marks'!FO51="","",'statement of marks'!FO51)</f>
        <v>20</v>
      </c>
      <c r="E1430" s="783"/>
      <c r="F1430" s="783"/>
      <c r="G1430" s="783">
        <f>IF('statement of marks'!FP51="","",'statement of marks'!FP51)</f>
        <v>20</v>
      </c>
      <c r="H1430" s="783"/>
      <c r="I1430" s="783"/>
      <c r="J1430" s="783">
        <f>IF('statement of marks'!FR51="","",'statement of marks'!FR51)</f>
        <v>20</v>
      </c>
      <c r="K1430" s="783"/>
      <c r="L1430" s="783"/>
      <c r="M1430" s="783">
        <f>IF('statement of marks'!FQ51="","",'statement of marks'!FQ51)</f>
        <v>20</v>
      </c>
      <c r="N1430" s="783"/>
      <c r="O1430" s="783"/>
      <c r="P1430" s="783"/>
      <c r="Q1430" s="783">
        <f>IF('statement of marks'!FS51="","",'statement of marks'!FS51)</f>
        <v>20</v>
      </c>
      <c r="R1430" s="783"/>
      <c r="S1430" s="783"/>
      <c r="T1430" s="783"/>
      <c r="U1430" s="280"/>
      <c r="V1430" s="280">
        <f>IF('statement of marks'!FT51="","",'statement of marks'!FT51)</f>
        <v>100</v>
      </c>
      <c r="W1430" s="280">
        <f>IF('statement of marks'!FU51="","",'statement of marks'!FU51)</f>
        <v>100</v>
      </c>
      <c r="X1430" s="281" t="str">
        <f>IF('statement of marks'!FV51="","",'statement of marks'!FV51)</f>
        <v>A</v>
      </c>
    </row>
    <row r="1431" spans="1:24" ht="15" customHeight="1">
      <c r="A1431" s="283"/>
      <c r="B1431" s="771" t="s">
        <v>174</v>
      </c>
      <c r="C1431" s="774"/>
      <c r="D1431" s="792" t="str">
        <f>details!$DZ$3</f>
        <v>AUGUST</v>
      </c>
      <c r="E1431" s="792"/>
      <c r="F1431" s="792"/>
      <c r="G1431" s="792" t="str">
        <f>details!$ED$3</f>
        <v>OCTOBER</v>
      </c>
      <c r="H1431" s="792"/>
      <c r="I1431" s="792"/>
      <c r="J1431" s="792" t="str">
        <f>details!$EL$3</f>
        <v>FEBURARY</v>
      </c>
      <c r="K1431" s="792"/>
      <c r="L1431" s="792"/>
      <c r="M1431" s="792" t="str">
        <f>details!$EH$3</f>
        <v>DECEMBER</v>
      </c>
      <c r="N1431" s="792"/>
      <c r="O1431" s="792"/>
      <c r="P1431" s="792"/>
      <c r="Q1431" s="792" t="str">
        <f>details!$EP$3</f>
        <v>GRAND TOAL</v>
      </c>
      <c r="R1431" s="792"/>
      <c r="S1431" s="792"/>
      <c r="T1431" s="792"/>
      <c r="U1431" s="759" t="s">
        <v>119</v>
      </c>
      <c r="V1431" s="760"/>
      <c r="W1431" s="760"/>
      <c r="X1431" s="761"/>
    </row>
    <row r="1432" spans="1:24" ht="15" customHeight="1">
      <c r="A1432" s="283"/>
      <c r="B1432" s="774" t="s">
        <v>176</v>
      </c>
      <c r="C1432" s="784"/>
      <c r="D1432" s="826" t="str">
        <f>IF(details!EA51="","",details!EA51)</f>
        <v/>
      </c>
      <c r="E1432" s="826"/>
      <c r="F1432" s="826"/>
      <c r="G1432" s="826" t="str">
        <f>IF(details!EE51="","",details!EE51)</f>
        <v/>
      </c>
      <c r="H1432" s="826"/>
      <c r="I1432" s="826"/>
      <c r="J1432" s="826" t="str">
        <f>IF(details!EM51="","",details!EM51)</f>
        <v/>
      </c>
      <c r="K1432" s="826"/>
      <c r="L1432" s="826"/>
      <c r="M1432" s="826" t="str">
        <f>IF(details!EI51="","",details!EI51)</f>
        <v/>
      </c>
      <c r="N1432" s="826"/>
      <c r="O1432" s="826"/>
      <c r="P1432" s="826"/>
      <c r="Q1432" s="826" t="str">
        <f>IF(details!EQ51="","",details!EQ51)</f>
        <v/>
      </c>
      <c r="R1432" s="826"/>
      <c r="S1432" s="826"/>
      <c r="T1432" s="826"/>
      <c r="U1432" s="762">
        <f>'statement of marks'!$HL$108</f>
        <v>45046</v>
      </c>
      <c r="V1432" s="763"/>
      <c r="W1432" s="763"/>
      <c r="X1432" s="764"/>
    </row>
    <row r="1433" spans="1:24" ht="15" customHeight="1">
      <c r="A1433" s="283"/>
      <c r="B1433" s="823" t="s">
        <v>175</v>
      </c>
      <c r="C1433" s="824"/>
      <c r="D1433" s="825" t="str">
        <f>IF(details!DZ51="","",details!DZ51)</f>
        <v/>
      </c>
      <c r="E1433" s="825"/>
      <c r="F1433" s="825"/>
      <c r="G1433" s="825" t="str">
        <f>IF(details!ED51="","",details!ED51)</f>
        <v/>
      </c>
      <c r="H1433" s="825"/>
      <c r="I1433" s="825"/>
      <c r="J1433" s="825" t="str">
        <f>IF(details!EL51="","",details!EL51)</f>
        <v/>
      </c>
      <c r="K1433" s="825"/>
      <c r="L1433" s="825"/>
      <c r="M1433" s="825" t="str">
        <f>IF(details!EH51="","",details!EH51)</f>
        <v/>
      </c>
      <c r="N1433" s="825"/>
      <c r="O1433" s="825"/>
      <c r="P1433" s="825"/>
      <c r="Q1433" s="825" t="str">
        <f>IF(details!EP51="","",details!EP51)</f>
        <v/>
      </c>
      <c r="R1433" s="825"/>
      <c r="S1433" s="825"/>
      <c r="T1433" s="825"/>
      <c r="U1433" s="759"/>
      <c r="V1433" s="760"/>
      <c r="W1433" s="760"/>
      <c r="X1433" s="761"/>
    </row>
    <row r="1434" spans="1:24" ht="15" customHeight="1">
      <c r="A1434" s="816"/>
      <c r="B1434" s="818" t="s">
        <v>235</v>
      </c>
      <c r="C1434" s="819"/>
      <c r="D1434" s="813" t="s">
        <v>190</v>
      </c>
      <c r="E1434" s="813"/>
      <c r="F1434" s="813"/>
      <c r="G1434" s="813" t="s">
        <v>191</v>
      </c>
      <c r="H1434" s="813"/>
      <c r="I1434" s="813"/>
      <c r="J1434" s="813" t="s">
        <v>148</v>
      </c>
      <c r="K1434" s="813"/>
      <c r="L1434" s="813"/>
      <c r="M1434" s="813" t="s">
        <v>224</v>
      </c>
      <c r="N1434" s="813"/>
      <c r="O1434" s="813"/>
      <c r="P1434" s="813"/>
      <c r="Q1434" s="822" t="s">
        <v>196</v>
      </c>
      <c r="R1434" s="822"/>
      <c r="S1434" s="822"/>
      <c r="T1434" s="822"/>
      <c r="U1434" s="813" t="s">
        <v>233</v>
      </c>
      <c r="V1434" s="813"/>
      <c r="W1434" s="813"/>
      <c r="X1434" s="815"/>
    </row>
    <row r="1435" spans="1:24" ht="15" customHeight="1">
      <c r="A1435" s="817"/>
      <c r="B1435" s="820"/>
      <c r="C1435" s="821"/>
      <c r="D1435" s="813">
        <f>'statement of marks'!HJ51</f>
        <v>1200</v>
      </c>
      <c r="E1435" s="813"/>
      <c r="F1435" s="813"/>
      <c r="G1435" s="813">
        <f>'statement of marks'!HK51</f>
        <v>1140</v>
      </c>
      <c r="H1435" s="813"/>
      <c r="I1435" s="813"/>
      <c r="J1435" s="814">
        <f>'statement of marks'!HL51</f>
        <v>95</v>
      </c>
      <c r="K1435" s="814"/>
      <c r="L1435" s="814"/>
      <c r="M1435" s="813" t="str">
        <f>'statement of marks'!HO51</f>
        <v>A</v>
      </c>
      <c r="N1435" s="813"/>
      <c r="O1435" s="813"/>
      <c r="P1435" s="813"/>
      <c r="Q1435" s="813">
        <f>'statement of marks'!HN51</f>
        <v>4.0000000000000009</v>
      </c>
      <c r="R1435" s="813"/>
      <c r="S1435" s="813"/>
      <c r="T1435" s="813"/>
      <c r="U1435" s="813" t="str">
        <f>'statement of marks'!HI51</f>
        <v>PASSED</v>
      </c>
      <c r="V1435" s="813"/>
      <c r="W1435" s="813"/>
      <c r="X1435" s="815"/>
    </row>
    <row r="1436" spans="1:24" ht="15" customHeight="1">
      <c r="A1436" s="283"/>
      <c r="B1436" s="811" t="s">
        <v>177</v>
      </c>
      <c r="C1436" s="812"/>
      <c r="D1436" s="792"/>
      <c r="E1436" s="792"/>
      <c r="F1436" s="792"/>
      <c r="G1436" s="792"/>
      <c r="H1436" s="792"/>
      <c r="I1436" s="792"/>
      <c r="J1436" s="792"/>
      <c r="K1436" s="792"/>
      <c r="L1436" s="792"/>
      <c r="M1436" s="792"/>
      <c r="N1436" s="792"/>
      <c r="O1436" s="792"/>
      <c r="P1436" s="792"/>
      <c r="Q1436" s="792"/>
      <c r="R1436" s="792"/>
      <c r="S1436" s="792"/>
      <c r="T1436" s="792"/>
      <c r="U1436" s="793"/>
      <c r="V1436" s="794"/>
      <c r="W1436" s="794"/>
      <c r="X1436" s="804"/>
    </row>
    <row r="1437" spans="1:24" ht="15" customHeight="1">
      <c r="A1437" s="283"/>
      <c r="B1437" s="809" t="s">
        <v>162</v>
      </c>
      <c r="C1437" s="810"/>
      <c r="D1437" s="792"/>
      <c r="E1437" s="792"/>
      <c r="F1437" s="792"/>
      <c r="G1437" s="792"/>
      <c r="H1437" s="792"/>
      <c r="I1437" s="792"/>
      <c r="J1437" s="792"/>
      <c r="K1437" s="792"/>
      <c r="L1437" s="792"/>
      <c r="M1437" s="792"/>
      <c r="N1437" s="792"/>
      <c r="O1437" s="792"/>
      <c r="P1437" s="792"/>
      <c r="Q1437" s="792"/>
      <c r="R1437" s="792"/>
      <c r="S1437" s="792"/>
      <c r="T1437" s="792"/>
      <c r="U1437" s="796"/>
      <c r="V1437" s="797"/>
      <c r="W1437" s="797"/>
      <c r="X1437" s="805"/>
    </row>
    <row r="1438" spans="1:24" ht="15" customHeight="1">
      <c r="A1438" s="283"/>
      <c r="B1438" s="811" t="s">
        <v>163</v>
      </c>
      <c r="C1438" s="812"/>
      <c r="D1438" s="792"/>
      <c r="E1438" s="792"/>
      <c r="F1438" s="792"/>
      <c r="G1438" s="792"/>
      <c r="H1438" s="792"/>
      <c r="I1438" s="792"/>
      <c r="J1438" s="792"/>
      <c r="K1438" s="792"/>
      <c r="L1438" s="792"/>
      <c r="M1438" s="792"/>
      <c r="N1438" s="792"/>
      <c r="O1438" s="792"/>
      <c r="P1438" s="792"/>
      <c r="Q1438" s="793" t="s">
        <v>225</v>
      </c>
      <c r="R1438" s="794"/>
      <c r="S1438" s="794"/>
      <c r="T1438" s="795"/>
      <c r="U1438" s="806"/>
      <c r="V1438" s="807"/>
      <c r="W1438" s="807"/>
      <c r="X1438" s="808"/>
    </row>
    <row r="1439" spans="1:24" ht="15" customHeight="1">
      <c r="A1439" s="283"/>
      <c r="B1439" s="802" t="s">
        <v>164</v>
      </c>
      <c r="C1439" s="803"/>
      <c r="D1439" s="792"/>
      <c r="E1439" s="792"/>
      <c r="F1439" s="792"/>
      <c r="G1439" s="792"/>
      <c r="H1439" s="792"/>
      <c r="I1439" s="792"/>
      <c r="J1439" s="792"/>
      <c r="K1439" s="792"/>
      <c r="L1439" s="792"/>
      <c r="M1439" s="792"/>
      <c r="N1439" s="792"/>
      <c r="O1439" s="792"/>
      <c r="P1439" s="792"/>
      <c r="Q1439" s="796"/>
      <c r="R1439" s="797"/>
      <c r="S1439" s="797"/>
      <c r="T1439" s="798"/>
      <c r="U1439" s="785" t="s">
        <v>164</v>
      </c>
      <c r="V1439" s="785"/>
      <c r="W1439" s="785"/>
      <c r="X1439" s="786"/>
    </row>
    <row r="1440" spans="1:24" ht="15" customHeight="1" thickBot="1">
      <c r="A1440" s="282"/>
      <c r="B1440" s="787" t="s">
        <v>226</v>
      </c>
      <c r="C1440" s="788"/>
      <c r="D1440" s="789"/>
      <c r="E1440" s="789"/>
      <c r="F1440" s="789"/>
      <c r="G1440" s="789"/>
      <c r="H1440" s="789"/>
      <c r="I1440" s="789"/>
      <c r="J1440" s="789"/>
      <c r="K1440" s="789"/>
      <c r="L1440" s="789"/>
      <c r="M1440" s="789"/>
      <c r="N1440" s="789"/>
      <c r="O1440" s="789"/>
      <c r="P1440" s="789"/>
      <c r="Q1440" s="799"/>
      <c r="R1440" s="800"/>
      <c r="S1440" s="800"/>
      <c r="T1440" s="801"/>
      <c r="U1440" s="790" t="s">
        <v>180</v>
      </c>
      <c r="V1440" s="790"/>
      <c r="W1440" s="790"/>
      <c r="X1440" s="791"/>
    </row>
    <row r="1441" spans="1:24" ht="15" customHeight="1">
      <c r="A1441" s="285"/>
      <c r="B1441" s="765" t="s">
        <v>179</v>
      </c>
      <c r="C1441" s="766"/>
      <c r="D1441" s="766"/>
      <c r="E1441" s="766"/>
      <c r="F1441" s="766"/>
      <c r="G1441" s="766"/>
      <c r="H1441" s="766"/>
      <c r="I1441" s="766"/>
      <c r="J1441" s="766"/>
      <c r="K1441" s="766"/>
      <c r="L1441" s="766"/>
      <c r="M1441" s="766"/>
      <c r="N1441" s="766"/>
      <c r="O1441" s="766"/>
      <c r="P1441" s="766"/>
      <c r="Q1441" s="766"/>
      <c r="R1441" s="766"/>
      <c r="S1441" s="766"/>
      <c r="T1441" s="766"/>
      <c r="U1441" s="766"/>
      <c r="V1441" s="766"/>
      <c r="W1441" s="766"/>
      <c r="X1441" s="767"/>
    </row>
    <row r="1442" spans="1:24" ht="15" customHeight="1">
      <c r="A1442" s="283"/>
      <c r="B1442" s="768" t="str">
        <f>IF('statement of marks'!$A$1="","",'statement of marks'!$A$1)</f>
        <v>GOVT. HR. SEC. SCHOOL, MARJEEVI, NIMBAHERA</v>
      </c>
      <c r="C1442" s="769"/>
      <c r="D1442" s="769"/>
      <c r="E1442" s="769"/>
      <c r="F1442" s="769"/>
      <c r="G1442" s="769"/>
      <c r="H1442" s="769"/>
      <c r="I1442" s="769"/>
      <c r="J1442" s="769"/>
      <c r="K1442" s="769"/>
      <c r="L1442" s="769"/>
      <c r="M1442" s="769"/>
      <c r="N1442" s="769"/>
      <c r="O1442" s="769"/>
      <c r="P1442" s="769"/>
      <c r="Q1442" s="769"/>
      <c r="R1442" s="769"/>
      <c r="S1442" s="769"/>
      <c r="T1442" s="769"/>
      <c r="U1442" s="769"/>
      <c r="V1442" s="769"/>
      <c r="W1442" s="769"/>
      <c r="X1442" s="770"/>
    </row>
    <row r="1443" spans="1:24" ht="15" customHeight="1">
      <c r="A1443" s="283"/>
      <c r="B1443" s="771" t="s">
        <v>118</v>
      </c>
      <c r="C1443" s="771"/>
      <c r="D1443" s="771" t="str">
        <f>IF('statement of marks'!$H$3="","",'statement of marks'!$H$3)</f>
        <v>2022-23</v>
      </c>
      <c r="E1443" s="771"/>
      <c r="F1443" s="771"/>
      <c r="G1443" s="771"/>
      <c r="H1443" s="771"/>
      <c r="I1443" s="771"/>
      <c r="J1443" s="771"/>
      <c r="K1443" s="771"/>
      <c r="L1443" s="771"/>
      <c r="M1443" s="771"/>
      <c r="N1443" s="771"/>
      <c r="O1443" s="771"/>
      <c r="P1443" s="771"/>
      <c r="Q1443" s="771"/>
      <c r="R1443" s="771"/>
      <c r="S1443" s="771"/>
      <c r="T1443" s="771"/>
      <c r="U1443" s="771"/>
      <c r="V1443" s="771"/>
      <c r="W1443" s="771"/>
      <c r="X1443" s="772"/>
    </row>
    <row r="1444" spans="1:24" ht="15" customHeight="1">
      <c r="A1444" s="283"/>
      <c r="B1444" s="771" t="s">
        <v>158</v>
      </c>
      <c r="C1444" s="771"/>
      <c r="D1444" s="771" t="str">
        <f>IF('statement of marks'!I52="","",'statement of marks'!I52)</f>
        <v>A46</v>
      </c>
      <c r="E1444" s="771"/>
      <c r="F1444" s="771"/>
      <c r="G1444" s="771"/>
      <c r="H1444" s="771"/>
      <c r="I1444" s="771"/>
      <c r="J1444" s="771"/>
      <c r="K1444" s="771"/>
      <c r="L1444" s="771"/>
      <c r="M1444" s="771"/>
      <c r="N1444" s="771"/>
      <c r="O1444" s="771"/>
      <c r="P1444" s="771"/>
      <c r="Q1444" s="771"/>
      <c r="R1444" s="771"/>
      <c r="S1444" s="771"/>
      <c r="T1444" s="771"/>
      <c r="U1444" s="771"/>
      <c r="V1444" s="771"/>
      <c r="W1444" s="771"/>
      <c r="X1444" s="772"/>
    </row>
    <row r="1445" spans="1:24" ht="15" customHeight="1">
      <c r="A1445" s="283"/>
      <c r="B1445" s="771" t="s">
        <v>20</v>
      </c>
      <c r="C1445" s="771"/>
      <c r="D1445" s="771" t="str">
        <f>IF('statement of marks'!J52="","",'statement of marks'!J52)</f>
        <v>B46</v>
      </c>
      <c r="E1445" s="771"/>
      <c r="F1445" s="771"/>
      <c r="G1445" s="771"/>
      <c r="H1445" s="771"/>
      <c r="I1445" s="771"/>
      <c r="J1445" s="771"/>
      <c r="K1445" s="771"/>
      <c r="L1445" s="771"/>
      <c r="M1445" s="771"/>
      <c r="N1445" s="771"/>
      <c r="O1445" s="771"/>
      <c r="P1445" s="771"/>
      <c r="Q1445" s="771"/>
      <c r="R1445" s="771"/>
      <c r="S1445" s="771"/>
      <c r="T1445" s="771"/>
      <c r="U1445" s="771"/>
      <c r="V1445" s="771"/>
      <c r="W1445" s="771"/>
      <c r="X1445" s="772"/>
    </row>
    <row r="1446" spans="1:24" ht="15" customHeight="1">
      <c r="A1446" s="283"/>
      <c r="B1446" s="773" t="s">
        <v>21</v>
      </c>
      <c r="C1446" s="773"/>
      <c r="D1446" s="773" t="str">
        <f>IF('statement of marks'!K52="","",'statement of marks'!K52)</f>
        <v>C46</v>
      </c>
      <c r="E1446" s="773"/>
      <c r="F1446" s="773"/>
      <c r="G1446" s="771"/>
      <c r="H1446" s="771"/>
      <c r="I1446" s="771"/>
      <c r="J1446" s="771"/>
      <c r="K1446" s="771"/>
      <c r="L1446" s="771"/>
      <c r="M1446" s="771"/>
      <c r="N1446" s="771"/>
      <c r="O1446" s="771"/>
      <c r="P1446" s="771"/>
      <c r="Q1446" s="771"/>
      <c r="R1446" s="771"/>
      <c r="S1446" s="771"/>
      <c r="T1446" s="771"/>
      <c r="U1446" s="771"/>
      <c r="V1446" s="771"/>
      <c r="W1446" s="771"/>
      <c r="X1446" s="772"/>
    </row>
    <row r="1447" spans="1:24" ht="15" customHeight="1">
      <c r="A1447" s="283"/>
      <c r="B1447" s="771" t="s">
        <v>159</v>
      </c>
      <c r="C1447" s="771"/>
      <c r="D1447" s="771" t="str">
        <f>IF('statement of marks'!$G$3="","",'statement of marks'!$G$3)</f>
        <v>6 A</v>
      </c>
      <c r="E1447" s="771"/>
      <c r="F1447" s="774"/>
      <c r="G1447" s="775" t="s">
        <v>160</v>
      </c>
      <c r="H1447" s="775"/>
      <c r="I1447" s="775"/>
      <c r="J1447" s="775">
        <f>IF('statement of marks'!D52="","",'statement of marks'!D52)</f>
        <v>846</v>
      </c>
      <c r="K1447" s="775"/>
      <c r="L1447" s="775"/>
      <c r="M1447" s="776" t="s">
        <v>79</v>
      </c>
      <c r="N1447" s="938"/>
      <c r="O1447" s="775"/>
      <c r="P1447" s="775"/>
      <c r="Q1447" s="775" t="str">
        <f>IF('statement of marks'!F52="","",'statement of marks'!F52)</f>
        <v/>
      </c>
      <c r="R1447" s="775"/>
      <c r="S1447" s="775"/>
      <c r="T1447" s="777"/>
      <c r="U1447" s="778" t="str">
        <f>IF('statement of marks'!$I$3="","",'statement of marks'!$I$3)</f>
        <v>SCHOOL DISE CODE</v>
      </c>
      <c r="V1447" s="779"/>
      <c r="W1447" s="779"/>
      <c r="X1447" s="780"/>
    </row>
    <row r="1448" spans="1:24" ht="15" customHeight="1">
      <c r="A1448" s="283"/>
      <c r="B1448" s="263" t="s">
        <v>172</v>
      </c>
      <c r="C1448" s="264"/>
      <c r="D1448" s="781" t="str">
        <f>IF('statement of marks'!G52="","",'statement of marks'!G52)</f>
        <v/>
      </c>
      <c r="E1448" s="782"/>
      <c r="F1448" s="782"/>
      <c r="G1448" s="834" t="str">
        <f>IF('statement of marks'!H52="","",'statement of marks'!H52)</f>
        <v/>
      </c>
      <c r="H1448" s="834"/>
      <c r="I1448" s="834"/>
      <c r="J1448" s="834"/>
      <c r="K1448" s="834"/>
      <c r="L1448" s="834"/>
      <c r="M1448" s="834"/>
      <c r="N1448" s="834"/>
      <c r="O1448" s="834"/>
      <c r="P1448" s="834"/>
      <c r="Q1448" s="834"/>
      <c r="R1448" s="834"/>
      <c r="S1448" s="834"/>
      <c r="T1448" s="835"/>
      <c r="U1448" s="774" t="str">
        <f>IF('statement of marks'!$J$3="","",'statement of marks'!$J$3)</f>
        <v>08291009401</v>
      </c>
      <c r="V1448" s="784"/>
      <c r="W1448" s="784"/>
      <c r="X1448" s="836"/>
    </row>
    <row r="1449" spans="1:24" ht="15" customHeight="1">
      <c r="A1449" s="283"/>
      <c r="B1449" s="265" t="s">
        <v>161</v>
      </c>
      <c r="C1449" s="266" t="s">
        <v>166</v>
      </c>
      <c r="D1449" s="837" t="s">
        <v>168</v>
      </c>
      <c r="E1449" s="837"/>
      <c r="F1449" s="837"/>
      <c r="G1449" s="837" t="s">
        <v>169</v>
      </c>
      <c r="H1449" s="837"/>
      <c r="I1449" s="837"/>
      <c r="J1449" s="837" t="s">
        <v>170</v>
      </c>
      <c r="K1449" s="837"/>
      <c r="L1449" s="837"/>
      <c r="M1449" s="838" t="s">
        <v>171</v>
      </c>
      <c r="N1449" s="838"/>
      <c r="O1449" s="838"/>
      <c r="P1449" s="838"/>
      <c r="Q1449" s="839" t="s">
        <v>217</v>
      </c>
      <c r="R1449" s="841" t="s">
        <v>91</v>
      </c>
      <c r="S1449" s="841"/>
      <c r="T1449" s="841"/>
      <c r="U1449" s="842"/>
      <c r="V1449" s="783" t="s">
        <v>218</v>
      </c>
      <c r="W1449" s="783"/>
      <c r="X1449" s="831"/>
    </row>
    <row r="1450" spans="1:24" ht="15" customHeight="1">
      <c r="A1450" s="283"/>
      <c r="B1450" s="265"/>
      <c r="C1450" s="266"/>
      <c r="D1450" s="267" t="s">
        <v>219</v>
      </c>
      <c r="E1450" s="267" t="s">
        <v>220</v>
      </c>
      <c r="F1450" s="268" t="s">
        <v>221</v>
      </c>
      <c r="G1450" s="267" t="s">
        <v>219</v>
      </c>
      <c r="H1450" s="267" t="s">
        <v>220</v>
      </c>
      <c r="I1450" s="268" t="s">
        <v>221</v>
      </c>
      <c r="J1450" s="267" t="s">
        <v>219</v>
      </c>
      <c r="K1450" s="267" t="s">
        <v>220</v>
      </c>
      <c r="L1450" s="268" t="s">
        <v>221</v>
      </c>
      <c r="M1450" s="267" t="s">
        <v>219</v>
      </c>
      <c r="N1450" s="943" t="s">
        <v>332</v>
      </c>
      <c r="O1450" s="267" t="s">
        <v>220</v>
      </c>
      <c r="P1450" s="268" t="s">
        <v>221</v>
      </c>
      <c r="Q1450" s="840"/>
      <c r="R1450" s="267" t="s">
        <v>219</v>
      </c>
      <c r="S1450" s="943" t="s">
        <v>332</v>
      </c>
      <c r="T1450" s="267" t="s">
        <v>220</v>
      </c>
      <c r="U1450" s="268" t="s">
        <v>221</v>
      </c>
      <c r="V1450" s="269" t="s">
        <v>26</v>
      </c>
      <c r="W1450" s="270" t="s">
        <v>222</v>
      </c>
      <c r="X1450" s="271" t="s">
        <v>69</v>
      </c>
    </row>
    <row r="1451" spans="1:24" ht="15" customHeight="1">
      <c r="A1451" s="284"/>
      <c r="B1451" s="832" t="s">
        <v>167</v>
      </c>
      <c r="C1451" s="833"/>
      <c r="D1451" s="272">
        <f>IF('statement of marks'!L$6="","",'statement of marks'!L$6)</f>
        <v>5</v>
      </c>
      <c r="E1451" s="272">
        <f>IF('statement of marks'!M$6="","",'statement of marks'!M$6)</f>
        <v>5</v>
      </c>
      <c r="F1451" s="273">
        <f>IF('statement of marks'!N$6="","",'statement of marks'!N$6)</f>
        <v>10</v>
      </c>
      <c r="G1451" s="272">
        <f>IF('statement of marks'!O$6="","",'statement of marks'!O$6)</f>
        <v>5</v>
      </c>
      <c r="H1451" s="272">
        <f>IF('statement of marks'!P$6="","",'statement of marks'!P$6)</f>
        <v>5</v>
      </c>
      <c r="I1451" s="273">
        <f>IF('statement of marks'!Q$6="","",'statement of marks'!Q$6)</f>
        <v>10</v>
      </c>
      <c r="J1451" s="272">
        <f>IF('statement of marks'!R$6="","",'statement of marks'!R$6)</f>
        <v>5</v>
      </c>
      <c r="K1451" s="272">
        <f>IF('statement of marks'!S$6="","",'statement of marks'!S$6)</f>
        <v>5</v>
      </c>
      <c r="L1451" s="273">
        <f>IF('statement of marks'!T$6="","",'statement of marks'!T$6)</f>
        <v>10</v>
      </c>
      <c r="M1451" s="272">
        <f>IF('statement of marks'!V$6="","",'statement of marks'!V$6)</f>
        <v>30</v>
      </c>
      <c r="N1451" s="944">
        <f>IF('statement of marks'!W$6="","",'statement of marks'!W$6)</f>
        <v>30</v>
      </c>
      <c r="O1451" s="272">
        <f>IF('statement of marks'!X$6="","",'statement of marks'!X$6)</f>
        <v>10</v>
      </c>
      <c r="P1451" s="273">
        <f>IF('statement of marks'!Y$6="","",'statement of marks'!Y$6)</f>
        <v>70</v>
      </c>
      <c r="Q1451" s="274">
        <f>IF('statement of marks'!Z$6="","",'statement of marks'!Z$6)</f>
        <v>100</v>
      </c>
      <c r="R1451" s="272">
        <f>IF('statement of marks'!AA$6="","",'statement of marks'!AA$6)</f>
        <v>40</v>
      </c>
      <c r="S1451" s="944">
        <f>IF('statement of marks'!AB$6="","",'statement of marks'!AB$6)</f>
        <v>40</v>
      </c>
      <c r="T1451" s="272">
        <f>IF('statement of marks'!AC$6="","",'statement of marks'!AC$6)</f>
        <v>20</v>
      </c>
      <c r="U1451" s="273">
        <f>IF('statement of marks'!AD$6="","",'statement of marks'!AD$6)</f>
        <v>100</v>
      </c>
      <c r="V1451" s="275">
        <f>IF('statement of marks'!AE$6="","",'statement of marks'!AE$6)</f>
        <v>200</v>
      </c>
      <c r="W1451" s="272" t="str">
        <f>IF('statement of marks'!AF$6="","",'statement of marks'!AF$6)</f>
        <v/>
      </c>
      <c r="X1451" s="276" t="str">
        <f>IF('statement of marks'!AG$6="","",'statement of marks'!AG$6)</f>
        <v/>
      </c>
    </row>
    <row r="1452" spans="1:24" ht="15" customHeight="1">
      <c r="A1452" s="283"/>
      <c r="B1452" s="774" t="str">
        <f>IF('statement of marks'!$L$3="","",'statement of marks'!$L$3)</f>
        <v>HINDI</v>
      </c>
      <c r="C1452" s="784"/>
      <c r="D1452" s="270">
        <f>IF('statement of marks'!L52="","",'statement of marks'!L52)</f>
        <v>5</v>
      </c>
      <c r="E1452" s="270">
        <f>IF('statement of marks'!M52="","",'statement of marks'!M52)</f>
        <v>5</v>
      </c>
      <c r="F1452" s="277">
        <f>IF('statement of marks'!N52="","",'statement of marks'!N52)</f>
        <v>10</v>
      </c>
      <c r="G1452" s="270">
        <f>IF('statement of marks'!O52="","",'statement of marks'!O52)</f>
        <v>5</v>
      </c>
      <c r="H1452" s="270">
        <f>IF('statement of marks'!P52="","",'statement of marks'!P52)</f>
        <v>5</v>
      </c>
      <c r="I1452" s="277">
        <f>IF('statement of marks'!Q52="","",'statement of marks'!Q52)</f>
        <v>10</v>
      </c>
      <c r="J1452" s="270">
        <f>IF('statement of marks'!R52="","",'statement of marks'!R52)</f>
        <v>5</v>
      </c>
      <c r="K1452" s="270">
        <f>IF('statement of marks'!S52="","",'statement of marks'!S52)</f>
        <v>5</v>
      </c>
      <c r="L1452" s="277">
        <f>IF('statement of marks'!T52="","",'statement of marks'!T52)</f>
        <v>10</v>
      </c>
      <c r="M1452" s="270">
        <f>IF('statement of marks'!V52="","",'statement of marks'!V52)</f>
        <v>25</v>
      </c>
      <c r="N1452" s="944">
        <f>IF('statement of marks'!W52="","",'statement of marks'!W52)</f>
        <v>25</v>
      </c>
      <c r="O1452" s="270">
        <f>IF('statement of marks'!X52="","",'statement of marks'!X52)</f>
        <v>5</v>
      </c>
      <c r="P1452" s="277">
        <f>IF('statement of marks'!Y52="","",'statement of marks'!Y52)</f>
        <v>55</v>
      </c>
      <c r="Q1452" s="278">
        <f>IF('statement of marks'!Z52="","",'statement of marks'!Z52)</f>
        <v>85</v>
      </c>
      <c r="R1452" s="270">
        <f>IF('statement of marks'!AA52="","",'statement of marks'!AA52)</f>
        <v>35</v>
      </c>
      <c r="S1452" s="944">
        <f>IF('statement of marks'!AB52="","",'statement of marks'!AB52)</f>
        <v>35</v>
      </c>
      <c r="T1452" s="270">
        <f>IF('statement of marks'!AC52="","",'statement of marks'!AC52)</f>
        <v>20</v>
      </c>
      <c r="U1452" s="277">
        <f>IF('statement of marks'!AD52="","",'statement of marks'!AD52)</f>
        <v>90</v>
      </c>
      <c r="V1452" s="279">
        <f>IF('statement of marks'!AE52="","",'statement of marks'!AE52)</f>
        <v>175</v>
      </c>
      <c r="W1452" s="270">
        <f>IF('statement of marks'!AF52="","",'statement of marks'!AF52)</f>
        <v>88</v>
      </c>
      <c r="X1452" s="271" t="str">
        <f>IF('statement of marks'!AG52="","",'statement of marks'!AG52)</f>
        <v>A</v>
      </c>
    </row>
    <row r="1453" spans="1:24" ht="15" customHeight="1">
      <c r="A1453" s="283"/>
      <c r="B1453" s="774" t="str">
        <f>IF('statement of marks'!$AJ$3="","",'statement of marks'!$AJ$3)</f>
        <v>ENGLISH</v>
      </c>
      <c r="C1453" s="784"/>
      <c r="D1453" s="270">
        <f>IF('statement of marks'!AJ52="","",'statement of marks'!AJ52)</f>
        <v>5</v>
      </c>
      <c r="E1453" s="270">
        <f>IF('statement of marks'!AK52="","",'statement of marks'!AK52)</f>
        <v>5</v>
      </c>
      <c r="F1453" s="277">
        <f>IF('statement of marks'!AL52="","",'statement of marks'!AL52)</f>
        <v>10</v>
      </c>
      <c r="G1453" s="270">
        <f>IF('statement of marks'!AM52="","",'statement of marks'!AM52)</f>
        <v>5</v>
      </c>
      <c r="H1453" s="270">
        <f>IF('statement of marks'!AN52="","",'statement of marks'!AN52)</f>
        <v>5</v>
      </c>
      <c r="I1453" s="277">
        <f>IF('statement of marks'!AO52="","",'statement of marks'!AO52)</f>
        <v>10</v>
      </c>
      <c r="J1453" s="270">
        <f>IF('statement of marks'!AP52="","",'statement of marks'!AP52)</f>
        <v>5</v>
      </c>
      <c r="K1453" s="270">
        <f>IF('statement of marks'!AQ52="","",'statement of marks'!AQ52)</f>
        <v>5</v>
      </c>
      <c r="L1453" s="277">
        <f>IF('statement of marks'!AR52="","",'statement of marks'!AR52)</f>
        <v>10</v>
      </c>
      <c r="M1453" s="270">
        <f>IF('statement of marks'!AT52="","",'statement of marks'!AT52)</f>
        <v>25</v>
      </c>
      <c r="N1453" s="944">
        <f>IF('statement of marks'!AU52="","",'statement of marks'!AU52)</f>
        <v>25</v>
      </c>
      <c r="O1453" s="270">
        <f>IF('statement of marks'!AV52="","",'statement of marks'!AV52)</f>
        <v>5</v>
      </c>
      <c r="P1453" s="277">
        <f>IF('statement of marks'!AW52="","",'statement of marks'!AW52)</f>
        <v>55</v>
      </c>
      <c r="Q1453" s="278">
        <f>IF('statement of marks'!AX52="","",'statement of marks'!AX52)</f>
        <v>85</v>
      </c>
      <c r="R1453" s="270">
        <f>IF('statement of marks'!AY52="","",'statement of marks'!AY52)</f>
        <v>35</v>
      </c>
      <c r="S1453" s="944">
        <f>IF('statement of marks'!AZ52="","",'statement of marks'!AZ52)</f>
        <v>35</v>
      </c>
      <c r="T1453" s="270">
        <f>IF('statement of marks'!BA52="","",'statement of marks'!BA52)</f>
        <v>20</v>
      </c>
      <c r="U1453" s="277">
        <f>IF('statement of marks'!BB52="","",'statement of marks'!BB52)</f>
        <v>90</v>
      </c>
      <c r="V1453" s="279">
        <f>IF('statement of marks'!BC52="","",'statement of marks'!BC52)</f>
        <v>175</v>
      </c>
      <c r="W1453" s="270">
        <f>IF('statement of marks'!BD52="","",'statement of marks'!BD52)</f>
        <v>88</v>
      </c>
      <c r="X1453" s="271" t="str">
        <f>IF('statement of marks'!BE52="","",'statement of marks'!BE52)</f>
        <v>A</v>
      </c>
    </row>
    <row r="1454" spans="1:24" ht="15" customHeight="1">
      <c r="A1454" s="283"/>
      <c r="B1454" s="774" t="str">
        <f>IF('statement of marks'!BH52="s","SANSKRIT",IF('statement of marks'!BH52="u","URDU",IF('statement of marks'!BH52="g","GUJRATI",IF('statement of marks'!BH52="p","PUNJABI",IF('statement of marks'!BH52="sd","fla/kh","THIRD LANGUAGE")))))</f>
        <v>SANSKRIT</v>
      </c>
      <c r="C1454" s="784"/>
      <c r="D1454" s="270">
        <f>IF('statement of marks'!BI52="","",'statement of marks'!BI52)</f>
        <v>5</v>
      </c>
      <c r="E1454" s="270">
        <f>IF('statement of marks'!BJ52="","",'statement of marks'!BJ52)</f>
        <v>5</v>
      </c>
      <c r="F1454" s="277">
        <f>IF('statement of marks'!BK52="","",'statement of marks'!BK52)</f>
        <v>10</v>
      </c>
      <c r="G1454" s="270">
        <f>IF('statement of marks'!BL52="","",'statement of marks'!BL52)</f>
        <v>5</v>
      </c>
      <c r="H1454" s="270">
        <f>IF('statement of marks'!BM52="","",'statement of marks'!BM52)</f>
        <v>5</v>
      </c>
      <c r="I1454" s="277">
        <f>IF('statement of marks'!BN52="","",'statement of marks'!BN52)</f>
        <v>10</v>
      </c>
      <c r="J1454" s="270">
        <f>IF('statement of marks'!BO52="","",'statement of marks'!BO52)</f>
        <v>5</v>
      </c>
      <c r="K1454" s="270">
        <f>IF('statement of marks'!BP52="","",'statement of marks'!BP52)</f>
        <v>5</v>
      </c>
      <c r="L1454" s="277">
        <f>IF('statement of marks'!BQ52="","",'statement of marks'!BQ52)</f>
        <v>10</v>
      </c>
      <c r="M1454" s="270">
        <f>IF('statement of marks'!BS52="","",'statement of marks'!BS52)</f>
        <v>50</v>
      </c>
      <c r="N1454" s="944"/>
      <c r="O1454" s="270">
        <f>IF('statement of marks'!BT52="","",'statement of marks'!BT52)</f>
        <v>20</v>
      </c>
      <c r="P1454" s="277">
        <f>IF('statement of marks'!BU52="","",'statement of marks'!BU52)</f>
        <v>70</v>
      </c>
      <c r="Q1454" s="278">
        <f>IF('statement of marks'!BV52="","",'statement of marks'!BV52)</f>
        <v>100</v>
      </c>
      <c r="R1454" s="270">
        <f>IF('statement of marks'!BW52="","",'statement of marks'!BW52)</f>
        <v>70</v>
      </c>
      <c r="S1454" s="944"/>
      <c r="T1454" s="270">
        <f>IF('statement of marks'!BX52="","",'statement of marks'!BX52)</f>
        <v>30</v>
      </c>
      <c r="U1454" s="277">
        <f>IF('statement of marks'!BY52="","",'statement of marks'!BY52)</f>
        <v>100</v>
      </c>
      <c r="V1454" s="279">
        <f>IF('statement of marks'!BZ52="","",'statement of marks'!BZ52)</f>
        <v>200</v>
      </c>
      <c r="W1454" s="270">
        <f>IF('statement of marks'!CA52="","",'statement of marks'!CA52)</f>
        <v>100</v>
      </c>
      <c r="X1454" s="271" t="str">
        <f>IF('statement of marks'!CB52="","",'statement of marks'!CB52)</f>
        <v>A</v>
      </c>
    </row>
    <row r="1455" spans="1:24" ht="15" customHeight="1">
      <c r="A1455" s="283"/>
      <c r="B1455" s="774" t="str">
        <f>IF('statement of marks'!$CE$3="","",'statement of marks'!$CE$3)</f>
        <v>MATHEMATICS</v>
      </c>
      <c r="C1455" s="784"/>
      <c r="D1455" s="270">
        <f>IF('statement of marks'!CE52="","",'statement of marks'!CE52)</f>
        <v>5</v>
      </c>
      <c r="E1455" s="270">
        <f>IF('statement of marks'!CF52="","",'statement of marks'!CF52)</f>
        <v>5</v>
      </c>
      <c r="F1455" s="277">
        <f>IF('statement of marks'!CG52="","",'statement of marks'!CG52)</f>
        <v>10</v>
      </c>
      <c r="G1455" s="270">
        <f>IF('statement of marks'!CH52="","",'statement of marks'!CH52)</f>
        <v>5</v>
      </c>
      <c r="H1455" s="270">
        <f>IF('statement of marks'!CI52="","",'statement of marks'!CI52)</f>
        <v>5</v>
      </c>
      <c r="I1455" s="277">
        <f>IF('statement of marks'!CJ52="","",'statement of marks'!CJ52)</f>
        <v>10</v>
      </c>
      <c r="J1455" s="270">
        <f>IF('statement of marks'!CK52="","",'statement of marks'!CK52)</f>
        <v>5</v>
      </c>
      <c r="K1455" s="270">
        <f>IF('statement of marks'!CL52="","",'statement of marks'!CL52)</f>
        <v>5</v>
      </c>
      <c r="L1455" s="277">
        <f>IF('statement of marks'!CM52="","",'statement of marks'!CM52)</f>
        <v>10</v>
      </c>
      <c r="M1455" s="270">
        <f>IF('statement of marks'!CO52="","",'statement of marks'!CO52)</f>
        <v>25</v>
      </c>
      <c r="N1455" s="944">
        <f>IF('statement of marks'!CP52="","",'statement of marks'!CP52)</f>
        <v>25</v>
      </c>
      <c r="O1455" s="270">
        <f>IF('statement of marks'!CQ52="","",'statement of marks'!CQ52)</f>
        <v>5</v>
      </c>
      <c r="P1455" s="277">
        <f>IF('statement of marks'!CR52="","",'statement of marks'!CR52)</f>
        <v>55</v>
      </c>
      <c r="Q1455" s="278">
        <f>IF('statement of marks'!CS52="","",'statement of marks'!CS52)</f>
        <v>85</v>
      </c>
      <c r="R1455" s="270">
        <f>IF('statement of marks'!CT52="","",'statement of marks'!CT52)</f>
        <v>35</v>
      </c>
      <c r="S1455" s="944">
        <f>IF('statement of marks'!CU52="","",'statement of marks'!CU52)</f>
        <v>35</v>
      </c>
      <c r="T1455" s="270">
        <f>IF('statement of marks'!CV52="","",'statement of marks'!CV52)</f>
        <v>20</v>
      </c>
      <c r="U1455" s="277">
        <f>IF('statement of marks'!CW52="","",'statement of marks'!CW52)</f>
        <v>90</v>
      </c>
      <c r="V1455" s="279">
        <f>IF('statement of marks'!CX52="","",'statement of marks'!CX52)</f>
        <v>175</v>
      </c>
      <c r="W1455" s="270">
        <f>IF('statement of marks'!CY52="","",'statement of marks'!CY52)</f>
        <v>88</v>
      </c>
      <c r="X1455" s="271" t="str">
        <f>IF('statement of marks'!CZ52="","",'statement of marks'!CZ52)</f>
        <v>A</v>
      </c>
    </row>
    <row r="1456" spans="1:24" ht="15" customHeight="1">
      <c r="A1456" s="283"/>
      <c r="B1456" s="774" t="str">
        <f>IF('statement of marks'!$DC$3="","",'statement of marks'!$DC$3)</f>
        <v>SCIENCE</v>
      </c>
      <c r="C1456" s="784"/>
      <c r="D1456" s="270">
        <f>IF('statement of marks'!DC52="","",'statement of marks'!DC52)</f>
        <v>5</v>
      </c>
      <c r="E1456" s="270">
        <f>IF('statement of marks'!DD52="","",'statement of marks'!DD52)</f>
        <v>5</v>
      </c>
      <c r="F1456" s="277">
        <f>IF('statement of marks'!DE52="","",'statement of marks'!DE52)</f>
        <v>10</v>
      </c>
      <c r="G1456" s="270">
        <f>IF('statement of marks'!DF52="","",'statement of marks'!DF52)</f>
        <v>5</v>
      </c>
      <c r="H1456" s="270">
        <f>IF('statement of marks'!DG52="","",'statement of marks'!DG52)</f>
        <v>5</v>
      </c>
      <c r="I1456" s="277">
        <f>IF('statement of marks'!DH52="","",'statement of marks'!DH52)</f>
        <v>10</v>
      </c>
      <c r="J1456" s="270">
        <f>IF('statement of marks'!DI52="","",'statement of marks'!DI52)</f>
        <v>5</v>
      </c>
      <c r="K1456" s="270">
        <f>IF('statement of marks'!DJ52="","",'statement of marks'!DJ52)</f>
        <v>5</v>
      </c>
      <c r="L1456" s="277">
        <f>IF('statement of marks'!DK52="","",'statement of marks'!DK52)</f>
        <v>10</v>
      </c>
      <c r="M1456" s="270">
        <f>IF('statement of marks'!DM52="","",'statement of marks'!DM52)</f>
        <v>50</v>
      </c>
      <c r="N1456" s="944"/>
      <c r="O1456" s="270">
        <f>IF('statement of marks'!DN52="","",'statement of marks'!DN52)</f>
        <v>20</v>
      </c>
      <c r="P1456" s="277">
        <f>IF('statement of marks'!DO52="","",'statement of marks'!DO52)</f>
        <v>70</v>
      </c>
      <c r="Q1456" s="278">
        <f>IF('statement of marks'!DP52="","",'statement of marks'!DP52)</f>
        <v>100</v>
      </c>
      <c r="R1456" s="270">
        <f>IF('statement of marks'!DQ52="","",'statement of marks'!DQ52)</f>
        <v>70</v>
      </c>
      <c r="S1456" s="944"/>
      <c r="T1456" s="270">
        <f>IF('statement of marks'!DR52="","",'statement of marks'!DR52)</f>
        <v>30</v>
      </c>
      <c r="U1456" s="277">
        <f>IF('statement of marks'!DS52="","",'statement of marks'!DS52)</f>
        <v>100</v>
      </c>
      <c r="V1456" s="279">
        <f>IF('statement of marks'!DT52="","",'statement of marks'!DT52)</f>
        <v>200</v>
      </c>
      <c r="W1456" s="270">
        <f>IF('statement of marks'!DU52="","",'statement of marks'!DU52)</f>
        <v>100</v>
      </c>
      <c r="X1456" s="271" t="str">
        <f>IF('statement of marks'!DV52="","",'statement of marks'!DV52)</f>
        <v>A</v>
      </c>
    </row>
    <row r="1457" spans="1:24" ht="15" customHeight="1">
      <c r="A1457" s="283"/>
      <c r="B1457" s="774" t="str">
        <f>IF('statement of marks'!$DY$3="","",'statement of marks'!$DY$3)</f>
        <v>SOCIAL STUDIES</v>
      </c>
      <c r="C1457" s="784"/>
      <c r="D1457" s="270">
        <f>IF('statement of marks'!DY52="","",'statement of marks'!DY52)</f>
        <v>5</v>
      </c>
      <c r="E1457" s="270">
        <f>IF('statement of marks'!DZ52="","",'statement of marks'!DZ52)</f>
        <v>5</v>
      </c>
      <c r="F1457" s="277">
        <f>IF('statement of marks'!EA52="","",'statement of marks'!EA52)</f>
        <v>10</v>
      </c>
      <c r="G1457" s="270">
        <f>IF('statement of marks'!EB52="","",'statement of marks'!EB52)</f>
        <v>5</v>
      </c>
      <c r="H1457" s="270">
        <f>IF('statement of marks'!EC52="","",'statement of marks'!EC52)</f>
        <v>5</v>
      </c>
      <c r="I1457" s="277">
        <f>IF('statement of marks'!ED52="","",'statement of marks'!ED52)</f>
        <v>10</v>
      </c>
      <c r="J1457" s="270">
        <f>IF('statement of marks'!EE52="","",'statement of marks'!EE52)</f>
        <v>5</v>
      </c>
      <c r="K1457" s="270">
        <f>IF('statement of marks'!EF52="","",'statement of marks'!EF52)</f>
        <v>5</v>
      </c>
      <c r="L1457" s="277">
        <f>IF('statement of marks'!EG52="","",'statement of marks'!EG52)</f>
        <v>10</v>
      </c>
      <c r="M1457" s="270">
        <f>IF('statement of marks'!EI52="","",'statement of marks'!EI52)</f>
        <v>50</v>
      </c>
      <c r="N1457" s="944"/>
      <c r="O1457" s="270">
        <f>IF('statement of marks'!EJ52="","",'statement of marks'!EJ52)</f>
        <v>20</v>
      </c>
      <c r="P1457" s="277">
        <f>IF('statement of marks'!EK52="","",'statement of marks'!EK52)</f>
        <v>70</v>
      </c>
      <c r="Q1457" s="278">
        <f>IF('statement of marks'!EL52="","",'statement of marks'!EL52)</f>
        <v>100</v>
      </c>
      <c r="R1457" s="270">
        <f>IF('statement of marks'!EM52="","",'statement of marks'!EM52)</f>
        <v>70</v>
      </c>
      <c r="S1457" s="944"/>
      <c r="T1457" s="270">
        <f>IF('statement of marks'!EN52="","",'statement of marks'!EN52)</f>
        <v>30</v>
      </c>
      <c r="U1457" s="277">
        <f>IF('statement of marks'!EO52="","",'statement of marks'!EO52)</f>
        <v>100</v>
      </c>
      <c r="V1457" s="279">
        <f>IF('statement of marks'!EP52="","",'statement of marks'!EP52)</f>
        <v>200</v>
      </c>
      <c r="W1457" s="270">
        <f>IF('statement of marks'!EQ52="","",'statement of marks'!EQ52)</f>
        <v>100</v>
      </c>
      <c r="X1457" s="271" t="str">
        <f>IF('statement of marks'!ER52="","",'statement of marks'!ER52)</f>
        <v>A</v>
      </c>
    </row>
    <row r="1458" spans="1:24" ht="15" customHeight="1">
      <c r="A1458" s="283"/>
      <c r="B1458" s="774" t="s">
        <v>173</v>
      </c>
      <c r="C1458" s="784"/>
      <c r="D1458" s="792" t="s">
        <v>168</v>
      </c>
      <c r="E1458" s="792"/>
      <c r="F1458" s="792"/>
      <c r="G1458" s="792" t="s">
        <v>169</v>
      </c>
      <c r="H1458" s="792"/>
      <c r="I1458" s="792"/>
      <c r="J1458" s="792" t="s">
        <v>178</v>
      </c>
      <c r="K1458" s="792"/>
      <c r="L1458" s="792"/>
      <c r="M1458" s="792" t="s">
        <v>170</v>
      </c>
      <c r="N1458" s="792"/>
      <c r="O1458" s="792"/>
      <c r="P1458" s="792"/>
      <c r="Q1458" s="792" t="s">
        <v>223</v>
      </c>
      <c r="R1458" s="792"/>
      <c r="S1458" s="792"/>
      <c r="T1458" s="792"/>
      <c r="U1458" s="280"/>
      <c r="V1458" s="792" t="s">
        <v>218</v>
      </c>
      <c r="W1458" s="792"/>
      <c r="X1458" s="827"/>
    </row>
    <row r="1459" spans="1:24" ht="15" customHeight="1">
      <c r="A1459" s="284"/>
      <c r="B1459" s="828" t="s">
        <v>167</v>
      </c>
      <c r="C1459" s="829"/>
      <c r="D1459" s="830">
        <f>IF('statement of marks'!EU$6="","",'statement of marks'!EU$6)</f>
        <v>20</v>
      </c>
      <c r="E1459" s="830"/>
      <c r="F1459" s="830"/>
      <c r="G1459" s="830">
        <f>IF('statement of marks'!EV$6="","",'statement of marks'!EV$6)</f>
        <v>20</v>
      </c>
      <c r="H1459" s="830"/>
      <c r="I1459" s="830"/>
      <c r="J1459" s="830">
        <f>IF('statement of marks'!EX$6="","",'statement of marks'!EX$6)</f>
        <v>20</v>
      </c>
      <c r="K1459" s="830"/>
      <c r="L1459" s="830"/>
      <c r="M1459" s="830">
        <f>IF('statement of marks'!EW$6="","",'statement of marks'!EW$6)</f>
        <v>20</v>
      </c>
      <c r="N1459" s="830"/>
      <c r="O1459" s="830"/>
      <c r="P1459" s="830"/>
      <c r="Q1459" s="830">
        <f>IF('statement of marks'!EY$6="","",'statement of marks'!EY$6)</f>
        <v>20</v>
      </c>
      <c r="R1459" s="830"/>
      <c r="S1459" s="830"/>
      <c r="T1459" s="830"/>
      <c r="U1459" s="289"/>
      <c r="V1459" s="272">
        <f>IF('statement of marks'!EZ$6="","",'statement of marks'!EZ$6)</f>
        <v>100</v>
      </c>
      <c r="W1459" s="272" t="s">
        <v>222</v>
      </c>
      <c r="X1459" s="276" t="s">
        <v>69</v>
      </c>
    </row>
    <row r="1460" spans="1:24" ht="15" customHeight="1">
      <c r="A1460" s="283"/>
      <c r="B1460" s="774" t="str">
        <f>IF('statement of marks'!$EU$3="","",'statement of marks'!$EU$3)</f>
        <v>WORK EXPERIENCE</v>
      </c>
      <c r="C1460" s="784"/>
      <c r="D1460" s="783">
        <f>IF('statement of marks'!EU52="","",'statement of marks'!EU52)</f>
        <v>20</v>
      </c>
      <c r="E1460" s="783"/>
      <c r="F1460" s="783"/>
      <c r="G1460" s="783">
        <f>IF('statement of marks'!EV52="","",'statement of marks'!EV52)</f>
        <v>20</v>
      </c>
      <c r="H1460" s="783"/>
      <c r="I1460" s="783"/>
      <c r="J1460" s="783">
        <f>IF('statement of marks'!EX52="","",'statement of marks'!EX52)</f>
        <v>20</v>
      </c>
      <c r="K1460" s="783"/>
      <c r="L1460" s="783"/>
      <c r="M1460" s="783">
        <f>IF('statement of marks'!EW52="","",'statement of marks'!EW52)</f>
        <v>20</v>
      </c>
      <c r="N1460" s="783"/>
      <c r="O1460" s="783"/>
      <c r="P1460" s="783"/>
      <c r="Q1460" s="783">
        <f>IF('statement of marks'!EY52="","",'statement of marks'!EY52)</f>
        <v>20</v>
      </c>
      <c r="R1460" s="783"/>
      <c r="S1460" s="783"/>
      <c r="T1460" s="783"/>
      <c r="U1460" s="280"/>
      <c r="V1460" s="280">
        <f>IF('statement of marks'!EZ52="","",'statement of marks'!EZ52)</f>
        <v>100</v>
      </c>
      <c r="W1460" s="280">
        <f>IF('statement of marks'!FA52="","",'statement of marks'!FA52)</f>
        <v>100</v>
      </c>
      <c r="X1460" s="281" t="str">
        <f>IF('statement of marks'!FB52="","",'statement of marks'!FB52)</f>
        <v>A</v>
      </c>
    </row>
    <row r="1461" spans="1:24" ht="15" customHeight="1">
      <c r="A1461" s="283"/>
      <c r="B1461" s="774" t="str">
        <f>IF('statement of marks'!$FE$3="","",'statement of marks'!$FE$3)</f>
        <v>ART EDUCATION</v>
      </c>
      <c r="C1461" s="784"/>
      <c r="D1461" s="783">
        <f>IF('statement of marks'!FE52="","",'statement of marks'!FE52)</f>
        <v>20</v>
      </c>
      <c r="E1461" s="783"/>
      <c r="F1461" s="783"/>
      <c r="G1461" s="783">
        <f>IF('statement of marks'!FF52="","",'statement of marks'!FF52)</f>
        <v>20</v>
      </c>
      <c r="H1461" s="783"/>
      <c r="I1461" s="783"/>
      <c r="J1461" s="783">
        <f>IF('statement of marks'!FH52="","",'statement of marks'!FH52)</f>
        <v>20</v>
      </c>
      <c r="K1461" s="783"/>
      <c r="L1461" s="783"/>
      <c r="M1461" s="783">
        <f>IF('statement of marks'!FG52="","",'statement of marks'!FG52)</f>
        <v>20</v>
      </c>
      <c r="N1461" s="783"/>
      <c r="O1461" s="783"/>
      <c r="P1461" s="783"/>
      <c r="Q1461" s="783">
        <f>IF('statement of marks'!FI52="","",'statement of marks'!FI52)</f>
        <v>20</v>
      </c>
      <c r="R1461" s="783"/>
      <c r="S1461" s="783"/>
      <c r="T1461" s="783"/>
      <c r="U1461" s="280"/>
      <c r="V1461" s="280">
        <f>IF('statement of marks'!FJ52="","",'statement of marks'!FJ52)</f>
        <v>100</v>
      </c>
      <c r="W1461" s="280">
        <f>IF('statement of marks'!FK52="","",'statement of marks'!FK52)</f>
        <v>100</v>
      </c>
      <c r="X1461" s="281" t="str">
        <f>IF('statement of marks'!FL52="","",'statement of marks'!FL52)</f>
        <v>A</v>
      </c>
    </row>
    <row r="1462" spans="1:24" ht="15" customHeight="1">
      <c r="A1462" s="283"/>
      <c r="B1462" s="774" t="str">
        <f>IF('statement of marks'!$FO$3="","",'statement of marks'!$FO$3)</f>
        <v>PHYSICIAL EDUCATION</v>
      </c>
      <c r="C1462" s="784"/>
      <c r="D1462" s="783">
        <f>IF('statement of marks'!FO52="","",'statement of marks'!FO52)</f>
        <v>20</v>
      </c>
      <c r="E1462" s="783"/>
      <c r="F1462" s="783"/>
      <c r="G1462" s="783">
        <f>IF('statement of marks'!FP52="","",'statement of marks'!FP52)</f>
        <v>20</v>
      </c>
      <c r="H1462" s="783"/>
      <c r="I1462" s="783"/>
      <c r="J1462" s="783">
        <f>IF('statement of marks'!FR52="","",'statement of marks'!FR52)</f>
        <v>20</v>
      </c>
      <c r="K1462" s="783"/>
      <c r="L1462" s="783"/>
      <c r="M1462" s="783">
        <f>IF('statement of marks'!FQ52="","",'statement of marks'!FQ52)</f>
        <v>20</v>
      </c>
      <c r="N1462" s="783"/>
      <c r="O1462" s="783"/>
      <c r="P1462" s="783"/>
      <c r="Q1462" s="783">
        <f>IF('statement of marks'!FS52="","",'statement of marks'!FS52)</f>
        <v>20</v>
      </c>
      <c r="R1462" s="783"/>
      <c r="S1462" s="783"/>
      <c r="T1462" s="783"/>
      <c r="U1462" s="280"/>
      <c r="V1462" s="280">
        <f>IF('statement of marks'!FT52="","",'statement of marks'!FT52)</f>
        <v>100</v>
      </c>
      <c r="W1462" s="280">
        <f>IF('statement of marks'!FU52="","",'statement of marks'!FU52)</f>
        <v>100</v>
      </c>
      <c r="X1462" s="281" t="str">
        <f>IF('statement of marks'!FV52="","",'statement of marks'!FV52)</f>
        <v>A</v>
      </c>
    </row>
    <row r="1463" spans="1:24" ht="15" customHeight="1">
      <c r="A1463" s="283"/>
      <c r="B1463" s="771" t="s">
        <v>174</v>
      </c>
      <c r="C1463" s="774"/>
      <c r="D1463" s="792" t="str">
        <f>details!$DZ$3</f>
        <v>AUGUST</v>
      </c>
      <c r="E1463" s="792"/>
      <c r="F1463" s="792"/>
      <c r="G1463" s="792" t="str">
        <f>details!$ED$3</f>
        <v>OCTOBER</v>
      </c>
      <c r="H1463" s="792"/>
      <c r="I1463" s="792"/>
      <c r="J1463" s="792" t="str">
        <f>details!$EL$3</f>
        <v>FEBURARY</v>
      </c>
      <c r="K1463" s="792"/>
      <c r="L1463" s="792"/>
      <c r="M1463" s="792" t="str">
        <f>details!$EH$3</f>
        <v>DECEMBER</v>
      </c>
      <c r="N1463" s="792"/>
      <c r="O1463" s="792"/>
      <c r="P1463" s="792"/>
      <c r="Q1463" s="792" t="str">
        <f>details!$EP$3</f>
        <v>GRAND TOAL</v>
      </c>
      <c r="R1463" s="792"/>
      <c r="S1463" s="792"/>
      <c r="T1463" s="792"/>
      <c r="U1463" s="759" t="s">
        <v>119</v>
      </c>
      <c r="V1463" s="760"/>
      <c r="W1463" s="760"/>
      <c r="X1463" s="761"/>
    </row>
    <row r="1464" spans="1:24" ht="15" customHeight="1">
      <c r="A1464" s="283"/>
      <c r="B1464" s="774" t="s">
        <v>176</v>
      </c>
      <c r="C1464" s="784"/>
      <c r="D1464" s="826" t="str">
        <f>IF(details!EA52="","",details!EA52)</f>
        <v/>
      </c>
      <c r="E1464" s="826"/>
      <c r="F1464" s="826"/>
      <c r="G1464" s="826" t="str">
        <f>IF(details!EE52="","",details!EE52)</f>
        <v/>
      </c>
      <c r="H1464" s="826"/>
      <c r="I1464" s="826"/>
      <c r="J1464" s="826" t="str">
        <f>IF(details!EM52="","",details!EM52)</f>
        <v/>
      </c>
      <c r="K1464" s="826"/>
      <c r="L1464" s="826"/>
      <c r="M1464" s="826" t="str">
        <f>IF(details!EI52="","",details!EI52)</f>
        <v/>
      </c>
      <c r="N1464" s="826"/>
      <c r="O1464" s="826"/>
      <c r="P1464" s="826"/>
      <c r="Q1464" s="826" t="str">
        <f>IF(details!EQ52="","",details!EQ52)</f>
        <v/>
      </c>
      <c r="R1464" s="826"/>
      <c r="S1464" s="826"/>
      <c r="T1464" s="826"/>
      <c r="U1464" s="762">
        <f>'statement of marks'!$HL$108</f>
        <v>45046</v>
      </c>
      <c r="V1464" s="763"/>
      <c r="W1464" s="763"/>
      <c r="X1464" s="764"/>
    </row>
    <row r="1465" spans="1:24" ht="15" customHeight="1">
      <c r="A1465" s="283"/>
      <c r="B1465" s="823" t="s">
        <v>175</v>
      </c>
      <c r="C1465" s="824"/>
      <c r="D1465" s="825" t="str">
        <f>IF(details!DZ52="","",details!DZ52)</f>
        <v/>
      </c>
      <c r="E1465" s="825"/>
      <c r="F1465" s="825"/>
      <c r="G1465" s="825" t="str">
        <f>IF(details!ED52="","",details!ED52)</f>
        <v/>
      </c>
      <c r="H1465" s="825"/>
      <c r="I1465" s="825"/>
      <c r="J1465" s="825" t="str">
        <f>IF(details!EL52="","",details!EL52)</f>
        <v/>
      </c>
      <c r="K1465" s="825"/>
      <c r="L1465" s="825"/>
      <c r="M1465" s="825" t="str">
        <f>IF(details!EH52="","",details!EH52)</f>
        <v/>
      </c>
      <c r="N1465" s="825"/>
      <c r="O1465" s="825"/>
      <c r="P1465" s="825"/>
      <c r="Q1465" s="825" t="str">
        <f>IF(details!EP52="","",details!EP52)</f>
        <v/>
      </c>
      <c r="R1465" s="825"/>
      <c r="S1465" s="825"/>
      <c r="T1465" s="825"/>
      <c r="U1465" s="759"/>
      <c r="V1465" s="760"/>
      <c r="W1465" s="760"/>
      <c r="X1465" s="761"/>
    </row>
    <row r="1466" spans="1:24" ht="15" customHeight="1">
      <c r="A1466" s="816"/>
      <c r="B1466" s="818" t="s">
        <v>235</v>
      </c>
      <c r="C1466" s="819"/>
      <c r="D1466" s="813" t="s">
        <v>190</v>
      </c>
      <c r="E1466" s="813"/>
      <c r="F1466" s="813"/>
      <c r="G1466" s="813" t="s">
        <v>191</v>
      </c>
      <c r="H1466" s="813"/>
      <c r="I1466" s="813"/>
      <c r="J1466" s="813" t="s">
        <v>148</v>
      </c>
      <c r="K1466" s="813"/>
      <c r="L1466" s="813"/>
      <c r="M1466" s="813" t="s">
        <v>224</v>
      </c>
      <c r="N1466" s="813"/>
      <c r="O1466" s="813"/>
      <c r="P1466" s="813"/>
      <c r="Q1466" s="822" t="s">
        <v>196</v>
      </c>
      <c r="R1466" s="822"/>
      <c r="S1466" s="822"/>
      <c r="T1466" s="822"/>
      <c r="U1466" s="813" t="s">
        <v>233</v>
      </c>
      <c r="V1466" s="813"/>
      <c r="W1466" s="813"/>
      <c r="X1466" s="815"/>
    </row>
    <row r="1467" spans="1:24" ht="15" customHeight="1">
      <c r="A1467" s="817"/>
      <c r="B1467" s="820"/>
      <c r="C1467" s="821"/>
      <c r="D1467" s="813">
        <f>'statement of marks'!HJ52</f>
        <v>1200</v>
      </c>
      <c r="E1467" s="813"/>
      <c r="F1467" s="813"/>
      <c r="G1467" s="813">
        <f>'statement of marks'!HK52</f>
        <v>1125</v>
      </c>
      <c r="H1467" s="813"/>
      <c r="I1467" s="813"/>
      <c r="J1467" s="814">
        <f>'statement of marks'!HL52</f>
        <v>93.75</v>
      </c>
      <c r="K1467" s="814"/>
      <c r="L1467" s="814"/>
      <c r="M1467" s="813" t="str">
        <f>'statement of marks'!HO52</f>
        <v>A</v>
      </c>
      <c r="N1467" s="813"/>
      <c r="O1467" s="813"/>
      <c r="P1467" s="813"/>
      <c r="Q1467" s="813">
        <f>'statement of marks'!HN52</f>
        <v>5.0000000000000018</v>
      </c>
      <c r="R1467" s="813"/>
      <c r="S1467" s="813"/>
      <c r="T1467" s="813"/>
      <c r="U1467" s="813" t="str">
        <f>'statement of marks'!HI52</f>
        <v>PASSED</v>
      </c>
      <c r="V1467" s="813"/>
      <c r="W1467" s="813"/>
      <c r="X1467" s="815"/>
    </row>
    <row r="1468" spans="1:24" ht="15" customHeight="1">
      <c r="A1468" s="283"/>
      <c r="B1468" s="811" t="s">
        <v>177</v>
      </c>
      <c r="C1468" s="812"/>
      <c r="D1468" s="792"/>
      <c r="E1468" s="792"/>
      <c r="F1468" s="792"/>
      <c r="G1468" s="792"/>
      <c r="H1468" s="792"/>
      <c r="I1468" s="792"/>
      <c r="J1468" s="792"/>
      <c r="K1468" s="792"/>
      <c r="L1468" s="792"/>
      <c r="M1468" s="792"/>
      <c r="N1468" s="792"/>
      <c r="O1468" s="792"/>
      <c r="P1468" s="792"/>
      <c r="Q1468" s="792"/>
      <c r="R1468" s="792"/>
      <c r="S1468" s="792"/>
      <c r="T1468" s="792"/>
      <c r="U1468" s="793"/>
      <c r="V1468" s="794"/>
      <c r="W1468" s="794"/>
      <c r="X1468" s="804"/>
    </row>
    <row r="1469" spans="1:24" ht="15" customHeight="1">
      <c r="A1469" s="283"/>
      <c r="B1469" s="809" t="s">
        <v>162</v>
      </c>
      <c r="C1469" s="810"/>
      <c r="D1469" s="792"/>
      <c r="E1469" s="792"/>
      <c r="F1469" s="792"/>
      <c r="G1469" s="792"/>
      <c r="H1469" s="792"/>
      <c r="I1469" s="792"/>
      <c r="J1469" s="792"/>
      <c r="K1469" s="792"/>
      <c r="L1469" s="792"/>
      <c r="M1469" s="792"/>
      <c r="N1469" s="792"/>
      <c r="O1469" s="792"/>
      <c r="P1469" s="792"/>
      <c r="Q1469" s="792"/>
      <c r="R1469" s="792"/>
      <c r="S1469" s="792"/>
      <c r="T1469" s="792"/>
      <c r="U1469" s="796"/>
      <c r="V1469" s="797"/>
      <c r="W1469" s="797"/>
      <c r="X1469" s="805"/>
    </row>
    <row r="1470" spans="1:24" ht="15" customHeight="1">
      <c r="A1470" s="283"/>
      <c r="B1470" s="811" t="s">
        <v>163</v>
      </c>
      <c r="C1470" s="812"/>
      <c r="D1470" s="792"/>
      <c r="E1470" s="792"/>
      <c r="F1470" s="792"/>
      <c r="G1470" s="792"/>
      <c r="H1470" s="792"/>
      <c r="I1470" s="792"/>
      <c r="J1470" s="792"/>
      <c r="K1470" s="792"/>
      <c r="L1470" s="792"/>
      <c r="M1470" s="792"/>
      <c r="N1470" s="792"/>
      <c r="O1470" s="792"/>
      <c r="P1470" s="792"/>
      <c r="Q1470" s="793" t="s">
        <v>225</v>
      </c>
      <c r="R1470" s="794"/>
      <c r="S1470" s="794"/>
      <c r="T1470" s="795"/>
      <c r="U1470" s="806"/>
      <c r="V1470" s="807"/>
      <c r="W1470" s="807"/>
      <c r="X1470" s="808"/>
    </row>
    <row r="1471" spans="1:24" ht="15" customHeight="1">
      <c r="A1471" s="283"/>
      <c r="B1471" s="802" t="s">
        <v>164</v>
      </c>
      <c r="C1471" s="803"/>
      <c r="D1471" s="792"/>
      <c r="E1471" s="792"/>
      <c r="F1471" s="792"/>
      <c r="G1471" s="792"/>
      <c r="H1471" s="792"/>
      <c r="I1471" s="792"/>
      <c r="J1471" s="792"/>
      <c r="K1471" s="792"/>
      <c r="L1471" s="792"/>
      <c r="M1471" s="792"/>
      <c r="N1471" s="792"/>
      <c r="O1471" s="792"/>
      <c r="P1471" s="792"/>
      <c r="Q1471" s="796"/>
      <c r="R1471" s="797"/>
      <c r="S1471" s="797"/>
      <c r="T1471" s="798"/>
      <c r="U1471" s="785" t="s">
        <v>164</v>
      </c>
      <c r="V1471" s="785"/>
      <c r="W1471" s="785"/>
      <c r="X1471" s="786"/>
    </row>
    <row r="1472" spans="1:24" ht="15" customHeight="1" thickBot="1">
      <c r="A1472" s="282"/>
      <c r="B1472" s="787" t="s">
        <v>226</v>
      </c>
      <c r="C1472" s="788"/>
      <c r="D1472" s="789"/>
      <c r="E1472" s="789"/>
      <c r="F1472" s="789"/>
      <c r="G1472" s="789"/>
      <c r="H1472" s="789"/>
      <c r="I1472" s="789"/>
      <c r="J1472" s="789"/>
      <c r="K1472" s="789"/>
      <c r="L1472" s="789"/>
      <c r="M1472" s="789"/>
      <c r="N1472" s="789"/>
      <c r="O1472" s="789"/>
      <c r="P1472" s="789"/>
      <c r="Q1472" s="799"/>
      <c r="R1472" s="800"/>
      <c r="S1472" s="800"/>
      <c r="T1472" s="801"/>
      <c r="U1472" s="790" t="s">
        <v>180</v>
      </c>
      <c r="V1472" s="790"/>
      <c r="W1472" s="790"/>
      <c r="X1472" s="791"/>
    </row>
    <row r="1473" spans="1:24" ht="15" customHeight="1">
      <c r="A1473" s="285"/>
      <c r="B1473" s="765" t="s">
        <v>179</v>
      </c>
      <c r="C1473" s="766"/>
      <c r="D1473" s="766"/>
      <c r="E1473" s="766"/>
      <c r="F1473" s="766"/>
      <c r="G1473" s="766"/>
      <c r="H1473" s="766"/>
      <c r="I1473" s="766"/>
      <c r="J1473" s="766"/>
      <c r="K1473" s="766"/>
      <c r="L1473" s="766"/>
      <c r="M1473" s="766"/>
      <c r="N1473" s="766"/>
      <c r="O1473" s="766"/>
      <c r="P1473" s="766"/>
      <c r="Q1473" s="766"/>
      <c r="R1473" s="766"/>
      <c r="S1473" s="766"/>
      <c r="T1473" s="766"/>
      <c r="U1473" s="766"/>
      <c r="V1473" s="766"/>
      <c r="W1473" s="766"/>
      <c r="X1473" s="767"/>
    </row>
    <row r="1474" spans="1:24" ht="15" customHeight="1">
      <c r="A1474" s="283"/>
      <c r="B1474" s="768" t="str">
        <f>IF('statement of marks'!$A$1="","",'statement of marks'!$A$1)</f>
        <v>GOVT. HR. SEC. SCHOOL, MARJEEVI, NIMBAHERA</v>
      </c>
      <c r="C1474" s="769"/>
      <c r="D1474" s="769"/>
      <c r="E1474" s="769"/>
      <c r="F1474" s="769"/>
      <c r="G1474" s="769"/>
      <c r="H1474" s="769"/>
      <c r="I1474" s="769"/>
      <c r="J1474" s="769"/>
      <c r="K1474" s="769"/>
      <c r="L1474" s="769"/>
      <c r="M1474" s="769"/>
      <c r="N1474" s="769"/>
      <c r="O1474" s="769"/>
      <c r="P1474" s="769"/>
      <c r="Q1474" s="769"/>
      <c r="R1474" s="769"/>
      <c r="S1474" s="769"/>
      <c r="T1474" s="769"/>
      <c r="U1474" s="769"/>
      <c r="V1474" s="769"/>
      <c r="W1474" s="769"/>
      <c r="X1474" s="770"/>
    </row>
    <row r="1475" spans="1:24" ht="15" customHeight="1">
      <c r="A1475" s="283"/>
      <c r="B1475" s="771" t="s">
        <v>118</v>
      </c>
      <c r="C1475" s="771"/>
      <c r="D1475" s="771" t="str">
        <f>IF('statement of marks'!$H$3="","",'statement of marks'!$H$3)</f>
        <v>2022-23</v>
      </c>
      <c r="E1475" s="771"/>
      <c r="F1475" s="771"/>
      <c r="G1475" s="771"/>
      <c r="H1475" s="771"/>
      <c r="I1475" s="771"/>
      <c r="J1475" s="771"/>
      <c r="K1475" s="771"/>
      <c r="L1475" s="771"/>
      <c r="M1475" s="771"/>
      <c r="N1475" s="771"/>
      <c r="O1475" s="771"/>
      <c r="P1475" s="771"/>
      <c r="Q1475" s="771"/>
      <c r="R1475" s="771"/>
      <c r="S1475" s="771"/>
      <c r="T1475" s="771"/>
      <c r="U1475" s="771"/>
      <c r="V1475" s="771"/>
      <c r="W1475" s="771"/>
      <c r="X1475" s="772"/>
    </row>
    <row r="1476" spans="1:24" ht="15" customHeight="1">
      <c r="A1476" s="283"/>
      <c r="B1476" s="771" t="s">
        <v>158</v>
      </c>
      <c r="C1476" s="771"/>
      <c r="D1476" s="771" t="str">
        <f>IF('statement of marks'!I53="","",'statement of marks'!I53)</f>
        <v>A47</v>
      </c>
      <c r="E1476" s="771"/>
      <c r="F1476" s="771"/>
      <c r="G1476" s="771"/>
      <c r="H1476" s="771"/>
      <c r="I1476" s="771"/>
      <c r="J1476" s="771"/>
      <c r="K1476" s="771"/>
      <c r="L1476" s="771"/>
      <c r="M1476" s="771"/>
      <c r="N1476" s="771"/>
      <c r="O1476" s="771"/>
      <c r="P1476" s="771"/>
      <c r="Q1476" s="771"/>
      <c r="R1476" s="771"/>
      <c r="S1476" s="771"/>
      <c r="T1476" s="771"/>
      <c r="U1476" s="771"/>
      <c r="V1476" s="771"/>
      <c r="W1476" s="771"/>
      <c r="X1476" s="772"/>
    </row>
    <row r="1477" spans="1:24" ht="15" customHeight="1">
      <c r="A1477" s="283"/>
      <c r="B1477" s="771" t="s">
        <v>20</v>
      </c>
      <c r="C1477" s="771"/>
      <c r="D1477" s="771" t="str">
        <f>IF('statement of marks'!J53="","",'statement of marks'!J53)</f>
        <v>B47</v>
      </c>
      <c r="E1477" s="771"/>
      <c r="F1477" s="771"/>
      <c r="G1477" s="771"/>
      <c r="H1477" s="771"/>
      <c r="I1477" s="771"/>
      <c r="J1477" s="771"/>
      <c r="K1477" s="771"/>
      <c r="L1477" s="771"/>
      <c r="M1477" s="771"/>
      <c r="N1477" s="771"/>
      <c r="O1477" s="771"/>
      <c r="P1477" s="771"/>
      <c r="Q1477" s="771"/>
      <c r="R1477" s="771"/>
      <c r="S1477" s="771"/>
      <c r="T1477" s="771"/>
      <c r="U1477" s="771"/>
      <c r="V1477" s="771"/>
      <c r="W1477" s="771"/>
      <c r="X1477" s="772"/>
    </row>
    <row r="1478" spans="1:24" ht="15" customHeight="1">
      <c r="A1478" s="283"/>
      <c r="B1478" s="773" t="s">
        <v>21</v>
      </c>
      <c r="C1478" s="773"/>
      <c r="D1478" s="773" t="str">
        <f>IF('statement of marks'!K53="","",'statement of marks'!K53)</f>
        <v>C47</v>
      </c>
      <c r="E1478" s="773"/>
      <c r="F1478" s="773"/>
      <c r="G1478" s="771"/>
      <c r="H1478" s="771"/>
      <c r="I1478" s="771"/>
      <c r="J1478" s="771"/>
      <c r="K1478" s="771"/>
      <c r="L1478" s="771"/>
      <c r="M1478" s="771"/>
      <c r="N1478" s="771"/>
      <c r="O1478" s="771"/>
      <c r="P1478" s="771"/>
      <c r="Q1478" s="771"/>
      <c r="R1478" s="771"/>
      <c r="S1478" s="771"/>
      <c r="T1478" s="771"/>
      <c r="U1478" s="771"/>
      <c r="V1478" s="771"/>
      <c r="W1478" s="771"/>
      <c r="X1478" s="772"/>
    </row>
    <row r="1479" spans="1:24" ht="15" customHeight="1">
      <c r="A1479" s="283"/>
      <c r="B1479" s="771" t="s">
        <v>159</v>
      </c>
      <c r="C1479" s="771"/>
      <c r="D1479" s="771" t="str">
        <f>IF('statement of marks'!$G$3="","",'statement of marks'!$G$3)</f>
        <v>6 A</v>
      </c>
      <c r="E1479" s="771"/>
      <c r="F1479" s="774"/>
      <c r="G1479" s="775" t="s">
        <v>160</v>
      </c>
      <c r="H1479" s="775"/>
      <c r="I1479" s="775"/>
      <c r="J1479" s="775">
        <f>IF('statement of marks'!D53="","",'statement of marks'!D53)</f>
        <v>847</v>
      </c>
      <c r="K1479" s="775"/>
      <c r="L1479" s="775"/>
      <c r="M1479" s="776" t="s">
        <v>79</v>
      </c>
      <c r="N1479" s="938"/>
      <c r="O1479" s="775"/>
      <c r="P1479" s="775"/>
      <c r="Q1479" s="775" t="str">
        <f>IF('statement of marks'!F53="","",'statement of marks'!F53)</f>
        <v/>
      </c>
      <c r="R1479" s="775"/>
      <c r="S1479" s="775"/>
      <c r="T1479" s="777"/>
      <c r="U1479" s="778" t="str">
        <f>IF('statement of marks'!$I$3="","",'statement of marks'!$I$3)</f>
        <v>SCHOOL DISE CODE</v>
      </c>
      <c r="V1479" s="779"/>
      <c r="W1479" s="779"/>
      <c r="X1479" s="780"/>
    </row>
    <row r="1480" spans="1:24" ht="15" customHeight="1">
      <c r="A1480" s="283"/>
      <c r="B1480" s="263" t="s">
        <v>172</v>
      </c>
      <c r="C1480" s="264"/>
      <c r="D1480" s="781" t="str">
        <f>IF('statement of marks'!G53="","",'statement of marks'!G53)</f>
        <v/>
      </c>
      <c r="E1480" s="782"/>
      <c r="F1480" s="782"/>
      <c r="G1480" s="834" t="str">
        <f>IF('statement of marks'!H53="","",'statement of marks'!H53)</f>
        <v/>
      </c>
      <c r="H1480" s="834"/>
      <c r="I1480" s="834"/>
      <c r="J1480" s="834"/>
      <c r="K1480" s="834"/>
      <c r="L1480" s="834"/>
      <c r="M1480" s="834"/>
      <c r="N1480" s="834"/>
      <c r="O1480" s="834"/>
      <c r="P1480" s="834"/>
      <c r="Q1480" s="834"/>
      <c r="R1480" s="834"/>
      <c r="S1480" s="834"/>
      <c r="T1480" s="835"/>
      <c r="U1480" s="774" t="str">
        <f>IF('statement of marks'!$J$3="","",'statement of marks'!$J$3)</f>
        <v>08291009401</v>
      </c>
      <c r="V1480" s="784"/>
      <c r="W1480" s="784"/>
      <c r="X1480" s="836"/>
    </row>
    <row r="1481" spans="1:24" ht="15" customHeight="1">
      <c r="A1481" s="283"/>
      <c r="B1481" s="265" t="s">
        <v>161</v>
      </c>
      <c r="C1481" s="266" t="s">
        <v>166</v>
      </c>
      <c r="D1481" s="837" t="s">
        <v>168</v>
      </c>
      <c r="E1481" s="837"/>
      <c r="F1481" s="837"/>
      <c r="G1481" s="837" t="s">
        <v>169</v>
      </c>
      <c r="H1481" s="837"/>
      <c r="I1481" s="837"/>
      <c r="J1481" s="837" t="s">
        <v>170</v>
      </c>
      <c r="K1481" s="837"/>
      <c r="L1481" s="837"/>
      <c r="M1481" s="838" t="s">
        <v>171</v>
      </c>
      <c r="N1481" s="838"/>
      <c r="O1481" s="838"/>
      <c r="P1481" s="838"/>
      <c r="Q1481" s="839" t="s">
        <v>217</v>
      </c>
      <c r="R1481" s="841" t="s">
        <v>91</v>
      </c>
      <c r="S1481" s="841"/>
      <c r="T1481" s="841"/>
      <c r="U1481" s="842"/>
      <c r="V1481" s="783" t="s">
        <v>218</v>
      </c>
      <c r="W1481" s="783"/>
      <c r="X1481" s="831"/>
    </row>
    <row r="1482" spans="1:24" ht="15" customHeight="1">
      <c r="A1482" s="283"/>
      <c r="B1482" s="265"/>
      <c r="C1482" s="266"/>
      <c r="D1482" s="267" t="s">
        <v>219</v>
      </c>
      <c r="E1482" s="267" t="s">
        <v>220</v>
      </c>
      <c r="F1482" s="268" t="s">
        <v>221</v>
      </c>
      <c r="G1482" s="267" t="s">
        <v>219</v>
      </c>
      <c r="H1482" s="267" t="s">
        <v>220</v>
      </c>
      <c r="I1482" s="268" t="s">
        <v>221</v>
      </c>
      <c r="J1482" s="267" t="s">
        <v>219</v>
      </c>
      <c r="K1482" s="267" t="s">
        <v>220</v>
      </c>
      <c r="L1482" s="268" t="s">
        <v>221</v>
      </c>
      <c r="M1482" s="267" t="s">
        <v>219</v>
      </c>
      <c r="N1482" s="943" t="s">
        <v>332</v>
      </c>
      <c r="O1482" s="267" t="s">
        <v>220</v>
      </c>
      <c r="P1482" s="268" t="s">
        <v>221</v>
      </c>
      <c r="Q1482" s="840"/>
      <c r="R1482" s="267" t="s">
        <v>219</v>
      </c>
      <c r="S1482" s="943" t="s">
        <v>332</v>
      </c>
      <c r="T1482" s="267" t="s">
        <v>220</v>
      </c>
      <c r="U1482" s="268" t="s">
        <v>221</v>
      </c>
      <c r="V1482" s="269" t="s">
        <v>26</v>
      </c>
      <c r="W1482" s="270" t="s">
        <v>222</v>
      </c>
      <c r="X1482" s="271" t="s">
        <v>69</v>
      </c>
    </row>
    <row r="1483" spans="1:24" ht="15" customHeight="1">
      <c r="A1483" s="284"/>
      <c r="B1483" s="832" t="s">
        <v>167</v>
      </c>
      <c r="C1483" s="833"/>
      <c r="D1483" s="272">
        <f>IF('statement of marks'!L$6="","",'statement of marks'!L$6)</f>
        <v>5</v>
      </c>
      <c r="E1483" s="272">
        <f>IF('statement of marks'!M$6="","",'statement of marks'!M$6)</f>
        <v>5</v>
      </c>
      <c r="F1483" s="273">
        <f>IF('statement of marks'!N$6="","",'statement of marks'!N$6)</f>
        <v>10</v>
      </c>
      <c r="G1483" s="272">
        <f>IF('statement of marks'!O$6="","",'statement of marks'!O$6)</f>
        <v>5</v>
      </c>
      <c r="H1483" s="272">
        <f>IF('statement of marks'!P$6="","",'statement of marks'!P$6)</f>
        <v>5</v>
      </c>
      <c r="I1483" s="273">
        <f>IF('statement of marks'!Q$6="","",'statement of marks'!Q$6)</f>
        <v>10</v>
      </c>
      <c r="J1483" s="272">
        <f>IF('statement of marks'!R$6="","",'statement of marks'!R$6)</f>
        <v>5</v>
      </c>
      <c r="K1483" s="272">
        <f>IF('statement of marks'!S$6="","",'statement of marks'!S$6)</f>
        <v>5</v>
      </c>
      <c r="L1483" s="273">
        <f>IF('statement of marks'!T$6="","",'statement of marks'!T$6)</f>
        <v>10</v>
      </c>
      <c r="M1483" s="272">
        <f>IF('statement of marks'!V$6="","",'statement of marks'!V$6)</f>
        <v>30</v>
      </c>
      <c r="N1483" s="944">
        <f>IF('statement of marks'!W$6="","",'statement of marks'!W$6)</f>
        <v>30</v>
      </c>
      <c r="O1483" s="272">
        <f>IF('statement of marks'!X$6="","",'statement of marks'!X$6)</f>
        <v>10</v>
      </c>
      <c r="P1483" s="273">
        <f>IF('statement of marks'!Y$6="","",'statement of marks'!Y$6)</f>
        <v>70</v>
      </c>
      <c r="Q1483" s="274">
        <f>IF('statement of marks'!Z$6="","",'statement of marks'!Z$6)</f>
        <v>100</v>
      </c>
      <c r="R1483" s="272">
        <f>IF('statement of marks'!AA$6="","",'statement of marks'!AA$6)</f>
        <v>40</v>
      </c>
      <c r="S1483" s="944">
        <f>IF('statement of marks'!AB$6="","",'statement of marks'!AB$6)</f>
        <v>40</v>
      </c>
      <c r="T1483" s="272">
        <f>IF('statement of marks'!AC$6="","",'statement of marks'!AC$6)</f>
        <v>20</v>
      </c>
      <c r="U1483" s="273">
        <f>IF('statement of marks'!AD$6="","",'statement of marks'!AD$6)</f>
        <v>100</v>
      </c>
      <c r="V1483" s="275">
        <f>IF('statement of marks'!AE$6="","",'statement of marks'!AE$6)</f>
        <v>200</v>
      </c>
      <c r="W1483" s="272" t="str">
        <f>IF('statement of marks'!AF$6="","",'statement of marks'!AF$6)</f>
        <v/>
      </c>
      <c r="X1483" s="276" t="str">
        <f>IF('statement of marks'!AG$6="","",'statement of marks'!AG$6)</f>
        <v/>
      </c>
    </row>
    <row r="1484" spans="1:24" ht="15" customHeight="1">
      <c r="A1484" s="283"/>
      <c r="B1484" s="774" t="str">
        <f>IF('statement of marks'!$L$3="","",'statement of marks'!$L$3)</f>
        <v>HINDI</v>
      </c>
      <c r="C1484" s="784"/>
      <c r="D1484" s="270">
        <f>IF('statement of marks'!L53="","",'statement of marks'!L53)</f>
        <v>5</v>
      </c>
      <c r="E1484" s="270">
        <f>IF('statement of marks'!M53="","",'statement of marks'!M53)</f>
        <v>5</v>
      </c>
      <c r="F1484" s="277">
        <f>IF('statement of marks'!N53="","",'statement of marks'!N53)</f>
        <v>10</v>
      </c>
      <c r="G1484" s="270">
        <f>IF('statement of marks'!O53="","",'statement of marks'!O53)</f>
        <v>5</v>
      </c>
      <c r="H1484" s="270">
        <f>IF('statement of marks'!P53="","",'statement of marks'!P53)</f>
        <v>5</v>
      </c>
      <c r="I1484" s="277">
        <f>IF('statement of marks'!Q53="","",'statement of marks'!Q53)</f>
        <v>10</v>
      </c>
      <c r="J1484" s="270">
        <f>IF('statement of marks'!R53="","",'statement of marks'!R53)</f>
        <v>5</v>
      </c>
      <c r="K1484" s="270">
        <f>IF('statement of marks'!S53="","",'statement of marks'!S53)</f>
        <v>5</v>
      </c>
      <c r="L1484" s="277">
        <f>IF('statement of marks'!T53="","",'statement of marks'!T53)</f>
        <v>10</v>
      </c>
      <c r="M1484" s="270">
        <f>IF('statement of marks'!V53="","",'statement of marks'!V53)</f>
        <v>24</v>
      </c>
      <c r="N1484" s="944">
        <f>IF('statement of marks'!W53="","",'statement of marks'!W53)</f>
        <v>24</v>
      </c>
      <c r="O1484" s="270">
        <f>IF('statement of marks'!X53="","",'statement of marks'!X53)</f>
        <v>4</v>
      </c>
      <c r="P1484" s="277">
        <f>IF('statement of marks'!Y53="","",'statement of marks'!Y53)</f>
        <v>52</v>
      </c>
      <c r="Q1484" s="278">
        <f>IF('statement of marks'!Z53="","",'statement of marks'!Z53)</f>
        <v>82</v>
      </c>
      <c r="R1484" s="270">
        <f>IF('statement of marks'!AA53="","",'statement of marks'!AA53)</f>
        <v>34</v>
      </c>
      <c r="S1484" s="944">
        <f>IF('statement of marks'!AB53="","",'statement of marks'!AB53)</f>
        <v>34</v>
      </c>
      <c r="T1484" s="270">
        <f>IF('statement of marks'!AC53="","",'statement of marks'!AC53)</f>
        <v>20</v>
      </c>
      <c r="U1484" s="277">
        <f>IF('statement of marks'!AD53="","",'statement of marks'!AD53)</f>
        <v>88</v>
      </c>
      <c r="V1484" s="279">
        <f>IF('statement of marks'!AE53="","",'statement of marks'!AE53)</f>
        <v>170</v>
      </c>
      <c r="W1484" s="270">
        <f>IF('statement of marks'!AF53="","",'statement of marks'!AF53)</f>
        <v>85</v>
      </c>
      <c r="X1484" s="271" t="str">
        <f>IF('statement of marks'!AG53="","",'statement of marks'!AG53)</f>
        <v>B</v>
      </c>
    </row>
    <row r="1485" spans="1:24" ht="15" customHeight="1">
      <c r="A1485" s="283"/>
      <c r="B1485" s="774" t="str">
        <f>IF('statement of marks'!$AJ$3="","",'statement of marks'!$AJ$3)</f>
        <v>ENGLISH</v>
      </c>
      <c r="C1485" s="784"/>
      <c r="D1485" s="270">
        <f>IF('statement of marks'!AJ53="","",'statement of marks'!AJ53)</f>
        <v>5</v>
      </c>
      <c r="E1485" s="270">
        <f>IF('statement of marks'!AK53="","",'statement of marks'!AK53)</f>
        <v>5</v>
      </c>
      <c r="F1485" s="277">
        <f>IF('statement of marks'!AL53="","",'statement of marks'!AL53)</f>
        <v>10</v>
      </c>
      <c r="G1485" s="270">
        <f>IF('statement of marks'!AM53="","",'statement of marks'!AM53)</f>
        <v>5</v>
      </c>
      <c r="H1485" s="270">
        <f>IF('statement of marks'!AN53="","",'statement of marks'!AN53)</f>
        <v>5</v>
      </c>
      <c r="I1485" s="277">
        <f>IF('statement of marks'!AO53="","",'statement of marks'!AO53)</f>
        <v>10</v>
      </c>
      <c r="J1485" s="270">
        <f>IF('statement of marks'!AP53="","",'statement of marks'!AP53)</f>
        <v>5</v>
      </c>
      <c r="K1485" s="270">
        <f>IF('statement of marks'!AQ53="","",'statement of marks'!AQ53)</f>
        <v>5</v>
      </c>
      <c r="L1485" s="277">
        <f>IF('statement of marks'!AR53="","",'statement of marks'!AR53)</f>
        <v>10</v>
      </c>
      <c r="M1485" s="270">
        <f>IF('statement of marks'!AT53="","",'statement of marks'!AT53)</f>
        <v>24</v>
      </c>
      <c r="N1485" s="944">
        <f>IF('statement of marks'!AU53="","",'statement of marks'!AU53)</f>
        <v>24</v>
      </c>
      <c r="O1485" s="270">
        <f>IF('statement of marks'!AV53="","",'statement of marks'!AV53)</f>
        <v>4</v>
      </c>
      <c r="P1485" s="277">
        <f>IF('statement of marks'!AW53="","",'statement of marks'!AW53)</f>
        <v>52</v>
      </c>
      <c r="Q1485" s="278">
        <f>IF('statement of marks'!AX53="","",'statement of marks'!AX53)</f>
        <v>82</v>
      </c>
      <c r="R1485" s="270">
        <f>IF('statement of marks'!AY53="","",'statement of marks'!AY53)</f>
        <v>34</v>
      </c>
      <c r="S1485" s="944">
        <f>IF('statement of marks'!AZ53="","",'statement of marks'!AZ53)</f>
        <v>34</v>
      </c>
      <c r="T1485" s="270">
        <f>IF('statement of marks'!BA53="","",'statement of marks'!BA53)</f>
        <v>20</v>
      </c>
      <c r="U1485" s="277">
        <f>IF('statement of marks'!BB53="","",'statement of marks'!BB53)</f>
        <v>88</v>
      </c>
      <c r="V1485" s="279">
        <f>IF('statement of marks'!BC53="","",'statement of marks'!BC53)</f>
        <v>170</v>
      </c>
      <c r="W1485" s="270">
        <f>IF('statement of marks'!BD53="","",'statement of marks'!BD53)</f>
        <v>85</v>
      </c>
      <c r="X1485" s="271" t="str">
        <f>IF('statement of marks'!BE53="","",'statement of marks'!BE53)</f>
        <v>B</v>
      </c>
    </row>
    <row r="1486" spans="1:24" ht="15" customHeight="1">
      <c r="A1486" s="283"/>
      <c r="B1486" s="774" t="str">
        <f>IF('statement of marks'!BH53="s","SANSKRIT",IF('statement of marks'!BH53="u","URDU",IF('statement of marks'!BH53="g","GUJRATI",IF('statement of marks'!BH53="p","PUNJABI",IF('statement of marks'!BH53="sd","fla/kh","THIRD LANGUAGE")))))</f>
        <v>SANSKRIT</v>
      </c>
      <c r="C1486" s="784"/>
      <c r="D1486" s="270">
        <f>IF('statement of marks'!BI53="","",'statement of marks'!BI53)</f>
        <v>5</v>
      </c>
      <c r="E1486" s="270">
        <f>IF('statement of marks'!BJ53="","",'statement of marks'!BJ53)</f>
        <v>5</v>
      </c>
      <c r="F1486" s="277">
        <f>IF('statement of marks'!BK53="","",'statement of marks'!BK53)</f>
        <v>10</v>
      </c>
      <c r="G1486" s="270">
        <f>IF('statement of marks'!BL53="","",'statement of marks'!BL53)</f>
        <v>5</v>
      </c>
      <c r="H1486" s="270">
        <f>IF('statement of marks'!BM53="","",'statement of marks'!BM53)</f>
        <v>5</v>
      </c>
      <c r="I1486" s="277">
        <f>IF('statement of marks'!BN53="","",'statement of marks'!BN53)</f>
        <v>10</v>
      </c>
      <c r="J1486" s="270">
        <f>IF('statement of marks'!BO53="","",'statement of marks'!BO53)</f>
        <v>5</v>
      </c>
      <c r="K1486" s="270">
        <f>IF('statement of marks'!BP53="","",'statement of marks'!BP53)</f>
        <v>5</v>
      </c>
      <c r="L1486" s="277">
        <f>IF('statement of marks'!BQ53="","",'statement of marks'!BQ53)</f>
        <v>10</v>
      </c>
      <c r="M1486" s="270">
        <f>IF('statement of marks'!BS53="","",'statement of marks'!BS53)</f>
        <v>50</v>
      </c>
      <c r="N1486" s="944"/>
      <c r="O1486" s="270">
        <f>IF('statement of marks'!BT53="","",'statement of marks'!BT53)</f>
        <v>20</v>
      </c>
      <c r="P1486" s="277">
        <f>IF('statement of marks'!BU53="","",'statement of marks'!BU53)</f>
        <v>70</v>
      </c>
      <c r="Q1486" s="278">
        <f>IF('statement of marks'!BV53="","",'statement of marks'!BV53)</f>
        <v>100</v>
      </c>
      <c r="R1486" s="270">
        <f>IF('statement of marks'!BW53="","",'statement of marks'!BW53)</f>
        <v>70</v>
      </c>
      <c r="S1486" s="944"/>
      <c r="T1486" s="270">
        <f>IF('statement of marks'!BX53="","",'statement of marks'!BX53)</f>
        <v>30</v>
      </c>
      <c r="U1486" s="277">
        <f>IF('statement of marks'!BY53="","",'statement of marks'!BY53)</f>
        <v>100</v>
      </c>
      <c r="V1486" s="279">
        <f>IF('statement of marks'!BZ53="","",'statement of marks'!BZ53)</f>
        <v>200</v>
      </c>
      <c r="W1486" s="270">
        <f>IF('statement of marks'!CA53="","",'statement of marks'!CA53)</f>
        <v>100</v>
      </c>
      <c r="X1486" s="271" t="str">
        <f>IF('statement of marks'!CB53="","",'statement of marks'!CB53)</f>
        <v>A</v>
      </c>
    </row>
    <row r="1487" spans="1:24" ht="15" customHeight="1">
      <c r="A1487" s="283"/>
      <c r="B1487" s="774" t="str">
        <f>IF('statement of marks'!$CE$3="","",'statement of marks'!$CE$3)</f>
        <v>MATHEMATICS</v>
      </c>
      <c r="C1487" s="784"/>
      <c r="D1487" s="270">
        <f>IF('statement of marks'!CE53="","",'statement of marks'!CE53)</f>
        <v>5</v>
      </c>
      <c r="E1487" s="270">
        <f>IF('statement of marks'!CF53="","",'statement of marks'!CF53)</f>
        <v>5</v>
      </c>
      <c r="F1487" s="277">
        <f>IF('statement of marks'!CG53="","",'statement of marks'!CG53)</f>
        <v>10</v>
      </c>
      <c r="G1487" s="270">
        <f>IF('statement of marks'!CH53="","",'statement of marks'!CH53)</f>
        <v>5</v>
      </c>
      <c r="H1487" s="270">
        <f>IF('statement of marks'!CI53="","",'statement of marks'!CI53)</f>
        <v>5</v>
      </c>
      <c r="I1487" s="277">
        <f>IF('statement of marks'!CJ53="","",'statement of marks'!CJ53)</f>
        <v>10</v>
      </c>
      <c r="J1487" s="270">
        <f>IF('statement of marks'!CK53="","",'statement of marks'!CK53)</f>
        <v>5</v>
      </c>
      <c r="K1487" s="270">
        <f>IF('statement of marks'!CL53="","",'statement of marks'!CL53)</f>
        <v>5</v>
      </c>
      <c r="L1487" s="277">
        <f>IF('statement of marks'!CM53="","",'statement of marks'!CM53)</f>
        <v>10</v>
      </c>
      <c r="M1487" s="270">
        <f>IF('statement of marks'!CO53="","",'statement of marks'!CO53)</f>
        <v>24</v>
      </c>
      <c r="N1487" s="944">
        <f>IF('statement of marks'!CP53="","",'statement of marks'!CP53)</f>
        <v>24</v>
      </c>
      <c r="O1487" s="270">
        <f>IF('statement of marks'!CQ53="","",'statement of marks'!CQ53)</f>
        <v>4</v>
      </c>
      <c r="P1487" s="277">
        <f>IF('statement of marks'!CR53="","",'statement of marks'!CR53)</f>
        <v>52</v>
      </c>
      <c r="Q1487" s="278">
        <f>IF('statement of marks'!CS53="","",'statement of marks'!CS53)</f>
        <v>82</v>
      </c>
      <c r="R1487" s="270">
        <f>IF('statement of marks'!CT53="","",'statement of marks'!CT53)</f>
        <v>34</v>
      </c>
      <c r="S1487" s="944">
        <f>IF('statement of marks'!CU53="","",'statement of marks'!CU53)</f>
        <v>34</v>
      </c>
      <c r="T1487" s="270">
        <f>IF('statement of marks'!CV53="","",'statement of marks'!CV53)</f>
        <v>20</v>
      </c>
      <c r="U1487" s="277">
        <f>IF('statement of marks'!CW53="","",'statement of marks'!CW53)</f>
        <v>88</v>
      </c>
      <c r="V1487" s="279">
        <f>IF('statement of marks'!CX53="","",'statement of marks'!CX53)</f>
        <v>170</v>
      </c>
      <c r="W1487" s="270">
        <f>IF('statement of marks'!CY53="","",'statement of marks'!CY53)</f>
        <v>85</v>
      </c>
      <c r="X1487" s="271" t="str">
        <f>IF('statement of marks'!CZ53="","",'statement of marks'!CZ53)</f>
        <v>B</v>
      </c>
    </row>
    <row r="1488" spans="1:24" ht="15" customHeight="1">
      <c r="A1488" s="283"/>
      <c r="B1488" s="774" t="str">
        <f>IF('statement of marks'!$DC$3="","",'statement of marks'!$DC$3)</f>
        <v>SCIENCE</v>
      </c>
      <c r="C1488" s="784"/>
      <c r="D1488" s="270">
        <f>IF('statement of marks'!DC53="","",'statement of marks'!DC53)</f>
        <v>5</v>
      </c>
      <c r="E1488" s="270">
        <f>IF('statement of marks'!DD53="","",'statement of marks'!DD53)</f>
        <v>5</v>
      </c>
      <c r="F1488" s="277">
        <f>IF('statement of marks'!DE53="","",'statement of marks'!DE53)</f>
        <v>10</v>
      </c>
      <c r="G1488" s="270">
        <f>IF('statement of marks'!DF53="","",'statement of marks'!DF53)</f>
        <v>5</v>
      </c>
      <c r="H1488" s="270">
        <f>IF('statement of marks'!DG53="","",'statement of marks'!DG53)</f>
        <v>5</v>
      </c>
      <c r="I1488" s="277">
        <f>IF('statement of marks'!DH53="","",'statement of marks'!DH53)</f>
        <v>10</v>
      </c>
      <c r="J1488" s="270">
        <f>IF('statement of marks'!DI53="","",'statement of marks'!DI53)</f>
        <v>5</v>
      </c>
      <c r="K1488" s="270">
        <f>IF('statement of marks'!DJ53="","",'statement of marks'!DJ53)</f>
        <v>5</v>
      </c>
      <c r="L1488" s="277">
        <f>IF('statement of marks'!DK53="","",'statement of marks'!DK53)</f>
        <v>10</v>
      </c>
      <c r="M1488" s="270">
        <f>IF('statement of marks'!DM53="","",'statement of marks'!DM53)</f>
        <v>50</v>
      </c>
      <c r="N1488" s="944"/>
      <c r="O1488" s="270">
        <f>IF('statement of marks'!DN53="","",'statement of marks'!DN53)</f>
        <v>20</v>
      </c>
      <c r="P1488" s="277">
        <f>IF('statement of marks'!DO53="","",'statement of marks'!DO53)</f>
        <v>70</v>
      </c>
      <c r="Q1488" s="278">
        <f>IF('statement of marks'!DP53="","",'statement of marks'!DP53)</f>
        <v>100</v>
      </c>
      <c r="R1488" s="270">
        <f>IF('statement of marks'!DQ53="","",'statement of marks'!DQ53)</f>
        <v>70</v>
      </c>
      <c r="S1488" s="944"/>
      <c r="T1488" s="270">
        <f>IF('statement of marks'!DR53="","",'statement of marks'!DR53)</f>
        <v>30</v>
      </c>
      <c r="U1488" s="277">
        <f>IF('statement of marks'!DS53="","",'statement of marks'!DS53)</f>
        <v>100</v>
      </c>
      <c r="V1488" s="279">
        <f>IF('statement of marks'!DT53="","",'statement of marks'!DT53)</f>
        <v>200</v>
      </c>
      <c r="W1488" s="270">
        <f>IF('statement of marks'!DU53="","",'statement of marks'!DU53)</f>
        <v>100</v>
      </c>
      <c r="X1488" s="271" t="str">
        <f>IF('statement of marks'!DV53="","",'statement of marks'!DV53)</f>
        <v>A</v>
      </c>
    </row>
    <row r="1489" spans="1:24" ht="15" customHeight="1">
      <c r="A1489" s="283"/>
      <c r="B1489" s="774" t="str">
        <f>IF('statement of marks'!$DY$3="","",'statement of marks'!$DY$3)</f>
        <v>SOCIAL STUDIES</v>
      </c>
      <c r="C1489" s="784"/>
      <c r="D1489" s="270">
        <f>IF('statement of marks'!DY53="","",'statement of marks'!DY53)</f>
        <v>5</v>
      </c>
      <c r="E1489" s="270">
        <f>IF('statement of marks'!DZ53="","",'statement of marks'!DZ53)</f>
        <v>5</v>
      </c>
      <c r="F1489" s="277">
        <f>IF('statement of marks'!EA53="","",'statement of marks'!EA53)</f>
        <v>10</v>
      </c>
      <c r="G1489" s="270">
        <f>IF('statement of marks'!EB53="","",'statement of marks'!EB53)</f>
        <v>5</v>
      </c>
      <c r="H1489" s="270">
        <f>IF('statement of marks'!EC53="","",'statement of marks'!EC53)</f>
        <v>5</v>
      </c>
      <c r="I1489" s="277">
        <f>IF('statement of marks'!ED53="","",'statement of marks'!ED53)</f>
        <v>10</v>
      </c>
      <c r="J1489" s="270">
        <f>IF('statement of marks'!EE53="","",'statement of marks'!EE53)</f>
        <v>5</v>
      </c>
      <c r="K1489" s="270">
        <f>IF('statement of marks'!EF53="","",'statement of marks'!EF53)</f>
        <v>5</v>
      </c>
      <c r="L1489" s="277">
        <f>IF('statement of marks'!EG53="","",'statement of marks'!EG53)</f>
        <v>10</v>
      </c>
      <c r="M1489" s="270">
        <f>IF('statement of marks'!EI53="","",'statement of marks'!EI53)</f>
        <v>50</v>
      </c>
      <c r="N1489" s="944"/>
      <c r="O1489" s="270">
        <f>IF('statement of marks'!EJ53="","",'statement of marks'!EJ53)</f>
        <v>20</v>
      </c>
      <c r="P1489" s="277">
        <f>IF('statement of marks'!EK53="","",'statement of marks'!EK53)</f>
        <v>70</v>
      </c>
      <c r="Q1489" s="278">
        <f>IF('statement of marks'!EL53="","",'statement of marks'!EL53)</f>
        <v>100</v>
      </c>
      <c r="R1489" s="270">
        <f>IF('statement of marks'!EM53="","",'statement of marks'!EM53)</f>
        <v>70</v>
      </c>
      <c r="S1489" s="944"/>
      <c r="T1489" s="270">
        <f>IF('statement of marks'!EN53="","",'statement of marks'!EN53)</f>
        <v>30</v>
      </c>
      <c r="U1489" s="277">
        <f>IF('statement of marks'!EO53="","",'statement of marks'!EO53)</f>
        <v>100</v>
      </c>
      <c r="V1489" s="279">
        <f>IF('statement of marks'!EP53="","",'statement of marks'!EP53)</f>
        <v>200</v>
      </c>
      <c r="W1489" s="270">
        <f>IF('statement of marks'!EQ53="","",'statement of marks'!EQ53)</f>
        <v>100</v>
      </c>
      <c r="X1489" s="271" t="str">
        <f>IF('statement of marks'!ER53="","",'statement of marks'!ER53)</f>
        <v>A</v>
      </c>
    </row>
    <row r="1490" spans="1:24" ht="15" customHeight="1">
      <c r="A1490" s="283"/>
      <c r="B1490" s="774" t="s">
        <v>173</v>
      </c>
      <c r="C1490" s="784"/>
      <c r="D1490" s="792" t="s">
        <v>168</v>
      </c>
      <c r="E1490" s="792"/>
      <c r="F1490" s="792"/>
      <c r="G1490" s="792" t="s">
        <v>169</v>
      </c>
      <c r="H1490" s="792"/>
      <c r="I1490" s="792"/>
      <c r="J1490" s="792" t="s">
        <v>178</v>
      </c>
      <c r="K1490" s="792"/>
      <c r="L1490" s="792"/>
      <c r="M1490" s="792" t="s">
        <v>170</v>
      </c>
      <c r="N1490" s="792"/>
      <c r="O1490" s="792"/>
      <c r="P1490" s="792"/>
      <c r="Q1490" s="792" t="s">
        <v>223</v>
      </c>
      <c r="R1490" s="792"/>
      <c r="S1490" s="792"/>
      <c r="T1490" s="792"/>
      <c r="U1490" s="280"/>
      <c r="V1490" s="792" t="s">
        <v>218</v>
      </c>
      <c r="W1490" s="792"/>
      <c r="X1490" s="827"/>
    </row>
    <row r="1491" spans="1:24" ht="15" customHeight="1">
      <c r="A1491" s="284"/>
      <c r="B1491" s="828" t="s">
        <v>167</v>
      </c>
      <c r="C1491" s="829"/>
      <c r="D1491" s="830">
        <f>IF('statement of marks'!EU$6="","",'statement of marks'!EU$6)</f>
        <v>20</v>
      </c>
      <c r="E1491" s="830"/>
      <c r="F1491" s="830"/>
      <c r="G1491" s="830">
        <f>IF('statement of marks'!EV$6="","",'statement of marks'!EV$6)</f>
        <v>20</v>
      </c>
      <c r="H1491" s="830"/>
      <c r="I1491" s="830"/>
      <c r="J1491" s="830">
        <f>IF('statement of marks'!EX$6="","",'statement of marks'!EX$6)</f>
        <v>20</v>
      </c>
      <c r="K1491" s="830"/>
      <c r="L1491" s="830"/>
      <c r="M1491" s="830">
        <f>IF('statement of marks'!EW$6="","",'statement of marks'!EW$6)</f>
        <v>20</v>
      </c>
      <c r="N1491" s="830"/>
      <c r="O1491" s="830"/>
      <c r="P1491" s="830"/>
      <c r="Q1491" s="830">
        <f>IF('statement of marks'!EY$6="","",'statement of marks'!EY$6)</f>
        <v>20</v>
      </c>
      <c r="R1491" s="830"/>
      <c r="S1491" s="830"/>
      <c r="T1491" s="830"/>
      <c r="U1491" s="289"/>
      <c r="V1491" s="272">
        <f>IF('statement of marks'!EZ$6="","",'statement of marks'!EZ$6)</f>
        <v>100</v>
      </c>
      <c r="W1491" s="272" t="s">
        <v>222</v>
      </c>
      <c r="X1491" s="276" t="s">
        <v>69</v>
      </c>
    </row>
    <row r="1492" spans="1:24" ht="15" customHeight="1">
      <c r="A1492" s="283"/>
      <c r="B1492" s="774" t="str">
        <f>IF('statement of marks'!$EU$3="","",'statement of marks'!$EU$3)</f>
        <v>WORK EXPERIENCE</v>
      </c>
      <c r="C1492" s="784"/>
      <c r="D1492" s="783">
        <f>IF('statement of marks'!EU53="","",'statement of marks'!EU53)</f>
        <v>20</v>
      </c>
      <c r="E1492" s="783"/>
      <c r="F1492" s="783"/>
      <c r="G1492" s="783">
        <f>IF('statement of marks'!EV53="","",'statement of marks'!EV53)</f>
        <v>20</v>
      </c>
      <c r="H1492" s="783"/>
      <c r="I1492" s="783"/>
      <c r="J1492" s="783">
        <f>IF('statement of marks'!EX53="","",'statement of marks'!EX53)</f>
        <v>20</v>
      </c>
      <c r="K1492" s="783"/>
      <c r="L1492" s="783"/>
      <c r="M1492" s="783">
        <f>IF('statement of marks'!EW53="","",'statement of marks'!EW53)</f>
        <v>20</v>
      </c>
      <c r="N1492" s="783"/>
      <c r="O1492" s="783"/>
      <c r="P1492" s="783"/>
      <c r="Q1492" s="783">
        <f>IF('statement of marks'!EY53="","",'statement of marks'!EY53)</f>
        <v>20</v>
      </c>
      <c r="R1492" s="783"/>
      <c r="S1492" s="783"/>
      <c r="T1492" s="783"/>
      <c r="U1492" s="280"/>
      <c r="V1492" s="280">
        <f>IF('statement of marks'!EZ53="","",'statement of marks'!EZ53)</f>
        <v>100</v>
      </c>
      <c r="W1492" s="280">
        <f>IF('statement of marks'!FA53="","",'statement of marks'!FA53)</f>
        <v>100</v>
      </c>
      <c r="X1492" s="281" t="str">
        <f>IF('statement of marks'!FB53="","",'statement of marks'!FB53)</f>
        <v>A</v>
      </c>
    </row>
    <row r="1493" spans="1:24" ht="15" customHeight="1">
      <c r="A1493" s="283"/>
      <c r="B1493" s="774" t="str">
        <f>IF('statement of marks'!$FE$3="","",'statement of marks'!$FE$3)</f>
        <v>ART EDUCATION</v>
      </c>
      <c r="C1493" s="784"/>
      <c r="D1493" s="783">
        <f>IF('statement of marks'!FE53="","",'statement of marks'!FE53)</f>
        <v>20</v>
      </c>
      <c r="E1493" s="783"/>
      <c r="F1493" s="783"/>
      <c r="G1493" s="783">
        <f>IF('statement of marks'!FF53="","",'statement of marks'!FF53)</f>
        <v>20</v>
      </c>
      <c r="H1493" s="783"/>
      <c r="I1493" s="783"/>
      <c r="J1493" s="783">
        <f>IF('statement of marks'!FH53="","",'statement of marks'!FH53)</f>
        <v>20</v>
      </c>
      <c r="K1493" s="783"/>
      <c r="L1493" s="783"/>
      <c r="M1493" s="783">
        <f>IF('statement of marks'!FG53="","",'statement of marks'!FG53)</f>
        <v>20</v>
      </c>
      <c r="N1493" s="783"/>
      <c r="O1493" s="783"/>
      <c r="P1493" s="783"/>
      <c r="Q1493" s="783">
        <f>IF('statement of marks'!FI53="","",'statement of marks'!FI53)</f>
        <v>20</v>
      </c>
      <c r="R1493" s="783"/>
      <c r="S1493" s="783"/>
      <c r="T1493" s="783"/>
      <c r="U1493" s="280"/>
      <c r="V1493" s="280">
        <f>IF('statement of marks'!FJ53="","",'statement of marks'!FJ53)</f>
        <v>100</v>
      </c>
      <c r="W1493" s="280">
        <f>IF('statement of marks'!FK53="","",'statement of marks'!FK53)</f>
        <v>100</v>
      </c>
      <c r="X1493" s="281" t="str">
        <f>IF('statement of marks'!FL53="","",'statement of marks'!FL53)</f>
        <v>A</v>
      </c>
    </row>
    <row r="1494" spans="1:24" ht="15" customHeight="1">
      <c r="A1494" s="283"/>
      <c r="B1494" s="774" t="str">
        <f>IF('statement of marks'!$FO$3="","",'statement of marks'!$FO$3)</f>
        <v>PHYSICIAL EDUCATION</v>
      </c>
      <c r="C1494" s="784"/>
      <c r="D1494" s="783">
        <f>IF('statement of marks'!FO53="","",'statement of marks'!FO53)</f>
        <v>20</v>
      </c>
      <c r="E1494" s="783"/>
      <c r="F1494" s="783"/>
      <c r="G1494" s="783">
        <f>IF('statement of marks'!FP53="","",'statement of marks'!FP53)</f>
        <v>20</v>
      </c>
      <c r="H1494" s="783"/>
      <c r="I1494" s="783"/>
      <c r="J1494" s="783">
        <f>IF('statement of marks'!FR53="","",'statement of marks'!FR53)</f>
        <v>20</v>
      </c>
      <c r="K1494" s="783"/>
      <c r="L1494" s="783"/>
      <c r="M1494" s="783">
        <f>IF('statement of marks'!FQ53="","",'statement of marks'!FQ53)</f>
        <v>20</v>
      </c>
      <c r="N1494" s="783"/>
      <c r="O1494" s="783"/>
      <c r="P1494" s="783"/>
      <c r="Q1494" s="783">
        <f>IF('statement of marks'!FS53="","",'statement of marks'!FS53)</f>
        <v>20</v>
      </c>
      <c r="R1494" s="783"/>
      <c r="S1494" s="783"/>
      <c r="T1494" s="783"/>
      <c r="U1494" s="280"/>
      <c r="V1494" s="280">
        <f>IF('statement of marks'!FT53="","",'statement of marks'!FT53)</f>
        <v>100</v>
      </c>
      <c r="W1494" s="280">
        <f>IF('statement of marks'!FU53="","",'statement of marks'!FU53)</f>
        <v>100</v>
      </c>
      <c r="X1494" s="281" t="str">
        <f>IF('statement of marks'!FV53="","",'statement of marks'!FV53)</f>
        <v>A</v>
      </c>
    </row>
    <row r="1495" spans="1:24" ht="15" customHeight="1">
      <c r="A1495" s="283"/>
      <c r="B1495" s="771" t="s">
        <v>174</v>
      </c>
      <c r="C1495" s="774"/>
      <c r="D1495" s="792" t="str">
        <f>details!$DZ$3</f>
        <v>AUGUST</v>
      </c>
      <c r="E1495" s="792"/>
      <c r="F1495" s="792"/>
      <c r="G1495" s="792" t="str">
        <f>details!$ED$3</f>
        <v>OCTOBER</v>
      </c>
      <c r="H1495" s="792"/>
      <c r="I1495" s="792"/>
      <c r="J1495" s="792" t="str">
        <f>details!$EL$3</f>
        <v>FEBURARY</v>
      </c>
      <c r="K1495" s="792"/>
      <c r="L1495" s="792"/>
      <c r="M1495" s="792" t="str">
        <f>details!$EH$3</f>
        <v>DECEMBER</v>
      </c>
      <c r="N1495" s="792"/>
      <c r="O1495" s="792"/>
      <c r="P1495" s="792"/>
      <c r="Q1495" s="792" t="str">
        <f>details!$EP$3</f>
        <v>GRAND TOAL</v>
      </c>
      <c r="R1495" s="792"/>
      <c r="S1495" s="792"/>
      <c r="T1495" s="792"/>
      <c r="U1495" s="759" t="s">
        <v>119</v>
      </c>
      <c r="V1495" s="760"/>
      <c r="W1495" s="760"/>
      <c r="X1495" s="761"/>
    </row>
    <row r="1496" spans="1:24" ht="15" customHeight="1">
      <c r="A1496" s="283"/>
      <c r="B1496" s="774" t="s">
        <v>176</v>
      </c>
      <c r="C1496" s="784"/>
      <c r="D1496" s="826" t="str">
        <f>IF(details!EA53="","",details!EA53)</f>
        <v/>
      </c>
      <c r="E1496" s="826"/>
      <c r="F1496" s="826"/>
      <c r="G1496" s="826" t="str">
        <f>IF(details!EE53="","",details!EE53)</f>
        <v/>
      </c>
      <c r="H1496" s="826"/>
      <c r="I1496" s="826"/>
      <c r="J1496" s="826" t="str">
        <f>IF(details!EM53="","",details!EM53)</f>
        <v/>
      </c>
      <c r="K1496" s="826"/>
      <c r="L1496" s="826"/>
      <c r="M1496" s="826" t="str">
        <f>IF(details!EI53="","",details!EI53)</f>
        <v/>
      </c>
      <c r="N1496" s="826"/>
      <c r="O1496" s="826"/>
      <c r="P1496" s="826"/>
      <c r="Q1496" s="826" t="str">
        <f>IF(details!EQ53="","",details!EQ53)</f>
        <v/>
      </c>
      <c r="R1496" s="826"/>
      <c r="S1496" s="826"/>
      <c r="T1496" s="826"/>
      <c r="U1496" s="762">
        <f>'statement of marks'!$HL$108</f>
        <v>45046</v>
      </c>
      <c r="V1496" s="763"/>
      <c r="W1496" s="763"/>
      <c r="X1496" s="764"/>
    </row>
    <row r="1497" spans="1:24" ht="15" customHeight="1">
      <c r="A1497" s="283"/>
      <c r="B1497" s="823" t="s">
        <v>175</v>
      </c>
      <c r="C1497" s="824"/>
      <c r="D1497" s="825" t="str">
        <f>IF(details!DZ53="","",details!DZ53)</f>
        <v/>
      </c>
      <c r="E1497" s="825"/>
      <c r="F1497" s="825"/>
      <c r="G1497" s="825" t="str">
        <f>IF(details!ED53="","",details!ED53)</f>
        <v/>
      </c>
      <c r="H1497" s="825"/>
      <c r="I1497" s="825"/>
      <c r="J1497" s="825" t="str">
        <f>IF(details!EL53="","",details!EL53)</f>
        <v/>
      </c>
      <c r="K1497" s="825"/>
      <c r="L1497" s="825"/>
      <c r="M1497" s="825" t="str">
        <f>IF(details!EH53="","",details!EH53)</f>
        <v/>
      </c>
      <c r="N1497" s="825"/>
      <c r="O1497" s="825"/>
      <c r="P1497" s="825"/>
      <c r="Q1497" s="825" t="str">
        <f>IF(details!EP53="","",details!EP53)</f>
        <v/>
      </c>
      <c r="R1497" s="825"/>
      <c r="S1497" s="825"/>
      <c r="T1497" s="825"/>
      <c r="U1497" s="759"/>
      <c r="V1497" s="760"/>
      <c r="W1497" s="760"/>
      <c r="X1497" s="761"/>
    </row>
    <row r="1498" spans="1:24" ht="15" customHeight="1">
      <c r="A1498" s="816"/>
      <c r="B1498" s="818" t="s">
        <v>235</v>
      </c>
      <c r="C1498" s="819"/>
      <c r="D1498" s="813" t="s">
        <v>190</v>
      </c>
      <c r="E1498" s="813"/>
      <c r="F1498" s="813"/>
      <c r="G1498" s="813" t="s">
        <v>191</v>
      </c>
      <c r="H1498" s="813"/>
      <c r="I1498" s="813"/>
      <c r="J1498" s="813" t="s">
        <v>148</v>
      </c>
      <c r="K1498" s="813"/>
      <c r="L1498" s="813"/>
      <c r="M1498" s="813" t="s">
        <v>224</v>
      </c>
      <c r="N1498" s="813"/>
      <c r="O1498" s="813"/>
      <c r="P1498" s="813"/>
      <c r="Q1498" s="822" t="s">
        <v>196</v>
      </c>
      <c r="R1498" s="822"/>
      <c r="S1498" s="822"/>
      <c r="T1498" s="822"/>
      <c r="U1498" s="813" t="s">
        <v>233</v>
      </c>
      <c r="V1498" s="813"/>
      <c r="W1498" s="813"/>
      <c r="X1498" s="815"/>
    </row>
    <row r="1499" spans="1:24" ht="15" customHeight="1">
      <c r="A1499" s="817"/>
      <c r="B1499" s="820"/>
      <c r="C1499" s="821"/>
      <c r="D1499" s="813">
        <f>'statement of marks'!HJ53</f>
        <v>1200</v>
      </c>
      <c r="E1499" s="813"/>
      <c r="F1499" s="813"/>
      <c r="G1499" s="813">
        <f>'statement of marks'!HK53</f>
        <v>1110</v>
      </c>
      <c r="H1499" s="813"/>
      <c r="I1499" s="813"/>
      <c r="J1499" s="814">
        <f>'statement of marks'!HL53</f>
        <v>92.5</v>
      </c>
      <c r="K1499" s="814"/>
      <c r="L1499" s="814"/>
      <c r="M1499" s="813" t="str">
        <f>'statement of marks'!HO53</f>
        <v>A</v>
      </c>
      <c r="N1499" s="813"/>
      <c r="O1499" s="813"/>
      <c r="P1499" s="813"/>
      <c r="Q1499" s="813">
        <f>'statement of marks'!HN53</f>
        <v>6</v>
      </c>
      <c r="R1499" s="813"/>
      <c r="S1499" s="813"/>
      <c r="T1499" s="813"/>
      <c r="U1499" s="813" t="str">
        <f>'statement of marks'!HI53</f>
        <v>PASSED</v>
      </c>
      <c r="V1499" s="813"/>
      <c r="W1499" s="813"/>
      <c r="X1499" s="815"/>
    </row>
    <row r="1500" spans="1:24" ht="15" customHeight="1">
      <c r="A1500" s="283"/>
      <c r="B1500" s="811" t="s">
        <v>177</v>
      </c>
      <c r="C1500" s="812"/>
      <c r="D1500" s="792"/>
      <c r="E1500" s="792"/>
      <c r="F1500" s="792"/>
      <c r="G1500" s="792"/>
      <c r="H1500" s="792"/>
      <c r="I1500" s="792"/>
      <c r="J1500" s="792"/>
      <c r="K1500" s="792"/>
      <c r="L1500" s="792"/>
      <c r="M1500" s="792"/>
      <c r="N1500" s="792"/>
      <c r="O1500" s="792"/>
      <c r="P1500" s="792"/>
      <c r="Q1500" s="792"/>
      <c r="R1500" s="792"/>
      <c r="S1500" s="792"/>
      <c r="T1500" s="792"/>
      <c r="U1500" s="793"/>
      <c r="V1500" s="794"/>
      <c r="W1500" s="794"/>
      <c r="X1500" s="804"/>
    </row>
    <row r="1501" spans="1:24" ht="15" customHeight="1">
      <c r="A1501" s="283"/>
      <c r="B1501" s="809" t="s">
        <v>162</v>
      </c>
      <c r="C1501" s="810"/>
      <c r="D1501" s="792"/>
      <c r="E1501" s="792"/>
      <c r="F1501" s="792"/>
      <c r="G1501" s="792"/>
      <c r="H1501" s="792"/>
      <c r="I1501" s="792"/>
      <c r="J1501" s="792"/>
      <c r="K1501" s="792"/>
      <c r="L1501" s="792"/>
      <c r="M1501" s="792"/>
      <c r="N1501" s="792"/>
      <c r="O1501" s="792"/>
      <c r="P1501" s="792"/>
      <c r="Q1501" s="792"/>
      <c r="R1501" s="792"/>
      <c r="S1501" s="792"/>
      <c r="T1501" s="792"/>
      <c r="U1501" s="796"/>
      <c r="V1501" s="797"/>
      <c r="W1501" s="797"/>
      <c r="X1501" s="805"/>
    </row>
    <row r="1502" spans="1:24" ht="15" customHeight="1">
      <c r="A1502" s="283"/>
      <c r="B1502" s="811" t="s">
        <v>163</v>
      </c>
      <c r="C1502" s="812"/>
      <c r="D1502" s="792"/>
      <c r="E1502" s="792"/>
      <c r="F1502" s="792"/>
      <c r="G1502" s="792"/>
      <c r="H1502" s="792"/>
      <c r="I1502" s="792"/>
      <c r="J1502" s="792"/>
      <c r="K1502" s="792"/>
      <c r="L1502" s="792"/>
      <c r="M1502" s="792"/>
      <c r="N1502" s="792"/>
      <c r="O1502" s="792"/>
      <c r="P1502" s="792"/>
      <c r="Q1502" s="793" t="s">
        <v>225</v>
      </c>
      <c r="R1502" s="794"/>
      <c r="S1502" s="794"/>
      <c r="T1502" s="795"/>
      <c r="U1502" s="806"/>
      <c r="V1502" s="807"/>
      <c r="W1502" s="807"/>
      <c r="X1502" s="808"/>
    </row>
    <row r="1503" spans="1:24" ht="15" customHeight="1">
      <c r="A1503" s="283"/>
      <c r="B1503" s="802" t="s">
        <v>164</v>
      </c>
      <c r="C1503" s="803"/>
      <c r="D1503" s="792"/>
      <c r="E1503" s="792"/>
      <c r="F1503" s="792"/>
      <c r="G1503" s="792"/>
      <c r="H1503" s="792"/>
      <c r="I1503" s="792"/>
      <c r="J1503" s="792"/>
      <c r="K1503" s="792"/>
      <c r="L1503" s="792"/>
      <c r="M1503" s="792"/>
      <c r="N1503" s="792"/>
      <c r="O1503" s="792"/>
      <c r="P1503" s="792"/>
      <c r="Q1503" s="796"/>
      <c r="R1503" s="797"/>
      <c r="S1503" s="797"/>
      <c r="T1503" s="798"/>
      <c r="U1503" s="785" t="s">
        <v>164</v>
      </c>
      <c r="V1503" s="785"/>
      <c r="W1503" s="785"/>
      <c r="X1503" s="786"/>
    </row>
    <row r="1504" spans="1:24" ht="15" customHeight="1" thickBot="1">
      <c r="A1504" s="282"/>
      <c r="B1504" s="787" t="s">
        <v>226</v>
      </c>
      <c r="C1504" s="788"/>
      <c r="D1504" s="789"/>
      <c r="E1504" s="789"/>
      <c r="F1504" s="789"/>
      <c r="G1504" s="789"/>
      <c r="H1504" s="789"/>
      <c r="I1504" s="789"/>
      <c r="J1504" s="789"/>
      <c r="K1504" s="789"/>
      <c r="L1504" s="789"/>
      <c r="M1504" s="789"/>
      <c r="N1504" s="789"/>
      <c r="O1504" s="789"/>
      <c r="P1504" s="789"/>
      <c r="Q1504" s="799"/>
      <c r="R1504" s="800"/>
      <c r="S1504" s="800"/>
      <c r="T1504" s="801"/>
      <c r="U1504" s="790" t="s">
        <v>180</v>
      </c>
      <c r="V1504" s="790"/>
      <c r="W1504" s="790"/>
      <c r="X1504" s="791"/>
    </row>
    <row r="1505" spans="1:24" ht="15" customHeight="1">
      <c r="A1505" s="285"/>
      <c r="B1505" s="765" t="s">
        <v>179</v>
      </c>
      <c r="C1505" s="766"/>
      <c r="D1505" s="766"/>
      <c r="E1505" s="766"/>
      <c r="F1505" s="766"/>
      <c r="G1505" s="766"/>
      <c r="H1505" s="766"/>
      <c r="I1505" s="766"/>
      <c r="J1505" s="766"/>
      <c r="K1505" s="766"/>
      <c r="L1505" s="766"/>
      <c r="M1505" s="766"/>
      <c r="N1505" s="766"/>
      <c r="O1505" s="766"/>
      <c r="P1505" s="766"/>
      <c r="Q1505" s="766"/>
      <c r="R1505" s="766"/>
      <c r="S1505" s="766"/>
      <c r="T1505" s="766"/>
      <c r="U1505" s="766"/>
      <c r="V1505" s="766"/>
      <c r="W1505" s="766"/>
      <c r="X1505" s="767"/>
    </row>
    <row r="1506" spans="1:24" ht="15" customHeight="1">
      <c r="A1506" s="283"/>
      <c r="B1506" s="768" t="str">
        <f>IF('statement of marks'!$A$1="","",'statement of marks'!$A$1)</f>
        <v>GOVT. HR. SEC. SCHOOL, MARJEEVI, NIMBAHERA</v>
      </c>
      <c r="C1506" s="769"/>
      <c r="D1506" s="769"/>
      <c r="E1506" s="769"/>
      <c r="F1506" s="769"/>
      <c r="G1506" s="769"/>
      <c r="H1506" s="769"/>
      <c r="I1506" s="769"/>
      <c r="J1506" s="769"/>
      <c r="K1506" s="769"/>
      <c r="L1506" s="769"/>
      <c r="M1506" s="769"/>
      <c r="N1506" s="769"/>
      <c r="O1506" s="769"/>
      <c r="P1506" s="769"/>
      <c r="Q1506" s="769"/>
      <c r="R1506" s="769"/>
      <c r="S1506" s="769"/>
      <c r="T1506" s="769"/>
      <c r="U1506" s="769"/>
      <c r="V1506" s="769"/>
      <c r="W1506" s="769"/>
      <c r="X1506" s="770"/>
    </row>
    <row r="1507" spans="1:24" ht="15" customHeight="1">
      <c r="A1507" s="283"/>
      <c r="B1507" s="771" t="s">
        <v>118</v>
      </c>
      <c r="C1507" s="771"/>
      <c r="D1507" s="771" t="str">
        <f>IF('statement of marks'!$H$3="","",'statement of marks'!$H$3)</f>
        <v>2022-23</v>
      </c>
      <c r="E1507" s="771"/>
      <c r="F1507" s="771"/>
      <c r="G1507" s="771"/>
      <c r="H1507" s="771"/>
      <c r="I1507" s="771"/>
      <c r="J1507" s="771"/>
      <c r="K1507" s="771"/>
      <c r="L1507" s="771"/>
      <c r="M1507" s="771"/>
      <c r="N1507" s="771"/>
      <c r="O1507" s="771"/>
      <c r="P1507" s="771"/>
      <c r="Q1507" s="771"/>
      <c r="R1507" s="771"/>
      <c r="S1507" s="771"/>
      <c r="T1507" s="771"/>
      <c r="U1507" s="771"/>
      <c r="V1507" s="771"/>
      <c r="W1507" s="771"/>
      <c r="X1507" s="772"/>
    </row>
    <row r="1508" spans="1:24" ht="15" customHeight="1">
      <c r="A1508" s="283"/>
      <c r="B1508" s="771" t="s">
        <v>158</v>
      </c>
      <c r="C1508" s="771"/>
      <c r="D1508" s="771" t="str">
        <f>IF('statement of marks'!I54="","",'statement of marks'!I54)</f>
        <v>A48</v>
      </c>
      <c r="E1508" s="771"/>
      <c r="F1508" s="771"/>
      <c r="G1508" s="771"/>
      <c r="H1508" s="771"/>
      <c r="I1508" s="771"/>
      <c r="J1508" s="771"/>
      <c r="K1508" s="771"/>
      <c r="L1508" s="771"/>
      <c r="M1508" s="771"/>
      <c r="N1508" s="771"/>
      <c r="O1508" s="771"/>
      <c r="P1508" s="771"/>
      <c r="Q1508" s="771"/>
      <c r="R1508" s="771"/>
      <c r="S1508" s="771"/>
      <c r="T1508" s="771"/>
      <c r="U1508" s="771"/>
      <c r="V1508" s="771"/>
      <c r="W1508" s="771"/>
      <c r="X1508" s="772"/>
    </row>
    <row r="1509" spans="1:24" ht="15" customHeight="1">
      <c r="A1509" s="283"/>
      <c r="B1509" s="771" t="s">
        <v>20</v>
      </c>
      <c r="C1509" s="771"/>
      <c r="D1509" s="771" t="str">
        <f>IF('statement of marks'!J54="","",'statement of marks'!J54)</f>
        <v>B48</v>
      </c>
      <c r="E1509" s="771"/>
      <c r="F1509" s="771"/>
      <c r="G1509" s="771"/>
      <c r="H1509" s="771"/>
      <c r="I1509" s="771"/>
      <c r="J1509" s="771"/>
      <c r="K1509" s="771"/>
      <c r="L1509" s="771"/>
      <c r="M1509" s="771"/>
      <c r="N1509" s="771"/>
      <c r="O1509" s="771"/>
      <c r="P1509" s="771"/>
      <c r="Q1509" s="771"/>
      <c r="R1509" s="771"/>
      <c r="S1509" s="771"/>
      <c r="T1509" s="771"/>
      <c r="U1509" s="771"/>
      <c r="V1509" s="771"/>
      <c r="W1509" s="771"/>
      <c r="X1509" s="772"/>
    </row>
    <row r="1510" spans="1:24" ht="15" customHeight="1">
      <c r="A1510" s="283"/>
      <c r="B1510" s="773" t="s">
        <v>21</v>
      </c>
      <c r="C1510" s="773"/>
      <c r="D1510" s="773" t="str">
        <f>IF('statement of marks'!K54="","",'statement of marks'!K54)</f>
        <v>C48</v>
      </c>
      <c r="E1510" s="773"/>
      <c r="F1510" s="773"/>
      <c r="G1510" s="771"/>
      <c r="H1510" s="771"/>
      <c r="I1510" s="771"/>
      <c r="J1510" s="771"/>
      <c r="K1510" s="771"/>
      <c r="L1510" s="771"/>
      <c r="M1510" s="771"/>
      <c r="N1510" s="771"/>
      <c r="O1510" s="771"/>
      <c r="P1510" s="771"/>
      <c r="Q1510" s="771"/>
      <c r="R1510" s="771"/>
      <c r="S1510" s="771"/>
      <c r="T1510" s="771"/>
      <c r="U1510" s="771"/>
      <c r="V1510" s="771"/>
      <c r="W1510" s="771"/>
      <c r="X1510" s="772"/>
    </row>
    <row r="1511" spans="1:24" ht="15" customHeight="1">
      <c r="A1511" s="283"/>
      <c r="B1511" s="771" t="s">
        <v>159</v>
      </c>
      <c r="C1511" s="771"/>
      <c r="D1511" s="771" t="str">
        <f>IF('statement of marks'!$G$3="","",'statement of marks'!$G$3)</f>
        <v>6 A</v>
      </c>
      <c r="E1511" s="771"/>
      <c r="F1511" s="774"/>
      <c r="G1511" s="775" t="s">
        <v>160</v>
      </c>
      <c r="H1511" s="775"/>
      <c r="I1511" s="775"/>
      <c r="J1511" s="775">
        <f>IF('statement of marks'!D54="","",'statement of marks'!D54)</f>
        <v>848</v>
      </c>
      <c r="K1511" s="775"/>
      <c r="L1511" s="775"/>
      <c r="M1511" s="776" t="s">
        <v>79</v>
      </c>
      <c r="N1511" s="938"/>
      <c r="O1511" s="775"/>
      <c r="P1511" s="775"/>
      <c r="Q1511" s="775" t="str">
        <f>IF('statement of marks'!F54="","",'statement of marks'!F54)</f>
        <v/>
      </c>
      <c r="R1511" s="775"/>
      <c r="S1511" s="775"/>
      <c r="T1511" s="777"/>
      <c r="U1511" s="778" t="str">
        <f>IF('statement of marks'!$I$3="","",'statement of marks'!$I$3)</f>
        <v>SCHOOL DISE CODE</v>
      </c>
      <c r="V1511" s="779"/>
      <c r="W1511" s="779"/>
      <c r="X1511" s="780"/>
    </row>
    <row r="1512" spans="1:24" ht="15" customHeight="1">
      <c r="A1512" s="283"/>
      <c r="B1512" s="263" t="s">
        <v>172</v>
      </c>
      <c r="C1512" s="264"/>
      <c r="D1512" s="781" t="str">
        <f>IF('statement of marks'!G54="","",'statement of marks'!G54)</f>
        <v/>
      </c>
      <c r="E1512" s="782"/>
      <c r="F1512" s="782"/>
      <c r="G1512" s="834" t="str">
        <f>IF('statement of marks'!H54="","",'statement of marks'!H54)</f>
        <v/>
      </c>
      <c r="H1512" s="834"/>
      <c r="I1512" s="834"/>
      <c r="J1512" s="834"/>
      <c r="K1512" s="834"/>
      <c r="L1512" s="834"/>
      <c r="M1512" s="834"/>
      <c r="N1512" s="834"/>
      <c r="O1512" s="834"/>
      <c r="P1512" s="834"/>
      <c r="Q1512" s="834"/>
      <c r="R1512" s="834"/>
      <c r="S1512" s="834"/>
      <c r="T1512" s="835"/>
      <c r="U1512" s="774" t="str">
        <f>IF('statement of marks'!$J$3="","",'statement of marks'!$J$3)</f>
        <v>08291009401</v>
      </c>
      <c r="V1512" s="784"/>
      <c r="W1512" s="784"/>
      <c r="X1512" s="836"/>
    </row>
    <row r="1513" spans="1:24" ht="15" customHeight="1">
      <c r="A1513" s="283"/>
      <c r="B1513" s="265" t="s">
        <v>161</v>
      </c>
      <c r="C1513" s="266" t="s">
        <v>166</v>
      </c>
      <c r="D1513" s="837" t="s">
        <v>168</v>
      </c>
      <c r="E1513" s="837"/>
      <c r="F1513" s="837"/>
      <c r="G1513" s="837" t="s">
        <v>169</v>
      </c>
      <c r="H1513" s="837"/>
      <c r="I1513" s="837"/>
      <c r="J1513" s="837" t="s">
        <v>170</v>
      </c>
      <c r="K1513" s="837"/>
      <c r="L1513" s="837"/>
      <c r="M1513" s="838" t="s">
        <v>171</v>
      </c>
      <c r="N1513" s="838"/>
      <c r="O1513" s="838"/>
      <c r="P1513" s="838"/>
      <c r="Q1513" s="839" t="s">
        <v>217</v>
      </c>
      <c r="R1513" s="841" t="s">
        <v>91</v>
      </c>
      <c r="S1513" s="841"/>
      <c r="T1513" s="841"/>
      <c r="U1513" s="842"/>
      <c r="V1513" s="783" t="s">
        <v>218</v>
      </c>
      <c r="W1513" s="783"/>
      <c r="X1513" s="831"/>
    </row>
    <row r="1514" spans="1:24" ht="15" customHeight="1">
      <c r="A1514" s="283"/>
      <c r="B1514" s="265"/>
      <c r="C1514" s="266"/>
      <c r="D1514" s="267" t="s">
        <v>219</v>
      </c>
      <c r="E1514" s="267" t="s">
        <v>220</v>
      </c>
      <c r="F1514" s="268" t="s">
        <v>221</v>
      </c>
      <c r="G1514" s="267" t="s">
        <v>219</v>
      </c>
      <c r="H1514" s="267" t="s">
        <v>220</v>
      </c>
      <c r="I1514" s="268" t="s">
        <v>221</v>
      </c>
      <c r="J1514" s="267" t="s">
        <v>219</v>
      </c>
      <c r="K1514" s="267" t="s">
        <v>220</v>
      </c>
      <c r="L1514" s="268" t="s">
        <v>221</v>
      </c>
      <c r="M1514" s="267" t="s">
        <v>219</v>
      </c>
      <c r="N1514" s="943" t="s">
        <v>332</v>
      </c>
      <c r="O1514" s="267" t="s">
        <v>220</v>
      </c>
      <c r="P1514" s="268" t="s">
        <v>221</v>
      </c>
      <c r="Q1514" s="840"/>
      <c r="R1514" s="267" t="s">
        <v>219</v>
      </c>
      <c r="S1514" s="943" t="s">
        <v>332</v>
      </c>
      <c r="T1514" s="267" t="s">
        <v>220</v>
      </c>
      <c r="U1514" s="268" t="s">
        <v>221</v>
      </c>
      <c r="V1514" s="269" t="s">
        <v>26</v>
      </c>
      <c r="W1514" s="270" t="s">
        <v>222</v>
      </c>
      <c r="X1514" s="271" t="s">
        <v>69</v>
      </c>
    </row>
    <row r="1515" spans="1:24" ht="15" customHeight="1">
      <c r="A1515" s="284"/>
      <c r="B1515" s="832" t="s">
        <v>167</v>
      </c>
      <c r="C1515" s="833"/>
      <c r="D1515" s="272">
        <f>IF('statement of marks'!L$6="","",'statement of marks'!L$6)</f>
        <v>5</v>
      </c>
      <c r="E1515" s="272">
        <f>IF('statement of marks'!M$6="","",'statement of marks'!M$6)</f>
        <v>5</v>
      </c>
      <c r="F1515" s="273">
        <f>IF('statement of marks'!N$6="","",'statement of marks'!N$6)</f>
        <v>10</v>
      </c>
      <c r="G1515" s="272">
        <f>IF('statement of marks'!O$6="","",'statement of marks'!O$6)</f>
        <v>5</v>
      </c>
      <c r="H1515" s="272">
        <f>IF('statement of marks'!P$6="","",'statement of marks'!P$6)</f>
        <v>5</v>
      </c>
      <c r="I1515" s="273">
        <f>IF('statement of marks'!Q$6="","",'statement of marks'!Q$6)</f>
        <v>10</v>
      </c>
      <c r="J1515" s="272">
        <f>IF('statement of marks'!R$6="","",'statement of marks'!R$6)</f>
        <v>5</v>
      </c>
      <c r="K1515" s="272">
        <f>IF('statement of marks'!S$6="","",'statement of marks'!S$6)</f>
        <v>5</v>
      </c>
      <c r="L1515" s="273">
        <f>IF('statement of marks'!T$6="","",'statement of marks'!T$6)</f>
        <v>10</v>
      </c>
      <c r="M1515" s="272">
        <f>IF('statement of marks'!V$6="","",'statement of marks'!V$6)</f>
        <v>30</v>
      </c>
      <c r="N1515" s="944">
        <f>IF('statement of marks'!W$6="","",'statement of marks'!W$6)</f>
        <v>30</v>
      </c>
      <c r="O1515" s="272">
        <f>IF('statement of marks'!X$6="","",'statement of marks'!X$6)</f>
        <v>10</v>
      </c>
      <c r="P1515" s="273">
        <f>IF('statement of marks'!Y$6="","",'statement of marks'!Y$6)</f>
        <v>70</v>
      </c>
      <c r="Q1515" s="274">
        <f>IF('statement of marks'!Z$6="","",'statement of marks'!Z$6)</f>
        <v>100</v>
      </c>
      <c r="R1515" s="272">
        <f>IF('statement of marks'!AA$6="","",'statement of marks'!AA$6)</f>
        <v>40</v>
      </c>
      <c r="S1515" s="944">
        <f>IF('statement of marks'!AB$6="","",'statement of marks'!AB$6)</f>
        <v>40</v>
      </c>
      <c r="T1515" s="272">
        <f>IF('statement of marks'!AC$6="","",'statement of marks'!AC$6)</f>
        <v>20</v>
      </c>
      <c r="U1515" s="273">
        <f>IF('statement of marks'!AD$6="","",'statement of marks'!AD$6)</f>
        <v>100</v>
      </c>
      <c r="V1515" s="275">
        <f>IF('statement of marks'!AE$6="","",'statement of marks'!AE$6)</f>
        <v>200</v>
      </c>
      <c r="W1515" s="272" t="str">
        <f>IF('statement of marks'!AF$6="","",'statement of marks'!AF$6)</f>
        <v/>
      </c>
      <c r="X1515" s="276" t="str">
        <f>IF('statement of marks'!AG$6="","",'statement of marks'!AG$6)</f>
        <v/>
      </c>
    </row>
    <row r="1516" spans="1:24" ht="15" customHeight="1">
      <c r="A1516" s="283"/>
      <c r="B1516" s="774" t="str">
        <f>IF('statement of marks'!$L$3="","",'statement of marks'!$L$3)</f>
        <v>HINDI</v>
      </c>
      <c r="C1516" s="784"/>
      <c r="D1516" s="270">
        <f>IF('statement of marks'!L54="","",'statement of marks'!L54)</f>
        <v>5</v>
      </c>
      <c r="E1516" s="270">
        <f>IF('statement of marks'!M54="","",'statement of marks'!M54)</f>
        <v>5</v>
      </c>
      <c r="F1516" s="277">
        <f>IF('statement of marks'!N54="","",'statement of marks'!N54)</f>
        <v>10</v>
      </c>
      <c r="G1516" s="270">
        <f>IF('statement of marks'!O54="","",'statement of marks'!O54)</f>
        <v>5</v>
      </c>
      <c r="H1516" s="270">
        <f>IF('statement of marks'!P54="","",'statement of marks'!P54)</f>
        <v>5</v>
      </c>
      <c r="I1516" s="277">
        <f>IF('statement of marks'!Q54="","",'statement of marks'!Q54)</f>
        <v>10</v>
      </c>
      <c r="J1516" s="270">
        <f>IF('statement of marks'!R54="","",'statement of marks'!R54)</f>
        <v>5</v>
      </c>
      <c r="K1516" s="270">
        <f>IF('statement of marks'!S54="","",'statement of marks'!S54)</f>
        <v>5</v>
      </c>
      <c r="L1516" s="277">
        <f>IF('statement of marks'!T54="","",'statement of marks'!T54)</f>
        <v>10</v>
      </c>
      <c r="M1516" s="270">
        <f>IF('statement of marks'!V54="","",'statement of marks'!V54)</f>
        <v>23</v>
      </c>
      <c r="N1516" s="944">
        <f>IF('statement of marks'!W54="","",'statement of marks'!W54)</f>
        <v>23</v>
      </c>
      <c r="O1516" s="270">
        <f>IF('statement of marks'!X54="","",'statement of marks'!X54)</f>
        <v>3</v>
      </c>
      <c r="P1516" s="277">
        <f>IF('statement of marks'!Y54="","",'statement of marks'!Y54)</f>
        <v>49</v>
      </c>
      <c r="Q1516" s="278">
        <f>IF('statement of marks'!Z54="","",'statement of marks'!Z54)</f>
        <v>79</v>
      </c>
      <c r="R1516" s="270">
        <f>IF('statement of marks'!AA54="","",'statement of marks'!AA54)</f>
        <v>33</v>
      </c>
      <c r="S1516" s="944">
        <f>IF('statement of marks'!AB54="","",'statement of marks'!AB54)</f>
        <v>33</v>
      </c>
      <c r="T1516" s="270">
        <f>IF('statement of marks'!AC54="","",'statement of marks'!AC54)</f>
        <v>20</v>
      </c>
      <c r="U1516" s="277">
        <f>IF('statement of marks'!AD54="","",'statement of marks'!AD54)</f>
        <v>86</v>
      </c>
      <c r="V1516" s="279">
        <f>IF('statement of marks'!AE54="","",'statement of marks'!AE54)</f>
        <v>165</v>
      </c>
      <c r="W1516" s="270">
        <f>IF('statement of marks'!AF54="","",'statement of marks'!AF54)</f>
        <v>83</v>
      </c>
      <c r="X1516" s="271" t="str">
        <f>IF('statement of marks'!AG54="","",'statement of marks'!AG54)</f>
        <v>B</v>
      </c>
    </row>
    <row r="1517" spans="1:24" ht="15" customHeight="1">
      <c r="A1517" s="283"/>
      <c r="B1517" s="774" t="str">
        <f>IF('statement of marks'!$AJ$3="","",'statement of marks'!$AJ$3)</f>
        <v>ENGLISH</v>
      </c>
      <c r="C1517" s="784"/>
      <c r="D1517" s="270">
        <f>IF('statement of marks'!AJ54="","",'statement of marks'!AJ54)</f>
        <v>5</v>
      </c>
      <c r="E1517" s="270">
        <f>IF('statement of marks'!AK54="","",'statement of marks'!AK54)</f>
        <v>5</v>
      </c>
      <c r="F1517" s="277">
        <f>IF('statement of marks'!AL54="","",'statement of marks'!AL54)</f>
        <v>10</v>
      </c>
      <c r="G1517" s="270">
        <f>IF('statement of marks'!AM54="","",'statement of marks'!AM54)</f>
        <v>5</v>
      </c>
      <c r="H1517" s="270">
        <f>IF('statement of marks'!AN54="","",'statement of marks'!AN54)</f>
        <v>5</v>
      </c>
      <c r="I1517" s="277">
        <f>IF('statement of marks'!AO54="","",'statement of marks'!AO54)</f>
        <v>10</v>
      </c>
      <c r="J1517" s="270">
        <f>IF('statement of marks'!AP54="","",'statement of marks'!AP54)</f>
        <v>5</v>
      </c>
      <c r="K1517" s="270">
        <f>IF('statement of marks'!AQ54="","",'statement of marks'!AQ54)</f>
        <v>5</v>
      </c>
      <c r="L1517" s="277">
        <f>IF('statement of marks'!AR54="","",'statement of marks'!AR54)</f>
        <v>10</v>
      </c>
      <c r="M1517" s="270">
        <f>IF('statement of marks'!AT54="","",'statement of marks'!AT54)</f>
        <v>23</v>
      </c>
      <c r="N1517" s="944">
        <f>IF('statement of marks'!AU54="","",'statement of marks'!AU54)</f>
        <v>23</v>
      </c>
      <c r="O1517" s="270">
        <f>IF('statement of marks'!AV54="","",'statement of marks'!AV54)</f>
        <v>3</v>
      </c>
      <c r="P1517" s="277">
        <f>IF('statement of marks'!AW54="","",'statement of marks'!AW54)</f>
        <v>49</v>
      </c>
      <c r="Q1517" s="278">
        <f>IF('statement of marks'!AX54="","",'statement of marks'!AX54)</f>
        <v>79</v>
      </c>
      <c r="R1517" s="270">
        <f>IF('statement of marks'!AY54="","",'statement of marks'!AY54)</f>
        <v>33</v>
      </c>
      <c r="S1517" s="944">
        <f>IF('statement of marks'!AZ54="","",'statement of marks'!AZ54)</f>
        <v>33</v>
      </c>
      <c r="T1517" s="270">
        <f>IF('statement of marks'!BA54="","",'statement of marks'!BA54)</f>
        <v>20</v>
      </c>
      <c r="U1517" s="277">
        <f>IF('statement of marks'!BB54="","",'statement of marks'!BB54)</f>
        <v>86</v>
      </c>
      <c r="V1517" s="279">
        <f>IF('statement of marks'!BC54="","",'statement of marks'!BC54)</f>
        <v>165</v>
      </c>
      <c r="W1517" s="270">
        <f>IF('statement of marks'!BD54="","",'statement of marks'!BD54)</f>
        <v>83</v>
      </c>
      <c r="X1517" s="271" t="str">
        <f>IF('statement of marks'!BE54="","",'statement of marks'!BE54)</f>
        <v>B</v>
      </c>
    </row>
    <row r="1518" spans="1:24" ht="15" customHeight="1">
      <c r="A1518" s="283"/>
      <c r="B1518" s="774" t="str">
        <f>IF('statement of marks'!BH54="s","SANSKRIT",IF('statement of marks'!BH54="u","URDU",IF('statement of marks'!BH54="g","GUJRATI",IF('statement of marks'!BH54="p","PUNJABI",IF('statement of marks'!BH54="sd","fla/kh","THIRD LANGUAGE")))))</f>
        <v>SANSKRIT</v>
      </c>
      <c r="C1518" s="784"/>
      <c r="D1518" s="270">
        <f>IF('statement of marks'!BI54="","",'statement of marks'!BI54)</f>
        <v>5</v>
      </c>
      <c r="E1518" s="270">
        <f>IF('statement of marks'!BJ54="","",'statement of marks'!BJ54)</f>
        <v>5</v>
      </c>
      <c r="F1518" s="277">
        <f>IF('statement of marks'!BK54="","",'statement of marks'!BK54)</f>
        <v>10</v>
      </c>
      <c r="G1518" s="270">
        <f>IF('statement of marks'!BL54="","",'statement of marks'!BL54)</f>
        <v>5</v>
      </c>
      <c r="H1518" s="270">
        <f>IF('statement of marks'!BM54="","",'statement of marks'!BM54)</f>
        <v>5</v>
      </c>
      <c r="I1518" s="277">
        <f>IF('statement of marks'!BN54="","",'statement of marks'!BN54)</f>
        <v>10</v>
      </c>
      <c r="J1518" s="270">
        <f>IF('statement of marks'!BO54="","",'statement of marks'!BO54)</f>
        <v>5</v>
      </c>
      <c r="K1518" s="270">
        <f>IF('statement of marks'!BP54="","",'statement of marks'!BP54)</f>
        <v>5</v>
      </c>
      <c r="L1518" s="277">
        <f>IF('statement of marks'!BQ54="","",'statement of marks'!BQ54)</f>
        <v>10</v>
      </c>
      <c r="M1518" s="270">
        <f>IF('statement of marks'!BS54="","",'statement of marks'!BS54)</f>
        <v>50</v>
      </c>
      <c r="N1518" s="944"/>
      <c r="O1518" s="270">
        <f>IF('statement of marks'!BT54="","",'statement of marks'!BT54)</f>
        <v>20</v>
      </c>
      <c r="P1518" s="277">
        <f>IF('statement of marks'!BU54="","",'statement of marks'!BU54)</f>
        <v>70</v>
      </c>
      <c r="Q1518" s="278">
        <f>IF('statement of marks'!BV54="","",'statement of marks'!BV54)</f>
        <v>100</v>
      </c>
      <c r="R1518" s="270">
        <f>IF('statement of marks'!BW54="","",'statement of marks'!BW54)</f>
        <v>70</v>
      </c>
      <c r="S1518" s="944"/>
      <c r="T1518" s="270">
        <f>IF('statement of marks'!BX54="","",'statement of marks'!BX54)</f>
        <v>30</v>
      </c>
      <c r="U1518" s="277">
        <f>IF('statement of marks'!BY54="","",'statement of marks'!BY54)</f>
        <v>100</v>
      </c>
      <c r="V1518" s="279">
        <f>IF('statement of marks'!BZ54="","",'statement of marks'!BZ54)</f>
        <v>200</v>
      </c>
      <c r="W1518" s="270">
        <f>IF('statement of marks'!CA54="","",'statement of marks'!CA54)</f>
        <v>100</v>
      </c>
      <c r="X1518" s="271" t="str">
        <f>IF('statement of marks'!CB54="","",'statement of marks'!CB54)</f>
        <v>A</v>
      </c>
    </row>
    <row r="1519" spans="1:24" ht="15" customHeight="1">
      <c r="A1519" s="283"/>
      <c r="B1519" s="774" t="str">
        <f>IF('statement of marks'!$CE$3="","",'statement of marks'!$CE$3)</f>
        <v>MATHEMATICS</v>
      </c>
      <c r="C1519" s="784"/>
      <c r="D1519" s="270">
        <f>IF('statement of marks'!CE54="","",'statement of marks'!CE54)</f>
        <v>5</v>
      </c>
      <c r="E1519" s="270">
        <f>IF('statement of marks'!CF54="","",'statement of marks'!CF54)</f>
        <v>5</v>
      </c>
      <c r="F1519" s="277">
        <f>IF('statement of marks'!CG54="","",'statement of marks'!CG54)</f>
        <v>10</v>
      </c>
      <c r="G1519" s="270">
        <f>IF('statement of marks'!CH54="","",'statement of marks'!CH54)</f>
        <v>5</v>
      </c>
      <c r="H1519" s="270">
        <f>IF('statement of marks'!CI54="","",'statement of marks'!CI54)</f>
        <v>5</v>
      </c>
      <c r="I1519" s="277">
        <f>IF('statement of marks'!CJ54="","",'statement of marks'!CJ54)</f>
        <v>10</v>
      </c>
      <c r="J1519" s="270">
        <f>IF('statement of marks'!CK54="","",'statement of marks'!CK54)</f>
        <v>5</v>
      </c>
      <c r="K1519" s="270">
        <f>IF('statement of marks'!CL54="","",'statement of marks'!CL54)</f>
        <v>5</v>
      </c>
      <c r="L1519" s="277">
        <f>IF('statement of marks'!CM54="","",'statement of marks'!CM54)</f>
        <v>10</v>
      </c>
      <c r="M1519" s="270">
        <f>IF('statement of marks'!CO54="","",'statement of marks'!CO54)</f>
        <v>23</v>
      </c>
      <c r="N1519" s="944">
        <f>IF('statement of marks'!CP54="","",'statement of marks'!CP54)</f>
        <v>23</v>
      </c>
      <c r="O1519" s="270">
        <f>IF('statement of marks'!CQ54="","",'statement of marks'!CQ54)</f>
        <v>3</v>
      </c>
      <c r="P1519" s="277">
        <f>IF('statement of marks'!CR54="","",'statement of marks'!CR54)</f>
        <v>49</v>
      </c>
      <c r="Q1519" s="278">
        <f>IF('statement of marks'!CS54="","",'statement of marks'!CS54)</f>
        <v>79</v>
      </c>
      <c r="R1519" s="270">
        <f>IF('statement of marks'!CT54="","",'statement of marks'!CT54)</f>
        <v>33</v>
      </c>
      <c r="S1519" s="944">
        <f>IF('statement of marks'!CU54="","",'statement of marks'!CU54)</f>
        <v>33</v>
      </c>
      <c r="T1519" s="270">
        <f>IF('statement of marks'!CV54="","",'statement of marks'!CV54)</f>
        <v>20</v>
      </c>
      <c r="U1519" s="277">
        <f>IF('statement of marks'!CW54="","",'statement of marks'!CW54)</f>
        <v>86</v>
      </c>
      <c r="V1519" s="279">
        <f>IF('statement of marks'!CX54="","",'statement of marks'!CX54)</f>
        <v>165</v>
      </c>
      <c r="W1519" s="270">
        <f>IF('statement of marks'!CY54="","",'statement of marks'!CY54)</f>
        <v>83</v>
      </c>
      <c r="X1519" s="271" t="str">
        <f>IF('statement of marks'!CZ54="","",'statement of marks'!CZ54)</f>
        <v>B</v>
      </c>
    </row>
    <row r="1520" spans="1:24" ht="15" customHeight="1">
      <c r="A1520" s="283"/>
      <c r="B1520" s="774" t="str">
        <f>IF('statement of marks'!$DC$3="","",'statement of marks'!$DC$3)</f>
        <v>SCIENCE</v>
      </c>
      <c r="C1520" s="784"/>
      <c r="D1520" s="270">
        <f>IF('statement of marks'!DC54="","",'statement of marks'!DC54)</f>
        <v>5</v>
      </c>
      <c r="E1520" s="270">
        <f>IF('statement of marks'!DD54="","",'statement of marks'!DD54)</f>
        <v>5</v>
      </c>
      <c r="F1520" s="277">
        <f>IF('statement of marks'!DE54="","",'statement of marks'!DE54)</f>
        <v>10</v>
      </c>
      <c r="G1520" s="270">
        <f>IF('statement of marks'!DF54="","",'statement of marks'!DF54)</f>
        <v>5</v>
      </c>
      <c r="H1520" s="270">
        <f>IF('statement of marks'!DG54="","",'statement of marks'!DG54)</f>
        <v>5</v>
      </c>
      <c r="I1520" s="277">
        <f>IF('statement of marks'!DH54="","",'statement of marks'!DH54)</f>
        <v>10</v>
      </c>
      <c r="J1520" s="270">
        <f>IF('statement of marks'!DI54="","",'statement of marks'!DI54)</f>
        <v>5</v>
      </c>
      <c r="K1520" s="270">
        <f>IF('statement of marks'!DJ54="","",'statement of marks'!DJ54)</f>
        <v>5</v>
      </c>
      <c r="L1520" s="277">
        <f>IF('statement of marks'!DK54="","",'statement of marks'!DK54)</f>
        <v>10</v>
      </c>
      <c r="M1520" s="270">
        <f>IF('statement of marks'!DM54="","",'statement of marks'!DM54)</f>
        <v>50</v>
      </c>
      <c r="N1520" s="944"/>
      <c r="O1520" s="270">
        <f>IF('statement of marks'!DN54="","",'statement of marks'!DN54)</f>
        <v>20</v>
      </c>
      <c r="P1520" s="277">
        <f>IF('statement of marks'!DO54="","",'statement of marks'!DO54)</f>
        <v>70</v>
      </c>
      <c r="Q1520" s="278">
        <f>IF('statement of marks'!DP54="","",'statement of marks'!DP54)</f>
        <v>100</v>
      </c>
      <c r="R1520" s="270">
        <f>IF('statement of marks'!DQ54="","",'statement of marks'!DQ54)</f>
        <v>70</v>
      </c>
      <c r="S1520" s="944"/>
      <c r="T1520" s="270">
        <f>IF('statement of marks'!DR54="","",'statement of marks'!DR54)</f>
        <v>30</v>
      </c>
      <c r="U1520" s="277">
        <f>IF('statement of marks'!DS54="","",'statement of marks'!DS54)</f>
        <v>100</v>
      </c>
      <c r="V1520" s="279">
        <f>IF('statement of marks'!DT54="","",'statement of marks'!DT54)</f>
        <v>200</v>
      </c>
      <c r="W1520" s="270">
        <f>IF('statement of marks'!DU54="","",'statement of marks'!DU54)</f>
        <v>100</v>
      </c>
      <c r="X1520" s="271" t="str">
        <f>IF('statement of marks'!DV54="","",'statement of marks'!DV54)</f>
        <v>A</v>
      </c>
    </row>
    <row r="1521" spans="1:24" ht="15" customHeight="1">
      <c r="A1521" s="283"/>
      <c r="B1521" s="774" t="str">
        <f>IF('statement of marks'!$DY$3="","",'statement of marks'!$DY$3)</f>
        <v>SOCIAL STUDIES</v>
      </c>
      <c r="C1521" s="784"/>
      <c r="D1521" s="270">
        <f>IF('statement of marks'!DY54="","",'statement of marks'!DY54)</f>
        <v>5</v>
      </c>
      <c r="E1521" s="270">
        <f>IF('statement of marks'!DZ54="","",'statement of marks'!DZ54)</f>
        <v>5</v>
      </c>
      <c r="F1521" s="277">
        <f>IF('statement of marks'!EA54="","",'statement of marks'!EA54)</f>
        <v>10</v>
      </c>
      <c r="G1521" s="270">
        <f>IF('statement of marks'!EB54="","",'statement of marks'!EB54)</f>
        <v>5</v>
      </c>
      <c r="H1521" s="270">
        <f>IF('statement of marks'!EC54="","",'statement of marks'!EC54)</f>
        <v>5</v>
      </c>
      <c r="I1521" s="277">
        <f>IF('statement of marks'!ED54="","",'statement of marks'!ED54)</f>
        <v>10</v>
      </c>
      <c r="J1521" s="270">
        <f>IF('statement of marks'!EE54="","",'statement of marks'!EE54)</f>
        <v>5</v>
      </c>
      <c r="K1521" s="270">
        <f>IF('statement of marks'!EF54="","",'statement of marks'!EF54)</f>
        <v>5</v>
      </c>
      <c r="L1521" s="277">
        <f>IF('statement of marks'!EG54="","",'statement of marks'!EG54)</f>
        <v>10</v>
      </c>
      <c r="M1521" s="270">
        <f>IF('statement of marks'!EI54="","",'statement of marks'!EI54)</f>
        <v>50</v>
      </c>
      <c r="N1521" s="944"/>
      <c r="O1521" s="270">
        <f>IF('statement of marks'!EJ54="","",'statement of marks'!EJ54)</f>
        <v>20</v>
      </c>
      <c r="P1521" s="277">
        <f>IF('statement of marks'!EK54="","",'statement of marks'!EK54)</f>
        <v>70</v>
      </c>
      <c r="Q1521" s="278">
        <f>IF('statement of marks'!EL54="","",'statement of marks'!EL54)</f>
        <v>100</v>
      </c>
      <c r="R1521" s="270">
        <f>IF('statement of marks'!EM54="","",'statement of marks'!EM54)</f>
        <v>70</v>
      </c>
      <c r="S1521" s="944"/>
      <c r="T1521" s="270">
        <f>IF('statement of marks'!EN54="","",'statement of marks'!EN54)</f>
        <v>30</v>
      </c>
      <c r="U1521" s="277">
        <f>IF('statement of marks'!EO54="","",'statement of marks'!EO54)</f>
        <v>100</v>
      </c>
      <c r="V1521" s="279">
        <f>IF('statement of marks'!EP54="","",'statement of marks'!EP54)</f>
        <v>200</v>
      </c>
      <c r="W1521" s="270">
        <f>IF('statement of marks'!EQ54="","",'statement of marks'!EQ54)</f>
        <v>100</v>
      </c>
      <c r="X1521" s="271" t="str">
        <f>IF('statement of marks'!ER54="","",'statement of marks'!ER54)</f>
        <v>A</v>
      </c>
    </row>
    <row r="1522" spans="1:24" ht="15" customHeight="1">
      <c r="A1522" s="283"/>
      <c r="B1522" s="774" t="s">
        <v>173</v>
      </c>
      <c r="C1522" s="784"/>
      <c r="D1522" s="792" t="s">
        <v>168</v>
      </c>
      <c r="E1522" s="792"/>
      <c r="F1522" s="792"/>
      <c r="G1522" s="792" t="s">
        <v>169</v>
      </c>
      <c r="H1522" s="792"/>
      <c r="I1522" s="792"/>
      <c r="J1522" s="792" t="s">
        <v>178</v>
      </c>
      <c r="K1522" s="792"/>
      <c r="L1522" s="792"/>
      <c r="M1522" s="792" t="s">
        <v>170</v>
      </c>
      <c r="N1522" s="792"/>
      <c r="O1522" s="792"/>
      <c r="P1522" s="792"/>
      <c r="Q1522" s="792" t="s">
        <v>223</v>
      </c>
      <c r="R1522" s="792"/>
      <c r="S1522" s="792"/>
      <c r="T1522" s="792"/>
      <c r="U1522" s="280"/>
      <c r="V1522" s="792" t="s">
        <v>218</v>
      </c>
      <c r="W1522" s="792"/>
      <c r="X1522" s="827"/>
    </row>
    <row r="1523" spans="1:24" ht="15" customHeight="1">
      <c r="A1523" s="284"/>
      <c r="B1523" s="828" t="s">
        <v>167</v>
      </c>
      <c r="C1523" s="829"/>
      <c r="D1523" s="830">
        <f>IF('statement of marks'!EU$6="","",'statement of marks'!EU$6)</f>
        <v>20</v>
      </c>
      <c r="E1523" s="830"/>
      <c r="F1523" s="830"/>
      <c r="G1523" s="830">
        <f>IF('statement of marks'!EV$6="","",'statement of marks'!EV$6)</f>
        <v>20</v>
      </c>
      <c r="H1523" s="830"/>
      <c r="I1523" s="830"/>
      <c r="J1523" s="830">
        <f>IF('statement of marks'!EX$6="","",'statement of marks'!EX$6)</f>
        <v>20</v>
      </c>
      <c r="K1523" s="830"/>
      <c r="L1523" s="830"/>
      <c r="M1523" s="830">
        <f>IF('statement of marks'!EW$6="","",'statement of marks'!EW$6)</f>
        <v>20</v>
      </c>
      <c r="N1523" s="830"/>
      <c r="O1523" s="830"/>
      <c r="P1523" s="830"/>
      <c r="Q1523" s="830">
        <f>IF('statement of marks'!EY$6="","",'statement of marks'!EY$6)</f>
        <v>20</v>
      </c>
      <c r="R1523" s="830"/>
      <c r="S1523" s="830"/>
      <c r="T1523" s="830"/>
      <c r="U1523" s="289"/>
      <c r="V1523" s="272">
        <f>IF('statement of marks'!EZ$6="","",'statement of marks'!EZ$6)</f>
        <v>100</v>
      </c>
      <c r="W1523" s="272" t="s">
        <v>222</v>
      </c>
      <c r="X1523" s="276" t="s">
        <v>69</v>
      </c>
    </row>
    <row r="1524" spans="1:24" ht="15" customHeight="1">
      <c r="A1524" s="283"/>
      <c r="B1524" s="774" t="str">
        <f>IF('statement of marks'!$EU$3="","",'statement of marks'!$EU$3)</f>
        <v>WORK EXPERIENCE</v>
      </c>
      <c r="C1524" s="784"/>
      <c r="D1524" s="783">
        <f>IF('statement of marks'!EU54="","",'statement of marks'!EU54)</f>
        <v>20</v>
      </c>
      <c r="E1524" s="783"/>
      <c r="F1524" s="783"/>
      <c r="G1524" s="783">
        <f>IF('statement of marks'!EV54="","",'statement of marks'!EV54)</f>
        <v>20</v>
      </c>
      <c r="H1524" s="783"/>
      <c r="I1524" s="783"/>
      <c r="J1524" s="783">
        <f>IF('statement of marks'!EX54="","",'statement of marks'!EX54)</f>
        <v>20</v>
      </c>
      <c r="K1524" s="783"/>
      <c r="L1524" s="783"/>
      <c r="M1524" s="783">
        <f>IF('statement of marks'!EW54="","",'statement of marks'!EW54)</f>
        <v>20</v>
      </c>
      <c r="N1524" s="783"/>
      <c r="O1524" s="783"/>
      <c r="P1524" s="783"/>
      <c r="Q1524" s="783">
        <f>IF('statement of marks'!EY54="","",'statement of marks'!EY54)</f>
        <v>20</v>
      </c>
      <c r="R1524" s="783"/>
      <c r="S1524" s="783"/>
      <c r="T1524" s="783"/>
      <c r="U1524" s="280"/>
      <c r="V1524" s="280">
        <f>IF('statement of marks'!EZ54="","",'statement of marks'!EZ54)</f>
        <v>100</v>
      </c>
      <c r="W1524" s="280">
        <f>IF('statement of marks'!FA54="","",'statement of marks'!FA54)</f>
        <v>100</v>
      </c>
      <c r="X1524" s="281" t="str">
        <f>IF('statement of marks'!FB54="","",'statement of marks'!FB54)</f>
        <v>A</v>
      </c>
    </row>
    <row r="1525" spans="1:24" ht="15" customHeight="1">
      <c r="A1525" s="283"/>
      <c r="B1525" s="774" t="str">
        <f>IF('statement of marks'!$FE$3="","",'statement of marks'!$FE$3)</f>
        <v>ART EDUCATION</v>
      </c>
      <c r="C1525" s="784"/>
      <c r="D1525" s="783">
        <f>IF('statement of marks'!FE54="","",'statement of marks'!FE54)</f>
        <v>20</v>
      </c>
      <c r="E1525" s="783"/>
      <c r="F1525" s="783"/>
      <c r="G1525" s="783">
        <f>IF('statement of marks'!FF54="","",'statement of marks'!FF54)</f>
        <v>20</v>
      </c>
      <c r="H1525" s="783"/>
      <c r="I1525" s="783"/>
      <c r="J1525" s="783">
        <f>IF('statement of marks'!FH54="","",'statement of marks'!FH54)</f>
        <v>20</v>
      </c>
      <c r="K1525" s="783"/>
      <c r="L1525" s="783"/>
      <c r="M1525" s="783">
        <f>IF('statement of marks'!FG54="","",'statement of marks'!FG54)</f>
        <v>20</v>
      </c>
      <c r="N1525" s="783"/>
      <c r="O1525" s="783"/>
      <c r="P1525" s="783"/>
      <c r="Q1525" s="783">
        <f>IF('statement of marks'!FI54="","",'statement of marks'!FI54)</f>
        <v>20</v>
      </c>
      <c r="R1525" s="783"/>
      <c r="S1525" s="783"/>
      <c r="T1525" s="783"/>
      <c r="U1525" s="280"/>
      <c r="V1525" s="280">
        <f>IF('statement of marks'!FJ54="","",'statement of marks'!FJ54)</f>
        <v>100</v>
      </c>
      <c r="W1525" s="280">
        <f>IF('statement of marks'!FK54="","",'statement of marks'!FK54)</f>
        <v>100</v>
      </c>
      <c r="X1525" s="281" t="str">
        <f>IF('statement of marks'!FL54="","",'statement of marks'!FL54)</f>
        <v>A</v>
      </c>
    </row>
    <row r="1526" spans="1:24" ht="15" customHeight="1">
      <c r="A1526" s="283"/>
      <c r="B1526" s="774" t="str">
        <f>IF('statement of marks'!$FO$3="","",'statement of marks'!$FO$3)</f>
        <v>PHYSICIAL EDUCATION</v>
      </c>
      <c r="C1526" s="784"/>
      <c r="D1526" s="783">
        <f>IF('statement of marks'!FO54="","",'statement of marks'!FO54)</f>
        <v>20</v>
      </c>
      <c r="E1526" s="783"/>
      <c r="F1526" s="783"/>
      <c r="G1526" s="783">
        <f>IF('statement of marks'!FP54="","",'statement of marks'!FP54)</f>
        <v>20</v>
      </c>
      <c r="H1526" s="783"/>
      <c r="I1526" s="783"/>
      <c r="J1526" s="783">
        <f>IF('statement of marks'!FR54="","",'statement of marks'!FR54)</f>
        <v>20</v>
      </c>
      <c r="K1526" s="783"/>
      <c r="L1526" s="783"/>
      <c r="M1526" s="783">
        <f>IF('statement of marks'!FQ54="","",'statement of marks'!FQ54)</f>
        <v>20</v>
      </c>
      <c r="N1526" s="783"/>
      <c r="O1526" s="783"/>
      <c r="P1526" s="783"/>
      <c r="Q1526" s="783">
        <f>IF('statement of marks'!FS54="","",'statement of marks'!FS54)</f>
        <v>20</v>
      </c>
      <c r="R1526" s="783"/>
      <c r="S1526" s="783"/>
      <c r="T1526" s="783"/>
      <c r="U1526" s="280"/>
      <c r="V1526" s="280">
        <f>IF('statement of marks'!FT54="","",'statement of marks'!FT54)</f>
        <v>100</v>
      </c>
      <c r="W1526" s="280">
        <f>IF('statement of marks'!FU54="","",'statement of marks'!FU54)</f>
        <v>100</v>
      </c>
      <c r="X1526" s="281" t="str">
        <f>IF('statement of marks'!FV54="","",'statement of marks'!FV54)</f>
        <v>A</v>
      </c>
    </row>
    <row r="1527" spans="1:24" ht="15" customHeight="1">
      <c r="A1527" s="283"/>
      <c r="B1527" s="771" t="s">
        <v>174</v>
      </c>
      <c r="C1527" s="774"/>
      <c r="D1527" s="792" t="str">
        <f>details!$DZ$3</f>
        <v>AUGUST</v>
      </c>
      <c r="E1527" s="792"/>
      <c r="F1527" s="792"/>
      <c r="G1527" s="792" t="str">
        <f>details!$ED$3</f>
        <v>OCTOBER</v>
      </c>
      <c r="H1527" s="792"/>
      <c r="I1527" s="792"/>
      <c r="J1527" s="792" t="str">
        <f>details!$EL$3</f>
        <v>FEBURARY</v>
      </c>
      <c r="K1527" s="792"/>
      <c r="L1527" s="792"/>
      <c r="M1527" s="792" t="str">
        <f>details!$EH$3</f>
        <v>DECEMBER</v>
      </c>
      <c r="N1527" s="792"/>
      <c r="O1527" s="792"/>
      <c r="P1527" s="792"/>
      <c r="Q1527" s="792" t="str">
        <f>details!$EP$3</f>
        <v>GRAND TOAL</v>
      </c>
      <c r="R1527" s="792"/>
      <c r="S1527" s="792"/>
      <c r="T1527" s="792"/>
      <c r="U1527" s="759" t="s">
        <v>119</v>
      </c>
      <c r="V1527" s="760"/>
      <c r="W1527" s="760"/>
      <c r="X1527" s="761"/>
    </row>
    <row r="1528" spans="1:24" ht="15" customHeight="1">
      <c r="A1528" s="283"/>
      <c r="B1528" s="774" t="s">
        <v>176</v>
      </c>
      <c r="C1528" s="784"/>
      <c r="D1528" s="826" t="str">
        <f>IF(details!EA54="","",details!EA54)</f>
        <v/>
      </c>
      <c r="E1528" s="826"/>
      <c r="F1528" s="826"/>
      <c r="G1528" s="826" t="str">
        <f>IF(details!EE54="","",details!EE54)</f>
        <v/>
      </c>
      <c r="H1528" s="826"/>
      <c r="I1528" s="826"/>
      <c r="J1528" s="826" t="str">
        <f>IF(details!EM54="","",details!EM54)</f>
        <v/>
      </c>
      <c r="K1528" s="826"/>
      <c r="L1528" s="826"/>
      <c r="M1528" s="826" t="str">
        <f>IF(details!EI54="","",details!EI54)</f>
        <v/>
      </c>
      <c r="N1528" s="826"/>
      <c r="O1528" s="826"/>
      <c r="P1528" s="826"/>
      <c r="Q1528" s="826" t="str">
        <f>IF(details!EQ54="","",details!EQ54)</f>
        <v/>
      </c>
      <c r="R1528" s="826"/>
      <c r="S1528" s="826"/>
      <c r="T1528" s="826"/>
      <c r="U1528" s="762">
        <f>'statement of marks'!$HL$108</f>
        <v>45046</v>
      </c>
      <c r="V1528" s="763"/>
      <c r="W1528" s="763"/>
      <c r="X1528" s="764"/>
    </row>
    <row r="1529" spans="1:24" ht="15" customHeight="1">
      <c r="A1529" s="283"/>
      <c r="B1529" s="823" t="s">
        <v>175</v>
      </c>
      <c r="C1529" s="824"/>
      <c r="D1529" s="825" t="str">
        <f>IF(details!DZ54="","",details!DZ54)</f>
        <v/>
      </c>
      <c r="E1529" s="825"/>
      <c r="F1529" s="825"/>
      <c r="G1529" s="825" t="str">
        <f>IF(details!ED54="","",details!ED54)</f>
        <v/>
      </c>
      <c r="H1529" s="825"/>
      <c r="I1529" s="825"/>
      <c r="J1529" s="825" t="str">
        <f>IF(details!EL54="","",details!EL54)</f>
        <v/>
      </c>
      <c r="K1529" s="825"/>
      <c r="L1529" s="825"/>
      <c r="M1529" s="825" t="str">
        <f>IF(details!EH54="","",details!EH54)</f>
        <v/>
      </c>
      <c r="N1529" s="825"/>
      <c r="O1529" s="825"/>
      <c r="P1529" s="825"/>
      <c r="Q1529" s="825" t="str">
        <f>IF(details!EP54="","",details!EP54)</f>
        <v/>
      </c>
      <c r="R1529" s="825"/>
      <c r="S1529" s="825"/>
      <c r="T1529" s="825"/>
      <c r="U1529" s="759"/>
      <c r="V1529" s="760"/>
      <c r="W1529" s="760"/>
      <c r="X1529" s="761"/>
    </row>
    <row r="1530" spans="1:24" ht="15" customHeight="1">
      <c r="A1530" s="816"/>
      <c r="B1530" s="818" t="s">
        <v>235</v>
      </c>
      <c r="C1530" s="819"/>
      <c r="D1530" s="813" t="s">
        <v>190</v>
      </c>
      <c r="E1530" s="813"/>
      <c r="F1530" s="813"/>
      <c r="G1530" s="813" t="s">
        <v>191</v>
      </c>
      <c r="H1530" s="813"/>
      <c r="I1530" s="813"/>
      <c r="J1530" s="813" t="s">
        <v>148</v>
      </c>
      <c r="K1530" s="813"/>
      <c r="L1530" s="813"/>
      <c r="M1530" s="813" t="s">
        <v>224</v>
      </c>
      <c r="N1530" s="813"/>
      <c r="O1530" s="813"/>
      <c r="P1530" s="813"/>
      <c r="Q1530" s="822" t="s">
        <v>196</v>
      </c>
      <c r="R1530" s="822"/>
      <c r="S1530" s="822"/>
      <c r="T1530" s="822"/>
      <c r="U1530" s="813" t="s">
        <v>233</v>
      </c>
      <c r="V1530" s="813"/>
      <c r="W1530" s="813"/>
      <c r="X1530" s="815"/>
    </row>
    <row r="1531" spans="1:24" ht="15" customHeight="1">
      <c r="A1531" s="817"/>
      <c r="B1531" s="820"/>
      <c r="C1531" s="821"/>
      <c r="D1531" s="813">
        <f>'statement of marks'!HJ54</f>
        <v>1200</v>
      </c>
      <c r="E1531" s="813"/>
      <c r="F1531" s="813"/>
      <c r="G1531" s="813">
        <f>'statement of marks'!HK54</f>
        <v>1095</v>
      </c>
      <c r="H1531" s="813"/>
      <c r="I1531" s="813"/>
      <c r="J1531" s="814">
        <f>'statement of marks'!HL54</f>
        <v>91.25</v>
      </c>
      <c r="K1531" s="814"/>
      <c r="L1531" s="814"/>
      <c r="M1531" s="813" t="str">
        <f>'statement of marks'!HO54</f>
        <v>A</v>
      </c>
      <c r="N1531" s="813"/>
      <c r="O1531" s="813"/>
      <c r="P1531" s="813"/>
      <c r="Q1531" s="813">
        <f>'statement of marks'!HN54</f>
        <v>6.9999999999999982</v>
      </c>
      <c r="R1531" s="813"/>
      <c r="S1531" s="813"/>
      <c r="T1531" s="813"/>
      <c r="U1531" s="813" t="str">
        <f>'statement of marks'!HI54</f>
        <v>PASSED</v>
      </c>
      <c r="V1531" s="813"/>
      <c r="W1531" s="813"/>
      <c r="X1531" s="815"/>
    </row>
    <row r="1532" spans="1:24" ht="15" customHeight="1">
      <c r="A1532" s="283"/>
      <c r="B1532" s="811" t="s">
        <v>177</v>
      </c>
      <c r="C1532" s="812"/>
      <c r="D1532" s="792"/>
      <c r="E1532" s="792"/>
      <c r="F1532" s="792"/>
      <c r="G1532" s="792"/>
      <c r="H1532" s="792"/>
      <c r="I1532" s="792"/>
      <c r="J1532" s="792"/>
      <c r="K1532" s="792"/>
      <c r="L1532" s="792"/>
      <c r="M1532" s="792"/>
      <c r="N1532" s="792"/>
      <c r="O1532" s="792"/>
      <c r="P1532" s="792"/>
      <c r="Q1532" s="792"/>
      <c r="R1532" s="792"/>
      <c r="S1532" s="792"/>
      <c r="T1532" s="792"/>
      <c r="U1532" s="793"/>
      <c r="V1532" s="794"/>
      <c r="W1532" s="794"/>
      <c r="X1532" s="804"/>
    </row>
    <row r="1533" spans="1:24" ht="15" customHeight="1">
      <c r="A1533" s="283"/>
      <c r="B1533" s="809" t="s">
        <v>162</v>
      </c>
      <c r="C1533" s="810"/>
      <c r="D1533" s="792"/>
      <c r="E1533" s="792"/>
      <c r="F1533" s="792"/>
      <c r="G1533" s="792"/>
      <c r="H1533" s="792"/>
      <c r="I1533" s="792"/>
      <c r="J1533" s="792"/>
      <c r="K1533" s="792"/>
      <c r="L1533" s="792"/>
      <c r="M1533" s="792"/>
      <c r="N1533" s="792"/>
      <c r="O1533" s="792"/>
      <c r="P1533" s="792"/>
      <c r="Q1533" s="792"/>
      <c r="R1533" s="792"/>
      <c r="S1533" s="792"/>
      <c r="T1533" s="792"/>
      <c r="U1533" s="796"/>
      <c r="V1533" s="797"/>
      <c r="W1533" s="797"/>
      <c r="X1533" s="805"/>
    </row>
    <row r="1534" spans="1:24" ht="15" customHeight="1">
      <c r="A1534" s="283"/>
      <c r="B1534" s="811" t="s">
        <v>163</v>
      </c>
      <c r="C1534" s="812"/>
      <c r="D1534" s="792"/>
      <c r="E1534" s="792"/>
      <c r="F1534" s="792"/>
      <c r="G1534" s="792"/>
      <c r="H1534" s="792"/>
      <c r="I1534" s="792"/>
      <c r="J1534" s="792"/>
      <c r="K1534" s="792"/>
      <c r="L1534" s="792"/>
      <c r="M1534" s="792"/>
      <c r="N1534" s="792"/>
      <c r="O1534" s="792"/>
      <c r="P1534" s="792"/>
      <c r="Q1534" s="793" t="s">
        <v>225</v>
      </c>
      <c r="R1534" s="794"/>
      <c r="S1534" s="794"/>
      <c r="T1534" s="795"/>
      <c r="U1534" s="806"/>
      <c r="V1534" s="807"/>
      <c r="W1534" s="807"/>
      <c r="X1534" s="808"/>
    </row>
    <row r="1535" spans="1:24" ht="15" customHeight="1">
      <c r="A1535" s="283"/>
      <c r="B1535" s="802" t="s">
        <v>164</v>
      </c>
      <c r="C1535" s="803"/>
      <c r="D1535" s="792"/>
      <c r="E1535" s="792"/>
      <c r="F1535" s="792"/>
      <c r="G1535" s="792"/>
      <c r="H1535" s="792"/>
      <c r="I1535" s="792"/>
      <c r="J1535" s="792"/>
      <c r="K1535" s="792"/>
      <c r="L1535" s="792"/>
      <c r="M1535" s="792"/>
      <c r="N1535" s="792"/>
      <c r="O1535" s="792"/>
      <c r="P1535" s="792"/>
      <c r="Q1535" s="796"/>
      <c r="R1535" s="797"/>
      <c r="S1535" s="797"/>
      <c r="T1535" s="798"/>
      <c r="U1535" s="785" t="s">
        <v>164</v>
      </c>
      <c r="V1535" s="785"/>
      <c r="W1535" s="785"/>
      <c r="X1535" s="786"/>
    </row>
    <row r="1536" spans="1:24" ht="15" customHeight="1" thickBot="1">
      <c r="A1536" s="282"/>
      <c r="B1536" s="787" t="s">
        <v>226</v>
      </c>
      <c r="C1536" s="788"/>
      <c r="D1536" s="789"/>
      <c r="E1536" s="789"/>
      <c r="F1536" s="789"/>
      <c r="G1536" s="789"/>
      <c r="H1536" s="789"/>
      <c r="I1536" s="789"/>
      <c r="J1536" s="789"/>
      <c r="K1536" s="789"/>
      <c r="L1536" s="789"/>
      <c r="M1536" s="789"/>
      <c r="N1536" s="789"/>
      <c r="O1536" s="789"/>
      <c r="P1536" s="789"/>
      <c r="Q1536" s="799"/>
      <c r="R1536" s="800"/>
      <c r="S1536" s="800"/>
      <c r="T1536" s="801"/>
      <c r="U1536" s="790" t="s">
        <v>180</v>
      </c>
      <c r="V1536" s="790"/>
      <c r="W1536" s="790"/>
      <c r="X1536" s="791"/>
    </row>
    <row r="1537" spans="1:24" ht="15" customHeight="1">
      <c r="A1537" s="285"/>
      <c r="B1537" s="765" t="s">
        <v>179</v>
      </c>
      <c r="C1537" s="766"/>
      <c r="D1537" s="766"/>
      <c r="E1537" s="766"/>
      <c r="F1537" s="766"/>
      <c r="G1537" s="766"/>
      <c r="H1537" s="766"/>
      <c r="I1537" s="766"/>
      <c r="J1537" s="766"/>
      <c r="K1537" s="766"/>
      <c r="L1537" s="766"/>
      <c r="M1537" s="766"/>
      <c r="N1537" s="766"/>
      <c r="O1537" s="766"/>
      <c r="P1537" s="766"/>
      <c r="Q1537" s="766"/>
      <c r="R1537" s="766"/>
      <c r="S1537" s="766"/>
      <c r="T1537" s="766"/>
      <c r="U1537" s="766"/>
      <c r="V1537" s="766"/>
      <c r="W1537" s="766"/>
      <c r="X1537" s="767"/>
    </row>
    <row r="1538" spans="1:24" ht="15" customHeight="1">
      <c r="A1538" s="283"/>
      <c r="B1538" s="768" t="str">
        <f>IF('statement of marks'!$A$1="","",'statement of marks'!$A$1)</f>
        <v>GOVT. HR. SEC. SCHOOL, MARJEEVI, NIMBAHERA</v>
      </c>
      <c r="C1538" s="769"/>
      <c r="D1538" s="769"/>
      <c r="E1538" s="769"/>
      <c r="F1538" s="769"/>
      <c r="G1538" s="769"/>
      <c r="H1538" s="769"/>
      <c r="I1538" s="769"/>
      <c r="J1538" s="769"/>
      <c r="K1538" s="769"/>
      <c r="L1538" s="769"/>
      <c r="M1538" s="769"/>
      <c r="N1538" s="769"/>
      <c r="O1538" s="769"/>
      <c r="P1538" s="769"/>
      <c r="Q1538" s="769"/>
      <c r="R1538" s="769"/>
      <c r="S1538" s="769"/>
      <c r="T1538" s="769"/>
      <c r="U1538" s="769"/>
      <c r="V1538" s="769"/>
      <c r="W1538" s="769"/>
      <c r="X1538" s="770"/>
    </row>
    <row r="1539" spans="1:24" ht="15" customHeight="1">
      <c r="A1539" s="283"/>
      <c r="B1539" s="771" t="s">
        <v>118</v>
      </c>
      <c r="C1539" s="771"/>
      <c r="D1539" s="771" t="str">
        <f>IF('statement of marks'!$H$3="","",'statement of marks'!$H$3)</f>
        <v>2022-23</v>
      </c>
      <c r="E1539" s="771"/>
      <c r="F1539" s="771"/>
      <c r="G1539" s="771"/>
      <c r="H1539" s="771"/>
      <c r="I1539" s="771"/>
      <c r="J1539" s="771"/>
      <c r="K1539" s="771"/>
      <c r="L1539" s="771"/>
      <c r="M1539" s="771"/>
      <c r="N1539" s="771"/>
      <c r="O1539" s="771"/>
      <c r="P1539" s="771"/>
      <c r="Q1539" s="771"/>
      <c r="R1539" s="771"/>
      <c r="S1539" s="771"/>
      <c r="T1539" s="771"/>
      <c r="U1539" s="771"/>
      <c r="V1539" s="771"/>
      <c r="W1539" s="771"/>
      <c r="X1539" s="772"/>
    </row>
    <row r="1540" spans="1:24" ht="15" customHeight="1">
      <c r="A1540" s="283"/>
      <c r="B1540" s="771" t="s">
        <v>158</v>
      </c>
      <c r="C1540" s="771"/>
      <c r="D1540" s="771" t="str">
        <f>IF('statement of marks'!I55="","",'statement of marks'!I55)</f>
        <v>A49</v>
      </c>
      <c r="E1540" s="771"/>
      <c r="F1540" s="771"/>
      <c r="G1540" s="771"/>
      <c r="H1540" s="771"/>
      <c r="I1540" s="771"/>
      <c r="J1540" s="771"/>
      <c r="K1540" s="771"/>
      <c r="L1540" s="771"/>
      <c r="M1540" s="771"/>
      <c r="N1540" s="771"/>
      <c r="O1540" s="771"/>
      <c r="P1540" s="771"/>
      <c r="Q1540" s="771"/>
      <c r="R1540" s="771"/>
      <c r="S1540" s="771"/>
      <c r="T1540" s="771"/>
      <c r="U1540" s="771"/>
      <c r="V1540" s="771"/>
      <c r="W1540" s="771"/>
      <c r="X1540" s="772"/>
    </row>
    <row r="1541" spans="1:24" ht="15" customHeight="1">
      <c r="A1541" s="283"/>
      <c r="B1541" s="771" t="s">
        <v>20</v>
      </c>
      <c r="C1541" s="771"/>
      <c r="D1541" s="771" t="str">
        <f>IF('statement of marks'!J55="","",'statement of marks'!J55)</f>
        <v>B49</v>
      </c>
      <c r="E1541" s="771"/>
      <c r="F1541" s="771"/>
      <c r="G1541" s="771"/>
      <c r="H1541" s="771"/>
      <c r="I1541" s="771"/>
      <c r="J1541" s="771"/>
      <c r="K1541" s="771"/>
      <c r="L1541" s="771"/>
      <c r="M1541" s="771"/>
      <c r="N1541" s="771"/>
      <c r="O1541" s="771"/>
      <c r="P1541" s="771"/>
      <c r="Q1541" s="771"/>
      <c r="R1541" s="771"/>
      <c r="S1541" s="771"/>
      <c r="T1541" s="771"/>
      <c r="U1541" s="771"/>
      <c r="V1541" s="771"/>
      <c r="W1541" s="771"/>
      <c r="X1541" s="772"/>
    </row>
    <row r="1542" spans="1:24" ht="15" customHeight="1">
      <c r="A1542" s="283"/>
      <c r="B1542" s="773" t="s">
        <v>21</v>
      </c>
      <c r="C1542" s="773"/>
      <c r="D1542" s="773" t="str">
        <f>IF('statement of marks'!K55="","",'statement of marks'!K55)</f>
        <v>C49</v>
      </c>
      <c r="E1542" s="773"/>
      <c r="F1542" s="773"/>
      <c r="G1542" s="771"/>
      <c r="H1542" s="771"/>
      <c r="I1542" s="771"/>
      <c r="J1542" s="771"/>
      <c r="K1542" s="771"/>
      <c r="L1542" s="771"/>
      <c r="M1542" s="771"/>
      <c r="N1542" s="771"/>
      <c r="O1542" s="771"/>
      <c r="P1542" s="771"/>
      <c r="Q1542" s="771"/>
      <c r="R1542" s="771"/>
      <c r="S1542" s="771"/>
      <c r="T1542" s="771"/>
      <c r="U1542" s="771"/>
      <c r="V1542" s="771"/>
      <c r="W1542" s="771"/>
      <c r="X1542" s="772"/>
    </row>
    <row r="1543" spans="1:24" ht="15" customHeight="1">
      <c r="A1543" s="283"/>
      <c r="B1543" s="771" t="s">
        <v>159</v>
      </c>
      <c r="C1543" s="771"/>
      <c r="D1543" s="771" t="str">
        <f>IF('statement of marks'!$G$3="","",'statement of marks'!$G$3)</f>
        <v>6 A</v>
      </c>
      <c r="E1543" s="771"/>
      <c r="F1543" s="774"/>
      <c r="G1543" s="775" t="s">
        <v>160</v>
      </c>
      <c r="H1543" s="775"/>
      <c r="I1543" s="775"/>
      <c r="J1543" s="775">
        <f>IF('statement of marks'!D55="","",'statement of marks'!D55)</f>
        <v>849</v>
      </c>
      <c r="K1543" s="775"/>
      <c r="L1543" s="775"/>
      <c r="M1543" s="776" t="s">
        <v>79</v>
      </c>
      <c r="N1543" s="938"/>
      <c r="O1543" s="775"/>
      <c r="P1543" s="775"/>
      <c r="Q1543" s="775" t="str">
        <f>IF('statement of marks'!F55="","",'statement of marks'!F55)</f>
        <v/>
      </c>
      <c r="R1543" s="775"/>
      <c r="S1543" s="775"/>
      <c r="T1543" s="777"/>
      <c r="U1543" s="778" t="str">
        <f>IF('statement of marks'!$I$3="","",'statement of marks'!$I$3)</f>
        <v>SCHOOL DISE CODE</v>
      </c>
      <c r="V1543" s="779"/>
      <c r="W1543" s="779"/>
      <c r="X1543" s="780"/>
    </row>
    <row r="1544" spans="1:24" ht="15" customHeight="1">
      <c r="A1544" s="283"/>
      <c r="B1544" s="263" t="s">
        <v>172</v>
      </c>
      <c r="C1544" s="264"/>
      <c r="D1544" s="781" t="str">
        <f>IF('statement of marks'!G55="","",'statement of marks'!G55)</f>
        <v/>
      </c>
      <c r="E1544" s="782"/>
      <c r="F1544" s="782"/>
      <c r="G1544" s="834" t="str">
        <f>IF('statement of marks'!H55="","",'statement of marks'!H55)</f>
        <v/>
      </c>
      <c r="H1544" s="834"/>
      <c r="I1544" s="834"/>
      <c r="J1544" s="834"/>
      <c r="K1544" s="834"/>
      <c r="L1544" s="834"/>
      <c r="M1544" s="834"/>
      <c r="N1544" s="834"/>
      <c r="O1544" s="834"/>
      <c r="P1544" s="834"/>
      <c r="Q1544" s="834"/>
      <c r="R1544" s="834"/>
      <c r="S1544" s="834"/>
      <c r="T1544" s="835"/>
      <c r="U1544" s="774" t="str">
        <f>IF('statement of marks'!$J$3="","",'statement of marks'!$J$3)</f>
        <v>08291009401</v>
      </c>
      <c r="V1544" s="784"/>
      <c r="W1544" s="784"/>
      <c r="X1544" s="836"/>
    </row>
    <row r="1545" spans="1:24" ht="15" customHeight="1">
      <c r="A1545" s="283"/>
      <c r="B1545" s="265" t="s">
        <v>161</v>
      </c>
      <c r="C1545" s="266" t="s">
        <v>166</v>
      </c>
      <c r="D1545" s="837" t="s">
        <v>168</v>
      </c>
      <c r="E1545" s="837"/>
      <c r="F1545" s="837"/>
      <c r="G1545" s="837" t="s">
        <v>169</v>
      </c>
      <c r="H1545" s="837"/>
      <c r="I1545" s="837"/>
      <c r="J1545" s="837" t="s">
        <v>170</v>
      </c>
      <c r="K1545" s="837"/>
      <c r="L1545" s="837"/>
      <c r="M1545" s="838" t="s">
        <v>171</v>
      </c>
      <c r="N1545" s="838"/>
      <c r="O1545" s="838"/>
      <c r="P1545" s="838"/>
      <c r="Q1545" s="839" t="s">
        <v>217</v>
      </c>
      <c r="R1545" s="841" t="s">
        <v>91</v>
      </c>
      <c r="S1545" s="841"/>
      <c r="T1545" s="841"/>
      <c r="U1545" s="842"/>
      <c r="V1545" s="783" t="s">
        <v>218</v>
      </c>
      <c r="W1545" s="783"/>
      <c r="X1545" s="831"/>
    </row>
    <row r="1546" spans="1:24" ht="15" customHeight="1">
      <c r="A1546" s="283"/>
      <c r="B1546" s="265"/>
      <c r="C1546" s="266"/>
      <c r="D1546" s="267" t="s">
        <v>219</v>
      </c>
      <c r="E1546" s="267" t="s">
        <v>220</v>
      </c>
      <c r="F1546" s="268" t="s">
        <v>221</v>
      </c>
      <c r="G1546" s="267" t="s">
        <v>219</v>
      </c>
      <c r="H1546" s="267" t="s">
        <v>220</v>
      </c>
      <c r="I1546" s="268" t="s">
        <v>221</v>
      </c>
      <c r="J1546" s="267" t="s">
        <v>219</v>
      </c>
      <c r="K1546" s="267" t="s">
        <v>220</v>
      </c>
      <c r="L1546" s="268" t="s">
        <v>221</v>
      </c>
      <c r="M1546" s="267" t="s">
        <v>219</v>
      </c>
      <c r="N1546" s="943" t="s">
        <v>332</v>
      </c>
      <c r="O1546" s="267" t="s">
        <v>220</v>
      </c>
      <c r="P1546" s="268" t="s">
        <v>221</v>
      </c>
      <c r="Q1546" s="840"/>
      <c r="R1546" s="267" t="s">
        <v>219</v>
      </c>
      <c r="S1546" s="943" t="s">
        <v>332</v>
      </c>
      <c r="T1546" s="267" t="s">
        <v>220</v>
      </c>
      <c r="U1546" s="268" t="s">
        <v>221</v>
      </c>
      <c r="V1546" s="269" t="s">
        <v>26</v>
      </c>
      <c r="W1546" s="270" t="s">
        <v>222</v>
      </c>
      <c r="X1546" s="271" t="s">
        <v>69</v>
      </c>
    </row>
    <row r="1547" spans="1:24" ht="15" customHeight="1">
      <c r="A1547" s="284"/>
      <c r="B1547" s="832" t="s">
        <v>167</v>
      </c>
      <c r="C1547" s="833"/>
      <c r="D1547" s="272">
        <f>IF('statement of marks'!L$6="","",'statement of marks'!L$6)</f>
        <v>5</v>
      </c>
      <c r="E1547" s="272">
        <f>IF('statement of marks'!M$6="","",'statement of marks'!M$6)</f>
        <v>5</v>
      </c>
      <c r="F1547" s="273">
        <f>IF('statement of marks'!N$6="","",'statement of marks'!N$6)</f>
        <v>10</v>
      </c>
      <c r="G1547" s="272">
        <f>IF('statement of marks'!O$6="","",'statement of marks'!O$6)</f>
        <v>5</v>
      </c>
      <c r="H1547" s="272">
        <f>IF('statement of marks'!P$6="","",'statement of marks'!P$6)</f>
        <v>5</v>
      </c>
      <c r="I1547" s="273">
        <f>IF('statement of marks'!Q$6="","",'statement of marks'!Q$6)</f>
        <v>10</v>
      </c>
      <c r="J1547" s="272">
        <f>IF('statement of marks'!R$6="","",'statement of marks'!R$6)</f>
        <v>5</v>
      </c>
      <c r="K1547" s="272">
        <f>IF('statement of marks'!S$6="","",'statement of marks'!S$6)</f>
        <v>5</v>
      </c>
      <c r="L1547" s="273">
        <f>IF('statement of marks'!T$6="","",'statement of marks'!T$6)</f>
        <v>10</v>
      </c>
      <c r="M1547" s="272">
        <f>IF('statement of marks'!V$6="","",'statement of marks'!V$6)</f>
        <v>30</v>
      </c>
      <c r="N1547" s="944">
        <f>IF('statement of marks'!W$6="","",'statement of marks'!W$6)</f>
        <v>30</v>
      </c>
      <c r="O1547" s="272">
        <f>IF('statement of marks'!X$6="","",'statement of marks'!X$6)</f>
        <v>10</v>
      </c>
      <c r="P1547" s="273">
        <f>IF('statement of marks'!Y$6="","",'statement of marks'!Y$6)</f>
        <v>70</v>
      </c>
      <c r="Q1547" s="274">
        <f>IF('statement of marks'!Z$6="","",'statement of marks'!Z$6)</f>
        <v>100</v>
      </c>
      <c r="R1547" s="272">
        <f>IF('statement of marks'!AA$6="","",'statement of marks'!AA$6)</f>
        <v>40</v>
      </c>
      <c r="S1547" s="944">
        <f>IF('statement of marks'!AB$6="","",'statement of marks'!AB$6)</f>
        <v>40</v>
      </c>
      <c r="T1547" s="272">
        <f>IF('statement of marks'!AC$6="","",'statement of marks'!AC$6)</f>
        <v>20</v>
      </c>
      <c r="U1547" s="273">
        <f>IF('statement of marks'!AD$6="","",'statement of marks'!AD$6)</f>
        <v>100</v>
      </c>
      <c r="V1547" s="275">
        <f>IF('statement of marks'!AE$6="","",'statement of marks'!AE$6)</f>
        <v>200</v>
      </c>
      <c r="W1547" s="272" t="str">
        <f>IF('statement of marks'!AF$6="","",'statement of marks'!AF$6)</f>
        <v/>
      </c>
      <c r="X1547" s="276" t="str">
        <f>IF('statement of marks'!AG$6="","",'statement of marks'!AG$6)</f>
        <v/>
      </c>
    </row>
    <row r="1548" spans="1:24" ht="15" customHeight="1">
      <c r="A1548" s="283"/>
      <c r="B1548" s="774" t="str">
        <f>IF('statement of marks'!$L$3="","",'statement of marks'!$L$3)</f>
        <v>HINDI</v>
      </c>
      <c r="C1548" s="784"/>
      <c r="D1548" s="270">
        <f>IF('statement of marks'!L55="","",'statement of marks'!L55)</f>
        <v>5</v>
      </c>
      <c r="E1548" s="270">
        <f>IF('statement of marks'!M55="","",'statement of marks'!M55)</f>
        <v>5</v>
      </c>
      <c r="F1548" s="277">
        <f>IF('statement of marks'!N55="","",'statement of marks'!N55)</f>
        <v>10</v>
      </c>
      <c r="G1548" s="270">
        <f>IF('statement of marks'!O55="","",'statement of marks'!O55)</f>
        <v>5</v>
      </c>
      <c r="H1548" s="270">
        <f>IF('statement of marks'!P55="","",'statement of marks'!P55)</f>
        <v>5</v>
      </c>
      <c r="I1548" s="277">
        <f>IF('statement of marks'!Q55="","",'statement of marks'!Q55)</f>
        <v>10</v>
      </c>
      <c r="J1548" s="270">
        <f>IF('statement of marks'!R55="","",'statement of marks'!R55)</f>
        <v>5</v>
      </c>
      <c r="K1548" s="270">
        <f>IF('statement of marks'!S55="","",'statement of marks'!S55)</f>
        <v>5</v>
      </c>
      <c r="L1548" s="277">
        <f>IF('statement of marks'!T55="","",'statement of marks'!T55)</f>
        <v>10</v>
      </c>
      <c r="M1548" s="270">
        <f>IF('statement of marks'!V55="","",'statement of marks'!V55)</f>
        <v>22</v>
      </c>
      <c r="N1548" s="944">
        <f>IF('statement of marks'!W55="","",'statement of marks'!W55)</f>
        <v>22</v>
      </c>
      <c r="O1548" s="270">
        <f>IF('statement of marks'!X55="","",'statement of marks'!X55)</f>
        <v>2</v>
      </c>
      <c r="P1548" s="277">
        <f>IF('statement of marks'!Y55="","",'statement of marks'!Y55)</f>
        <v>46</v>
      </c>
      <c r="Q1548" s="278">
        <f>IF('statement of marks'!Z55="","",'statement of marks'!Z55)</f>
        <v>76</v>
      </c>
      <c r="R1548" s="270">
        <f>IF('statement of marks'!AA55="","",'statement of marks'!AA55)</f>
        <v>32</v>
      </c>
      <c r="S1548" s="944">
        <f>IF('statement of marks'!AB55="","",'statement of marks'!AB55)</f>
        <v>32</v>
      </c>
      <c r="T1548" s="270">
        <f>IF('statement of marks'!AC55="","",'statement of marks'!AC55)</f>
        <v>20</v>
      </c>
      <c r="U1548" s="277">
        <f>IF('statement of marks'!AD55="","",'statement of marks'!AD55)</f>
        <v>84</v>
      </c>
      <c r="V1548" s="279">
        <f>IF('statement of marks'!AE55="","",'statement of marks'!AE55)</f>
        <v>160</v>
      </c>
      <c r="W1548" s="270">
        <f>IF('statement of marks'!AF55="","",'statement of marks'!AF55)</f>
        <v>80</v>
      </c>
      <c r="X1548" s="271" t="str">
        <f>IF('statement of marks'!AG55="","",'statement of marks'!AG55)</f>
        <v>B</v>
      </c>
    </row>
    <row r="1549" spans="1:24" ht="15" customHeight="1">
      <c r="A1549" s="283"/>
      <c r="B1549" s="774" t="str">
        <f>IF('statement of marks'!$AJ$3="","",'statement of marks'!$AJ$3)</f>
        <v>ENGLISH</v>
      </c>
      <c r="C1549" s="784"/>
      <c r="D1549" s="270">
        <f>IF('statement of marks'!AJ55="","",'statement of marks'!AJ55)</f>
        <v>5</v>
      </c>
      <c r="E1549" s="270">
        <f>IF('statement of marks'!AK55="","",'statement of marks'!AK55)</f>
        <v>5</v>
      </c>
      <c r="F1549" s="277">
        <f>IF('statement of marks'!AL55="","",'statement of marks'!AL55)</f>
        <v>10</v>
      </c>
      <c r="G1549" s="270">
        <f>IF('statement of marks'!AM55="","",'statement of marks'!AM55)</f>
        <v>5</v>
      </c>
      <c r="H1549" s="270">
        <f>IF('statement of marks'!AN55="","",'statement of marks'!AN55)</f>
        <v>5</v>
      </c>
      <c r="I1549" s="277">
        <f>IF('statement of marks'!AO55="","",'statement of marks'!AO55)</f>
        <v>10</v>
      </c>
      <c r="J1549" s="270">
        <f>IF('statement of marks'!AP55="","",'statement of marks'!AP55)</f>
        <v>5</v>
      </c>
      <c r="K1549" s="270">
        <f>IF('statement of marks'!AQ55="","",'statement of marks'!AQ55)</f>
        <v>5</v>
      </c>
      <c r="L1549" s="277">
        <f>IF('statement of marks'!AR55="","",'statement of marks'!AR55)</f>
        <v>10</v>
      </c>
      <c r="M1549" s="270">
        <f>IF('statement of marks'!AT55="","",'statement of marks'!AT55)</f>
        <v>22</v>
      </c>
      <c r="N1549" s="944">
        <f>IF('statement of marks'!AU55="","",'statement of marks'!AU55)</f>
        <v>22</v>
      </c>
      <c r="O1549" s="270">
        <f>IF('statement of marks'!AV55="","",'statement of marks'!AV55)</f>
        <v>2</v>
      </c>
      <c r="P1549" s="277">
        <f>IF('statement of marks'!AW55="","",'statement of marks'!AW55)</f>
        <v>46</v>
      </c>
      <c r="Q1549" s="278">
        <f>IF('statement of marks'!AX55="","",'statement of marks'!AX55)</f>
        <v>76</v>
      </c>
      <c r="R1549" s="270">
        <f>IF('statement of marks'!AY55="","",'statement of marks'!AY55)</f>
        <v>32</v>
      </c>
      <c r="S1549" s="944">
        <f>IF('statement of marks'!AZ55="","",'statement of marks'!AZ55)</f>
        <v>32</v>
      </c>
      <c r="T1549" s="270">
        <f>IF('statement of marks'!BA55="","",'statement of marks'!BA55)</f>
        <v>20</v>
      </c>
      <c r="U1549" s="277">
        <f>IF('statement of marks'!BB55="","",'statement of marks'!BB55)</f>
        <v>84</v>
      </c>
      <c r="V1549" s="279">
        <f>IF('statement of marks'!BC55="","",'statement of marks'!BC55)</f>
        <v>160</v>
      </c>
      <c r="W1549" s="270">
        <f>IF('statement of marks'!BD55="","",'statement of marks'!BD55)</f>
        <v>80</v>
      </c>
      <c r="X1549" s="271" t="str">
        <f>IF('statement of marks'!BE55="","",'statement of marks'!BE55)</f>
        <v>B</v>
      </c>
    </row>
    <row r="1550" spans="1:24" ht="15" customHeight="1">
      <c r="A1550" s="283"/>
      <c r="B1550" s="774" t="str">
        <f>IF('statement of marks'!BH55="s","SANSKRIT",IF('statement of marks'!BH55="u","URDU",IF('statement of marks'!BH55="g","GUJRATI",IF('statement of marks'!BH55="p","PUNJABI",IF('statement of marks'!BH55="sd","fla/kh","THIRD LANGUAGE")))))</f>
        <v>SANSKRIT</v>
      </c>
      <c r="C1550" s="784"/>
      <c r="D1550" s="270">
        <f>IF('statement of marks'!BI55="","",'statement of marks'!BI55)</f>
        <v>5</v>
      </c>
      <c r="E1550" s="270">
        <f>IF('statement of marks'!BJ55="","",'statement of marks'!BJ55)</f>
        <v>5</v>
      </c>
      <c r="F1550" s="277">
        <f>IF('statement of marks'!BK55="","",'statement of marks'!BK55)</f>
        <v>10</v>
      </c>
      <c r="G1550" s="270">
        <f>IF('statement of marks'!BL55="","",'statement of marks'!BL55)</f>
        <v>5</v>
      </c>
      <c r="H1550" s="270">
        <f>IF('statement of marks'!BM55="","",'statement of marks'!BM55)</f>
        <v>5</v>
      </c>
      <c r="I1550" s="277">
        <f>IF('statement of marks'!BN55="","",'statement of marks'!BN55)</f>
        <v>10</v>
      </c>
      <c r="J1550" s="270">
        <f>IF('statement of marks'!BO55="","",'statement of marks'!BO55)</f>
        <v>5</v>
      </c>
      <c r="K1550" s="270">
        <f>IF('statement of marks'!BP55="","",'statement of marks'!BP55)</f>
        <v>5</v>
      </c>
      <c r="L1550" s="277">
        <f>IF('statement of marks'!BQ55="","",'statement of marks'!BQ55)</f>
        <v>10</v>
      </c>
      <c r="M1550" s="270">
        <f>IF('statement of marks'!BS55="","",'statement of marks'!BS55)</f>
        <v>50</v>
      </c>
      <c r="N1550" s="944"/>
      <c r="O1550" s="270">
        <f>IF('statement of marks'!BT55="","",'statement of marks'!BT55)</f>
        <v>20</v>
      </c>
      <c r="P1550" s="277">
        <f>IF('statement of marks'!BU55="","",'statement of marks'!BU55)</f>
        <v>70</v>
      </c>
      <c r="Q1550" s="278">
        <f>IF('statement of marks'!BV55="","",'statement of marks'!BV55)</f>
        <v>100</v>
      </c>
      <c r="R1550" s="270">
        <f>IF('statement of marks'!BW55="","",'statement of marks'!BW55)</f>
        <v>70</v>
      </c>
      <c r="S1550" s="944"/>
      <c r="T1550" s="270">
        <f>IF('statement of marks'!BX55="","",'statement of marks'!BX55)</f>
        <v>30</v>
      </c>
      <c r="U1550" s="277">
        <f>IF('statement of marks'!BY55="","",'statement of marks'!BY55)</f>
        <v>100</v>
      </c>
      <c r="V1550" s="279">
        <f>IF('statement of marks'!BZ55="","",'statement of marks'!BZ55)</f>
        <v>200</v>
      </c>
      <c r="W1550" s="270">
        <f>IF('statement of marks'!CA55="","",'statement of marks'!CA55)</f>
        <v>100</v>
      </c>
      <c r="X1550" s="271" t="str">
        <f>IF('statement of marks'!CB55="","",'statement of marks'!CB55)</f>
        <v>A</v>
      </c>
    </row>
    <row r="1551" spans="1:24" ht="15" customHeight="1">
      <c r="A1551" s="283"/>
      <c r="B1551" s="774" t="str">
        <f>IF('statement of marks'!$CE$3="","",'statement of marks'!$CE$3)</f>
        <v>MATHEMATICS</v>
      </c>
      <c r="C1551" s="784"/>
      <c r="D1551" s="270">
        <f>IF('statement of marks'!CE55="","",'statement of marks'!CE55)</f>
        <v>5</v>
      </c>
      <c r="E1551" s="270">
        <f>IF('statement of marks'!CF55="","",'statement of marks'!CF55)</f>
        <v>5</v>
      </c>
      <c r="F1551" s="277">
        <f>IF('statement of marks'!CG55="","",'statement of marks'!CG55)</f>
        <v>10</v>
      </c>
      <c r="G1551" s="270">
        <f>IF('statement of marks'!CH55="","",'statement of marks'!CH55)</f>
        <v>5</v>
      </c>
      <c r="H1551" s="270">
        <f>IF('statement of marks'!CI55="","",'statement of marks'!CI55)</f>
        <v>5</v>
      </c>
      <c r="I1551" s="277">
        <f>IF('statement of marks'!CJ55="","",'statement of marks'!CJ55)</f>
        <v>10</v>
      </c>
      <c r="J1551" s="270">
        <f>IF('statement of marks'!CK55="","",'statement of marks'!CK55)</f>
        <v>5</v>
      </c>
      <c r="K1551" s="270">
        <f>IF('statement of marks'!CL55="","",'statement of marks'!CL55)</f>
        <v>5</v>
      </c>
      <c r="L1551" s="277">
        <f>IF('statement of marks'!CM55="","",'statement of marks'!CM55)</f>
        <v>10</v>
      </c>
      <c r="M1551" s="270">
        <f>IF('statement of marks'!CO55="","",'statement of marks'!CO55)</f>
        <v>22</v>
      </c>
      <c r="N1551" s="944">
        <f>IF('statement of marks'!CP55="","",'statement of marks'!CP55)</f>
        <v>22</v>
      </c>
      <c r="O1551" s="270">
        <f>IF('statement of marks'!CQ55="","",'statement of marks'!CQ55)</f>
        <v>2</v>
      </c>
      <c r="P1551" s="277">
        <f>IF('statement of marks'!CR55="","",'statement of marks'!CR55)</f>
        <v>46</v>
      </c>
      <c r="Q1551" s="278">
        <f>IF('statement of marks'!CS55="","",'statement of marks'!CS55)</f>
        <v>76</v>
      </c>
      <c r="R1551" s="270">
        <f>IF('statement of marks'!CT55="","",'statement of marks'!CT55)</f>
        <v>32</v>
      </c>
      <c r="S1551" s="944">
        <f>IF('statement of marks'!CU55="","",'statement of marks'!CU55)</f>
        <v>32</v>
      </c>
      <c r="T1551" s="270">
        <f>IF('statement of marks'!CV55="","",'statement of marks'!CV55)</f>
        <v>20</v>
      </c>
      <c r="U1551" s="277">
        <f>IF('statement of marks'!CW55="","",'statement of marks'!CW55)</f>
        <v>84</v>
      </c>
      <c r="V1551" s="279">
        <f>IF('statement of marks'!CX55="","",'statement of marks'!CX55)</f>
        <v>160</v>
      </c>
      <c r="W1551" s="270">
        <f>IF('statement of marks'!CY55="","",'statement of marks'!CY55)</f>
        <v>80</v>
      </c>
      <c r="X1551" s="271" t="str">
        <f>IF('statement of marks'!CZ55="","",'statement of marks'!CZ55)</f>
        <v>B</v>
      </c>
    </row>
    <row r="1552" spans="1:24" ht="15" customHeight="1">
      <c r="A1552" s="283"/>
      <c r="B1552" s="774" t="str">
        <f>IF('statement of marks'!$DC$3="","",'statement of marks'!$DC$3)</f>
        <v>SCIENCE</v>
      </c>
      <c r="C1552" s="784"/>
      <c r="D1552" s="270">
        <f>IF('statement of marks'!DC55="","",'statement of marks'!DC55)</f>
        <v>5</v>
      </c>
      <c r="E1552" s="270">
        <f>IF('statement of marks'!DD55="","",'statement of marks'!DD55)</f>
        <v>5</v>
      </c>
      <c r="F1552" s="277">
        <f>IF('statement of marks'!DE55="","",'statement of marks'!DE55)</f>
        <v>10</v>
      </c>
      <c r="G1552" s="270">
        <f>IF('statement of marks'!DF55="","",'statement of marks'!DF55)</f>
        <v>5</v>
      </c>
      <c r="H1552" s="270">
        <f>IF('statement of marks'!DG55="","",'statement of marks'!DG55)</f>
        <v>5</v>
      </c>
      <c r="I1552" s="277">
        <f>IF('statement of marks'!DH55="","",'statement of marks'!DH55)</f>
        <v>10</v>
      </c>
      <c r="J1552" s="270">
        <f>IF('statement of marks'!DI55="","",'statement of marks'!DI55)</f>
        <v>5</v>
      </c>
      <c r="K1552" s="270">
        <f>IF('statement of marks'!DJ55="","",'statement of marks'!DJ55)</f>
        <v>5</v>
      </c>
      <c r="L1552" s="277">
        <f>IF('statement of marks'!DK55="","",'statement of marks'!DK55)</f>
        <v>10</v>
      </c>
      <c r="M1552" s="270">
        <f>IF('statement of marks'!DM55="","",'statement of marks'!DM55)</f>
        <v>50</v>
      </c>
      <c r="N1552" s="944"/>
      <c r="O1552" s="270">
        <f>IF('statement of marks'!DN55="","",'statement of marks'!DN55)</f>
        <v>20</v>
      </c>
      <c r="P1552" s="277">
        <f>IF('statement of marks'!DO55="","",'statement of marks'!DO55)</f>
        <v>70</v>
      </c>
      <c r="Q1552" s="278">
        <f>IF('statement of marks'!DP55="","",'statement of marks'!DP55)</f>
        <v>100</v>
      </c>
      <c r="R1552" s="270">
        <f>IF('statement of marks'!DQ55="","",'statement of marks'!DQ55)</f>
        <v>70</v>
      </c>
      <c r="S1552" s="944"/>
      <c r="T1552" s="270">
        <f>IF('statement of marks'!DR55="","",'statement of marks'!DR55)</f>
        <v>30</v>
      </c>
      <c r="U1552" s="277">
        <f>IF('statement of marks'!DS55="","",'statement of marks'!DS55)</f>
        <v>100</v>
      </c>
      <c r="V1552" s="279">
        <f>IF('statement of marks'!DT55="","",'statement of marks'!DT55)</f>
        <v>200</v>
      </c>
      <c r="W1552" s="270">
        <f>IF('statement of marks'!DU55="","",'statement of marks'!DU55)</f>
        <v>100</v>
      </c>
      <c r="X1552" s="271" t="str">
        <f>IF('statement of marks'!DV55="","",'statement of marks'!DV55)</f>
        <v>A</v>
      </c>
    </row>
    <row r="1553" spans="1:24" ht="15" customHeight="1">
      <c r="A1553" s="283"/>
      <c r="B1553" s="774" t="str">
        <f>IF('statement of marks'!$DY$3="","",'statement of marks'!$DY$3)</f>
        <v>SOCIAL STUDIES</v>
      </c>
      <c r="C1553" s="784"/>
      <c r="D1553" s="270">
        <f>IF('statement of marks'!DY55="","",'statement of marks'!DY55)</f>
        <v>5</v>
      </c>
      <c r="E1553" s="270">
        <f>IF('statement of marks'!DZ55="","",'statement of marks'!DZ55)</f>
        <v>5</v>
      </c>
      <c r="F1553" s="277">
        <f>IF('statement of marks'!EA55="","",'statement of marks'!EA55)</f>
        <v>10</v>
      </c>
      <c r="G1553" s="270">
        <f>IF('statement of marks'!EB55="","",'statement of marks'!EB55)</f>
        <v>5</v>
      </c>
      <c r="H1553" s="270">
        <f>IF('statement of marks'!EC55="","",'statement of marks'!EC55)</f>
        <v>5</v>
      </c>
      <c r="I1553" s="277">
        <f>IF('statement of marks'!ED55="","",'statement of marks'!ED55)</f>
        <v>10</v>
      </c>
      <c r="J1553" s="270">
        <f>IF('statement of marks'!EE55="","",'statement of marks'!EE55)</f>
        <v>5</v>
      </c>
      <c r="K1553" s="270">
        <f>IF('statement of marks'!EF55="","",'statement of marks'!EF55)</f>
        <v>5</v>
      </c>
      <c r="L1553" s="277">
        <f>IF('statement of marks'!EG55="","",'statement of marks'!EG55)</f>
        <v>10</v>
      </c>
      <c r="M1553" s="270">
        <f>IF('statement of marks'!EI55="","",'statement of marks'!EI55)</f>
        <v>50</v>
      </c>
      <c r="N1553" s="944"/>
      <c r="O1553" s="270">
        <f>IF('statement of marks'!EJ55="","",'statement of marks'!EJ55)</f>
        <v>20</v>
      </c>
      <c r="P1553" s="277">
        <f>IF('statement of marks'!EK55="","",'statement of marks'!EK55)</f>
        <v>70</v>
      </c>
      <c r="Q1553" s="278">
        <f>IF('statement of marks'!EL55="","",'statement of marks'!EL55)</f>
        <v>100</v>
      </c>
      <c r="R1553" s="270">
        <f>IF('statement of marks'!EM55="","",'statement of marks'!EM55)</f>
        <v>70</v>
      </c>
      <c r="S1553" s="944"/>
      <c r="T1553" s="270">
        <f>IF('statement of marks'!EN55="","",'statement of marks'!EN55)</f>
        <v>30</v>
      </c>
      <c r="U1553" s="277">
        <f>IF('statement of marks'!EO55="","",'statement of marks'!EO55)</f>
        <v>100</v>
      </c>
      <c r="V1553" s="279">
        <f>IF('statement of marks'!EP55="","",'statement of marks'!EP55)</f>
        <v>200</v>
      </c>
      <c r="W1553" s="270">
        <f>IF('statement of marks'!EQ55="","",'statement of marks'!EQ55)</f>
        <v>100</v>
      </c>
      <c r="X1553" s="271" t="str">
        <f>IF('statement of marks'!ER55="","",'statement of marks'!ER55)</f>
        <v>A</v>
      </c>
    </row>
    <row r="1554" spans="1:24" ht="15" customHeight="1">
      <c r="A1554" s="283"/>
      <c r="B1554" s="774" t="s">
        <v>173</v>
      </c>
      <c r="C1554" s="784"/>
      <c r="D1554" s="792" t="s">
        <v>168</v>
      </c>
      <c r="E1554" s="792"/>
      <c r="F1554" s="792"/>
      <c r="G1554" s="792" t="s">
        <v>169</v>
      </c>
      <c r="H1554" s="792"/>
      <c r="I1554" s="792"/>
      <c r="J1554" s="792" t="s">
        <v>178</v>
      </c>
      <c r="K1554" s="792"/>
      <c r="L1554" s="792"/>
      <c r="M1554" s="792" t="s">
        <v>170</v>
      </c>
      <c r="N1554" s="792"/>
      <c r="O1554" s="792"/>
      <c r="P1554" s="792"/>
      <c r="Q1554" s="792" t="s">
        <v>223</v>
      </c>
      <c r="R1554" s="792"/>
      <c r="S1554" s="792"/>
      <c r="T1554" s="792"/>
      <c r="U1554" s="280"/>
      <c r="V1554" s="792" t="s">
        <v>218</v>
      </c>
      <c r="W1554" s="792"/>
      <c r="X1554" s="827"/>
    </row>
    <row r="1555" spans="1:24" ht="15" customHeight="1">
      <c r="A1555" s="284"/>
      <c r="B1555" s="828" t="s">
        <v>167</v>
      </c>
      <c r="C1555" s="829"/>
      <c r="D1555" s="830">
        <f>IF('statement of marks'!EU$6="","",'statement of marks'!EU$6)</f>
        <v>20</v>
      </c>
      <c r="E1555" s="830"/>
      <c r="F1555" s="830"/>
      <c r="G1555" s="830">
        <f>IF('statement of marks'!EV$6="","",'statement of marks'!EV$6)</f>
        <v>20</v>
      </c>
      <c r="H1555" s="830"/>
      <c r="I1555" s="830"/>
      <c r="J1555" s="830">
        <f>IF('statement of marks'!EX$6="","",'statement of marks'!EX$6)</f>
        <v>20</v>
      </c>
      <c r="K1555" s="830"/>
      <c r="L1555" s="830"/>
      <c r="M1555" s="830">
        <f>IF('statement of marks'!EW$6="","",'statement of marks'!EW$6)</f>
        <v>20</v>
      </c>
      <c r="N1555" s="830"/>
      <c r="O1555" s="830"/>
      <c r="P1555" s="830"/>
      <c r="Q1555" s="830">
        <f>IF('statement of marks'!EY$6="","",'statement of marks'!EY$6)</f>
        <v>20</v>
      </c>
      <c r="R1555" s="830"/>
      <c r="S1555" s="830"/>
      <c r="T1555" s="830"/>
      <c r="U1555" s="289"/>
      <c r="V1555" s="272">
        <f>IF('statement of marks'!EZ$6="","",'statement of marks'!EZ$6)</f>
        <v>100</v>
      </c>
      <c r="W1555" s="272" t="s">
        <v>222</v>
      </c>
      <c r="X1555" s="276" t="s">
        <v>69</v>
      </c>
    </row>
    <row r="1556" spans="1:24" ht="15" customHeight="1">
      <c r="A1556" s="283"/>
      <c r="B1556" s="774" t="str">
        <f>IF('statement of marks'!$EU$3="","",'statement of marks'!$EU$3)</f>
        <v>WORK EXPERIENCE</v>
      </c>
      <c r="C1556" s="784"/>
      <c r="D1556" s="783">
        <f>IF('statement of marks'!EU55="","",'statement of marks'!EU55)</f>
        <v>20</v>
      </c>
      <c r="E1556" s="783"/>
      <c r="F1556" s="783"/>
      <c r="G1556" s="783">
        <f>IF('statement of marks'!EV55="","",'statement of marks'!EV55)</f>
        <v>20</v>
      </c>
      <c r="H1556" s="783"/>
      <c r="I1556" s="783"/>
      <c r="J1556" s="783">
        <f>IF('statement of marks'!EX55="","",'statement of marks'!EX55)</f>
        <v>20</v>
      </c>
      <c r="K1556" s="783"/>
      <c r="L1556" s="783"/>
      <c r="M1556" s="783">
        <f>IF('statement of marks'!EW55="","",'statement of marks'!EW55)</f>
        <v>20</v>
      </c>
      <c r="N1556" s="783"/>
      <c r="O1556" s="783"/>
      <c r="P1556" s="783"/>
      <c r="Q1556" s="783">
        <f>IF('statement of marks'!EY55="","",'statement of marks'!EY55)</f>
        <v>20</v>
      </c>
      <c r="R1556" s="783"/>
      <c r="S1556" s="783"/>
      <c r="T1556" s="783"/>
      <c r="U1556" s="280"/>
      <c r="V1556" s="280">
        <f>IF('statement of marks'!EZ55="","",'statement of marks'!EZ55)</f>
        <v>100</v>
      </c>
      <c r="W1556" s="280">
        <f>IF('statement of marks'!FA55="","",'statement of marks'!FA55)</f>
        <v>100</v>
      </c>
      <c r="X1556" s="281" t="str">
        <f>IF('statement of marks'!FB55="","",'statement of marks'!FB55)</f>
        <v>A</v>
      </c>
    </row>
    <row r="1557" spans="1:24" ht="15" customHeight="1">
      <c r="A1557" s="283"/>
      <c r="B1557" s="774" t="str">
        <f>IF('statement of marks'!$FE$3="","",'statement of marks'!$FE$3)</f>
        <v>ART EDUCATION</v>
      </c>
      <c r="C1557" s="784"/>
      <c r="D1557" s="783">
        <f>IF('statement of marks'!FE55="","",'statement of marks'!FE55)</f>
        <v>20</v>
      </c>
      <c r="E1557" s="783"/>
      <c r="F1557" s="783"/>
      <c r="G1557" s="783">
        <f>IF('statement of marks'!FF55="","",'statement of marks'!FF55)</f>
        <v>20</v>
      </c>
      <c r="H1557" s="783"/>
      <c r="I1557" s="783"/>
      <c r="J1557" s="783">
        <f>IF('statement of marks'!FH55="","",'statement of marks'!FH55)</f>
        <v>20</v>
      </c>
      <c r="K1557" s="783"/>
      <c r="L1557" s="783"/>
      <c r="M1557" s="783">
        <f>IF('statement of marks'!FG55="","",'statement of marks'!FG55)</f>
        <v>20</v>
      </c>
      <c r="N1557" s="783"/>
      <c r="O1557" s="783"/>
      <c r="P1557" s="783"/>
      <c r="Q1557" s="783">
        <f>IF('statement of marks'!FI55="","",'statement of marks'!FI55)</f>
        <v>20</v>
      </c>
      <c r="R1557" s="783"/>
      <c r="S1557" s="783"/>
      <c r="T1557" s="783"/>
      <c r="U1557" s="280"/>
      <c r="V1557" s="280">
        <f>IF('statement of marks'!FJ55="","",'statement of marks'!FJ55)</f>
        <v>100</v>
      </c>
      <c r="W1557" s="280">
        <f>IF('statement of marks'!FK55="","",'statement of marks'!FK55)</f>
        <v>100</v>
      </c>
      <c r="X1557" s="281" t="str">
        <f>IF('statement of marks'!FL55="","",'statement of marks'!FL55)</f>
        <v>A</v>
      </c>
    </row>
    <row r="1558" spans="1:24" ht="15" customHeight="1">
      <c r="A1558" s="283"/>
      <c r="B1558" s="774" t="str">
        <f>IF('statement of marks'!$FO$3="","",'statement of marks'!$FO$3)</f>
        <v>PHYSICIAL EDUCATION</v>
      </c>
      <c r="C1558" s="784"/>
      <c r="D1558" s="783">
        <f>IF('statement of marks'!FO55="","",'statement of marks'!FO55)</f>
        <v>20</v>
      </c>
      <c r="E1558" s="783"/>
      <c r="F1558" s="783"/>
      <c r="G1558" s="783">
        <f>IF('statement of marks'!FP55="","",'statement of marks'!FP55)</f>
        <v>20</v>
      </c>
      <c r="H1558" s="783"/>
      <c r="I1558" s="783"/>
      <c r="J1558" s="783">
        <f>IF('statement of marks'!FR55="","",'statement of marks'!FR55)</f>
        <v>20</v>
      </c>
      <c r="K1558" s="783"/>
      <c r="L1558" s="783"/>
      <c r="M1558" s="783">
        <f>IF('statement of marks'!FQ55="","",'statement of marks'!FQ55)</f>
        <v>20</v>
      </c>
      <c r="N1558" s="783"/>
      <c r="O1558" s="783"/>
      <c r="P1558" s="783"/>
      <c r="Q1558" s="783">
        <f>IF('statement of marks'!FS55="","",'statement of marks'!FS55)</f>
        <v>20</v>
      </c>
      <c r="R1558" s="783"/>
      <c r="S1558" s="783"/>
      <c r="T1558" s="783"/>
      <c r="U1558" s="280"/>
      <c r="V1558" s="280">
        <f>IF('statement of marks'!FT55="","",'statement of marks'!FT55)</f>
        <v>100</v>
      </c>
      <c r="W1558" s="280">
        <f>IF('statement of marks'!FU55="","",'statement of marks'!FU55)</f>
        <v>100</v>
      </c>
      <c r="X1558" s="281" t="str">
        <f>IF('statement of marks'!FV55="","",'statement of marks'!FV55)</f>
        <v>A</v>
      </c>
    </row>
    <row r="1559" spans="1:24" ht="15" customHeight="1">
      <c r="A1559" s="283"/>
      <c r="B1559" s="771" t="s">
        <v>174</v>
      </c>
      <c r="C1559" s="774"/>
      <c r="D1559" s="792" t="str">
        <f>details!$DZ$3</f>
        <v>AUGUST</v>
      </c>
      <c r="E1559" s="792"/>
      <c r="F1559" s="792"/>
      <c r="G1559" s="792" t="str">
        <f>details!$ED$3</f>
        <v>OCTOBER</v>
      </c>
      <c r="H1559" s="792"/>
      <c r="I1559" s="792"/>
      <c r="J1559" s="792" t="str">
        <f>details!$EL$3</f>
        <v>FEBURARY</v>
      </c>
      <c r="K1559" s="792"/>
      <c r="L1559" s="792"/>
      <c r="M1559" s="792" t="str">
        <f>details!$EH$3</f>
        <v>DECEMBER</v>
      </c>
      <c r="N1559" s="792"/>
      <c r="O1559" s="792"/>
      <c r="P1559" s="792"/>
      <c r="Q1559" s="792" t="str">
        <f>details!$EP$3</f>
        <v>GRAND TOAL</v>
      </c>
      <c r="R1559" s="792"/>
      <c r="S1559" s="792"/>
      <c r="T1559" s="792"/>
      <c r="U1559" s="759" t="s">
        <v>119</v>
      </c>
      <c r="V1559" s="760"/>
      <c r="W1559" s="760"/>
      <c r="X1559" s="761"/>
    </row>
    <row r="1560" spans="1:24" ht="15" customHeight="1">
      <c r="A1560" s="283"/>
      <c r="B1560" s="774" t="s">
        <v>176</v>
      </c>
      <c r="C1560" s="784"/>
      <c r="D1560" s="826" t="str">
        <f>IF(details!EA55="","",details!EA55)</f>
        <v/>
      </c>
      <c r="E1560" s="826"/>
      <c r="F1560" s="826"/>
      <c r="G1560" s="826" t="str">
        <f>IF(details!EE55="","",details!EE55)</f>
        <v/>
      </c>
      <c r="H1560" s="826"/>
      <c r="I1560" s="826"/>
      <c r="J1560" s="826" t="str">
        <f>IF(details!EM55="","",details!EM55)</f>
        <v/>
      </c>
      <c r="K1560" s="826"/>
      <c r="L1560" s="826"/>
      <c r="M1560" s="826" t="str">
        <f>IF(details!EI55="","",details!EI55)</f>
        <v/>
      </c>
      <c r="N1560" s="826"/>
      <c r="O1560" s="826"/>
      <c r="P1560" s="826"/>
      <c r="Q1560" s="826" t="str">
        <f>IF(details!EQ55="","",details!EQ55)</f>
        <v/>
      </c>
      <c r="R1560" s="826"/>
      <c r="S1560" s="826"/>
      <c r="T1560" s="826"/>
      <c r="U1560" s="762">
        <f>'statement of marks'!$HL$108</f>
        <v>45046</v>
      </c>
      <c r="V1560" s="763"/>
      <c r="W1560" s="763"/>
      <c r="X1560" s="764"/>
    </row>
    <row r="1561" spans="1:24" ht="15" customHeight="1">
      <c r="A1561" s="283"/>
      <c r="B1561" s="823" t="s">
        <v>175</v>
      </c>
      <c r="C1561" s="824"/>
      <c r="D1561" s="825" t="str">
        <f>IF(details!DZ55="","",details!DZ55)</f>
        <v/>
      </c>
      <c r="E1561" s="825"/>
      <c r="F1561" s="825"/>
      <c r="G1561" s="825" t="str">
        <f>IF(details!ED55="","",details!ED55)</f>
        <v/>
      </c>
      <c r="H1561" s="825"/>
      <c r="I1561" s="825"/>
      <c r="J1561" s="825" t="str">
        <f>IF(details!EL55="","",details!EL55)</f>
        <v/>
      </c>
      <c r="K1561" s="825"/>
      <c r="L1561" s="825"/>
      <c r="M1561" s="825" t="str">
        <f>IF(details!EH55="","",details!EH55)</f>
        <v/>
      </c>
      <c r="N1561" s="825"/>
      <c r="O1561" s="825"/>
      <c r="P1561" s="825"/>
      <c r="Q1561" s="825" t="str">
        <f>IF(details!EP55="","",details!EP55)</f>
        <v/>
      </c>
      <c r="R1561" s="825"/>
      <c r="S1561" s="825"/>
      <c r="T1561" s="825"/>
      <c r="U1561" s="759"/>
      <c r="V1561" s="760"/>
      <c r="W1561" s="760"/>
      <c r="X1561" s="761"/>
    </row>
    <row r="1562" spans="1:24" ht="15" customHeight="1">
      <c r="A1562" s="816"/>
      <c r="B1562" s="818" t="s">
        <v>235</v>
      </c>
      <c r="C1562" s="819"/>
      <c r="D1562" s="813" t="s">
        <v>190</v>
      </c>
      <c r="E1562" s="813"/>
      <c r="F1562" s="813"/>
      <c r="G1562" s="813" t="s">
        <v>191</v>
      </c>
      <c r="H1562" s="813"/>
      <c r="I1562" s="813"/>
      <c r="J1562" s="813" t="s">
        <v>148</v>
      </c>
      <c r="K1562" s="813"/>
      <c r="L1562" s="813"/>
      <c r="M1562" s="813" t="s">
        <v>224</v>
      </c>
      <c r="N1562" s="813"/>
      <c r="O1562" s="813"/>
      <c r="P1562" s="813"/>
      <c r="Q1562" s="822" t="s">
        <v>196</v>
      </c>
      <c r="R1562" s="822"/>
      <c r="S1562" s="822"/>
      <c r="T1562" s="822"/>
      <c r="U1562" s="813" t="s">
        <v>233</v>
      </c>
      <c r="V1562" s="813"/>
      <c r="W1562" s="813"/>
      <c r="X1562" s="815"/>
    </row>
    <row r="1563" spans="1:24" ht="15" customHeight="1">
      <c r="A1563" s="817"/>
      <c r="B1563" s="820"/>
      <c r="C1563" s="821"/>
      <c r="D1563" s="813">
        <f>'statement of marks'!HJ55</f>
        <v>1200</v>
      </c>
      <c r="E1563" s="813"/>
      <c r="F1563" s="813"/>
      <c r="G1563" s="813">
        <f>'statement of marks'!HK55</f>
        <v>1080</v>
      </c>
      <c r="H1563" s="813"/>
      <c r="I1563" s="813"/>
      <c r="J1563" s="814">
        <f>'statement of marks'!HL55</f>
        <v>90</v>
      </c>
      <c r="K1563" s="814"/>
      <c r="L1563" s="814"/>
      <c r="M1563" s="813" t="str">
        <f>'statement of marks'!HO55</f>
        <v>A</v>
      </c>
      <c r="N1563" s="813"/>
      <c r="O1563" s="813"/>
      <c r="P1563" s="813"/>
      <c r="Q1563" s="813">
        <f>'statement of marks'!HN55</f>
        <v>7.9999999999999947</v>
      </c>
      <c r="R1563" s="813"/>
      <c r="S1563" s="813"/>
      <c r="T1563" s="813"/>
      <c r="U1563" s="813" t="str">
        <f>'statement of marks'!HI55</f>
        <v>PASSED</v>
      </c>
      <c r="V1563" s="813"/>
      <c r="W1563" s="813"/>
      <c r="X1563" s="815"/>
    </row>
    <row r="1564" spans="1:24" ht="15" customHeight="1">
      <c r="A1564" s="283"/>
      <c r="B1564" s="811" t="s">
        <v>177</v>
      </c>
      <c r="C1564" s="812"/>
      <c r="D1564" s="792"/>
      <c r="E1564" s="792"/>
      <c r="F1564" s="792"/>
      <c r="G1564" s="792"/>
      <c r="H1564" s="792"/>
      <c r="I1564" s="792"/>
      <c r="J1564" s="792"/>
      <c r="K1564" s="792"/>
      <c r="L1564" s="792"/>
      <c r="M1564" s="792"/>
      <c r="N1564" s="792"/>
      <c r="O1564" s="792"/>
      <c r="P1564" s="792"/>
      <c r="Q1564" s="792"/>
      <c r="R1564" s="792"/>
      <c r="S1564" s="792"/>
      <c r="T1564" s="792"/>
      <c r="U1564" s="793"/>
      <c r="V1564" s="794"/>
      <c r="W1564" s="794"/>
      <c r="X1564" s="804"/>
    </row>
    <row r="1565" spans="1:24" ht="15" customHeight="1">
      <c r="A1565" s="283"/>
      <c r="B1565" s="809" t="s">
        <v>162</v>
      </c>
      <c r="C1565" s="810"/>
      <c r="D1565" s="792"/>
      <c r="E1565" s="792"/>
      <c r="F1565" s="792"/>
      <c r="G1565" s="792"/>
      <c r="H1565" s="792"/>
      <c r="I1565" s="792"/>
      <c r="J1565" s="792"/>
      <c r="K1565" s="792"/>
      <c r="L1565" s="792"/>
      <c r="M1565" s="792"/>
      <c r="N1565" s="792"/>
      <c r="O1565" s="792"/>
      <c r="P1565" s="792"/>
      <c r="Q1565" s="792"/>
      <c r="R1565" s="792"/>
      <c r="S1565" s="792"/>
      <c r="T1565" s="792"/>
      <c r="U1565" s="796"/>
      <c r="V1565" s="797"/>
      <c r="W1565" s="797"/>
      <c r="X1565" s="805"/>
    </row>
    <row r="1566" spans="1:24" ht="15" customHeight="1">
      <c r="A1566" s="283"/>
      <c r="B1566" s="811" t="s">
        <v>163</v>
      </c>
      <c r="C1566" s="812"/>
      <c r="D1566" s="792"/>
      <c r="E1566" s="792"/>
      <c r="F1566" s="792"/>
      <c r="G1566" s="792"/>
      <c r="H1566" s="792"/>
      <c r="I1566" s="792"/>
      <c r="J1566" s="792"/>
      <c r="K1566" s="792"/>
      <c r="L1566" s="792"/>
      <c r="M1566" s="792"/>
      <c r="N1566" s="792"/>
      <c r="O1566" s="792"/>
      <c r="P1566" s="792"/>
      <c r="Q1566" s="793" t="s">
        <v>225</v>
      </c>
      <c r="R1566" s="794"/>
      <c r="S1566" s="794"/>
      <c r="T1566" s="795"/>
      <c r="U1566" s="806"/>
      <c r="V1566" s="807"/>
      <c r="W1566" s="807"/>
      <c r="X1566" s="808"/>
    </row>
    <row r="1567" spans="1:24" ht="15" customHeight="1">
      <c r="A1567" s="283"/>
      <c r="B1567" s="802" t="s">
        <v>164</v>
      </c>
      <c r="C1567" s="803"/>
      <c r="D1567" s="792"/>
      <c r="E1567" s="792"/>
      <c r="F1567" s="792"/>
      <c r="G1567" s="792"/>
      <c r="H1567" s="792"/>
      <c r="I1567" s="792"/>
      <c r="J1567" s="792"/>
      <c r="K1567" s="792"/>
      <c r="L1567" s="792"/>
      <c r="M1567" s="792"/>
      <c r="N1567" s="792"/>
      <c r="O1567" s="792"/>
      <c r="P1567" s="792"/>
      <c r="Q1567" s="796"/>
      <c r="R1567" s="797"/>
      <c r="S1567" s="797"/>
      <c r="T1567" s="798"/>
      <c r="U1567" s="785" t="s">
        <v>164</v>
      </c>
      <c r="V1567" s="785"/>
      <c r="W1567" s="785"/>
      <c r="X1567" s="786"/>
    </row>
    <row r="1568" spans="1:24" ht="15" customHeight="1" thickBot="1">
      <c r="A1568" s="282"/>
      <c r="B1568" s="787" t="s">
        <v>226</v>
      </c>
      <c r="C1568" s="788"/>
      <c r="D1568" s="789"/>
      <c r="E1568" s="789"/>
      <c r="F1568" s="789"/>
      <c r="G1568" s="789"/>
      <c r="H1568" s="789"/>
      <c r="I1568" s="789"/>
      <c r="J1568" s="789"/>
      <c r="K1568" s="789"/>
      <c r="L1568" s="789"/>
      <c r="M1568" s="789"/>
      <c r="N1568" s="789"/>
      <c r="O1568" s="789"/>
      <c r="P1568" s="789"/>
      <c r="Q1568" s="799"/>
      <c r="R1568" s="800"/>
      <c r="S1568" s="800"/>
      <c r="T1568" s="801"/>
      <c r="U1568" s="790" t="s">
        <v>180</v>
      </c>
      <c r="V1568" s="790"/>
      <c r="W1568" s="790"/>
      <c r="X1568" s="791"/>
    </row>
    <row r="1569" spans="1:24" ht="15" customHeight="1">
      <c r="A1569" s="285"/>
      <c r="B1569" s="765" t="s">
        <v>179</v>
      </c>
      <c r="C1569" s="766"/>
      <c r="D1569" s="766"/>
      <c r="E1569" s="766"/>
      <c r="F1569" s="766"/>
      <c r="G1569" s="766"/>
      <c r="H1569" s="766"/>
      <c r="I1569" s="766"/>
      <c r="J1569" s="766"/>
      <c r="K1569" s="766"/>
      <c r="L1569" s="766"/>
      <c r="M1569" s="766"/>
      <c r="N1569" s="766"/>
      <c r="O1569" s="766"/>
      <c r="P1569" s="766"/>
      <c r="Q1569" s="766"/>
      <c r="R1569" s="766"/>
      <c r="S1569" s="766"/>
      <c r="T1569" s="766"/>
      <c r="U1569" s="766"/>
      <c r="V1569" s="766"/>
      <c r="W1569" s="766"/>
      <c r="X1569" s="767"/>
    </row>
    <row r="1570" spans="1:24" ht="15" customHeight="1">
      <c r="A1570" s="283"/>
      <c r="B1570" s="768" t="str">
        <f>IF('statement of marks'!$A$1="","",'statement of marks'!$A$1)</f>
        <v>GOVT. HR. SEC. SCHOOL, MARJEEVI, NIMBAHERA</v>
      </c>
      <c r="C1570" s="769"/>
      <c r="D1570" s="769"/>
      <c r="E1570" s="769"/>
      <c r="F1570" s="769"/>
      <c r="G1570" s="769"/>
      <c r="H1570" s="769"/>
      <c r="I1570" s="769"/>
      <c r="J1570" s="769"/>
      <c r="K1570" s="769"/>
      <c r="L1570" s="769"/>
      <c r="M1570" s="769"/>
      <c r="N1570" s="769"/>
      <c r="O1570" s="769"/>
      <c r="P1570" s="769"/>
      <c r="Q1570" s="769"/>
      <c r="R1570" s="769"/>
      <c r="S1570" s="769"/>
      <c r="T1570" s="769"/>
      <c r="U1570" s="769"/>
      <c r="V1570" s="769"/>
      <c r="W1570" s="769"/>
      <c r="X1570" s="770"/>
    </row>
    <row r="1571" spans="1:24" ht="15" customHeight="1">
      <c r="A1571" s="283"/>
      <c r="B1571" s="771" t="s">
        <v>118</v>
      </c>
      <c r="C1571" s="771"/>
      <c r="D1571" s="771" t="str">
        <f>IF('statement of marks'!$H$3="","",'statement of marks'!$H$3)</f>
        <v>2022-23</v>
      </c>
      <c r="E1571" s="771"/>
      <c r="F1571" s="771"/>
      <c r="G1571" s="771"/>
      <c r="H1571" s="771"/>
      <c r="I1571" s="771"/>
      <c r="J1571" s="771"/>
      <c r="K1571" s="771"/>
      <c r="L1571" s="771"/>
      <c r="M1571" s="771"/>
      <c r="N1571" s="771"/>
      <c r="O1571" s="771"/>
      <c r="P1571" s="771"/>
      <c r="Q1571" s="771"/>
      <c r="R1571" s="771"/>
      <c r="S1571" s="771"/>
      <c r="T1571" s="771"/>
      <c r="U1571" s="771"/>
      <c r="V1571" s="771"/>
      <c r="W1571" s="771"/>
      <c r="X1571" s="772"/>
    </row>
    <row r="1572" spans="1:24" ht="15" customHeight="1">
      <c r="A1572" s="283"/>
      <c r="B1572" s="771" t="s">
        <v>158</v>
      </c>
      <c r="C1572" s="771"/>
      <c r="D1572" s="771" t="str">
        <f>IF('statement of marks'!I56="","",'statement of marks'!I56)</f>
        <v>A50</v>
      </c>
      <c r="E1572" s="771"/>
      <c r="F1572" s="771"/>
      <c r="G1572" s="771"/>
      <c r="H1572" s="771"/>
      <c r="I1572" s="771"/>
      <c r="J1572" s="771"/>
      <c r="K1572" s="771"/>
      <c r="L1572" s="771"/>
      <c r="M1572" s="771"/>
      <c r="N1572" s="771"/>
      <c r="O1572" s="771"/>
      <c r="P1572" s="771"/>
      <c r="Q1572" s="771"/>
      <c r="R1572" s="771"/>
      <c r="S1572" s="771"/>
      <c r="T1572" s="771"/>
      <c r="U1572" s="771"/>
      <c r="V1572" s="771"/>
      <c r="W1572" s="771"/>
      <c r="X1572" s="772"/>
    </row>
    <row r="1573" spans="1:24" ht="15" customHeight="1">
      <c r="A1573" s="283"/>
      <c r="B1573" s="771" t="s">
        <v>20</v>
      </c>
      <c r="C1573" s="771"/>
      <c r="D1573" s="771" t="str">
        <f>IF('statement of marks'!J56="","",'statement of marks'!J56)</f>
        <v>B50</v>
      </c>
      <c r="E1573" s="771"/>
      <c r="F1573" s="771"/>
      <c r="G1573" s="771"/>
      <c r="H1573" s="771"/>
      <c r="I1573" s="771"/>
      <c r="J1573" s="771"/>
      <c r="K1573" s="771"/>
      <c r="L1573" s="771"/>
      <c r="M1573" s="771"/>
      <c r="N1573" s="771"/>
      <c r="O1573" s="771"/>
      <c r="P1573" s="771"/>
      <c r="Q1573" s="771"/>
      <c r="R1573" s="771"/>
      <c r="S1573" s="771"/>
      <c r="T1573" s="771"/>
      <c r="U1573" s="771"/>
      <c r="V1573" s="771"/>
      <c r="W1573" s="771"/>
      <c r="X1573" s="772"/>
    </row>
    <row r="1574" spans="1:24" ht="15" customHeight="1">
      <c r="A1574" s="283"/>
      <c r="B1574" s="773" t="s">
        <v>21</v>
      </c>
      <c r="C1574" s="773"/>
      <c r="D1574" s="773" t="str">
        <f>IF('statement of marks'!K56="","",'statement of marks'!K56)</f>
        <v>C50</v>
      </c>
      <c r="E1574" s="773"/>
      <c r="F1574" s="773"/>
      <c r="G1574" s="771"/>
      <c r="H1574" s="771"/>
      <c r="I1574" s="771"/>
      <c r="J1574" s="771"/>
      <c r="K1574" s="771"/>
      <c r="L1574" s="771"/>
      <c r="M1574" s="771"/>
      <c r="N1574" s="771"/>
      <c r="O1574" s="771"/>
      <c r="P1574" s="771"/>
      <c r="Q1574" s="771"/>
      <c r="R1574" s="771"/>
      <c r="S1574" s="771"/>
      <c r="T1574" s="771"/>
      <c r="U1574" s="771"/>
      <c r="V1574" s="771"/>
      <c r="W1574" s="771"/>
      <c r="X1574" s="772"/>
    </row>
    <row r="1575" spans="1:24" ht="15" customHeight="1">
      <c r="A1575" s="283"/>
      <c r="B1575" s="771" t="s">
        <v>159</v>
      </c>
      <c r="C1575" s="771"/>
      <c r="D1575" s="771" t="str">
        <f>IF('statement of marks'!$G$3="","",'statement of marks'!$G$3)</f>
        <v>6 A</v>
      </c>
      <c r="E1575" s="771"/>
      <c r="F1575" s="774"/>
      <c r="G1575" s="775" t="s">
        <v>160</v>
      </c>
      <c r="H1575" s="775"/>
      <c r="I1575" s="775"/>
      <c r="J1575" s="775">
        <f>IF('statement of marks'!D56="","",'statement of marks'!D56)</f>
        <v>850</v>
      </c>
      <c r="K1575" s="775"/>
      <c r="L1575" s="775"/>
      <c r="M1575" s="776" t="s">
        <v>79</v>
      </c>
      <c r="N1575" s="938"/>
      <c r="O1575" s="775"/>
      <c r="P1575" s="775"/>
      <c r="Q1575" s="775" t="str">
        <f>IF('statement of marks'!F56="","",'statement of marks'!F56)</f>
        <v/>
      </c>
      <c r="R1575" s="775"/>
      <c r="S1575" s="775"/>
      <c r="T1575" s="777"/>
      <c r="U1575" s="778" t="str">
        <f>IF('statement of marks'!$I$3="","",'statement of marks'!$I$3)</f>
        <v>SCHOOL DISE CODE</v>
      </c>
      <c r="V1575" s="779"/>
      <c r="W1575" s="779"/>
      <c r="X1575" s="780"/>
    </row>
    <row r="1576" spans="1:24" ht="15" customHeight="1">
      <c r="A1576" s="283"/>
      <c r="B1576" s="263" t="s">
        <v>172</v>
      </c>
      <c r="C1576" s="264"/>
      <c r="D1576" s="781" t="str">
        <f>IF('statement of marks'!G56="","",'statement of marks'!G56)</f>
        <v/>
      </c>
      <c r="E1576" s="782"/>
      <c r="F1576" s="782"/>
      <c r="G1576" s="834" t="str">
        <f>IF('statement of marks'!H56="","",'statement of marks'!H56)</f>
        <v/>
      </c>
      <c r="H1576" s="834"/>
      <c r="I1576" s="834"/>
      <c r="J1576" s="834"/>
      <c r="K1576" s="834"/>
      <c r="L1576" s="834"/>
      <c r="M1576" s="834"/>
      <c r="N1576" s="834"/>
      <c r="O1576" s="834"/>
      <c r="P1576" s="834"/>
      <c r="Q1576" s="834"/>
      <c r="R1576" s="834"/>
      <c r="S1576" s="834"/>
      <c r="T1576" s="835"/>
      <c r="U1576" s="774" t="str">
        <f>IF('statement of marks'!$J$3="","",'statement of marks'!$J$3)</f>
        <v>08291009401</v>
      </c>
      <c r="V1576" s="784"/>
      <c r="W1576" s="784"/>
      <c r="X1576" s="836"/>
    </row>
    <row r="1577" spans="1:24" ht="15" customHeight="1">
      <c r="A1577" s="283"/>
      <c r="B1577" s="265" t="s">
        <v>161</v>
      </c>
      <c r="C1577" s="266" t="s">
        <v>166</v>
      </c>
      <c r="D1577" s="837" t="s">
        <v>168</v>
      </c>
      <c r="E1577" s="837"/>
      <c r="F1577" s="837"/>
      <c r="G1577" s="837" t="s">
        <v>169</v>
      </c>
      <c r="H1577" s="837"/>
      <c r="I1577" s="837"/>
      <c r="J1577" s="837" t="s">
        <v>170</v>
      </c>
      <c r="K1577" s="837"/>
      <c r="L1577" s="837"/>
      <c r="M1577" s="838" t="s">
        <v>171</v>
      </c>
      <c r="N1577" s="838"/>
      <c r="O1577" s="838"/>
      <c r="P1577" s="838"/>
      <c r="Q1577" s="839" t="s">
        <v>217</v>
      </c>
      <c r="R1577" s="841" t="s">
        <v>91</v>
      </c>
      <c r="S1577" s="841"/>
      <c r="T1577" s="841"/>
      <c r="U1577" s="842"/>
      <c r="V1577" s="783" t="s">
        <v>218</v>
      </c>
      <c r="W1577" s="783"/>
      <c r="X1577" s="831"/>
    </row>
    <row r="1578" spans="1:24" ht="15" customHeight="1">
      <c r="A1578" s="283"/>
      <c r="B1578" s="265"/>
      <c r="C1578" s="266"/>
      <c r="D1578" s="267" t="s">
        <v>219</v>
      </c>
      <c r="E1578" s="267" t="s">
        <v>220</v>
      </c>
      <c r="F1578" s="268" t="s">
        <v>221</v>
      </c>
      <c r="G1578" s="267" t="s">
        <v>219</v>
      </c>
      <c r="H1578" s="267" t="s">
        <v>220</v>
      </c>
      <c r="I1578" s="268" t="s">
        <v>221</v>
      </c>
      <c r="J1578" s="267" t="s">
        <v>219</v>
      </c>
      <c r="K1578" s="267" t="s">
        <v>220</v>
      </c>
      <c r="L1578" s="268" t="s">
        <v>221</v>
      </c>
      <c r="M1578" s="267" t="s">
        <v>219</v>
      </c>
      <c r="N1578" s="943" t="s">
        <v>332</v>
      </c>
      <c r="O1578" s="267" t="s">
        <v>220</v>
      </c>
      <c r="P1578" s="268" t="s">
        <v>221</v>
      </c>
      <c r="Q1578" s="840"/>
      <c r="R1578" s="267" t="s">
        <v>219</v>
      </c>
      <c r="S1578" s="943" t="s">
        <v>332</v>
      </c>
      <c r="T1578" s="267" t="s">
        <v>220</v>
      </c>
      <c r="U1578" s="268" t="s">
        <v>221</v>
      </c>
      <c r="V1578" s="269" t="s">
        <v>26</v>
      </c>
      <c r="W1578" s="270" t="s">
        <v>222</v>
      </c>
      <c r="X1578" s="271" t="s">
        <v>69</v>
      </c>
    </row>
    <row r="1579" spans="1:24" ht="15" customHeight="1">
      <c r="A1579" s="284"/>
      <c r="B1579" s="832" t="s">
        <v>167</v>
      </c>
      <c r="C1579" s="833"/>
      <c r="D1579" s="272">
        <f>IF('statement of marks'!L$6="","",'statement of marks'!L$6)</f>
        <v>5</v>
      </c>
      <c r="E1579" s="272">
        <f>IF('statement of marks'!M$6="","",'statement of marks'!M$6)</f>
        <v>5</v>
      </c>
      <c r="F1579" s="273">
        <f>IF('statement of marks'!N$6="","",'statement of marks'!N$6)</f>
        <v>10</v>
      </c>
      <c r="G1579" s="272">
        <f>IF('statement of marks'!O$6="","",'statement of marks'!O$6)</f>
        <v>5</v>
      </c>
      <c r="H1579" s="272">
        <f>IF('statement of marks'!P$6="","",'statement of marks'!P$6)</f>
        <v>5</v>
      </c>
      <c r="I1579" s="273">
        <f>IF('statement of marks'!Q$6="","",'statement of marks'!Q$6)</f>
        <v>10</v>
      </c>
      <c r="J1579" s="272">
        <f>IF('statement of marks'!R$6="","",'statement of marks'!R$6)</f>
        <v>5</v>
      </c>
      <c r="K1579" s="272">
        <f>IF('statement of marks'!S$6="","",'statement of marks'!S$6)</f>
        <v>5</v>
      </c>
      <c r="L1579" s="273">
        <f>IF('statement of marks'!T$6="","",'statement of marks'!T$6)</f>
        <v>10</v>
      </c>
      <c r="M1579" s="272">
        <f>IF('statement of marks'!V$6="","",'statement of marks'!V$6)</f>
        <v>30</v>
      </c>
      <c r="N1579" s="944">
        <f>IF('statement of marks'!W$6="","",'statement of marks'!W$6)</f>
        <v>30</v>
      </c>
      <c r="O1579" s="272">
        <f>IF('statement of marks'!X$6="","",'statement of marks'!X$6)</f>
        <v>10</v>
      </c>
      <c r="P1579" s="273">
        <f>IF('statement of marks'!Y$6="","",'statement of marks'!Y$6)</f>
        <v>70</v>
      </c>
      <c r="Q1579" s="274">
        <f>IF('statement of marks'!Z$6="","",'statement of marks'!Z$6)</f>
        <v>100</v>
      </c>
      <c r="R1579" s="272">
        <f>IF('statement of marks'!AA$6="","",'statement of marks'!AA$6)</f>
        <v>40</v>
      </c>
      <c r="S1579" s="944">
        <f>IF('statement of marks'!AB$6="","",'statement of marks'!AB$6)</f>
        <v>40</v>
      </c>
      <c r="T1579" s="272">
        <f>IF('statement of marks'!AC$6="","",'statement of marks'!AC$6)</f>
        <v>20</v>
      </c>
      <c r="U1579" s="273">
        <f>IF('statement of marks'!AD$6="","",'statement of marks'!AD$6)</f>
        <v>100</v>
      </c>
      <c r="V1579" s="275">
        <f>IF('statement of marks'!AE$6="","",'statement of marks'!AE$6)</f>
        <v>200</v>
      </c>
      <c r="W1579" s="272" t="str">
        <f>IF('statement of marks'!AF$6="","",'statement of marks'!AF$6)</f>
        <v/>
      </c>
      <c r="X1579" s="276" t="str">
        <f>IF('statement of marks'!AG$6="","",'statement of marks'!AG$6)</f>
        <v/>
      </c>
    </row>
    <row r="1580" spans="1:24" ht="15" customHeight="1">
      <c r="A1580" s="283"/>
      <c r="B1580" s="774" t="str">
        <f>IF('statement of marks'!$L$3="","",'statement of marks'!$L$3)</f>
        <v>HINDI</v>
      </c>
      <c r="C1580" s="784"/>
      <c r="D1580" s="270">
        <f>IF('statement of marks'!L56="","",'statement of marks'!L56)</f>
        <v>5</v>
      </c>
      <c r="E1580" s="270">
        <f>IF('statement of marks'!M56="","",'statement of marks'!M56)</f>
        <v>5</v>
      </c>
      <c r="F1580" s="277">
        <f>IF('statement of marks'!N56="","",'statement of marks'!N56)</f>
        <v>10</v>
      </c>
      <c r="G1580" s="270">
        <f>IF('statement of marks'!O56="","",'statement of marks'!O56)</f>
        <v>5</v>
      </c>
      <c r="H1580" s="270">
        <f>IF('statement of marks'!P56="","",'statement of marks'!P56)</f>
        <v>5</v>
      </c>
      <c r="I1580" s="277">
        <f>IF('statement of marks'!Q56="","",'statement of marks'!Q56)</f>
        <v>10</v>
      </c>
      <c r="J1580" s="270">
        <f>IF('statement of marks'!R56="","",'statement of marks'!R56)</f>
        <v>5</v>
      </c>
      <c r="K1580" s="270">
        <f>IF('statement of marks'!S56="","",'statement of marks'!S56)</f>
        <v>5</v>
      </c>
      <c r="L1580" s="277">
        <f>IF('statement of marks'!T56="","",'statement of marks'!T56)</f>
        <v>10</v>
      </c>
      <c r="M1580" s="270">
        <f>IF('statement of marks'!V56="","",'statement of marks'!V56)</f>
        <v>21</v>
      </c>
      <c r="N1580" s="944">
        <f>IF('statement of marks'!W56="","",'statement of marks'!W56)</f>
        <v>21</v>
      </c>
      <c r="O1580" s="270">
        <f>IF('statement of marks'!X56="","",'statement of marks'!X56)</f>
        <v>1</v>
      </c>
      <c r="P1580" s="277">
        <f>IF('statement of marks'!Y56="","",'statement of marks'!Y56)</f>
        <v>43</v>
      </c>
      <c r="Q1580" s="278">
        <f>IF('statement of marks'!Z56="","",'statement of marks'!Z56)</f>
        <v>73</v>
      </c>
      <c r="R1580" s="270">
        <f>IF('statement of marks'!AA56="","",'statement of marks'!AA56)</f>
        <v>31</v>
      </c>
      <c r="S1580" s="944">
        <f>IF('statement of marks'!AB56="","",'statement of marks'!AB56)</f>
        <v>31</v>
      </c>
      <c r="T1580" s="270">
        <f>IF('statement of marks'!AC56="","",'statement of marks'!AC56)</f>
        <v>20</v>
      </c>
      <c r="U1580" s="277">
        <f>IF('statement of marks'!AD56="","",'statement of marks'!AD56)</f>
        <v>82</v>
      </c>
      <c r="V1580" s="279">
        <f>IF('statement of marks'!AE56="","",'statement of marks'!AE56)</f>
        <v>155</v>
      </c>
      <c r="W1580" s="270">
        <f>IF('statement of marks'!AF56="","",'statement of marks'!AF56)</f>
        <v>78</v>
      </c>
      <c r="X1580" s="271" t="str">
        <f>IF('statement of marks'!AG56="","",'statement of marks'!AG56)</f>
        <v>B</v>
      </c>
    </row>
    <row r="1581" spans="1:24" ht="15" customHeight="1">
      <c r="A1581" s="283"/>
      <c r="B1581" s="774" t="str">
        <f>IF('statement of marks'!$AJ$3="","",'statement of marks'!$AJ$3)</f>
        <v>ENGLISH</v>
      </c>
      <c r="C1581" s="784"/>
      <c r="D1581" s="270">
        <f>IF('statement of marks'!AJ56="","",'statement of marks'!AJ56)</f>
        <v>5</v>
      </c>
      <c r="E1581" s="270">
        <f>IF('statement of marks'!AK56="","",'statement of marks'!AK56)</f>
        <v>5</v>
      </c>
      <c r="F1581" s="277">
        <f>IF('statement of marks'!AL56="","",'statement of marks'!AL56)</f>
        <v>10</v>
      </c>
      <c r="G1581" s="270">
        <f>IF('statement of marks'!AM56="","",'statement of marks'!AM56)</f>
        <v>5</v>
      </c>
      <c r="H1581" s="270">
        <f>IF('statement of marks'!AN56="","",'statement of marks'!AN56)</f>
        <v>5</v>
      </c>
      <c r="I1581" s="277">
        <f>IF('statement of marks'!AO56="","",'statement of marks'!AO56)</f>
        <v>10</v>
      </c>
      <c r="J1581" s="270">
        <f>IF('statement of marks'!AP56="","",'statement of marks'!AP56)</f>
        <v>5</v>
      </c>
      <c r="K1581" s="270">
        <f>IF('statement of marks'!AQ56="","",'statement of marks'!AQ56)</f>
        <v>5</v>
      </c>
      <c r="L1581" s="277">
        <f>IF('statement of marks'!AR56="","",'statement of marks'!AR56)</f>
        <v>10</v>
      </c>
      <c r="M1581" s="270">
        <f>IF('statement of marks'!AT56="","",'statement of marks'!AT56)</f>
        <v>21</v>
      </c>
      <c r="N1581" s="944">
        <f>IF('statement of marks'!AU56="","",'statement of marks'!AU56)</f>
        <v>21</v>
      </c>
      <c r="O1581" s="270">
        <f>IF('statement of marks'!AV56="","",'statement of marks'!AV56)</f>
        <v>1</v>
      </c>
      <c r="P1581" s="277">
        <f>IF('statement of marks'!AW56="","",'statement of marks'!AW56)</f>
        <v>43</v>
      </c>
      <c r="Q1581" s="278">
        <f>IF('statement of marks'!AX56="","",'statement of marks'!AX56)</f>
        <v>73</v>
      </c>
      <c r="R1581" s="270">
        <f>IF('statement of marks'!AY56="","",'statement of marks'!AY56)</f>
        <v>31</v>
      </c>
      <c r="S1581" s="944">
        <f>IF('statement of marks'!AZ56="","",'statement of marks'!AZ56)</f>
        <v>31</v>
      </c>
      <c r="T1581" s="270">
        <f>IF('statement of marks'!BA56="","",'statement of marks'!BA56)</f>
        <v>20</v>
      </c>
      <c r="U1581" s="277">
        <f>IF('statement of marks'!BB56="","",'statement of marks'!BB56)</f>
        <v>82</v>
      </c>
      <c r="V1581" s="279">
        <f>IF('statement of marks'!BC56="","",'statement of marks'!BC56)</f>
        <v>155</v>
      </c>
      <c r="W1581" s="270">
        <f>IF('statement of marks'!BD56="","",'statement of marks'!BD56)</f>
        <v>78</v>
      </c>
      <c r="X1581" s="271" t="str">
        <f>IF('statement of marks'!BE56="","",'statement of marks'!BE56)</f>
        <v>B</v>
      </c>
    </row>
    <row r="1582" spans="1:24" ht="15" customHeight="1">
      <c r="A1582" s="283"/>
      <c r="B1582" s="774" t="str">
        <f>IF('statement of marks'!BH56="s","SANSKRIT",IF('statement of marks'!BH56="u","URDU",IF('statement of marks'!BH56="g","GUJRATI",IF('statement of marks'!BH56="p","PUNJABI",IF('statement of marks'!BH56="sd","fla/kh","THIRD LANGUAGE")))))</f>
        <v>SANSKRIT</v>
      </c>
      <c r="C1582" s="784"/>
      <c r="D1582" s="270">
        <f>IF('statement of marks'!BI56="","",'statement of marks'!BI56)</f>
        <v>5</v>
      </c>
      <c r="E1582" s="270">
        <f>IF('statement of marks'!BJ56="","",'statement of marks'!BJ56)</f>
        <v>5</v>
      </c>
      <c r="F1582" s="277">
        <f>IF('statement of marks'!BK56="","",'statement of marks'!BK56)</f>
        <v>10</v>
      </c>
      <c r="G1582" s="270">
        <f>IF('statement of marks'!BL56="","",'statement of marks'!BL56)</f>
        <v>5</v>
      </c>
      <c r="H1582" s="270">
        <f>IF('statement of marks'!BM56="","",'statement of marks'!BM56)</f>
        <v>5</v>
      </c>
      <c r="I1582" s="277">
        <f>IF('statement of marks'!BN56="","",'statement of marks'!BN56)</f>
        <v>10</v>
      </c>
      <c r="J1582" s="270">
        <f>IF('statement of marks'!BO56="","",'statement of marks'!BO56)</f>
        <v>5</v>
      </c>
      <c r="K1582" s="270">
        <f>IF('statement of marks'!BP56="","",'statement of marks'!BP56)</f>
        <v>5</v>
      </c>
      <c r="L1582" s="277">
        <f>IF('statement of marks'!BQ56="","",'statement of marks'!BQ56)</f>
        <v>10</v>
      </c>
      <c r="M1582" s="270">
        <f>IF('statement of marks'!BS56="","",'statement of marks'!BS56)</f>
        <v>50</v>
      </c>
      <c r="N1582" s="944"/>
      <c r="O1582" s="270">
        <f>IF('statement of marks'!BT56="","",'statement of marks'!BT56)</f>
        <v>20</v>
      </c>
      <c r="P1582" s="277">
        <f>IF('statement of marks'!BU56="","",'statement of marks'!BU56)</f>
        <v>70</v>
      </c>
      <c r="Q1582" s="278">
        <f>IF('statement of marks'!BV56="","",'statement of marks'!BV56)</f>
        <v>100</v>
      </c>
      <c r="R1582" s="270">
        <f>IF('statement of marks'!BW56="","",'statement of marks'!BW56)</f>
        <v>70</v>
      </c>
      <c r="S1582" s="944"/>
      <c r="T1582" s="270">
        <f>IF('statement of marks'!BX56="","",'statement of marks'!BX56)</f>
        <v>30</v>
      </c>
      <c r="U1582" s="277">
        <f>IF('statement of marks'!BY56="","",'statement of marks'!BY56)</f>
        <v>100</v>
      </c>
      <c r="V1582" s="279">
        <f>IF('statement of marks'!BZ56="","",'statement of marks'!BZ56)</f>
        <v>200</v>
      </c>
      <c r="W1582" s="270">
        <f>IF('statement of marks'!CA56="","",'statement of marks'!CA56)</f>
        <v>100</v>
      </c>
      <c r="X1582" s="271" t="str">
        <f>IF('statement of marks'!CB56="","",'statement of marks'!CB56)</f>
        <v>A</v>
      </c>
    </row>
    <row r="1583" spans="1:24" ht="15" customHeight="1">
      <c r="A1583" s="283"/>
      <c r="B1583" s="774" t="str">
        <f>IF('statement of marks'!$CE$3="","",'statement of marks'!$CE$3)</f>
        <v>MATHEMATICS</v>
      </c>
      <c r="C1583" s="784"/>
      <c r="D1583" s="270">
        <f>IF('statement of marks'!CE56="","",'statement of marks'!CE56)</f>
        <v>5</v>
      </c>
      <c r="E1583" s="270">
        <f>IF('statement of marks'!CF56="","",'statement of marks'!CF56)</f>
        <v>5</v>
      </c>
      <c r="F1583" s="277">
        <f>IF('statement of marks'!CG56="","",'statement of marks'!CG56)</f>
        <v>10</v>
      </c>
      <c r="G1583" s="270">
        <f>IF('statement of marks'!CH56="","",'statement of marks'!CH56)</f>
        <v>5</v>
      </c>
      <c r="H1583" s="270">
        <f>IF('statement of marks'!CI56="","",'statement of marks'!CI56)</f>
        <v>5</v>
      </c>
      <c r="I1583" s="277">
        <f>IF('statement of marks'!CJ56="","",'statement of marks'!CJ56)</f>
        <v>10</v>
      </c>
      <c r="J1583" s="270">
        <f>IF('statement of marks'!CK56="","",'statement of marks'!CK56)</f>
        <v>5</v>
      </c>
      <c r="K1583" s="270">
        <f>IF('statement of marks'!CL56="","",'statement of marks'!CL56)</f>
        <v>5</v>
      </c>
      <c r="L1583" s="277">
        <f>IF('statement of marks'!CM56="","",'statement of marks'!CM56)</f>
        <v>10</v>
      </c>
      <c r="M1583" s="270">
        <f>IF('statement of marks'!CO56="","",'statement of marks'!CO56)</f>
        <v>21</v>
      </c>
      <c r="N1583" s="944">
        <f>IF('statement of marks'!CP56="","",'statement of marks'!CP56)</f>
        <v>21</v>
      </c>
      <c r="O1583" s="270">
        <f>IF('statement of marks'!CQ56="","",'statement of marks'!CQ56)</f>
        <v>1</v>
      </c>
      <c r="P1583" s="277">
        <f>IF('statement of marks'!CR56="","",'statement of marks'!CR56)</f>
        <v>43</v>
      </c>
      <c r="Q1583" s="278">
        <f>IF('statement of marks'!CS56="","",'statement of marks'!CS56)</f>
        <v>73</v>
      </c>
      <c r="R1583" s="270">
        <f>IF('statement of marks'!CT56="","",'statement of marks'!CT56)</f>
        <v>31</v>
      </c>
      <c r="S1583" s="944">
        <f>IF('statement of marks'!CU56="","",'statement of marks'!CU56)</f>
        <v>31</v>
      </c>
      <c r="T1583" s="270">
        <f>IF('statement of marks'!CV56="","",'statement of marks'!CV56)</f>
        <v>20</v>
      </c>
      <c r="U1583" s="277">
        <f>IF('statement of marks'!CW56="","",'statement of marks'!CW56)</f>
        <v>82</v>
      </c>
      <c r="V1583" s="279">
        <f>IF('statement of marks'!CX56="","",'statement of marks'!CX56)</f>
        <v>155</v>
      </c>
      <c r="W1583" s="270">
        <f>IF('statement of marks'!CY56="","",'statement of marks'!CY56)</f>
        <v>78</v>
      </c>
      <c r="X1583" s="271" t="str">
        <f>IF('statement of marks'!CZ56="","",'statement of marks'!CZ56)</f>
        <v>B</v>
      </c>
    </row>
    <row r="1584" spans="1:24" ht="15" customHeight="1">
      <c r="A1584" s="283"/>
      <c r="B1584" s="774" t="str">
        <f>IF('statement of marks'!$DC$3="","",'statement of marks'!$DC$3)</f>
        <v>SCIENCE</v>
      </c>
      <c r="C1584" s="784"/>
      <c r="D1584" s="270">
        <f>IF('statement of marks'!DC56="","",'statement of marks'!DC56)</f>
        <v>5</v>
      </c>
      <c r="E1584" s="270">
        <f>IF('statement of marks'!DD56="","",'statement of marks'!DD56)</f>
        <v>5</v>
      </c>
      <c r="F1584" s="277">
        <f>IF('statement of marks'!DE56="","",'statement of marks'!DE56)</f>
        <v>10</v>
      </c>
      <c r="G1584" s="270">
        <f>IF('statement of marks'!DF56="","",'statement of marks'!DF56)</f>
        <v>5</v>
      </c>
      <c r="H1584" s="270">
        <f>IF('statement of marks'!DG56="","",'statement of marks'!DG56)</f>
        <v>5</v>
      </c>
      <c r="I1584" s="277">
        <f>IF('statement of marks'!DH56="","",'statement of marks'!DH56)</f>
        <v>10</v>
      </c>
      <c r="J1584" s="270">
        <f>IF('statement of marks'!DI56="","",'statement of marks'!DI56)</f>
        <v>5</v>
      </c>
      <c r="K1584" s="270">
        <f>IF('statement of marks'!DJ56="","",'statement of marks'!DJ56)</f>
        <v>5</v>
      </c>
      <c r="L1584" s="277">
        <f>IF('statement of marks'!DK56="","",'statement of marks'!DK56)</f>
        <v>10</v>
      </c>
      <c r="M1584" s="270">
        <f>IF('statement of marks'!DM56="","",'statement of marks'!DM56)</f>
        <v>50</v>
      </c>
      <c r="N1584" s="944"/>
      <c r="O1584" s="270">
        <f>IF('statement of marks'!DN56="","",'statement of marks'!DN56)</f>
        <v>20</v>
      </c>
      <c r="P1584" s="277">
        <f>IF('statement of marks'!DO56="","",'statement of marks'!DO56)</f>
        <v>70</v>
      </c>
      <c r="Q1584" s="278">
        <f>IF('statement of marks'!DP56="","",'statement of marks'!DP56)</f>
        <v>100</v>
      </c>
      <c r="R1584" s="270">
        <f>IF('statement of marks'!DQ56="","",'statement of marks'!DQ56)</f>
        <v>70</v>
      </c>
      <c r="S1584" s="944"/>
      <c r="T1584" s="270">
        <f>IF('statement of marks'!DR56="","",'statement of marks'!DR56)</f>
        <v>30</v>
      </c>
      <c r="U1584" s="277">
        <f>IF('statement of marks'!DS56="","",'statement of marks'!DS56)</f>
        <v>100</v>
      </c>
      <c r="V1584" s="279">
        <f>IF('statement of marks'!DT56="","",'statement of marks'!DT56)</f>
        <v>200</v>
      </c>
      <c r="W1584" s="270">
        <f>IF('statement of marks'!DU56="","",'statement of marks'!DU56)</f>
        <v>100</v>
      </c>
      <c r="X1584" s="271" t="str">
        <f>IF('statement of marks'!DV56="","",'statement of marks'!DV56)</f>
        <v>A</v>
      </c>
    </row>
    <row r="1585" spans="1:24" ht="15" customHeight="1">
      <c r="A1585" s="283"/>
      <c r="B1585" s="774" t="str">
        <f>IF('statement of marks'!$DY$3="","",'statement of marks'!$DY$3)</f>
        <v>SOCIAL STUDIES</v>
      </c>
      <c r="C1585" s="784"/>
      <c r="D1585" s="270">
        <f>IF('statement of marks'!DY56="","",'statement of marks'!DY56)</f>
        <v>5</v>
      </c>
      <c r="E1585" s="270">
        <f>IF('statement of marks'!DZ56="","",'statement of marks'!DZ56)</f>
        <v>5</v>
      </c>
      <c r="F1585" s="277">
        <f>IF('statement of marks'!EA56="","",'statement of marks'!EA56)</f>
        <v>10</v>
      </c>
      <c r="G1585" s="270">
        <f>IF('statement of marks'!EB56="","",'statement of marks'!EB56)</f>
        <v>5</v>
      </c>
      <c r="H1585" s="270">
        <f>IF('statement of marks'!EC56="","",'statement of marks'!EC56)</f>
        <v>5</v>
      </c>
      <c r="I1585" s="277">
        <f>IF('statement of marks'!ED56="","",'statement of marks'!ED56)</f>
        <v>10</v>
      </c>
      <c r="J1585" s="270">
        <f>IF('statement of marks'!EE56="","",'statement of marks'!EE56)</f>
        <v>5</v>
      </c>
      <c r="K1585" s="270">
        <f>IF('statement of marks'!EF56="","",'statement of marks'!EF56)</f>
        <v>5</v>
      </c>
      <c r="L1585" s="277">
        <f>IF('statement of marks'!EG56="","",'statement of marks'!EG56)</f>
        <v>10</v>
      </c>
      <c r="M1585" s="270">
        <f>IF('statement of marks'!EI56="","",'statement of marks'!EI56)</f>
        <v>50</v>
      </c>
      <c r="N1585" s="944"/>
      <c r="O1585" s="270">
        <f>IF('statement of marks'!EJ56="","",'statement of marks'!EJ56)</f>
        <v>20</v>
      </c>
      <c r="P1585" s="277">
        <f>IF('statement of marks'!EK56="","",'statement of marks'!EK56)</f>
        <v>70</v>
      </c>
      <c r="Q1585" s="278">
        <f>IF('statement of marks'!EL56="","",'statement of marks'!EL56)</f>
        <v>100</v>
      </c>
      <c r="R1585" s="270">
        <f>IF('statement of marks'!EM56="","",'statement of marks'!EM56)</f>
        <v>70</v>
      </c>
      <c r="S1585" s="944"/>
      <c r="T1585" s="270">
        <f>IF('statement of marks'!EN56="","",'statement of marks'!EN56)</f>
        <v>30</v>
      </c>
      <c r="U1585" s="277">
        <f>IF('statement of marks'!EO56="","",'statement of marks'!EO56)</f>
        <v>100</v>
      </c>
      <c r="V1585" s="279">
        <f>IF('statement of marks'!EP56="","",'statement of marks'!EP56)</f>
        <v>200</v>
      </c>
      <c r="W1585" s="270">
        <f>IF('statement of marks'!EQ56="","",'statement of marks'!EQ56)</f>
        <v>100</v>
      </c>
      <c r="X1585" s="271" t="str">
        <f>IF('statement of marks'!ER56="","",'statement of marks'!ER56)</f>
        <v>A</v>
      </c>
    </row>
    <row r="1586" spans="1:24" ht="15" customHeight="1">
      <c r="A1586" s="283"/>
      <c r="B1586" s="774" t="s">
        <v>173</v>
      </c>
      <c r="C1586" s="784"/>
      <c r="D1586" s="792" t="s">
        <v>168</v>
      </c>
      <c r="E1586" s="792"/>
      <c r="F1586" s="792"/>
      <c r="G1586" s="792" t="s">
        <v>169</v>
      </c>
      <c r="H1586" s="792"/>
      <c r="I1586" s="792"/>
      <c r="J1586" s="792" t="s">
        <v>178</v>
      </c>
      <c r="K1586" s="792"/>
      <c r="L1586" s="792"/>
      <c r="M1586" s="792" t="s">
        <v>170</v>
      </c>
      <c r="N1586" s="792"/>
      <c r="O1586" s="792"/>
      <c r="P1586" s="792"/>
      <c r="Q1586" s="792" t="s">
        <v>223</v>
      </c>
      <c r="R1586" s="792"/>
      <c r="S1586" s="792"/>
      <c r="T1586" s="792"/>
      <c r="U1586" s="280"/>
      <c r="V1586" s="792" t="s">
        <v>218</v>
      </c>
      <c r="W1586" s="792"/>
      <c r="X1586" s="827"/>
    </row>
    <row r="1587" spans="1:24" ht="15" customHeight="1">
      <c r="A1587" s="284"/>
      <c r="B1587" s="828" t="s">
        <v>167</v>
      </c>
      <c r="C1587" s="829"/>
      <c r="D1587" s="830">
        <f>IF('statement of marks'!EU$6="","",'statement of marks'!EU$6)</f>
        <v>20</v>
      </c>
      <c r="E1587" s="830"/>
      <c r="F1587" s="830"/>
      <c r="G1587" s="830">
        <f>IF('statement of marks'!EV$6="","",'statement of marks'!EV$6)</f>
        <v>20</v>
      </c>
      <c r="H1587" s="830"/>
      <c r="I1587" s="830"/>
      <c r="J1587" s="830">
        <f>IF('statement of marks'!EX$6="","",'statement of marks'!EX$6)</f>
        <v>20</v>
      </c>
      <c r="K1587" s="830"/>
      <c r="L1587" s="830"/>
      <c r="M1587" s="830">
        <f>IF('statement of marks'!EW$6="","",'statement of marks'!EW$6)</f>
        <v>20</v>
      </c>
      <c r="N1587" s="830"/>
      <c r="O1587" s="830"/>
      <c r="P1587" s="830"/>
      <c r="Q1587" s="830">
        <f>IF('statement of marks'!EY$6="","",'statement of marks'!EY$6)</f>
        <v>20</v>
      </c>
      <c r="R1587" s="830"/>
      <c r="S1587" s="830"/>
      <c r="T1587" s="830"/>
      <c r="U1587" s="289"/>
      <c r="V1587" s="272">
        <f>IF('statement of marks'!EZ$6="","",'statement of marks'!EZ$6)</f>
        <v>100</v>
      </c>
      <c r="W1587" s="272" t="s">
        <v>222</v>
      </c>
      <c r="X1587" s="276" t="s">
        <v>69</v>
      </c>
    </row>
    <row r="1588" spans="1:24" ht="15" customHeight="1">
      <c r="A1588" s="283"/>
      <c r="B1588" s="774" t="str">
        <f>IF('statement of marks'!$EU$3="","",'statement of marks'!$EU$3)</f>
        <v>WORK EXPERIENCE</v>
      </c>
      <c r="C1588" s="784"/>
      <c r="D1588" s="783">
        <f>IF('statement of marks'!EU56="","",'statement of marks'!EU56)</f>
        <v>20</v>
      </c>
      <c r="E1588" s="783"/>
      <c r="F1588" s="783"/>
      <c r="G1588" s="783">
        <f>IF('statement of marks'!EV56="","",'statement of marks'!EV56)</f>
        <v>20</v>
      </c>
      <c r="H1588" s="783"/>
      <c r="I1588" s="783"/>
      <c r="J1588" s="783">
        <f>IF('statement of marks'!EX56="","",'statement of marks'!EX56)</f>
        <v>20</v>
      </c>
      <c r="K1588" s="783"/>
      <c r="L1588" s="783"/>
      <c r="M1588" s="783">
        <f>IF('statement of marks'!EW56="","",'statement of marks'!EW56)</f>
        <v>20</v>
      </c>
      <c r="N1588" s="783"/>
      <c r="O1588" s="783"/>
      <c r="P1588" s="783"/>
      <c r="Q1588" s="783">
        <f>IF('statement of marks'!EY56="","",'statement of marks'!EY56)</f>
        <v>20</v>
      </c>
      <c r="R1588" s="783"/>
      <c r="S1588" s="783"/>
      <c r="T1588" s="783"/>
      <c r="U1588" s="280"/>
      <c r="V1588" s="280">
        <f>IF('statement of marks'!EZ56="","",'statement of marks'!EZ56)</f>
        <v>100</v>
      </c>
      <c r="W1588" s="280">
        <f>IF('statement of marks'!FA56="","",'statement of marks'!FA56)</f>
        <v>100</v>
      </c>
      <c r="X1588" s="281" t="str">
        <f>IF('statement of marks'!FB56="","",'statement of marks'!FB56)</f>
        <v>A</v>
      </c>
    </row>
    <row r="1589" spans="1:24" ht="15" customHeight="1">
      <c r="A1589" s="283"/>
      <c r="B1589" s="774" t="str">
        <f>IF('statement of marks'!$FE$3="","",'statement of marks'!$FE$3)</f>
        <v>ART EDUCATION</v>
      </c>
      <c r="C1589" s="784"/>
      <c r="D1589" s="783">
        <f>IF('statement of marks'!FE56="","",'statement of marks'!FE56)</f>
        <v>20</v>
      </c>
      <c r="E1589" s="783"/>
      <c r="F1589" s="783"/>
      <c r="G1589" s="783">
        <f>IF('statement of marks'!FF56="","",'statement of marks'!FF56)</f>
        <v>20</v>
      </c>
      <c r="H1589" s="783"/>
      <c r="I1589" s="783"/>
      <c r="J1589" s="783">
        <f>IF('statement of marks'!FH56="","",'statement of marks'!FH56)</f>
        <v>20</v>
      </c>
      <c r="K1589" s="783"/>
      <c r="L1589" s="783"/>
      <c r="M1589" s="783">
        <f>IF('statement of marks'!FG56="","",'statement of marks'!FG56)</f>
        <v>20</v>
      </c>
      <c r="N1589" s="783"/>
      <c r="O1589" s="783"/>
      <c r="P1589" s="783"/>
      <c r="Q1589" s="783">
        <f>IF('statement of marks'!FI56="","",'statement of marks'!FI56)</f>
        <v>20</v>
      </c>
      <c r="R1589" s="783"/>
      <c r="S1589" s="783"/>
      <c r="T1589" s="783"/>
      <c r="U1589" s="280"/>
      <c r="V1589" s="280">
        <f>IF('statement of marks'!FJ56="","",'statement of marks'!FJ56)</f>
        <v>100</v>
      </c>
      <c r="W1589" s="280">
        <f>IF('statement of marks'!FK56="","",'statement of marks'!FK56)</f>
        <v>100</v>
      </c>
      <c r="X1589" s="281" t="str">
        <f>IF('statement of marks'!FL56="","",'statement of marks'!FL56)</f>
        <v>A</v>
      </c>
    </row>
    <row r="1590" spans="1:24" ht="15" customHeight="1">
      <c r="A1590" s="283"/>
      <c r="B1590" s="774" t="str">
        <f>IF('statement of marks'!$FO$3="","",'statement of marks'!$FO$3)</f>
        <v>PHYSICIAL EDUCATION</v>
      </c>
      <c r="C1590" s="784"/>
      <c r="D1590" s="783">
        <f>IF('statement of marks'!FO56="","",'statement of marks'!FO56)</f>
        <v>20</v>
      </c>
      <c r="E1590" s="783"/>
      <c r="F1590" s="783"/>
      <c r="G1590" s="783">
        <f>IF('statement of marks'!FP56="","",'statement of marks'!FP56)</f>
        <v>20</v>
      </c>
      <c r="H1590" s="783"/>
      <c r="I1590" s="783"/>
      <c r="J1590" s="783">
        <f>IF('statement of marks'!FR56="","",'statement of marks'!FR56)</f>
        <v>20</v>
      </c>
      <c r="K1590" s="783"/>
      <c r="L1590" s="783"/>
      <c r="M1590" s="783">
        <f>IF('statement of marks'!FQ56="","",'statement of marks'!FQ56)</f>
        <v>20</v>
      </c>
      <c r="N1590" s="783"/>
      <c r="O1590" s="783"/>
      <c r="P1590" s="783"/>
      <c r="Q1590" s="783">
        <f>IF('statement of marks'!FS56="","",'statement of marks'!FS56)</f>
        <v>20</v>
      </c>
      <c r="R1590" s="783"/>
      <c r="S1590" s="783"/>
      <c r="T1590" s="783"/>
      <c r="U1590" s="280"/>
      <c r="V1590" s="280">
        <f>IF('statement of marks'!FT56="","",'statement of marks'!FT56)</f>
        <v>100</v>
      </c>
      <c r="W1590" s="280">
        <f>IF('statement of marks'!FU56="","",'statement of marks'!FU56)</f>
        <v>100</v>
      </c>
      <c r="X1590" s="281" t="str">
        <f>IF('statement of marks'!FV56="","",'statement of marks'!FV56)</f>
        <v>A</v>
      </c>
    </row>
    <row r="1591" spans="1:24" ht="15" customHeight="1">
      <c r="A1591" s="283"/>
      <c r="B1591" s="771" t="s">
        <v>174</v>
      </c>
      <c r="C1591" s="774"/>
      <c r="D1591" s="792" t="str">
        <f>details!$DZ$3</f>
        <v>AUGUST</v>
      </c>
      <c r="E1591" s="792"/>
      <c r="F1591" s="792"/>
      <c r="G1591" s="792" t="str">
        <f>details!$ED$3</f>
        <v>OCTOBER</v>
      </c>
      <c r="H1591" s="792"/>
      <c r="I1591" s="792"/>
      <c r="J1591" s="792" t="str">
        <f>details!$EL$3</f>
        <v>FEBURARY</v>
      </c>
      <c r="K1591" s="792"/>
      <c r="L1591" s="792"/>
      <c r="M1591" s="792" t="str">
        <f>details!$EH$3</f>
        <v>DECEMBER</v>
      </c>
      <c r="N1591" s="792"/>
      <c r="O1591" s="792"/>
      <c r="P1591" s="792"/>
      <c r="Q1591" s="792" t="str">
        <f>details!$EP$3</f>
        <v>GRAND TOAL</v>
      </c>
      <c r="R1591" s="792"/>
      <c r="S1591" s="792"/>
      <c r="T1591" s="792"/>
      <c r="U1591" s="759" t="s">
        <v>119</v>
      </c>
      <c r="V1591" s="760"/>
      <c r="W1591" s="760"/>
      <c r="X1591" s="761"/>
    </row>
    <row r="1592" spans="1:24" ht="15" customHeight="1">
      <c r="A1592" s="283"/>
      <c r="B1592" s="774" t="s">
        <v>176</v>
      </c>
      <c r="C1592" s="784"/>
      <c r="D1592" s="826" t="str">
        <f>IF(details!EA56="","",details!EA56)</f>
        <v/>
      </c>
      <c r="E1592" s="826"/>
      <c r="F1592" s="826"/>
      <c r="G1592" s="826" t="str">
        <f>IF(details!EE56="","",details!EE56)</f>
        <v/>
      </c>
      <c r="H1592" s="826"/>
      <c r="I1592" s="826"/>
      <c r="J1592" s="826" t="str">
        <f>IF(details!EM56="","",details!EM56)</f>
        <v/>
      </c>
      <c r="K1592" s="826"/>
      <c r="L1592" s="826"/>
      <c r="M1592" s="826" t="str">
        <f>IF(details!EI56="","",details!EI56)</f>
        <v/>
      </c>
      <c r="N1592" s="826"/>
      <c r="O1592" s="826"/>
      <c r="P1592" s="826"/>
      <c r="Q1592" s="826" t="str">
        <f>IF(details!EQ56="","",details!EQ56)</f>
        <v/>
      </c>
      <c r="R1592" s="826"/>
      <c r="S1592" s="826"/>
      <c r="T1592" s="826"/>
      <c r="U1592" s="762">
        <f>'statement of marks'!$HL$108</f>
        <v>45046</v>
      </c>
      <c r="V1592" s="763"/>
      <c r="W1592" s="763"/>
      <c r="X1592" s="764"/>
    </row>
    <row r="1593" spans="1:24" ht="15" customHeight="1">
      <c r="A1593" s="283"/>
      <c r="B1593" s="823" t="s">
        <v>175</v>
      </c>
      <c r="C1593" s="824"/>
      <c r="D1593" s="825" t="str">
        <f>IF(details!DZ56="","",details!DZ56)</f>
        <v/>
      </c>
      <c r="E1593" s="825"/>
      <c r="F1593" s="825"/>
      <c r="G1593" s="825" t="str">
        <f>IF(details!ED56="","",details!ED56)</f>
        <v/>
      </c>
      <c r="H1593" s="825"/>
      <c r="I1593" s="825"/>
      <c r="J1593" s="825" t="str">
        <f>IF(details!EL56="","",details!EL56)</f>
        <v/>
      </c>
      <c r="K1593" s="825"/>
      <c r="L1593" s="825"/>
      <c r="M1593" s="825" t="str">
        <f>IF(details!EH56="","",details!EH56)</f>
        <v/>
      </c>
      <c r="N1593" s="825"/>
      <c r="O1593" s="825"/>
      <c r="P1593" s="825"/>
      <c r="Q1593" s="825" t="str">
        <f>IF(details!EP56="","",details!EP56)</f>
        <v/>
      </c>
      <c r="R1593" s="825"/>
      <c r="S1593" s="825"/>
      <c r="T1593" s="825"/>
      <c r="U1593" s="759"/>
      <c r="V1593" s="760"/>
      <c r="W1593" s="760"/>
      <c r="X1593" s="761"/>
    </row>
    <row r="1594" spans="1:24" ht="15" customHeight="1">
      <c r="A1594" s="816"/>
      <c r="B1594" s="818" t="s">
        <v>235</v>
      </c>
      <c r="C1594" s="819"/>
      <c r="D1594" s="813" t="s">
        <v>190</v>
      </c>
      <c r="E1594" s="813"/>
      <c r="F1594" s="813"/>
      <c r="G1594" s="813" t="s">
        <v>191</v>
      </c>
      <c r="H1594" s="813"/>
      <c r="I1594" s="813"/>
      <c r="J1594" s="813" t="s">
        <v>148</v>
      </c>
      <c r="K1594" s="813"/>
      <c r="L1594" s="813"/>
      <c r="M1594" s="813" t="s">
        <v>224</v>
      </c>
      <c r="N1594" s="813"/>
      <c r="O1594" s="813"/>
      <c r="P1594" s="813"/>
      <c r="Q1594" s="822" t="s">
        <v>196</v>
      </c>
      <c r="R1594" s="822"/>
      <c r="S1594" s="822"/>
      <c r="T1594" s="822"/>
      <c r="U1594" s="813" t="s">
        <v>233</v>
      </c>
      <c r="V1594" s="813"/>
      <c r="W1594" s="813"/>
      <c r="X1594" s="815"/>
    </row>
    <row r="1595" spans="1:24" ht="15" customHeight="1">
      <c r="A1595" s="817"/>
      <c r="B1595" s="820"/>
      <c r="C1595" s="821"/>
      <c r="D1595" s="813">
        <f>'statement of marks'!HJ56</f>
        <v>1200</v>
      </c>
      <c r="E1595" s="813"/>
      <c r="F1595" s="813"/>
      <c r="G1595" s="813">
        <f>'statement of marks'!HK56</f>
        <v>1065</v>
      </c>
      <c r="H1595" s="813"/>
      <c r="I1595" s="813"/>
      <c r="J1595" s="814">
        <f>'statement of marks'!HL56</f>
        <v>88.75</v>
      </c>
      <c r="K1595" s="814"/>
      <c r="L1595" s="814"/>
      <c r="M1595" s="813" t="str">
        <f>'statement of marks'!HO56</f>
        <v>A</v>
      </c>
      <c r="N1595" s="813"/>
      <c r="O1595" s="813"/>
      <c r="P1595" s="813"/>
      <c r="Q1595" s="813">
        <f>'statement of marks'!HN56</f>
        <v>8.9999999999999947</v>
      </c>
      <c r="R1595" s="813"/>
      <c r="S1595" s="813"/>
      <c r="T1595" s="813"/>
      <c r="U1595" s="813" t="str">
        <f>'statement of marks'!HI56</f>
        <v>PASSED</v>
      </c>
      <c r="V1595" s="813"/>
      <c r="W1595" s="813"/>
      <c r="X1595" s="815"/>
    </row>
    <row r="1596" spans="1:24" ht="15" customHeight="1">
      <c r="A1596" s="283"/>
      <c r="B1596" s="811" t="s">
        <v>177</v>
      </c>
      <c r="C1596" s="812"/>
      <c r="D1596" s="792"/>
      <c r="E1596" s="792"/>
      <c r="F1596" s="792"/>
      <c r="G1596" s="792"/>
      <c r="H1596" s="792"/>
      <c r="I1596" s="792"/>
      <c r="J1596" s="792"/>
      <c r="K1596" s="792"/>
      <c r="L1596" s="792"/>
      <c r="M1596" s="792"/>
      <c r="N1596" s="792"/>
      <c r="O1596" s="792"/>
      <c r="P1596" s="792"/>
      <c r="Q1596" s="792"/>
      <c r="R1596" s="792"/>
      <c r="S1596" s="792"/>
      <c r="T1596" s="792"/>
      <c r="U1596" s="793"/>
      <c r="V1596" s="794"/>
      <c r="W1596" s="794"/>
      <c r="X1596" s="804"/>
    </row>
    <row r="1597" spans="1:24" ht="15" customHeight="1">
      <c r="A1597" s="283"/>
      <c r="B1597" s="809" t="s">
        <v>162</v>
      </c>
      <c r="C1597" s="810"/>
      <c r="D1597" s="792"/>
      <c r="E1597" s="792"/>
      <c r="F1597" s="792"/>
      <c r="G1597" s="792"/>
      <c r="H1597" s="792"/>
      <c r="I1597" s="792"/>
      <c r="J1597" s="792"/>
      <c r="K1597" s="792"/>
      <c r="L1597" s="792"/>
      <c r="M1597" s="792"/>
      <c r="N1597" s="792"/>
      <c r="O1597" s="792"/>
      <c r="P1597" s="792"/>
      <c r="Q1597" s="792"/>
      <c r="R1597" s="792"/>
      <c r="S1597" s="792"/>
      <c r="T1597" s="792"/>
      <c r="U1597" s="796"/>
      <c r="V1597" s="797"/>
      <c r="W1597" s="797"/>
      <c r="X1597" s="805"/>
    </row>
    <row r="1598" spans="1:24" ht="15" customHeight="1">
      <c r="A1598" s="283"/>
      <c r="B1598" s="811" t="s">
        <v>163</v>
      </c>
      <c r="C1598" s="812"/>
      <c r="D1598" s="792"/>
      <c r="E1598" s="792"/>
      <c r="F1598" s="792"/>
      <c r="G1598" s="792"/>
      <c r="H1598" s="792"/>
      <c r="I1598" s="792"/>
      <c r="J1598" s="792"/>
      <c r="K1598" s="792"/>
      <c r="L1598" s="792"/>
      <c r="M1598" s="792"/>
      <c r="N1598" s="792"/>
      <c r="O1598" s="792"/>
      <c r="P1598" s="792"/>
      <c r="Q1598" s="793" t="s">
        <v>225</v>
      </c>
      <c r="R1598" s="794"/>
      <c r="S1598" s="794"/>
      <c r="T1598" s="795"/>
      <c r="U1598" s="806"/>
      <c r="V1598" s="807"/>
      <c r="W1598" s="807"/>
      <c r="X1598" s="808"/>
    </row>
    <row r="1599" spans="1:24" ht="15" customHeight="1">
      <c r="A1599" s="283"/>
      <c r="B1599" s="802" t="s">
        <v>164</v>
      </c>
      <c r="C1599" s="803"/>
      <c r="D1599" s="792"/>
      <c r="E1599" s="792"/>
      <c r="F1599" s="792"/>
      <c r="G1599" s="792"/>
      <c r="H1599" s="792"/>
      <c r="I1599" s="792"/>
      <c r="J1599" s="792"/>
      <c r="K1599" s="792"/>
      <c r="L1599" s="792"/>
      <c r="M1599" s="792"/>
      <c r="N1599" s="792"/>
      <c r="O1599" s="792"/>
      <c r="P1599" s="792"/>
      <c r="Q1599" s="796"/>
      <c r="R1599" s="797"/>
      <c r="S1599" s="797"/>
      <c r="T1599" s="798"/>
      <c r="U1599" s="785" t="s">
        <v>164</v>
      </c>
      <c r="V1599" s="785"/>
      <c r="W1599" s="785"/>
      <c r="X1599" s="786"/>
    </row>
    <row r="1600" spans="1:24" ht="15" customHeight="1" thickBot="1">
      <c r="A1600" s="282"/>
      <c r="B1600" s="787" t="s">
        <v>226</v>
      </c>
      <c r="C1600" s="788"/>
      <c r="D1600" s="789"/>
      <c r="E1600" s="789"/>
      <c r="F1600" s="789"/>
      <c r="G1600" s="789"/>
      <c r="H1600" s="789"/>
      <c r="I1600" s="789"/>
      <c r="J1600" s="789"/>
      <c r="K1600" s="789"/>
      <c r="L1600" s="789"/>
      <c r="M1600" s="789"/>
      <c r="N1600" s="789"/>
      <c r="O1600" s="789"/>
      <c r="P1600" s="789"/>
      <c r="Q1600" s="799"/>
      <c r="R1600" s="800"/>
      <c r="S1600" s="800"/>
      <c r="T1600" s="801"/>
      <c r="U1600" s="790" t="s">
        <v>180</v>
      </c>
      <c r="V1600" s="790"/>
      <c r="W1600" s="790"/>
      <c r="X1600" s="791"/>
    </row>
    <row r="1601" spans="1:24" ht="15" customHeight="1">
      <c r="A1601" s="285"/>
      <c r="B1601" s="765" t="s">
        <v>179</v>
      </c>
      <c r="C1601" s="766"/>
      <c r="D1601" s="766"/>
      <c r="E1601" s="766"/>
      <c r="F1601" s="766"/>
      <c r="G1601" s="766"/>
      <c r="H1601" s="766"/>
      <c r="I1601" s="766"/>
      <c r="J1601" s="766"/>
      <c r="K1601" s="766"/>
      <c r="L1601" s="766"/>
      <c r="M1601" s="766"/>
      <c r="N1601" s="766"/>
      <c r="O1601" s="766"/>
      <c r="P1601" s="766"/>
      <c r="Q1601" s="766"/>
      <c r="R1601" s="766"/>
      <c r="S1601" s="766"/>
      <c r="T1601" s="766"/>
      <c r="U1601" s="766"/>
      <c r="V1601" s="766"/>
      <c r="W1601" s="766"/>
      <c r="X1601" s="767"/>
    </row>
    <row r="1602" spans="1:24" ht="15" customHeight="1">
      <c r="A1602" s="283"/>
      <c r="B1602" s="768" t="str">
        <f>IF('statement of marks'!$A$1="","",'statement of marks'!$A$1)</f>
        <v>GOVT. HR. SEC. SCHOOL, MARJEEVI, NIMBAHERA</v>
      </c>
      <c r="C1602" s="769"/>
      <c r="D1602" s="769"/>
      <c r="E1602" s="769"/>
      <c r="F1602" s="769"/>
      <c r="G1602" s="769"/>
      <c r="H1602" s="769"/>
      <c r="I1602" s="769"/>
      <c r="J1602" s="769"/>
      <c r="K1602" s="769"/>
      <c r="L1602" s="769"/>
      <c r="M1602" s="769"/>
      <c r="N1602" s="769"/>
      <c r="O1602" s="769"/>
      <c r="P1602" s="769"/>
      <c r="Q1602" s="769"/>
      <c r="R1602" s="769"/>
      <c r="S1602" s="769"/>
      <c r="T1602" s="769"/>
      <c r="U1602" s="769"/>
      <c r="V1602" s="769"/>
      <c r="W1602" s="769"/>
      <c r="X1602" s="770"/>
    </row>
    <row r="1603" spans="1:24" ht="15" customHeight="1">
      <c r="A1603" s="283"/>
      <c r="B1603" s="771" t="s">
        <v>118</v>
      </c>
      <c r="C1603" s="771"/>
      <c r="D1603" s="771" t="str">
        <f>IF('statement of marks'!$H$3="","",'statement of marks'!$H$3)</f>
        <v>2022-23</v>
      </c>
      <c r="E1603" s="771"/>
      <c r="F1603" s="771"/>
      <c r="G1603" s="771"/>
      <c r="H1603" s="771"/>
      <c r="I1603" s="771"/>
      <c r="J1603" s="771"/>
      <c r="K1603" s="771"/>
      <c r="L1603" s="771"/>
      <c r="M1603" s="771"/>
      <c r="N1603" s="771"/>
      <c r="O1603" s="771"/>
      <c r="P1603" s="771"/>
      <c r="Q1603" s="771"/>
      <c r="R1603" s="771"/>
      <c r="S1603" s="771"/>
      <c r="T1603" s="771"/>
      <c r="U1603" s="771"/>
      <c r="V1603" s="771"/>
      <c r="W1603" s="771"/>
      <c r="X1603" s="772"/>
    </row>
    <row r="1604" spans="1:24" ht="15" customHeight="1">
      <c r="A1604" s="283"/>
      <c r="B1604" s="771" t="s">
        <v>158</v>
      </c>
      <c r="C1604" s="771"/>
      <c r="D1604" s="771" t="str">
        <f>IF('statement of marks'!I57="","",'statement of marks'!I57)</f>
        <v>A51</v>
      </c>
      <c r="E1604" s="771"/>
      <c r="F1604" s="771"/>
      <c r="G1604" s="771"/>
      <c r="H1604" s="771"/>
      <c r="I1604" s="771"/>
      <c r="J1604" s="771"/>
      <c r="K1604" s="771"/>
      <c r="L1604" s="771"/>
      <c r="M1604" s="771"/>
      <c r="N1604" s="771"/>
      <c r="O1604" s="771"/>
      <c r="P1604" s="771"/>
      <c r="Q1604" s="771"/>
      <c r="R1604" s="771"/>
      <c r="S1604" s="771"/>
      <c r="T1604" s="771"/>
      <c r="U1604" s="771"/>
      <c r="V1604" s="771"/>
      <c r="W1604" s="771"/>
      <c r="X1604" s="772"/>
    </row>
    <row r="1605" spans="1:24" ht="15" customHeight="1">
      <c r="A1605" s="283"/>
      <c r="B1605" s="771" t="s">
        <v>20</v>
      </c>
      <c r="C1605" s="771"/>
      <c r="D1605" s="771" t="str">
        <f>IF('statement of marks'!J57="","",'statement of marks'!J57)</f>
        <v>B51</v>
      </c>
      <c r="E1605" s="771"/>
      <c r="F1605" s="771"/>
      <c r="G1605" s="771"/>
      <c r="H1605" s="771"/>
      <c r="I1605" s="771"/>
      <c r="J1605" s="771"/>
      <c r="K1605" s="771"/>
      <c r="L1605" s="771"/>
      <c r="M1605" s="771"/>
      <c r="N1605" s="771"/>
      <c r="O1605" s="771"/>
      <c r="P1605" s="771"/>
      <c r="Q1605" s="771"/>
      <c r="R1605" s="771"/>
      <c r="S1605" s="771"/>
      <c r="T1605" s="771"/>
      <c r="U1605" s="771"/>
      <c r="V1605" s="771"/>
      <c r="W1605" s="771"/>
      <c r="X1605" s="772"/>
    </row>
    <row r="1606" spans="1:24" ht="15" customHeight="1">
      <c r="A1606" s="283"/>
      <c r="B1606" s="773" t="s">
        <v>21</v>
      </c>
      <c r="C1606" s="773"/>
      <c r="D1606" s="773" t="str">
        <f>IF('statement of marks'!K57="","",'statement of marks'!K57)</f>
        <v>C51</v>
      </c>
      <c r="E1606" s="773"/>
      <c r="F1606" s="773"/>
      <c r="G1606" s="771"/>
      <c r="H1606" s="771"/>
      <c r="I1606" s="771"/>
      <c r="J1606" s="771"/>
      <c r="K1606" s="771"/>
      <c r="L1606" s="771"/>
      <c r="M1606" s="771"/>
      <c r="N1606" s="771"/>
      <c r="O1606" s="771"/>
      <c r="P1606" s="771"/>
      <c r="Q1606" s="771"/>
      <c r="R1606" s="771"/>
      <c r="S1606" s="771"/>
      <c r="T1606" s="771"/>
      <c r="U1606" s="771"/>
      <c r="V1606" s="771"/>
      <c r="W1606" s="771"/>
      <c r="X1606" s="772"/>
    </row>
    <row r="1607" spans="1:24" ht="15" customHeight="1">
      <c r="A1607" s="283"/>
      <c r="B1607" s="771" t="s">
        <v>159</v>
      </c>
      <c r="C1607" s="771"/>
      <c r="D1607" s="771" t="str">
        <f>IF('statement of marks'!$G$3="","",'statement of marks'!$G$3)</f>
        <v>6 A</v>
      </c>
      <c r="E1607" s="771"/>
      <c r="F1607" s="774"/>
      <c r="G1607" s="775" t="s">
        <v>160</v>
      </c>
      <c r="H1607" s="775"/>
      <c r="I1607" s="775"/>
      <c r="J1607" s="775">
        <f>IF('statement of marks'!D57="","",'statement of marks'!D57)</f>
        <v>851</v>
      </c>
      <c r="K1607" s="775"/>
      <c r="L1607" s="775"/>
      <c r="M1607" s="776" t="s">
        <v>79</v>
      </c>
      <c r="N1607" s="938"/>
      <c r="O1607" s="775"/>
      <c r="P1607" s="775"/>
      <c r="Q1607" s="775" t="str">
        <f>IF('statement of marks'!F57="","",'statement of marks'!F57)</f>
        <v/>
      </c>
      <c r="R1607" s="775"/>
      <c r="S1607" s="775"/>
      <c r="T1607" s="777"/>
      <c r="U1607" s="778" t="str">
        <f>IF('statement of marks'!$I$3="","",'statement of marks'!$I$3)</f>
        <v>SCHOOL DISE CODE</v>
      </c>
      <c r="V1607" s="779"/>
      <c r="W1607" s="779"/>
      <c r="X1607" s="780"/>
    </row>
    <row r="1608" spans="1:24" ht="15" customHeight="1">
      <c r="A1608" s="283"/>
      <c r="B1608" s="263" t="s">
        <v>172</v>
      </c>
      <c r="C1608" s="264"/>
      <c r="D1608" s="781" t="str">
        <f>IF('statement of marks'!G57="","",'statement of marks'!G57)</f>
        <v/>
      </c>
      <c r="E1608" s="782"/>
      <c r="F1608" s="782"/>
      <c r="G1608" s="834" t="str">
        <f>IF('statement of marks'!H57="","",'statement of marks'!H57)</f>
        <v/>
      </c>
      <c r="H1608" s="834"/>
      <c r="I1608" s="834"/>
      <c r="J1608" s="834"/>
      <c r="K1608" s="834"/>
      <c r="L1608" s="834"/>
      <c r="M1608" s="834"/>
      <c r="N1608" s="834"/>
      <c r="O1608" s="834"/>
      <c r="P1608" s="834"/>
      <c r="Q1608" s="834"/>
      <c r="R1608" s="834"/>
      <c r="S1608" s="834"/>
      <c r="T1608" s="835"/>
      <c r="U1608" s="774" t="str">
        <f>IF('statement of marks'!$J$3="","",'statement of marks'!$J$3)</f>
        <v>08291009401</v>
      </c>
      <c r="V1608" s="784"/>
      <c r="W1608" s="784"/>
      <c r="X1608" s="836"/>
    </row>
    <row r="1609" spans="1:24" ht="15" customHeight="1">
      <c r="A1609" s="283"/>
      <c r="B1609" s="265" t="s">
        <v>161</v>
      </c>
      <c r="C1609" s="266" t="s">
        <v>166</v>
      </c>
      <c r="D1609" s="837" t="s">
        <v>168</v>
      </c>
      <c r="E1609" s="837"/>
      <c r="F1609" s="837"/>
      <c r="G1609" s="837" t="s">
        <v>169</v>
      </c>
      <c r="H1609" s="837"/>
      <c r="I1609" s="837"/>
      <c r="J1609" s="837" t="s">
        <v>170</v>
      </c>
      <c r="K1609" s="837"/>
      <c r="L1609" s="837"/>
      <c r="M1609" s="838" t="s">
        <v>171</v>
      </c>
      <c r="N1609" s="838"/>
      <c r="O1609" s="838"/>
      <c r="P1609" s="838"/>
      <c r="Q1609" s="839" t="s">
        <v>217</v>
      </c>
      <c r="R1609" s="841" t="s">
        <v>91</v>
      </c>
      <c r="S1609" s="841"/>
      <c r="T1609" s="841"/>
      <c r="U1609" s="842"/>
      <c r="V1609" s="783" t="s">
        <v>218</v>
      </c>
      <c r="W1609" s="783"/>
      <c r="X1609" s="831"/>
    </row>
    <row r="1610" spans="1:24" ht="15" customHeight="1">
      <c r="A1610" s="283"/>
      <c r="B1610" s="265"/>
      <c r="C1610" s="266"/>
      <c r="D1610" s="267" t="s">
        <v>219</v>
      </c>
      <c r="E1610" s="267" t="s">
        <v>220</v>
      </c>
      <c r="F1610" s="268" t="s">
        <v>221</v>
      </c>
      <c r="G1610" s="267" t="s">
        <v>219</v>
      </c>
      <c r="H1610" s="267" t="s">
        <v>220</v>
      </c>
      <c r="I1610" s="268" t="s">
        <v>221</v>
      </c>
      <c r="J1610" s="267" t="s">
        <v>219</v>
      </c>
      <c r="K1610" s="267" t="s">
        <v>220</v>
      </c>
      <c r="L1610" s="268" t="s">
        <v>221</v>
      </c>
      <c r="M1610" s="267" t="s">
        <v>219</v>
      </c>
      <c r="N1610" s="943" t="s">
        <v>332</v>
      </c>
      <c r="O1610" s="267" t="s">
        <v>220</v>
      </c>
      <c r="P1610" s="268" t="s">
        <v>221</v>
      </c>
      <c r="Q1610" s="840"/>
      <c r="R1610" s="267" t="s">
        <v>219</v>
      </c>
      <c r="S1610" s="943" t="s">
        <v>332</v>
      </c>
      <c r="T1610" s="267" t="s">
        <v>220</v>
      </c>
      <c r="U1610" s="268" t="s">
        <v>221</v>
      </c>
      <c r="V1610" s="269" t="s">
        <v>26</v>
      </c>
      <c r="W1610" s="270" t="s">
        <v>222</v>
      </c>
      <c r="X1610" s="271" t="s">
        <v>69</v>
      </c>
    </row>
    <row r="1611" spans="1:24" ht="15" customHeight="1">
      <c r="A1611" s="284"/>
      <c r="B1611" s="832" t="s">
        <v>167</v>
      </c>
      <c r="C1611" s="833"/>
      <c r="D1611" s="272">
        <f>IF('statement of marks'!L$6="","",'statement of marks'!L$6)</f>
        <v>5</v>
      </c>
      <c r="E1611" s="272">
        <f>IF('statement of marks'!M$6="","",'statement of marks'!M$6)</f>
        <v>5</v>
      </c>
      <c r="F1611" s="273">
        <f>IF('statement of marks'!N$6="","",'statement of marks'!N$6)</f>
        <v>10</v>
      </c>
      <c r="G1611" s="272">
        <f>IF('statement of marks'!O$6="","",'statement of marks'!O$6)</f>
        <v>5</v>
      </c>
      <c r="H1611" s="272">
        <f>IF('statement of marks'!P$6="","",'statement of marks'!P$6)</f>
        <v>5</v>
      </c>
      <c r="I1611" s="273">
        <f>IF('statement of marks'!Q$6="","",'statement of marks'!Q$6)</f>
        <v>10</v>
      </c>
      <c r="J1611" s="272">
        <f>IF('statement of marks'!R$6="","",'statement of marks'!R$6)</f>
        <v>5</v>
      </c>
      <c r="K1611" s="272">
        <f>IF('statement of marks'!S$6="","",'statement of marks'!S$6)</f>
        <v>5</v>
      </c>
      <c r="L1611" s="273">
        <f>IF('statement of marks'!T$6="","",'statement of marks'!T$6)</f>
        <v>10</v>
      </c>
      <c r="M1611" s="272">
        <f>IF('statement of marks'!V$6="","",'statement of marks'!V$6)</f>
        <v>30</v>
      </c>
      <c r="N1611" s="944">
        <f>IF('statement of marks'!W$6="","",'statement of marks'!W$6)</f>
        <v>30</v>
      </c>
      <c r="O1611" s="272">
        <f>IF('statement of marks'!X$6="","",'statement of marks'!X$6)</f>
        <v>10</v>
      </c>
      <c r="P1611" s="273">
        <f>IF('statement of marks'!Y$6="","",'statement of marks'!Y$6)</f>
        <v>70</v>
      </c>
      <c r="Q1611" s="274">
        <f>IF('statement of marks'!Z$6="","",'statement of marks'!Z$6)</f>
        <v>100</v>
      </c>
      <c r="R1611" s="272">
        <f>IF('statement of marks'!AA$6="","",'statement of marks'!AA$6)</f>
        <v>40</v>
      </c>
      <c r="S1611" s="944">
        <f>IF('statement of marks'!AB$6="","",'statement of marks'!AB$6)</f>
        <v>40</v>
      </c>
      <c r="T1611" s="272">
        <f>IF('statement of marks'!AC$6="","",'statement of marks'!AC$6)</f>
        <v>20</v>
      </c>
      <c r="U1611" s="273">
        <f>IF('statement of marks'!AD$6="","",'statement of marks'!AD$6)</f>
        <v>100</v>
      </c>
      <c r="V1611" s="275">
        <f>IF('statement of marks'!AE$6="","",'statement of marks'!AE$6)</f>
        <v>200</v>
      </c>
      <c r="W1611" s="272" t="str">
        <f>IF('statement of marks'!AF$6="","",'statement of marks'!AF$6)</f>
        <v/>
      </c>
      <c r="X1611" s="276" t="str">
        <f>IF('statement of marks'!AG$6="","",'statement of marks'!AG$6)</f>
        <v/>
      </c>
    </row>
    <row r="1612" spans="1:24" ht="15" customHeight="1">
      <c r="A1612" s="283"/>
      <c r="B1612" s="774" t="str">
        <f>IF('statement of marks'!$L$3="","",'statement of marks'!$L$3)</f>
        <v>HINDI</v>
      </c>
      <c r="C1612" s="784"/>
      <c r="D1612" s="270">
        <f>IF('statement of marks'!L57="","",'statement of marks'!L57)</f>
        <v>5</v>
      </c>
      <c r="E1612" s="270">
        <f>IF('statement of marks'!M57="","",'statement of marks'!M57)</f>
        <v>5</v>
      </c>
      <c r="F1612" s="277">
        <f>IF('statement of marks'!N57="","",'statement of marks'!N57)</f>
        <v>10</v>
      </c>
      <c r="G1612" s="270">
        <f>IF('statement of marks'!O57="","",'statement of marks'!O57)</f>
        <v>5</v>
      </c>
      <c r="H1612" s="270">
        <f>IF('statement of marks'!P57="","",'statement of marks'!P57)</f>
        <v>5</v>
      </c>
      <c r="I1612" s="277">
        <f>IF('statement of marks'!Q57="","",'statement of marks'!Q57)</f>
        <v>10</v>
      </c>
      <c r="J1612" s="270">
        <f>IF('statement of marks'!R57="","",'statement of marks'!R57)</f>
        <v>5</v>
      </c>
      <c r="K1612" s="270">
        <f>IF('statement of marks'!S57="","",'statement of marks'!S57)</f>
        <v>5</v>
      </c>
      <c r="L1612" s="277">
        <f>IF('statement of marks'!T57="","",'statement of marks'!T57)</f>
        <v>10</v>
      </c>
      <c r="M1612" s="270">
        <f>IF('statement of marks'!V57="","",'statement of marks'!V57)</f>
        <v>30</v>
      </c>
      <c r="N1612" s="944">
        <f>IF('statement of marks'!W57="","",'statement of marks'!W57)</f>
        <v>30</v>
      </c>
      <c r="O1612" s="270">
        <f>IF('statement of marks'!X57="","",'statement of marks'!X57)</f>
        <v>10</v>
      </c>
      <c r="P1612" s="277">
        <f>IF('statement of marks'!Y57="","",'statement of marks'!Y57)</f>
        <v>70</v>
      </c>
      <c r="Q1612" s="278">
        <f>IF('statement of marks'!Z57="","",'statement of marks'!Z57)</f>
        <v>100</v>
      </c>
      <c r="R1612" s="270">
        <f>IF('statement of marks'!AA57="","",'statement of marks'!AA57)</f>
        <v>30</v>
      </c>
      <c r="S1612" s="944">
        <f>IF('statement of marks'!AB57="","",'statement of marks'!AB57)</f>
        <v>30</v>
      </c>
      <c r="T1612" s="270">
        <f>IF('statement of marks'!AC57="","",'statement of marks'!AC57)</f>
        <v>20</v>
      </c>
      <c r="U1612" s="277">
        <f>IF('statement of marks'!AD57="","",'statement of marks'!AD57)</f>
        <v>80</v>
      </c>
      <c r="V1612" s="279">
        <f>IF('statement of marks'!AE57="","",'statement of marks'!AE57)</f>
        <v>180</v>
      </c>
      <c r="W1612" s="270">
        <f>IF('statement of marks'!AF57="","",'statement of marks'!AF57)</f>
        <v>90</v>
      </c>
      <c r="X1612" s="271" t="str">
        <f>IF('statement of marks'!AG57="","",'statement of marks'!AG57)</f>
        <v>A</v>
      </c>
    </row>
    <row r="1613" spans="1:24" ht="15" customHeight="1">
      <c r="A1613" s="283"/>
      <c r="B1613" s="774" t="str">
        <f>IF('statement of marks'!$AJ$3="","",'statement of marks'!$AJ$3)</f>
        <v>ENGLISH</v>
      </c>
      <c r="C1613" s="784"/>
      <c r="D1613" s="270">
        <f>IF('statement of marks'!AJ57="","",'statement of marks'!AJ57)</f>
        <v>5</v>
      </c>
      <c r="E1613" s="270">
        <f>IF('statement of marks'!AK57="","",'statement of marks'!AK57)</f>
        <v>5</v>
      </c>
      <c r="F1613" s="277">
        <f>IF('statement of marks'!AL57="","",'statement of marks'!AL57)</f>
        <v>10</v>
      </c>
      <c r="G1613" s="270">
        <f>IF('statement of marks'!AM57="","",'statement of marks'!AM57)</f>
        <v>5</v>
      </c>
      <c r="H1613" s="270">
        <f>IF('statement of marks'!AN57="","",'statement of marks'!AN57)</f>
        <v>5</v>
      </c>
      <c r="I1613" s="277">
        <f>IF('statement of marks'!AO57="","",'statement of marks'!AO57)</f>
        <v>10</v>
      </c>
      <c r="J1613" s="270">
        <f>IF('statement of marks'!AP57="","",'statement of marks'!AP57)</f>
        <v>5</v>
      </c>
      <c r="K1613" s="270">
        <f>IF('statement of marks'!AQ57="","",'statement of marks'!AQ57)</f>
        <v>5</v>
      </c>
      <c r="L1613" s="277">
        <f>IF('statement of marks'!AR57="","",'statement of marks'!AR57)</f>
        <v>10</v>
      </c>
      <c r="M1613" s="270">
        <f>IF('statement of marks'!AT57="","",'statement of marks'!AT57)</f>
        <v>30</v>
      </c>
      <c r="N1613" s="944">
        <f>IF('statement of marks'!AU57="","",'statement of marks'!AU57)</f>
        <v>30</v>
      </c>
      <c r="O1613" s="270">
        <f>IF('statement of marks'!AV57="","",'statement of marks'!AV57)</f>
        <v>10</v>
      </c>
      <c r="P1613" s="277">
        <f>IF('statement of marks'!AW57="","",'statement of marks'!AW57)</f>
        <v>70</v>
      </c>
      <c r="Q1613" s="278">
        <f>IF('statement of marks'!AX57="","",'statement of marks'!AX57)</f>
        <v>100</v>
      </c>
      <c r="R1613" s="270">
        <f>IF('statement of marks'!AY57="","",'statement of marks'!AY57)</f>
        <v>30</v>
      </c>
      <c r="S1613" s="944">
        <f>IF('statement of marks'!AZ57="","",'statement of marks'!AZ57)</f>
        <v>30</v>
      </c>
      <c r="T1613" s="270">
        <f>IF('statement of marks'!BA57="","",'statement of marks'!BA57)</f>
        <v>20</v>
      </c>
      <c r="U1613" s="277">
        <f>IF('statement of marks'!BB57="","",'statement of marks'!BB57)</f>
        <v>80</v>
      </c>
      <c r="V1613" s="279">
        <f>IF('statement of marks'!BC57="","",'statement of marks'!BC57)</f>
        <v>180</v>
      </c>
      <c r="W1613" s="270">
        <f>IF('statement of marks'!BD57="","",'statement of marks'!BD57)</f>
        <v>90</v>
      </c>
      <c r="X1613" s="271" t="str">
        <f>IF('statement of marks'!BE57="","",'statement of marks'!BE57)</f>
        <v>A</v>
      </c>
    </row>
    <row r="1614" spans="1:24" ht="15" customHeight="1">
      <c r="A1614" s="283"/>
      <c r="B1614" s="774" t="str">
        <f>IF('statement of marks'!BH57="s","SANSKRIT",IF('statement of marks'!BH57="u","URDU",IF('statement of marks'!BH57="g","GUJRATI",IF('statement of marks'!BH57="p","PUNJABI",IF('statement of marks'!BH57="sd","fla/kh","THIRD LANGUAGE")))))</f>
        <v>SANSKRIT</v>
      </c>
      <c r="C1614" s="784"/>
      <c r="D1614" s="270">
        <f>IF('statement of marks'!BI57="","",'statement of marks'!BI57)</f>
        <v>5</v>
      </c>
      <c r="E1614" s="270">
        <f>IF('statement of marks'!BJ57="","",'statement of marks'!BJ57)</f>
        <v>5</v>
      </c>
      <c r="F1614" s="277">
        <f>IF('statement of marks'!BK57="","",'statement of marks'!BK57)</f>
        <v>10</v>
      </c>
      <c r="G1614" s="270">
        <f>IF('statement of marks'!BL57="","",'statement of marks'!BL57)</f>
        <v>5</v>
      </c>
      <c r="H1614" s="270">
        <f>IF('statement of marks'!BM57="","",'statement of marks'!BM57)</f>
        <v>5</v>
      </c>
      <c r="I1614" s="277">
        <f>IF('statement of marks'!BN57="","",'statement of marks'!BN57)</f>
        <v>10</v>
      </c>
      <c r="J1614" s="270">
        <f>IF('statement of marks'!BO57="","",'statement of marks'!BO57)</f>
        <v>5</v>
      </c>
      <c r="K1614" s="270">
        <f>IF('statement of marks'!BP57="","",'statement of marks'!BP57)</f>
        <v>5</v>
      </c>
      <c r="L1614" s="277">
        <f>IF('statement of marks'!BQ57="","",'statement of marks'!BQ57)</f>
        <v>10</v>
      </c>
      <c r="M1614" s="270">
        <f>IF('statement of marks'!BS57="","",'statement of marks'!BS57)</f>
        <v>50</v>
      </c>
      <c r="N1614" s="944"/>
      <c r="O1614" s="270">
        <f>IF('statement of marks'!BT57="","",'statement of marks'!BT57)</f>
        <v>20</v>
      </c>
      <c r="P1614" s="277">
        <f>IF('statement of marks'!BU57="","",'statement of marks'!BU57)</f>
        <v>70</v>
      </c>
      <c r="Q1614" s="278">
        <f>IF('statement of marks'!BV57="","",'statement of marks'!BV57)</f>
        <v>100</v>
      </c>
      <c r="R1614" s="270">
        <f>IF('statement of marks'!BW57="","",'statement of marks'!BW57)</f>
        <v>70</v>
      </c>
      <c r="S1614" s="944"/>
      <c r="T1614" s="270">
        <f>IF('statement of marks'!BX57="","",'statement of marks'!BX57)</f>
        <v>30</v>
      </c>
      <c r="U1614" s="277">
        <f>IF('statement of marks'!BY57="","",'statement of marks'!BY57)</f>
        <v>100</v>
      </c>
      <c r="V1614" s="279">
        <f>IF('statement of marks'!BZ57="","",'statement of marks'!BZ57)</f>
        <v>200</v>
      </c>
      <c r="W1614" s="270">
        <f>IF('statement of marks'!CA57="","",'statement of marks'!CA57)</f>
        <v>100</v>
      </c>
      <c r="X1614" s="271" t="str">
        <f>IF('statement of marks'!CB57="","",'statement of marks'!CB57)</f>
        <v>A</v>
      </c>
    </row>
    <row r="1615" spans="1:24" ht="15" customHeight="1">
      <c r="A1615" s="283"/>
      <c r="B1615" s="774" t="str">
        <f>IF('statement of marks'!$CE$3="","",'statement of marks'!$CE$3)</f>
        <v>MATHEMATICS</v>
      </c>
      <c r="C1615" s="784"/>
      <c r="D1615" s="270">
        <f>IF('statement of marks'!CE57="","",'statement of marks'!CE57)</f>
        <v>5</v>
      </c>
      <c r="E1615" s="270">
        <f>IF('statement of marks'!CF57="","",'statement of marks'!CF57)</f>
        <v>5</v>
      </c>
      <c r="F1615" s="277">
        <f>IF('statement of marks'!CG57="","",'statement of marks'!CG57)</f>
        <v>10</v>
      </c>
      <c r="G1615" s="270">
        <f>IF('statement of marks'!CH57="","",'statement of marks'!CH57)</f>
        <v>5</v>
      </c>
      <c r="H1615" s="270">
        <f>IF('statement of marks'!CI57="","",'statement of marks'!CI57)</f>
        <v>5</v>
      </c>
      <c r="I1615" s="277">
        <f>IF('statement of marks'!CJ57="","",'statement of marks'!CJ57)</f>
        <v>10</v>
      </c>
      <c r="J1615" s="270">
        <f>IF('statement of marks'!CK57="","",'statement of marks'!CK57)</f>
        <v>5</v>
      </c>
      <c r="K1615" s="270">
        <f>IF('statement of marks'!CL57="","",'statement of marks'!CL57)</f>
        <v>5</v>
      </c>
      <c r="L1615" s="277">
        <f>IF('statement of marks'!CM57="","",'statement of marks'!CM57)</f>
        <v>10</v>
      </c>
      <c r="M1615" s="270">
        <f>IF('statement of marks'!CO57="","",'statement of marks'!CO57)</f>
        <v>30</v>
      </c>
      <c r="N1615" s="944">
        <f>IF('statement of marks'!CP57="","",'statement of marks'!CP57)</f>
        <v>30</v>
      </c>
      <c r="O1615" s="270">
        <f>IF('statement of marks'!CQ57="","",'statement of marks'!CQ57)</f>
        <v>10</v>
      </c>
      <c r="P1615" s="277">
        <f>IF('statement of marks'!CR57="","",'statement of marks'!CR57)</f>
        <v>70</v>
      </c>
      <c r="Q1615" s="278">
        <f>IF('statement of marks'!CS57="","",'statement of marks'!CS57)</f>
        <v>100</v>
      </c>
      <c r="R1615" s="270">
        <f>IF('statement of marks'!CT57="","",'statement of marks'!CT57)</f>
        <v>30</v>
      </c>
      <c r="S1615" s="944">
        <f>IF('statement of marks'!CU57="","",'statement of marks'!CU57)</f>
        <v>30</v>
      </c>
      <c r="T1615" s="270">
        <f>IF('statement of marks'!CV57="","",'statement of marks'!CV57)</f>
        <v>20</v>
      </c>
      <c r="U1615" s="277">
        <f>IF('statement of marks'!CW57="","",'statement of marks'!CW57)</f>
        <v>80</v>
      </c>
      <c r="V1615" s="279">
        <f>IF('statement of marks'!CX57="","",'statement of marks'!CX57)</f>
        <v>180</v>
      </c>
      <c r="W1615" s="270">
        <f>IF('statement of marks'!CY57="","",'statement of marks'!CY57)</f>
        <v>90</v>
      </c>
      <c r="X1615" s="271" t="str">
        <f>IF('statement of marks'!CZ57="","",'statement of marks'!CZ57)</f>
        <v>A</v>
      </c>
    </row>
    <row r="1616" spans="1:24" ht="15" customHeight="1">
      <c r="A1616" s="283"/>
      <c r="B1616" s="774" t="str">
        <f>IF('statement of marks'!$DC$3="","",'statement of marks'!$DC$3)</f>
        <v>SCIENCE</v>
      </c>
      <c r="C1616" s="784"/>
      <c r="D1616" s="270">
        <f>IF('statement of marks'!DC57="","",'statement of marks'!DC57)</f>
        <v>5</v>
      </c>
      <c r="E1616" s="270">
        <f>IF('statement of marks'!DD57="","",'statement of marks'!DD57)</f>
        <v>5</v>
      </c>
      <c r="F1616" s="277">
        <f>IF('statement of marks'!DE57="","",'statement of marks'!DE57)</f>
        <v>10</v>
      </c>
      <c r="G1616" s="270">
        <f>IF('statement of marks'!DF57="","",'statement of marks'!DF57)</f>
        <v>5</v>
      </c>
      <c r="H1616" s="270">
        <f>IF('statement of marks'!DG57="","",'statement of marks'!DG57)</f>
        <v>5</v>
      </c>
      <c r="I1616" s="277">
        <f>IF('statement of marks'!DH57="","",'statement of marks'!DH57)</f>
        <v>10</v>
      </c>
      <c r="J1616" s="270">
        <f>IF('statement of marks'!DI57="","",'statement of marks'!DI57)</f>
        <v>5</v>
      </c>
      <c r="K1616" s="270">
        <f>IF('statement of marks'!DJ57="","",'statement of marks'!DJ57)</f>
        <v>5</v>
      </c>
      <c r="L1616" s="277">
        <f>IF('statement of marks'!DK57="","",'statement of marks'!DK57)</f>
        <v>10</v>
      </c>
      <c r="M1616" s="270">
        <f>IF('statement of marks'!DM57="","",'statement of marks'!DM57)</f>
        <v>50</v>
      </c>
      <c r="N1616" s="944"/>
      <c r="O1616" s="270">
        <f>IF('statement of marks'!DN57="","",'statement of marks'!DN57)</f>
        <v>20</v>
      </c>
      <c r="P1616" s="277">
        <f>IF('statement of marks'!DO57="","",'statement of marks'!DO57)</f>
        <v>70</v>
      </c>
      <c r="Q1616" s="278">
        <f>IF('statement of marks'!DP57="","",'statement of marks'!DP57)</f>
        <v>100</v>
      </c>
      <c r="R1616" s="270">
        <f>IF('statement of marks'!DQ57="","",'statement of marks'!DQ57)</f>
        <v>70</v>
      </c>
      <c r="S1616" s="944"/>
      <c r="T1616" s="270">
        <f>IF('statement of marks'!DR57="","",'statement of marks'!DR57)</f>
        <v>30</v>
      </c>
      <c r="U1616" s="277">
        <f>IF('statement of marks'!DS57="","",'statement of marks'!DS57)</f>
        <v>100</v>
      </c>
      <c r="V1616" s="279">
        <f>IF('statement of marks'!DT57="","",'statement of marks'!DT57)</f>
        <v>200</v>
      </c>
      <c r="W1616" s="270">
        <f>IF('statement of marks'!DU57="","",'statement of marks'!DU57)</f>
        <v>100</v>
      </c>
      <c r="X1616" s="271" t="str">
        <f>IF('statement of marks'!DV57="","",'statement of marks'!DV57)</f>
        <v>A</v>
      </c>
    </row>
    <row r="1617" spans="1:24" ht="15" customHeight="1">
      <c r="A1617" s="283"/>
      <c r="B1617" s="774" t="str">
        <f>IF('statement of marks'!$DY$3="","",'statement of marks'!$DY$3)</f>
        <v>SOCIAL STUDIES</v>
      </c>
      <c r="C1617" s="784"/>
      <c r="D1617" s="270">
        <f>IF('statement of marks'!DY57="","",'statement of marks'!DY57)</f>
        <v>5</v>
      </c>
      <c r="E1617" s="270">
        <f>IF('statement of marks'!DZ57="","",'statement of marks'!DZ57)</f>
        <v>5</v>
      </c>
      <c r="F1617" s="277">
        <f>IF('statement of marks'!EA57="","",'statement of marks'!EA57)</f>
        <v>10</v>
      </c>
      <c r="G1617" s="270">
        <f>IF('statement of marks'!EB57="","",'statement of marks'!EB57)</f>
        <v>5</v>
      </c>
      <c r="H1617" s="270">
        <f>IF('statement of marks'!EC57="","",'statement of marks'!EC57)</f>
        <v>5</v>
      </c>
      <c r="I1617" s="277">
        <f>IF('statement of marks'!ED57="","",'statement of marks'!ED57)</f>
        <v>10</v>
      </c>
      <c r="J1617" s="270">
        <f>IF('statement of marks'!EE57="","",'statement of marks'!EE57)</f>
        <v>5</v>
      </c>
      <c r="K1617" s="270">
        <f>IF('statement of marks'!EF57="","",'statement of marks'!EF57)</f>
        <v>5</v>
      </c>
      <c r="L1617" s="277">
        <f>IF('statement of marks'!EG57="","",'statement of marks'!EG57)</f>
        <v>10</v>
      </c>
      <c r="M1617" s="270">
        <f>IF('statement of marks'!EI57="","",'statement of marks'!EI57)</f>
        <v>50</v>
      </c>
      <c r="N1617" s="944"/>
      <c r="O1617" s="270">
        <f>IF('statement of marks'!EJ57="","",'statement of marks'!EJ57)</f>
        <v>20</v>
      </c>
      <c r="P1617" s="277">
        <f>IF('statement of marks'!EK57="","",'statement of marks'!EK57)</f>
        <v>70</v>
      </c>
      <c r="Q1617" s="278">
        <f>IF('statement of marks'!EL57="","",'statement of marks'!EL57)</f>
        <v>100</v>
      </c>
      <c r="R1617" s="270">
        <f>IF('statement of marks'!EM57="","",'statement of marks'!EM57)</f>
        <v>70</v>
      </c>
      <c r="S1617" s="944"/>
      <c r="T1617" s="270">
        <f>IF('statement of marks'!EN57="","",'statement of marks'!EN57)</f>
        <v>30</v>
      </c>
      <c r="U1617" s="277">
        <f>IF('statement of marks'!EO57="","",'statement of marks'!EO57)</f>
        <v>100</v>
      </c>
      <c r="V1617" s="279">
        <f>IF('statement of marks'!EP57="","",'statement of marks'!EP57)</f>
        <v>200</v>
      </c>
      <c r="W1617" s="270">
        <f>IF('statement of marks'!EQ57="","",'statement of marks'!EQ57)</f>
        <v>100</v>
      </c>
      <c r="X1617" s="271" t="str">
        <f>IF('statement of marks'!ER57="","",'statement of marks'!ER57)</f>
        <v>A</v>
      </c>
    </row>
    <row r="1618" spans="1:24" ht="15" customHeight="1">
      <c r="A1618" s="283"/>
      <c r="B1618" s="774" t="s">
        <v>173</v>
      </c>
      <c r="C1618" s="784"/>
      <c r="D1618" s="792" t="s">
        <v>168</v>
      </c>
      <c r="E1618" s="792"/>
      <c r="F1618" s="792"/>
      <c r="G1618" s="792" t="s">
        <v>169</v>
      </c>
      <c r="H1618" s="792"/>
      <c r="I1618" s="792"/>
      <c r="J1618" s="792" t="s">
        <v>178</v>
      </c>
      <c r="K1618" s="792"/>
      <c r="L1618" s="792"/>
      <c r="M1618" s="792" t="s">
        <v>170</v>
      </c>
      <c r="N1618" s="792"/>
      <c r="O1618" s="792"/>
      <c r="P1618" s="792"/>
      <c r="Q1618" s="792" t="s">
        <v>223</v>
      </c>
      <c r="R1618" s="792"/>
      <c r="S1618" s="792"/>
      <c r="T1618" s="792"/>
      <c r="U1618" s="280"/>
      <c r="V1618" s="792" t="s">
        <v>218</v>
      </c>
      <c r="W1618" s="792"/>
      <c r="X1618" s="827"/>
    </row>
    <row r="1619" spans="1:24" ht="15" customHeight="1">
      <c r="A1619" s="284"/>
      <c r="B1619" s="828" t="s">
        <v>167</v>
      </c>
      <c r="C1619" s="829"/>
      <c r="D1619" s="830">
        <f>IF('statement of marks'!EU$6="","",'statement of marks'!EU$6)</f>
        <v>20</v>
      </c>
      <c r="E1619" s="830"/>
      <c r="F1619" s="830"/>
      <c r="G1619" s="830">
        <f>IF('statement of marks'!EV$6="","",'statement of marks'!EV$6)</f>
        <v>20</v>
      </c>
      <c r="H1619" s="830"/>
      <c r="I1619" s="830"/>
      <c r="J1619" s="830">
        <f>IF('statement of marks'!EX$6="","",'statement of marks'!EX$6)</f>
        <v>20</v>
      </c>
      <c r="K1619" s="830"/>
      <c r="L1619" s="830"/>
      <c r="M1619" s="830">
        <f>IF('statement of marks'!EW$6="","",'statement of marks'!EW$6)</f>
        <v>20</v>
      </c>
      <c r="N1619" s="830"/>
      <c r="O1619" s="830"/>
      <c r="P1619" s="830"/>
      <c r="Q1619" s="830">
        <f>IF('statement of marks'!EY$6="","",'statement of marks'!EY$6)</f>
        <v>20</v>
      </c>
      <c r="R1619" s="830"/>
      <c r="S1619" s="830"/>
      <c r="T1619" s="830"/>
      <c r="U1619" s="289"/>
      <c r="V1619" s="272">
        <f>IF('statement of marks'!EZ$6="","",'statement of marks'!EZ$6)</f>
        <v>100</v>
      </c>
      <c r="W1619" s="272" t="s">
        <v>222</v>
      </c>
      <c r="X1619" s="276" t="s">
        <v>69</v>
      </c>
    </row>
    <row r="1620" spans="1:24" ht="15" customHeight="1">
      <c r="A1620" s="283"/>
      <c r="B1620" s="774" t="str">
        <f>IF('statement of marks'!$EU$3="","",'statement of marks'!$EU$3)</f>
        <v>WORK EXPERIENCE</v>
      </c>
      <c r="C1620" s="784"/>
      <c r="D1620" s="783">
        <f>IF('statement of marks'!EU57="","",'statement of marks'!EU57)</f>
        <v>20</v>
      </c>
      <c r="E1620" s="783"/>
      <c r="F1620" s="783"/>
      <c r="G1620" s="783">
        <f>IF('statement of marks'!EV57="","",'statement of marks'!EV57)</f>
        <v>20</v>
      </c>
      <c r="H1620" s="783"/>
      <c r="I1620" s="783"/>
      <c r="J1620" s="783">
        <f>IF('statement of marks'!EX57="","",'statement of marks'!EX57)</f>
        <v>20</v>
      </c>
      <c r="K1620" s="783"/>
      <c r="L1620" s="783"/>
      <c r="M1620" s="783">
        <f>IF('statement of marks'!EW57="","",'statement of marks'!EW57)</f>
        <v>20</v>
      </c>
      <c r="N1620" s="783"/>
      <c r="O1620" s="783"/>
      <c r="P1620" s="783"/>
      <c r="Q1620" s="783">
        <f>IF('statement of marks'!EY57="","",'statement of marks'!EY57)</f>
        <v>20</v>
      </c>
      <c r="R1620" s="783"/>
      <c r="S1620" s="783"/>
      <c r="T1620" s="783"/>
      <c r="U1620" s="280"/>
      <c r="V1620" s="280">
        <f>IF('statement of marks'!EZ57="","",'statement of marks'!EZ57)</f>
        <v>100</v>
      </c>
      <c r="W1620" s="280">
        <f>IF('statement of marks'!FA57="","",'statement of marks'!FA57)</f>
        <v>100</v>
      </c>
      <c r="X1620" s="281" t="str">
        <f>IF('statement of marks'!FB57="","",'statement of marks'!FB57)</f>
        <v>A</v>
      </c>
    </row>
    <row r="1621" spans="1:24" ht="15" customHeight="1">
      <c r="A1621" s="283"/>
      <c r="B1621" s="774" t="str">
        <f>IF('statement of marks'!$FE$3="","",'statement of marks'!$FE$3)</f>
        <v>ART EDUCATION</v>
      </c>
      <c r="C1621" s="784"/>
      <c r="D1621" s="783">
        <f>IF('statement of marks'!FE57="","",'statement of marks'!FE57)</f>
        <v>20</v>
      </c>
      <c r="E1621" s="783"/>
      <c r="F1621" s="783"/>
      <c r="G1621" s="783">
        <f>IF('statement of marks'!FF57="","",'statement of marks'!FF57)</f>
        <v>20</v>
      </c>
      <c r="H1621" s="783"/>
      <c r="I1621" s="783"/>
      <c r="J1621" s="783">
        <f>IF('statement of marks'!FH57="","",'statement of marks'!FH57)</f>
        <v>20</v>
      </c>
      <c r="K1621" s="783"/>
      <c r="L1621" s="783"/>
      <c r="M1621" s="783">
        <f>IF('statement of marks'!FG57="","",'statement of marks'!FG57)</f>
        <v>20</v>
      </c>
      <c r="N1621" s="783"/>
      <c r="O1621" s="783"/>
      <c r="P1621" s="783"/>
      <c r="Q1621" s="783">
        <f>IF('statement of marks'!FI57="","",'statement of marks'!FI57)</f>
        <v>20</v>
      </c>
      <c r="R1621" s="783"/>
      <c r="S1621" s="783"/>
      <c r="T1621" s="783"/>
      <c r="U1621" s="280"/>
      <c r="V1621" s="280">
        <f>IF('statement of marks'!FJ57="","",'statement of marks'!FJ57)</f>
        <v>100</v>
      </c>
      <c r="W1621" s="280">
        <f>IF('statement of marks'!FK57="","",'statement of marks'!FK57)</f>
        <v>100</v>
      </c>
      <c r="X1621" s="281" t="str">
        <f>IF('statement of marks'!FL57="","",'statement of marks'!FL57)</f>
        <v>A</v>
      </c>
    </row>
    <row r="1622" spans="1:24" ht="15" customHeight="1">
      <c r="A1622" s="283"/>
      <c r="B1622" s="774" t="str">
        <f>IF('statement of marks'!$FO$3="","",'statement of marks'!$FO$3)</f>
        <v>PHYSICIAL EDUCATION</v>
      </c>
      <c r="C1622" s="784"/>
      <c r="D1622" s="783">
        <f>IF('statement of marks'!FO57="","",'statement of marks'!FO57)</f>
        <v>20</v>
      </c>
      <c r="E1622" s="783"/>
      <c r="F1622" s="783"/>
      <c r="G1622" s="783">
        <f>IF('statement of marks'!FP57="","",'statement of marks'!FP57)</f>
        <v>20</v>
      </c>
      <c r="H1622" s="783"/>
      <c r="I1622" s="783"/>
      <c r="J1622" s="783">
        <f>IF('statement of marks'!FR57="","",'statement of marks'!FR57)</f>
        <v>20</v>
      </c>
      <c r="K1622" s="783"/>
      <c r="L1622" s="783"/>
      <c r="M1622" s="783">
        <f>IF('statement of marks'!FQ57="","",'statement of marks'!FQ57)</f>
        <v>20</v>
      </c>
      <c r="N1622" s="783"/>
      <c r="O1622" s="783"/>
      <c r="P1622" s="783"/>
      <c r="Q1622" s="783">
        <f>IF('statement of marks'!FS57="","",'statement of marks'!FS57)</f>
        <v>20</v>
      </c>
      <c r="R1622" s="783"/>
      <c r="S1622" s="783"/>
      <c r="T1622" s="783"/>
      <c r="U1622" s="280"/>
      <c r="V1622" s="280">
        <f>IF('statement of marks'!FT57="","",'statement of marks'!FT57)</f>
        <v>100</v>
      </c>
      <c r="W1622" s="280">
        <f>IF('statement of marks'!FU57="","",'statement of marks'!FU57)</f>
        <v>100</v>
      </c>
      <c r="X1622" s="281" t="str">
        <f>IF('statement of marks'!FV57="","",'statement of marks'!FV57)</f>
        <v>A</v>
      </c>
    </row>
    <row r="1623" spans="1:24" ht="15" customHeight="1">
      <c r="A1623" s="283"/>
      <c r="B1623" s="771" t="s">
        <v>174</v>
      </c>
      <c r="C1623" s="774"/>
      <c r="D1623" s="792" t="str">
        <f>details!$DZ$3</f>
        <v>AUGUST</v>
      </c>
      <c r="E1623" s="792"/>
      <c r="F1623" s="792"/>
      <c r="G1623" s="792" t="str">
        <f>details!$ED$3</f>
        <v>OCTOBER</v>
      </c>
      <c r="H1623" s="792"/>
      <c r="I1623" s="792"/>
      <c r="J1623" s="792" t="str">
        <f>details!$EL$3</f>
        <v>FEBURARY</v>
      </c>
      <c r="K1623" s="792"/>
      <c r="L1623" s="792"/>
      <c r="M1623" s="792" t="str">
        <f>details!$EH$3</f>
        <v>DECEMBER</v>
      </c>
      <c r="N1623" s="792"/>
      <c r="O1623" s="792"/>
      <c r="P1623" s="792"/>
      <c r="Q1623" s="792" t="str">
        <f>details!$EP$3</f>
        <v>GRAND TOAL</v>
      </c>
      <c r="R1623" s="792"/>
      <c r="S1623" s="792"/>
      <c r="T1623" s="792"/>
      <c r="U1623" s="759" t="s">
        <v>119</v>
      </c>
      <c r="V1623" s="760"/>
      <c r="W1623" s="760"/>
      <c r="X1623" s="761"/>
    </row>
    <row r="1624" spans="1:24" ht="15" customHeight="1">
      <c r="A1624" s="283"/>
      <c r="B1624" s="774" t="s">
        <v>176</v>
      </c>
      <c r="C1624" s="784"/>
      <c r="D1624" s="826" t="str">
        <f>IF(details!EA57="","",details!EA57)</f>
        <v/>
      </c>
      <c r="E1624" s="826"/>
      <c r="F1624" s="826"/>
      <c r="G1624" s="826" t="str">
        <f>IF(details!EE57="","",details!EE57)</f>
        <v/>
      </c>
      <c r="H1624" s="826"/>
      <c r="I1624" s="826"/>
      <c r="J1624" s="826" t="str">
        <f>IF(details!EM57="","",details!EM57)</f>
        <v/>
      </c>
      <c r="K1624" s="826"/>
      <c r="L1624" s="826"/>
      <c r="M1624" s="826" t="str">
        <f>IF(details!EI57="","",details!EI57)</f>
        <v/>
      </c>
      <c r="N1624" s="826"/>
      <c r="O1624" s="826"/>
      <c r="P1624" s="826"/>
      <c r="Q1624" s="826" t="str">
        <f>IF(details!EQ57="","",details!EQ57)</f>
        <v/>
      </c>
      <c r="R1624" s="826"/>
      <c r="S1624" s="826"/>
      <c r="T1624" s="826"/>
      <c r="U1624" s="762">
        <f>'statement of marks'!$HL$108</f>
        <v>45046</v>
      </c>
      <c r="V1624" s="763"/>
      <c r="W1624" s="763"/>
      <c r="X1624" s="764"/>
    </row>
    <row r="1625" spans="1:24" ht="15" customHeight="1">
      <c r="A1625" s="283"/>
      <c r="B1625" s="823" t="s">
        <v>175</v>
      </c>
      <c r="C1625" s="824"/>
      <c r="D1625" s="825" t="str">
        <f>IF(details!DZ57="","",details!DZ57)</f>
        <v/>
      </c>
      <c r="E1625" s="825"/>
      <c r="F1625" s="825"/>
      <c r="G1625" s="825" t="str">
        <f>IF(details!ED57="","",details!ED57)</f>
        <v/>
      </c>
      <c r="H1625" s="825"/>
      <c r="I1625" s="825"/>
      <c r="J1625" s="825" t="str">
        <f>IF(details!EL57="","",details!EL57)</f>
        <v/>
      </c>
      <c r="K1625" s="825"/>
      <c r="L1625" s="825"/>
      <c r="M1625" s="825" t="str">
        <f>IF(details!EH57="","",details!EH57)</f>
        <v/>
      </c>
      <c r="N1625" s="825"/>
      <c r="O1625" s="825"/>
      <c r="P1625" s="825"/>
      <c r="Q1625" s="825" t="str">
        <f>IF(details!EP57="","",details!EP57)</f>
        <v/>
      </c>
      <c r="R1625" s="825"/>
      <c r="S1625" s="825"/>
      <c r="T1625" s="825"/>
      <c r="U1625" s="759"/>
      <c r="V1625" s="760"/>
      <c r="W1625" s="760"/>
      <c r="X1625" s="761"/>
    </row>
    <row r="1626" spans="1:24" ht="15" customHeight="1">
      <c r="A1626" s="816"/>
      <c r="B1626" s="818" t="s">
        <v>235</v>
      </c>
      <c r="C1626" s="819"/>
      <c r="D1626" s="813" t="s">
        <v>190</v>
      </c>
      <c r="E1626" s="813"/>
      <c r="F1626" s="813"/>
      <c r="G1626" s="813" t="s">
        <v>191</v>
      </c>
      <c r="H1626" s="813"/>
      <c r="I1626" s="813"/>
      <c r="J1626" s="813" t="s">
        <v>148</v>
      </c>
      <c r="K1626" s="813"/>
      <c r="L1626" s="813"/>
      <c r="M1626" s="813" t="s">
        <v>224</v>
      </c>
      <c r="N1626" s="813"/>
      <c r="O1626" s="813"/>
      <c r="P1626" s="813"/>
      <c r="Q1626" s="822" t="s">
        <v>196</v>
      </c>
      <c r="R1626" s="822"/>
      <c r="S1626" s="822"/>
      <c r="T1626" s="822"/>
      <c r="U1626" s="813" t="s">
        <v>233</v>
      </c>
      <c r="V1626" s="813"/>
      <c r="W1626" s="813"/>
      <c r="X1626" s="815"/>
    </row>
    <row r="1627" spans="1:24" ht="15" customHeight="1">
      <c r="A1627" s="817"/>
      <c r="B1627" s="820"/>
      <c r="C1627" s="821"/>
      <c r="D1627" s="813">
        <f>'statement of marks'!HJ57</f>
        <v>1200</v>
      </c>
      <c r="E1627" s="813"/>
      <c r="F1627" s="813"/>
      <c r="G1627" s="813">
        <f>'statement of marks'!HK57</f>
        <v>1140</v>
      </c>
      <c r="H1627" s="813"/>
      <c r="I1627" s="813"/>
      <c r="J1627" s="814">
        <f>'statement of marks'!HL57</f>
        <v>95</v>
      </c>
      <c r="K1627" s="814"/>
      <c r="L1627" s="814"/>
      <c r="M1627" s="813" t="str">
        <f>'statement of marks'!HO57</f>
        <v>A</v>
      </c>
      <c r="N1627" s="813"/>
      <c r="O1627" s="813"/>
      <c r="P1627" s="813"/>
      <c r="Q1627" s="813">
        <f>'statement of marks'!HN57</f>
        <v>4.0000000000000009</v>
      </c>
      <c r="R1627" s="813"/>
      <c r="S1627" s="813"/>
      <c r="T1627" s="813"/>
      <c r="U1627" s="813" t="str">
        <f>'statement of marks'!HI57</f>
        <v>PASSED</v>
      </c>
      <c r="V1627" s="813"/>
      <c r="W1627" s="813"/>
      <c r="X1627" s="815"/>
    </row>
    <row r="1628" spans="1:24" ht="15" customHeight="1">
      <c r="A1628" s="283"/>
      <c r="B1628" s="811" t="s">
        <v>177</v>
      </c>
      <c r="C1628" s="812"/>
      <c r="D1628" s="792"/>
      <c r="E1628" s="792"/>
      <c r="F1628" s="792"/>
      <c r="G1628" s="792"/>
      <c r="H1628" s="792"/>
      <c r="I1628" s="792"/>
      <c r="J1628" s="792"/>
      <c r="K1628" s="792"/>
      <c r="L1628" s="792"/>
      <c r="M1628" s="792"/>
      <c r="N1628" s="792"/>
      <c r="O1628" s="792"/>
      <c r="P1628" s="792"/>
      <c r="Q1628" s="792"/>
      <c r="R1628" s="792"/>
      <c r="S1628" s="792"/>
      <c r="T1628" s="792"/>
      <c r="U1628" s="793"/>
      <c r="V1628" s="794"/>
      <c r="W1628" s="794"/>
      <c r="X1628" s="804"/>
    </row>
    <row r="1629" spans="1:24" ht="15" customHeight="1">
      <c r="A1629" s="283"/>
      <c r="B1629" s="809" t="s">
        <v>162</v>
      </c>
      <c r="C1629" s="810"/>
      <c r="D1629" s="792"/>
      <c r="E1629" s="792"/>
      <c r="F1629" s="792"/>
      <c r="G1629" s="792"/>
      <c r="H1629" s="792"/>
      <c r="I1629" s="792"/>
      <c r="J1629" s="792"/>
      <c r="K1629" s="792"/>
      <c r="L1629" s="792"/>
      <c r="M1629" s="792"/>
      <c r="N1629" s="792"/>
      <c r="O1629" s="792"/>
      <c r="P1629" s="792"/>
      <c r="Q1629" s="792"/>
      <c r="R1629" s="792"/>
      <c r="S1629" s="792"/>
      <c r="T1629" s="792"/>
      <c r="U1629" s="796"/>
      <c r="V1629" s="797"/>
      <c r="W1629" s="797"/>
      <c r="X1629" s="805"/>
    </row>
    <row r="1630" spans="1:24" ht="15" customHeight="1">
      <c r="A1630" s="283"/>
      <c r="B1630" s="811" t="s">
        <v>163</v>
      </c>
      <c r="C1630" s="812"/>
      <c r="D1630" s="792"/>
      <c r="E1630" s="792"/>
      <c r="F1630" s="792"/>
      <c r="G1630" s="792"/>
      <c r="H1630" s="792"/>
      <c r="I1630" s="792"/>
      <c r="J1630" s="792"/>
      <c r="K1630" s="792"/>
      <c r="L1630" s="792"/>
      <c r="M1630" s="792"/>
      <c r="N1630" s="792"/>
      <c r="O1630" s="792"/>
      <c r="P1630" s="792"/>
      <c r="Q1630" s="793" t="s">
        <v>225</v>
      </c>
      <c r="R1630" s="794"/>
      <c r="S1630" s="794"/>
      <c r="T1630" s="795"/>
      <c r="U1630" s="806"/>
      <c r="V1630" s="807"/>
      <c r="W1630" s="807"/>
      <c r="X1630" s="808"/>
    </row>
    <row r="1631" spans="1:24" ht="15" customHeight="1">
      <c r="A1631" s="283"/>
      <c r="B1631" s="802" t="s">
        <v>164</v>
      </c>
      <c r="C1631" s="803"/>
      <c r="D1631" s="792"/>
      <c r="E1631" s="792"/>
      <c r="F1631" s="792"/>
      <c r="G1631" s="792"/>
      <c r="H1631" s="792"/>
      <c r="I1631" s="792"/>
      <c r="J1631" s="792"/>
      <c r="K1631" s="792"/>
      <c r="L1631" s="792"/>
      <c r="M1631" s="792"/>
      <c r="N1631" s="792"/>
      <c r="O1631" s="792"/>
      <c r="P1631" s="792"/>
      <c r="Q1631" s="796"/>
      <c r="R1631" s="797"/>
      <c r="S1631" s="797"/>
      <c r="T1631" s="798"/>
      <c r="U1631" s="785" t="s">
        <v>164</v>
      </c>
      <c r="V1631" s="785"/>
      <c r="W1631" s="785"/>
      <c r="X1631" s="786"/>
    </row>
    <row r="1632" spans="1:24" ht="15" customHeight="1" thickBot="1">
      <c r="A1632" s="282"/>
      <c r="B1632" s="787" t="s">
        <v>226</v>
      </c>
      <c r="C1632" s="788"/>
      <c r="D1632" s="789"/>
      <c r="E1632" s="789"/>
      <c r="F1632" s="789"/>
      <c r="G1632" s="789"/>
      <c r="H1632" s="789"/>
      <c r="I1632" s="789"/>
      <c r="J1632" s="789"/>
      <c r="K1632" s="789"/>
      <c r="L1632" s="789"/>
      <c r="M1632" s="789"/>
      <c r="N1632" s="789"/>
      <c r="O1632" s="789"/>
      <c r="P1632" s="789"/>
      <c r="Q1632" s="799"/>
      <c r="R1632" s="800"/>
      <c r="S1632" s="800"/>
      <c r="T1632" s="801"/>
      <c r="U1632" s="790" t="s">
        <v>180</v>
      </c>
      <c r="V1632" s="790"/>
      <c r="W1632" s="790"/>
      <c r="X1632" s="791"/>
    </row>
    <row r="1633" spans="1:24" ht="15" customHeight="1">
      <c r="A1633" s="285"/>
      <c r="B1633" s="765" t="s">
        <v>179</v>
      </c>
      <c r="C1633" s="766"/>
      <c r="D1633" s="766"/>
      <c r="E1633" s="766"/>
      <c r="F1633" s="766"/>
      <c r="G1633" s="766"/>
      <c r="H1633" s="766"/>
      <c r="I1633" s="766"/>
      <c r="J1633" s="766"/>
      <c r="K1633" s="766"/>
      <c r="L1633" s="766"/>
      <c r="M1633" s="766"/>
      <c r="N1633" s="766"/>
      <c r="O1633" s="766"/>
      <c r="P1633" s="766"/>
      <c r="Q1633" s="766"/>
      <c r="R1633" s="766"/>
      <c r="S1633" s="766"/>
      <c r="T1633" s="766"/>
      <c r="U1633" s="766"/>
      <c r="V1633" s="766"/>
      <c r="W1633" s="766"/>
      <c r="X1633" s="767"/>
    </row>
    <row r="1634" spans="1:24" ht="15" customHeight="1">
      <c r="A1634" s="283"/>
      <c r="B1634" s="768" t="str">
        <f>IF('statement of marks'!$A$1="","",'statement of marks'!$A$1)</f>
        <v>GOVT. HR. SEC. SCHOOL, MARJEEVI, NIMBAHERA</v>
      </c>
      <c r="C1634" s="769"/>
      <c r="D1634" s="769"/>
      <c r="E1634" s="769"/>
      <c r="F1634" s="769"/>
      <c r="G1634" s="769"/>
      <c r="H1634" s="769"/>
      <c r="I1634" s="769"/>
      <c r="J1634" s="769"/>
      <c r="K1634" s="769"/>
      <c r="L1634" s="769"/>
      <c r="M1634" s="769"/>
      <c r="N1634" s="769"/>
      <c r="O1634" s="769"/>
      <c r="P1634" s="769"/>
      <c r="Q1634" s="769"/>
      <c r="R1634" s="769"/>
      <c r="S1634" s="769"/>
      <c r="T1634" s="769"/>
      <c r="U1634" s="769"/>
      <c r="V1634" s="769"/>
      <c r="W1634" s="769"/>
      <c r="X1634" s="770"/>
    </row>
    <row r="1635" spans="1:24" ht="15" customHeight="1">
      <c r="A1635" s="283"/>
      <c r="B1635" s="771" t="s">
        <v>118</v>
      </c>
      <c r="C1635" s="771"/>
      <c r="D1635" s="771" t="str">
        <f>IF('statement of marks'!$H$3="","",'statement of marks'!$H$3)</f>
        <v>2022-23</v>
      </c>
      <c r="E1635" s="771"/>
      <c r="F1635" s="771"/>
      <c r="G1635" s="771"/>
      <c r="H1635" s="771"/>
      <c r="I1635" s="771"/>
      <c r="J1635" s="771"/>
      <c r="K1635" s="771"/>
      <c r="L1635" s="771"/>
      <c r="M1635" s="771"/>
      <c r="N1635" s="771"/>
      <c r="O1635" s="771"/>
      <c r="P1635" s="771"/>
      <c r="Q1635" s="771"/>
      <c r="R1635" s="771"/>
      <c r="S1635" s="771"/>
      <c r="T1635" s="771"/>
      <c r="U1635" s="771"/>
      <c r="V1635" s="771"/>
      <c r="W1635" s="771"/>
      <c r="X1635" s="772"/>
    </row>
    <row r="1636" spans="1:24" ht="15" customHeight="1">
      <c r="A1636" s="283"/>
      <c r="B1636" s="771" t="s">
        <v>158</v>
      </c>
      <c r="C1636" s="771"/>
      <c r="D1636" s="771" t="str">
        <f>IF('statement of marks'!I58="","",'statement of marks'!I58)</f>
        <v>A52</v>
      </c>
      <c r="E1636" s="771"/>
      <c r="F1636" s="771"/>
      <c r="G1636" s="771"/>
      <c r="H1636" s="771"/>
      <c r="I1636" s="771"/>
      <c r="J1636" s="771"/>
      <c r="K1636" s="771"/>
      <c r="L1636" s="771"/>
      <c r="M1636" s="771"/>
      <c r="N1636" s="771"/>
      <c r="O1636" s="771"/>
      <c r="P1636" s="771"/>
      <c r="Q1636" s="771"/>
      <c r="R1636" s="771"/>
      <c r="S1636" s="771"/>
      <c r="T1636" s="771"/>
      <c r="U1636" s="771"/>
      <c r="V1636" s="771"/>
      <c r="W1636" s="771"/>
      <c r="X1636" s="772"/>
    </row>
    <row r="1637" spans="1:24" ht="15" customHeight="1">
      <c r="A1637" s="283"/>
      <c r="B1637" s="771" t="s">
        <v>20</v>
      </c>
      <c r="C1637" s="771"/>
      <c r="D1637" s="771" t="str">
        <f>IF('statement of marks'!J58="","",'statement of marks'!J58)</f>
        <v>B52</v>
      </c>
      <c r="E1637" s="771"/>
      <c r="F1637" s="771"/>
      <c r="G1637" s="771"/>
      <c r="H1637" s="771"/>
      <c r="I1637" s="771"/>
      <c r="J1637" s="771"/>
      <c r="K1637" s="771"/>
      <c r="L1637" s="771"/>
      <c r="M1637" s="771"/>
      <c r="N1637" s="771"/>
      <c r="O1637" s="771"/>
      <c r="P1637" s="771"/>
      <c r="Q1637" s="771"/>
      <c r="R1637" s="771"/>
      <c r="S1637" s="771"/>
      <c r="T1637" s="771"/>
      <c r="U1637" s="771"/>
      <c r="V1637" s="771"/>
      <c r="W1637" s="771"/>
      <c r="X1637" s="772"/>
    </row>
    <row r="1638" spans="1:24" ht="15" customHeight="1">
      <c r="A1638" s="283"/>
      <c r="B1638" s="773" t="s">
        <v>21</v>
      </c>
      <c r="C1638" s="773"/>
      <c r="D1638" s="773" t="str">
        <f>IF('statement of marks'!K58="","",'statement of marks'!K58)</f>
        <v>C52</v>
      </c>
      <c r="E1638" s="773"/>
      <c r="F1638" s="773"/>
      <c r="G1638" s="771"/>
      <c r="H1638" s="771"/>
      <c r="I1638" s="771"/>
      <c r="J1638" s="771"/>
      <c r="K1638" s="771"/>
      <c r="L1638" s="771"/>
      <c r="M1638" s="771"/>
      <c r="N1638" s="771"/>
      <c r="O1638" s="771"/>
      <c r="P1638" s="771"/>
      <c r="Q1638" s="771"/>
      <c r="R1638" s="771"/>
      <c r="S1638" s="771"/>
      <c r="T1638" s="771"/>
      <c r="U1638" s="771"/>
      <c r="V1638" s="771"/>
      <c r="W1638" s="771"/>
      <c r="X1638" s="772"/>
    </row>
    <row r="1639" spans="1:24" ht="15" customHeight="1">
      <c r="A1639" s="283"/>
      <c r="B1639" s="771" t="s">
        <v>159</v>
      </c>
      <c r="C1639" s="771"/>
      <c r="D1639" s="771" t="str">
        <f>IF('statement of marks'!$G$3="","",'statement of marks'!$G$3)</f>
        <v>6 A</v>
      </c>
      <c r="E1639" s="771"/>
      <c r="F1639" s="774"/>
      <c r="G1639" s="775" t="s">
        <v>160</v>
      </c>
      <c r="H1639" s="775"/>
      <c r="I1639" s="775"/>
      <c r="J1639" s="775">
        <f>IF('statement of marks'!D58="","",'statement of marks'!D58)</f>
        <v>852</v>
      </c>
      <c r="K1639" s="775"/>
      <c r="L1639" s="775"/>
      <c r="M1639" s="776" t="s">
        <v>79</v>
      </c>
      <c r="N1639" s="938"/>
      <c r="O1639" s="775"/>
      <c r="P1639" s="775"/>
      <c r="Q1639" s="775" t="str">
        <f>IF('statement of marks'!F58="","",'statement of marks'!F58)</f>
        <v/>
      </c>
      <c r="R1639" s="775"/>
      <c r="S1639" s="775"/>
      <c r="T1639" s="777"/>
      <c r="U1639" s="778" t="str">
        <f>IF('statement of marks'!$I$3="","",'statement of marks'!$I$3)</f>
        <v>SCHOOL DISE CODE</v>
      </c>
      <c r="V1639" s="779"/>
      <c r="W1639" s="779"/>
      <c r="X1639" s="780"/>
    </row>
    <row r="1640" spans="1:24" ht="15" customHeight="1">
      <c r="A1640" s="283"/>
      <c r="B1640" s="263" t="s">
        <v>172</v>
      </c>
      <c r="C1640" s="264"/>
      <c r="D1640" s="781" t="str">
        <f>IF('statement of marks'!G58="","",'statement of marks'!G58)</f>
        <v/>
      </c>
      <c r="E1640" s="782"/>
      <c r="F1640" s="782"/>
      <c r="G1640" s="834" t="str">
        <f>IF('statement of marks'!H58="","",'statement of marks'!H58)</f>
        <v/>
      </c>
      <c r="H1640" s="834"/>
      <c r="I1640" s="834"/>
      <c r="J1640" s="834"/>
      <c r="K1640" s="834"/>
      <c r="L1640" s="834"/>
      <c r="M1640" s="834"/>
      <c r="N1640" s="834"/>
      <c r="O1640" s="834"/>
      <c r="P1640" s="834"/>
      <c r="Q1640" s="834"/>
      <c r="R1640" s="834"/>
      <c r="S1640" s="834"/>
      <c r="T1640" s="835"/>
      <c r="U1640" s="774" t="str">
        <f>IF('statement of marks'!$J$3="","",'statement of marks'!$J$3)</f>
        <v>08291009401</v>
      </c>
      <c r="V1640" s="784"/>
      <c r="W1640" s="784"/>
      <c r="X1640" s="836"/>
    </row>
    <row r="1641" spans="1:24" ht="15" customHeight="1">
      <c r="A1641" s="283"/>
      <c r="B1641" s="265" t="s">
        <v>161</v>
      </c>
      <c r="C1641" s="266" t="s">
        <v>166</v>
      </c>
      <c r="D1641" s="837" t="s">
        <v>168</v>
      </c>
      <c r="E1641" s="837"/>
      <c r="F1641" s="837"/>
      <c r="G1641" s="837" t="s">
        <v>169</v>
      </c>
      <c r="H1641" s="837"/>
      <c r="I1641" s="837"/>
      <c r="J1641" s="837" t="s">
        <v>170</v>
      </c>
      <c r="K1641" s="837"/>
      <c r="L1641" s="837"/>
      <c r="M1641" s="838" t="s">
        <v>171</v>
      </c>
      <c r="N1641" s="838"/>
      <c r="O1641" s="838"/>
      <c r="P1641" s="838"/>
      <c r="Q1641" s="839" t="s">
        <v>217</v>
      </c>
      <c r="R1641" s="841" t="s">
        <v>91</v>
      </c>
      <c r="S1641" s="841"/>
      <c r="T1641" s="841"/>
      <c r="U1641" s="842"/>
      <c r="V1641" s="783" t="s">
        <v>218</v>
      </c>
      <c r="W1641" s="783"/>
      <c r="X1641" s="831"/>
    </row>
    <row r="1642" spans="1:24" ht="15" customHeight="1">
      <c r="A1642" s="283"/>
      <c r="B1642" s="265"/>
      <c r="C1642" s="266"/>
      <c r="D1642" s="267" t="s">
        <v>219</v>
      </c>
      <c r="E1642" s="267" t="s">
        <v>220</v>
      </c>
      <c r="F1642" s="268" t="s">
        <v>221</v>
      </c>
      <c r="G1642" s="267" t="s">
        <v>219</v>
      </c>
      <c r="H1642" s="267" t="s">
        <v>220</v>
      </c>
      <c r="I1642" s="268" t="s">
        <v>221</v>
      </c>
      <c r="J1642" s="267" t="s">
        <v>219</v>
      </c>
      <c r="K1642" s="267" t="s">
        <v>220</v>
      </c>
      <c r="L1642" s="268" t="s">
        <v>221</v>
      </c>
      <c r="M1642" s="267" t="s">
        <v>219</v>
      </c>
      <c r="N1642" s="943" t="s">
        <v>332</v>
      </c>
      <c r="O1642" s="267" t="s">
        <v>220</v>
      </c>
      <c r="P1642" s="268" t="s">
        <v>221</v>
      </c>
      <c r="Q1642" s="840"/>
      <c r="R1642" s="267" t="s">
        <v>219</v>
      </c>
      <c r="S1642" s="943" t="s">
        <v>332</v>
      </c>
      <c r="T1642" s="267" t="s">
        <v>220</v>
      </c>
      <c r="U1642" s="268" t="s">
        <v>221</v>
      </c>
      <c r="V1642" s="269" t="s">
        <v>26</v>
      </c>
      <c r="W1642" s="270" t="s">
        <v>222</v>
      </c>
      <c r="X1642" s="271" t="s">
        <v>69</v>
      </c>
    </row>
    <row r="1643" spans="1:24" ht="15" customHeight="1">
      <c r="A1643" s="284"/>
      <c r="B1643" s="832" t="s">
        <v>167</v>
      </c>
      <c r="C1643" s="833"/>
      <c r="D1643" s="272">
        <f>IF('statement of marks'!L$6="","",'statement of marks'!L$6)</f>
        <v>5</v>
      </c>
      <c r="E1643" s="272">
        <f>IF('statement of marks'!M$6="","",'statement of marks'!M$6)</f>
        <v>5</v>
      </c>
      <c r="F1643" s="273">
        <f>IF('statement of marks'!N$6="","",'statement of marks'!N$6)</f>
        <v>10</v>
      </c>
      <c r="G1643" s="272">
        <f>IF('statement of marks'!O$6="","",'statement of marks'!O$6)</f>
        <v>5</v>
      </c>
      <c r="H1643" s="272">
        <f>IF('statement of marks'!P$6="","",'statement of marks'!P$6)</f>
        <v>5</v>
      </c>
      <c r="I1643" s="273">
        <f>IF('statement of marks'!Q$6="","",'statement of marks'!Q$6)</f>
        <v>10</v>
      </c>
      <c r="J1643" s="272">
        <f>IF('statement of marks'!R$6="","",'statement of marks'!R$6)</f>
        <v>5</v>
      </c>
      <c r="K1643" s="272">
        <f>IF('statement of marks'!S$6="","",'statement of marks'!S$6)</f>
        <v>5</v>
      </c>
      <c r="L1643" s="273">
        <f>IF('statement of marks'!T$6="","",'statement of marks'!T$6)</f>
        <v>10</v>
      </c>
      <c r="M1643" s="272">
        <f>IF('statement of marks'!V$6="","",'statement of marks'!V$6)</f>
        <v>30</v>
      </c>
      <c r="N1643" s="944">
        <f>IF('statement of marks'!W$6="","",'statement of marks'!W$6)</f>
        <v>30</v>
      </c>
      <c r="O1643" s="272">
        <f>IF('statement of marks'!X$6="","",'statement of marks'!X$6)</f>
        <v>10</v>
      </c>
      <c r="P1643" s="273">
        <f>IF('statement of marks'!Y$6="","",'statement of marks'!Y$6)</f>
        <v>70</v>
      </c>
      <c r="Q1643" s="274">
        <f>IF('statement of marks'!Z$6="","",'statement of marks'!Z$6)</f>
        <v>100</v>
      </c>
      <c r="R1643" s="272">
        <f>IF('statement of marks'!AA$6="","",'statement of marks'!AA$6)</f>
        <v>40</v>
      </c>
      <c r="S1643" s="944">
        <f>IF('statement of marks'!AB$6="","",'statement of marks'!AB$6)</f>
        <v>40</v>
      </c>
      <c r="T1643" s="272">
        <f>IF('statement of marks'!AC$6="","",'statement of marks'!AC$6)</f>
        <v>20</v>
      </c>
      <c r="U1643" s="273">
        <f>IF('statement of marks'!AD$6="","",'statement of marks'!AD$6)</f>
        <v>100</v>
      </c>
      <c r="V1643" s="275">
        <f>IF('statement of marks'!AE$6="","",'statement of marks'!AE$6)</f>
        <v>200</v>
      </c>
      <c r="W1643" s="272" t="str">
        <f>IF('statement of marks'!AF$6="","",'statement of marks'!AF$6)</f>
        <v/>
      </c>
      <c r="X1643" s="276" t="str">
        <f>IF('statement of marks'!AG$6="","",'statement of marks'!AG$6)</f>
        <v/>
      </c>
    </row>
    <row r="1644" spans="1:24" ht="15" customHeight="1">
      <c r="A1644" s="283"/>
      <c r="B1644" s="774" t="str">
        <f>IF('statement of marks'!$L$3="","",'statement of marks'!$L$3)</f>
        <v>HINDI</v>
      </c>
      <c r="C1644" s="784"/>
      <c r="D1644" s="270">
        <f>IF('statement of marks'!L58="","",'statement of marks'!L58)</f>
        <v>5</v>
      </c>
      <c r="E1644" s="270">
        <f>IF('statement of marks'!M58="","",'statement of marks'!M58)</f>
        <v>5</v>
      </c>
      <c r="F1644" s="277">
        <f>IF('statement of marks'!N58="","",'statement of marks'!N58)</f>
        <v>10</v>
      </c>
      <c r="G1644" s="270">
        <f>IF('statement of marks'!O58="","",'statement of marks'!O58)</f>
        <v>5</v>
      </c>
      <c r="H1644" s="270">
        <f>IF('statement of marks'!P58="","",'statement of marks'!P58)</f>
        <v>5</v>
      </c>
      <c r="I1644" s="277">
        <f>IF('statement of marks'!Q58="","",'statement of marks'!Q58)</f>
        <v>10</v>
      </c>
      <c r="J1644" s="270">
        <f>IF('statement of marks'!R58="","",'statement of marks'!R58)</f>
        <v>5</v>
      </c>
      <c r="K1644" s="270">
        <f>IF('statement of marks'!S58="","",'statement of marks'!S58)</f>
        <v>5</v>
      </c>
      <c r="L1644" s="277">
        <f>IF('statement of marks'!T58="","",'statement of marks'!T58)</f>
        <v>10</v>
      </c>
      <c r="M1644" s="270">
        <f>IF('statement of marks'!V58="","",'statement of marks'!V58)</f>
        <v>29</v>
      </c>
      <c r="N1644" s="944">
        <f>IF('statement of marks'!W58="","",'statement of marks'!W58)</f>
        <v>29</v>
      </c>
      <c r="O1644" s="270">
        <f>IF('statement of marks'!X58="","",'statement of marks'!X58)</f>
        <v>9</v>
      </c>
      <c r="P1644" s="277">
        <f>IF('statement of marks'!Y58="","",'statement of marks'!Y58)</f>
        <v>67</v>
      </c>
      <c r="Q1644" s="278">
        <f>IF('statement of marks'!Z58="","",'statement of marks'!Z58)</f>
        <v>97</v>
      </c>
      <c r="R1644" s="270">
        <f>IF('statement of marks'!AA58="","",'statement of marks'!AA58)</f>
        <v>29</v>
      </c>
      <c r="S1644" s="944">
        <f>IF('statement of marks'!AB58="","",'statement of marks'!AB58)</f>
        <v>29</v>
      </c>
      <c r="T1644" s="270">
        <f>IF('statement of marks'!AC58="","",'statement of marks'!AC58)</f>
        <v>20</v>
      </c>
      <c r="U1644" s="277">
        <f>IF('statement of marks'!AD58="","",'statement of marks'!AD58)</f>
        <v>78</v>
      </c>
      <c r="V1644" s="279">
        <f>IF('statement of marks'!AE58="","",'statement of marks'!AE58)</f>
        <v>175</v>
      </c>
      <c r="W1644" s="270">
        <f>IF('statement of marks'!AF58="","",'statement of marks'!AF58)</f>
        <v>88</v>
      </c>
      <c r="X1644" s="271" t="str">
        <f>IF('statement of marks'!AG58="","",'statement of marks'!AG58)</f>
        <v>A</v>
      </c>
    </row>
    <row r="1645" spans="1:24" ht="15" customHeight="1">
      <c r="A1645" s="283"/>
      <c r="B1645" s="774" t="str">
        <f>IF('statement of marks'!$AJ$3="","",'statement of marks'!$AJ$3)</f>
        <v>ENGLISH</v>
      </c>
      <c r="C1645" s="784"/>
      <c r="D1645" s="270">
        <f>IF('statement of marks'!AJ58="","",'statement of marks'!AJ58)</f>
        <v>5</v>
      </c>
      <c r="E1645" s="270">
        <f>IF('statement of marks'!AK58="","",'statement of marks'!AK58)</f>
        <v>5</v>
      </c>
      <c r="F1645" s="277">
        <f>IF('statement of marks'!AL58="","",'statement of marks'!AL58)</f>
        <v>10</v>
      </c>
      <c r="G1645" s="270">
        <f>IF('statement of marks'!AM58="","",'statement of marks'!AM58)</f>
        <v>5</v>
      </c>
      <c r="H1645" s="270">
        <f>IF('statement of marks'!AN58="","",'statement of marks'!AN58)</f>
        <v>5</v>
      </c>
      <c r="I1645" s="277">
        <f>IF('statement of marks'!AO58="","",'statement of marks'!AO58)</f>
        <v>10</v>
      </c>
      <c r="J1645" s="270">
        <f>IF('statement of marks'!AP58="","",'statement of marks'!AP58)</f>
        <v>5</v>
      </c>
      <c r="K1645" s="270">
        <f>IF('statement of marks'!AQ58="","",'statement of marks'!AQ58)</f>
        <v>5</v>
      </c>
      <c r="L1645" s="277">
        <f>IF('statement of marks'!AR58="","",'statement of marks'!AR58)</f>
        <v>10</v>
      </c>
      <c r="M1645" s="270">
        <f>IF('statement of marks'!AT58="","",'statement of marks'!AT58)</f>
        <v>29</v>
      </c>
      <c r="N1645" s="944">
        <f>IF('statement of marks'!AU58="","",'statement of marks'!AU58)</f>
        <v>29</v>
      </c>
      <c r="O1645" s="270">
        <f>IF('statement of marks'!AV58="","",'statement of marks'!AV58)</f>
        <v>9</v>
      </c>
      <c r="P1645" s="277">
        <f>IF('statement of marks'!AW58="","",'statement of marks'!AW58)</f>
        <v>67</v>
      </c>
      <c r="Q1645" s="278">
        <f>IF('statement of marks'!AX58="","",'statement of marks'!AX58)</f>
        <v>97</v>
      </c>
      <c r="R1645" s="270">
        <f>IF('statement of marks'!AY58="","",'statement of marks'!AY58)</f>
        <v>29</v>
      </c>
      <c r="S1645" s="944">
        <f>IF('statement of marks'!AZ58="","",'statement of marks'!AZ58)</f>
        <v>29</v>
      </c>
      <c r="T1645" s="270">
        <f>IF('statement of marks'!BA58="","",'statement of marks'!BA58)</f>
        <v>20</v>
      </c>
      <c r="U1645" s="277">
        <f>IF('statement of marks'!BB58="","",'statement of marks'!BB58)</f>
        <v>78</v>
      </c>
      <c r="V1645" s="279">
        <f>IF('statement of marks'!BC58="","",'statement of marks'!BC58)</f>
        <v>175</v>
      </c>
      <c r="W1645" s="270">
        <f>IF('statement of marks'!BD58="","",'statement of marks'!BD58)</f>
        <v>88</v>
      </c>
      <c r="X1645" s="271" t="str">
        <f>IF('statement of marks'!BE58="","",'statement of marks'!BE58)</f>
        <v>A</v>
      </c>
    </row>
    <row r="1646" spans="1:24" ht="15" customHeight="1">
      <c r="A1646" s="283"/>
      <c r="B1646" s="774" t="str">
        <f>IF('statement of marks'!BH58="s","SANSKRIT",IF('statement of marks'!BH58="u","URDU",IF('statement of marks'!BH58="g","GUJRATI",IF('statement of marks'!BH58="p","PUNJABI",IF('statement of marks'!BH58="sd","fla/kh","THIRD LANGUAGE")))))</f>
        <v>SANSKRIT</v>
      </c>
      <c r="C1646" s="784"/>
      <c r="D1646" s="270">
        <f>IF('statement of marks'!BI58="","",'statement of marks'!BI58)</f>
        <v>5</v>
      </c>
      <c r="E1646" s="270">
        <f>IF('statement of marks'!BJ58="","",'statement of marks'!BJ58)</f>
        <v>5</v>
      </c>
      <c r="F1646" s="277">
        <f>IF('statement of marks'!BK58="","",'statement of marks'!BK58)</f>
        <v>10</v>
      </c>
      <c r="G1646" s="270">
        <f>IF('statement of marks'!BL58="","",'statement of marks'!BL58)</f>
        <v>5</v>
      </c>
      <c r="H1646" s="270">
        <f>IF('statement of marks'!BM58="","",'statement of marks'!BM58)</f>
        <v>5</v>
      </c>
      <c r="I1646" s="277">
        <f>IF('statement of marks'!BN58="","",'statement of marks'!BN58)</f>
        <v>10</v>
      </c>
      <c r="J1646" s="270">
        <f>IF('statement of marks'!BO58="","",'statement of marks'!BO58)</f>
        <v>5</v>
      </c>
      <c r="K1646" s="270">
        <f>IF('statement of marks'!BP58="","",'statement of marks'!BP58)</f>
        <v>5</v>
      </c>
      <c r="L1646" s="277">
        <f>IF('statement of marks'!BQ58="","",'statement of marks'!BQ58)</f>
        <v>10</v>
      </c>
      <c r="M1646" s="270">
        <f>IF('statement of marks'!BS58="","",'statement of marks'!BS58)</f>
        <v>50</v>
      </c>
      <c r="N1646" s="944"/>
      <c r="O1646" s="270">
        <f>IF('statement of marks'!BT58="","",'statement of marks'!BT58)</f>
        <v>20</v>
      </c>
      <c r="P1646" s="277">
        <f>IF('statement of marks'!BU58="","",'statement of marks'!BU58)</f>
        <v>70</v>
      </c>
      <c r="Q1646" s="278">
        <f>IF('statement of marks'!BV58="","",'statement of marks'!BV58)</f>
        <v>100</v>
      </c>
      <c r="R1646" s="270">
        <f>IF('statement of marks'!BW58="","",'statement of marks'!BW58)</f>
        <v>70</v>
      </c>
      <c r="S1646" s="944"/>
      <c r="T1646" s="270">
        <f>IF('statement of marks'!BX58="","",'statement of marks'!BX58)</f>
        <v>30</v>
      </c>
      <c r="U1646" s="277">
        <f>IF('statement of marks'!BY58="","",'statement of marks'!BY58)</f>
        <v>100</v>
      </c>
      <c r="V1646" s="279">
        <f>IF('statement of marks'!BZ58="","",'statement of marks'!BZ58)</f>
        <v>200</v>
      </c>
      <c r="W1646" s="270">
        <f>IF('statement of marks'!CA58="","",'statement of marks'!CA58)</f>
        <v>100</v>
      </c>
      <c r="X1646" s="271" t="str">
        <f>IF('statement of marks'!CB58="","",'statement of marks'!CB58)</f>
        <v>A</v>
      </c>
    </row>
    <row r="1647" spans="1:24" ht="15" customHeight="1">
      <c r="A1647" s="283"/>
      <c r="B1647" s="774" t="str">
        <f>IF('statement of marks'!$CE$3="","",'statement of marks'!$CE$3)</f>
        <v>MATHEMATICS</v>
      </c>
      <c r="C1647" s="784"/>
      <c r="D1647" s="270">
        <f>IF('statement of marks'!CE58="","",'statement of marks'!CE58)</f>
        <v>5</v>
      </c>
      <c r="E1647" s="270">
        <f>IF('statement of marks'!CF58="","",'statement of marks'!CF58)</f>
        <v>5</v>
      </c>
      <c r="F1647" s="277">
        <f>IF('statement of marks'!CG58="","",'statement of marks'!CG58)</f>
        <v>10</v>
      </c>
      <c r="G1647" s="270">
        <f>IF('statement of marks'!CH58="","",'statement of marks'!CH58)</f>
        <v>5</v>
      </c>
      <c r="H1647" s="270">
        <f>IF('statement of marks'!CI58="","",'statement of marks'!CI58)</f>
        <v>5</v>
      </c>
      <c r="I1647" s="277">
        <f>IF('statement of marks'!CJ58="","",'statement of marks'!CJ58)</f>
        <v>10</v>
      </c>
      <c r="J1647" s="270">
        <f>IF('statement of marks'!CK58="","",'statement of marks'!CK58)</f>
        <v>5</v>
      </c>
      <c r="K1647" s="270">
        <f>IF('statement of marks'!CL58="","",'statement of marks'!CL58)</f>
        <v>5</v>
      </c>
      <c r="L1647" s="277">
        <f>IF('statement of marks'!CM58="","",'statement of marks'!CM58)</f>
        <v>10</v>
      </c>
      <c r="M1647" s="270">
        <f>IF('statement of marks'!CO58="","",'statement of marks'!CO58)</f>
        <v>29</v>
      </c>
      <c r="N1647" s="944">
        <f>IF('statement of marks'!CP58="","",'statement of marks'!CP58)</f>
        <v>29</v>
      </c>
      <c r="O1647" s="270">
        <f>IF('statement of marks'!CQ58="","",'statement of marks'!CQ58)</f>
        <v>9</v>
      </c>
      <c r="P1647" s="277">
        <f>IF('statement of marks'!CR58="","",'statement of marks'!CR58)</f>
        <v>67</v>
      </c>
      <c r="Q1647" s="278">
        <f>IF('statement of marks'!CS58="","",'statement of marks'!CS58)</f>
        <v>97</v>
      </c>
      <c r="R1647" s="270">
        <f>IF('statement of marks'!CT58="","",'statement of marks'!CT58)</f>
        <v>29</v>
      </c>
      <c r="S1647" s="944">
        <f>IF('statement of marks'!CU58="","",'statement of marks'!CU58)</f>
        <v>29</v>
      </c>
      <c r="T1647" s="270">
        <f>IF('statement of marks'!CV58="","",'statement of marks'!CV58)</f>
        <v>20</v>
      </c>
      <c r="U1647" s="277">
        <f>IF('statement of marks'!CW58="","",'statement of marks'!CW58)</f>
        <v>78</v>
      </c>
      <c r="V1647" s="279">
        <f>IF('statement of marks'!CX58="","",'statement of marks'!CX58)</f>
        <v>175</v>
      </c>
      <c r="W1647" s="270">
        <f>IF('statement of marks'!CY58="","",'statement of marks'!CY58)</f>
        <v>88</v>
      </c>
      <c r="X1647" s="271" t="str">
        <f>IF('statement of marks'!CZ58="","",'statement of marks'!CZ58)</f>
        <v>A</v>
      </c>
    </row>
    <row r="1648" spans="1:24" ht="15" customHeight="1">
      <c r="A1648" s="283"/>
      <c r="B1648" s="774" t="str">
        <f>IF('statement of marks'!$DC$3="","",'statement of marks'!$DC$3)</f>
        <v>SCIENCE</v>
      </c>
      <c r="C1648" s="784"/>
      <c r="D1648" s="270">
        <f>IF('statement of marks'!DC58="","",'statement of marks'!DC58)</f>
        <v>5</v>
      </c>
      <c r="E1648" s="270">
        <f>IF('statement of marks'!DD58="","",'statement of marks'!DD58)</f>
        <v>5</v>
      </c>
      <c r="F1648" s="277">
        <f>IF('statement of marks'!DE58="","",'statement of marks'!DE58)</f>
        <v>10</v>
      </c>
      <c r="G1648" s="270">
        <f>IF('statement of marks'!DF58="","",'statement of marks'!DF58)</f>
        <v>5</v>
      </c>
      <c r="H1648" s="270">
        <f>IF('statement of marks'!DG58="","",'statement of marks'!DG58)</f>
        <v>5</v>
      </c>
      <c r="I1648" s="277">
        <f>IF('statement of marks'!DH58="","",'statement of marks'!DH58)</f>
        <v>10</v>
      </c>
      <c r="J1648" s="270">
        <f>IF('statement of marks'!DI58="","",'statement of marks'!DI58)</f>
        <v>5</v>
      </c>
      <c r="K1648" s="270">
        <f>IF('statement of marks'!DJ58="","",'statement of marks'!DJ58)</f>
        <v>5</v>
      </c>
      <c r="L1648" s="277">
        <f>IF('statement of marks'!DK58="","",'statement of marks'!DK58)</f>
        <v>10</v>
      </c>
      <c r="M1648" s="270">
        <f>IF('statement of marks'!DM58="","",'statement of marks'!DM58)</f>
        <v>50</v>
      </c>
      <c r="N1648" s="944"/>
      <c r="O1648" s="270">
        <f>IF('statement of marks'!DN58="","",'statement of marks'!DN58)</f>
        <v>20</v>
      </c>
      <c r="P1648" s="277">
        <f>IF('statement of marks'!DO58="","",'statement of marks'!DO58)</f>
        <v>70</v>
      </c>
      <c r="Q1648" s="278">
        <f>IF('statement of marks'!DP58="","",'statement of marks'!DP58)</f>
        <v>100</v>
      </c>
      <c r="R1648" s="270">
        <f>IF('statement of marks'!DQ58="","",'statement of marks'!DQ58)</f>
        <v>70</v>
      </c>
      <c r="S1648" s="944"/>
      <c r="T1648" s="270">
        <f>IF('statement of marks'!DR58="","",'statement of marks'!DR58)</f>
        <v>30</v>
      </c>
      <c r="U1648" s="277">
        <f>IF('statement of marks'!DS58="","",'statement of marks'!DS58)</f>
        <v>100</v>
      </c>
      <c r="V1648" s="279">
        <f>IF('statement of marks'!DT58="","",'statement of marks'!DT58)</f>
        <v>200</v>
      </c>
      <c r="W1648" s="270">
        <f>IF('statement of marks'!DU58="","",'statement of marks'!DU58)</f>
        <v>100</v>
      </c>
      <c r="X1648" s="271" t="str">
        <f>IF('statement of marks'!DV58="","",'statement of marks'!DV58)</f>
        <v>A</v>
      </c>
    </row>
    <row r="1649" spans="1:24" ht="15" customHeight="1">
      <c r="A1649" s="283"/>
      <c r="B1649" s="774" t="str">
        <f>IF('statement of marks'!$DY$3="","",'statement of marks'!$DY$3)</f>
        <v>SOCIAL STUDIES</v>
      </c>
      <c r="C1649" s="784"/>
      <c r="D1649" s="270">
        <f>IF('statement of marks'!DY58="","",'statement of marks'!DY58)</f>
        <v>5</v>
      </c>
      <c r="E1649" s="270">
        <f>IF('statement of marks'!DZ58="","",'statement of marks'!DZ58)</f>
        <v>5</v>
      </c>
      <c r="F1649" s="277">
        <f>IF('statement of marks'!EA58="","",'statement of marks'!EA58)</f>
        <v>10</v>
      </c>
      <c r="G1649" s="270">
        <f>IF('statement of marks'!EB58="","",'statement of marks'!EB58)</f>
        <v>5</v>
      </c>
      <c r="H1649" s="270">
        <f>IF('statement of marks'!EC58="","",'statement of marks'!EC58)</f>
        <v>5</v>
      </c>
      <c r="I1649" s="277">
        <f>IF('statement of marks'!ED58="","",'statement of marks'!ED58)</f>
        <v>10</v>
      </c>
      <c r="J1649" s="270">
        <f>IF('statement of marks'!EE58="","",'statement of marks'!EE58)</f>
        <v>5</v>
      </c>
      <c r="K1649" s="270">
        <f>IF('statement of marks'!EF58="","",'statement of marks'!EF58)</f>
        <v>5</v>
      </c>
      <c r="L1649" s="277">
        <f>IF('statement of marks'!EG58="","",'statement of marks'!EG58)</f>
        <v>10</v>
      </c>
      <c r="M1649" s="270">
        <f>IF('statement of marks'!EI58="","",'statement of marks'!EI58)</f>
        <v>50</v>
      </c>
      <c r="N1649" s="944"/>
      <c r="O1649" s="270">
        <f>IF('statement of marks'!EJ58="","",'statement of marks'!EJ58)</f>
        <v>20</v>
      </c>
      <c r="P1649" s="277">
        <f>IF('statement of marks'!EK58="","",'statement of marks'!EK58)</f>
        <v>70</v>
      </c>
      <c r="Q1649" s="278">
        <f>IF('statement of marks'!EL58="","",'statement of marks'!EL58)</f>
        <v>100</v>
      </c>
      <c r="R1649" s="270">
        <f>IF('statement of marks'!EM58="","",'statement of marks'!EM58)</f>
        <v>70</v>
      </c>
      <c r="S1649" s="944"/>
      <c r="T1649" s="270">
        <f>IF('statement of marks'!EN58="","",'statement of marks'!EN58)</f>
        <v>30</v>
      </c>
      <c r="U1649" s="277">
        <f>IF('statement of marks'!EO58="","",'statement of marks'!EO58)</f>
        <v>100</v>
      </c>
      <c r="V1649" s="279">
        <f>IF('statement of marks'!EP58="","",'statement of marks'!EP58)</f>
        <v>200</v>
      </c>
      <c r="W1649" s="270">
        <f>IF('statement of marks'!EQ58="","",'statement of marks'!EQ58)</f>
        <v>100</v>
      </c>
      <c r="X1649" s="271" t="str">
        <f>IF('statement of marks'!ER58="","",'statement of marks'!ER58)</f>
        <v>A</v>
      </c>
    </row>
    <row r="1650" spans="1:24" ht="15" customHeight="1">
      <c r="A1650" s="283"/>
      <c r="B1650" s="774" t="s">
        <v>173</v>
      </c>
      <c r="C1650" s="784"/>
      <c r="D1650" s="792" t="s">
        <v>168</v>
      </c>
      <c r="E1650" s="792"/>
      <c r="F1650" s="792"/>
      <c r="G1650" s="792" t="s">
        <v>169</v>
      </c>
      <c r="H1650" s="792"/>
      <c r="I1650" s="792"/>
      <c r="J1650" s="792" t="s">
        <v>178</v>
      </c>
      <c r="K1650" s="792"/>
      <c r="L1650" s="792"/>
      <c r="M1650" s="792" t="s">
        <v>170</v>
      </c>
      <c r="N1650" s="792"/>
      <c r="O1650" s="792"/>
      <c r="P1650" s="792"/>
      <c r="Q1650" s="792" t="s">
        <v>223</v>
      </c>
      <c r="R1650" s="792"/>
      <c r="S1650" s="792"/>
      <c r="T1650" s="792"/>
      <c r="U1650" s="280"/>
      <c r="V1650" s="792" t="s">
        <v>218</v>
      </c>
      <c r="W1650" s="792"/>
      <c r="X1650" s="827"/>
    </row>
    <row r="1651" spans="1:24" ht="15" customHeight="1">
      <c r="A1651" s="284"/>
      <c r="B1651" s="828" t="s">
        <v>167</v>
      </c>
      <c r="C1651" s="829"/>
      <c r="D1651" s="830">
        <f>IF('statement of marks'!EU$6="","",'statement of marks'!EU$6)</f>
        <v>20</v>
      </c>
      <c r="E1651" s="830"/>
      <c r="F1651" s="830"/>
      <c r="G1651" s="830">
        <f>IF('statement of marks'!EV$6="","",'statement of marks'!EV$6)</f>
        <v>20</v>
      </c>
      <c r="H1651" s="830"/>
      <c r="I1651" s="830"/>
      <c r="J1651" s="830">
        <f>IF('statement of marks'!EX$6="","",'statement of marks'!EX$6)</f>
        <v>20</v>
      </c>
      <c r="K1651" s="830"/>
      <c r="L1651" s="830"/>
      <c r="M1651" s="830">
        <f>IF('statement of marks'!EW$6="","",'statement of marks'!EW$6)</f>
        <v>20</v>
      </c>
      <c r="N1651" s="830"/>
      <c r="O1651" s="830"/>
      <c r="P1651" s="830"/>
      <c r="Q1651" s="830">
        <f>IF('statement of marks'!EY$6="","",'statement of marks'!EY$6)</f>
        <v>20</v>
      </c>
      <c r="R1651" s="830"/>
      <c r="S1651" s="830"/>
      <c r="T1651" s="830"/>
      <c r="U1651" s="289"/>
      <c r="V1651" s="272">
        <f>IF('statement of marks'!EZ$6="","",'statement of marks'!EZ$6)</f>
        <v>100</v>
      </c>
      <c r="W1651" s="272" t="s">
        <v>222</v>
      </c>
      <c r="X1651" s="276" t="s">
        <v>69</v>
      </c>
    </row>
    <row r="1652" spans="1:24" ht="15" customHeight="1">
      <c r="A1652" s="283"/>
      <c r="B1652" s="774" t="str">
        <f>IF('statement of marks'!$EU$3="","",'statement of marks'!$EU$3)</f>
        <v>WORK EXPERIENCE</v>
      </c>
      <c r="C1652" s="784"/>
      <c r="D1652" s="783">
        <f>IF('statement of marks'!EU58="","",'statement of marks'!EU58)</f>
        <v>20</v>
      </c>
      <c r="E1652" s="783"/>
      <c r="F1652" s="783"/>
      <c r="G1652" s="783">
        <f>IF('statement of marks'!EV58="","",'statement of marks'!EV58)</f>
        <v>20</v>
      </c>
      <c r="H1652" s="783"/>
      <c r="I1652" s="783"/>
      <c r="J1652" s="783">
        <f>IF('statement of marks'!EX58="","",'statement of marks'!EX58)</f>
        <v>20</v>
      </c>
      <c r="K1652" s="783"/>
      <c r="L1652" s="783"/>
      <c r="M1652" s="783">
        <f>IF('statement of marks'!EW58="","",'statement of marks'!EW58)</f>
        <v>20</v>
      </c>
      <c r="N1652" s="783"/>
      <c r="O1652" s="783"/>
      <c r="P1652" s="783"/>
      <c r="Q1652" s="783">
        <f>IF('statement of marks'!EY58="","",'statement of marks'!EY58)</f>
        <v>20</v>
      </c>
      <c r="R1652" s="783"/>
      <c r="S1652" s="783"/>
      <c r="T1652" s="783"/>
      <c r="U1652" s="280"/>
      <c r="V1652" s="280">
        <f>IF('statement of marks'!EZ58="","",'statement of marks'!EZ58)</f>
        <v>100</v>
      </c>
      <c r="W1652" s="280">
        <f>IF('statement of marks'!FA58="","",'statement of marks'!FA58)</f>
        <v>100</v>
      </c>
      <c r="X1652" s="281" t="str">
        <f>IF('statement of marks'!FB58="","",'statement of marks'!FB58)</f>
        <v>A</v>
      </c>
    </row>
    <row r="1653" spans="1:24" ht="15" customHeight="1">
      <c r="A1653" s="283"/>
      <c r="B1653" s="774" t="str">
        <f>IF('statement of marks'!$FE$3="","",'statement of marks'!$FE$3)</f>
        <v>ART EDUCATION</v>
      </c>
      <c r="C1653" s="784"/>
      <c r="D1653" s="783">
        <f>IF('statement of marks'!FE58="","",'statement of marks'!FE58)</f>
        <v>20</v>
      </c>
      <c r="E1653" s="783"/>
      <c r="F1653" s="783"/>
      <c r="G1653" s="783">
        <f>IF('statement of marks'!FF58="","",'statement of marks'!FF58)</f>
        <v>20</v>
      </c>
      <c r="H1653" s="783"/>
      <c r="I1653" s="783"/>
      <c r="J1653" s="783">
        <f>IF('statement of marks'!FH58="","",'statement of marks'!FH58)</f>
        <v>20</v>
      </c>
      <c r="K1653" s="783"/>
      <c r="L1653" s="783"/>
      <c r="M1653" s="783">
        <f>IF('statement of marks'!FG58="","",'statement of marks'!FG58)</f>
        <v>20</v>
      </c>
      <c r="N1653" s="783"/>
      <c r="O1653" s="783"/>
      <c r="P1653" s="783"/>
      <c r="Q1653" s="783">
        <f>IF('statement of marks'!FI58="","",'statement of marks'!FI58)</f>
        <v>20</v>
      </c>
      <c r="R1653" s="783"/>
      <c r="S1653" s="783"/>
      <c r="T1653" s="783"/>
      <c r="U1653" s="280"/>
      <c r="V1653" s="280">
        <f>IF('statement of marks'!FJ58="","",'statement of marks'!FJ58)</f>
        <v>100</v>
      </c>
      <c r="W1653" s="280">
        <f>IF('statement of marks'!FK58="","",'statement of marks'!FK58)</f>
        <v>100</v>
      </c>
      <c r="X1653" s="281" t="str">
        <f>IF('statement of marks'!FL58="","",'statement of marks'!FL58)</f>
        <v>A</v>
      </c>
    </row>
    <row r="1654" spans="1:24" ht="15" customHeight="1">
      <c r="A1654" s="283"/>
      <c r="B1654" s="774" t="str">
        <f>IF('statement of marks'!$FO$3="","",'statement of marks'!$FO$3)</f>
        <v>PHYSICIAL EDUCATION</v>
      </c>
      <c r="C1654" s="784"/>
      <c r="D1654" s="783">
        <f>IF('statement of marks'!FO58="","",'statement of marks'!FO58)</f>
        <v>20</v>
      </c>
      <c r="E1654" s="783"/>
      <c r="F1654" s="783"/>
      <c r="G1654" s="783">
        <f>IF('statement of marks'!FP58="","",'statement of marks'!FP58)</f>
        <v>20</v>
      </c>
      <c r="H1654" s="783"/>
      <c r="I1654" s="783"/>
      <c r="J1654" s="783">
        <f>IF('statement of marks'!FR58="","",'statement of marks'!FR58)</f>
        <v>20</v>
      </c>
      <c r="K1654" s="783"/>
      <c r="L1654" s="783"/>
      <c r="M1654" s="783">
        <f>IF('statement of marks'!FQ58="","",'statement of marks'!FQ58)</f>
        <v>20</v>
      </c>
      <c r="N1654" s="783"/>
      <c r="O1654" s="783"/>
      <c r="P1654" s="783"/>
      <c r="Q1654" s="783">
        <f>IF('statement of marks'!FS58="","",'statement of marks'!FS58)</f>
        <v>20</v>
      </c>
      <c r="R1654" s="783"/>
      <c r="S1654" s="783"/>
      <c r="T1654" s="783"/>
      <c r="U1654" s="280"/>
      <c r="V1654" s="280">
        <f>IF('statement of marks'!FT58="","",'statement of marks'!FT58)</f>
        <v>100</v>
      </c>
      <c r="W1654" s="280">
        <f>IF('statement of marks'!FU58="","",'statement of marks'!FU58)</f>
        <v>100</v>
      </c>
      <c r="X1654" s="281" t="str">
        <f>IF('statement of marks'!FV58="","",'statement of marks'!FV58)</f>
        <v>A</v>
      </c>
    </row>
    <row r="1655" spans="1:24" ht="15" customHeight="1">
      <c r="A1655" s="283"/>
      <c r="B1655" s="771" t="s">
        <v>174</v>
      </c>
      <c r="C1655" s="774"/>
      <c r="D1655" s="792" t="str">
        <f>details!$DZ$3</f>
        <v>AUGUST</v>
      </c>
      <c r="E1655" s="792"/>
      <c r="F1655" s="792"/>
      <c r="G1655" s="792" t="str">
        <f>details!$ED$3</f>
        <v>OCTOBER</v>
      </c>
      <c r="H1655" s="792"/>
      <c r="I1655" s="792"/>
      <c r="J1655" s="792" t="str">
        <f>details!$EL$3</f>
        <v>FEBURARY</v>
      </c>
      <c r="K1655" s="792"/>
      <c r="L1655" s="792"/>
      <c r="M1655" s="792" t="str">
        <f>details!$EH$3</f>
        <v>DECEMBER</v>
      </c>
      <c r="N1655" s="792"/>
      <c r="O1655" s="792"/>
      <c r="P1655" s="792"/>
      <c r="Q1655" s="792" t="str">
        <f>details!$EP$3</f>
        <v>GRAND TOAL</v>
      </c>
      <c r="R1655" s="792"/>
      <c r="S1655" s="792"/>
      <c r="T1655" s="792"/>
      <c r="U1655" s="759" t="s">
        <v>119</v>
      </c>
      <c r="V1655" s="760"/>
      <c r="W1655" s="760"/>
      <c r="X1655" s="761"/>
    </row>
    <row r="1656" spans="1:24" ht="15" customHeight="1">
      <c r="A1656" s="283"/>
      <c r="B1656" s="774" t="s">
        <v>176</v>
      </c>
      <c r="C1656" s="784"/>
      <c r="D1656" s="826" t="str">
        <f>IF(details!EA58="","",details!EA58)</f>
        <v/>
      </c>
      <c r="E1656" s="826"/>
      <c r="F1656" s="826"/>
      <c r="G1656" s="826" t="str">
        <f>IF(details!EE58="","",details!EE58)</f>
        <v/>
      </c>
      <c r="H1656" s="826"/>
      <c r="I1656" s="826"/>
      <c r="J1656" s="826" t="str">
        <f>IF(details!EM58="","",details!EM58)</f>
        <v/>
      </c>
      <c r="K1656" s="826"/>
      <c r="L1656" s="826"/>
      <c r="M1656" s="826" t="str">
        <f>IF(details!EI58="","",details!EI58)</f>
        <v/>
      </c>
      <c r="N1656" s="826"/>
      <c r="O1656" s="826"/>
      <c r="P1656" s="826"/>
      <c r="Q1656" s="826" t="str">
        <f>IF(details!EQ58="","",details!EQ58)</f>
        <v/>
      </c>
      <c r="R1656" s="826"/>
      <c r="S1656" s="826"/>
      <c r="T1656" s="826"/>
      <c r="U1656" s="762">
        <f>'statement of marks'!$HL$108</f>
        <v>45046</v>
      </c>
      <c r="V1656" s="763"/>
      <c r="W1656" s="763"/>
      <c r="X1656" s="764"/>
    </row>
    <row r="1657" spans="1:24" ht="15" customHeight="1">
      <c r="A1657" s="283"/>
      <c r="B1657" s="823" t="s">
        <v>175</v>
      </c>
      <c r="C1657" s="824"/>
      <c r="D1657" s="825" t="str">
        <f>IF(details!DZ58="","",details!DZ58)</f>
        <v/>
      </c>
      <c r="E1657" s="825"/>
      <c r="F1657" s="825"/>
      <c r="G1657" s="825" t="str">
        <f>IF(details!ED58="","",details!ED58)</f>
        <v/>
      </c>
      <c r="H1657" s="825"/>
      <c r="I1657" s="825"/>
      <c r="J1657" s="825" t="str">
        <f>IF(details!EL58="","",details!EL58)</f>
        <v/>
      </c>
      <c r="K1657" s="825"/>
      <c r="L1657" s="825"/>
      <c r="M1657" s="825" t="str">
        <f>IF(details!EH58="","",details!EH58)</f>
        <v/>
      </c>
      <c r="N1657" s="825"/>
      <c r="O1657" s="825"/>
      <c r="P1657" s="825"/>
      <c r="Q1657" s="825" t="str">
        <f>IF(details!EP58="","",details!EP58)</f>
        <v/>
      </c>
      <c r="R1657" s="825"/>
      <c r="S1657" s="825"/>
      <c r="T1657" s="825"/>
      <c r="U1657" s="759"/>
      <c r="V1657" s="760"/>
      <c r="W1657" s="760"/>
      <c r="X1657" s="761"/>
    </row>
    <row r="1658" spans="1:24" ht="15" customHeight="1">
      <c r="A1658" s="816"/>
      <c r="B1658" s="818" t="s">
        <v>235</v>
      </c>
      <c r="C1658" s="819"/>
      <c r="D1658" s="813" t="s">
        <v>190</v>
      </c>
      <c r="E1658" s="813"/>
      <c r="F1658" s="813"/>
      <c r="G1658" s="813" t="s">
        <v>191</v>
      </c>
      <c r="H1658" s="813"/>
      <c r="I1658" s="813"/>
      <c r="J1658" s="813" t="s">
        <v>148</v>
      </c>
      <c r="K1658" s="813"/>
      <c r="L1658" s="813"/>
      <c r="M1658" s="813" t="s">
        <v>224</v>
      </c>
      <c r="N1658" s="813"/>
      <c r="O1658" s="813"/>
      <c r="P1658" s="813"/>
      <c r="Q1658" s="822" t="s">
        <v>196</v>
      </c>
      <c r="R1658" s="822"/>
      <c r="S1658" s="822"/>
      <c r="T1658" s="822"/>
      <c r="U1658" s="813" t="s">
        <v>233</v>
      </c>
      <c r="V1658" s="813"/>
      <c r="W1658" s="813"/>
      <c r="X1658" s="815"/>
    </row>
    <row r="1659" spans="1:24" ht="15" customHeight="1">
      <c r="A1659" s="817"/>
      <c r="B1659" s="820"/>
      <c r="C1659" s="821"/>
      <c r="D1659" s="813">
        <f>'statement of marks'!HJ58</f>
        <v>1200</v>
      </c>
      <c r="E1659" s="813"/>
      <c r="F1659" s="813"/>
      <c r="G1659" s="813">
        <f>'statement of marks'!HK58</f>
        <v>1125</v>
      </c>
      <c r="H1659" s="813"/>
      <c r="I1659" s="813"/>
      <c r="J1659" s="814">
        <f>'statement of marks'!HL58</f>
        <v>93.75</v>
      </c>
      <c r="K1659" s="814"/>
      <c r="L1659" s="814"/>
      <c r="M1659" s="813" t="str">
        <f>'statement of marks'!HO58</f>
        <v>A</v>
      </c>
      <c r="N1659" s="813"/>
      <c r="O1659" s="813"/>
      <c r="P1659" s="813"/>
      <c r="Q1659" s="813">
        <f>'statement of marks'!HN58</f>
        <v>5.0000000000000018</v>
      </c>
      <c r="R1659" s="813"/>
      <c r="S1659" s="813"/>
      <c r="T1659" s="813"/>
      <c r="U1659" s="813" t="str">
        <f>'statement of marks'!HI58</f>
        <v>PASSED</v>
      </c>
      <c r="V1659" s="813"/>
      <c r="W1659" s="813"/>
      <c r="X1659" s="815"/>
    </row>
    <row r="1660" spans="1:24" ht="15" customHeight="1">
      <c r="A1660" s="283"/>
      <c r="B1660" s="811" t="s">
        <v>177</v>
      </c>
      <c r="C1660" s="812"/>
      <c r="D1660" s="792"/>
      <c r="E1660" s="792"/>
      <c r="F1660" s="792"/>
      <c r="G1660" s="792"/>
      <c r="H1660" s="792"/>
      <c r="I1660" s="792"/>
      <c r="J1660" s="792"/>
      <c r="K1660" s="792"/>
      <c r="L1660" s="792"/>
      <c r="M1660" s="792"/>
      <c r="N1660" s="792"/>
      <c r="O1660" s="792"/>
      <c r="P1660" s="792"/>
      <c r="Q1660" s="792"/>
      <c r="R1660" s="792"/>
      <c r="S1660" s="792"/>
      <c r="T1660" s="792"/>
      <c r="U1660" s="793"/>
      <c r="V1660" s="794"/>
      <c r="W1660" s="794"/>
      <c r="X1660" s="804"/>
    </row>
    <row r="1661" spans="1:24" ht="15" customHeight="1">
      <c r="A1661" s="283"/>
      <c r="B1661" s="809" t="s">
        <v>162</v>
      </c>
      <c r="C1661" s="810"/>
      <c r="D1661" s="792"/>
      <c r="E1661" s="792"/>
      <c r="F1661" s="792"/>
      <c r="G1661" s="792"/>
      <c r="H1661" s="792"/>
      <c r="I1661" s="792"/>
      <c r="J1661" s="792"/>
      <c r="K1661" s="792"/>
      <c r="L1661" s="792"/>
      <c r="M1661" s="792"/>
      <c r="N1661" s="792"/>
      <c r="O1661" s="792"/>
      <c r="P1661" s="792"/>
      <c r="Q1661" s="792"/>
      <c r="R1661" s="792"/>
      <c r="S1661" s="792"/>
      <c r="T1661" s="792"/>
      <c r="U1661" s="796"/>
      <c r="V1661" s="797"/>
      <c r="W1661" s="797"/>
      <c r="X1661" s="805"/>
    </row>
    <row r="1662" spans="1:24" ht="15" customHeight="1">
      <c r="A1662" s="283"/>
      <c r="B1662" s="811" t="s">
        <v>163</v>
      </c>
      <c r="C1662" s="812"/>
      <c r="D1662" s="792"/>
      <c r="E1662" s="792"/>
      <c r="F1662" s="792"/>
      <c r="G1662" s="792"/>
      <c r="H1662" s="792"/>
      <c r="I1662" s="792"/>
      <c r="J1662" s="792"/>
      <c r="K1662" s="792"/>
      <c r="L1662" s="792"/>
      <c r="M1662" s="792"/>
      <c r="N1662" s="792"/>
      <c r="O1662" s="792"/>
      <c r="P1662" s="792"/>
      <c r="Q1662" s="793" t="s">
        <v>225</v>
      </c>
      <c r="R1662" s="794"/>
      <c r="S1662" s="794"/>
      <c r="T1662" s="795"/>
      <c r="U1662" s="806"/>
      <c r="V1662" s="807"/>
      <c r="W1662" s="807"/>
      <c r="X1662" s="808"/>
    </row>
    <row r="1663" spans="1:24" ht="15" customHeight="1">
      <c r="A1663" s="283"/>
      <c r="B1663" s="802" t="s">
        <v>164</v>
      </c>
      <c r="C1663" s="803"/>
      <c r="D1663" s="792"/>
      <c r="E1663" s="792"/>
      <c r="F1663" s="792"/>
      <c r="G1663" s="792"/>
      <c r="H1663" s="792"/>
      <c r="I1663" s="792"/>
      <c r="J1663" s="792"/>
      <c r="K1663" s="792"/>
      <c r="L1663" s="792"/>
      <c r="M1663" s="792"/>
      <c r="N1663" s="792"/>
      <c r="O1663" s="792"/>
      <c r="P1663" s="792"/>
      <c r="Q1663" s="796"/>
      <c r="R1663" s="797"/>
      <c r="S1663" s="797"/>
      <c r="T1663" s="798"/>
      <c r="U1663" s="785" t="s">
        <v>164</v>
      </c>
      <c r="V1663" s="785"/>
      <c r="W1663" s="785"/>
      <c r="X1663" s="786"/>
    </row>
    <row r="1664" spans="1:24" ht="15" customHeight="1" thickBot="1">
      <c r="A1664" s="282"/>
      <c r="B1664" s="787" t="s">
        <v>226</v>
      </c>
      <c r="C1664" s="788"/>
      <c r="D1664" s="789"/>
      <c r="E1664" s="789"/>
      <c r="F1664" s="789"/>
      <c r="G1664" s="789"/>
      <c r="H1664" s="789"/>
      <c r="I1664" s="789"/>
      <c r="J1664" s="789"/>
      <c r="K1664" s="789"/>
      <c r="L1664" s="789"/>
      <c r="M1664" s="789"/>
      <c r="N1664" s="789"/>
      <c r="O1664" s="789"/>
      <c r="P1664" s="789"/>
      <c r="Q1664" s="799"/>
      <c r="R1664" s="800"/>
      <c r="S1664" s="800"/>
      <c r="T1664" s="801"/>
      <c r="U1664" s="790" t="s">
        <v>180</v>
      </c>
      <c r="V1664" s="790"/>
      <c r="W1664" s="790"/>
      <c r="X1664" s="791"/>
    </row>
    <row r="1665" spans="1:24" ht="15" customHeight="1">
      <c r="A1665" s="285"/>
      <c r="B1665" s="765" t="s">
        <v>179</v>
      </c>
      <c r="C1665" s="766"/>
      <c r="D1665" s="766"/>
      <c r="E1665" s="766"/>
      <c r="F1665" s="766"/>
      <c r="G1665" s="766"/>
      <c r="H1665" s="766"/>
      <c r="I1665" s="766"/>
      <c r="J1665" s="766"/>
      <c r="K1665" s="766"/>
      <c r="L1665" s="766"/>
      <c r="M1665" s="766"/>
      <c r="N1665" s="766"/>
      <c r="O1665" s="766"/>
      <c r="P1665" s="766"/>
      <c r="Q1665" s="766"/>
      <c r="R1665" s="766"/>
      <c r="S1665" s="766"/>
      <c r="T1665" s="766"/>
      <c r="U1665" s="766"/>
      <c r="V1665" s="766"/>
      <c r="W1665" s="766"/>
      <c r="X1665" s="767"/>
    </row>
    <row r="1666" spans="1:24" ht="15" customHeight="1">
      <c r="A1666" s="283"/>
      <c r="B1666" s="768" t="str">
        <f>IF('statement of marks'!$A$1="","",'statement of marks'!$A$1)</f>
        <v>GOVT. HR. SEC. SCHOOL, MARJEEVI, NIMBAHERA</v>
      </c>
      <c r="C1666" s="769"/>
      <c r="D1666" s="769"/>
      <c r="E1666" s="769"/>
      <c r="F1666" s="769"/>
      <c r="G1666" s="769"/>
      <c r="H1666" s="769"/>
      <c r="I1666" s="769"/>
      <c r="J1666" s="769"/>
      <c r="K1666" s="769"/>
      <c r="L1666" s="769"/>
      <c r="M1666" s="769"/>
      <c r="N1666" s="769"/>
      <c r="O1666" s="769"/>
      <c r="P1666" s="769"/>
      <c r="Q1666" s="769"/>
      <c r="R1666" s="769"/>
      <c r="S1666" s="769"/>
      <c r="T1666" s="769"/>
      <c r="U1666" s="769"/>
      <c r="V1666" s="769"/>
      <c r="W1666" s="769"/>
      <c r="X1666" s="770"/>
    </row>
    <row r="1667" spans="1:24" ht="15" customHeight="1">
      <c r="A1667" s="283"/>
      <c r="B1667" s="771" t="s">
        <v>118</v>
      </c>
      <c r="C1667" s="771"/>
      <c r="D1667" s="771" t="str">
        <f>IF('statement of marks'!$H$3="","",'statement of marks'!$H$3)</f>
        <v>2022-23</v>
      </c>
      <c r="E1667" s="771"/>
      <c r="F1667" s="771"/>
      <c r="G1667" s="771"/>
      <c r="H1667" s="771"/>
      <c r="I1667" s="771"/>
      <c r="J1667" s="771"/>
      <c r="K1667" s="771"/>
      <c r="L1667" s="771"/>
      <c r="M1667" s="771"/>
      <c r="N1667" s="771"/>
      <c r="O1667" s="771"/>
      <c r="P1667" s="771"/>
      <c r="Q1667" s="771"/>
      <c r="R1667" s="771"/>
      <c r="S1667" s="771"/>
      <c r="T1667" s="771"/>
      <c r="U1667" s="771"/>
      <c r="V1667" s="771"/>
      <c r="W1667" s="771"/>
      <c r="X1667" s="772"/>
    </row>
    <row r="1668" spans="1:24" ht="15" customHeight="1">
      <c r="A1668" s="283"/>
      <c r="B1668" s="771" t="s">
        <v>158</v>
      </c>
      <c r="C1668" s="771"/>
      <c r="D1668" s="771" t="str">
        <f>IF('statement of marks'!I59="","",'statement of marks'!I59)</f>
        <v>A53</v>
      </c>
      <c r="E1668" s="771"/>
      <c r="F1668" s="771"/>
      <c r="G1668" s="771"/>
      <c r="H1668" s="771"/>
      <c r="I1668" s="771"/>
      <c r="J1668" s="771"/>
      <c r="K1668" s="771"/>
      <c r="L1668" s="771"/>
      <c r="M1668" s="771"/>
      <c r="N1668" s="771"/>
      <c r="O1668" s="771"/>
      <c r="P1668" s="771"/>
      <c r="Q1668" s="771"/>
      <c r="R1668" s="771"/>
      <c r="S1668" s="771"/>
      <c r="T1668" s="771"/>
      <c r="U1668" s="771"/>
      <c r="V1668" s="771"/>
      <c r="W1668" s="771"/>
      <c r="X1668" s="772"/>
    </row>
    <row r="1669" spans="1:24" ht="15" customHeight="1">
      <c r="A1669" s="283"/>
      <c r="B1669" s="771" t="s">
        <v>20</v>
      </c>
      <c r="C1669" s="771"/>
      <c r="D1669" s="771" t="str">
        <f>IF('statement of marks'!J59="","",'statement of marks'!J59)</f>
        <v>B53</v>
      </c>
      <c r="E1669" s="771"/>
      <c r="F1669" s="771"/>
      <c r="G1669" s="771"/>
      <c r="H1669" s="771"/>
      <c r="I1669" s="771"/>
      <c r="J1669" s="771"/>
      <c r="K1669" s="771"/>
      <c r="L1669" s="771"/>
      <c r="M1669" s="771"/>
      <c r="N1669" s="771"/>
      <c r="O1669" s="771"/>
      <c r="P1669" s="771"/>
      <c r="Q1669" s="771"/>
      <c r="R1669" s="771"/>
      <c r="S1669" s="771"/>
      <c r="T1669" s="771"/>
      <c r="U1669" s="771"/>
      <c r="V1669" s="771"/>
      <c r="W1669" s="771"/>
      <c r="X1669" s="772"/>
    </row>
    <row r="1670" spans="1:24" ht="15" customHeight="1">
      <c r="A1670" s="283"/>
      <c r="B1670" s="773" t="s">
        <v>21</v>
      </c>
      <c r="C1670" s="773"/>
      <c r="D1670" s="773" t="str">
        <f>IF('statement of marks'!K59="","",'statement of marks'!K59)</f>
        <v>C53</v>
      </c>
      <c r="E1670" s="773"/>
      <c r="F1670" s="773"/>
      <c r="G1670" s="771"/>
      <c r="H1670" s="771"/>
      <c r="I1670" s="771"/>
      <c r="J1670" s="771"/>
      <c r="K1670" s="771"/>
      <c r="L1670" s="771"/>
      <c r="M1670" s="771"/>
      <c r="N1670" s="771"/>
      <c r="O1670" s="771"/>
      <c r="P1670" s="771"/>
      <c r="Q1670" s="771"/>
      <c r="R1670" s="771"/>
      <c r="S1670" s="771"/>
      <c r="T1670" s="771"/>
      <c r="U1670" s="771"/>
      <c r="V1670" s="771"/>
      <c r="W1670" s="771"/>
      <c r="X1670" s="772"/>
    </row>
    <row r="1671" spans="1:24" ht="15" customHeight="1">
      <c r="A1671" s="283"/>
      <c r="B1671" s="771" t="s">
        <v>159</v>
      </c>
      <c r="C1671" s="771"/>
      <c r="D1671" s="771" t="str">
        <f>IF('statement of marks'!$G$3="","",'statement of marks'!$G$3)</f>
        <v>6 A</v>
      </c>
      <c r="E1671" s="771"/>
      <c r="F1671" s="774"/>
      <c r="G1671" s="775" t="s">
        <v>160</v>
      </c>
      <c r="H1671" s="775"/>
      <c r="I1671" s="775"/>
      <c r="J1671" s="775">
        <f>IF('statement of marks'!D59="","",'statement of marks'!D59)</f>
        <v>853</v>
      </c>
      <c r="K1671" s="775"/>
      <c r="L1671" s="775"/>
      <c r="M1671" s="776" t="s">
        <v>79</v>
      </c>
      <c r="N1671" s="938"/>
      <c r="O1671" s="775"/>
      <c r="P1671" s="775"/>
      <c r="Q1671" s="775" t="str">
        <f>IF('statement of marks'!F59="","",'statement of marks'!F59)</f>
        <v/>
      </c>
      <c r="R1671" s="775"/>
      <c r="S1671" s="775"/>
      <c r="T1671" s="777"/>
      <c r="U1671" s="778" t="str">
        <f>IF('statement of marks'!$I$3="","",'statement of marks'!$I$3)</f>
        <v>SCHOOL DISE CODE</v>
      </c>
      <c r="V1671" s="779"/>
      <c r="W1671" s="779"/>
      <c r="X1671" s="780"/>
    </row>
    <row r="1672" spans="1:24" ht="15" customHeight="1">
      <c r="A1672" s="283"/>
      <c r="B1672" s="263" t="s">
        <v>172</v>
      </c>
      <c r="C1672" s="264"/>
      <c r="D1672" s="781" t="str">
        <f>IF('statement of marks'!G59="","",'statement of marks'!G59)</f>
        <v/>
      </c>
      <c r="E1672" s="782"/>
      <c r="F1672" s="782"/>
      <c r="G1672" s="834" t="str">
        <f>IF('statement of marks'!H59="","",'statement of marks'!H59)</f>
        <v/>
      </c>
      <c r="H1672" s="834"/>
      <c r="I1672" s="834"/>
      <c r="J1672" s="834"/>
      <c r="K1672" s="834"/>
      <c r="L1672" s="834"/>
      <c r="M1672" s="834"/>
      <c r="N1672" s="834"/>
      <c r="O1672" s="834"/>
      <c r="P1672" s="834"/>
      <c r="Q1672" s="834"/>
      <c r="R1672" s="834"/>
      <c r="S1672" s="834"/>
      <c r="T1672" s="835"/>
      <c r="U1672" s="774" t="str">
        <f>IF('statement of marks'!$J$3="","",'statement of marks'!$J$3)</f>
        <v>08291009401</v>
      </c>
      <c r="V1672" s="784"/>
      <c r="W1672" s="784"/>
      <c r="X1672" s="836"/>
    </row>
    <row r="1673" spans="1:24" ht="15" customHeight="1">
      <c r="A1673" s="283"/>
      <c r="B1673" s="265" t="s">
        <v>161</v>
      </c>
      <c r="C1673" s="266" t="s">
        <v>166</v>
      </c>
      <c r="D1673" s="837" t="s">
        <v>168</v>
      </c>
      <c r="E1673" s="837"/>
      <c r="F1673" s="837"/>
      <c r="G1673" s="837" t="s">
        <v>169</v>
      </c>
      <c r="H1673" s="837"/>
      <c r="I1673" s="837"/>
      <c r="J1673" s="837" t="s">
        <v>170</v>
      </c>
      <c r="K1673" s="837"/>
      <c r="L1673" s="837"/>
      <c r="M1673" s="838" t="s">
        <v>171</v>
      </c>
      <c r="N1673" s="838"/>
      <c r="O1673" s="838"/>
      <c r="P1673" s="838"/>
      <c r="Q1673" s="839" t="s">
        <v>217</v>
      </c>
      <c r="R1673" s="841" t="s">
        <v>91</v>
      </c>
      <c r="S1673" s="841"/>
      <c r="T1673" s="841"/>
      <c r="U1673" s="842"/>
      <c r="V1673" s="783" t="s">
        <v>218</v>
      </c>
      <c r="W1673" s="783"/>
      <c r="X1673" s="831"/>
    </row>
    <row r="1674" spans="1:24" ht="15" customHeight="1">
      <c r="A1674" s="283"/>
      <c r="B1674" s="265"/>
      <c r="C1674" s="266"/>
      <c r="D1674" s="267" t="s">
        <v>219</v>
      </c>
      <c r="E1674" s="267" t="s">
        <v>220</v>
      </c>
      <c r="F1674" s="268" t="s">
        <v>221</v>
      </c>
      <c r="G1674" s="267" t="s">
        <v>219</v>
      </c>
      <c r="H1674" s="267" t="s">
        <v>220</v>
      </c>
      <c r="I1674" s="268" t="s">
        <v>221</v>
      </c>
      <c r="J1674" s="267" t="s">
        <v>219</v>
      </c>
      <c r="K1674" s="267" t="s">
        <v>220</v>
      </c>
      <c r="L1674" s="268" t="s">
        <v>221</v>
      </c>
      <c r="M1674" s="267" t="s">
        <v>219</v>
      </c>
      <c r="N1674" s="943" t="s">
        <v>332</v>
      </c>
      <c r="O1674" s="267" t="s">
        <v>220</v>
      </c>
      <c r="P1674" s="268" t="s">
        <v>221</v>
      </c>
      <c r="Q1674" s="840"/>
      <c r="R1674" s="267" t="s">
        <v>219</v>
      </c>
      <c r="S1674" s="943" t="s">
        <v>332</v>
      </c>
      <c r="T1674" s="267" t="s">
        <v>220</v>
      </c>
      <c r="U1674" s="268" t="s">
        <v>221</v>
      </c>
      <c r="V1674" s="269" t="s">
        <v>26</v>
      </c>
      <c r="W1674" s="270" t="s">
        <v>222</v>
      </c>
      <c r="X1674" s="271" t="s">
        <v>69</v>
      </c>
    </row>
    <row r="1675" spans="1:24" ht="15" customHeight="1">
      <c r="A1675" s="284"/>
      <c r="B1675" s="832" t="s">
        <v>167</v>
      </c>
      <c r="C1675" s="833"/>
      <c r="D1675" s="272">
        <f>IF('statement of marks'!L$6="","",'statement of marks'!L$6)</f>
        <v>5</v>
      </c>
      <c r="E1675" s="272">
        <f>IF('statement of marks'!M$6="","",'statement of marks'!M$6)</f>
        <v>5</v>
      </c>
      <c r="F1675" s="273">
        <f>IF('statement of marks'!N$6="","",'statement of marks'!N$6)</f>
        <v>10</v>
      </c>
      <c r="G1675" s="272">
        <f>IF('statement of marks'!O$6="","",'statement of marks'!O$6)</f>
        <v>5</v>
      </c>
      <c r="H1675" s="272">
        <f>IF('statement of marks'!P$6="","",'statement of marks'!P$6)</f>
        <v>5</v>
      </c>
      <c r="I1675" s="273">
        <f>IF('statement of marks'!Q$6="","",'statement of marks'!Q$6)</f>
        <v>10</v>
      </c>
      <c r="J1675" s="272">
        <f>IF('statement of marks'!R$6="","",'statement of marks'!R$6)</f>
        <v>5</v>
      </c>
      <c r="K1675" s="272">
        <f>IF('statement of marks'!S$6="","",'statement of marks'!S$6)</f>
        <v>5</v>
      </c>
      <c r="L1675" s="273">
        <f>IF('statement of marks'!T$6="","",'statement of marks'!T$6)</f>
        <v>10</v>
      </c>
      <c r="M1675" s="272">
        <f>IF('statement of marks'!V$6="","",'statement of marks'!V$6)</f>
        <v>30</v>
      </c>
      <c r="N1675" s="944">
        <f>IF('statement of marks'!W$6="","",'statement of marks'!W$6)</f>
        <v>30</v>
      </c>
      <c r="O1675" s="272">
        <f>IF('statement of marks'!X$6="","",'statement of marks'!X$6)</f>
        <v>10</v>
      </c>
      <c r="P1675" s="273">
        <f>IF('statement of marks'!Y$6="","",'statement of marks'!Y$6)</f>
        <v>70</v>
      </c>
      <c r="Q1675" s="274">
        <f>IF('statement of marks'!Z$6="","",'statement of marks'!Z$6)</f>
        <v>100</v>
      </c>
      <c r="R1675" s="272">
        <f>IF('statement of marks'!AA$6="","",'statement of marks'!AA$6)</f>
        <v>40</v>
      </c>
      <c r="S1675" s="944">
        <f>IF('statement of marks'!AB$6="","",'statement of marks'!AB$6)</f>
        <v>40</v>
      </c>
      <c r="T1675" s="272">
        <f>IF('statement of marks'!AC$6="","",'statement of marks'!AC$6)</f>
        <v>20</v>
      </c>
      <c r="U1675" s="273">
        <f>IF('statement of marks'!AD$6="","",'statement of marks'!AD$6)</f>
        <v>100</v>
      </c>
      <c r="V1675" s="275">
        <f>IF('statement of marks'!AE$6="","",'statement of marks'!AE$6)</f>
        <v>200</v>
      </c>
      <c r="W1675" s="272" t="str">
        <f>IF('statement of marks'!AF$6="","",'statement of marks'!AF$6)</f>
        <v/>
      </c>
      <c r="X1675" s="276" t="str">
        <f>IF('statement of marks'!AG$6="","",'statement of marks'!AG$6)</f>
        <v/>
      </c>
    </row>
    <row r="1676" spans="1:24" ht="15" customHeight="1">
      <c r="A1676" s="283"/>
      <c r="B1676" s="774" t="str">
        <f>IF('statement of marks'!$L$3="","",'statement of marks'!$L$3)</f>
        <v>HINDI</v>
      </c>
      <c r="C1676" s="784"/>
      <c r="D1676" s="270">
        <f>IF('statement of marks'!L59="","",'statement of marks'!L59)</f>
        <v>5</v>
      </c>
      <c r="E1676" s="270">
        <f>IF('statement of marks'!M59="","",'statement of marks'!M59)</f>
        <v>5</v>
      </c>
      <c r="F1676" s="277">
        <f>IF('statement of marks'!N59="","",'statement of marks'!N59)</f>
        <v>10</v>
      </c>
      <c r="G1676" s="270">
        <f>IF('statement of marks'!O59="","",'statement of marks'!O59)</f>
        <v>5</v>
      </c>
      <c r="H1676" s="270">
        <f>IF('statement of marks'!P59="","",'statement of marks'!P59)</f>
        <v>5</v>
      </c>
      <c r="I1676" s="277">
        <f>IF('statement of marks'!Q59="","",'statement of marks'!Q59)</f>
        <v>10</v>
      </c>
      <c r="J1676" s="270">
        <f>IF('statement of marks'!R59="","",'statement of marks'!R59)</f>
        <v>5</v>
      </c>
      <c r="K1676" s="270">
        <f>IF('statement of marks'!S59="","",'statement of marks'!S59)</f>
        <v>5</v>
      </c>
      <c r="L1676" s="277">
        <f>IF('statement of marks'!T59="","",'statement of marks'!T59)</f>
        <v>10</v>
      </c>
      <c r="M1676" s="270">
        <f>IF('statement of marks'!V59="","",'statement of marks'!V59)</f>
        <v>28</v>
      </c>
      <c r="N1676" s="944">
        <f>IF('statement of marks'!W59="","",'statement of marks'!W59)</f>
        <v>28</v>
      </c>
      <c r="O1676" s="270">
        <f>IF('statement of marks'!X59="","",'statement of marks'!X59)</f>
        <v>8</v>
      </c>
      <c r="P1676" s="277">
        <f>IF('statement of marks'!Y59="","",'statement of marks'!Y59)</f>
        <v>64</v>
      </c>
      <c r="Q1676" s="278">
        <f>IF('statement of marks'!Z59="","",'statement of marks'!Z59)</f>
        <v>94</v>
      </c>
      <c r="R1676" s="270">
        <f>IF('statement of marks'!AA59="","",'statement of marks'!AA59)</f>
        <v>28</v>
      </c>
      <c r="S1676" s="944">
        <f>IF('statement of marks'!AB59="","",'statement of marks'!AB59)</f>
        <v>28</v>
      </c>
      <c r="T1676" s="270">
        <f>IF('statement of marks'!AC59="","",'statement of marks'!AC59)</f>
        <v>20</v>
      </c>
      <c r="U1676" s="277">
        <f>IF('statement of marks'!AD59="","",'statement of marks'!AD59)</f>
        <v>76</v>
      </c>
      <c r="V1676" s="279">
        <f>IF('statement of marks'!AE59="","",'statement of marks'!AE59)</f>
        <v>170</v>
      </c>
      <c r="W1676" s="270">
        <f>IF('statement of marks'!AF59="","",'statement of marks'!AF59)</f>
        <v>85</v>
      </c>
      <c r="X1676" s="271" t="str">
        <f>IF('statement of marks'!AG59="","",'statement of marks'!AG59)</f>
        <v>B</v>
      </c>
    </row>
    <row r="1677" spans="1:24" ht="15" customHeight="1">
      <c r="A1677" s="283"/>
      <c r="B1677" s="774" t="str">
        <f>IF('statement of marks'!$AJ$3="","",'statement of marks'!$AJ$3)</f>
        <v>ENGLISH</v>
      </c>
      <c r="C1677" s="784"/>
      <c r="D1677" s="270">
        <f>IF('statement of marks'!AJ59="","",'statement of marks'!AJ59)</f>
        <v>5</v>
      </c>
      <c r="E1677" s="270">
        <f>IF('statement of marks'!AK59="","",'statement of marks'!AK59)</f>
        <v>5</v>
      </c>
      <c r="F1677" s="277">
        <f>IF('statement of marks'!AL59="","",'statement of marks'!AL59)</f>
        <v>10</v>
      </c>
      <c r="G1677" s="270">
        <f>IF('statement of marks'!AM59="","",'statement of marks'!AM59)</f>
        <v>5</v>
      </c>
      <c r="H1677" s="270">
        <f>IF('statement of marks'!AN59="","",'statement of marks'!AN59)</f>
        <v>5</v>
      </c>
      <c r="I1677" s="277">
        <f>IF('statement of marks'!AO59="","",'statement of marks'!AO59)</f>
        <v>10</v>
      </c>
      <c r="J1677" s="270">
        <f>IF('statement of marks'!AP59="","",'statement of marks'!AP59)</f>
        <v>5</v>
      </c>
      <c r="K1677" s="270">
        <f>IF('statement of marks'!AQ59="","",'statement of marks'!AQ59)</f>
        <v>5</v>
      </c>
      <c r="L1677" s="277">
        <f>IF('statement of marks'!AR59="","",'statement of marks'!AR59)</f>
        <v>10</v>
      </c>
      <c r="M1677" s="270">
        <f>IF('statement of marks'!AT59="","",'statement of marks'!AT59)</f>
        <v>28</v>
      </c>
      <c r="N1677" s="944">
        <f>IF('statement of marks'!AU59="","",'statement of marks'!AU59)</f>
        <v>28</v>
      </c>
      <c r="O1677" s="270">
        <f>IF('statement of marks'!AV59="","",'statement of marks'!AV59)</f>
        <v>8</v>
      </c>
      <c r="P1677" s="277">
        <f>IF('statement of marks'!AW59="","",'statement of marks'!AW59)</f>
        <v>64</v>
      </c>
      <c r="Q1677" s="278">
        <f>IF('statement of marks'!AX59="","",'statement of marks'!AX59)</f>
        <v>94</v>
      </c>
      <c r="R1677" s="270">
        <f>IF('statement of marks'!AY59="","",'statement of marks'!AY59)</f>
        <v>28</v>
      </c>
      <c r="S1677" s="944">
        <f>IF('statement of marks'!AZ59="","",'statement of marks'!AZ59)</f>
        <v>28</v>
      </c>
      <c r="T1677" s="270">
        <f>IF('statement of marks'!BA59="","",'statement of marks'!BA59)</f>
        <v>20</v>
      </c>
      <c r="U1677" s="277">
        <f>IF('statement of marks'!BB59="","",'statement of marks'!BB59)</f>
        <v>76</v>
      </c>
      <c r="V1677" s="279">
        <f>IF('statement of marks'!BC59="","",'statement of marks'!BC59)</f>
        <v>170</v>
      </c>
      <c r="W1677" s="270">
        <f>IF('statement of marks'!BD59="","",'statement of marks'!BD59)</f>
        <v>85</v>
      </c>
      <c r="X1677" s="271" t="str">
        <f>IF('statement of marks'!BE59="","",'statement of marks'!BE59)</f>
        <v>B</v>
      </c>
    </row>
    <row r="1678" spans="1:24" ht="15" customHeight="1">
      <c r="A1678" s="283"/>
      <c r="B1678" s="774" t="str">
        <f>IF('statement of marks'!BH59="s","SANSKRIT",IF('statement of marks'!BH59="u","URDU",IF('statement of marks'!BH59="g","GUJRATI",IF('statement of marks'!BH59="p","PUNJABI",IF('statement of marks'!BH59="sd","fla/kh","THIRD LANGUAGE")))))</f>
        <v>SANSKRIT</v>
      </c>
      <c r="C1678" s="784"/>
      <c r="D1678" s="270">
        <f>IF('statement of marks'!BI59="","",'statement of marks'!BI59)</f>
        <v>5</v>
      </c>
      <c r="E1678" s="270">
        <f>IF('statement of marks'!BJ59="","",'statement of marks'!BJ59)</f>
        <v>5</v>
      </c>
      <c r="F1678" s="277">
        <f>IF('statement of marks'!BK59="","",'statement of marks'!BK59)</f>
        <v>10</v>
      </c>
      <c r="G1678" s="270">
        <f>IF('statement of marks'!BL59="","",'statement of marks'!BL59)</f>
        <v>5</v>
      </c>
      <c r="H1678" s="270">
        <f>IF('statement of marks'!BM59="","",'statement of marks'!BM59)</f>
        <v>5</v>
      </c>
      <c r="I1678" s="277">
        <f>IF('statement of marks'!BN59="","",'statement of marks'!BN59)</f>
        <v>10</v>
      </c>
      <c r="J1678" s="270">
        <f>IF('statement of marks'!BO59="","",'statement of marks'!BO59)</f>
        <v>5</v>
      </c>
      <c r="K1678" s="270">
        <f>IF('statement of marks'!BP59="","",'statement of marks'!BP59)</f>
        <v>5</v>
      </c>
      <c r="L1678" s="277">
        <f>IF('statement of marks'!BQ59="","",'statement of marks'!BQ59)</f>
        <v>10</v>
      </c>
      <c r="M1678" s="270">
        <f>IF('statement of marks'!BS59="","",'statement of marks'!BS59)</f>
        <v>50</v>
      </c>
      <c r="N1678" s="944"/>
      <c r="O1678" s="270">
        <f>IF('statement of marks'!BT59="","",'statement of marks'!BT59)</f>
        <v>20</v>
      </c>
      <c r="P1678" s="277">
        <f>IF('statement of marks'!BU59="","",'statement of marks'!BU59)</f>
        <v>70</v>
      </c>
      <c r="Q1678" s="278">
        <f>IF('statement of marks'!BV59="","",'statement of marks'!BV59)</f>
        <v>100</v>
      </c>
      <c r="R1678" s="270">
        <f>IF('statement of marks'!BW59="","",'statement of marks'!BW59)</f>
        <v>70</v>
      </c>
      <c r="S1678" s="944"/>
      <c r="T1678" s="270">
        <f>IF('statement of marks'!BX59="","",'statement of marks'!BX59)</f>
        <v>30</v>
      </c>
      <c r="U1678" s="277">
        <f>IF('statement of marks'!BY59="","",'statement of marks'!BY59)</f>
        <v>100</v>
      </c>
      <c r="V1678" s="279">
        <f>IF('statement of marks'!BZ59="","",'statement of marks'!BZ59)</f>
        <v>200</v>
      </c>
      <c r="W1678" s="270">
        <f>IF('statement of marks'!CA59="","",'statement of marks'!CA59)</f>
        <v>100</v>
      </c>
      <c r="X1678" s="271" t="str">
        <f>IF('statement of marks'!CB59="","",'statement of marks'!CB59)</f>
        <v>A</v>
      </c>
    </row>
    <row r="1679" spans="1:24" ht="15" customHeight="1">
      <c r="A1679" s="283"/>
      <c r="B1679" s="774" t="str">
        <f>IF('statement of marks'!$CE$3="","",'statement of marks'!$CE$3)</f>
        <v>MATHEMATICS</v>
      </c>
      <c r="C1679" s="784"/>
      <c r="D1679" s="270">
        <f>IF('statement of marks'!CE59="","",'statement of marks'!CE59)</f>
        <v>5</v>
      </c>
      <c r="E1679" s="270">
        <f>IF('statement of marks'!CF59="","",'statement of marks'!CF59)</f>
        <v>5</v>
      </c>
      <c r="F1679" s="277">
        <f>IF('statement of marks'!CG59="","",'statement of marks'!CG59)</f>
        <v>10</v>
      </c>
      <c r="G1679" s="270">
        <f>IF('statement of marks'!CH59="","",'statement of marks'!CH59)</f>
        <v>5</v>
      </c>
      <c r="H1679" s="270">
        <f>IF('statement of marks'!CI59="","",'statement of marks'!CI59)</f>
        <v>5</v>
      </c>
      <c r="I1679" s="277">
        <f>IF('statement of marks'!CJ59="","",'statement of marks'!CJ59)</f>
        <v>10</v>
      </c>
      <c r="J1679" s="270">
        <f>IF('statement of marks'!CK59="","",'statement of marks'!CK59)</f>
        <v>5</v>
      </c>
      <c r="K1679" s="270">
        <f>IF('statement of marks'!CL59="","",'statement of marks'!CL59)</f>
        <v>5</v>
      </c>
      <c r="L1679" s="277">
        <f>IF('statement of marks'!CM59="","",'statement of marks'!CM59)</f>
        <v>10</v>
      </c>
      <c r="M1679" s="270">
        <f>IF('statement of marks'!CO59="","",'statement of marks'!CO59)</f>
        <v>28</v>
      </c>
      <c r="N1679" s="944">
        <f>IF('statement of marks'!CP59="","",'statement of marks'!CP59)</f>
        <v>28</v>
      </c>
      <c r="O1679" s="270">
        <f>IF('statement of marks'!CQ59="","",'statement of marks'!CQ59)</f>
        <v>8</v>
      </c>
      <c r="P1679" s="277">
        <f>IF('statement of marks'!CR59="","",'statement of marks'!CR59)</f>
        <v>64</v>
      </c>
      <c r="Q1679" s="278">
        <f>IF('statement of marks'!CS59="","",'statement of marks'!CS59)</f>
        <v>94</v>
      </c>
      <c r="R1679" s="270">
        <f>IF('statement of marks'!CT59="","",'statement of marks'!CT59)</f>
        <v>28</v>
      </c>
      <c r="S1679" s="944">
        <f>IF('statement of marks'!CU59="","",'statement of marks'!CU59)</f>
        <v>28</v>
      </c>
      <c r="T1679" s="270">
        <f>IF('statement of marks'!CV59="","",'statement of marks'!CV59)</f>
        <v>20</v>
      </c>
      <c r="U1679" s="277">
        <f>IF('statement of marks'!CW59="","",'statement of marks'!CW59)</f>
        <v>76</v>
      </c>
      <c r="V1679" s="279">
        <f>IF('statement of marks'!CX59="","",'statement of marks'!CX59)</f>
        <v>170</v>
      </c>
      <c r="W1679" s="270">
        <f>IF('statement of marks'!CY59="","",'statement of marks'!CY59)</f>
        <v>85</v>
      </c>
      <c r="X1679" s="271" t="str">
        <f>IF('statement of marks'!CZ59="","",'statement of marks'!CZ59)</f>
        <v>B</v>
      </c>
    </row>
    <row r="1680" spans="1:24" ht="15" customHeight="1">
      <c r="A1680" s="283"/>
      <c r="B1680" s="774" t="str">
        <f>IF('statement of marks'!$DC$3="","",'statement of marks'!$DC$3)</f>
        <v>SCIENCE</v>
      </c>
      <c r="C1680" s="784"/>
      <c r="D1680" s="270">
        <f>IF('statement of marks'!DC59="","",'statement of marks'!DC59)</f>
        <v>5</v>
      </c>
      <c r="E1680" s="270">
        <f>IF('statement of marks'!DD59="","",'statement of marks'!DD59)</f>
        <v>5</v>
      </c>
      <c r="F1680" s="277">
        <f>IF('statement of marks'!DE59="","",'statement of marks'!DE59)</f>
        <v>10</v>
      </c>
      <c r="G1680" s="270">
        <f>IF('statement of marks'!DF59="","",'statement of marks'!DF59)</f>
        <v>5</v>
      </c>
      <c r="H1680" s="270">
        <f>IF('statement of marks'!DG59="","",'statement of marks'!DG59)</f>
        <v>5</v>
      </c>
      <c r="I1680" s="277">
        <f>IF('statement of marks'!DH59="","",'statement of marks'!DH59)</f>
        <v>10</v>
      </c>
      <c r="J1680" s="270">
        <f>IF('statement of marks'!DI59="","",'statement of marks'!DI59)</f>
        <v>5</v>
      </c>
      <c r="K1680" s="270">
        <f>IF('statement of marks'!DJ59="","",'statement of marks'!DJ59)</f>
        <v>5</v>
      </c>
      <c r="L1680" s="277">
        <f>IF('statement of marks'!DK59="","",'statement of marks'!DK59)</f>
        <v>10</v>
      </c>
      <c r="M1680" s="270">
        <f>IF('statement of marks'!DM59="","",'statement of marks'!DM59)</f>
        <v>50</v>
      </c>
      <c r="N1680" s="944"/>
      <c r="O1680" s="270">
        <f>IF('statement of marks'!DN59="","",'statement of marks'!DN59)</f>
        <v>20</v>
      </c>
      <c r="P1680" s="277">
        <f>IF('statement of marks'!DO59="","",'statement of marks'!DO59)</f>
        <v>70</v>
      </c>
      <c r="Q1680" s="278">
        <f>IF('statement of marks'!DP59="","",'statement of marks'!DP59)</f>
        <v>100</v>
      </c>
      <c r="R1680" s="270">
        <f>IF('statement of marks'!DQ59="","",'statement of marks'!DQ59)</f>
        <v>70</v>
      </c>
      <c r="S1680" s="944"/>
      <c r="T1680" s="270">
        <f>IF('statement of marks'!DR59="","",'statement of marks'!DR59)</f>
        <v>30</v>
      </c>
      <c r="U1680" s="277">
        <f>IF('statement of marks'!DS59="","",'statement of marks'!DS59)</f>
        <v>100</v>
      </c>
      <c r="V1680" s="279">
        <f>IF('statement of marks'!DT59="","",'statement of marks'!DT59)</f>
        <v>200</v>
      </c>
      <c r="W1680" s="270">
        <f>IF('statement of marks'!DU59="","",'statement of marks'!DU59)</f>
        <v>100</v>
      </c>
      <c r="X1680" s="271" t="str">
        <f>IF('statement of marks'!DV59="","",'statement of marks'!DV59)</f>
        <v>A</v>
      </c>
    </row>
    <row r="1681" spans="1:24" ht="15" customHeight="1">
      <c r="A1681" s="283"/>
      <c r="B1681" s="774" t="str">
        <f>IF('statement of marks'!$DY$3="","",'statement of marks'!$DY$3)</f>
        <v>SOCIAL STUDIES</v>
      </c>
      <c r="C1681" s="784"/>
      <c r="D1681" s="270">
        <f>IF('statement of marks'!DY59="","",'statement of marks'!DY59)</f>
        <v>5</v>
      </c>
      <c r="E1681" s="270">
        <f>IF('statement of marks'!DZ59="","",'statement of marks'!DZ59)</f>
        <v>5</v>
      </c>
      <c r="F1681" s="277">
        <f>IF('statement of marks'!EA59="","",'statement of marks'!EA59)</f>
        <v>10</v>
      </c>
      <c r="G1681" s="270">
        <f>IF('statement of marks'!EB59="","",'statement of marks'!EB59)</f>
        <v>5</v>
      </c>
      <c r="H1681" s="270">
        <f>IF('statement of marks'!EC59="","",'statement of marks'!EC59)</f>
        <v>5</v>
      </c>
      <c r="I1681" s="277">
        <f>IF('statement of marks'!ED59="","",'statement of marks'!ED59)</f>
        <v>10</v>
      </c>
      <c r="J1681" s="270">
        <f>IF('statement of marks'!EE59="","",'statement of marks'!EE59)</f>
        <v>5</v>
      </c>
      <c r="K1681" s="270">
        <f>IF('statement of marks'!EF59="","",'statement of marks'!EF59)</f>
        <v>5</v>
      </c>
      <c r="L1681" s="277">
        <f>IF('statement of marks'!EG59="","",'statement of marks'!EG59)</f>
        <v>10</v>
      </c>
      <c r="M1681" s="270">
        <f>IF('statement of marks'!EI59="","",'statement of marks'!EI59)</f>
        <v>50</v>
      </c>
      <c r="N1681" s="944"/>
      <c r="O1681" s="270">
        <f>IF('statement of marks'!EJ59="","",'statement of marks'!EJ59)</f>
        <v>20</v>
      </c>
      <c r="P1681" s="277">
        <f>IF('statement of marks'!EK59="","",'statement of marks'!EK59)</f>
        <v>70</v>
      </c>
      <c r="Q1681" s="278">
        <f>IF('statement of marks'!EL59="","",'statement of marks'!EL59)</f>
        <v>100</v>
      </c>
      <c r="R1681" s="270">
        <f>IF('statement of marks'!EM59="","",'statement of marks'!EM59)</f>
        <v>70</v>
      </c>
      <c r="S1681" s="944"/>
      <c r="T1681" s="270">
        <f>IF('statement of marks'!EN59="","",'statement of marks'!EN59)</f>
        <v>30</v>
      </c>
      <c r="U1681" s="277">
        <f>IF('statement of marks'!EO59="","",'statement of marks'!EO59)</f>
        <v>100</v>
      </c>
      <c r="V1681" s="279">
        <f>IF('statement of marks'!EP59="","",'statement of marks'!EP59)</f>
        <v>200</v>
      </c>
      <c r="W1681" s="270">
        <f>IF('statement of marks'!EQ59="","",'statement of marks'!EQ59)</f>
        <v>100</v>
      </c>
      <c r="X1681" s="271" t="str">
        <f>IF('statement of marks'!ER59="","",'statement of marks'!ER59)</f>
        <v>A</v>
      </c>
    </row>
    <row r="1682" spans="1:24" ht="15" customHeight="1">
      <c r="A1682" s="283"/>
      <c r="B1682" s="774" t="s">
        <v>173</v>
      </c>
      <c r="C1682" s="784"/>
      <c r="D1682" s="792" t="s">
        <v>168</v>
      </c>
      <c r="E1682" s="792"/>
      <c r="F1682" s="792"/>
      <c r="G1682" s="792" t="s">
        <v>169</v>
      </c>
      <c r="H1682" s="792"/>
      <c r="I1682" s="792"/>
      <c r="J1682" s="792" t="s">
        <v>178</v>
      </c>
      <c r="K1682" s="792"/>
      <c r="L1682" s="792"/>
      <c r="M1682" s="792" t="s">
        <v>170</v>
      </c>
      <c r="N1682" s="792"/>
      <c r="O1682" s="792"/>
      <c r="P1682" s="792"/>
      <c r="Q1682" s="792" t="s">
        <v>223</v>
      </c>
      <c r="R1682" s="792"/>
      <c r="S1682" s="792"/>
      <c r="T1682" s="792"/>
      <c r="U1682" s="280"/>
      <c r="V1682" s="792" t="s">
        <v>218</v>
      </c>
      <c r="W1682" s="792"/>
      <c r="X1682" s="827"/>
    </row>
    <row r="1683" spans="1:24" ht="15" customHeight="1">
      <c r="A1683" s="284"/>
      <c r="B1683" s="828" t="s">
        <v>167</v>
      </c>
      <c r="C1683" s="829"/>
      <c r="D1683" s="830">
        <f>IF('statement of marks'!EU$6="","",'statement of marks'!EU$6)</f>
        <v>20</v>
      </c>
      <c r="E1683" s="830"/>
      <c r="F1683" s="830"/>
      <c r="G1683" s="830">
        <f>IF('statement of marks'!EV$6="","",'statement of marks'!EV$6)</f>
        <v>20</v>
      </c>
      <c r="H1683" s="830"/>
      <c r="I1683" s="830"/>
      <c r="J1683" s="830">
        <f>IF('statement of marks'!EX$6="","",'statement of marks'!EX$6)</f>
        <v>20</v>
      </c>
      <c r="K1683" s="830"/>
      <c r="L1683" s="830"/>
      <c r="M1683" s="830">
        <f>IF('statement of marks'!EW$6="","",'statement of marks'!EW$6)</f>
        <v>20</v>
      </c>
      <c r="N1683" s="830"/>
      <c r="O1683" s="830"/>
      <c r="P1683" s="830"/>
      <c r="Q1683" s="830">
        <f>IF('statement of marks'!EY$6="","",'statement of marks'!EY$6)</f>
        <v>20</v>
      </c>
      <c r="R1683" s="830"/>
      <c r="S1683" s="830"/>
      <c r="T1683" s="830"/>
      <c r="U1683" s="289"/>
      <c r="V1683" s="272">
        <f>IF('statement of marks'!EZ$6="","",'statement of marks'!EZ$6)</f>
        <v>100</v>
      </c>
      <c r="W1683" s="272" t="s">
        <v>222</v>
      </c>
      <c r="X1683" s="276" t="s">
        <v>69</v>
      </c>
    </row>
    <row r="1684" spans="1:24" ht="15" customHeight="1">
      <c r="A1684" s="283"/>
      <c r="B1684" s="774" t="str">
        <f>IF('statement of marks'!$EU$3="","",'statement of marks'!$EU$3)</f>
        <v>WORK EXPERIENCE</v>
      </c>
      <c r="C1684" s="784"/>
      <c r="D1684" s="783">
        <f>IF('statement of marks'!EU59="","",'statement of marks'!EU59)</f>
        <v>20</v>
      </c>
      <c r="E1684" s="783"/>
      <c r="F1684" s="783"/>
      <c r="G1684" s="783">
        <f>IF('statement of marks'!EV59="","",'statement of marks'!EV59)</f>
        <v>20</v>
      </c>
      <c r="H1684" s="783"/>
      <c r="I1684" s="783"/>
      <c r="J1684" s="783">
        <f>IF('statement of marks'!EX59="","",'statement of marks'!EX59)</f>
        <v>20</v>
      </c>
      <c r="K1684" s="783"/>
      <c r="L1684" s="783"/>
      <c r="M1684" s="783">
        <f>IF('statement of marks'!EW59="","",'statement of marks'!EW59)</f>
        <v>20</v>
      </c>
      <c r="N1684" s="783"/>
      <c r="O1684" s="783"/>
      <c r="P1684" s="783"/>
      <c r="Q1684" s="783">
        <f>IF('statement of marks'!EY59="","",'statement of marks'!EY59)</f>
        <v>20</v>
      </c>
      <c r="R1684" s="783"/>
      <c r="S1684" s="783"/>
      <c r="T1684" s="783"/>
      <c r="U1684" s="280"/>
      <c r="V1684" s="280">
        <f>IF('statement of marks'!EZ59="","",'statement of marks'!EZ59)</f>
        <v>100</v>
      </c>
      <c r="W1684" s="280">
        <f>IF('statement of marks'!FA59="","",'statement of marks'!FA59)</f>
        <v>100</v>
      </c>
      <c r="X1684" s="281" t="str">
        <f>IF('statement of marks'!FB59="","",'statement of marks'!FB59)</f>
        <v>A</v>
      </c>
    </row>
    <row r="1685" spans="1:24" ht="15" customHeight="1">
      <c r="A1685" s="283"/>
      <c r="B1685" s="774" t="str">
        <f>IF('statement of marks'!$FE$3="","",'statement of marks'!$FE$3)</f>
        <v>ART EDUCATION</v>
      </c>
      <c r="C1685" s="784"/>
      <c r="D1685" s="783">
        <f>IF('statement of marks'!FE59="","",'statement of marks'!FE59)</f>
        <v>20</v>
      </c>
      <c r="E1685" s="783"/>
      <c r="F1685" s="783"/>
      <c r="G1685" s="783">
        <f>IF('statement of marks'!FF59="","",'statement of marks'!FF59)</f>
        <v>20</v>
      </c>
      <c r="H1685" s="783"/>
      <c r="I1685" s="783"/>
      <c r="J1685" s="783">
        <f>IF('statement of marks'!FH59="","",'statement of marks'!FH59)</f>
        <v>20</v>
      </c>
      <c r="K1685" s="783"/>
      <c r="L1685" s="783"/>
      <c r="M1685" s="783">
        <f>IF('statement of marks'!FG59="","",'statement of marks'!FG59)</f>
        <v>20</v>
      </c>
      <c r="N1685" s="783"/>
      <c r="O1685" s="783"/>
      <c r="P1685" s="783"/>
      <c r="Q1685" s="783">
        <f>IF('statement of marks'!FI59="","",'statement of marks'!FI59)</f>
        <v>20</v>
      </c>
      <c r="R1685" s="783"/>
      <c r="S1685" s="783"/>
      <c r="T1685" s="783"/>
      <c r="U1685" s="280"/>
      <c r="V1685" s="280">
        <f>IF('statement of marks'!FJ59="","",'statement of marks'!FJ59)</f>
        <v>100</v>
      </c>
      <c r="W1685" s="280">
        <f>IF('statement of marks'!FK59="","",'statement of marks'!FK59)</f>
        <v>100</v>
      </c>
      <c r="X1685" s="281" t="str">
        <f>IF('statement of marks'!FL59="","",'statement of marks'!FL59)</f>
        <v>A</v>
      </c>
    </row>
    <row r="1686" spans="1:24" ht="15" customHeight="1">
      <c r="A1686" s="283"/>
      <c r="B1686" s="774" t="str">
        <f>IF('statement of marks'!$FO$3="","",'statement of marks'!$FO$3)</f>
        <v>PHYSICIAL EDUCATION</v>
      </c>
      <c r="C1686" s="784"/>
      <c r="D1686" s="783">
        <f>IF('statement of marks'!FO59="","",'statement of marks'!FO59)</f>
        <v>20</v>
      </c>
      <c r="E1686" s="783"/>
      <c r="F1686" s="783"/>
      <c r="G1686" s="783">
        <f>IF('statement of marks'!FP59="","",'statement of marks'!FP59)</f>
        <v>20</v>
      </c>
      <c r="H1686" s="783"/>
      <c r="I1686" s="783"/>
      <c r="J1686" s="783">
        <f>IF('statement of marks'!FR59="","",'statement of marks'!FR59)</f>
        <v>20</v>
      </c>
      <c r="K1686" s="783"/>
      <c r="L1686" s="783"/>
      <c r="M1686" s="783">
        <f>IF('statement of marks'!FQ59="","",'statement of marks'!FQ59)</f>
        <v>20</v>
      </c>
      <c r="N1686" s="783"/>
      <c r="O1686" s="783"/>
      <c r="P1686" s="783"/>
      <c r="Q1686" s="783">
        <f>IF('statement of marks'!FS59="","",'statement of marks'!FS59)</f>
        <v>20</v>
      </c>
      <c r="R1686" s="783"/>
      <c r="S1686" s="783"/>
      <c r="T1686" s="783"/>
      <c r="U1686" s="280"/>
      <c r="V1686" s="280">
        <f>IF('statement of marks'!FT59="","",'statement of marks'!FT59)</f>
        <v>100</v>
      </c>
      <c r="W1686" s="280">
        <f>IF('statement of marks'!FU59="","",'statement of marks'!FU59)</f>
        <v>100</v>
      </c>
      <c r="X1686" s="281" t="str">
        <f>IF('statement of marks'!FV59="","",'statement of marks'!FV59)</f>
        <v>A</v>
      </c>
    </row>
    <row r="1687" spans="1:24" ht="15" customHeight="1">
      <c r="A1687" s="283"/>
      <c r="B1687" s="771" t="s">
        <v>174</v>
      </c>
      <c r="C1687" s="774"/>
      <c r="D1687" s="792" t="str">
        <f>details!$DZ$3</f>
        <v>AUGUST</v>
      </c>
      <c r="E1687" s="792"/>
      <c r="F1687" s="792"/>
      <c r="G1687" s="792" t="str">
        <f>details!$ED$3</f>
        <v>OCTOBER</v>
      </c>
      <c r="H1687" s="792"/>
      <c r="I1687" s="792"/>
      <c r="J1687" s="792" t="str">
        <f>details!$EL$3</f>
        <v>FEBURARY</v>
      </c>
      <c r="K1687" s="792"/>
      <c r="L1687" s="792"/>
      <c r="M1687" s="792" t="str">
        <f>details!$EH$3</f>
        <v>DECEMBER</v>
      </c>
      <c r="N1687" s="792"/>
      <c r="O1687" s="792"/>
      <c r="P1687" s="792"/>
      <c r="Q1687" s="792" t="str">
        <f>details!$EP$3</f>
        <v>GRAND TOAL</v>
      </c>
      <c r="R1687" s="792"/>
      <c r="S1687" s="792"/>
      <c r="T1687" s="792"/>
      <c r="U1687" s="759" t="s">
        <v>119</v>
      </c>
      <c r="V1687" s="760"/>
      <c r="W1687" s="760"/>
      <c r="X1687" s="761"/>
    </row>
    <row r="1688" spans="1:24" ht="15" customHeight="1">
      <c r="A1688" s="283"/>
      <c r="B1688" s="774" t="s">
        <v>176</v>
      </c>
      <c r="C1688" s="784"/>
      <c r="D1688" s="826" t="str">
        <f>IF(details!EA59="","",details!EA59)</f>
        <v/>
      </c>
      <c r="E1688" s="826"/>
      <c r="F1688" s="826"/>
      <c r="G1688" s="826" t="str">
        <f>IF(details!EE59="","",details!EE59)</f>
        <v/>
      </c>
      <c r="H1688" s="826"/>
      <c r="I1688" s="826"/>
      <c r="J1688" s="826" t="str">
        <f>IF(details!EM59="","",details!EM59)</f>
        <v/>
      </c>
      <c r="K1688" s="826"/>
      <c r="L1688" s="826"/>
      <c r="M1688" s="826" t="str">
        <f>IF(details!EI59="","",details!EI59)</f>
        <v/>
      </c>
      <c r="N1688" s="826"/>
      <c r="O1688" s="826"/>
      <c r="P1688" s="826"/>
      <c r="Q1688" s="826" t="str">
        <f>IF(details!EQ59="","",details!EQ59)</f>
        <v/>
      </c>
      <c r="R1688" s="826"/>
      <c r="S1688" s="826"/>
      <c r="T1688" s="826"/>
      <c r="U1688" s="762">
        <f>'statement of marks'!$HL$108</f>
        <v>45046</v>
      </c>
      <c r="V1688" s="763"/>
      <c r="W1688" s="763"/>
      <c r="X1688" s="764"/>
    </row>
    <row r="1689" spans="1:24" ht="15" customHeight="1">
      <c r="A1689" s="283"/>
      <c r="B1689" s="823" t="s">
        <v>175</v>
      </c>
      <c r="C1689" s="824"/>
      <c r="D1689" s="825" t="str">
        <f>IF(details!DZ59="","",details!DZ59)</f>
        <v/>
      </c>
      <c r="E1689" s="825"/>
      <c r="F1689" s="825"/>
      <c r="G1689" s="825" t="str">
        <f>IF(details!ED59="","",details!ED59)</f>
        <v/>
      </c>
      <c r="H1689" s="825"/>
      <c r="I1689" s="825"/>
      <c r="J1689" s="825" t="str">
        <f>IF(details!EL59="","",details!EL59)</f>
        <v/>
      </c>
      <c r="K1689" s="825"/>
      <c r="L1689" s="825"/>
      <c r="M1689" s="825" t="str">
        <f>IF(details!EH59="","",details!EH59)</f>
        <v/>
      </c>
      <c r="N1689" s="825"/>
      <c r="O1689" s="825"/>
      <c r="P1689" s="825"/>
      <c r="Q1689" s="825" t="str">
        <f>IF(details!EP59="","",details!EP59)</f>
        <v/>
      </c>
      <c r="R1689" s="825"/>
      <c r="S1689" s="825"/>
      <c r="T1689" s="825"/>
      <c r="U1689" s="759"/>
      <c r="V1689" s="760"/>
      <c r="W1689" s="760"/>
      <c r="X1689" s="761"/>
    </row>
    <row r="1690" spans="1:24" ht="15" customHeight="1">
      <c r="A1690" s="816"/>
      <c r="B1690" s="818" t="s">
        <v>235</v>
      </c>
      <c r="C1690" s="819"/>
      <c r="D1690" s="813" t="s">
        <v>190</v>
      </c>
      <c r="E1690" s="813"/>
      <c r="F1690" s="813"/>
      <c r="G1690" s="813" t="s">
        <v>191</v>
      </c>
      <c r="H1690" s="813"/>
      <c r="I1690" s="813"/>
      <c r="J1690" s="813" t="s">
        <v>148</v>
      </c>
      <c r="K1690" s="813"/>
      <c r="L1690" s="813"/>
      <c r="M1690" s="813" t="s">
        <v>224</v>
      </c>
      <c r="N1690" s="813"/>
      <c r="O1690" s="813"/>
      <c r="P1690" s="813"/>
      <c r="Q1690" s="822" t="s">
        <v>196</v>
      </c>
      <c r="R1690" s="822"/>
      <c r="S1690" s="822"/>
      <c r="T1690" s="822"/>
      <c r="U1690" s="813" t="s">
        <v>233</v>
      </c>
      <c r="V1690" s="813"/>
      <c r="W1690" s="813"/>
      <c r="X1690" s="815"/>
    </row>
    <row r="1691" spans="1:24" ht="15" customHeight="1">
      <c r="A1691" s="817"/>
      <c r="B1691" s="820"/>
      <c r="C1691" s="821"/>
      <c r="D1691" s="813">
        <f>'statement of marks'!HJ59</f>
        <v>1200</v>
      </c>
      <c r="E1691" s="813"/>
      <c r="F1691" s="813"/>
      <c r="G1691" s="813">
        <f>'statement of marks'!HK59</f>
        <v>1110</v>
      </c>
      <c r="H1691" s="813"/>
      <c r="I1691" s="813"/>
      <c r="J1691" s="814">
        <f>'statement of marks'!HL59</f>
        <v>92.5</v>
      </c>
      <c r="K1691" s="814"/>
      <c r="L1691" s="814"/>
      <c r="M1691" s="813" t="str">
        <f>'statement of marks'!HO59</f>
        <v>A</v>
      </c>
      <c r="N1691" s="813"/>
      <c r="O1691" s="813"/>
      <c r="P1691" s="813"/>
      <c r="Q1691" s="813">
        <f>'statement of marks'!HN59</f>
        <v>6</v>
      </c>
      <c r="R1691" s="813"/>
      <c r="S1691" s="813"/>
      <c r="T1691" s="813"/>
      <c r="U1691" s="813" t="str">
        <f>'statement of marks'!HI59</f>
        <v>PASSED</v>
      </c>
      <c r="V1691" s="813"/>
      <c r="W1691" s="813"/>
      <c r="X1691" s="815"/>
    </row>
    <row r="1692" spans="1:24" ht="15" customHeight="1">
      <c r="A1692" s="283"/>
      <c r="B1692" s="811" t="s">
        <v>177</v>
      </c>
      <c r="C1692" s="812"/>
      <c r="D1692" s="792"/>
      <c r="E1692" s="792"/>
      <c r="F1692" s="792"/>
      <c r="G1692" s="792"/>
      <c r="H1692" s="792"/>
      <c r="I1692" s="792"/>
      <c r="J1692" s="792"/>
      <c r="K1692" s="792"/>
      <c r="L1692" s="792"/>
      <c r="M1692" s="792"/>
      <c r="N1692" s="792"/>
      <c r="O1692" s="792"/>
      <c r="P1692" s="792"/>
      <c r="Q1692" s="792"/>
      <c r="R1692" s="792"/>
      <c r="S1692" s="792"/>
      <c r="T1692" s="792"/>
      <c r="U1692" s="793"/>
      <c r="V1692" s="794"/>
      <c r="W1692" s="794"/>
      <c r="X1692" s="804"/>
    </row>
    <row r="1693" spans="1:24" ht="15" customHeight="1">
      <c r="A1693" s="283"/>
      <c r="B1693" s="809" t="s">
        <v>162</v>
      </c>
      <c r="C1693" s="810"/>
      <c r="D1693" s="792"/>
      <c r="E1693" s="792"/>
      <c r="F1693" s="792"/>
      <c r="G1693" s="792"/>
      <c r="H1693" s="792"/>
      <c r="I1693" s="792"/>
      <c r="J1693" s="792"/>
      <c r="K1693" s="792"/>
      <c r="L1693" s="792"/>
      <c r="M1693" s="792"/>
      <c r="N1693" s="792"/>
      <c r="O1693" s="792"/>
      <c r="P1693" s="792"/>
      <c r="Q1693" s="792"/>
      <c r="R1693" s="792"/>
      <c r="S1693" s="792"/>
      <c r="T1693" s="792"/>
      <c r="U1693" s="796"/>
      <c r="V1693" s="797"/>
      <c r="W1693" s="797"/>
      <c r="X1693" s="805"/>
    </row>
    <row r="1694" spans="1:24" ht="15" customHeight="1">
      <c r="A1694" s="283"/>
      <c r="B1694" s="811" t="s">
        <v>163</v>
      </c>
      <c r="C1694" s="812"/>
      <c r="D1694" s="792"/>
      <c r="E1694" s="792"/>
      <c r="F1694" s="792"/>
      <c r="G1694" s="792"/>
      <c r="H1694" s="792"/>
      <c r="I1694" s="792"/>
      <c r="J1694" s="792"/>
      <c r="K1694" s="792"/>
      <c r="L1694" s="792"/>
      <c r="M1694" s="792"/>
      <c r="N1694" s="792"/>
      <c r="O1694" s="792"/>
      <c r="P1694" s="792"/>
      <c r="Q1694" s="793" t="s">
        <v>225</v>
      </c>
      <c r="R1694" s="794"/>
      <c r="S1694" s="794"/>
      <c r="T1694" s="795"/>
      <c r="U1694" s="806"/>
      <c r="V1694" s="807"/>
      <c r="W1694" s="807"/>
      <c r="X1694" s="808"/>
    </row>
    <row r="1695" spans="1:24" ht="15" customHeight="1">
      <c r="A1695" s="283"/>
      <c r="B1695" s="802" t="s">
        <v>164</v>
      </c>
      <c r="C1695" s="803"/>
      <c r="D1695" s="792"/>
      <c r="E1695" s="792"/>
      <c r="F1695" s="792"/>
      <c r="G1695" s="792"/>
      <c r="H1695" s="792"/>
      <c r="I1695" s="792"/>
      <c r="J1695" s="792"/>
      <c r="K1695" s="792"/>
      <c r="L1695" s="792"/>
      <c r="M1695" s="792"/>
      <c r="N1695" s="792"/>
      <c r="O1695" s="792"/>
      <c r="P1695" s="792"/>
      <c r="Q1695" s="796"/>
      <c r="R1695" s="797"/>
      <c r="S1695" s="797"/>
      <c r="T1695" s="798"/>
      <c r="U1695" s="785" t="s">
        <v>164</v>
      </c>
      <c r="V1695" s="785"/>
      <c r="W1695" s="785"/>
      <c r="X1695" s="786"/>
    </row>
    <row r="1696" spans="1:24" ht="15" customHeight="1" thickBot="1">
      <c r="A1696" s="282"/>
      <c r="B1696" s="787" t="s">
        <v>226</v>
      </c>
      <c r="C1696" s="788"/>
      <c r="D1696" s="789"/>
      <c r="E1696" s="789"/>
      <c r="F1696" s="789"/>
      <c r="G1696" s="789"/>
      <c r="H1696" s="789"/>
      <c r="I1696" s="789"/>
      <c r="J1696" s="789"/>
      <c r="K1696" s="789"/>
      <c r="L1696" s="789"/>
      <c r="M1696" s="789"/>
      <c r="N1696" s="789"/>
      <c r="O1696" s="789"/>
      <c r="P1696" s="789"/>
      <c r="Q1696" s="799"/>
      <c r="R1696" s="800"/>
      <c r="S1696" s="800"/>
      <c r="T1696" s="801"/>
      <c r="U1696" s="790" t="s">
        <v>180</v>
      </c>
      <c r="V1696" s="790"/>
      <c r="W1696" s="790"/>
      <c r="X1696" s="791"/>
    </row>
    <row r="1697" spans="1:24" ht="15" customHeight="1">
      <c r="A1697" s="285"/>
      <c r="B1697" s="765" t="s">
        <v>179</v>
      </c>
      <c r="C1697" s="766"/>
      <c r="D1697" s="766"/>
      <c r="E1697" s="766"/>
      <c r="F1697" s="766"/>
      <c r="G1697" s="766"/>
      <c r="H1697" s="766"/>
      <c r="I1697" s="766"/>
      <c r="J1697" s="766"/>
      <c r="K1697" s="766"/>
      <c r="L1697" s="766"/>
      <c r="M1697" s="766"/>
      <c r="N1697" s="766"/>
      <c r="O1697" s="766"/>
      <c r="P1697" s="766"/>
      <c r="Q1697" s="766"/>
      <c r="R1697" s="766"/>
      <c r="S1697" s="766"/>
      <c r="T1697" s="766"/>
      <c r="U1697" s="766"/>
      <c r="V1697" s="766"/>
      <c r="W1697" s="766"/>
      <c r="X1697" s="767"/>
    </row>
    <row r="1698" spans="1:24" ht="15" customHeight="1">
      <c r="A1698" s="283"/>
      <c r="B1698" s="768" t="str">
        <f>IF('statement of marks'!$A$1="","",'statement of marks'!$A$1)</f>
        <v>GOVT. HR. SEC. SCHOOL, MARJEEVI, NIMBAHERA</v>
      </c>
      <c r="C1698" s="769"/>
      <c r="D1698" s="769"/>
      <c r="E1698" s="769"/>
      <c r="F1698" s="769"/>
      <c r="G1698" s="769"/>
      <c r="H1698" s="769"/>
      <c r="I1698" s="769"/>
      <c r="J1698" s="769"/>
      <c r="K1698" s="769"/>
      <c r="L1698" s="769"/>
      <c r="M1698" s="769"/>
      <c r="N1698" s="769"/>
      <c r="O1698" s="769"/>
      <c r="P1698" s="769"/>
      <c r="Q1698" s="769"/>
      <c r="R1698" s="769"/>
      <c r="S1698" s="769"/>
      <c r="T1698" s="769"/>
      <c r="U1698" s="769"/>
      <c r="V1698" s="769"/>
      <c r="W1698" s="769"/>
      <c r="X1698" s="770"/>
    </row>
    <row r="1699" spans="1:24" ht="15" customHeight="1">
      <c r="A1699" s="283"/>
      <c r="B1699" s="771" t="s">
        <v>118</v>
      </c>
      <c r="C1699" s="771"/>
      <c r="D1699" s="771" t="str">
        <f>IF('statement of marks'!$H$3="","",'statement of marks'!$H$3)</f>
        <v>2022-23</v>
      </c>
      <c r="E1699" s="771"/>
      <c r="F1699" s="771"/>
      <c r="G1699" s="771"/>
      <c r="H1699" s="771"/>
      <c r="I1699" s="771"/>
      <c r="J1699" s="771"/>
      <c r="K1699" s="771"/>
      <c r="L1699" s="771"/>
      <c r="M1699" s="771"/>
      <c r="N1699" s="771"/>
      <c r="O1699" s="771"/>
      <c r="P1699" s="771"/>
      <c r="Q1699" s="771"/>
      <c r="R1699" s="771"/>
      <c r="S1699" s="771"/>
      <c r="T1699" s="771"/>
      <c r="U1699" s="771"/>
      <c r="V1699" s="771"/>
      <c r="W1699" s="771"/>
      <c r="X1699" s="772"/>
    </row>
    <row r="1700" spans="1:24" ht="15" customHeight="1">
      <c r="A1700" s="283"/>
      <c r="B1700" s="771" t="s">
        <v>158</v>
      </c>
      <c r="C1700" s="771"/>
      <c r="D1700" s="771" t="str">
        <f>IF('statement of marks'!I60="","",'statement of marks'!I60)</f>
        <v>A54</v>
      </c>
      <c r="E1700" s="771"/>
      <c r="F1700" s="771"/>
      <c r="G1700" s="771"/>
      <c r="H1700" s="771"/>
      <c r="I1700" s="771"/>
      <c r="J1700" s="771"/>
      <c r="K1700" s="771"/>
      <c r="L1700" s="771"/>
      <c r="M1700" s="771"/>
      <c r="N1700" s="771"/>
      <c r="O1700" s="771"/>
      <c r="P1700" s="771"/>
      <c r="Q1700" s="771"/>
      <c r="R1700" s="771"/>
      <c r="S1700" s="771"/>
      <c r="T1700" s="771"/>
      <c r="U1700" s="771"/>
      <c r="V1700" s="771"/>
      <c r="W1700" s="771"/>
      <c r="X1700" s="772"/>
    </row>
    <row r="1701" spans="1:24" ht="15" customHeight="1">
      <c r="A1701" s="283"/>
      <c r="B1701" s="771" t="s">
        <v>20</v>
      </c>
      <c r="C1701" s="771"/>
      <c r="D1701" s="771" t="str">
        <f>IF('statement of marks'!J60="","",'statement of marks'!J60)</f>
        <v>B54</v>
      </c>
      <c r="E1701" s="771"/>
      <c r="F1701" s="771"/>
      <c r="G1701" s="771"/>
      <c r="H1701" s="771"/>
      <c r="I1701" s="771"/>
      <c r="J1701" s="771"/>
      <c r="K1701" s="771"/>
      <c r="L1701" s="771"/>
      <c r="M1701" s="771"/>
      <c r="N1701" s="771"/>
      <c r="O1701" s="771"/>
      <c r="P1701" s="771"/>
      <c r="Q1701" s="771"/>
      <c r="R1701" s="771"/>
      <c r="S1701" s="771"/>
      <c r="T1701" s="771"/>
      <c r="U1701" s="771"/>
      <c r="V1701" s="771"/>
      <c r="W1701" s="771"/>
      <c r="X1701" s="772"/>
    </row>
    <row r="1702" spans="1:24" ht="15" customHeight="1">
      <c r="A1702" s="283"/>
      <c r="B1702" s="773" t="s">
        <v>21</v>
      </c>
      <c r="C1702" s="773"/>
      <c r="D1702" s="773" t="str">
        <f>IF('statement of marks'!K60="","",'statement of marks'!K60)</f>
        <v>C54</v>
      </c>
      <c r="E1702" s="773"/>
      <c r="F1702" s="773"/>
      <c r="G1702" s="771"/>
      <c r="H1702" s="771"/>
      <c r="I1702" s="771"/>
      <c r="J1702" s="771"/>
      <c r="K1702" s="771"/>
      <c r="L1702" s="771"/>
      <c r="M1702" s="771"/>
      <c r="N1702" s="771"/>
      <c r="O1702" s="771"/>
      <c r="P1702" s="771"/>
      <c r="Q1702" s="771"/>
      <c r="R1702" s="771"/>
      <c r="S1702" s="771"/>
      <c r="T1702" s="771"/>
      <c r="U1702" s="771"/>
      <c r="V1702" s="771"/>
      <c r="W1702" s="771"/>
      <c r="X1702" s="772"/>
    </row>
    <row r="1703" spans="1:24" ht="15" customHeight="1">
      <c r="A1703" s="283"/>
      <c r="B1703" s="771" t="s">
        <v>159</v>
      </c>
      <c r="C1703" s="771"/>
      <c r="D1703" s="771" t="str">
        <f>IF('statement of marks'!$G$3="","",'statement of marks'!$G$3)</f>
        <v>6 A</v>
      </c>
      <c r="E1703" s="771"/>
      <c r="F1703" s="774"/>
      <c r="G1703" s="775" t="s">
        <v>160</v>
      </c>
      <c r="H1703" s="775"/>
      <c r="I1703" s="775"/>
      <c r="J1703" s="775">
        <f>IF('statement of marks'!D60="","",'statement of marks'!D60)</f>
        <v>854</v>
      </c>
      <c r="K1703" s="775"/>
      <c r="L1703" s="775"/>
      <c r="M1703" s="776" t="s">
        <v>79</v>
      </c>
      <c r="N1703" s="938"/>
      <c r="O1703" s="775"/>
      <c r="P1703" s="775"/>
      <c r="Q1703" s="775" t="str">
        <f>IF('statement of marks'!F60="","",'statement of marks'!F60)</f>
        <v/>
      </c>
      <c r="R1703" s="775"/>
      <c r="S1703" s="775"/>
      <c r="T1703" s="777"/>
      <c r="U1703" s="778" t="str">
        <f>IF('statement of marks'!$I$3="","",'statement of marks'!$I$3)</f>
        <v>SCHOOL DISE CODE</v>
      </c>
      <c r="V1703" s="779"/>
      <c r="W1703" s="779"/>
      <c r="X1703" s="780"/>
    </row>
    <row r="1704" spans="1:24" ht="15" customHeight="1">
      <c r="A1704" s="283"/>
      <c r="B1704" s="263" t="s">
        <v>172</v>
      </c>
      <c r="C1704" s="264"/>
      <c r="D1704" s="781" t="str">
        <f>IF('statement of marks'!G60="","",'statement of marks'!G60)</f>
        <v/>
      </c>
      <c r="E1704" s="782"/>
      <c r="F1704" s="782"/>
      <c r="G1704" s="834" t="str">
        <f>IF('statement of marks'!H60="","",'statement of marks'!H60)</f>
        <v/>
      </c>
      <c r="H1704" s="834"/>
      <c r="I1704" s="834"/>
      <c r="J1704" s="834"/>
      <c r="K1704" s="834"/>
      <c r="L1704" s="834"/>
      <c r="M1704" s="834"/>
      <c r="N1704" s="834"/>
      <c r="O1704" s="834"/>
      <c r="P1704" s="834"/>
      <c r="Q1704" s="834"/>
      <c r="R1704" s="834"/>
      <c r="S1704" s="834"/>
      <c r="T1704" s="835"/>
      <c r="U1704" s="774" t="str">
        <f>IF('statement of marks'!$J$3="","",'statement of marks'!$J$3)</f>
        <v>08291009401</v>
      </c>
      <c r="V1704" s="784"/>
      <c r="W1704" s="784"/>
      <c r="X1704" s="836"/>
    </row>
    <row r="1705" spans="1:24" ht="15" customHeight="1">
      <c r="A1705" s="283"/>
      <c r="B1705" s="265" t="s">
        <v>161</v>
      </c>
      <c r="C1705" s="266" t="s">
        <v>166</v>
      </c>
      <c r="D1705" s="837" t="s">
        <v>168</v>
      </c>
      <c r="E1705" s="837"/>
      <c r="F1705" s="837"/>
      <c r="G1705" s="837" t="s">
        <v>169</v>
      </c>
      <c r="H1705" s="837"/>
      <c r="I1705" s="837"/>
      <c r="J1705" s="837" t="s">
        <v>170</v>
      </c>
      <c r="K1705" s="837"/>
      <c r="L1705" s="837"/>
      <c r="M1705" s="838" t="s">
        <v>171</v>
      </c>
      <c r="N1705" s="838"/>
      <c r="O1705" s="838"/>
      <c r="P1705" s="838"/>
      <c r="Q1705" s="839" t="s">
        <v>217</v>
      </c>
      <c r="R1705" s="841" t="s">
        <v>91</v>
      </c>
      <c r="S1705" s="841"/>
      <c r="T1705" s="841"/>
      <c r="U1705" s="842"/>
      <c r="V1705" s="783" t="s">
        <v>218</v>
      </c>
      <c r="W1705" s="783"/>
      <c r="X1705" s="831"/>
    </row>
    <row r="1706" spans="1:24" ht="15" customHeight="1">
      <c r="A1706" s="283"/>
      <c r="B1706" s="265"/>
      <c r="C1706" s="266"/>
      <c r="D1706" s="267" t="s">
        <v>219</v>
      </c>
      <c r="E1706" s="267" t="s">
        <v>220</v>
      </c>
      <c r="F1706" s="268" t="s">
        <v>221</v>
      </c>
      <c r="G1706" s="267" t="s">
        <v>219</v>
      </c>
      <c r="H1706" s="267" t="s">
        <v>220</v>
      </c>
      <c r="I1706" s="268" t="s">
        <v>221</v>
      </c>
      <c r="J1706" s="267" t="s">
        <v>219</v>
      </c>
      <c r="K1706" s="267" t="s">
        <v>220</v>
      </c>
      <c r="L1706" s="268" t="s">
        <v>221</v>
      </c>
      <c r="M1706" s="267" t="s">
        <v>219</v>
      </c>
      <c r="N1706" s="943" t="s">
        <v>332</v>
      </c>
      <c r="O1706" s="267" t="s">
        <v>220</v>
      </c>
      <c r="P1706" s="268" t="s">
        <v>221</v>
      </c>
      <c r="Q1706" s="840"/>
      <c r="R1706" s="267" t="s">
        <v>219</v>
      </c>
      <c r="S1706" s="943" t="s">
        <v>332</v>
      </c>
      <c r="T1706" s="267" t="s">
        <v>220</v>
      </c>
      <c r="U1706" s="268" t="s">
        <v>221</v>
      </c>
      <c r="V1706" s="269" t="s">
        <v>26</v>
      </c>
      <c r="W1706" s="270" t="s">
        <v>222</v>
      </c>
      <c r="X1706" s="271" t="s">
        <v>69</v>
      </c>
    </row>
    <row r="1707" spans="1:24" ht="15" customHeight="1">
      <c r="A1707" s="284"/>
      <c r="B1707" s="832" t="s">
        <v>167</v>
      </c>
      <c r="C1707" s="833"/>
      <c r="D1707" s="272">
        <f>IF('statement of marks'!L$6="","",'statement of marks'!L$6)</f>
        <v>5</v>
      </c>
      <c r="E1707" s="272">
        <f>IF('statement of marks'!M$6="","",'statement of marks'!M$6)</f>
        <v>5</v>
      </c>
      <c r="F1707" s="273">
        <f>IF('statement of marks'!N$6="","",'statement of marks'!N$6)</f>
        <v>10</v>
      </c>
      <c r="G1707" s="272">
        <f>IF('statement of marks'!O$6="","",'statement of marks'!O$6)</f>
        <v>5</v>
      </c>
      <c r="H1707" s="272">
        <f>IF('statement of marks'!P$6="","",'statement of marks'!P$6)</f>
        <v>5</v>
      </c>
      <c r="I1707" s="273">
        <f>IF('statement of marks'!Q$6="","",'statement of marks'!Q$6)</f>
        <v>10</v>
      </c>
      <c r="J1707" s="272">
        <f>IF('statement of marks'!R$6="","",'statement of marks'!R$6)</f>
        <v>5</v>
      </c>
      <c r="K1707" s="272">
        <f>IF('statement of marks'!S$6="","",'statement of marks'!S$6)</f>
        <v>5</v>
      </c>
      <c r="L1707" s="273">
        <f>IF('statement of marks'!T$6="","",'statement of marks'!T$6)</f>
        <v>10</v>
      </c>
      <c r="M1707" s="272">
        <f>IF('statement of marks'!V$6="","",'statement of marks'!V$6)</f>
        <v>30</v>
      </c>
      <c r="N1707" s="944">
        <f>IF('statement of marks'!W$6="","",'statement of marks'!W$6)</f>
        <v>30</v>
      </c>
      <c r="O1707" s="272">
        <f>IF('statement of marks'!X$6="","",'statement of marks'!X$6)</f>
        <v>10</v>
      </c>
      <c r="P1707" s="273">
        <f>IF('statement of marks'!Y$6="","",'statement of marks'!Y$6)</f>
        <v>70</v>
      </c>
      <c r="Q1707" s="274">
        <f>IF('statement of marks'!Z$6="","",'statement of marks'!Z$6)</f>
        <v>100</v>
      </c>
      <c r="R1707" s="272">
        <f>IF('statement of marks'!AA$6="","",'statement of marks'!AA$6)</f>
        <v>40</v>
      </c>
      <c r="S1707" s="944">
        <f>IF('statement of marks'!AB$6="","",'statement of marks'!AB$6)</f>
        <v>40</v>
      </c>
      <c r="T1707" s="272">
        <f>IF('statement of marks'!AC$6="","",'statement of marks'!AC$6)</f>
        <v>20</v>
      </c>
      <c r="U1707" s="273">
        <f>IF('statement of marks'!AD$6="","",'statement of marks'!AD$6)</f>
        <v>100</v>
      </c>
      <c r="V1707" s="275">
        <f>IF('statement of marks'!AE$6="","",'statement of marks'!AE$6)</f>
        <v>200</v>
      </c>
      <c r="W1707" s="272" t="str">
        <f>IF('statement of marks'!AF$6="","",'statement of marks'!AF$6)</f>
        <v/>
      </c>
      <c r="X1707" s="276" t="str">
        <f>IF('statement of marks'!AG$6="","",'statement of marks'!AG$6)</f>
        <v/>
      </c>
    </row>
    <row r="1708" spans="1:24" ht="15" customHeight="1">
      <c r="A1708" s="283"/>
      <c r="B1708" s="774" t="str">
        <f>IF('statement of marks'!$L$3="","",'statement of marks'!$L$3)</f>
        <v>HINDI</v>
      </c>
      <c r="C1708" s="784"/>
      <c r="D1708" s="270">
        <f>IF('statement of marks'!L60="","",'statement of marks'!L60)</f>
        <v>5</v>
      </c>
      <c r="E1708" s="270">
        <f>IF('statement of marks'!M60="","",'statement of marks'!M60)</f>
        <v>5</v>
      </c>
      <c r="F1708" s="277">
        <f>IF('statement of marks'!N60="","",'statement of marks'!N60)</f>
        <v>10</v>
      </c>
      <c r="G1708" s="270">
        <f>IF('statement of marks'!O60="","",'statement of marks'!O60)</f>
        <v>5</v>
      </c>
      <c r="H1708" s="270">
        <f>IF('statement of marks'!P60="","",'statement of marks'!P60)</f>
        <v>5</v>
      </c>
      <c r="I1708" s="277">
        <f>IF('statement of marks'!Q60="","",'statement of marks'!Q60)</f>
        <v>10</v>
      </c>
      <c r="J1708" s="270">
        <f>IF('statement of marks'!R60="","",'statement of marks'!R60)</f>
        <v>5</v>
      </c>
      <c r="K1708" s="270">
        <f>IF('statement of marks'!S60="","",'statement of marks'!S60)</f>
        <v>5</v>
      </c>
      <c r="L1708" s="277">
        <f>IF('statement of marks'!T60="","",'statement of marks'!T60)</f>
        <v>10</v>
      </c>
      <c r="M1708" s="270">
        <f>IF('statement of marks'!V60="","",'statement of marks'!V60)</f>
        <v>27</v>
      </c>
      <c r="N1708" s="944">
        <f>IF('statement of marks'!W60="","",'statement of marks'!W60)</f>
        <v>27</v>
      </c>
      <c r="O1708" s="270">
        <f>IF('statement of marks'!X60="","",'statement of marks'!X60)</f>
        <v>7</v>
      </c>
      <c r="P1708" s="277">
        <f>IF('statement of marks'!Y60="","",'statement of marks'!Y60)</f>
        <v>61</v>
      </c>
      <c r="Q1708" s="278">
        <f>IF('statement of marks'!Z60="","",'statement of marks'!Z60)</f>
        <v>91</v>
      </c>
      <c r="R1708" s="270">
        <f>IF('statement of marks'!AA60="","",'statement of marks'!AA60)</f>
        <v>27</v>
      </c>
      <c r="S1708" s="944">
        <f>IF('statement of marks'!AB60="","",'statement of marks'!AB60)</f>
        <v>27</v>
      </c>
      <c r="T1708" s="270">
        <f>IF('statement of marks'!AC60="","",'statement of marks'!AC60)</f>
        <v>20</v>
      </c>
      <c r="U1708" s="277">
        <f>IF('statement of marks'!AD60="","",'statement of marks'!AD60)</f>
        <v>74</v>
      </c>
      <c r="V1708" s="279">
        <f>IF('statement of marks'!AE60="","",'statement of marks'!AE60)</f>
        <v>165</v>
      </c>
      <c r="W1708" s="270">
        <f>IF('statement of marks'!AF60="","",'statement of marks'!AF60)</f>
        <v>83</v>
      </c>
      <c r="X1708" s="271" t="str">
        <f>IF('statement of marks'!AG60="","",'statement of marks'!AG60)</f>
        <v>B</v>
      </c>
    </row>
    <row r="1709" spans="1:24" ht="15" customHeight="1">
      <c r="A1709" s="283"/>
      <c r="B1709" s="774" t="str">
        <f>IF('statement of marks'!$AJ$3="","",'statement of marks'!$AJ$3)</f>
        <v>ENGLISH</v>
      </c>
      <c r="C1709" s="784"/>
      <c r="D1709" s="270">
        <f>IF('statement of marks'!AJ60="","",'statement of marks'!AJ60)</f>
        <v>5</v>
      </c>
      <c r="E1709" s="270">
        <f>IF('statement of marks'!AK60="","",'statement of marks'!AK60)</f>
        <v>5</v>
      </c>
      <c r="F1709" s="277">
        <f>IF('statement of marks'!AL60="","",'statement of marks'!AL60)</f>
        <v>10</v>
      </c>
      <c r="G1709" s="270">
        <f>IF('statement of marks'!AM60="","",'statement of marks'!AM60)</f>
        <v>5</v>
      </c>
      <c r="H1709" s="270">
        <f>IF('statement of marks'!AN60="","",'statement of marks'!AN60)</f>
        <v>5</v>
      </c>
      <c r="I1709" s="277">
        <f>IF('statement of marks'!AO60="","",'statement of marks'!AO60)</f>
        <v>10</v>
      </c>
      <c r="J1709" s="270">
        <f>IF('statement of marks'!AP60="","",'statement of marks'!AP60)</f>
        <v>5</v>
      </c>
      <c r="K1709" s="270">
        <f>IF('statement of marks'!AQ60="","",'statement of marks'!AQ60)</f>
        <v>5</v>
      </c>
      <c r="L1709" s="277">
        <f>IF('statement of marks'!AR60="","",'statement of marks'!AR60)</f>
        <v>10</v>
      </c>
      <c r="M1709" s="270">
        <f>IF('statement of marks'!AT60="","",'statement of marks'!AT60)</f>
        <v>27</v>
      </c>
      <c r="N1709" s="944">
        <f>IF('statement of marks'!AU60="","",'statement of marks'!AU60)</f>
        <v>27</v>
      </c>
      <c r="O1709" s="270">
        <f>IF('statement of marks'!AV60="","",'statement of marks'!AV60)</f>
        <v>7</v>
      </c>
      <c r="P1709" s="277">
        <f>IF('statement of marks'!AW60="","",'statement of marks'!AW60)</f>
        <v>61</v>
      </c>
      <c r="Q1709" s="278">
        <f>IF('statement of marks'!AX60="","",'statement of marks'!AX60)</f>
        <v>91</v>
      </c>
      <c r="R1709" s="270">
        <f>IF('statement of marks'!AY60="","",'statement of marks'!AY60)</f>
        <v>27</v>
      </c>
      <c r="S1709" s="944">
        <f>IF('statement of marks'!AZ60="","",'statement of marks'!AZ60)</f>
        <v>27</v>
      </c>
      <c r="T1709" s="270">
        <f>IF('statement of marks'!BA60="","",'statement of marks'!BA60)</f>
        <v>20</v>
      </c>
      <c r="U1709" s="277">
        <f>IF('statement of marks'!BB60="","",'statement of marks'!BB60)</f>
        <v>74</v>
      </c>
      <c r="V1709" s="279">
        <f>IF('statement of marks'!BC60="","",'statement of marks'!BC60)</f>
        <v>165</v>
      </c>
      <c r="W1709" s="270">
        <f>IF('statement of marks'!BD60="","",'statement of marks'!BD60)</f>
        <v>83</v>
      </c>
      <c r="X1709" s="271" t="str">
        <f>IF('statement of marks'!BE60="","",'statement of marks'!BE60)</f>
        <v>B</v>
      </c>
    </row>
    <row r="1710" spans="1:24" ht="15" customHeight="1">
      <c r="A1710" s="283"/>
      <c r="B1710" s="774" t="str">
        <f>IF('statement of marks'!BH60="s","SANSKRIT",IF('statement of marks'!BH60="u","URDU",IF('statement of marks'!BH60="g","GUJRATI",IF('statement of marks'!BH60="p","PUNJABI",IF('statement of marks'!BH60="sd","fla/kh","THIRD LANGUAGE")))))</f>
        <v>SANSKRIT</v>
      </c>
      <c r="C1710" s="784"/>
      <c r="D1710" s="270">
        <f>IF('statement of marks'!BI60="","",'statement of marks'!BI60)</f>
        <v>5</v>
      </c>
      <c r="E1710" s="270">
        <f>IF('statement of marks'!BJ60="","",'statement of marks'!BJ60)</f>
        <v>5</v>
      </c>
      <c r="F1710" s="277">
        <f>IF('statement of marks'!BK60="","",'statement of marks'!BK60)</f>
        <v>10</v>
      </c>
      <c r="G1710" s="270">
        <f>IF('statement of marks'!BL60="","",'statement of marks'!BL60)</f>
        <v>5</v>
      </c>
      <c r="H1710" s="270">
        <f>IF('statement of marks'!BM60="","",'statement of marks'!BM60)</f>
        <v>5</v>
      </c>
      <c r="I1710" s="277">
        <f>IF('statement of marks'!BN60="","",'statement of marks'!BN60)</f>
        <v>10</v>
      </c>
      <c r="J1710" s="270">
        <f>IF('statement of marks'!BO60="","",'statement of marks'!BO60)</f>
        <v>5</v>
      </c>
      <c r="K1710" s="270">
        <f>IF('statement of marks'!BP60="","",'statement of marks'!BP60)</f>
        <v>5</v>
      </c>
      <c r="L1710" s="277">
        <f>IF('statement of marks'!BQ60="","",'statement of marks'!BQ60)</f>
        <v>10</v>
      </c>
      <c r="M1710" s="270">
        <f>IF('statement of marks'!BS60="","",'statement of marks'!BS60)</f>
        <v>50</v>
      </c>
      <c r="N1710" s="944"/>
      <c r="O1710" s="270">
        <f>IF('statement of marks'!BT60="","",'statement of marks'!BT60)</f>
        <v>20</v>
      </c>
      <c r="P1710" s="277">
        <f>IF('statement of marks'!BU60="","",'statement of marks'!BU60)</f>
        <v>70</v>
      </c>
      <c r="Q1710" s="278">
        <f>IF('statement of marks'!BV60="","",'statement of marks'!BV60)</f>
        <v>100</v>
      </c>
      <c r="R1710" s="270">
        <f>IF('statement of marks'!BW60="","",'statement of marks'!BW60)</f>
        <v>70</v>
      </c>
      <c r="S1710" s="944"/>
      <c r="T1710" s="270">
        <f>IF('statement of marks'!BX60="","",'statement of marks'!BX60)</f>
        <v>30</v>
      </c>
      <c r="U1710" s="277">
        <f>IF('statement of marks'!BY60="","",'statement of marks'!BY60)</f>
        <v>100</v>
      </c>
      <c r="V1710" s="279">
        <f>IF('statement of marks'!BZ60="","",'statement of marks'!BZ60)</f>
        <v>200</v>
      </c>
      <c r="W1710" s="270">
        <f>IF('statement of marks'!CA60="","",'statement of marks'!CA60)</f>
        <v>100</v>
      </c>
      <c r="X1710" s="271" t="str">
        <f>IF('statement of marks'!CB60="","",'statement of marks'!CB60)</f>
        <v>A</v>
      </c>
    </row>
    <row r="1711" spans="1:24" ht="15" customHeight="1">
      <c r="A1711" s="283"/>
      <c r="B1711" s="774" t="str">
        <f>IF('statement of marks'!$CE$3="","",'statement of marks'!$CE$3)</f>
        <v>MATHEMATICS</v>
      </c>
      <c r="C1711" s="784"/>
      <c r="D1711" s="270">
        <f>IF('statement of marks'!CE60="","",'statement of marks'!CE60)</f>
        <v>5</v>
      </c>
      <c r="E1711" s="270">
        <f>IF('statement of marks'!CF60="","",'statement of marks'!CF60)</f>
        <v>5</v>
      </c>
      <c r="F1711" s="277">
        <f>IF('statement of marks'!CG60="","",'statement of marks'!CG60)</f>
        <v>10</v>
      </c>
      <c r="G1711" s="270">
        <f>IF('statement of marks'!CH60="","",'statement of marks'!CH60)</f>
        <v>5</v>
      </c>
      <c r="H1711" s="270">
        <f>IF('statement of marks'!CI60="","",'statement of marks'!CI60)</f>
        <v>5</v>
      </c>
      <c r="I1711" s="277">
        <f>IF('statement of marks'!CJ60="","",'statement of marks'!CJ60)</f>
        <v>10</v>
      </c>
      <c r="J1711" s="270">
        <f>IF('statement of marks'!CK60="","",'statement of marks'!CK60)</f>
        <v>5</v>
      </c>
      <c r="K1711" s="270">
        <f>IF('statement of marks'!CL60="","",'statement of marks'!CL60)</f>
        <v>5</v>
      </c>
      <c r="L1711" s="277">
        <f>IF('statement of marks'!CM60="","",'statement of marks'!CM60)</f>
        <v>10</v>
      </c>
      <c r="M1711" s="270">
        <f>IF('statement of marks'!CO60="","",'statement of marks'!CO60)</f>
        <v>27</v>
      </c>
      <c r="N1711" s="944">
        <f>IF('statement of marks'!CP60="","",'statement of marks'!CP60)</f>
        <v>27</v>
      </c>
      <c r="O1711" s="270">
        <f>IF('statement of marks'!CQ60="","",'statement of marks'!CQ60)</f>
        <v>7</v>
      </c>
      <c r="P1711" s="277">
        <f>IF('statement of marks'!CR60="","",'statement of marks'!CR60)</f>
        <v>61</v>
      </c>
      <c r="Q1711" s="278">
        <f>IF('statement of marks'!CS60="","",'statement of marks'!CS60)</f>
        <v>91</v>
      </c>
      <c r="R1711" s="270">
        <f>IF('statement of marks'!CT60="","",'statement of marks'!CT60)</f>
        <v>27</v>
      </c>
      <c r="S1711" s="944">
        <f>IF('statement of marks'!CU60="","",'statement of marks'!CU60)</f>
        <v>27</v>
      </c>
      <c r="T1711" s="270">
        <f>IF('statement of marks'!CV60="","",'statement of marks'!CV60)</f>
        <v>20</v>
      </c>
      <c r="U1711" s="277">
        <f>IF('statement of marks'!CW60="","",'statement of marks'!CW60)</f>
        <v>74</v>
      </c>
      <c r="V1711" s="279">
        <f>IF('statement of marks'!CX60="","",'statement of marks'!CX60)</f>
        <v>165</v>
      </c>
      <c r="W1711" s="270">
        <f>IF('statement of marks'!CY60="","",'statement of marks'!CY60)</f>
        <v>83</v>
      </c>
      <c r="X1711" s="271" t="str">
        <f>IF('statement of marks'!CZ60="","",'statement of marks'!CZ60)</f>
        <v>B</v>
      </c>
    </row>
    <row r="1712" spans="1:24" ht="15" customHeight="1">
      <c r="A1712" s="283"/>
      <c r="B1712" s="774" t="str">
        <f>IF('statement of marks'!$DC$3="","",'statement of marks'!$DC$3)</f>
        <v>SCIENCE</v>
      </c>
      <c r="C1712" s="784"/>
      <c r="D1712" s="270">
        <f>IF('statement of marks'!DC60="","",'statement of marks'!DC60)</f>
        <v>5</v>
      </c>
      <c r="E1712" s="270">
        <f>IF('statement of marks'!DD60="","",'statement of marks'!DD60)</f>
        <v>5</v>
      </c>
      <c r="F1712" s="277">
        <f>IF('statement of marks'!DE60="","",'statement of marks'!DE60)</f>
        <v>10</v>
      </c>
      <c r="G1712" s="270">
        <f>IF('statement of marks'!DF60="","",'statement of marks'!DF60)</f>
        <v>5</v>
      </c>
      <c r="H1712" s="270">
        <f>IF('statement of marks'!DG60="","",'statement of marks'!DG60)</f>
        <v>5</v>
      </c>
      <c r="I1712" s="277">
        <f>IF('statement of marks'!DH60="","",'statement of marks'!DH60)</f>
        <v>10</v>
      </c>
      <c r="J1712" s="270">
        <f>IF('statement of marks'!DI60="","",'statement of marks'!DI60)</f>
        <v>5</v>
      </c>
      <c r="K1712" s="270">
        <f>IF('statement of marks'!DJ60="","",'statement of marks'!DJ60)</f>
        <v>5</v>
      </c>
      <c r="L1712" s="277">
        <f>IF('statement of marks'!DK60="","",'statement of marks'!DK60)</f>
        <v>10</v>
      </c>
      <c r="M1712" s="270">
        <f>IF('statement of marks'!DM60="","",'statement of marks'!DM60)</f>
        <v>50</v>
      </c>
      <c r="N1712" s="944"/>
      <c r="O1712" s="270">
        <f>IF('statement of marks'!DN60="","",'statement of marks'!DN60)</f>
        <v>20</v>
      </c>
      <c r="P1712" s="277">
        <f>IF('statement of marks'!DO60="","",'statement of marks'!DO60)</f>
        <v>70</v>
      </c>
      <c r="Q1712" s="278">
        <f>IF('statement of marks'!DP60="","",'statement of marks'!DP60)</f>
        <v>100</v>
      </c>
      <c r="R1712" s="270">
        <f>IF('statement of marks'!DQ60="","",'statement of marks'!DQ60)</f>
        <v>70</v>
      </c>
      <c r="S1712" s="944"/>
      <c r="T1712" s="270">
        <f>IF('statement of marks'!DR60="","",'statement of marks'!DR60)</f>
        <v>30</v>
      </c>
      <c r="U1712" s="277">
        <f>IF('statement of marks'!DS60="","",'statement of marks'!DS60)</f>
        <v>100</v>
      </c>
      <c r="V1712" s="279">
        <f>IF('statement of marks'!DT60="","",'statement of marks'!DT60)</f>
        <v>200</v>
      </c>
      <c r="W1712" s="270">
        <f>IF('statement of marks'!DU60="","",'statement of marks'!DU60)</f>
        <v>100</v>
      </c>
      <c r="X1712" s="271" t="str">
        <f>IF('statement of marks'!DV60="","",'statement of marks'!DV60)</f>
        <v>A</v>
      </c>
    </row>
    <row r="1713" spans="1:24" ht="15" customHeight="1">
      <c r="A1713" s="283"/>
      <c r="B1713" s="774" t="str">
        <f>IF('statement of marks'!$DY$3="","",'statement of marks'!$DY$3)</f>
        <v>SOCIAL STUDIES</v>
      </c>
      <c r="C1713" s="784"/>
      <c r="D1713" s="270">
        <f>IF('statement of marks'!DY60="","",'statement of marks'!DY60)</f>
        <v>5</v>
      </c>
      <c r="E1713" s="270">
        <f>IF('statement of marks'!DZ60="","",'statement of marks'!DZ60)</f>
        <v>5</v>
      </c>
      <c r="F1713" s="277">
        <f>IF('statement of marks'!EA60="","",'statement of marks'!EA60)</f>
        <v>10</v>
      </c>
      <c r="G1713" s="270">
        <f>IF('statement of marks'!EB60="","",'statement of marks'!EB60)</f>
        <v>5</v>
      </c>
      <c r="H1713" s="270">
        <f>IF('statement of marks'!EC60="","",'statement of marks'!EC60)</f>
        <v>5</v>
      </c>
      <c r="I1713" s="277">
        <f>IF('statement of marks'!ED60="","",'statement of marks'!ED60)</f>
        <v>10</v>
      </c>
      <c r="J1713" s="270">
        <f>IF('statement of marks'!EE60="","",'statement of marks'!EE60)</f>
        <v>5</v>
      </c>
      <c r="K1713" s="270">
        <f>IF('statement of marks'!EF60="","",'statement of marks'!EF60)</f>
        <v>5</v>
      </c>
      <c r="L1713" s="277">
        <f>IF('statement of marks'!EG60="","",'statement of marks'!EG60)</f>
        <v>10</v>
      </c>
      <c r="M1713" s="270">
        <f>IF('statement of marks'!EI60="","",'statement of marks'!EI60)</f>
        <v>50</v>
      </c>
      <c r="N1713" s="944"/>
      <c r="O1713" s="270">
        <f>IF('statement of marks'!EJ60="","",'statement of marks'!EJ60)</f>
        <v>20</v>
      </c>
      <c r="P1713" s="277">
        <f>IF('statement of marks'!EK60="","",'statement of marks'!EK60)</f>
        <v>70</v>
      </c>
      <c r="Q1713" s="278">
        <f>IF('statement of marks'!EL60="","",'statement of marks'!EL60)</f>
        <v>100</v>
      </c>
      <c r="R1713" s="270">
        <f>IF('statement of marks'!EM60="","",'statement of marks'!EM60)</f>
        <v>70</v>
      </c>
      <c r="S1713" s="944"/>
      <c r="T1713" s="270">
        <f>IF('statement of marks'!EN60="","",'statement of marks'!EN60)</f>
        <v>30</v>
      </c>
      <c r="U1713" s="277">
        <f>IF('statement of marks'!EO60="","",'statement of marks'!EO60)</f>
        <v>100</v>
      </c>
      <c r="V1713" s="279">
        <f>IF('statement of marks'!EP60="","",'statement of marks'!EP60)</f>
        <v>200</v>
      </c>
      <c r="W1713" s="270">
        <f>IF('statement of marks'!EQ60="","",'statement of marks'!EQ60)</f>
        <v>100</v>
      </c>
      <c r="X1713" s="271" t="str">
        <f>IF('statement of marks'!ER60="","",'statement of marks'!ER60)</f>
        <v>A</v>
      </c>
    </row>
    <row r="1714" spans="1:24" ht="15" customHeight="1">
      <c r="A1714" s="283"/>
      <c r="B1714" s="774" t="s">
        <v>173</v>
      </c>
      <c r="C1714" s="784"/>
      <c r="D1714" s="792" t="s">
        <v>168</v>
      </c>
      <c r="E1714" s="792"/>
      <c r="F1714" s="792"/>
      <c r="G1714" s="792" t="s">
        <v>169</v>
      </c>
      <c r="H1714" s="792"/>
      <c r="I1714" s="792"/>
      <c r="J1714" s="792" t="s">
        <v>178</v>
      </c>
      <c r="K1714" s="792"/>
      <c r="L1714" s="792"/>
      <c r="M1714" s="792" t="s">
        <v>170</v>
      </c>
      <c r="N1714" s="792"/>
      <c r="O1714" s="792"/>
      <c r="P1714" s="792"/>
      <c r="Q1714" s="792" t="s">
        <v>223</v>
      </c>
      <c r="R1714" s="792"/>
      <c r="S1714" s="792"/>
      <c r="T1714" s="792"/>
      <c r="U1714" s="280"/>
      <c r="V1714" s="792" t="s">
        <v>218</v>
      </c>
      <c r="W1714" s="792"/>
      <c r="X1714" s="827"/>
    </row>
    <row r="1715" spans="1:24" ht="15" customHeight="1">
      <c r="A1715" s="284"/>
      <c r="B1715" s="828" t="s">
        <v>167</v>
      </c>
      <c r="C1715" s="829"/>
      <c r="D1715" s="830">
        <f>IF('statement of marks'!EU$6="","",'statement of marks'!EU$6)</f>
        <v>20</v>
      </c>
      <c r="E1715" s="830"/>
      <c r="F1715" s="830"/>
      <c r="G1715" s="830">
        <f>IF('statement of marks'!EV$6="","",'statement of marks'!EV$6)</f>
        <v>20</v>
      </c>
      <c r="H1715" s="830"/>
      <c r="I1715" s="830"/>
      <c r="J1715" s="830">
        <f>IF('statement of marks'!EX$6="","",'statement of marks'!EX$6)</f>
        <v>20</v>
      </c>
      <c r="K1715" s="830"/>
      <c r="L1715" s="830"/>
      <c r="M1715" s="830">
        <f>IF('statement of marks'!EW$6="","",'statement of marks'!EW$6)</f>
        <v>20</v>
      </c>
      <c r="N1715" s="830"/>
      <c r="O1715" s="830"/>
      <c r="P1715" s="830"/>
      <c r="Q1715" s="830">
        <f>IF('statement of marks'!EY$6="","",'statement of marks'!EY$6)</f>
        <v>20</v>
      </c>
      <c r="R1715" s="830"/>
      <c r="S1715" s="830"/>
      <c r="T1715" s="830"/>
      <c r="U1715" s="289"/>
      <c r="V1715" s="272">
        <f>IF('statement of marks'!EZ$6="","",'statement of marks'!EZ$6)</f>
        <v>100</v>
      </c>
      <c r="W1715" s="272" t="s">
        <v>222</v>
      </c>
      <c r="X1715" s="276" t="s">
        <v>69</v>
      </c>
    </row>
    <row r="1716" spans="1:24" ht="15" customHeight="1">
      <c r="A1716" s="283"/>
      <c r="B1716" s="774" t="str">
        <f>IF('statement of marks'!$EU$3="","",'statement of marks'!$EU$3)</f>
        <v>WORK EXPERIENCE</v>
      </c>
      <c r="C1716" s="784"/>
      <c r="D1716" s="783">
        <f>IF('statement of marks'!EU60="","",'statement of marks'!EU60)</f>
        <v>20</v>
      </c>
      <c r="E1716" s="783"/>
      <c r="F1716" s="783"/>
      <c r="G1716" s="783">
        <f>IF('statement of marks'!EV60="","",'statement of marks'!EV60)</f>
        <v>20</v>
      </c>
      <c r="H1716" s="783"/>
      <c r="I1716" s="783"/>
      <c r="J1716" s="783">
        <f>IF('statement of marks'!EX60="","",'statement of marks'!EX60)</f>
        <v>20</v>
      </c>
      <c r="K1716" s="783"/>
      <c r="L1716" s="783"/>
      <c r="M1716" s="783">
        <f>IF('statement of marks'!EW60="","",'statement of marks'!EW60)</f>
        <v>20</v>
      </c>
      <c r="N1716" s="783"/>
      <c r="O1716" s="783"/>
      <c r="P1716" s="783"/>
      <c r="Q1716" s="783">
        <f>IF('statement of marks'!EY60="","",'statement of marks'!EY60)</f>
        <v>20</v>
      </c>
      <c r="R1716" s="783"/>
      <c r="S1716" s="783"/>
      <c r="T1716" s="783"/>
      <c r="U1716" s="280"/>
      <c r="V1716" s="280">
        <f>IF('statement of marks'!EZ60="","",'statement of marks'!EZ60)</f>
        <v>100</v>
      </c>
      <c r="W1716" s="280">
        <f>IF('statement of marks'!FA60="","",'statement of marks'!FA60)</f>
        <v>100</v>
      </c>
      <c r="X1716" s="281" t="str">
        <f>IF('statement of marks'!FB60="","",'statement of marks'!FB60)</f>
        <v>A</v>
      </c>
    </row>
    <row r="1717" spans="1:24" ht="15" customHeight="1">
      <c r="A1717" s="283"/>
      <c r="B1717" s="774" t="str">
        <f>IF('statement of marks'!$FE$3="","",'statement of marks'!$FE$3)</f>
        <v>ART EDUCATION</v>
      </c>
      <c r="C1717" s="784"/>
      <c r="D1717" s="783">
        <f>IF('statement of marks'!FE60="","",'statement of marks'!FE60)</f>
        <v>20</v>
      </c>
      <c r="E1717" s="783"/>
      <c r="F1717" s="783"/>
      <c r="G1717" s="783">
        <f>IF('statement of marks'!FF60="","",'statement of marks'!FF60)</f>
        <v>20</v>
      </c>
      <c r="H1717" s="783"/>
      <c r="I1717" s="783"/>
      <c r="J1717" s="783">
        <f>IF('statement of marks'!FH60="","",'statement of marks'!FH60)</f>
        <v>20</v>
      </c>
      <c r="K1717" s="783"/>
      <c r="L1717" s="783"/>
      <c r="M1717" s="783">
        <f>IF('statement of marks'!FG60="","",'statement of marks'!FG60)</f>
        <v>20</v>
      </c>
      <c r="N1717" s="783"/>
      <c r="O1717" s="783"/>
      <c r="P1717" s="783"/>
      <c r="Q1717" s="783">
        <f>IF('statement of marks'!FI60="","",'statement of marks'!FI60)</f>
        <v>20</v>
      </c>
      <c r="R1717" s="783"/>
      <c r="S1717" s="783"/>
      <c r="T1717" s="783"/>
      <c r="U1717" s="280"/>
      <c r="V1717" s="280">
        <f>IF('statement of marks'!FJ60="","",'statement of marks'!FJ60)</f>
        <v>100</v>
      </c>
      <c r="W1717" s="280">
        <f>IF('statement of marks'!FK60="","",'statement of marks'!FK60)</f>
        <v>100</v>
      </c>
      <c r="X1717" s="281" t="str">
        <f>IF('statement of marks'!FL60="","",'statement of marks'!FL60)</f>
        <v>A</v>
      </c>
    </row>
    <row r="1718" spans="1:24" ht="15" customHeight="1">
      <c r="A1718" s="283"/>
      <c r="B1718" s="774" t="str">
        <f>IF('statement of marks'!$FO$3="","",'statement of marks'!$FO$3)</f>
        <v>PHYSICIAL EDUCATION</v>
      </c>
      <c r="C1718" s="784"/>
      <c r="D1718" s="783">
        <f>IF('statement of marks'!FO60="","",'statement of marks'!FO60)</f>
        <v>20</v>
      </c>
      <c r="E1718" s="783"/>
      <c r="F1718" s="783"/>
      <c r="G1718" s="783">
        <f>IF('statement of marks'!FP60="","",'statement of marks'!FP60)</f>
        <v>20</v>
      </c>
      <c r="H1718" s="783"/>
      <c r="I1718" s="783"/>
      <c r="J1718" s="783">
        <f>IF('statement of marks'!FR60="","",'statement of marks'!FR60)</f>
        <v>20</v>
      </c>
      <c r="K1718" s="783"/>
      <c r="L1718" s="783"/>
      <c r="M1718" s="783">
        <f>IF('statement of marks'!FQ60="","",'statement of marks'!FQ60)</f>
        <v>20</v>
      </c>
      <c r="N1718" s="783"/>
      <c r="O1718" s="783"/>
      <c r="P1718" s="783"/>
      <c r="Q1718" s="783">
        <f>IF('statement of marks'!FS60="","",'statement of marks'!FS60)</f>
        <v>20</v>
      </c>
      <c r="R1718" s="783"/>
      <c r="S1718" s="783"/>
      <c r="T1718" s="783"/>
      <c r="U1718" s="280"/>
      <c r="V1718" s="280">
        <f>IF('statement of marks'!FT60="","",'statement of marks'!FT60)</f>
        <v>100</v>
      </c>
      <c r="W1718" s="280">
        <f>IF('statement of marks'!FU60="","",'statement of marks'!FU60)</f>
        <v>100</v>
      </c>
      <c r="X1718" s="281" t="str">
        <f>IF('statement of marks'!FV60="","",'statement of marks'!FV60)</f>
        <v>A</v>
      </c>
    </row>
    <row r="1719" spans="1:24" ht="15" customHeight="1">
      <c r="A1719" s="283"/>
      <c r="B1719" s="771" t="s">
        <v>174</v>
      </c>
      <c r="C1719" s="774"/>
      <c r="D1719" s="792" t="str">
        <f>details!$DZ$3</f>
        <v>AUGUST</v>
      </c>
      <c r="E1719" s="792"/>
      <c r="F1719" s="792"/>
      <c r="G1719" s="792" t="str">
        <f>details!$ED$3</f>
        <v>OCTOBER</v>
      </c>
      <c r="H1719" s="792"/>
      <c r="I1719" s="792"/>
      <c r="J1719" s="792" t="str">
        <f>details!$EL$3</f>
        <v>FEBURARY</v>
      </c>
      <c r="K1719" s="792"/>
      <c r="L1719" s="792"/>
      <c r="M1719" s="792" t="str">
        <f>details!$EH$3</f>
        <v>DECEMBER</v>
      </c>
      <c r="N1719" s="792"/>
      <c r="O1719" s="792"/>
      <c r="P1719" s="792"/>
      <c r="Q1719" s="792" t="str">
        <f>details!$EP$3</f>
        <v>GRAND TOAL</v>
      </c>
      <c r="R1719" s="792"/>
      <c r="S1719" s="792"/>
      <c r="T1719" s="792"/>
      <c r="U1719" s="759" t="s">
        <v>119</v>
      </c>
      <c r="V1719" s="760"/>
      <c r="W1719" s="760"/>
      <c r="X1719" s="761"/>
    </row>
    <row r="1720" spans="1:24" ht="15" customHeight="1">
      <c r="A1720" s="283"/>
      <c r="B1720" s="774" t="s">
        <v>176</v>
      </c>
      <c r="C1720" s="784"/>
      <c r="D1720" s="826" t="str">
        <f>IF(details!EA60="","",details!EA60)</f>
        <v/>
      </c>
      <c r="E1720" s="826"/>
      <c r="F1720" s="826"/>
      <c r="G1720" s="826" t="str">
        <f>IF(details!EE60="","",details!EE60)</f>
        <v/>
      </c>
      <c r="H1720" s="826"/>
      <c r="I1720" s="826"/>
      <c r="J1720" s="826" t="str">
        <f>IF(details!EM60="","",details!EM60)</f>
        <v/>
      </c>
      <c r="K1720" s="826"/>
      <c r="L1720" s="826"/>
      <c r="M1720" s="826" t="str">
        <f>IF(details!EI60="","",details!EI60)</f>
        <v/>
      </c>
      <c r="N1720" s="826"/>
      <c r="O1720" s="826"/>
      <c r="P1720" s="826"/>
      <c r="Q1720" s="826" t="str">
        <f>IF(details!EQ60="","",details!EQ60)</f>
        <v/>
      </c>
      <c r="R1720" s="826"/>
      <c r="S1720" s="826"/>
      <c r="T1720" s="826"/>
      <c r="U1720" s="762">
        <f>'statement of marks'!$HL$108</f>
        <v>45046</v>
      </c>
      <c r="V1720" s="763"/>
      <c r="W1720" s="763"/>
      <c r="X1720" s="764"/>
    </row>
    <row r="1721" spans="1:24" ht="15" customHeight="1">
      <c r="A1721" s="283"/>
      <c r="B1721" s="823" t="s">
        <v>175</v>
      </c>
      <c r="C1721" s="824"/>
      <c r="D1721" s="825" t="str">
        <f>IF(details!DZ60="","",details!DZ60)</f>
        <v/>
      </c>
      <c r="E1721" s="825"/>
      <c r="F1721" s="825"/>
      <c r="G1721" s="825" t="str">
        <f>IF(details!ED60="","",details!ED60)</f>
        <v/>
      </c>
      <c r="H1721" s="825"/>
      <c r="I1721" s="825"/>
      <c r="J1721" s="825" t="str">
        <f>IF(details!EL60="","",details!EL60)</f>
        <v/>
      </c>
      <c r="K1721" s="825"/>
      <c r="L1721" s="825"/>
      <c r="M1721" s="825" t="str">
        <f>IF(details!EH60="","",details!EH60)</f>
        <v/>
      </c>
      <c r="N1721" s="825"/>
      <c r="O1721" s="825"/>
      <c r="P1721" s="825"/>
      <c r="Q1721" s="825" t="str">
        <f>IF(details!EP60="","",details!EP60)</f>
        <v/>
      </c>
      <c r="R1721" s="825"/>
      <c r="S1721" s="825"/>
      <c r="T1721" s="825"/>
      <c r="U1721" s="759"/>
      <c r="V1721" s="760"/>
      <c r="W1721" s="760"/>
      <c r="X1721" s="761"/>
    </row>
    <row r="1722" spans="1:24" ht="15" customHeight="1">
      <c r="A1722" s="816"/>
      <c r="B1722" s="818" t="s">
        <v>235</v>
      </c>
      <c r="C1722" s="819"/>
      <c r="D1722" s="813" t="s">
        <v>190</v>
      </c>
      <c r="E1722" s="813"/>
      <c r="F1722" s="813"/>
      <c r="G1722" s="813" t="s">
        <v>191</v>
      </c>
      <c r="H1722" s="813"/>
      <c r="I1722" s="813"/>
      <c r="J1722" s="813" t="s">
        <v>148</v>
      </c>
      <c r="K1722" s="813"/>
      <c r="L1722" s="813"/>
      <c r="M1722" s="813" t="s">
        <v>224</v>
      </c>
      <c r="N1722" s="813"/>
      <c r="O1722" s="813"/>
      <c r="P1722" s="813"/>
      <c r="Q1722" s="822" t="s">
        <v>196</v>
      </c>
      <c r="R1722" s="822"/>
      <c r="S1722" s="822"/>
      <c r="T1722" s="822"/>
      <c r="U1722" s="813" t="s">
        <v>233</v>
      </c>
      <c r="V1722" s="813"/>
      <c r="W1722" s="813"/>
      <c r="X1722" s="815"/>
    </row>
    <row r="1723" spans="1:24" ht="15" customHeight="1">
      <c r="A1723" s="817"/>
      <c r="B1723" s="820"/>
      <c r="C1723" s="821"/>
      <c r="D1723" s="813">
        <f>'statement of marks'!HJ60</f>
        <v>1200</v>
      </c>
      <c r="E1723" s="813"/>
      <c r="F1723" s="813"/>
      <c r="G1723" s="813">
        <f>'statement of marks'!HK60</f>
        <v>1095</v>
      </c>
      <c r="H1723" s="813"/>
      <c r="I1723" s="813"/>
      <c r="J1723" s="814">
        <f>'statement of marks'!HL60</f>
        <v>91.25</v>
      </c>
      <c r="K1723" s="814"/>
      <c r="L1723" s="814"/>
      <c r="M1723" s="813" t="str">
        <f>'statement of marks'!HO60</f>
        <v>A</v>
      </c>
      <c r="N1723" s="813"/>
      <c r="O1723" s="813"/>
      <c r="P1723" s="813"/>
      <c r="Q1723" s="813">
        <f>'statement of marks'!HN60</f>
        <v>6.9999999999999982</v>
      </c>
      <c r="R1723" s="813"/>
      <c r="S1723" s="813"/>
      <c r="T1723" s="813"/>
      <c r="U1723" s="813" t="str">
        <f>'statement of marks'!HI60</f>
        <v>PASSED</v>
      </c>
      <c r="V1723" s="813"/>
      <c r="W1723" s="813"/>
      <c r="X1723" s="815"/>
    </row>
    <row r="1724" spans="1:24" ht="15" customHeight="1">
      <c r="A1724" s="283"/>
      <c r="B1724" s="811" t="s">
        <v>177</v>
      </c>
      <c r="C1724" s="812"/>
      <c r="D1724" s="792"/>
      <c r="E1724" s="792"/>
      <c r="F1724" s="792"/>
      <c r="G1724" s="792"/>
      <c r="H1724" s="792"/>
      <c r="I1724" s="792"/>
      <c r="J1724" s="792"/>
      <c r="K1724" s="792"/>
      <c r="L1724" s="792"/>
      <c r="M1724" s="792"/>
      <c r="N1724" s="792"/>
      <c r="O1724" s="792"/>
      <c r="P1724" s="792"/>
      <c r="Q1724" s="792"/>
      <c r="R1724" s="792"/>
      <c r="S1724" s="792"/>
      <c r="T1724" s="792"/>
      <c r="U1724" s="793"/>
      <c r="V1724" s="794"/>
      <c r="W1724" s="794"/>
      <c r="X1724" s="804"/>
    </row>
    <row r="1725" spans="1:24" ht="15" customHeight="1">
      <c r="A1725" s="283"/>
      <c r="B1725" s="809" t="s">
        <v>162</v>
      </c>
      <c r="C1725" s="810"/>
      <c r="D1725" s="792"/>
      <c r="E1725" s="792"/>
      <c r="F1725" s="792"/>
      <c r="G1725" s="792"/>
      <c r="H1725" s="792"/>
      <c r="I1725" s="792"/>
      <c r="J1725" s="792"/>
      <c r="K1725" s="792"/>
      <c r="L1725" s="792"/>
      <c r="M1725" s="792"/>
      <c r="N1725" s="792"/>
      <c r="O1725" s="792"/>
      <c r="P1725" s="792"/>
      <c r="Q1725" s="792"/>
      <c r="R1725" s="792"/>
      <c r="S1725" s="792"/>
      <c r="T1725" s="792"/>
      <c r="U1725" s="796"/>
      <c r="V1725" s="797"/>
      <c r="W1725" s="797"/>
      <c r="X1725" s="805"/>
    </row>
    <row r="1726" spans="1:24" ht="15" customHeight="1">
      <c r="A1726" s="283"/>
      <c r="B1726" s="811" t="s">
        <v>163</v>
      </c>
      <c r="C1726" s="812"/>
      <c r="D1726" s="792"/>
      <c r="E1726" s="792"/>
      <c r="F1726" s="792"/>
      <c r="G1726" s="792"/>
      <c r="H1726" s="792"/>
      <c r="I1726" s="792"/>
      <c r="J1726" s="792"/>
      <c r="K1726" s="792"/>
      <c r="L1726" s="792"/>
      <c r="M1726" s="792"/>
      <c r="N1726" s="792"/>
      <c r="O1726" s="792"/>
      <c r="P1726" s="792"/>
      <c r="Q1726" s="793" t="s">
        <v>225</v>
      </c>
      <c r="R1726" s="794"/>
      <c r="S1726" s="794"/>
      <c r="T1726" s="795"/>
      <c r="U1726" s="806"/>
      <c r="V1726" s="807"/>
      <c r="W1726" s="807"/>
      <c r="X1726" s="808"/>
    </row>
    <row r="1727" spans="1:24" ht="15" customHeight="1">
      <c r="A1727" s="283"/>
      <c r="B1727" s="802" t="s">
        <v>164</v>
      </c>
      <c r="C1727" s="803"/>
      <c r="D1727" s="792"/>
      <c r="E1727" s="792"/>
      <c r="F1727" s="792"/>
      <c r="G1727" s="792"/>
      <c r="H1727" s="792"/>
      <c r="I1727" s="792"/>
      <c r="J1727" s="792"/>
      <c r="K1727" s="792"/>
      <c r="L1727" s="792"/>
      <c r="M1727" s="792"/>
      <c r="N1727" s="792"/>
      <c r="O1727" s="792"/>
      <c r="P1727" s="792"/>
      <c r="Q1727" s="796"/>
      <c r="R1727" s="797"/>
      <c r="S1727" s="797"/>
      <c r="T1727" s="798"/>
      <c r="U1727" s="785" t="s">
        <v>164</v>
      </c>
      <c r="V1727" s="785"/>
      <c r="W1727" s="785"/>
      <c r="X1727" s="786"/>
    </row>
    <row r="1728" spans="1:24" ht="15" customHeight="1" thickBot="1">
      <c r="A1728" s="282"/>
      <c r="B1728" s="787" t="s">
        <v>226</v>
      </c>
      <c r="C1728" s="788"/>
      <c r="D1728" s="789"/>
      <c r="E1728" s="789"/>
      <c r="F1728" s="789"/>
      <c r="G1728" s="789"/>
      <c r="H1728" s="789"/>
      <c r="I1728" s="789"/>
      <c r="J1728" s="789"/>
      <c r="K1728" s="789"/>
      <c r="L1728" s="789"/>
      <c r="M1728" s="789"/>
      <c r="N1728" s="789"/>
      <c r="O1728" s="789"/>
      <c r="P1728" s="789"/>
      <c r="Q1728" s="799"/>
      <c r="R1728" s="800"/>
      <c r="S1728" s="800"/>
      <c r="T1728" s="801"/>
      <c r="U1728" s="790" t="s">
        <v>180</v>
      </c>
      <c r="V1728" s="790"/>
      <c r="W1728" s="790"/>
      <c r="X1728" s="791"/>
    </row>
    <row r="1729" spans="1:24" ht="15" customHeight="1">
      <c r="A1729" s="285"/>
      <c r="B1729" s="765" t="s">
        <v>179</v>
      </c>
      <c r="C1729" s="766"/>
      <c r="D1729" s="766"/>
      <c r="E1729" s="766"/>
      <c r="F1729" s="766"/>
      <c r="G1729" s="766"/>
      <c r="H1729" s="766"/>
      <c r="I1729" s="766"/>
      <c r="J1729" s="766"/>
      <c r="K1729" s="766"/>
      <c r="L1729" s="766"/>
      <c r="M1729" s="766"/>
      <c r="N1729" s="766"/>
      <c r="O1729" s="766"/>
      <c r="P1729" s="766"/>
      <c r="Q1729" s="766"/>
      <c r="R1729" s="766"/>
      <c r="S1729" s="766"/>
      <c r="T1729" s="766"/>
      <c r="U1729" s="766"/>
      <c r="V1729" s="766"/>
      <c r="W1729" s="766"/>
      <c r="X1729" s="767"/>
    </row>
    <row r="1730" spans="1:24" ht="15" customHeight="1">
      <c r="A1730" s="283"/>
      <c r="B1730" s="768" t="str">
        <f>IF('statement of marks'!$A$1="","",'statement of marks'!$A$1)</f>
        <v>GOVT. HR. SEC. SCHOOL, MARJEEVI, NIMBAHERA</v>
      </c>
      <c r="C1730" s="769"/>
      <c r="D1730" s="769"/>
      <c r="E1730" s="769"/>
      <c r="F1730" s="769"/>
      <c r="G1730" s="769"/>
      <c r="H1730" s="769"/>
      <c r="I1730" s="769"/>
      <c r="J1730" s="769"/>
      <c r="K1730" s="769"/>
      <c r="L1730" s="769"/>
      <c r="M1730" s="769"/>
      <c r="N1730" s="769"/>
      <c r="O1730" s="769"/>
      <c r="P1730" s="769"/>
      <c r="Q1730" s="769"/>
      <c r="R1730" s="769"/>
      <c r="S1730" s="769"/>
      <c r="T1730" s="769"/>
      <c r="U1730" s="769"/>
      <c r="V1730" s="769"/>
      <c r="W1730" s="769"/>
      <c r="X1730" s="770"/>
    </row>
    <row r="1731" spans="1:24" ht="15" customHeight="1">
      <c r="A1731" s="283"/>
      <c r="B1731" s="771" t="s">
        <v>118</v>
      </c>
      <c r="C1731" s="771"/>
      <c r="D1731" s="771" t="str">
        <f>IF('statement of marks'!$H$3="","",'statement of marks'!$H$3)</f>
        <v>2022-23</v>
      </c>
      <c r="E1731" s="771"/>
      <c r="F1731" s="771"/>
      <c r="G1731" s="771"/>
      <c r="H1731" s="771"/>
      <c r="I1731" s="771"/>
      <c r="J1731" s="771"/>
      <c r="K1731" s="771"/>
      <c r="L1731" s="771"/>
      <c r="M1731" s="771"/>
      <c r="N1731" s="771"/>
      <c r="O1731" s="771"/>
      <c r="P1731" s="771"/>
      <c r="Q1731" s="771"/>
      <c r="R1731" s="771"/>
      <c r="S1731" s="771"/>
      <c r="T1731" s="771"/>
      <c r="U1731" s="771"/>
      <c r="V1731" s="771"/>
      <c r="W1731" s="771"/>
      <c r="X1731" s="772"/>
    </row>
    <row r="1732" spans="1:24" ht="15" customHeight="1">
      <c r="A1732" s="283"/>
      <c r="B1732" s="771" t="s">
        <v>158</v>
      </c>
      <c r="C1732" s="771"/>
      <c r="D1732" s="771" t="str">
        <f>IF('statement of marks'!I61="","",'statement of marks'!I61)</f>
        <v>A55</v>
      </c>
      <c r="E1732" s="771"/>
      <c r="F1732" s="771"/>
      <c r="G1732" s="771"/>
      <c r="H1732" s="771"/>
      <c r="I1732" s="771"/>
      <c r="J1732" s="771"/>
      <c r="K1732" s="771"/>
      <c r="L1732" s="771"/>
      <c r="M1732" s="771"/>
      <c r="N1732" s="771"/>
      <c r="O1732" s="771"/>
      <c r="P1732" s="771"/>
      <c r="Q1732" s="771"/>
      <c r="R1732" s="771"/>
      <c r="S1732" s="771"/>
      <c r="T1732" s="771"/>
      <c r="U1732" s="771"/>
      <c r="V1732" s="771"/>
      <c r="W1732" s="771"/>
      <c r="X1732" s="772"/>
    </row>
    <row r="1733" spans="1:24" ht="15" customHeight="1">
      <c r="A1733" s="283"/>
      <c r="B1733" s="771" t="s">
        <v>20</v>
      </c>
      <c r="C1733" s="771"/>
      <c r="D1733" s="771" t="str">
        <f>IF('statement of marks'!J61="","",'statement of marks'!J61)</f>
        <v>B55</v>
      </c>
      <c r="E1733" s="771"/>
      <c r="F1733" s="771"/>
      <c r="G1733" s="771"/>
      <c r="H1733" s="771"/>
      <c r="I1733" s="771"/>
      <c r="J1733" s="771"/>
      <c r="K1733" s="771"/>
      <c r="L1733" s="771"/>
      <c r="M1733" s="771"/>
      <c r="N1733" s="771"/>
      <c r="O1733" s="771"/>
      <c r="P1733" s="771"/>
      <c r="Q1733" s="771"/>
      <c r="R1733" s="771"/>
      <c r="S1733" s="771"/>
      <c r="T1733" s="771"/>
      <c r="U1733" s="771"/>
      <c r="V1733" s="771"/>
      <c r="W1733" s="771"/>
      <c r="X1733" s="772"/>
    </row>
    <row r="1734" spans="1:24" ht="15" customHeight="1">
      <c r="A1734" s="283"/>
      <c r="B1734" s="773" t="s">
        <v>21</v>
      </c>
      <c r="C1734" s="773"/>
      <c r="D1734" s="773" t="str">
        <f>IF('statement of marks'!K61="","",'statement of marks'!K61)</f>
        <v>C55</v>
      </c>
      <c r="E1734" s="773"/>
      <c r="F1734" s="773"/>
      <c r="G1734" s="771"/>
      <c r="H1734" s="771"/>
      <c r="I1734" s="771"/>
      <c r="J1734" s="771"/>
      <c r="K1734" s="771"/>
      <c r="L1734" s="771"/>
      <c r="M1734" s="771"/>
      <c r="N1734" s="771"/>
      <c r="O1734" s="771"/>
      <c r="P1734" s="771"/>
      <c r="Q1734" s="771"/>
      <c r="R1734" s="771"/>
      <c r="S1734" s="771"/>
      <c r="T1734" s="771"/>
      <c r="U1734" s="771"/>
      <c r="V1734" s="771"/>
      <c r="W1734" s="771"/>
      <c r="X1734" s="772"/>
    </row>
    <row r="1735" spans="1:24" ht="15" customHeight="1">
      <c r="A1735" s="283"/>
      <c r="B1735" s="771" t="s">
        <v>159</v>
      </c>
      <c r="C1735" s="771"/>
      <c r="D1735" s="771" t="str">
        <f>IF('statement of marks'!$G$3="","",'statement of marks'!$G$3)</f>
        <v>6 A</v>
      </c>
      <c r="E1735" s="771"/>
      <c r="F1735" s="774"/>
      <c r="G1735" s="775" t="s">
        <v>160</v>
      </c>
      <c r="H1735" s="775"/>
      <c r="I1735" s="775"/>
      <c r="J1735" s="775">
        <f>IF('statement of marks'!D61="","",'statement of marks'!D61)</f>
        <v>855</v>
      </c>
      <c r="K1735" s="775"/>
      <c r="L1735" s="775"/>
      <c r="M1735" s="776" t="s">
        <v>79</v>
      </c>
      <c r="N1735" s="938"/>
      <c r="O1735" s="775"/>
      <c r="P1735" s="775"/>
      <c r="Q1735" s="775" t="str">
        <f>IF('statement of marks'!F61="","",'statement of marks'!F61)</f>
        <v/>
      </c>
      <c r="R1735" s="775"/>
      <c r="S1735" s="775"/>
      <c r="T1735" s="777"/>
      <c r="U1735" s="778" t="str">
        <f>IF('statement of marks'!$I$3="","",'statement of marks'!$I$3)</f>
        <v>SCHOOL DISE CODE</v>
      </c>
      <c r="V1735" s="779"/>
      <c r="W1735" s="779"/>
      <c r="X1735" s="780"/>
    </row>
    <row r="1736" spans="1:24" ht="15" customHeight="1">
      <c r="A1736" s="283"/>
      <c r="B1736" s="263" t="s">
        <v>172</v>
      </c>
      <c r="C1736" s="264"/>
      <c r="D1736" s="781" t="str">
        <f>IF('statement of marks'!G61="","",'statement of marks'!G61)</f>
        <v/>
      </c>
      <c r="E1736" s="782"/>
      <c r="F1736" s="782"/>
      <c r="G1736" s="834" t="str">
        <f>IF('statement of marks'!H61="","",'statement of marks'!H61)</f>
        <v/>
      </c>
      <c r="H1736" s="834"/>
      <c r="I1736" s="834"/>
      <c r="J1736" s="834"/>
      <c r="K1736" s="834"/>
      <c r="L1736" s="834"/>
      <c r="M1736" s="834"/>
      <c r="N1736" s="834"/>
      <c r="O1736" s="834"/>
      <c r="P1736" s="834"/>
      <c r="Q1736" s="834"/>
      <c r="R1736" s="834"/>
      <c r="S1736" s="834"/>
      <c r="T1736" s="835"/>
      <c r="U1736" s="774" t="str">
        <f>IF('statement of marks'!$J$3="","",'statement of marks'!$J$3)</f>
        <v>08291009401</v>
      </c>
      <c r="V1736" s="784"/>
      <c r="W1736" s="784"/>
      <c r="X1736" s="836"/>
    </row>
    <row r="1737" spans="1:24" ht="15" customHeight="1">
      <c r="A1737" s="283"/>
      <c r="B1737" s="265" t="s">
        <v>161</v>
      </c>
      <c r="C1737" s="266" t="s">
        <v>166</v>
      </c>
      <c r="D1737" s="837" t="s">
        <v>168</v>
      </c>
      <c r="E1737" s="837"/>
      <c r="F1737" s="837"/>
      <c r="G1737" s="837" t="s">
        <v>169</v>
      </c>
      <c r="H1737" s="837"/>
      <c r="I1737" s="837"/>
      <c r="J1737" s="837" t="s">
        <v>170</v>
      </c>
      <c r="K1737" s="837"/>
      <c r="L1737" s="837"/>
      <c r="M1737" s="838" t="s">
        <v>171</v>
      </c>
      <c r="N1737" s="838"/>
      <c r="O1737" s="838"/>
      <c r="P1737" s="838"/>
      <c r="Q1737" s="839" t="s">
        <v>217</v>
      </c>
      <c r="R1737" s="841" t="s">
        <v>91</v>
      </c>
      <c r="S1737" s="841"/>
      <c r="T1737" s="841"/>
      <c r="U1737" s="842"/>
      <c r="V1737" s="783" t="s">
        <v>218</v>
      </c>
      <c r="W1737" s="783"/>
      <c r="X1737" s="831"/>
    </row>
    <row r="1738" spans="1:24" ht="15" customHeight="1">
      <c r="A1738" s="283"/>
      <c r="B1738" s="265"/>
      <c r="C1738" s="266"/>
      <c r="D1738" s="267" t="s">
        <v>219</v>
      </c>
      <c r="E1738" s="267" t="s">
        <v>220</v>
      </c>
      <c r="F1738" s="268" t="s">
        <v>221</v>
      </c>
      <c r="G1738" s="267" t="s">
        <v>219</v>
      </c>
      <c r="H1738" s="267" t="s">
        <v>220</v>
      </c>
      <c r="I1738" s="268" t="s">
        <v>221</v>
      </c>
      <c r="J1738" s="267" t="s">
        <v>219</v>
      </c>
      <c r="K1738" s="267" t="s">
        <v>220</v>
      </c>
      <c r="L1738" s="268" t="s">
        <v>221</v>
      </c>
      <c r="M1738" s="267" t="s">
        <v>219</v>
      </c>
      <c r="N1738" s="943" t="s">
        <v>332</v>
      </c>
      <c r="O1738" s="267" t="s">
        <v>220</v>
      </c>
      <c r="P1738" s="268" t="s">
        <v>221</v>
      </c>
      <c r="Q1738" s="840"/>
      <c r="R1738" s="267" t="s">
        <v>219</v>
      </c>
      <c r="S1738" s="943" t="s">
        <v>332</v>
      </c>
      <c r="T1738" s="267" t="s">
        <v>220</v>
      </c>
      <c r="U1738" s="268" t="s">
        <v>221</v>
      </c>
      <c r="V1738" s="269" t="s">
        <v>26</v>
      </c>
      <c r="W1738" s="270" t="s">
        <v>222</v>
      </c>
      <c r="X1738" s="271" t="s">
        <v>69</v>
      </c>
    </row>
    <row r="1739" spans="1:24" ht="15" customHeight="1">
      <c r="A1739" s="284"/>
      <c r="B1739" s="832" t="s">
        <v>167</v>
      </c>
      <c r="C1739" s="833"/>
      <c r="D1739" s="272">
        <f>IF('statement of marks'!L$6="","",'statement of marks'!L$6)</f>
        <v>5</v>
      </c>
      <c r="E1739" s="272">
        <f>IF('statement of marks'!M$6="","",'statement of marks'!M$6)</f>
        <v>5</v>
      </c>
      <c r="F1739" s="273">
        <f>IF('statement of marks'!N$6="","",'statement of marks'!N$6)</f>
        <v>10</v>
      </c>
      <c r="G1739" s="272">
        <f>IF('statement of marks'!O$6="","",'statement of marks'!O$6)</f>
        <v>5</v>
      </c>
      <c r="H1739" s="272">
        <f>IF('statement of marks'!P$6="","",'statement of marks'!P$6)</f>
        <v>5</v>
      </c>
      <c r="I1739" s="273">
        <f>IF('statement of marks'!Q$6="","",'statement of marks'!Q$6)</f>
        <v>10</v>
      </c>
      <c r="J1739" s="272">
        <f>IF('statement of marks'!R$6="","",'statement of marks'!R$6)</f>
        <v>5</v>
      </c>
      <c r="K1739" s="272">
        <f>IF('statement of marks'!S$6="","",'statement of marks'!S$6)</f>
        <v>5</v>
      </c>
      <c r="L1739" s="273">
        <f>IF('statement of marks'!T$6="","",'statement of marks'!T$6)</f>
        <v>10</v>
      </c>
      <c r="M1739" s="272">
        <f>IF('statement of marks'!V$6="","",'statement of marks'!V$6)</f>
        <v>30</v>
      </c>
      <c r="N1739" s="944">
        <f>IF('statement of marks'!W$6="","",'statement of marks'!W$6)</f>
        <v>30</v>
      </c>
      <c r="O1739" s="272">
        <f>IF('statement of marks'!X$6="","",'statement of marks'!X$6)</f>
        <v>10</v>
      </c>
      <c r="P1739" s="273">
        <f>IF('statement of marks'!Y$6="","",'statement of marks'!Y$6)</f>
        <v>70</v>
      </c>
      <c r="Q1739" s="274">
        <f>IF('statement of marks'!Z$6="","",'statement of marks'!Z$6)</f>
        <v>100</v>
      </c>
      <c r="R1739" s="272">
        <f>IF('statement of marks'!AA$6="","",'statement of marks'!AA$6)</f>
        <v>40</v>
      </c>
      <c r="S1739" s="944">
        <f>IF('statement of marks'!AB$6="","",'statement of marks'!AB$6)</f>
        <v>40</v>
      </c>
      <c r="T1739" s="272">
        <f>IF('statement of marks'!AC$6="","",'statement of marks'!AC$6)</f>
        <v>20</v>
      </c>
      <c r="U1739" s="273">
        <f>IF('statement of marks'!AD$6="","",'statement of marks'!AD$6)</f>
        <v>100</v>
      </c>
      <c r="V1739" s="275">
        <f>IF('statement of marks'!AE$6="","",'statement of marks'!AE$6)</f>
        <v>200</v>
      </c>
      <c r="W1739" s="272" t="str">
        <f>IF('statement of marks'!AF$6="","",'statement of marks'!AF$6)</f>
        <v/>
      </c>
      <c r="X1739" s="276" t="str">
        <f>IF('statement of marks'!AG$6="","",'statement of marks'!AG$6)</f>
        <v/>
      </c>
    </row>
    <row r="1740" spans="1:24" ht="15" customHeight="1">
      <c r="A1740" s="283"/>
      <c r="B1740" s="774" t="str">
        <f>IF('statement of marks'!$L$3="","",'statement of marks'!$L$3)</f>
        <v>HINDI</v>
      </c>
      <c r="C1740" s="784"/>
      <c r="D1740" s="270">
        <f>IF('statement of marks'!L61="","",'statement of marks'!L61)</f>
        <v>5</v>
      </c>
      <c r="E1740" s="270">
        <f>IF('statement of marks'!M61="","",'statement of marks'!M61)</f>
        <v>5</v>
      </c>
      <c r="F1740" s="277">
        <f>IF('statement of marks'!N61="","",'statement of marks'!N61)</f>
        <v>10</v>
      </c>
      <c r="G1740" s="270">
        <f>IF('statement of marks'!O61="","",'statement of marks'!O61)</f>
        <v>5</v>
      </c>
      <c r="H1740" s="270">
        <f>IF('statement of marks'!P61="","",'statement of marks'!P61)</f>
        <v>5</v>
      </c>
      <c r="I1740" s="277">
        <f>IF('statement of marks'!Q61="","",'statement of marks'!Q61)</f>
        <v>10</v>
      </c>
      <c r="J1740" s="270">
        <f>IF('statement of marks'!R61="","",'statement of marks'!R61)</f>
        <v>5</v>
      </c>
      <c r="K1740" s="270">
        <f>IF('statement of marks'!S61="","",'statement of marks'!S61)</f>
        <v>5</v>
      </c>
      <c r="L1740" s="277">
        <f>IF('statement of marks'!T61="","",'statement of marks'!T61)</f>
        <v>10</v>
      </c>
      <c r="M1740" s="270">
        <f>IF('statement of marks'!V61="","",'statement of marks'!V61)</f>
        <v>26</v>
      </c>
      <c r="N1740" s="944">
        <f>IF('statement of marks'!W61="","",'statement of marks'!W61)</f>
        <v>26</v>
      </c>
      <c r="O1740" s="270">
        <f>IF('statement of marks'!X61="","",'statement of marks'!X61)</f>
        <v>6</v>
      </c>
      <c r="P1740" s="277">
        <f>IF('statement of marks'!Y61="","",'statement of marks'!Y61)</f>
        <v>58</v>
      </c>
      <c r="Q1740" s="278">
        <f>IF('statement of marks'!Z61="","",'statement of marks'!Z61)</f>
        <v>88</v>
      </c>
      <c r="R1740" s="270">
        <f>IF('statement of marks'!AA61="","",'statement of marks'!AA61)</f>
        <v>26</v>
      </c>
      <c r="S1740" s="944">
        <f>IF('statement of marks'!AB61="","",'statement of marks'!AB61)</f>
        <v>26</v>
      </c>
      <c r="T1740" s="270">
        <f>IF('statement of marks'!AC61="","",'statement of marks'!AC61)</f>
        <v>20</v>
      </c>
      <c r="U1740" s="277">
        <f>IF('statement of marks'!AD61="","",'statement of marks'!AD61)</f>
        <v>72</v>
      </c>
      <c r="V1740" s="279">
        <f>IF('statement of marks'!AE61="","",'statement of marks'!AE61)</f>
        <v>160</v>
      </c>
      <c r="W1740" s="270">
        <f>IF('statement of marks'!AF61="","",'statement of marks'!AF61)</f>
        <v>80</v>
      </c>
      <c r="X1740" s="271" t="str">
        <f>IF('statement of marks'!AG61="","",'statement of marks'!AG61)</f>
        <v>B</v>
      </c>
    </row>
    <row r="1741" spans="1:24" ht="15" customHeight="1">
      <c r="A1741" s="283"/>
      <c r="B1741" s="774" t="str">
        <f>IF('statement of marks'!$AJ$3="","",'statement of marks'!$AJ$3)</f>
        <v>ENGLISH</v>
      </c>
      <c r="C1741" s="784"/>
      <c r="D1741" s="270">
        <f>IF('statement of marks'!AJ61="","",'statement of marks'!AJ61)</f>
        <v>5</v>
      </c>
      <c r="E1741" s="270">
        <f>IF('statement of marks'!AK61="","",'statement of marks'!AK61)</f>
        <v>5</v>
      </c>
      <c r="F1741" s="277">
        <f>IF('statement of marks'!AL61="","",'statement of marks'!AL61)</f>
        <v>10</v>
      </c>
      <c r="G1741" s="270">
        <f>IF('statement of marks'!AM61="","",'statement of marks'!AM61)</f>
        <v>5</v>
      </c>
      <c r="H1741" s="270">
        <f>IF('statement of marks'!AN61="","",'statement of marks'!AN61)</f>
        <v>5</v>
      </c>
      <c r="I1741" s="277">
        <f>IF('statement of marks'!AO61="","",'statement of marks'!AO61)</f>
        <v>10</v>
      </c>
      <c r="J1741" s="270">
        <f>IF('statement of marks'!AP61="","",'statement of marks'!AP61)</f>
        <v>5</v>
      </c>
      <c r="K1741" s="270">
        <f>IF('statement of marks'!AQ61="","",'statement of marks'!AQ61)</f>
        <v>5</v>
      </c>
      <c r="L1741" s="277">
        <f>IF('statement of marks'!AR61="","",'statement of marks'!AR61)</f>
        <v>10</v>
      </c>
      <c r="M1741" s="270">
        <f>IF('statement of marks'!AT61="","",'statement of marks'!AT61)</f>
        <v>26</v>
      </c>
      <c r="N1741" s="944">
        <f>IF('statement of marks'!AU61="","",'statement of marks'!AU61)</f>
        <v>26</v>
      </c>
      <c r="O1741" s="270">
        <f>IF('statement of marks'!AV61="","",'statement of marks'!AV61)</f>
        <v>6</v>
      </c>
      <c r="P1741" s="277">
        <f>IF('statement of marks'!AW61="","",'statement of marks'!AW61)</f>
        <v>58</v>
      </c>
      <c r="Q1741" s="278">
        <f>IF('statement of marks'!AX61="","",'statement of marks'!AX61)</f>
        <v>88</v>
      </c>
      <c r="R1741" s="270">
        <f>IF('statement of marks'!AY61="","",'statement of marks'!AY61)</f>
        <v>26</v>
      </c>
      <c r="S1741" s="944">
        <f>IF('statement of marks'!AZ61="","",'statement of marks'!AZ61)</f>
        <v>26</v>
      </c>
      <c r="T1741" s="270">
        <f>IF('statement of marks'!BA61="","",'statement of marks'!BA61)</f>
        <v>20</v>
      </c>
      <c r="U1741" s="277">
        <f>IF('statement of marks'!BB61="","",'statement of marks'!BB61)</f>
        <v>72</v>
      </c>
      <c r="V1741" s="279">
        <f>IF('statement of marks'!BC61="","",'statement of marks'!BC61)</f>
        <v>160</v>
      </c>
      <c r="W1741" s="270">
        <f>IF('statement of marks'!BD61="","",'statement of marks'!BD61)</f>
        <v>80</v>
      </c>
      <c r="X1741" s="271" t="str">
        <f>IF('statement of marks'!BE61="","",'statement of marks'!BE61)</f>
        <v>B</v>
      </c>
    </row>
    <row r="1742" spans="1:24" ht="15" customHeight="1">
      <c r="A1742" s="283"/>
      <c r="B1742" s="774" t="str">
        <f>IF('statement of marks'!BH61="s","SANSKRIT",IF('statement of marks'!BH61="u","URDU",IF('statement of marks'!BH61="g","GUJRATI",IF('statement of marks'!BH61="p","PUNJABI",IF('statement of marks'!BH61="sd","fla/kh","THIRD LANGUAGE")))))</f>
        <v>SANSKRIT</v>
      </c>
      <c r="C1742" s="784"/>
      <c r="D1742" s="270">
        <f>IF('statement of marks'!BI61="","",'statement of marks'!BI61)</f>
        <v>5</v>
      </c>
      <c r="E1742" s="270">
        <f>IF('statement of marks'!BJ61="","",'statement of marks'!BJ61)</f>
        <v>5</v>
      </c>
      <c r="F1742" s="277">
        <f>IF('statement of marks'!BK61="","",'statement of marks'!BK61)</f>
        <v>10</v>
      </c>
      <c r="G1742" s="270">
        <f>IF('statement of marks'!BL61="","",'statement of marks'!BL61)</f>
        <v>5</v>
      </c>
      <c r="H1742" s="270">
        <f>IF('statement of marks'!BM61="","",'statement of marks'!BM61)</f>
        <v>5</v>
      </c>
      <c r="I1742" s="277">
        <f>IF('statement of marks'!BN61="","",'statement of marks'!BN61)</f>
        <v>10</v>
      </c>
      <c r="J1742" s="270">
        <f>IF('statement of marks'!BO61="","",'statement of marks'!BO61)</f>
        <v>5</v>
      </c>
      <c r="K1742" s="270">
        <f>IF('statement of marks'!BP61="","",'statement of marks'!BP61)</f>
        <v>5</v>
      </c>
      <c r="L1742" s="277">
        <f>IF('statement of marks'!BQ61="","",'statement of marks'!BQ61)</f>
        <v>10</v>
      </c>
      <c r="M1742" s="270">
        <f>IF('statement of marks'!BS61="","",'statement of marks'!BS61)</f>
        <v>50</v>
      </c>
      <c r="N1742" s="944"/>
      <c r="O1742" s="270">
        <f>IF('statement of marks'!BT61="","",'statement of marks'!BT61)</f>
        <v>20</v>
      </c>
      <c r="P1742" s="277">
        <f>IF('statement of marks'!BU61="","",'statement of marks'!BU61)</f>
        <v>70</v>
      </c>
      <c r="Q1742" s="278">
        <f>IF('statement of marks'!BV61="","",'statement of marks'!BV61)</f>
        <v>100</v>
      </c>
      <c r="R1742" s="270">
        <f>IF('statement of marks'!BW61="","",'statement of marks'!BW61)</f>
        <v>70</v>
      </c>
      <c r="S1742" s="944"/>
      <c r="T1742" s="270">
        <f>IF('statement of marks'!BX61="","",'statement of marks'!BX61)</f>
        <v>30</v>
      </c>
      <c r="U1742" s="277">
        <f>IF('statement of marks'!BY61="","",'statement of marks'!BY61)</f>
        <v>100</v>
      </c>
      <c r="V1742" s="279">
        <f>IF('statement of marks'!BZ61="","",'statement of marks'!BZ61)</f>
        <v>200</v>
      </c>
      <c r="W1742" s="270">
        <f>IF('statement of marks'!CA61="","",'statement of marks'!CA61)</f>
        <v>100</v>
      </c>
      <c r="X1742" s="271" t="str">
        <f>IF('statement of marks'!CB61="","",'statement of marks'!CB61)</f>
        <v>A</v>
      </c>
    </row>
    <row r="1743" spans="1:24" ht="15" customHeight="1">
      <c r="A1743" s="283"/>
      <c r="B1743" s="774" t="str">
        <f>IF('statement of marks'!$CE$3="","",'statement of marks'!$CE$3)</f>
        <v>MATHEMATICS</v>
      </c>
      <c r="C1743" s="784"/>
      <c r="D1743" s="270">
        <f>IF('statement of marks'!CE61="","",'statement of marks'!CE61)</f>
        <v>5</v>
      </c>
      <c r="E1743" s="270">
        <f>IF('statement of marks'!CF61="","",'statement of marks'!CF61)</f>
        <v>5</v>
      </c>
      <c r="F1743" s="277">
        <f>IF('statement of marks'!CG61="","",'statement of marks'!CG61)</f>
        <v>10</v>
      </c>
      <c r="G1743" s="270">
        <f>IF('statement of marks'!CH61="","",'statement of marks'!CH61)</f>
        <v>5</v>
      </c>
      <c r="H1743" s="270">
        <f>IF('statement of marks'!CI61="","",'statement of marks'!CI61)</f>
        <v>5</v>
      </c>
      <c r="I1743" s="277">
        <f>IF('statement of marks'!CJ61="","",'statement of marks'!CJ61)</f>
        <v>10</v>
      </c>
      <c r="J1743" s="270">
        <f>IF('statement of marks'!CK61="","",'statement of marks'!CK61)</f>
        <v>5</v>
      </c>
      <c r="K1743" s="270">
        <f>IF('statement of marks'!CL61="","",'statement of marks'!CL61)</f>
        <v>5</v>
      </c>
      <c r="L1743" s="277">
        <f>IF('statement of marks'!CM61="","",'statement of marks'!CM61)</f>
        <v>10</v>
      </c>
      <c r="M1743" s="270">
        <f>IF('statement of marks'!CO61="","",'statement of marks'!CO61)</f>
        <v>26</v>
      </c>
      <c r="N1743" s="944">
        <f>IF('statement of marks'!CP61="","",'statement of marks'!CP61)</f>
        <v>26</v>
      </c>
      <c r="O1743" s="270">
        <f>IF('statement of marks'!CQ61="","",'statement of marks'!CQ61)</f>
        <v>6</v>
      </c>
      <c r="P1743" s="277">
        <f>IF('statement of marks'!CR61="","",'statement of marks'!CR61)</f>
        <v>58</v>
      </c>
      <c r="Q1743" s="278">
        <f>IF('statement of marks'!CS61="","",'statement of marks'!CS61)</f>
        <v>88</v>
      </c>
      <c r="R1743" s="270">
        <f>IF('statement of marks'!CT61="","",'statement of marks'!CT61)</f>
        <v>26</v>
      </c>
      <c r="S1743" s="944">
        <f>IF('statement of marks'!CU61="","",'statement of marks'!CU61)</f>
        <v>26</v>
      </c>
      <c r="T1743" s="270">
        <f>IF('statement of marks'!CV61="","",'statement of marks'!CV61)</f>
        <v>20</v>
      </c>
      <c r="U1743" s="277">
        <f>IF('statement of marks'!CW61="","",'statement of marks'!CW61)</f>
        <v>72</v>
      </c>
      <c r="V1743" s="279">
        <f>IF('statement of marks'!CX61="","",'statement of marks'!CX61)</f>
        <v>160</v>
      </c>
      <c r="W1743" s="270">
        <f>IF('statement of marks'!CY61="","",'statement of marks'!CY61)</f>
        <v>80</v>
      </c>
      <c r="X1743" s="271" t="str">
        <f>IF('statement of marks'!CZ61="","",'statement of marks'!CZ61)</f>
        <v>B</v>
      </c>
    </row>
    <row r="1744" spans="1:24" ht="15" customHeight="1">
      <c r="A1744" s="283"/>
      <c r="B1744" s="774" t="str">
        <f>IF('statement of marks'!$DC$3="","",'statement of marks'!$DC$3)</f>
        <v>SCIENCE</v>
      </c>
      <c r="C1744" s="784"/>
      <c r="D1744" s="270">
        <f>IF('statement of marks'!DC61="","",'statement of marks'!DC61)</f>
        <v>5</v>
      </c>
      <c r="E1744" s="270">
        <f>IF('statement of marks'!DD61="","",'statement of marks'!DD61)</f>
        <v>5</v>
      </c>
      <c r="F1744" s="277">
        <f>IF('statement of marks'!DE61="","",'statement of marks'!DE61)</f>
        <v>10</v>
      </c>
      <c r="G1744" s="270">
        <f>IF('statement of marks'!DF61="","",'statement of marks'!DF61)</f>
        <v>5</v>
      </c>
      <c r="H1744" s="270">
        <f>IF('statement of marks'!DG61="","",'statement of marks'!DG61)</f>
        <v>5</v>
      </c>
      <c r="I1744" s="277">
        <f>IF('statement of marks'!DH61="","",'statement of marks'!DH61)</f>
        <v>10</v>
      </c>
      <c r="J1744" s="270">
        <f>IF('statement of marks'!DI61="","",'statement of marks'!DI61)</f>
        <v>5</v>
      </c>
      <c r="K1744" s="270">
        <f>IF('statement of marks'!DJ61="","",'statement of marks'!DJ61)</f>
        <v>5</v>
      </c>
      <c r="L1744" s="277">
        <f>IF('statement of marks'!DK61="","",'statement of marks'!DK61)</f>
        <v>10</v>
      </c>
      <c r="M1744" s="270">
        <f>IF('statement of marks'!DM61="","",'statement of marks'!DM61)</f>
        <v>50</v>
      </c>
      <c r="N1744" s="944"/>
      <c r="O1744" s="270">
        <f>IF('statement of marks'!DN61="","",'statement of marks'!DN61)</f>
        <v>20</v>
      </c>
      <c r="P1744" s="277">
        <f>IF('statement of marks'!DO61="","",'statement of marks'!DO61)</f>
        <v>70</v>
      </c>
      <c r="Q1744" s="278">
        <f>IF('statement of marks'!DP61="","",'statement of marks'!DP61)</f>
        <v>100</v>
      </c>
      <c r="R1744" s="270">
        <f>IF('statement of marks'!DQ61="","",'statement of marks'!DQ61)</f>
        <v>70</v>
      </c>
      <c r="S1744" s="944"/>
      <c r="T1744" s="270">
        <f>IF('statement of marks'!DR61="","",'statement of marks'!DR61)</f>
        <v>30</v>
      </c>
      <c r="U1744" s="277">
        <f>IF('statement of marks'!DS61="","",'statement of marks'!DS61)</f>
        <v>100</v>
      </c>
      <c r="V1744" s="279">
        <f>IF('statement of marks'!DT61="","",'statement of marks'!DT61)</f>
        <v>200</v>
      </c>
      <c r="W1744" s="270">
        <f>IF('statement of marks'!DU61="","",'statement of marks'!DU61)</f>
        <v>100</v>
      </c>
      <c r="X1744" s="271" t="str">
        <f>IF('statement of marks'!DV61="","",'statement of marks'!DV61)</f>
        <v>A</v>
      </c>
    </row>
    <row r="1745" spans="1:24" ht="15" customHeight="1">
      <c r="A1745" s="283"/>
      <c r="B1745" s="774" t="str">
        <f>IF('statement of marks'!$DY$3="","",'statement of marks'!$DY$3)</f>
        <v>SOCIAL STUDIES</v>
      </c>
      <c r="C1745" s="784"/>
      <c r="D1745" s="270">
        <f>IF('statement of marks'!DY61="","",'statement of marks'!DY61)</f>
        <v>5</v>
      </c>
      <c r="E1745" s="270">
        <f>IF('statement of marks'!DZ61="","",'statement of marks'!DZ61)</f>
        <v>5</v>
      </c>
      <c r="F1745" s="277">
        <f>IF('statement of marks'!EA61="","",'statement of marks'!EA61)</f>
        <v>10</v>
      </c>
      <c r="G1745" s="270">
        <f>IF('statement of marks'!EB61="","",'statement of marks'!EB61)</f>
        <v>5</v>
      </c>
      <c r="H1745" s="270">
        <f>IF('statement of marks'!EC61="","",'statement of marks'!EC61)</f>
        <v>5</v>
      </c>
      <c r="I1745" s="277">
        <f>IF('statement of marks'!ED61="","",'statement of marks'!ED61)</f>
        <v>10</v>
      </c>
      <c r="J1745" s="270">
        <f>IF('statement of marks'!EE61="","",'statement of marks'!EE61)</f>
        <v>5</v>
      </c>
      <c r="K1745" s="270">
        <f>IF('statement of marks'!EF61="","",'statement of marks'!EF61)</f>
        <v>5</v>
      </c>
      <c r="L1745" s="277">
        <f>IF('statement of marks'!EG61="","",'statement of marks'!EG61)</f>
        <v>10</v>
      </c>
      <c r="M1745" s="270">
        <f>IF('statement of marks'!EI61="","",'statement of marks'!EI61)</f>
        <v>50</v>
      </c>
      <c r="N1745" s="944"/>
      <c r="O1745" s="270">
        <f>IF('statement of marks'!EJ61="","",'statement of marks'!EJ61)</f>
        <v>20</v>
      </c>
      <c r="P1745" s="277">
        <f>IF('statement of marks'!EK61="","",'statement of marks'!EK61)</f>
        <v>70</v>
      </c>
      <c r="Q1745" s="278">
        <f>IF('statement of marks'!EL61="","",'statement of marks'!EL61)</f>
        <v>100</v>
      </c>
      <c r="R1745" s="270">
        <f>IF('statement of marks'!EM61="","",'statement of marks'!EM61)</f>
        <v>70</v>
      </c>
      <c r="S1745" s="944"/>
      <c r="T1745" s="270">
        <f>IF('statement of marks'!EN61="","",'statement of marks'!EN61)</f>
        <v>30</v>
      </c>
      <c r="U1745" s="277">
        <f>IF('statement of marks'!EO61="","",'statement of marks'!EO61)</f>
        <v>100</v>
      </c>
      <c r="V1745" s="279">
        <f>IF('statement of marks'!EP61="","",'statement of marks'!EP61)</f>
        <v>200</v>
      </c>
      <c r="W1745" s="270">
        <f>IF('statement of marks'!EQ61="","",'statement of marks'!EQ61)</f>
        <v>100</v>
      </c>
      <c r="X1745" s="271" t="str">
        <f>IF('statement of marks'!ER61="","",'statement of marks'!ER61)</f>
        <v>A</v>
      </c>
    </row>
    <row r="1746" spans="1:24" ht="15" customHeight="1">
      <c r="A1746" s="283"/>
      <c r="B1746" s="774" t="s">
        <v>173</v>
      </c>
      <c r="C1746" s="784"/>
      <c r="D1746" s="792" t="s">
        <v>168</v>
      </c>
      <c r="E1746" s="792"/>
      <c r="F1746" s="792"/>
      <c r="G1746" s="792" t="s">
        <v>169</v>
      </c>
      <c r="H1746" s="792"/>
      <c r="I1746" s="792"/>
      <c r="J1746" s="792" t="s">
        <v>178</v>
      </c>
      <c r="K1746" s="792"/>
      <c r="L1746" s="792"/>
      <c r="M1746" s="792" t="s">
        <v>170</v>
      </c>
      <c r="N1746" s="792"/>
      <c r="O1746" s="792"/>
      <c r="P1746" s="792"/>
      <c r="Q1746" s="792" t="s">
        <v>223</v>
      </c>
      <c r="R1746" s="792"/>
      <c r="S1746" s="792"/>
      <c r="T1746" s="792"/>
      <c r="U1746" s="280"/>
      <c r="V1746" s="792" t="s">
        <v>218</v>
      </c>
      <c r="W1746" s="792"/>
      <c r="X1746" s="827"/>
    </row>
    <row r="1747" spans="1:24" ht="15" customHeight="1">
      <c r="A1747" s="284"/>
      <c r="B1747" s="828" t="s">
        <v>167</v>
      </c>
      <c r="C1747" s="829"/>
      <c r="D1747" s="830">
        <f>IF('statement of marks'!EU$6="","",'statement of marks'!EU$6)</f>
        <v>20</v>
      </c>
      <c r="E1747" s="830"/>
      <c r="F1747" s="830"/>
      <c r="G1747" s="830">
        <f>IF('statement of marks'!EV$6="","",'statement of marks'!EV$6)</f>
        <v>20</v>
      </c>
      <c r="H1747" s="830"/>
      <c r="I1747" s="830"/>
      <c r="J1747" s="830">
        <f>IF('statement of marks'!EX$6="","",'statement of marks'!EX$6)</f>
        <v>20</v>
      </c>
      <c r="K1747" s="830"/>
      <c r="L1747" s="830"/>
      <c r="M1747" s="830">
        <f>IF('statement of marks'!EW$6="","",'statement of marks'!EW$6)</f>
        <v>20</v>
      </c>
      <c r="N1747" s="830"/>
      <c r="O1747" s="830"/>
      <c r="P1747" s="830"/>
      <c r="Q1747" s="830">
        <f>IF('statement of marks'!EY$6="","",'statement of marks'!EY$6)</f>
        <v>20</v>
      </c>
      <c r="R1747" s="830"/>
      <c r="S1747" s="830"/>
      <c r="T1747" s="830"/>
      <c r="U1747" s="289"/>
      <c r="V1747" s="272">
        <f>IF('statement of marks'!EZ$6="","",'statement of marks'!EZ$6)</f>
        <v>100</v>
      </c>
      <c r="W1747" s="272" t="s">
        <v>222</v>
      </c>
      <c r="X1747" s="276" t="s">
        <v>69</v>
      </c>
    </row>
    <row r="1748" spans="1:24" ht="15" customHeight="1">
      <c r="A1748" s="283"/>
      <c r="B1748" s="774" t="str">
        <f>IF('statement of marks'!$EU$3="","",'statement of marks'!$EU$3)</f>
        <v>WORK EXPERIENCE</v>
      </c>
      <c r="C1748" s="784"/>
      <c r="D1748" s="783">
        <f>IF('statement of marks'!EU61="","",'statement of marks'!EU61)</f>
        <v>20</v>
      </c>
      <c r="E1748" s="783"/>
      <c r="F1748" s="783"/>
      <c r="G1748" s="783">
        <f>IF('statement of marks'!EV61="","",'statement of marks'!EV61)</f>
        <v>20</v>
      </c>
      <c r="H1748" s="783"/>
      <c r="I1748" s="783"/>
      <c r="J1748" s="783">
        <f>IF('statement of marks'!EX61="","",'statement of marks'!EX61)</f>
        <v>20</v>
      </c>
      <c r="K1748" s="783"/>
      <c r="L1748" s="783"/>
      <c r="M1748" s="783">
        <f>IF('statement of marks'!EW61="","",'statement of marks'!EW61)</f>
        <v>20</v>
      </c>
      <c r="N1748" s="783"/>
      <c r="O1748" s="783"/>
      <c r="P1748" s="783"/>
      <c r="Q1748" s="783">
        <f>IF('statement of marks'!EY61="","",'statement of marks'!EY61)</f>
        <v>20</v>
      </c>
      <c r="R1748" s="783"/>
      <c r="S1748" s="783"/>
      <c r="T1748" s="783"/>
      <c r="U1748" s="280"/>
      <c r="V1748" s="280">
        <f>IF('statement of marks'!EZ61="","",'statement of marks'!EZ61)</f>
        <v>100</v>
      </c>
      <c r="W1748" s="280">
        <f>IF('statement of marks'!FA61="","",'statement of marks'!FA61)</f>
        <v>100</v>
      </c>
      <c r="X1748" s="281" t="str">
        <f>IF('statement of marks'!FB61="","",'statement of marks'!FB61)</f>
        <v>A</v>
      </c>
    </row>
    <row r="1749" spans="1:24" ht="15" customHeight="1">
      <c r="A1749" s="283"/>
      <c r="B1749" s="774" t="str">
        <f>IF('statement of marks'!$FE$3="","",'statement of marks'!$FE$3)</f>
        <v>ART EDUCATION</v>
      </c>
      <c r="C1749" s="784"/>
      <c r="D1749" s="783">
        <f>IF('statement of marks'!FE61="","",'statement of marks'!FE61)</f>
        <v>20</v>
      </c>
      <c r="E1749" s="783"/>
      <c r="F1749" s="783"/>
      <c r="G1749" s="783">
        <f>IF('statement of marks'!FF61="","",'statement of marks'!FF61)</f>
        <v>20</v>
      </c>
      <c r="H1749" s="783"/>
      <c r="I1749" s="783"/>
      <c r="J1749" s="783">
        <f>IF('statement of marks'!FH61="","",'statement of marks'!FH61)</f>
        <v>20</v>
      </c>
      <c r="K1749" s="783"/>
      <c r="L1749" s="783"/>
      <c r="M1749" s="783">
        <f>IF('statement of marks'!FG61="","",'statement of marks'!FG61)</f>
        <v>20</v>
      </c>
      <c r="N1749" s="783"/>
      <c r="O1749" s="783"/>
      <c r="P1749" s="783"/>
      <c r="Q1749" s="783">
        <f>IF('statement of marks'!FI61="","",'statement of marks'!FI61)</f>
        <v>20</v>
      </c>
      <c r="R1749" s="783"/>
      <c r="S1749" s="783"/>
      <c r="T1749" s="783"/>
      <c r="U1749" s="280"/>
      <c r="V1749" s="280">
        <f>IF('statement of marks'!FJ61="","",'statement of marks'!FJ61)</f>
        <v>100</v>
      </c>
      <c r="W1749" s="280">
        <f>IF('statement of marks'!FK61="","",'statement of marks'!FK61)</f>
        <v>100</v>
      </c>
      <c r="X1749" s="281" t="str">
        <f>IF('statement of marks'!FL61="","",'statement of marks'!FL61)</f>
        <v>A</v>
      </c>
    </row>
    <row r="1750" spans="1:24" ht="15" customHeight="1">
      <c r="A1750" s="283"/>
      <c r="B1750" s="774" t="str">
        <f>IF('statement of marks'!$FO$3="","",'statement of marks'!$FO$3)</f>
        <v>PHYSICIAL EDUCATION</v>
      </c>
      <c r="C1750" s="784"/>
      <c r="D1750" s="783">
        <f>IF('statement of marks'!FO61="","",'statement of marks'!FO61)</f>
        <v>20</v>
      </c>
      <c r="E1750" s="783"/>
      <c r="F1750" s="783"/>
      <c r="G1750" s="783">
        <f>IF('statement of marks'!FP61="","",'statement of marks'!FP61)</f>
        <v>20</v>
      </c>
      <c r="H1750" s="783"/>
      <c r="I1750" s="783"/>
      <c r="J1750" s="783">
        <f>IF('statement of marks'!FR61="","",'statement of marks'!FR61)</f>
        <v>20</v>
      </c>
      <c r="K1750" s="783"/>
      <c r="L1750" s="783"/>
      <c r="M1750" s="783">
        <f>IF('statement of marks'!FQ61="","",'statement of marks'!FQ61)</f>
        <v>20</v>
      </c>
      <c r="N1750" s="783"/>
      <c r="O1750" s="783"/>
      <c r="P1750" s="783"/>
      <c r="Q1750" s="783">
        <f>IF('statement of marks'!FS61="","",'statement of marks'!FS61)</f>
        <v>20</v>
      </c>
      <c r="R1750" s="783"/>
      <c r="S1750" s="783"/>
      <c r="T1750" s="783"/>
      <c r="U1750" s="280"/>
      <c r="V1750" s="280">
        <f>IF('statement of marks'!FT61="","",'statement of marks'!FT61)</f>
        <v>100</v>
      </c>
      <c r="W1750" s="280">
        <f>IF('statement of marks'!FU61="","",'statement of marks'!FU61)</f>
        <v>100</v>
      </c>
      <c r="X1750" s="281" t="str">
        <f>IF('statement of marks'!FV61="","",'statement of marks'!FV61)</f>
        <v>A</v>
      </c>
    </row>
    <row r="1751" spans="1:24" ht="15" customHeight="1">
      <c r="A1751" s="283"/>
      <c r="B1751" s="771" t="s">
        <v>174</v>
      </c>
      <c r="C1751" s="774"/>
      <c r="D1751" s="792" t="str">
        <f>details!$DZ$3</f>
        <v>AUGUST</v>
      </c>
      <c r="E1751" s="792"/>
      <c r="F1751" s="792"/>
      <c r="G1751" s="792" t="str">
        <f>details!$ED$3</f>
        <v>OCTOBER</v>
      </c>
      <c r="H1751" s="792"/>
      <c r="I1751" s="792"/>
      <c r="J1751" s="792" t="str">
        <f>details!$EL$3</f>
        <v>FEBURARY</v>
      </c>
      <c r="K1751" s="792"/>
      <c r="L1751" s="792"/>
      <c r="M1751" s="792" t="str">
        <f>details!$EH$3</f>
        <v>DECEMBER</v>
      </c>
      <c r="N1751" s="792"/>
      <c r="O1751" s="792"/>
      <c r="P1751" s="792"/>
      <c r="Q1751" s="792" t="str">
        <f>details!$EP$3</f>
        <v>GRAND TOAL</v>
      </c>
      <c r="R1751" s="792"/>
      <c r="S1751" s="792"/>
      <c r="T1751" s="792"/>
      <c r="U1751" s="759" t="s">
        <v>119</v>
      </c>
      <c r="V1751" s="760"/>
      <c r="W1751" s="760"/>
      <c r="X1751" s="761"/>
    </row>
    <row r="1752" spans="1:24" ht="15" customHeight="1">
      <c r="A1752" s="283"/>
      <c r="B1752" s="774" t="s">
        <v>176</v>
      </c>
      <c r="C1752" s="784"/>
      <c r="D1752" s="826" t="str">
        <f>IF(details!EA61="","",details!EA61)</f>
        <v/>
      </c>
      <c r="E1752" s="826"/>
      <c r="F1752" s="826"/>
      <c r="G1752" s="826" t="str">
        <f>IF(details!EE61="","",details!EE61)</f>
        <v/>
      </c>
      <c r="H1752" s="826"/>
      <c r="I1752" s="826"/>
      <c r="J1752" s="826" t="str">
        <f>IF(details!EM61="","",details!EM61)</f>
        <v/>
      </c>
      <c r="K1752" s="826"/>
      <c r="L1752" s="826"/>
      <c r="M1752" s="826" t="str">
        <f>IF(details!EI61="","",details!EI61)</f>
        <v/>
      </c>
      <c r="N1752" s="826"/>
      <c r="O1752" s="826"/>
      <c r="P1752" s="826"/>
      <c r="Q1752" s="826" t="str">
        <f>IF(details!EQ61="","",details!EQ61)</f>
        <v/>
      </c>
      <c r="R1752" s="826"/>
      <c r="S1752" s="826"/>
      <c r="T1752" s="826"/>
      <c r="U1752" s="762">
        <f>'statement of marks'!$HL$108</f>
        <v>45046</v>
      </c>
      <c r="V1752" s="763"/>
      <c r="W1752" s="763"/>
      <c r="X1752" s="764"/>
    </row>
    <row r="1753" spans="1:24" ht="15" customHeight="1">
      <c r="A1753" s="283"/>
      <c r="B1753" s="823" t="s">
        <v>175</v>
      </c>
      <c r="C1753" s="824"/>
      <c r="D1753" s="825" t="str">
        <f>IF(details!DZ61="","",details!DZ61)</f>
        <v/>
      </c>
      <c r="E1753" s="825"/>
      <c r="F1753" s="825"/>
      <c r="G1753" s="825" t="str">
        <f>IF(details!ED61="","",details!ED61)</f>
        <v/>
      </c>
      <c r="H1753" s="825"/>
      <c r="I1753" s="825"/>
      <c r="J1753" s="825" t="str">
        <f>IF(details!EL61="","",details!EL61)</f>
        <v/>
      </c>
      <c r="K1753" s="825"/>
      <c r="L1753" s="825"/>
      <c r="M1753" s="825" t="str">
        <f>IF(details!EH61="","",details!EH61)</f>
        <v/>
      </c>
      <c r="N1753" s="825"/>
      <c r="O1753" s="825"/>
      <c r="P1753" s="825"/>
      <c r="Q1753" s="825" t="str">
        <f>IF(details!EP61="","",details!EP61)</f>
        <v/>
      </c>
      <c r="R1753" s="825"/>
      <c r="S1753" s="825"/>
      <c r="T1753" s="825"/>
      <c r="U1753" s="759"/>
      <c r="V1753" s="760"/>
      <c r="W1753" s="760"/>
      <c r="X1753" s="761"/>
    </row>
    <row r="1754" spans="1:24" ht="15" customHeight="1">
      <c r="A1754" s="816"/>
      <c r="B1754" s="818" t="s">
        <v>235</v>
      </c>
      <c r="C1754" s="819"/>
      <c r="D1754" s="813" t="s">
        <v>190</v>
      </c>
      <c r="E1754" s="813"/>
      <c r="F1754" s="813"/>
      <c r="G1754" s="813" t="s">
        <v>191</v>
      </c>
      <c r="H1754" s="813"/>
      <c r="I1754" s="813"/>
      <c r="J1754" s="813" t="s">
        <v>148</v>
      </c>
      <c r="K1754" s="813"/>
      <c r="L1754" s="813"/>
      <c r="M1754" s="813" t="s">
        <v>224</v>
      </c>
      <c r="N1754" s="813"/>
      <c r="O1754" s="813"/>
      <c r="P1754" s="813"/>
      <c r="Q1754" s="822" t="s">
        <v>196</v>
      </c>
      <c r="R1754" s="822"/>
      <c r="S1754" s="822"/>
      <c r="T1754" s="822"/>
      <c r="U1754" s="813" t="s">
        <v>233</v>
      </c>
      <c r="V1754" s="813"/>
      <c r="W1754" s="813"/>
      <c r="X1754" s="815"/>
    </row>
    <row r="1755" spans="1:24" ht="15" customHeight="1">
      <c r="A1755" s="817"/>
      <c r="B1755" s="820"/>
      <c r="C1755" s="821"/>
      <c r="D1755" s="813">
        <f>'statement of marks'!HJ61</f>
        <v>1200</v>
      </c>
      <c r="E1755" s="813"/>
      <c r="F1755" s="813"/>
      <c r="G1755" s="813">
        <f>'statement of marks'!HK61</f>
        <v>1080</v>
      </c>
      <c r="H1755" s="813"/>
      <c r="I1755" s="813"/>
      <c r="J1755" s="814">
        <f>'statement of marks'!HL61</f>
        <v>90</v>
      </c>
      <c r="K1755" s="814"/>
      <c r="L1755" s="814"/>
      <c r="M1755" s="813" t="str">
        <f>'statement of marks'!HO61</f>
        <v>A</v>
      </c>
      <c r="N1755" s="813"/>
      <c r="O1755" s="813"/>
      <c r="P1755" s="813"/>
      <c r="Q1755" s="813">
        <f>'statement of marks'!HN61</f>
        <v>7.9999999999999947</v>
      </c>
      <c r="R1755" s="813"/>
      <c r="S1755" s="813"/>
      <c r="T1755" s="813"/>
      <c r="U1755" s="813" t="str">
        <f>'statement of marks'!HI61</f>
        <v>PASSED</v>
      </c>
      <c r="V1755" s="813"/>
      <c r="W1755" s="813"/>
      <c r="X1755" s="815"/>
    </row>
    <row r="1756" spans="1:24" ht="15" customHeight="1">
      <c r="A1756" s="283"/>
      <c r="B1756" s="811" t="s">
        <v>177</v>
      </c>
      <c r="C1756" s="812"/>
      <c r="D1756" s="792"/>
      <c r="E1756" s="792"/>
      <c r="F1756" s="792"/>
      <c r="G1756" s="792"/>
      <c r="H1756" s="792"/>
      <c r="I1756" s="792"/>
      <c r="J1756" s="792"/>
      <c r="K1756" s="792"/>
      <c r="L1756" s="792"/>
      <c r="M1756" s="792"/>
      <c r="N1756" s="792"/>
      <c r="O1756" s="792"/>
      <c r="P1756" s="792"/>
      <c r="Q1756" s="792"/>
      <c r="R1756" s="792"/>
      <c r="S1756" s="792"/>
      <c r="T1756" s="792"/>
      <c r="U1756" s="793"/>
      <c r="V1756" s="794"/>
      <c r="W1756" s="794"/>
      <c r="X1756" s="804"/>
    </row>
    <row r="1757" spans="1:24" ht="15" customHeight="1">
      <c r="A1757" s="283"/>
      <c r="B1757" s="809" t="s">
        <v>162</v>
      </c>
      <c r="C1757" s="810"/>
      <c r="D1757" s="792"/>
      <c r="E1757" s="792"/>
      <c r="F1757" s="792"/>
      <c r="G1757" s="792"/>
      <c r="H1757" s="792"/>
      <c r="I1757" s="792"/>
      <c r="J1757" s="792"/>
      <c r="K1757" s="792"/>
      <c r="L1757" s="792"/>
      <c r="M1757" s="792"/>
      <c r="N1757" s="792"/>
      <c r="O1757" s="792"/>
      <c r="P1757" s="792"/>
      <c r="Q1757" s="792"/>
      <c r="R1757" s="792"/>
      <c r="S1757" s="792"/>
      <c r="T1757" s="792"/>
      <c r="U1757" s="796"/>
      <c r="V1757" s="797"/>
      <c r="W1757" s="797"/>
      <c r="X1757" s="805"/>
    </row>
    <row r="1758" spans="1:24" ht="15" customHeight="1">
      <c r="A1758" s="283"/>
      <c r="B1758" s="811" t="s">
        <v>163</v>
      </c>
      <c r="C1758" s="812"/>
      <c r="D1758" s="792"/>
      <c r="E1758" s="792"/>
      <c r="F1758" s="792"/>
      <c r="G1758" s="792"/>
      <c r="H1758" s="792"/>
      <c r="I1758" s="792"/>
      <c r="J1758" s="792"/>
      <c r="K1758" s="792"/>
      <c r="L1758" s="792"/>
      <c r="M1758" s="792"/>
      <c r="N1758" s="792"/>
      <c r="O1758" s="792"/>
      <c r="P1758" s="792"/>
      <c r="Q1758" s="793" t="s">
        <v>225</v>
      </c>
      <c r="R1758" s="794"/>
      <c r="S1758" s="794"/>
      <c r="T1758" s="795"/>
      <c r="U1758" s="806"/>
      <c r="V1758" s="807"/>
      <c r="W1758" s="807"/>
      <c r="X1758" s="808"/>
    </row>
    <row r="1759" spans="1:24" ht="15" customHeight="1">
      <c r="A1759" s="283"/>
      <c r="B1759" s="802" t="s">
        <v>164</v>
      </c>
      <c r="C1759" s="803"/>
      <c r="D1759" s="792"/>
      <c r="E1759" s="792"/>
      <c r="F1759" s="792"/>
      <c r="G1759" s="792"/>
      <c r="H1759" s="792"/>
      <c r="I1759" s="792"/>
      <c r="J1759" s="792"/>
      <c r="K1759" s="792"/>
      <c r="L1759" s="792"/>
      <c r="M1759" s="792"/>
      <c r="N1759" s="792"/>
      <c r="O1759" s="792"/>
      <c r="P1759" s="792"/>
      <c r="Q1759" s="796"/>
      <c r="R1759" s="797"/>
      <c r="S1759" s="797"/>
      <c r="T1759" s="798"/>
      <c r="U1759" s="785" t="s">
        <v>164</v>
      </c>
      <c r="V1759" s="785"/>
      <c r="W1759" s="785"/>
      <c r="X1759" s="786"/>
    </row>
    <row r="1760" spans="1:24" ht="15" customHeight="1" thickBot="1">
      <c r="A1760" s="282"/>
      <c r="B1760" s="787" t="s">
        <v>226</v>
      </c>
      <c r="C1760" s="788"/>
      <c r="D1760" s="789"/>
      <c r="E1760" s="789"/>
      <c r="F1760" s="789"/>
      <c r="G1760" s="789"/>
      <c r="H1760" s="789"/>
      <c r="I1760" s="789"/>
      <c r="J1760" s="789"/>
      <c r="K1760" s="789"/>
      <c r="L1760" s="789"/>
      <c r="M1760" s="789"/>
      <c r="N1760" s="789"/>
      <c r="O1760" s="789"/>
      <c r="P1760" s="789"/>
      <c r="Q1760" s="799"/>
      <c r="R1760" s="800"/>
      <c r="S1760" s="800"/>
      <c r="T1760" s="801"/>
      <c r="U1760" s="790" t="s">
        <v>180</v>
      </c>
      <c r="V1760" s="790"/>
      <c r="W1760" s="790"/>
      <c r="X1760" s="791"/>
    </row>
    <row r="1761" spans="1:24" ht="15" customHeight="1">
      <c r="A1761" s="285"/>
      <c r="B1761" s="765" t="s">
        <v>179</v>
      </c>
      <c r="C1761" s="766"/>
      <c r="D1761" s="766"/>
      <c r="E1761" s="766"/>
      <c r="F1761" s="766"/>
      <c r="G1761" s="766"/>
      <c r="H1761" s="766"/>
      <c r="I1761" s="766"/>
      <c r="J1761" s="766"/>
      <c r="K1761" s="766"/>
      <c r="L1761" s="766"/>
      <c r="M1761" s="766"/>
      <c r="N1761" s="766"/>
      <c r="O1761" s="766"/>
      <c r="P1761" s="766"/>
      <c r="Q1761" s="766"/>
      <c r="R1761" s="766"/>
      <c r="S1761" s="766"/>
      <c r="T1761" s="766"/>
      <c r="U1761" s="766"/>
      <c r="V1761" s="766"/>
      <c r="W1761" s="766"/>
      <c r="X1761" s="767"/>
    </row>
    <row r="1762" spans="1:24" ht="15" customHeight="1">
      <c r="A1762" s="283"/>
      <c r="B1762" s="768" t="str">
        <f>IF('statement of marks'!$A$1="","",'statement of marks'!$A$1)</f>
        <v>GOVT. HR. SEC. SCHOOL, MARJEEVI, NIMBAHERA</v>
      </c>
      <c r="C1762" s="769"/>
      <c r="D1762" s="769"/>
      <c r="E1762" s="769"/>
      <c r="F1762" s="769"/>
      <c r="G1762" s="769"/>
      <c r="H1762" s="769"/>
      <c r="I1762" s="769"/>
      <c r="J1762" s="769"/>
      <c r="K1762" s="769"/>
      <c r="L1762" s="769"/>
      <c r="M1762" s="769"/>
      <c r="N1762" s="769"/>
      <c r="O1762" s="769"/>
      <c r="P1762" s="769"/>
      <c r="Q1762" s="769"/>
      <c r="R1762" s="769"/>
      <c r="S1762" s="769"/>
      <c r="T1762" s="769"/>
      <c r="U1762" s="769"/>
      <c r="V1762" s="769"/>
      <c r="W1762" s="769"/>
      <c r="X1762" s="770"/>
    </row>
    <row r="1763" spans="1:24" ht="15" customHeight="1">
      <c r="A1763" s="283"/>
      <c r="B1763" s="771" t="s">
        <v>118</v>
      </c>
      <c r="C1763" s="771"/>
      <c r="D1763" s="771" t="str">
        <f>IF('statement of marks'!$H$3="","",'statement of marks'!$H$3)</f>
        <v>2022-23</v>
      </c>
      <c r="E1763" s="771"/>
      <c r="F1763" s="771"/>
      <c r="G1763" s="771"/>
      <c r="H1763" s="771"/>
      <c r="I1763" s="771"/>
      <c r="J1763" s="771"/>
      <c r="K1763" s="771"/>
      <c r="L1763" s="771"/>
      <c r="M1763" s="771"/>
      <c r="N1763" s="771"/>
      <c r="O1763" s="771"/>
      <c r="P1763" s="771"/>
      <c r="Q1763" s="771"/>
      <c r="R1763" s="771"/>
      <c r="S1763" s="771"/>
      <c r="T1763" s="771"/>
      <c r="U1763" s="771"/>
      <c r="V1763" s="771"/>
      <c r="W1763" s="771"/>
      <c r="X1763" s="772"/>
    </row>
    <row r="1764" spans="1:24" ht="15" customHeight="1">
      <c r="A1764" s="283"/>
      <c r="B1764" s="771" t="s">
        <v>158</v>
      </c>
      <c r="C1764" s="771"/>
      <c r="D1764" s="771" t="str">
        <f>IF('statement of marks'!I62="","",'statement of marks'!I62)</f>
        <v>A56</v>
      </c>
      <c r="E1764" s="771"/>
      <c r="F1764" s="771"/>
      <c r="G1764" s="771"/>
      <c r="H1764" s="771"/>
      <c r="I1764" s="771"/>
      <c r="J1764" s="771"/>
      <c r="K1764" s="771"/>
      <c r="L1764" s="771"/>
      <c r="M1764" s="771"/>
      <c r="N1764" s="771"/>
      <c r="O1764" s="771"/>
      <c r="P1764" s="771"/>
      <c r="Q1764" s="771"/>
      <c r="R1764" s="771"/>
      <c r="S1764" s="771"/>
      <c r="T1764" s="771"/>
      <c r="U1764" s="771"/>
      <c r="V1764" s="771"/>
      <c r="W1764" s="771"/>
      <c r="X1764" s="772"/>
    </row>
    <row r="1765" spans="1:24" ht="15" customHeight="1">
      <c r="A1765" s="283"/>
      <c r="B1765" s="771" t="s">
        <v>20</v>
      </c>
      <c r="C1765" s="771"/>
      <c r="D1765" s="771" t="str">
        <f>IF('statement of marks'!J62="","",'statement of marks'!J62)</f>
        <v>B56</v>
      </c>
      <c r="E1765" s="771"/>
      <c r="F1765" s="771"/>
      <c r="G1765" s="771"/>
      <c r="H1765" s="771"/>
      <c r="I1765" s="771"/>
      <c r="J1765" s="771"/>
      <c r="K1765" s="771"/>
      <c r="L1765" s="771"/>
      <c r="M1765" s="771"/>
      <c r="N1765" s="771"/>
      <c r="O1765" s="771"/>
      <c r="P1765" s="771"/>
      <c r="Q1765" s="771"/>
      <c r="R1765" s="771"/>
      <c r="S1765" s="771"/>
      <c r="T1765" s="771"/>
      <c r="U1765" s="771"/>
      <c r="V1765" s="771"/>
      <c r="W1765" s="771"/>
      <c r="X1765" s="772"/>
    </row>
    <row r="1766" spans="1:24" ht="15" customHeight="1">
      <c r="A1766" s="283"/>
      <c r="B1766" s="773" t="s">
        <v>21</v>
      </c>
      <c r="C1766" s="773"/>
      <c r="D1766" s="773" t="str">
        <f>IF('statement of marks'!K62="","",'statement of marks'!K62)</f>
        <v>C56</v>
      </c>
      <c r="E1766" s="773"/>
      <c r="F1766" s="773"/>
      <c r="G1766" s="771"/>
      <c r="H1766" s="771"/>
      <c r="I1766" s="771"/>
      <c r="J1766" s="771"/>
      <c r="K1766" s="771"/>
      <c r="L1766" s="771"/>
      <c r="M1766" s="771"/>
      <c r="N1766" s="771"/>
      <c r="O1766" s="771"/>
      <c r="P1766" s="771"/>
      <c r="Q1766" s="771"/>
      <c r="R1766" s="771"/>
      <c r="S1766" s="771"/>
      <c r="T1766" s="771"/>
      <c r="U1766" s="771"/>
      <c r="V1766" s="771"/>
      <c r="W1766" s="771"/>
      <c r="X1766" s="772"/>
    </row>
    <row r="1767" spans="1:24" ht="15" customHeight="1">
      <c r="A1767" s="283"/>
      <c r="B1767" s="771" t="s">
        <v>159</v>
      </c>
      <c r="C1767" s="771"/>
      <c r="D1767" s="771" t="str">
        <f>IF('statement of marks'!$G$3="","",'statement of marks'!$G$3)</f>
        <v>6 A</v>
      </c>
      <c r="E1767" s="771"/>
      <c r="F1767" s="774"/>
      <c r="G1767" s="775" t="s">
        <v>160</v>
      </c>
      <c r="H1767" s="775"/>
      <c r="I1767" s="775"/>
      <c r="J1767" s="775">
        <f>IF('statement of marks'!D62="","",'statement of marks'!D62)</f>
        <v>856</v>
      </c>
      <c r="K1767" s="775"/>
      <c r="L1767" s="775"/>
      <c r="M1767" s="776" t="s">
        <v>79</v>
      </c>
      <c r="N1767" s="938"/>
      <c r="O1767" s="775"/>
      <c r="P1767" s="775"/>
      <c r="Q1767" s="775" t="str">
        <f>IF('statement of marks'!F62="","",'statement of marks'!F62)</f>
        <v/>
      </c>
      <c r="R1767" s="775"/>
      <c r="S1767" s="775"/>
      <c r="T1767" s="777"/>
      <c r="U1767" s="778" t="str">
        <f>IF('statement of marks'!$I$3="","",'statement of marks'!$I$3)</f>
        <v>SCHOOL DISE CODE</v>
      </c>
      <c r="V1767" s="779"/>
      <c r="W1767" s="779"/>
      <c r="X1767" s="780"/>
    </row>
    <row r="1768" spans="1:24" ht="15" customHeight="1">
      <c r="A1768" s="283"/>
      <c r="B1768" s="263" t="s">
        <v>172</v>
      </c>
      <c r="C1768" s="264"/>
      <c r="D1768" s="781" t="str">
        <f>IF('statement of marks'!G62="","",'statement of marks'!G62)</f>
        <v/>
      </c>
      <c r="E1768" s="782"/>
      <c r="F1768" s="782"/>
      <c r="G1768" s="834" t="str">
        <f>IF('statement of marks'!H62="","",'statement of marks'!H62)</f>
        <v/>
      </c>
      <c r="H1768" s="834"/>
      <c r="I1768" s="834"/>
      <c r="J1768" s="834"/>
      <c r="K1768" s="834"/>
      <c r="L1768" s="834"/>
      <c r="M1768" s="834"/>
      <c r="N1768" s="834"/>
      <c r="O1768" s="834"/>
      <c r="P1768" s="834"/>
      <c r="Q1768" s="834"/>
      <c r="R1768" s="834"/>
      <c r="S1768" s="834"/>
      <c r="T1768" s="835"/>
      <c r="U1768" s="774" t="str">
        <f>IF('statement of marks'!$J$3="","",'statement of marks'!$J$3)</f>
        <v>08291009401</v>
      </c>
      <c r="V1768" s="784"/>
      <c r="W1768" s="784"/>
      <c r="X1768" s="836"/>
    </row>
    <row r="1769" spans="1:24" ht="15" customHeight="1">
      <c r="A1769" s="283"/>
      <c r="B1769" s="265" t="s">
        <v>161</v>
      </c>
      <c r="C1769" s="266" t="s">
        <v>166</v>
      </c>
      <c r="D1769" s="837" t="s">
        <v>168</v>
      </c>
      <c r="E1769" s="837"/>
      <c r="F1769" s="837"/>
      <c r="G1769" s="837" t="s">
        <v>169</v>
      </c>
      <c r="H1769" s="837"/>
      <c r="I1769" s="837"/>
      <c r="J1769" s="837" t="s">
        <v>170</v>
      </c>
      <c r="K1769" s="837"/>
      <c r="L1769" s="837"/>
      <c r="M1769" s="838" t="s">
        <v>171</v>
      </c>
      <c r="N1769" s="838"/>
      <c r="O1769" s="838"/>
      <c r="P1769" s="838"/>
      <c r="Q1769" s="839" t="s">
        <v>217</v>
      </c>
      <c r="R1769" s="841" t="s">
        <v>91</v>
      </c>
      <c r="S1769" s="841"/>
      <c r="T1769" s="841"/>
      <c r="U1769" s="842"/>
      <c r="V1769" s="783" t="s">
        <v>218</v>
      </c>
      <c r="W1769" s="783"/>
      <c r="X1769" s="831"/>
    </row>
    <row r="1770" spans="1:24" ht="15" customHeight="1">
      <c r="A1770" s="283"/>
      <c r="B1770" s="265"/>
      <c r="C1770" s="266"/>
      <c r="D1770" s="267" t="s">
        <v>219</v>
      </c>
      <c r="E1770" s="267" t="s">
        <v>220</v>
      </c>
      <c r="F1770" s="268" t="s">
        <v>221</v>
      </c>
      <c r="G1770" s="267" t="s">
        <v>219</v>
      </c>
      <c r="H1770" s="267" t="s">
        <v>220</v>
      </c>
      <c r="I1770" s="268" t="s">
        <v>221</v>
      </c>
      <c r="J1770" s="267" t="s">
        <v>219</v>
      </c>
      <c r="K1770" s="267" t="s">
        <v>220</v>
      </c>
      <c r="L1770" s="268" t="s">
        <v>221</v>
      </c>
      <c r="M1770" s="267" t="s">
        <v>219</v>
      </c>
      <c r="N1770" s="943" t="s">
        <v>332</v>
      </c>
      <c r="O1770" s="267" t="s">
        <v>220</v>
      </c>
      <c r="P1770" s="268" t="s">
        <v>221</v>
      </c>
      <c r="Q1770" s="840"/>
      <c r="R1770" s="267" t="s">
        <v>219</v>
      </c>
      <c r="S1770" s="943" t="s">
        <v>332</v>
      </c>
      <c r="T1770" s="267" t="s">
        <v>220</v>
      </c>
      <c r="U1770" s="268" t="s">
        <v>221</v>
      </c>
      <c r="V1770" s="269" t="s">
        <v>26</v>
      </c>
      <c r="W1770" s="270" t="s">
        <v>222</v>
      </c>
      <c r="X1770" s="271" t="s">
        <v>69</v>
      </c>
    </row>
    <row r="1771" spans="1:24" ht="15" customHeight="1">
      <c r="A1771" s="284"/>
      <c r="B1771" s="832" t="s">
        <v>167</v>
      </c>
      <c r="C1771" s="833"/>
      <c r="D1771" s="272">
        <f>IF('statement of marks'!L$6="","",'statement of marks'!L$6)</f>
        <v>5</v>
      </c>
      <c r="E1771" s="272">
        <f>IF('statement of marks'!M$6="","",'statement of marks'!M$6)</f>
        <v>5</v>
      </c>
      <c r="F1771" s="273">
        <f>IF('statement of marks'!N$6="","",'statement of marks'!N$6)</f>
        <v>10</v>
      </c>
      <c r="G1771" s="272">
        <f>IF('statement of marks'!O$6="","",'statement of marks'!O$6)</f>
        <v>5</v>
      </c>
      <c r="H1771" s="272">
        <f>IF('statement of marks'!P$6="","",'statement of marks'!P$6)</f>
        <v>5</v>
      </c>
      <c r="I1771" s="273">
        <f>IF('statement of marks'!Q$6="","",'statement of marks'!Q$6)</f>
        <v>10</v>
      </c>
      <c r="J1771" s="272">
        <f>IF('statement of marks'!R$6="","",'statement of marks'!R$6)</f>
        <v>5</v>
      </c>
      <c r="K1771" s="272">
        <f>IF('statement of marks'!S$6="","",'statement of marks'!S$6)</f>
        <v>5</v>
      </c>
      <c r="L1771" s="273">
        <f>IF('statement of marks'!T$6="","",'statement of marks'!T$6)</f>
        <v>10</v>
      </c>
      <c r="M1771" s="272">
        <f>IF('statement of marks'!V$6="","",'statement of marks'!V$6)</f>
        <v>30</v>
      </c>
      <c r="N1771" s="944">
        <f>IF('statement of marks'!W$6="","",'statement of marks'!W$6)</f>
        <v>30</v>
      </c>
      <c r="O1771" s="272">
        <f>IF('statement of marks'!X$6="","",'statement of marks'!X$6)</f>
        <v>10</v>
      </c>
      <c r="P1771" s="273">
        <f>IF('statement of marks'!Y$6="","",'statement of marks'!Y$6)</f>
        <v>70</v>
      </c>
      <c r="Q1771" s="274">
        <f>IF('statement of marks'!Z$6="","",'statement of marks'!Z$6)</f>
        <v>100</v>
      </c>
      <c r="R1771" s="272">
        <f>IF('statement of marks'!AA$6="","",'statement of marks'!AA$6)</f>
        <v>40</v>
      </c>
      <c r="S1771" s="944">
        <f>IF('statement of marks'!AB$6="","",'statement of marks'!AB$6)</f>
        <v>40</v>
      </c>
      <c r="T1771" s="272">
        <f>IF('statement of marks'!AC$6="","",'statement of marks'!AC$6)</f>
        <v>20</v>
      </c>
      <c r="U1771" s="273">
        <f>IF('statement of marks'!AD$6="","",'statement of marks'!AD$6)</f>
        <v>100</v>
      </c>
      <c r="V1771" s="275">
        <f>IF('statement of marks'!AE$6="","",'statement of marks'!AE$6)</f>
        <v>200</v>
      </c>
      <c r="W1771" s="272" t="str">
        <f>IF('statement of marks'!AF$6="","",'statement of marks'!AF$6)</f>
        <v/>
      </c>
      <c r="X1771" s="276" t="str">
        <f>IF('statement of marks'!AG$6="","",'statement of marks'!AG$6)</f>
        <v/>
      </c>
    </row>
    <row r="1772" spans="1:24" ht="15" customHeight="1">
      <c r="A1772" s="283"/>
      <c r="B1772" s="774" t="str">
        <f>IF('statement of marks'!$L$3="","",'statement of marks'!$L$3)</f>
        <v>HINDI</v>
      </c>
      <c r="C1772" s="784"/>
      <c r="D1772" s="270">
        <f>IF('statement of marks'!L62="","",'statement of marks'!L62)</f>
        <v>5</v>
      </c>
      <c r="E1772" s="270">
        <f>IF('statement of marks'!M62="","",'statement of marks'!M62)</f>
        <v>5</v>
      </c>
      <c r="F1772" s="277">
        <f>IF('statement of marks'!N62="","",'statement of marks'!N62)</f>
        <v>10</v>
      </c>
      <c r="G1772" s="270">
        <f>IF('statement of marks'!O62="","",'statement of marks'!O62)</f>
        <v>5</v>
      </c>
      <c r="H1772" s="270">
        <f>IF('statement of marks'!P62="","",'statement of marks'!P62)</f>
        <v>5</v>
      </c>
      <c r="I1772" s="277">
        <f>IF('statement of marks'!Q62="","",'statement of marks'!Q62)</f>
        <v>10</v>
      </c>
      <c r="J1772" s="270">
        <f>IF('statement of marks'!R62="","",'statement of marks'!R62)</f>
        <v>5</v>
      </c>
      <c r="K1772" s="270">
        <f>IF('statement of marks'!S62="","",'statement of marks'!S62)</f>
        <v>5</v>
      </c>
      <c r="L1772" s="277">
        <f>IF('statement of marks'!T62="","",'statement of marks'!T62)</f>
        <v>10</v>
      </c>
      <c r="M1772" s="270">
        <f>IF('statement of marks'!V62="","",'statement of marks'!V62)</f>
        <v>25</v>
      </c>
      <c r="N1772" s="944">
        <f>IF('statement of marks'!W62="","",'statement of marks'!W62)</f>
        <v>25</v>
      </c>
      <c r="O1772" s="270">
        <f>IF('statement of marks'!X62="","",'statement of marks'!X62)</f>
        <v>5</v>
      </c>
      <c r="P1772" s="277">
        <f>IF('statement of marks'!Y62="","",'statement of marks'!Y62)</f>
        <v>55</v>
      </c>
      <c r="Q1772" s="278">
        <f>IF('statement of marks'!Z62="","",'statement of marks'!Z62)</f>
        <v>85</v>
      </c>
      <c r="R1772" s="270">
        <f>IF('statement of marks'!AA62="","",'statement of marks'!AA62)</f>
        <v>25</v>
      </c>
      <c r="S1772" s="944">
        <f>IF('statement of marks'!AB62="","",'statement of marks'!AB62)</f>
        <v>25</v>
      </c>
      <c r="T1772" s="270">
        <f>IF('statement of marks'!AC62="","",'statement of marks'!AC62)</f>
        <v>20</v>
      </c>
      <c r="U1772" s="277">
        <f>IF('statement of marks'!AD62="","",'statement of marks'!AD62)</f>
        <v>70</v>
      </c>
      <c r="V1772" s="279">
        <f>IF('statement of marks'!AE62="","",'statement of marks'!AE62)</f>
        <v>155</v>
      </c>
      <c r="W1772" s="270">
        <f>IF('statement of marks'!AF62="","",'statement of marks'!AF62)</f>
        <v>78</v>
      </c>
      <c r="X1772" s="271" t="str">
        <f>IF('statement of marks'!AG62="","",'statement of marks'!AG62)</f>
        <v>B</v>
      </c>
    </row>
    <row r="1773" spans="1:24" ht="15" customHeight="1">
      <c r="A1773" s="283"/>
      <c r="B1773" s="774" t="str">
        <f>IF('statement of marks'!$AJ$3="","",'statement of marks'!$AJ$3)</f>
        <v>ENGLISH</v>
      </c>
      <c r="C1773" s="784"/>
      <c r="D1773" s="270">
        <f>IF('statement of marks'!AJ62="","",'statement of marks'!AJ62)</f>
        <v>5</v>
      </c>
      <c r="E1773" s="270">
        <f>IF('statement of marks'!AK62="","",'statement of marks'!AK62)</f>
        <v>5</v>
      </c>
      <c r="F1773" s="277">
        <f>IF('statement of marks'!AL62="","",'statement of marks'!AL62)</f>
        <v>10</v>
      </c>
      <c r="G1773" s="270">
        <f>IF('statement of marks'!AM62="","",'statement of marks'!AM62)</f>
        <v>5</v>
      </c>
      <c r="H1773" s="270">
        <f>IF('statement of marks'!AN62="","",'statement of marks'!AN62)</f>
        <v>5</v>
      </c>
      <c r="I1773" s="277">
        <f>IF('statement of marks'!AO62="","",'statement of marks'!AO62)</f>
        <v>10</v>
      </c>
      <c r="J1773" s="270">
        <f>IF('statement of marks'!AP62="","",'statement of marks'!AP62)</f>
        <v>5</v>
      </c>
      <c r="K1773" s="270">
        <f>IF('statement of marks'!AQ62="","",'statement of marks'!AQ62)</f>
        <v>5</v>
      </c>
      <c r="L1773" s="277">
        <f>IF('statement of marks'!AR62="","",'statement of marks'!AR62)</f>
        <v>10</v>
      </c>
      <c r="M1773" s="270">
        <f>IF('statement of marks'!AT62="","",'statement of marks'!AT62)</f>
        <v>25</v>
      </c>
      <c r="N1773" s="944">
        <f>IF('statement of marks'!AU62="","",'statement of marks'!AU62)</f>
        <v>25</v>
      </c>
      <c r="O1773" s="270">
        <f>IF('statement of marks'!AV62="","",'statement of marks'!AV62)</f>
        <v>5</v>
      </c>
      <c r="P1773" s="277">
        <f>IF('statement of marks'!AW62="","",'statement of marks'!AW62)</f>
        <v>55</v>
      </c>
      <c r="Q1773" s="278">
        <f>IF('statement of marks'!AX62="","",'statement of marks'!AX62)</f>
        <v>85</v>
      </c>
      <c r="R1773" s="270">
        <f>IF('statement of marks'!AY62="","",'statement of marks'!AY62)</f>
        <v>25</v>
      </c>
      <c r="S1773" s="944">
        <f>IF('statement of marks'!AZ62="","",'statement of marks'!AZ62)</f>
        <v>25</v>
      </c>
      <c r="T1773" s="270">
        <f>IF('statement of marks'!BA62="","",'statement of marks'!BA62)</f>
        <v>20</v>
      </c>
      <c r="U1773" s="277">
        <f>IF('statement of marks'!BB62="","",'statement of marks'!BB62)</f>
        <v>70</v>
      </c>
      <c r="V1773" s="279">
        <f>IF('statement of marks'!BC62="","",'statement of marks'!BC62)</f>
        <v>155</v>
      </c>
      <c r="W1773" s="270">
        <f>IF('statement of marks'!BD62="","",'statement of marks'!BD62)</f>
        <v>78</v>
      </c>
      <c r="X1773" s="271" t="str">
        <f>IF('statement of marks'!BE62="","",'statement of marks'!BE62)</f>
        <v>B</v>
      </c>
    </row>
    <row r="1774" spans="1:24" ht="15" customHeight="1">
      <c r="A1774" s="283"/>
      <c r="B1774" s="774" t="str">
        <f>IF('statement of marks'!BH62="s","SANSKRIT",IF('statement of marks'!BH62="u","URDU",IF('statement of marks'!BH62="g","GUJRATI",IF('statement of marks'!BH62="p","PUNJABI",IF('statement of marks'!BH62="sd","fla/kh","THIRD LANGUAGE")))))</f>
        <v>SANSKRIT</v>
      </c>
      <c r="C1774" s="784"/>
      <c r="D1774" s="270">
        <f>IF('statement of marks'!BI62="","",'statement of marks'!BI62)</f>
        <v>5</v>
      </c>
      <c r="E1774" s="270">
        <f>IF('statement of marks'!BJ62="","",'statement of marks'!BJ62)</f>
        <v>5</v>
      </c>
      <c r="F1774" s="277">
        <f>IF('statement of marks'!BK62="","",'statement of marks'!BK62)</f>
        <v>10</v>
      </c>
      <c r="G1774" s="270">
        <f>IF('statement of marks'!BL62="","",'statement of marks'!BL62)</f>
        <v>5</v>
      </c>
      <c r="H1774" s="270">
        <f>IF('statement of marks'!BM62="","",'statement of marks'!BM62)</f>
        <v>5</v>
      </c>
      <c r="I1774" s="277">
        <f>IF('statement of marks'!BN62="","",'statement of marks'!BN62)</f>
        <v>10</v>
      </c>
      <c r="J1774" s="270">
        <f>IF('statement of marks'!BO62="","",'statement of marks'!BO62)</f>
        <v>5</v>
      </c>
      <c r="K1774" s="270">
        <f>IF('statement of marks'!BP62="","",'statement of marks'!BP62)</f>
        <v>5</v>
      </c>
      <c r="L1774" s="277">
        <f>IF('statement of marks'!BQ62="","",'statement of marks'!BQ62)</f>
        <v>10</v>
      </c>
      <c r="M1774" s="270">
        <f>IF('statement of marks'!BS62="","",'statement of marks'!BS62)</f>
        <v>50</v>
      </c>
      <c r="N1774" s="944"/>
      <c r="O1774" s="270">
        <f>IF('statement of marks'!BT62="","",'statement of marks'!BT62)</f>
        <v>20</v>
      </c>
      <c r="P1774" s="277">
        <f>IF('statement of marks'!BU62="","",'statement of marks'!BU62)</f>
        <v>70</v>
      </c>
      <c r="Q1774" s="278">
        <f>IF('statement of marks'!BV62="","",'statement of marks'!BV62)</f>
        <v>100</v>
      </c>
      <c r="R1774" s="270">
        <f>IF('statement of marks'!BW62="","",'statement of marks'!BW62)</f>
        <v>70</v>
      </c>
      <c r="S1774" s="944"/>
      <c r="T1774" s="270">
        <f>IF('statement of marks'!BX62="","",'statement of marks'!BX62)</f>
        <v>30</v>
      </c>
      <c r="U1774" s="277">
        <f>IF('statement of marks'!BY62="","",'statement of marks'!BY62)</f>
        <v>100</v>
      </c>
      <c r="V1774" s="279">
        <f>IF('statement of marks'!BZ62="","",'statement of marks'!BZ62)</f>
        <v>200</v>
      </c>
      <c r="W1774" s="270">
        <f>IF('statement of marks'!CA62="","",'statement of marks'!CA62)</f>
        <v>100</v>
      </c>
      <c r="X1774" s="271" t="str">
        <f>IF('statement of marks'!CB62="","",'statement of marks'!CB62)</f>
        <v>A</v>
      </c>
    </row>
    <row r="1775" spans="1:24" ht="15" customHeight="1">
      <c r="A1775" s="283"/>
      <c r="B1775" s="774" t="str">
        <f>IF('statement of marks'!$CE$3="","",'statement of marks'!$CE$3)</f>
        <v>MATHEMATICS</v>
      </c>
      <c r="C1775" s="784"/>
      <c r="D1775" s="270">
        <f>IF('statement of marks'!CE62="","",'statement of marks'!CE62)</f>
        <v>5</v>
      </c>
      <c r="E1775" s="270">
        <f>IF('statement of marks'!CF62="","",'statement of marks'!CF62)</f>
        <v>5</v>
      </c>
      <c r="F1775" s="277">
        <f>IF('statement of marks'!CG62="","",'statement of marks'!CG62)</f>
        <v>10</v>
      </c>
      <c r="G1775" s="270">
        <f>IF('statement of marks'!CH62="","",'statement of marks'!CH62)</f>
        <v>5</v>
      </c>
      <c r="H1775" s="270">
        <f>IF('statement of marks'!CI62="","",'statement of marks'!CI62)</f>
        <v>5</v>
      </c>
      <c r="I1775" s="277">
        <f>IF('statement of marks'!CJ62="","",'statement of marks'!CJ62)</f>
        <v>10</v>
      </c>
      <c r="J1775" s="270">
        <f>IF('statement of marks'!CK62="","",'statement of marks'!CK62)</f>
        <v>5</v>
      </c>
      <c r="K1775" s="270">
        <f>IF('statement of marks'!CL62="","",'statement of marks'!CL62)</f>
        <v>5</v>
      </c>
      <c r="L1775" s="277">
        <f>IF('statement of marks'!CM62="","",'statement of marks'!CM62)</f>
        <v>10</v>
      </c>
      <c r="M1775" s="270">
        <f>IF('statement of marks'!CO62="","",'statement of marks'!CO62)</f>
        <v>25</v>
      </c>
      <c r="N1775" s="944">
        <f>IF('statement of marks'!CP62="","",'statement of marks'!CP62)</f>
        <v>25</v>
      </c>
      <c r="O1775" s="270">
        <f>IF('statement of marks'!CQ62="","",'statement of marks'!CQ62)</f>
        <v>5</v>
      </c>
      <c r="P1775" s="277">
        <f>IF('statement of marks'!CR62="","",'statement of marks'!CR62)</f>
        <v>55</v>
      </c>
      <c r="Q1775" s="278">
        <f>IF('statement of marks'!CS62="","",'statement of marks'!CS62)</f>
        <v>85</v>
      </c>
      <c r="R1775" s="270">
        <f>IF('statement of marks'!CT62="","",'statement of marks'!CT62)</f>
        <v>25</v>
      </c>
      <c r="S1775" s="944">
        <f>IF('statement of marks'!CU62="","",'statement of marks'!CU62)</f>
        <v>25</v>
      </c>
      <c r="T1775" s="270">
        <f>IF('statement of marks'!CV62="","",'statement of marks'!CV62)</f>
        <v>20</v>
      </c>
      <c r="U1775" s="277">
        <f>IF('statement of marks'!CW62="","",'statement of marks'!CW62)</f>
        <v>70</v>
      </c>
      <c r="V1775" s="279">
        <f>IF('statement of marks'!CX62="","",'statement of marks'!CX62)</f>
        <v>155</v>
      </c>
      <c r="W1775" s="270">
        <f>IF('statement of marks'!CY62="","",'statement of marks'!CY62)</f>
        <v>78</v>
      </c>
      <c r="X1775" s="271" t="str">
        <f>IF('statement of marks'!CZ62="","",'statement of marks'!CZ62)</f>
        <v>B</v>
      </c>
    </row>
    <row r="1776" spans="1:24" ht="15" customHeight="1">
      <c r="A1776" s="283"/>
      <c r="B1776" s="774" t="str">
        <f>IF('statement of marks'!$DC$3="","",'statement of marks'!$DC$3)</f>
        <v>SCIENCE</v>
      </c>
      <c r="C1776" s="784"/>
      <c r="D1776" s="270">
        <f>IF('statement of marks'!DC62="","",'statement of marks'!DC62)</f>
        <v>5</v>
      </c>
      <c r="E1776" s="270">
        <f>IF('statement of marks'!DD62="","",'statement of marks'!DD62)</f>
        <v>5</v>
      </c>
      <c r="F1776" s="277">
        <f>IF('statement of marks'!DE62="","",'statement of marks'!DE62)</f>
        <v>10</v>
      </c>
      <c r="G1776" s="270">
        <f>IF('statement of marks'!DF62="","",'statement of marks'!DF62)</f>
        <v>5</v>
      </c>
      <c r="H1776" s="270">
        <f>IF('statement of marks'!DG62="","",'statement of marks'!DG62)</f>
        <v>5</v>
      </c>
      <c r="I1776" s="277">
        <f>IF('statement of marks'!DH62="","",'statement of marks'!DH62)</f>
        <v>10</v>
      </c>
      <c r="J1776" s="270">
        <f>IF('statement of marks'!DI62="","",'statement of marks'!DI62)</f>
        <v>5</v>
      </c>
      <c r="K1776" s="270">
        <f>IF('statement of marks'!DJ62="","",'statement of marks'!DJ62)</f>
        <v>5</v>
      </c>
      <c r="L1776" s="277">
        <f>IF('statement of marks'!DK62="","",'statement of marks'!DK62)</f>
        <v>10</v>
      </c>
      <c r="M1776" s="270">
        <f>IF('statement of marks'!DM62="","",'statement of marks'!DM62)</f>
        <v>50</v>
      </c>
      <c r="N1776" s="944"/>
      <c r="O1776" s="270">
        <f>IF('statement of marks'!DN62="","",'statement of marks'!DN62)</f>
        <v>20</v>
      </c>
      <c r="P1776" s="277">
        <f>IF('statement of marks'!DO62="","",'statement of marks'!DO62)</f>
        <v>70</v>
      </c>
      <c r="Q1776" s="278">
        <f>IF('statement of marks'!DP62="","",'statement of marks'!DP62)</f>
        <v>100</v>
      </c>
      <c r="R1776" s="270">
        <f>IF('statement of marks'!DQ62="","",'statement of marks'!DQ62)</f>
        <v>70</v>
      </c>
      <c r="S1776" s="944"/>
      <c r="T1776" s="270">
        <f>IF('statement of marks'!DR62="","",'statement of marks'!DR62)</f>
        <v>30</v>
      </c>
      <c r="U1776" s="277">
        <f>IF('statement of marks'!DS62="","",'statement of marks'!DS62)</f>
        <v>100</v>
      </c>
      <c r="V1776" s="279">
        <f>IF('statement of marks'!DT62="","",'statement of marks'!DT62)</f>
        <v>200</v>
      </c>
      <c r="W1776" s="270">
        <f>IF('statement of marks'!DU62="","",'statement of marks'!DU62)</f>
        <v>100</v>
      </c>
      <c r="X1776" s="271" t="str">
        <f>IF('statement of marks'!DV62="","",'statement of marks'!DV62)</f>
        <v>A</v>
      </c>
    </row>
    <row r="1777" spans="1:24" ht="15" customHeight="1">
      <c r="A1777" s="283"/>
      <c r="B1777" s="774" t="str">
        <f>IF('statement of marks'!$DY$3="","",'statement of marks'!$DY$3)</f>
        <v>SOCIAL STUDIES</v>
      </c>
      <c r="C1777" s="784"/>
      <c r="D1777" s="270">
        <f>IF('statement of marks'!DY62="","",'statement of marks'!DY62)</f>
        <v>5</v>
      </c>
      <c r="E1777" s="270">
        <f>IF('statement of marks'!DZ62="","",'statement of marks'!DZ62)</f>
        <v>5</v>
      </c>
      <c r="F1777" s="277">
        <f>IF('statement of marks'!EA62="","",'statement of marks'!EA62)</f>
        <v>10</v>
      </c>
      <c r="G1777" s="270">
        <f>IF('statement of marks'!EB62="","",'statement of marks'!EB62)</f>
        <v>5</v>
      </c>
      <c r="H1777" s="270">
        <f>IF('statement of marks'!EC62="","",'statement of marks'!EC62)</f>
        <v>5</v>
      </c>
      <c r="I1777" s="277">
        <f>IF('statement of marks'!ED62="","",'statement of marks'!ED62)</f>
        <v>10</v>
      </c>
      <c r="J1777" s="270">
        <f>IF('statement of marks'!EE62="","",'statement of marks'!EE62)</f>
        <v>5</v>
      </c>
      <c r="K1777" s="270">
        <f>IF('statement of marks'!EF62="","",'statement of marks'!EF62)</f>
        <v>5</v>
      </c>
      <c r="L1777" s="277">
        <f>IF('statement of marks'!EG62="","",'statement of marks'!EG62)</f>
        <v>10</v>
      </c>
      <c r="M1777" s="270">
        <f>IF('statement of marks'!EI62="","",'statement of marks'!EI62)</f>
        <v>50</v>
      </c>
      <c r="N1777" s="944"/>
      <c r="O1777" s="270">
        <f>IF('statement of marks'!EJ62="","",'statement of marks'!EJ62)</f>
        <v>20</v>
      </c>
      <c r="P1777" s="277">
        <f>IF('statement of marks'!EK62="","",'statement of marks'!EK62)</f>
        <v>70</v>
      </c>
      <c r="Q1777" s="278">
        <f>IF('statement of marks'!EL62="","",'statement of marks'!EL62)</f>
        <v>100</v>
      </c>
      <c r="R1777" s="270">
        <f>IF('statement of marks'!EM62="","",'statement of marks'!EM62)</f>
        <v>70</v>
      </c>
      <c r="S1777" s="944"/>
      <c r="T1777" s="270">
        <f>IF('statement of marks'!EN62="","",'statement of marks'!EN62)</f>
        <v>30</v>
      </c>
      <c r="U1777" s="277">
        <f>IF('statement of marks'!EO62="","",'statement of marks'!EO62)</f>
        <v>100</v>
      </c>
      <c r="V1777" s="279">
        <f>IF('statement of marks'!EP62="","",'statement of marks'!EP62)</f>
        <v>200</v>
      </c>
      <c r="W1777" s="270">
        <f>IF('statement of marks'!EQ62="","",'statement of marks'!EQ62)</f>
        <v>100</v>
      </c>
      <c r="X1777" s="271" t="str">
        <f>IF('statement of marks'!ER62="","",'statement of marks'!ER62)</f>
        <v>A</v>
      </c>
    </row>
    <row r="1778" spans="1:24" ht="15" customHeight="1">
      <c r="A1778" s="283"/>
      <c r="B1778" s="774" t="s">
        <v>173</v>
      </c>
      <c r="C1778" s="784"/>
      <c r="D1778" s="792" t="s">
        <v>168</v>
      </c>
      <c r="E1778" s="792"/>
      <c r="F1778" s="792"/>
      <c r="G1778" s="792" t="s">
        <v>169</v>
      </c>
      <c r="H1778" s="792"/>
      <c r="I1778" s="792"/>
      <c r="J1778" s="792" t="s">
        <v>178</v>
      </c>
      <c r="K1778" s="792"/>
      <c r="L1778" s="792"/>
      <c r="M1778" s="792" t="s">
        <v>170</v>
      </c>
      <c r="N1778" s="792"/>
      <c r="O1778" s="792"/>
      <c r="P1778" s="792"/>
      <c r="Q1778" s="792" t="s">
        <v>223</v>
      </c>
      <c r="R1778" s="792"/>
      <c r="S1778" s="792"/>
      <c r="T1778" s="792"/>
      <c r="U1778" s="280"/>
      <c r="V1778" s="792" t="s">
        <v>218</v>
      </c>
      <c r="W1778" s="792"/>
      <c r="X1778" s="827"/>
    </row>
    <row r="1779" spans="1:24" ht="15" customHeight="1">
      <c r="A1779" s="284"/>
      <c r="B1779" s="828" t="s">
        <v>167</v>
      </c>
      <c r="C1779" s="829"/>
      <c r="D1779" s="830">
        <f>IF('statement of marks'!EU$6="","",'statement of marks'!EU$6)</f>
        <v>20</v>
      </c>
      <c r="E1779" s="830"/>
      <c r="F1779" s="830"/>
      <c r="G1779" s="830">
        <f>IF('statement of marks'!EV$6="","",'statement of marks'!EV$6)</f>
        <v>20</v>
      </c>
      <c r="H1779" s="830"/>
      <c r="I1779" s="830"/>
      <c r="J1779" s="830">
        <f>IF('statement of marks'!EX$6="","",'statement of marks'!EX$6)</f>
        <v>20</v>
      </c>
      <c r="K1779" s="830"/>
      <c r="L1779" s="830"/>
      <c r="M1779" s="830">
        <f>IF('statement of marks'!EW$6="","",'statement of marks'!EW$6)</f>
        <v>20</v>
      </c>
      <c r="N1779" s="830"/>
      <c r="O1779" s="830"/>
      <c r="P1779" s="830"/>
      <c r="Q1779" s="830">
        <f>IF('statement of marks'!EY$6="","",'statement of marks'!EY$6)</f>
        <v>20</v>
      </c>
      <c r="R1779" s="830"/>
      <c r="S1779" s="830"/>
      <c r="T1779" s="830"/>
      <c r="U1779" s="289"/>
      <c r="V1779" s="272">
        <f>IF('statement of marks'!EZ$6="","",'statement of marks'!EZ$6)</f>
        <v>100</v>
      </c>
      <c r="W1779" s="272" t="s">
        <v>222</v>
      </c>
      <c r="X1779" s="276" t="s">
        <v>69</v>
      </c>
    </row>
    <row r="1780" spans="1:24" ht="15" customHeight="1">
      <c r="A1780" s="283"/>
      <c r="B1780" s="774" t="str">
        <f>IF('statement of marks'!$EU$3="","",'statement of marks'!$EU$3)</f>
        <v>WORK EXPERIENCE</v>
      </c>
      <c r="C1780" s="784"/>
      <c r="D1780" s="783">
        <f>IF('statement of marks'!EU62="","",'statement of marks'!EU62)</f>
        <v>20</v>
      </c>
      <c r="E1780" s="783"/>
      <c r="F1780" s="783"/>
      <c r="G1780" s="783">
        <f>IF('statement of marks'!EV62="","",'statement of marks'!EV62)</f>
        <v>20</v>
      </c>
      <c r="H1780" s="783"/>
      <c r="I1780" s="783"/>
      <c r="J1780" s="783">
        <f>IF('statement of marks'!EX62="","",'statement of marks'!EX62)</f>
        <v>20</v>
      </c>
      <c r="K1780" s="783"/>
      <c r="L1780" s="783"/>
      <c r="M1780" s="783">
        <f>IF('statement of marks'!EW62="","",'statement of marks'!EW62)</f>
        <v>20</v>
      </c>
      <c r="N1780" s="783"/>
      <c r="O1780" s="783"/>
      <c r="P1780" s="783"/>
      <c r="Q1780" s="783">
        <f>IF('statement of marks'!EY62="","",'statement of marks'!EY62)</f>
        <v>20</v>
      </c>
      <c r="R1780" s="783"/>
      <c r="S1780" s="783"/>
      <c r="T1780" s="783"/>
      <c r="U1780" s="280"/>
      <c r="V1780" s="280">
        <f>IF('statement of marks'!EZ62="","",'statement of marks'!EZ62)</f>
        <v>100</v>
      </c>
      <c r="W1780" s="280">
        <f>IF('statement of marks'!FA62="","",'statement of marks'!FA62)</f>
        <v>100</v>
      </c>
      <c r="X1780" s="281" t="str">
        <f>IF('statement of marks'!FB62="","",'statement of marks'!FB62)</f>
        <v>A</v>
      </c>
    </row>
    <row r="1781" spans="1:24" ht="15" customHeight="1">
      <c r="A1781" s="283"/>
      <c r="B1781" s="774" t="str">
        <f>IF('statement of marks'!$FE$3="","",'statement of marks'!$FE$3)</f>
        <v>ART EDUCATION</v>
      </c>
      <c r="C1781" s="784"/>
      <c r="D1781" s="783">
        <f>IF('statement of marks'!FE62="","",'statement of marks'!FE62)</f>
        <v>20</v>
      </c>
      <c r="E1781" s="783"/>
      <c r="F1781" s="783"/>
      <c r="G1781" s="783">
        <f>IF('statement of marks'!FF62="","",'statement of marks'!FF62)</f>
        <v>20</v>
      </c>
      <c r="H1781" s="783"/>
      <c r="I1781" s="783"/>
      <c r="J1781" s="783">
        <f>IF('statement of marks'!FH62="","",'statement of marks'!FH62)</f>
        <v>20</v>
      </c>
      <c r="K1781" s="783"/>
      <c r="L1781" s="783"/>
      <c r="M1781" s="783">
        <f>IF('statement of marks'!FG62="","",'statement of marks'!FG62)</f>
        <v>20</v>
      </c>
      <c r="N1781" s="783"/>
      <c r="O1781" s="783"/>
      <c r="P1781" s="783"/>
      <c r="Q1781" s="783">
        <f>IF('statement of marks'!FI62="","",'statement of marks'!FI62)</f>
        <v>20</v>
      </c>
      <c r="R1781" s="783"/>
      <c r="S1781" s="783"/>
      <c r="T1781" s="783"/>
      <c r="U1781" s="280"/>
      <c r="V1781" s="280">
        <f>IF('statement of marks'!FJ62="","",'statement of marks'!FJ62)</f>
        <v>100</v>
      </c>
      <c r="W1781" s="280">
        <f>IF('statement of marks'!FK62="","",'statement of marks'!FK62)</f>
        <v>100</v>
      </c>
      <c r="X1781" s="281" t="str">
        <f>IF('statement of marks'!FL62="","",'statement of marks'!FL62)</f>
        <v>A</v>
      </c>
    </row>
    <row r="1782" spans="1:24" ht="15" customHeight="1">
      <c r="A1782" s="283"/>
      <c r="B1782" s="774" t="str">
        <f>IF('statement of marks'!$FO$3="","",'statement of marks'!$FO$3)</f>
        <v>PHYSICIAL EDUCATION</v>
      </c>
      <c r="C1782" s="784"/>
      <c r="D1782" s="783">
        <f>IF('statement of marks'!FO62="","",'statement of marks'!FO62)</f>
        <v>20</v>
      </c>
      <c r="E1782" s="783"/>
      <c r="F1782" s="783"/>
      <c r="G1782" s="783">
        <f>IF('statement of marks'!FP62="","",'statement of marks'!FP62)</f>
        <v>20</v>
      </c>
      <c r="H1782" s="783"/>
      <c r="I1782" s="783"/>
      <c r="J1782" s="783">
        <f>IF('statement of marks'!FR62="","",'statement of marks'!FR62)</f>
        <v>20</v>
      </c>
      <c r="K1782" s="783"/>
      <c r="L1782" s="783"/>
      <c r="M1782" s="783">
        <f>IF('statement of marks'!FQ62="","",'statement of marks'!FQ62)</f>
        <v>20</v>
      </c>
      <c r="N1782" s="783"/>
      <c r="O1782" s="783"/>
      <c r="P1782" s="783"/>
      <c r="Q1782" s="783">
        <f>IF('statement of marks'!FS62="","",'statement of marks'!FS62)</f>
        <v>20</v>
      </c>
      <c r="R1782" s="783"/>
      <c r="S1782" s="783"/>
      <c r="T1782" s="783"/>
      <c r="U1782" s="280"/>
      <c r="V1782" s="280">
        <f>IF('statement of marks'!FT62="","",'statement of marks'!FT62)</f>
        <v>100</v>
      </c>
      <c r="W1782" s="280">
        <f>IF('statement of marks'!FU62="","",'statement of marks'!FU62)</f>
        <v>100</v>
      </c>
      <c r="X1782" s="281" t="str">
        <f>IF('statement of marks'!FV62="","",'statement of marks'!FV62)</f>
        <v>A</v>
      </c>
    </row>
    <row r="1783" spans="1:24" ht="15" customHeight="1">
      <c r="A1783" s="283"/>
      <c r="B1783" s="771" t="s">
        <v>174</v>
      </c>
      <c r="C1783" s="774"/>
      <c r="D1783" s="792" t="str">
        <f>details!$DZ$3</f>
        <v>AUGUST</v>
      </c>
      <c r="E1783" s="792"/>
      <c r="F1783" s="792"/>
      <c r="G1783" s="792" t="str">
        <f>details!$ED$3</f>
        <v>OCTOBER</v>
      </c>
      <c r="H1783" s="792"/>
      <c r="I1783" s="792"/>
      <c r="J1783" s="792" t="str">
        <f>details!$EL$3</f>
        <v>FEBURARY</v>
      </c>
      <c r="K1783" s="792"/>
      <c r="L1783" s="792"/>
      <c r="M1783" s="792" t="str">
        <f>details!$EH$3</f>
        <v>DECEMBER</v>
      </c>
      <c r="N1783" s="792"/>
      <c r="O1783" s="792"/>
      <c r="P1783" s="792"/>
      <c r="Q1783" s="792" t="str">
        <f>details!$EP$3</f>
        <v>GRAND TOAL</v>
      </c>
      <c r="R1783" s="792"/>
      <c r="S1783" s="792"/>
      <c r="T1783" s="792"/>
      <c r="U1783" s="759" t="s">
        <v>119</v>
      </c>
      <c r="V1783" s="760"/>
      <c r="W1783" s="760"/>
      <c r="X1783" s="761"/>
    </row>
    <row r="1784" spans="1:24" ht="15" customHeight="1">
      <c r="A1784" s="283"/>
      <c r="B1784" s="774" t="s">
        <v>176</v>
      </c>
      <c r="C1784" s="784"/>
      <c r="D1784" s="826" t="str">
        <f>IF(details!EA62="","",details!EA62)</f>
        <v/>
      </c>
      <c r="E1784" s="826"/>
      <c r="F1784" s="826"/>
      <c r="G1784" s="826" t="str">
        <f>IF(details!EE62="","",details!EE62)</f>
        <v/>
      </c>
      <c r="H1784" s="826"/>
      <c r="I1784" s="826"/>
      <c r="J1784" s="826" t="str">
        <f>IF(details!EM62="","",details!EM62)</f>
        <v/>
      </c>
      <c r="K1784" s="826"/>
      <c r="L1784" s="826"/>
      <c r="M1784" s="826" t="str">
        <f>IF(details!EI62="","",details!EI62)</f>
        <v/>
      </c>
      <c r="N1784" s="826"/>
      <c r="O1784" s="826"/>
      <c r="P1784" s="826"/>
      <c r="Q1784" s="826" t="str">
        <f>IF(details!EQ62="","",details!EQ62)</f>
        <v/>
      </c>
      <c r="R1784" s="826"/>
      <c r="S1784" s="826"/>
      <c r="T1784" s="826"/>
      <c r="U1784" s="762">
        <f>'statement of marks'!$HL$108</f>
        <v>45046</v>
      </c>
      <c r="V1784" s="763"/>
      <c r="W1784" s="763"/>
      <c r="X1784" s="764"/>
    </row>
    <row r="1785" spans="1:24" ht="15" customHeight="1">
      <c r="A1785" s="283"/>
      <c r="B1785" s="823" t="s">
        <v>175</v>
      </c>
      <c r="C1785" s="824"/>
      <c r="D1785" s="825" t="str">
        <f>IF(details!DZ62="","",details!DZ62)</f>
        <v/>
      </c>
      <c r="E1785" s="825"/>
      <c r="F1785" s="825"/>
      <c r="G1785" s="825" t="str">
        <f>IF(details!ED62="","",details!ED62)</f>
        <v/>
      </c>
      <c r="H1785" s="825"/>
      <c r="I1785" s="825"/>
      <c r="J1785" s="825" t="str">
        <f>IF(details!EL62="","",details!EL62)</f>
        <v/>
      </c>
      <c r="K1785" s="825"/>
      <c r="L1785" s="825"/>
      <c r="M1785" s="825" t="str">
        <f>IF(details!EH62="","",details!EH62)</f>
        <v/>
      </c>
      <c r="N1785" s="825"/>
      <c r="O1785" s="825"/>
      <c r="P1785" s="825"/>
      <c r="Q1785" s="825" t="str">
        <f>IF(details!EP62="","",details!EP62)</f>
        <v/>
      </c>
      <c r="R1785" s="825"/>
      <c r="S1785" s="825"/>
      <c r="T1785" s="825"/>
      <c r="U1785" s="759"/>
      <c r="V1785" s="760"/>
      <c r="W1785" s="760"/>
      <c r="X1785" s="761"/>
    </row>
    <row r="1786" spans="1:24" ht="15" customHeight="1">
      <c r="A1786" s="816"/>
      <c r="B1786" s="818" t="s">
        <v>235</v>
      </c>
      <c r="C1786" s="819"/>
      <c r="D1786" s="813" t="s">
        <v>190</v>
      </c>
      <c r="E1786" s="813"/>
      <c r="F1786" s="813"/>
      <c r="G1786" s="813" t="s">
        <v>191</v>
      </c>
      <c r="H1786" s="813"/>
      <c r="I1786" s="813"/>
      <c r="J1786" s="813" t="s">
        <v>148</v>
      </c>
      <c r="K1786" s="813"/>
      <c r="L1786" s="813"/>
      <c r="M1786" s="813" t="s">
        <v>224</v>
      </c>
      <c r="N1786" s="813"/>
      <c r="O1786" s="813"/>
      <c r="P1786" s="813"/>
      <c r="Q1786" s="822" t="s">
        <v>196</v>
      </c>
      <c r="R1786" s="822"/>
      <c r="S1786" s="822"/>
      <c r="T1786" s="822"/>
      <c r="U1786" s="813" t="s">
        <v>233</v>
      </c>
      <c r="V1786" s="813"/>
      <c r="W1786" s="813"/>
      <c r="X1786" s="815"/>
    </row>
    <row r="1787" spans="1:24" ht="15" customHeight="1">
      <c r="A1787" s="817"/>
      <c r="B1787" s="820"/>
      <c r="C1787" s="821"/>
      <c r="D1787" s="813">
        <f>'statement of marks'!HJ62</f>
        <v>1200</v>
      </c>
      <c r="E1787" s="813"/>
      <c r="F1787" s="813"/>
      <c r="G1787" s="813">
        <f>'statement of marks'!HK62</f>
        <v>1065</v>
      </c>
      <c r="H1787" s="813"/>
      <c r="I1787" s="813"/>
      <c r="J1787" s="814">
        <f>'statement of marks'!HL62</f>
        <v>88.75</v>
      </c>
      <c r="K1787" s="814"/>
      <c r="L1787" s="814"/>
      <c r="M1787" s="813" t="str">
        <f>'statement of marks'!HO62</f>
        <v>A</v>
      </c>
      <c r="N1787" s="813"/>
      <c r="O1787" s="813"/>
      <c r="P1787" s="813"/>
      <c r="Q1787" s="813">
        <f>'statement of marks'!HN62</f>
        <v>8.9999999999999947</v>
      </c>
      <c r="R1787" s="813"/>
      <c r="S1787" s="813"/>
      <c r="T1787" s="813"/>
      <c r="U1787" s="813" t="str">
        <f>'statement of marks'!HI62</f>
        <v>PASSED</v>
      </c>
      <c r="V1787" s="813"/>
      <c r="W1787" s="813"/>
      <c r="X1787" s="815"/>
    </row>
    <row r="1788" spans="1:24" ht="15" customHeight="1">
      <c r="A1788" s="283"/>
      <c r="B1788" s="811" t="s">
        <v>177</v>
      </c>
      <c r="C1788" s="812"/>
      <c r="D1788" s="792"/>
      <c r="E1788" s="792"/>
      <c r="F1788" s="792"/>
      <c r="G1788" s="792"/>
      <c r="H1788" s="792"/>
      <c r="I1788" s="792"/>
      <c r="J1788" s="792"/>
      <c r="K1788" s="792"/>
      <c r="L1788" s="792"/>
      <c r="M1788" s="792"/>
      <c r="N1788" s="792"/>
      <c r="O1788" s="792"/>
      <c r="P1788" s="792"/>
      <c r="Q1788" s="792"/>
      <c r="R1788" s="792"/>
      <c r="S1788" s="792"/>
      <c r="T1788" s="792"/>
      <c r="U1788" s="793"/>
      <c r="V1788" s="794"/>
      <c r="W1788" s="794"/>
      <c r="X1788" s="804"/>
    </row>
    <row r="1789" spans="1:24" ht="15" customHeight="1">
      <c r="A1789" s="283"/>
      <c r="B1789" s="809" t="s">
        <v>162</v>
      </c>
      <c r="C1789" s="810"/>
      <c r="D1789" s="792"/>
      <c r="E1789" s="792"/>
      <c r="F1789" s="792"/>
      <c r="G1789" s="792"/>
      <c r="H1789" s="792"/>
      <c r="I1789" s="792"/>
      <c r="J1789" s="792"/>
      <c r="K1789" s="792"/>
      <c r="L1789" s="792"/>
      <c r="M1789" s="792"/>
      <c r="N1789" s="792"/>
      <c r="O1789" s="792"/>
      <c r="P1789" s="792"/>
      <c r="Q1789" s="792"/>
      <c r="R1789" s="792"/>
      <c r="S1789" s="792"/>
      <c r="T1789" s="792"/>
      <c r="U1789" s="796"/>
      <c r="V1789" s="797"/>
      <c r="W1789" s="797"/>
      <c r="X1789" s="805"/>
    </row>
    <row r="1790" spans="1:24" ht="15" customHeight="1">
      <c r="A1790" s="283"/>
      <c r="B1790" s="811" t="s">
        <v>163</v>
      </c>
      <c r="C1790" s="812"/>
      <c r="D1790" s="792"/>
      <c r="E1790" s="792"/>
      <c r="F1790" s="792"/>
      <c r="G1790" s="792"/>
      <c r="H1790" s="792"/>
      <c r="I1790" s="792"/>
      <c r="J1790" s="792"/>
      <c r="K1790" s="792"/>
      <c r="L1790" s="792"/>
      <c r="M1790" s="792"/>
      <c r="N1790" s="792"/>
      <c r="O1790" s="792"/>
      <c r="P1790" s="792"/>
      <c r="Q1790" s="793" t="s">
        <v>225</v>
      </c>
      <c r="R1790" s="794"/>
      <c r="S1790" s="794"/>
      <c r="T1790" s="795"/>
      <c r="U1790" s="806"/>
      <c r="V1790" s="807"/>
      <c r="W1790" s="807"/>
      <c r="X1790" s="808"/>
    </row>
    <row r="1791" spans="1:24" ht="15" customHeight="1">
      <c r="A1791" s="283"/>
      <c r="B1791" s="802" t="s">
        <v>164</v>
      </c>
      <c r="C1791" s="803"/>
      <c r="D1791" s="792"/>
      <c r="E1791" s="792"/>
      <c r="F1791" s="792"/>
      <c r="G1791" s="792"/>
      <c r="H1791" s="792"/>
      <c r="I1791" s="792"/>
      <c r="J1791" s="792"/>
      <c r="K1791" s="792"/>
      <c r="L1791" s="792"/>
      <c r="M1791" s="792"/>
      <c r="N1791" s="792"/>
      <c r="O1791" s="792"/>
      <c r="P1791" s="792"/>
      <c r="Q1791" s="796"/>
      <c r="R1791" s="797"/>
      <c r="S1791" s="797"/>
      <c r="T1791" s="798"/>
      <c r="U1791" s="785" t="s">
        <v>164</v>
      </c>
      <c r="V1791" s="785"/>
      <c r="W1791" s="785"/>
      <c r="X1791" s="786"/>
    </row>
    <row r="1792" spans="1:24" ht="15" customHeight="1" thickBot="1">
      <c r="A1792" s="282"/>
      <c r="B1792" s="787" t="s">
        <v>226</v>
      </c>
      <c r="C1792" s="788"/>
      <c r="D1792" s="789"/>
      <c r="E1792" s="789"/>
      <c r="F1792" s="789"/>
      <c r="G1792" s="789"/>
      <c r="H1792" s="789"/>
      <c r="I1792" s="789"/>
      <c r="J1792" s="789"/>
      <c r="K1792" s="789"/>
      <c r="L1792" s="789"/>
      <c r="M1792" s="789"/>
      <c r="N1792" s="789"/>
      <c r="O1792" s="789"/>
      <c r="P1792" s="789"/>
      <c r="Q1792" s="799"/>
      <c r="R1792" s="800"/>
      <c r="S1792" s="800"/>
      <c r="T1792" s="801"/>
      <c r="U1792" s="790" t="s">
        <v>180</v>
      </c>
      <c r="V1792" s="790"/>
      <c r="W1792" s="790"/>
      <c r="X1792" s="791"/>
    </row>
    <row r="1793" spans="1:24" ht="15" customHeight="1">
      <c r="A1793" s="285"/>
      <c r="B1793" s="765" t="s">
        <v>179</v>
      </c>
      <c r="C1793" s="766"/>
      <c r="D1793" s="766"/>
      <c r="E1793" s="766"/>
      <c r="F1793" s="766"/>
      <c r="G1793" s="766"/>
      <c r="H1793" s="766"/>
      <c r="I1793" s="766"/>
      <c r="J1793" s="766"/>
      <c r="K1793" s="766"/>
      <c r="L1793" s="766"/>
      <c r="M1793" s="766"/>
      <c r="N1793" s="766"/>
      <c r="O1793" s="766"/>
      <c r="P1793" s="766"/>
      <c r="Q1793" s="766"/>
      <c r="R1793" s="766"/>
      <c r="S1793" s="766"/>
      <c r="T1793" s="766"/>
      <c r="U1793" s="766"/>
      <c r="V1793" s="766"/>
      <c r="W1793" s="766"/>
      <c r="X1793" s="767"/>
    </row>
    <row r="1794" spans="1:24" ht="15" customHeight="1">
      <c r="A1794" s="283"/>
      <c r="B1794" s="768" t="str">
        <f>IF('statement of marks'!$A$1="","",'statement of marks'!$A$1)</f>
        <v>GOVT. HR. SEC. SCHOOL, MARJEEVI, NIMBAHERA</v>
      </c>
      <c r="C1794" s="769"/>
      <c r="D1794" s="769"/>
      <c r="E1794" s="769"/>
      <c r="F1794" s="769"/>
      <c r="G1794" s="769"/>
      <c r="H1794" s="769"/>
      <c r="I1794" s="769"/>
      <c r="J1794" s="769"/>
      <c r="K1794" s="769"/>
      <c r="L1794" s="769"/>
      <c r="M1794" s="769"/>
      <c r="N1794" s="769"/>
      <c r="O1794" s="769"/>
      <c r="P1794" s="769"/>
      <c r="Q1794" s="769"/>
      <c r="R1794" s="769"/>
      <c r="S1794" s="769"/>
      <c r="T1794" s="769"/>
      <c r="U1794" s="769"/>
      <c r="V1794" s="769"/>
      <c r="W1794" s="769"/>
      <c r="X1794" s="770"/>
    </row>
    <row r="1795" spans="1:24" ht="15" customHeight="1">
      <c r="A1795" s="283"/>
      <c r="B1795" s="771" t="s">
        <v>118</v>
      </c>
      <c r="C1795" s="771"/>
      <c r="D1795" s="771" t="str">
        <f>IF('statement of marks'!$H$3="","",'statement of marks'!$H$3)</f>
        <v>2022-23</v>
      </c>
      <c r="E1795" s="771"/>
      <c r="F1795" s="771"/>
      <c r="G1795" s="771"/>
      <c r="H1795" s="771"/>
      <c r="I1795" s="771"/>
      <c r="J1795" s="771"/>
      <c r="K1795" s="771"/>
      <c r="L1795" s="771"/>
      <c r="M1795" s="771"/>
      <c r="N1795" s="771"/>
      <c r="O1795" s="771"/>
      <c r="P1795" s="771"/>
      <c r="Q1795" s="771"/>
      <c r="R1795" s="771"/>
      <c r="S1795" s="771"/>
      <c r="T1795" s="771"/>
      <c r="U1795" s="771"/>
      <c r="V1795" s="771"/>
      <c r="W1795" s="771"/>
      <c r="X1795" s="772"/>
    </row>
    <row r="1796" spans="1:24" ht="15" customHeight="1">
      <c r="A1796" s="283"/>
      <c r="B1796" s="771" t="s">
        <v>158</v>
      </c>
      <c r="C1796" s="771"/>
      <c r="D1796" s="771" t="str">
        <f>IF('statement of marks'!I63="","",'statement of marks'!I63)</f>
        <v>A57</v>
      </c>
      <c r="E1796" s="771"/>
      <c r="F1796" s="771"/>
      <c r="G1796" s="771"/>
      <c r="H1796" s="771"/>
      <c r="I1796" s="771"/>
      <c r="J1796" s="771"/>
      <c r="K1796" s="771"/>
      <c r="L1796" s="771"/>
      <c r="M1796" s="771"/>
      <c r="N1796" s="771"/>
      <c r="O1796" s="771"/>
      <c r="P1796" s="771"/>
      <c r="Q1796" s="771"/>
      <c r="R1796" s="771"/>
      <c r="S1796" s="771"/>
      <c r="T1796" s="771"/>
      <c r="U1796" s="771"/>
      <c r="V1796" s="771"/>
      <c r="W1796" s="771"/>
      <c r="X1796" s="772"/>
    </row>
    <row r="1797" spans="1:24" ht="15" customHeight="1">
      <c r="A1797" s="283"/>
      <c r="B1797" s="771" t="s">
        <v>20</v>
      </c>
      <c r="C1797" s="771"/>
      <c r="D1797" s="771" t="str">
        <f>IF('statement of marks'!J63="","",'statement of marks'!J63)</f>
        <v>B57</v>
      </c>
      <c r="E1797" s="771"/>
      <c r="F1797" s="771"/>
      <c r="G1797" s="771"/>
      <c r="H1797" s="771"/>
      <c r="I1797" s="771"/>
      <c r="J1797" s="771"/>
      <c r="K1797" s="771"/>
      <c r="L1797" s="771"/>
      <c r="M1797" s="771"/>
      <c r="N1797" s="771"/>
      <c r="O1797" s="771"/>
      <c r="P1797" s="771"/>
      <c r="Q1797" s="771"/>
      <c r="R1797" s="771"/>
      <c r="S1797" s="771"/>
      <c r="T1797" s="771"/>
      <c r="U1797" s="771"/>
      <c r="V1797" s="771"/>
      <c r="W1797" s="771"/>
      <c r="X1797" s="772"/>
    </row>
    <row r="1798" spans="1:24" ht="15" customHeight="1">
      <c r="A1798" s="283"/>
      <c r="B1798" s="773" t="s">
        <v>21</v>
      </c>
      <c r="C1798" s="773"/>
      <c r="D1798" s="773" t="str">
        <f>IF('statement of marks'!K63="","",'statement of marks'!K63)</f>
        <v>C57</v>
      </c>
      <c r="E1798" s="773"/>
      <c r="F1798" s="773"/>
      <c r="G1798" s="771"/>
      <c r="H1798" s="771"/>
      <c r="I1798" s="771"/>
      <c r="J1798" s="771"/>
      <c r="K1798" s="771"/>
      <c r="L1798" s="771"/>
      <c r="M1798" s="771"/>
      <c r="N1798" s="771"/>
      <c r="O1798" s="771"/>
      <c r="P1798" s="771"/>
      <c r="Q1798" s="771"/>
      <c r="R1798" s="771"/>
      <c r="S1798" s="771"/>
      <c r="T1798" s="771"/>
      <c r="U1798" s="771"/>
      <c r="V1798" s="771"/>
      <c r="W1798" s="771"/>
      <c r="X1798" s="772"/>
    </row>
    <row r="1799" spans="1:24" ht="15" customHeight="1">
      <c r="A1799" s="283"/>
      <c r="B1799" s="771" t="s">
        <v>159</v>
      </c>
      <c r="C1799" s="771"/>
      <c r="D1799" s="771" t="str">
        <f>IF('statement of marks'!$G$3="","",'statement of marks'!$G$3)</f>
        <v>6 A</v>
      </c>
      <c r="E1799" s="771"/>
      <c r="F1799" s="774"/>
      <c r="G1799" s="775" t="s">
        <v>160</v>
      </c>
      <c r="H1799" s="775"/>
      <c r="I1799" s="775"/>
      <c r="J1799" s="775">
        <f>IF('statement of marks'!D63="","",'statement of marks'!D63)</f>
        <v>857</v>
      </c>
      <c r="K1799" s="775"/>
      <c r="L1799" s="775"/>
      <c r="M1799" s="776" t="s">
        <v>79</v>
      </c>
      <c r="N1799" s="938"/>
      <c r="O1799" s="775"/>
      <c r="P1799" s="775"/>
      <c r="Q1799" s="775" t="str">
        <f>IF('statement of marks'!F63="","",'statement of marks'!F63)</f>
        <v/>
      </c>
      <c r="R1799" s="775"/>
      <c r="S1799" s="775"/>
      <c r="T1799" s="777"/>
      <c r="U1799" s="778" t="str">
        <f>IF('statement of marks'!$I$3="","",'statement of marks'!$I$3)</f>
        <v>SCHOOL DISE CODE</v>
      </c>
      <c r="V1799" s="779"/>
      <c r="W1799" s="779"/>
      <c r="X1799" s="780"/>
    </row>
    <row r="1800" spans="1:24" ht="15" customHeight="1">
      <c r="A1800" s="283"/>
      <c r="B1800" s="263" t="s">
        <v>172</v>
      </c>
      <c r="C1800" s="264"/>
      <c r="D1800" s="781" t="str">
        <f>IF('statement of marks'!G63="","",'statement of marks'!G63)</f>
        <v/>
      </c>
      <c r="E1800" s="782"/>
      <c r="F1800" s="782"/>
      <c r="G1800" s="834" t="str">
        <f>IF('statement of marks'!H63="","",'statement of marks'!H63)</f>
        <v/>
      </c>
      <c r="H1800" s="834"/>
      <c r="I1800" s="834"/>
      <c r="J1800" s="834"/>
      <c r="K1800" s="834"/>
      <c r="L1800" s="834"/>
      <c r="M1800" s="834"/>
      <c r="N1800" s="834"/>
      <c r="O1800" s="834"/>
      <c r="P1800" s="834"/>
      <c r="Q1800" s="834"/>
      <c r="R1800" s="834"/>
      <c r="S1800" s="834"/>
      <c r="T1800" s="835"/>
      <c r="U1800" s="774" t="str">
        <f>IF('statement of marks'!$J$3="","",'statement of marks'!$J$3)</f>
        <v>08291009401</v>
      </c>
      <c r="V1800" s="784"/>
      <c r="W1800" s="784"/>
      <c r="X1800" s="836"/>
    </row>
    <row r="1801" spans="1:24" ht="15" customHeight="1">
      <c r="A1801" s="283"/>
      <c r="B1801" s="265" t="s">
        <v>161</v>
      </c>
      <c r="C1801" s="266" t="s">
        <v>166</v>
      </c>
      <c r="D1801" s="837" t="s">
        <v>168</v>
      </c>
      <c r="E1801" s="837"/>
      <c r="F1801" s="837"/>
      <c r="G1801" s="837" t="s">
        <v>169</v>
      </c>
      <c r="H1801" s="837"/>
      <c r="I1801" s="837"/>
      <c r="J1801" s="837" t="s">
        <v>170</v>
      </c>
      <c r="K1801" s="837"/>
      <c r="L1801" s="837"/>
      <c r="M1801" s="838" t="s">
        <v>171</v>
      </c>
      <c r="N1801" s="838"/>
      <c r="O1801" s="838"/>
      <c r="P1801" s="838"/>
      <c r="Q1801" s="839" t="s">
        <v>217</v>
      </c>
      <c r="R1801" s="841" t="s">
        <v>91</v>
      </c>
      <c r="S1801" s="841"/>
      <c r="T1801" s="841"/>
      <c r="U1801" s="842"/>
      <c r="V1801" s="783" t="s">
        <v>218</v>
      </c>
      <c r="W1801" s="783"/>
      <c r="X1801" s="831"/>
    </row>
    <row r="1802" spans="1:24" ht="15" customHeight="1">
      <c r="A1802" s="283"/>
      <c r="B1802" s="265"/>
      <c r="C1802" s="266"/>
      <c r="D1802" s="267" t="s">
        <v>219</v>
      </c>
      <c r="E1802" s="267" t="s">
        <v>220</v>
      </c>
      <c r="F1802" s="268" t="s">
        <v>221</v>
      </c>
      <c r="G1802" s="267" t="s">
        <v>219</v>
      </c>
      <c r="H1802" s="267" t="s">
        <v>220</v>
      </c>
      <c r="I1802" s="268" t="s">
        <v>221</v>
      </c>
      <c r="J1802" s="267" t="s">
        <v>219</v>
      </c>
      <c r="K1802" s="267" t="s">
        <v>220</v>
      </c>
      <c r="L1802" s="268" t="s">
        <v>221</v>
      </c>
      <c r="M1802" s="267" t="s">
        <v>219</v>
      </c>
      <c r="N1802" s="943" t="s">
        <v>332</v>
      </c>
      <c r="O1802" s="267" t="s">
        <v>220</v>
      </c>
      <c r="P1802" s="268" t="s">
        <v>221</v>
      </c>
      <c r="Q1802" s="840"/>
      <c r="R1802" s="267" t="s">
        <v>219</v>
      </c>
      <c r="S1802" s="943" t="s">
        <v>332</v>
      </c>
      <c r="T1802" s="267" t="s">
        <v>220</v>
      </c>
      <c r="U1802" s="268" t="s">
        <v>221</v>
      </c>
      <c r="V1802" s="269" t="s">
        <v>26</v>
      </c>
      <c r="W1802" s="270" t="s">
        <v>222</v>
      </c>
      <c r="X1802" s="271" t="s">
        <v>69</v>
      </c>
    </row>
    <row r="1803" spans="1:24" ht="15" customHeight="1">
      <c r="A1803" s="284"/>
      <c r="B1803" s="832" t="s">
        <v>167</v>
      </c>
      <c r="C1803" s="833"/>
      <c r="D1803" s="272">
        <f>IF('statement of marks'!L$6="","",'statement of marks'!L$6)</f>
        <v>5</v>
      </c>
      <c r="E1803" s="272">
        <f>IF('statement of marks'!M$6="","",'statement of marks'!M$6)</f>
        <v>5</v>
      </c>
      <c r="F1803" s="273">
        <f>IF('statement of marks'!N$6="","",'statement of marks'!N$6)</f>
        <v>10</v>
      </c>
      <c r="G1803" s="272">
        <f>IF('statement of marks'!O$6="","",'statement of marks'!O$6)</f>
        <v>5</v>
      </c>
      <c r="H1803" s="272">
        <f>IF('statement of marks'!P$6="","",'statement of marks'!P$6)</f>
        <v>5</v>
      </c>
      <c r="I1803" s="273">
        <f>IF('statement of marks'!Q$6="","",'statement of marks'!Q$6)</f>
        <v>10</v>
      </c>
      <c r="J1803" s="272">
        <f>IF('statement of marks'!R$6="","",'statement of marks'!R$6)</f>
        <v>5</v>
      </c>
      <c r="K1803" s="272">
        <f>IF('statement of marks'!S$6="","",'statement of marks'!S$6)</f>
        <v>5</v>
      </c>
      <c r="L1803" s="273">
        <f>IF('statement of marks'!T$6="","",'statement of marks'!T$6)</f>
        <v>10</v>
      </c>
      <c r="M1803" s="272">
        <f>IF('statement of marks'!V$6="","",'statement of marks'!V$6)</f>
        <v>30</v>
      </c>
      <c r="N1803" s="944">
        <f>IF('statement of marks'!W$6="","",'statement of marks'!W$6)</f>
        <v>30</v>
      </c>
      <c r="O1803" s="272">
        <f>IF('statement of marks'!X$6="","",'statement of marks'!X$6)</f>
        <v>10</v>
      </c>
      <c r="P1803" s="273">
        <f>IF('statement of marks'!Y$6="","",'statement of marks'!Y$6)</f>
        <v>70</v>
      </c>
      <c r="Q1803" s="274">
        <f>IF('statement of marks'!Z$6="","",'statement of marks'!Z$6)</f>
        <v>100</v>
      </c>
      <c r="R1803" s="272">
        <f>IF('statement of marks'!AA$6="","",'statement of marks'!AA$6)</f>
        <v>40</v>
      </c>
      <c r="S1803" s="944">
        <f>IF('statement of marks'!AB$6="","",'statement of marks'!AB$6)</f>
        <v>40</v>
      </c>
      <c r="T1803" s="272">
        <f>IF('statement of marks'!AC$6="","",'statement of marks'!AC$6)</f>
        <v>20</v>
      </c>
      <c r="U1803" s="273">
        <f>IF('statement of marks'!AD$6="","",'statement of marks'!AD$6)</f>
        <v>100</v>
      </c>
      <c r="V1803" s="275">
        <f>IF('statement of marks'!AE$6="","",'statement of marks'!AE$6)</f>
        <v>200</v>
      </c>
      <c r="W1803" s="272" t="str">
        <f>IF('statement of marks'!AF$6="","",'statement of marks'!AF$6)</f>
        <v/>
      </c>
      <c r="X1803" s="276" t="str">
        <f>IF('statement of marks'!AG$6="","",'statement of marks'!AG$6)</f>
        <v/>
      </c>
    </row>
    <row r="1804" spans="1:24" ht="15" customHeight="1">
      <c r="A1804" s="283"/>
      <c r="B1804" s="774" t="str">
        <f>IF('statement of marks'!$L$3="","",'statement of marks'!$L$3)</f>
        <v>HINDI</v>
      </c>
      <c r="C1804" s="784"/>
      <c r="D1804" s="270">
        <f>IF('statement of marks'!L63="","",'statement of marks'!L63)</f>
        <v>5</v>
      </c>
      <c r="E1804" s="270">
        <f>IF('statement of marks'!M63="","",'statement of marks'!M63)</f>
        <v>5</v>
      </c>
      <c r="F1804" s="277">
        <f>IF('statement of marks'!N63="","",'statement of marks'!N63)</f>
        <v>10</v>
      </c>
      <c r="G1804" s="270">
        <f>IF('statement of marks'!O63="","",'statement of marks'!O63)</f>
        <v>5</v>
      </c>
      <c r="H1804" s="270">
        <f>IF('statement of marks'!P63="","",'statement of marks'!P63)</f>
        <v>5</v>
      </c>
      <c r="I1804" s="277">
        <f>IF('statement of marks'!Q63="","",'statement of marks'!Q63)</f>
        <v>10</v>
      </c>
      <c r="J1804" s="270">
        <f>IF('statement of marks'!R63="","",'statement of marks'!R63)</f>
        <v>5</v>
      </c>
      <c r="K1804" s="270">
        <f>IF('statement of marks'!S63="","",'statement of marks'!S63)</f>
        <v>5</v>
      </c>
      <c r="L1804" s="277">
        <f>IF('statement of marks'!T63="","",'statement of marks'!T63)</f>
        <v>10</v>
      </c>
      <c r="M1804" s="270">
        <f>IF('statement of marks'!V63="","",'statement of marks'!V63)</f>
        <v>24</v>
      </c>
      <c r="N1804" s="944">
        <f>IF('statement of marks'!W63="","",'statement of marks'!W63)</f>
        <v>24</v>
      </c>
      <c r="O1804" s="270">
        <f>IF('statement of marks'!X63="","",'statement of marks'!X63)</f>
        <v>4</v>
      </c>
      <c r="P1804" s="277">
        <f>IF('statement of marks'!Y63="","",'statement of marks'!Y63)</f>
        <v>52</v>
      </c>
      <c r="Q1804" s="278">
        <f>IF('statement of marks'!Z63="","",'statement of marks'!Z63)</f>
        <v>82</v>
      </c>
      <c r="R1804" s="270">
        <f>IF('statement of marks'!AA63="","",'statement of marks'!AA63)</f>
        <v>24</v>
      </c>
      <c r="S1804" s="944">
        <f>IF('statement of marks'!AB63="","",'statement of marks'!AB63)</f>
        <v>24</v>
      </c>
      <c r="T1804" s="270">
        <f>IF('statement of marks'!AC63="","",'statement of marks'!AC63)</f>
        <v>20</v>
      </c>
      <c r="U1804" s="277">
        <f>IF('statement of marks'!AD63="","",'statement of marks'!AD63)</f>
        <v>68</v>
      </c>
      <c r="V1804" s="279">
        <f>IF('statement of marks'!AE63="","",'statement of marks'!AE63)</f>
        <v>150</v>
      </c>
      <c r="W1804" s="270">
        <f>IF('statement of marks'!AF63="","",'statement of marks'!AF63)</f>
        <v>75</v>
      </c>
      <c r="X1804" s="271" t="str">
        <f>IF('statement of marks'!AG63="","",'statement of marks'!AG63)</f>
        <v>B</v>
      </c>
    </row>
    <row r="1805" spans="1:24" ht="15" customHeight="1">
      <c r="A1805" s="283"/>
      <c r="B1805" s="774" t="str">
        <f>IF('statement of marks'!$AJ$3="","",'statement of marks'!$AJ$3)</f>
        <v>ENGLISH</v>
      </c>
      <c r="C1805" s="784"/>
      <c r="D1805" s="270">
        <f>IF('statement of marks'!AJ63="","",'statement of marks'!AJ63)</f>
        <v>5</v>
      </c>
      <c r="E1805" s="270">
        <f>IF('statement of marks'!AK63="","",'statement of marks'!AK63)</f>
        <v>5</v>
      </c>
      <c r="F1805" s="277">
        <f>IF('statement of marks'!AL63="","",'statement of marks'!AL63)</f>
        <v>10</v>
      </c>
      <c r="G1805" s="270">
        <f>IF('statement of marks'!AM63="","",'statement of marks'!AM63)</f>
        <v>5</v>
      </c>
      <c r="H1805" s="270">
        <f>IF('statement of marks'!AN63="","",'statement of marks'!AN63)</f>
        <v>5</v>
      </c>
      <c r="I1805" s="277">
        <f>IF('statement of marks'!AO63="","",'statement of marks'!AO63)</f>
        <v>10</v>
      </c>
      <c r="J1805" s="270">
        <f>IF('statement of marks'!AP63="","",'statement of marks'!AP63)</f>
        <v>5</v>
      </c>
      <c r="K1805" s="270">
        <f>IF('statement of marks'!AQ63="","",'statement of marks'!AQ63)</f>
        <v>5</v>
      </c>
      <c r="L1805" s="277">
        <f>IF('statement of marks'!AR63="","",'statement of marks'!AR63)</f>
        <v>10</v>
      </c>
      <c r="M1805" s="270">
        <f>IF('statement of marks'!AT63="","",'statement of marks'!AT63)</f>
        <v>24</v>
      </c>
      <c r="N1805" s="944">
        <f>IF('statement of marks'!AU63="","",'statement of marks'!AU63)</f>
        <v>24</v>
      </c>
      <c r="O1805" s="270">
        <f>IF('statement of marks'!AV63="","",'statement of marks'!AV63)</f>
        <v>4</v>
      </c>
      <c r="P1805" s="277">
        <f>IF('statement of marks'!AW63="","",'statement of marks'!AW63)</f>
        <v>52</v>
      </c>
      <c r="Q1805" s="278">
        <f>IF('statement of marks'!AX63="","",'statement of marks'!AX63)</f>
        <v>82</v>
      </c>
      <c r="R1805" s="270">
        <f>IF('statement of marks'!AY63="","",'statement of marks'!AY63)</f>
        <v>24</v>
      </c>
      <c r="S1805" s="944">
        <f>IF('statement of marks'!AZ63="","",'statement of marks'!AZ63)</f>
        <v>24</v>
      </c>
      <c r="T1805" s="270">
        <f>IF('statement of marks'!BA63="","",'statement of marks'!BA63)</f>
        <v>20</v>
      </c>
      <c r="U1805" s="277">
        <f>IF('statement of marks'!BB63="","",'statement of marks'!BB63)</f>
        <v>68</v>
      </c>
      <c r="V1805" s="279">
        <f>IF('statement of marks'!BC63="","",'statement of marks'!BC63)</f>
        <v>150</v>
      </c>
      <c r="W1805" s="270">
        <f>IF('statement of marks'!BD63="","",'statement of marks'!BD63)</f>
        <v>75</v>
      </c>
      <c r="X1805" s="271" t="str">
        <f>IF('statement of marks'!BE63="","",'statement of marks'!BE63)</f>
        <v>B</v>
      </c>
    </row>
    <row r="1806" spans="1:24" ht="15" customHeight="1">
      <c r="A1806" s="283"/>
      <c r="B1806" s="774" t="str">
        <f>IF('statement of marks'!BH63="s","SANSKRIT",IF('statement of marks'!BH63="u","URDU",IF('statement of marks'!BH63="g","GUJRATI",IF('statement of marks'!BH63="p","PUNJABI",IF('statement of marks'!BH63="sd","fla/kh","THIRD LANGUAGE")))))</f>
        <v>SANSKRIT</v>
      </c>
      <c r="C1806" s="784"/>
      <c r="D1806" s="270">
        <f>IF('statement of marks'!BI63="","",'statement of marks'!BI63)</f>
        <v>5</v>
      </c>
      <c r="E1806" s="270">
        <f>IF('statement of marks'!BJ63="","",'statement of marks'!BJ63)</f>
        <v>5</v>
      </c>
      <c r="F1806" s="277">
        <f>IF('statement of marks'!BK63="","",'statement of marks'!BK63)</f>
        <v>10</v>
      </c>
      <c r="G1806" s="270">
        <f>IF('statement of marks'!BL63="","",'statement of marks'!BL63)</f>
        <v>5</v>
      </c>
      <c r="H1806" s="270">
        <f>IF('statement of marks'!BM63="","",'statement of marks'!BM63)</f>
        <v>5</v>
      </c>
      <c r="I1806" s="277">
        <f>IF('statement of marks'!BN63="","",'statement of marks'!BN63)</f>
        <v>10</v>
      </c>
      <c r="J1806" s="270">
        <f>IF('statement of marks'!BO63="","",'statement of marks'!BO63)</f>
        <v>5</v>
      </c>
      <c r="K1806" s="270">
        <f>IF('statement of marks'!BP63="","",'statement of marks'!BP63)</f>
        <v>5</v>
      </c>
      <c r="L1806" s="277">
        <f>IF('statement of marks'!BQ63="","",'statement of marks'!BQ63)</f>
        <v>10</v>
      </c>
      <c r="M1806" s="270">
        <f>IF('statement of marks'!BS63="","",'statement of marks'!BS63)</f>
        <v>50</v>
      </c>
      <c r="N1806" s="944"/>
      <c r="O1806" s="270">
        <f>IF('statement of marks'!BT63="","",'statement of marks'!BT63)</f>
        <v>20</v>
      </c>
      <c r="P1806" s="277">
        <f>IF('statement of marks'!BU63="","",'statement of marks'!BU63)</f>
        <v>70</v>
      </c>
      <c r="Q1806" s="278">
        <f>IF('statement of marks'!BV63="","",'statement of marks'!BV63)</f>
        <v>100</v>
      </c>
      <c r="R1806" s="270">
        <f>IF('statement of marks'!BW63="","",'statement of marks'!BW63)</f>
        <v>70</v>
      </c>
      <c r="S1806" s="944"/>
      <c r="T1806" s="270">
        <f>IF('statement of marks'!BX63="","",'statement of marks'!BX63)</f>
        <v>30</v>
      </c>
      <c r="U1806" s="277">
        <f>IF('statement of marks'!BY63="","",'statement of marks'!BY63)</f>
        <v>100</v>
      </c>
      <c r="V1806" s="279">
        <f>IF('statement of marks'!BZ63="","",'statement of marks'!BZ63)</f>
        <v>200</v>
      </c>
      <c r="W1806" s="270">
        <f>IF('statement of marks'!CA63="","",'statement of marks'!CA63)</f>
        <v>100</v>
      </c>
      <c r="X1806" s="271" t="str">
        <f>IF('statement of marks'!CB63="","",'statement of marks'!CB63)</f>
        <v>A</v>
      </c>
    </row>
    <row r="1807" spans="1:24" ht="15" customHeight="1">
      <c r="A1807" s="283"/>
      <c r="B1807" s="774" t="str">
        <f>IF('statement of marks'!$CE$3="","",'statement of marks'!$CE$3)</f>
        <v>MATHEMATICS</v>
      </c>
      <c r="C1807" s="784"/>
      <c r="D1807" s="270">
        <f>IF('statement of marks'!CE63="","",'statement of marks'!CE63)</f>
        <v>5</v>
      </c>
      <c r="E1807" s="270">
        <f>IF('statement of marks'!CF63="","",'statement of marks'!CF63)</f>
        <v>5</v>
      </c>
      <c r="F1807" s="277">
        <f>IF('statement of marks'!CG63="","",'statement of marks'!CG63)</f>
        <v>10</v>
      </c>
      <c r="G1807" s="270">
        <f>IF('statement of marks'!CH63="","",'statement of marks'!CH63)</f>
        <v>5</v>
      </c>
      <c r="H1807" s="270">
        <f>IF('statement of marks'!CI63="","",'statement of marks'!CI63)</f>
        <v>5</v>
      </c>
      <c r="I1807" s="277">
        <f>IF('statement of marks'!CJ63="","",'statement of marks'!CJ63)</f>
        <v>10</v>
      </c>
      <c r="J1807" s="270">
        <f>IF('statement of marks'!CK63="","",'statement of marks'!CK63)</f>
        <v>5</v>
      </c>
      <c r="K1807" s="270">
        <f>IF('statement of marks'!CL63="","",'statement of marks'!CL63)</f>
        <v>5</v>
      </c>
      <c r="L1807" s="277">
        <f>IF('statement of marks'!CM63="","",'statement of marks'!CM63)</f>
        <v>10</v>
      </c>
      <c r="M1807" s="270">
        <f>IF('statement of marks'!CO63="","",'statement of marks'!CO63)</f>
        <v>24</v>
      </c>
      <c r="N1807" s="944">
        <f>IF('statement of marks'!CP63="","",'statement of marks'!CP63)</f>
        <v>24</v>
      </c>
      <c r="O1807" s="270">
        <f>IF('statement of marks'!CQ63="","",'statement of marks'!CQ63)</f>
        <v>4</v>
      </c>
      <c r="P1807" s="277">
        <f>IF('statement of marks'!CR63="","",'statement of marks'!CR63)</f>
        <v>52</v>
      </c>
      <c r="Q1807" s="278">
        <f>IF('statement of marks'!CS63="","",'statement of marks'!CS63)</f>
        <v>82</v>
      </c>
      <c r="R1807" s="270">
        <f>IF('statement of marks'!CT63="","",'statement of marks'!CT63)</f>
        <v>24</v>
      </c>
      <c r="S1807" s="944">
        <f>IF('statement of marks'!CU63="","",'statement of marks'!CU63)</f>
        <v>24</v>
      </c>
      <c r="T1807" s="270">
        <f>IF('statement of marks'!CV63="","",'statement of marks'!CV63)</f>
        <v>20</v>
      </c>
      <c r="U1807" s="277">
        <f>IF('statement of marks'!CW63="","",'statement of marks'!CW63)</f>
        <v>68</v>
      </c>
      <c r="V1807" s="279">
        <f>IF('statement of marks'!CX63="","",'statement of marks'!CX63)</f>
        <v>150</v>
      </c>
      <c r="W1807" s="270">
        <f>IF('statement of marks'!CY63="","",'statement of marks'!CY63)</f>
        <v>75</v>
      </c>
      <c r="X1807" s="271" t="str">
        <f>IF('statement of marks'!CZ63="","",'statement of marks'!CZ63)</f>
        <v>B</v>
      </c>
    </row>
    <row r="1808" spans="1:24" ht="15" customHeight="1">
      <c r="A1808" s="283"/>
      <c r="B1808" s="774" t="str">
        <f>IF('statement of marks'!$DC$3="","",'statement of marks'!$DC$3)</f>
        <v>SCIENCE</v>
      </c>
      <c r="C1808" s="784"/>
      <c r="D1808" s="270">
        <f>IF('statement of marks'!DC63="","",'statement of marks'!DC63)</f>
        <v>5</v>
      </c>
      <c r="E1808" s="270">
        <f>IF('statement of marks'!DD63="","",'statement of marks'!DD63)</f>
        <v>5</v>
      </c>
      <c r="F1808" s="277">
        <f>IF('statement of marks'!DE63="","",'statement of marks'!DE63)</f>
        <v>10</v>
      </c>
      <c r="G1808" s="270">
        <f>IF('statement of marks'!DF63="","",'statement of marks'!DF63)</f>
        <v>5</v>
      </c>
      <c r="H1808" s="270">
        <f>IF('statement of marks'!DG63="","",'statement of marks'!DG63)</f>
        <v>5</v>
      </c>
      <c r="I1808" s="277">
        <f>IF('statement of marks'!DH63="","",'statement of marks'!DH63)</f>
        <v>10</v>
      </c>
      <c r="J1808" s="270">
        <f>IF('statement of marks'!DI63="","",'statement of marks'!DI63)</f>
        <v>5</v>
      </c>
      <c r="K1808" s="270">
        <f>IF('statement of marks'!DJ63="","",'statement of marks'!DJ63)</f>
        <v>5</v>
      </c>
      <c r="L1808" s="277">
        <f>IF('statement of marks'!DK63="","",'statement of marks'!DK63)</f>
        <v>10</v>
      </c>
      <c r="M1808" s="270">
        <f>IF('statement of marks'!DM63="","",'statement of marks'!DM63)</f>
        <v>50</v>
      </c>
      <c r="N1808" s="944"/>
      <c r="O1808" s="270">
        <f>IF('statement of marks'!DN63="","",'statement of marks'!DN63)</f>
        <v>20</v>
      </c>
      <c r="P1808" s="277">
        <f>IF('statement of marks'!DO63="","",'statement of marks'!DO63)</f>
        <v>70</v>
      </c>
      <c r="Q1808" s="278">
        <f>IF('statement of marks'!DP63="","",'statement of marks'!DP63)</f>
        <v>100</v>
      </c>
      <c r="R1808" s="270">
        <f>IF('statement of marks'!DQ63="","",'statement of marks'!DQ63)</f>
        <v>70</v>
      </c>
      <c r="S1808" s="944"/>
      <c r="T1808" s="270">
        <f>IF('statement of marks'!DR63="","",'statement of marks'!DR63)</f>
        <v>30</v>
      </c>
      <c r="U1808" s="277">
        <f>IF('statement of marks'!DS63="","",'statement of marks'!DS63)</f>
        <v>100</v>
      </c>
      <c r="V1808" s="279">
        <f>IF('statement of marks'!DT63="","",'statement of marks'!DT63)</f>
        <v>200</v>
      </c>
      <c r="W1808" s="270">
        <f>IF('statement of marks'!DU63="","",'statement of marks'!DU63)</f>
        <v>100</v>
      </c>
      <c r="X1808" s="271" t="str">
        <f>IF('statement of marks'!DV63="","",'statement of marks'!DV63)</f>
        <v>A</v>
      </c>
    </row>
    <row r="1809" spans="1:24" ht="15" customHeight="1">
      <c r="A1809" s="283"/>
      <c r="B1809" s="774" t="str">
        <f>IF('statement of marks'!$DY$3="","",'statement of marks'!$DY$3)</f>
        <v>SOCIAL STUDIES</v>
      </c>
      <c r="C1809" s="784"/>
      <c r="D1809" s="270">
        <f>IF('statement of marks'!DY63="","",'statement of marks'!DY63)</f>
        <v>5</v>
      </c>
      <c r="E1809" s="270">
        <f>IF('statement of marks'!DZ63="","",'statement of marks'!DZ63)</f>
        <v>5</v>
      </c>
      <c r="F1809" s="277">
        <f>IF('statement of marks'!EA63="","",'statement of marks'!EA63)</f>
        <v>10</v>
      </c>
      <c r="G1809" s="270">
        <f>IF('statement of marks'!EB63="","",'statement of marks'!EB63)</f>
        <v>5</v>
      </c>
      <c r="H1809" s="270">
        <f>IF('statement of marks'!EC63="","",'statement of marks'!EC63)</f>
        <v>5</v>
      </c>
      <c r="I1809" s="277">
        <f>IF('statement of marks'!ED63="","",'statement of marks'!ED63)</f>
        <v>10</v>
      </c>
      <c r="J1809" s="270">
        <f>IF('statement of marks'!EE63="","",'statement of marks'!EE63)</f>
        <v>5</v>
      </c>
      <c r="K1809" s="270">
        <f>IF('statement of marks'!EF63="","",'statement of marks'!EF63)</f>
        <v>5</v>
      </c>
      <c r="L1809" s="277">
        <f>IF('statement of marks'!EG63="","",'statement of marks'!EG63)</f>
        <v>10</v>
      </c>
      <c r="M1809" s="270">
        <f>IF('statement of marks'!EI63="","",'statement of marks'!EI63)</f>
        <v>50</v>
      </c>
      <c r="N1809" s="944"/>
      <c r="O1809" s="270">
        <f>IF('statement of marks'!EJ63="","",'statement of marks'!EJ63)</f>
        <v>20</v>
      </c>
      <c r="P1809" s="277">
        <f>IF('statement of marks'!EK63="","",'statement of marks'!EK63)</f>
        <v>70</v>
      </c>
      <c r="Q1809" s="278">
        <f>IF('statement of marks'!EL63="","",'statement of marks'!EL63)</f>
        <v>100</v>
      </c>
      <c r="R1809" s="270">
        <f>IF('statement of marks'!EM63="","",'statement of marks'!EM63)</f>
        <v>70</v>
      </c>
      <c r="S1809" s="944"/>
      <c r="T1809" s="270">
        <f>IF('statement of marks'!EN63="","",'statement of marks'!EN63)</f>
        <v>30</v>
      </c>
      <c r="U1809" s="277">
        <f>IF('statement of marks'!EO63="","",'statement of marks'!EO63)</f>
        <v>100</v>
      </c>
      <c r="V1809" s="279">
        <f>IF('statement of marks'!EP63="","",'statement of marks'!EP63)</f>
        <v>200</v>
      </c>
      <c r="W1809" s="270">
        <f>IF('statement of marks'!EQ63="","",'statement of marks'!EQ63)</f>
        <v>100</v>
      </c>
      <c r="X1809" s="271" t="str">
        <f>IF('statement of marks'!ER63="","",'statement of marks'!ER63)</f>
        <v>A</v>
      </c>
    </row>
    <row r="1810" spans="1:24" ht="15" customHeight="1">
      <c r="A1810" s="283"/>
      <c r="B1810" s="774" t="s">
        <v>173</v>
      </c>
      <c r="C1810" s="784"/>
      <c r="D1810" s="792" t="s">
        <v>168</v>
      </c>
      <c r="E1810" s="792"/>
      <c r="F1810" s="792"/>
      <c r="G1810" s="792" t="s">
        <v>169</v>
      </c>
      <c r="H1810" s="792"/>
      <c r="I1810" s="792"/>
      <c r="J1810" s="792" t="s">
        <v>178</v>
      </c>
      <c r="K1810" s="792"/>
      <c r="L1810" s="792"/>
      <c r="M1810" s="792" t="s">
        <v>170</v>
      </c>
      <c r="N1810" s="792"/>
      <c r="O1810" s="792"/>
      <c r="P1810" s="792"/>
      <c r="Q1810" s="792" t="s">
        <v>223</v>
      </c>
      <c r="R1810" s="792"/>
      <c r="S1810" s="792"/>
      <c r="T1810" s="792"/>
      <c r="U1810" s="280"/>
      <c r="V1810" s="792" t="s">
        <v>218</v>
      </c>
      <c r="W1810" s="792"/>
      <c r="X1810" s="827"/>
    </row>
    <row r="1811" spans="1:24" ht="15" customHeight="1">
      <c r="A1811" s="284"/>
      <c r="B1811" s="828" t="s">
        <v>167</v>
      </c>
      <c r="C1811" s="829"/>
      <c r="D1811" s="830">
        <f>IF('statement of marks'!EU$6="","",'statement of marks'!EU$6)</f>
        <v>20</v>
      </c>
      <c r="E1811" s="830"/>
      <c r="F1811" s="830"/>
      <c r="G1811" s="830">
        <f>IF('statement of marks'!EV$6="","",'statement of marks'!EV$6)</f>
        <v>20</v>
      </c>
      <c r="H1811" s="830"/>
      <c r="I1811" s="830"/>
      <c r="J1811" s="830">
        <f>IF('statement of marks'!EX$6="","",'statement of marks'!EX$6)</f>
        <v>20</v>
      </c>
      <c r="K1811" s="830"/>
      <c r="L1811" s="830"/>
      <c r="M1811" s="830">
        <f>IF('statement of marks'!EW$6="","",'statement of marks'!EW$6)</f>
        <v>20</v>
      </c>
      <c r="N1811" s="830"/>
      <c r="O1811" s="830"/>
      <c r="P1811" s="830"/>
      <c r="Q1811" s="830">
        <f>IF('statement of marks'!EY$6="","",'statement of marks'!EY$6)</f>
        <v>20</v>
      </c>
      <c r="R1811" s="830"/>
      <c r="S1811" s="830"/>
      <c r="T1811" s="830"/>
      <c r="U1811" s="289"/>
      <c r="V1811" s="272">
        <f>IF('statement of marks'!EZ$6="","",'statement of marks'!EZ$6)</f>
        <v>100</v>
      </c>
      <c r="W1811" s="272" t="s">
        <v>222</v>
      </c>
      <c r="X1811" s="276" t="s">
        <v>69</v>
      </c>
    </row>
    <row r="1812" spans="1:24" ht="15" customHeight="1">
      <c r="A1812" s="283"/>
      <c r="B1812" s="774" t="str">
        <f>IF('statement of marks'!$EU$3="","",'statement of marks'!$EU$3)</f>
        <v>WORK EXPERIENCE</v>
      </c>
      <c r="C1812" s="784"/>
      <c r="D1812" s="783">
        <f>IF('statement of marks'!EU63="","",'statement of marks'!EU63)</f>
        <v>20</v>
      </c>
      <c r="E1812" s="783"/>
      <c r="F1812" s="783"/>
      <c r="G1812" s="783">
        <f>IF('statement of marks'!EV63="","",'statement of marks'!EV63)</f>
        <v>20</v>
      </c>
      <c r="H1812" s="783"/>
      <c r="I1812" s="783"/>
      <c r="J1812" s="783">
        <f>IF('statement of marks'!EX63="","",'statement of marks'!EX63)</f>
        <v>20</v>
      </c>
      <c r="K1812" s="783"/>
      <c r="L1812" s="783"/>
      <c r="M1812" s="783">
        <f>IF('statement of marks'!EW63="","",'statement of marks'!EW63)</f>
        <v>20</v>
      </c>
      <c r="N1812" s="783"/>
      <c r="O1812" s="783"/>
      <c r="P1812" s="783"/>
      <c r="Q1812" s="783">
        <f>IF('statement of marks'!EY63="","",'statement of marks'!EY63)</f>
        <v>20</v>
      </c>
      <c r="R1812" s="783"/>
      <c r="S1812" s="783"/>
      <c r="T1812" s="783"/>
      <c r="U1812" s="280"/>
      <c r="V1812" s="280">
        <f>IF('statement of marks'!EZ63="","",'statement of marks'!EZ63)</f>
        <v>100</v>
      </c>
      <c r="W1812" s="280">
        <f>IF('statement of marks'!FA63="","",'statement of marks'!FA63)</f>
        <v>100</v>
      </c>
      <c r="X1812" s="281" t="str">
        <f>IF('statement of marks'!FB63="","",'statement of marks'!FB63)</f>
        <v>A</v>
      </c>
    </row>
    <row r="1813" spans="1:24" ht="15" customHeight="1">
      <c r="A1813" s="283"/>
      <c r="B1813" s="774" t="str">
        <f>IF('statement of marks'!$FE$3="","",'statement of marks'!$FE$3)</f>
        <v>ART EDUCATION</v>
      </c>
      <c r="C1813" s="784"/>
      <c r="D1813" s="783">
        <f>IF('statement of marks'!FE63="","",'statement of marks'!FE63)</f>
        <v>20</v>
      </c>
      <c r="E1813" s="783"/>
      <c r="F1813" s="783"/>
      <c r="G1813" s="783">
        <f>IF('statement of marks'!FF63="","",'statement of marks'!FF63)</f>
        <v>20</v>
      </c>
      <c r="H1813" s="783"/>
      <c r="I1813" s="783"/>
      <c r="J1813" s="783">
        <f>IF('statement of marks'!FH63="","",'statement of marks'!FH63)</f>
        <v>20</v>
      </c>
      <c r="K1813" s="783"/>
      <c r="L1813" s="783"/>
      <c r="M1813" s="783">
        <f>IF('statement of marks'!FG63="","",'statement of marks'!FG63)</f>
        <v>20</v>
      </c>
      <c r="N1813" s="783"/>
      <c r="O1813" s="783"/>
      <c r="P1813" s="783"/>
      <c r="Q1813" s="783">
        <f>IF('statement of marks'!FI63="","",'statement of marks'!FI63)</f>
        <v>20</v>
      </c>
      <c r="R1813" s="783"/>
      <c r="S1813" s="783"/>
      <c r="T1813" s="783"/>
      <c r="U1813" s="280"/>
      <c r="V1813" s="280">
        <f>IF('statement of marks'!FJ63="","",'statement of marks'!FJ63)</f>
        <v>100</v>
      </c>
      <c r="W1813" s="280">
        <f>IF('statement of marks'!FK63="","",'statement of marks'!FK63)</f>
        <v>100</v>
      </c>
      <c r="X1813" s="281" t="str">
        <f>IF('statement of marks'!FL63="","",'statement of marks'!FL63)</f>
        <v>A</v>
      </c>
    </row>
    <row r="1814" spans="1:24" ht="15" customHeight="1">
      <c r="A1814" s="283"/>
      <c r="B1814" s="774" t="str">
        <f>IF('statement of marks'!$FO$3="","",'statement of marks'!$FO$3)</f>
        <v>PHYSICIAL EDUCATION</v>
      </c>
      <c r="C1814" s="784"/>
      <c r="D1814" s="783">
        <f>IF('statement of marks'!FO63="","",'statement of marks'!FO63)</f>
        <v>20</v>
      </c>
      <c r="E1814" s="783"/>
      <c r="F1814" s="783"/>
      <c r="G1814" s="783">
        <f>IF('statement of marks'!FP63="","",'statement of marks'!FP63)</f>
        <v>20</v>
      </c>
      <c r="H1814" s="783"/>
      <c r="I1814" s="783"/>
      <c r="J1814" s="783">
        <f>IF('statement of marks'!FR63="","",'statement of marks'!FR63)</f>
        <v>20</v>
      </c>
      <c r="K1814" s="783"/>
      <c r="L1814" s="783"/>
      <c r="M1814" s="783">
        <f>IF('statement of marks'!FQ63="","",'statement of marks'!FQ63)</f>
        <v>20</v>
      </c>
      <c r="N1814" s="783"/>
      <c r="O1814" s="783"/>
      <c r="P1814" s="783"/>
      <c r="Q1814" s="783">
        <f>IF('statement of marks'!FS63="","",'statement of marks'!FS63)</f>
        <v>20</v>
      </c>
      <c r="R1814" s="783"/>
      <c r="S1814" s="783"/>
      <c r="T1814" s="783"/>
      <c r="U1814" s="280"/>
      <c r="V1814" s="280">
        <f>IF('statement of marks'!FT63="","",'statement of marks'!FT63)</f>
        <v>100</v>
      </c>
      <c r="W1814" s="280">
        <f>IF('statement of marks'!FU63="","",'statement of marks'!FU63)</f>
        <v>100</v>
      </c>
      <c r="X1814" s="281" t="str">
        <f>IF('statement of marks'!FV63="","",'statement of marks'!FV63)</f>
        <v>A</v>
      </c>
    </row>
    <row r="1815" spans="1:24" ht="15" customHeight="1">
      <c r="A1815" s="283"/>
      <c r="B1815" s="771" t="s">
        <v>174</v>
      </c>
      <c r="C1815" s="774"/>
      <c r="D1815" s="792" t="str">
        <f>details!$DZ$3</f>
        <v>AUGUST</v>
      </c>
      <c r="E1815" s="792"/>
      <c r="F1815" s="792"/>
      <c r="G1815" s="792" t="str">
        <f>details!$ED$3</f>
        <v>OCTOBER</v>
      </c>
      <c r="H1815" s="792"/>
      <c r="I1815" s="792"/>
      <c r="J1815" s="792" t="str">
        <f>details!$EL$3</f>
        <v>FEBURARY</v>
      </c>
      <c r="K1815" s="792"/>
      <c r="L1815" s="792"/>
      <c r="M1815" s="792" t="str">
        <f>details!$EH$3</f>
        <v>DECEMBER</v>
      </c>
      <c r="N1815" s="792"/>
      <c r="O1815" s="792"/>
      <c r="P1815" s="792"/>
      <c r="Q1815" s="792" t="str">
        <f>details!$EP$3</f>
        <v>GRAND TOAL</v>
      </c>
      <c r="R1815" s="792"/>
      <c r="S1815" s="792"/>
      <c r="T1815" s="792"/>
      <c r="U1815" s="759" t="s">
        <v>119</v>
      </c>
      <c r="V1815" s="760"/>
      <c r="W1815" s="760"/>
      <c r="X1815" s="761"/>
    </row>
    <row r="1816" spans="1:24" ht="15" customHeight="1">
      <c r="A1816" s="283"/>
      <c r="B1816" s="774" t="s">
        <v>176</v>
      </c>
      <c r="C1816" s="784"/>
      <c r="D1816" s="826" t="str">
        <f>IF(details!EA63="","",details!EA63)</f>
        <v/>
      </c>
      <c r="E1816" s="826"/>
      <c r="F1816" s="826"/>
      <c r="G1816" s="826" t="str">
        <f>IF(details!EE63="","",details!EE63)</f>
        <v/>
      </c>
      <c r="H1816" s="826"/>
      <c r="I1816" s="826"/>
      <c r="J1816" s="826" t="str">
        <f>IF(details!EM63="","",details!EM63)</f>
        <v/>
      </c>
      <c r="K1816" s="826"/>
      <c r="L1816" s="826"/>
      <c r="M1816" s="826" t="str">
        <f>IF(details!EI63="","",details!EI63)</f>
        <v/>
      </c>
      <c r="N1816" s="826"/>
      <c r="O1816" s="826"/>
      <c r="P1816" s="826"/>
      <c r="Q1816" s="826" t="str">
        <f>IF(details!EQ63="","",details!EQ63)</f>
        <v/>
      </c>
      <c r="R1816" s="826"/>
      <c r="S1816" s="826"/>
      <c r="T1816" s="826"/>
      <c r="U1816" s="762">
        <f>'statement of marks'!$HL$108</f>
        <v>45046</v>
      </c>
      <c r="V1816" s="763"/>
      <c r="W1816" s="763"/>
      <c r="X1816" s="764"/>
    </row>
    <row r="1817" spans="1:24" ht="15" customHeight="1">
      <c r="A1817" s="283"/>
      <c r="B1817" s="823" t="s">
        <v>175</v>
      </c>
      <c r="C1817" s="824"/>
      <c r="D1817" s="825" t="str">
        <f>IF(details!DZ63="","",details!DZ63)</f>
        <v/>
      </c>
      <c r="E1817" s="825"/>
      <c r="F1817" s="825"/>
      <c r="G1817" s="825" t="str">
        <f>IF(details!ED63="","",details!ED63)</f>
        <v/>
      </c>
      <c r="H1817" s="825"/>
      <c r="I1817" s="825"/>
      <c r="J1817" s="825" t="str">
        <f>IF(details!EL63="","",details!EL63)</f>
        <v/>
      </c>
      <c r="K1817" s="825"/>
      <c r="L1817" s="825"/>
      <c r="M1817" s="825" t="str">
        <f>IF(details!EH63="","",details!EH63)</f>
        <v/>
      </c>
      <c r="N1817" s="825"/>
      <c r="O1817" s="825"/>
      <c r="P1817" s="825"/>
      <c r="Q1817" s="825" t="str">
        <f>IF(details!EP63="","",details!EP63)</f>
        <v/>
      </c>
      <c r="R1817" s="825"/>
      <c r="S1817" s="825"/>
      <c r="T1817" s="825"/>
      <c r="U1817" s="759"/>
      <c r="V1817" s="760"/>
      <c r="W1817" s="760"/>
      <c r="X1817" s="761"/>
    </row>
    <row r="1818" spans="1:24" ht="15" customHeight="1">
      <c r="A1818" s="816"/>
      <c r="B1818" s="818" t="s">
        <v>235</v>
      </c>
      <c r="C1818" s="819"/>
      <c r="D1818" s="813" t="s">
        <v>190</v>
      </c>
      <c r="E1818" s="813"/>
      <c r="F1818" s="813"/>
      <c r="G1818" s="813" t="s">
        <v>191</v>
      </c>
      <c r="H1818" s="813"/>
      <c r="I1818" s="813"/>
      <c r="J1818" s="813" t="s">
        <v>148</v>
      </c>
      <c r="K1818" s="813"/>
      <c r="L1818" s="813"/>
      <c r="M1818" s="813" t="s">
        <v>224</v>
      </c>
      <c r="N1818" s="813"/>
      <c r="O1818" s="813"/>
      <c r="P1818" s="813"/>
      <c r="Q1818" s="822" t="s">
        <v>196</v>
      </c>
      <c r="R1818" s="822"/>
      <c r="S1818" s="822"/>
      <c r="T1818" s="822"/>
      <c r="U1818" s="813" t="s">
        <v>233</v>
      </c>
      <c r="V1818" s="813"/>
      <c r="W1818" s="813"/>
      <c r="X1818" s="815"/>
    </row>
    <row r="1819" spans="1:24" ht="15" customHeight="1">
      <c r="A1819" s="817"/>
      <c r="B1819" s="820"/>
      <c r="C1819" s="821"/>
      <c r="D1819" s="813">
        <f>'statement of marks'!HJ63</f>
        <v>1200</v>
      </c>
      <c r="E1819" s="813"/>
      <c r="F1819" s="813"/>
      <c r="G1819" s="813">
        <f>'statement of marks'!HK63</f>
        <v>1050</v>
      </c>
      <c r="H1819" s="813"/>
      <c r="I1819" s="813"/>
      <c r="J1819" s="814">
        <f>'statement of marks'!HL63</f>
        <v>87.5</v>
      </c>
      <c r="K1819" s="814"/>
      <c r="L1819" s="814"/>
      <c r="M1819" s="813" t="str">
        <f>'statement of marks'!HO63</f>
        <v>A</v>
      </c>
      <c r="N1819" s="813"/>
      <c r="O1819" s="813"/>
      <c r="P1819" s="813"/>
      <c r="Q1819" s="813">
        <f>'statement of marks'!HN63</f>
        <v>9.9999999999999893</v>
      </c>
      <c r="R1819" s="813"/>
      <c r="S1819" s="813"/>
      <c r="T1819" s="813"/>
      <c r="U1819" s="813" t="str">
        <f>'statement of marks'!HI63</f>
        <v>PASSED</v>
      </c>
      <c r="V1819" s="813"/>
      <c r="W1819" s="813"/>
      <c r="X1819" s="815"/>
    </row>
    <row r="1820" spans="1:24" ht="15" customHeight="1">
      <c r="A1820" s="283"/>
      <c r="B1820" s="811" t="s">
        <v>177</v>
      </c>
      <c r="C1820" s="812"/>
      <c r="D1820" s="792"/>
      <c r="E1820" s="792"/>
      <c r="F1820" s="792"/>
      <c r="G1820" s="792"/>
      <c r="H1820" s="792"/>
      <c r="I1820" s="792"/>
      <c r="J1820" s="792"/>
      <c r="K1820" s="792"/>
      <c r="L1820" s="792"/>
      <c r="M1820" s="792"/>
      <c r="N1820" s="792"/>
      <c r="O1820" s="792"/>
      <c r="P1820" s="792"/>
      <c r="Q1820" s="792"/>
      <c r="R1820" s="792"/>
      <c r="S1820" s="792"/>
      <c r="T1820" s="792"/>
      <c r="U1820" s="793"/>
      <c r="V1820" s="794"/>
      <c r="W1820" s="794"/>
      <c r="X1820" s="804"/>
    </row>
    <row r="1821" spans="1:24" ht="15" customHeight="1">
      <c r="A1821" s="283"/>
      <c r="B1821" s="809" t="s">
        <v>162</v>
      </c>
      <c r="C1821" s="810"/>
      <c r="D1821" s="792"/>
      <c r="E1821" s="792"/>
      <c r="F1821" s="792"/>
      <c r="G1821" s="792"/>
      <c r="H1821" s="792"/>
      <c r="I1821" s="792"/>
      <c r="J1821" s="792"/>
      <c r="K1821" s="792"/>
      <c r="L1821" s="792"/>
      <c r="M1821" s="792"/>
      <c r="N1821" s="792"/>
      <c r="O1821" s="792"/>
      <c r="P1821" s="792"/>
      <c r="Q1821" s="792"/>
      <c r="R1821" s="792"/>
      <c r="S1821" s="792"/>
      <c r="T1821" s="792"/>
      <c r="U1821" s="796"/>
      <c r="V1821" s="797"/>
      <c r="W1821" s="797"/>
      <c r="X1821" s="805"/>
    </row>
    <row r="1822" spans="1:24" ht="15" customHeight="1">
      <c r="A1822" s="283"/>
      <c r="B1822" s="811" t="s">
        <v>163</v>
      </c>
      <c r="C1822" s="812"/>
      <c r="D1822" s="792"/>
      <c r="E1822" s="792"/>
      <c r="F1822" s="792"/>
      <c r="G1822" s="792"/>
      <c r="H1822" s="792"/>
      <c r="I1822" s="792"/>
      <c r="J1822" s="792"/>
      <c r="K1822" s="792"/>
      <c r="L1822" s="792"/>
      <c r="M1822" s="792"/>
      <c r="N1822" s="792"/>
      <c r="O1822" s="792"/>
      <c r="P1822" s="792"/>
      <c r="Q1822" s="793" t="s">
        <v>225</v>
      </c>
      <c r="R1822" s="794"/>
      <c r="S1822" s="794"/>
      <c r="T1822" s="795"/>
      <c r="U1822" s="806"/>
      <c r="V1822" s="807"/>
      <c r="W1822" s="807"/>
      <c r="X1822" s="808"/>
    </row>
    <row r="1823" spans="1:24" ht="15" customHeight="1">
      <c r="A1823" s="283"/>
      <c r="B1823" s="802" t="s">
        <v>164</v>
      </c>
      <c r="C1823" s="803"/>
      <c r="D1823" s="792"/>
      <c r="E1823" s="792"/>
      <c r="F1823" s="792"/>
      <c r="G1823" s="792"/>
      <c r="H1823" s="792"/>
      <c r="I1823" s="792"/>
      <c r="J1823" s="792"/>
      <c r="K1823" s="792"/>
      <c r="L1823" s="792"/>
      <c r="M1823" s="792"/>
      <c r="N1823" s="792"/>
      <c r="O1823" s="792"/>
      <c r="P1823" s="792"/>
      <c r="Q1823" s="796"/>
      <c r="R1823" s="797"/>
      <c r="S1823" s="797"/>
      <c r="T1823" s="798"/>
      <c r="U1823" s="785" t="s">
        <v>164</v>
      </c>
      <c r="V1823" s="785"/>
      <c r="W1823" s="785"/>
      <c r="X1823" s="786"/>
    </row>
    <row r="1824" spans="1:24" ht="15" customHeight="1" thickBot="1">
      <c r="A1824" s="282"/>
      <c r="B1824" s="787" t="s">
        <v>226</v>
      </c>
      <c r="C1824" s="788"/>
      <c r="D1824" s="789"/>
      <c r="E1824" s="789"/>
      <c r="F1824" s="789"/>
      <c r="G1824" s="789"/>
      <c r="H1824" s="789"/>
      <c r="I1824" s="789"/>
      <c r="J1824" s="789"/>
      <c r="K1824" s="789"/>
      <c r="L1824" s="789"/>
      <c r="M1824" s="789"/>
      <c r="N1824" s="789"/>
      <c r="O1824" s="789"/>
      <c r="P1824" s="789"/>
      <c r="Q1824" s="799"/>
      <c r="R1824" s="800"/>
      <c r="S1824" s="800"/>
      <c r="T1824" s="801"/>
      <c r="U1824" s="790" t="s">
        <v>180</v>
      </c>
      <c r="V1824" s="790"/>
      <c r="W1824" s="790"/>
      <c r="X1824" s="791"/>
    </row>
    <row r="1825" spans="1:24" ht="15" customHeight="1">
      <c r="A1825" s="285"/>
      <c r="B1825" s="765" t="s">
        <v>179</v>
      </c>
      <c r="C1825" s="766"/>
      <c r="D1825" s="766"/>
      <c r="E1825" s="766"/>
      <c r="F1825" s="766"/>
      <c r="G1825" s="766"/>
      <c r="H1825" s="766"/>
      <c r="I1825" s="766"/>
      <c r="J1825" s="766"/>
      <c r="K1825" s="766"/>
      <c r="L1825" s="766"/>
      <c r="M1825" s="766"/>
      <c r="N1825" s="766"/>
      <c r="O1825" s="766"/>
      <c r="P1825" s="766"/>
      <c r="Q1825" s="766"/>
      <c r="R1825" s="766"/>
      <c r="S1825" s="766"/>
      <c r="T1825" s="766"/>
      <c r="U1825" s="766"/>
      <c r="V1825" s="766"/>
      <c r="W1825" s="766"/>
      <c r="X1825" s="767"/>
    </row>
    <row r="1826" spans="1:24" ht="15" customHeight="1">
      <c r="A1826" s="283"/>
      <c r="B1826" s="768" t="str">
        <f>IF('statement of marks'!$A$1="","",'statement of marks'!$A$1)</f>
        <v>GOVT. HR. SEC. SCHOOL, MARJEEVI, NIMBAHERA</v>
      </c>
      <c r="C1826" s="769"/>
      <c r="D1826" s="769"/>
      <c r="E1826" s="769"/>
      <c r="F1826" s="769"/>
      <c r="G1826" s="769"/>
      <c r="H1826" s="769"/>
      <c r="I1826" s="769"/>
      <c r="J1826" s="769"/>
      <c r="K1826" s="769"/>
      <c r="L1826" s="769"/>
      <c r="M1826" s="769"/>
      <c r="N1826" s="769"/>
      <c r="O1826" s="769"/>
      <c r="P1826" s="769"/>
      <c r="Q1826" s="769"/>
      <c r="R1826" s="769"/>
      <c r="S1826" s="769"/>
      <c r="T1826" s="769"/>
      <c r="U1826" s="769"/>
      <c r="V1826" s="769"/>
      <c r="W1826" s="769"/>
      <c r="X1826" s="770"/>
    </row>
    <row r="1827" spans="1:24" ht="15" customHeight="1">
      <c r="A1827" s="283"/>
      <c r="B1827" s="771" t="s">
        <v>118</v>
      </c>
      <c r="C1827" s="771"/>
      <c r="D1827" s="771" t="str">
        <f>IF('statement of marks'!$H$3="","",'statement of marks'!$H$3)</f>
        <v>2022-23</v>
      </c>
      <c r="E1827" s="771"/>
      <c r="F1827" s="771"/>
      <c r="G1827" s="771"/>
      <c r="H1827" s="771"/>
      <c r="I1827" s="771"/>
      <c r="J1827" s="771"/>
      <c r="K1827" s="771"/>
      <c r="L1827" s="771"/>
      <c r="M1827" s="771"/>
      <c r="N1827" s="771"/>
      <c r="O1827" s="771"/>
      <c r="P1827" s="771"/>
      <c r="Q1827" s="771"/>
      <c r="R1827" s="771"/>
      <c r="S1827" s="771"/>
      <c r="T1827" s="771"/>
      <c r="U1827" s="771"/>
      <c r="V1827" s="771"/>
      <c r="W1827" s="771"/>
      <c r="X1827" s="772"/>
    </row>
    <row r="1828" spans="1:24" ht="15" customHeight="1">
      <c r="A1828" s="283"/>
      <c r="B1828" s="771" t="s">
        <v>158</v>
      </c>
      <c r="C1828" s="771"/>
      <c r="D1828" s="771" t="str">
        <f>IF('statement of marks'!I64="","",'statement of marks'!I64)</f>
        <v>A58</v>
      </c>
      <c r="E1828" s="771"/>
      <c r="F1828" s="771"/>
      <c r="G1828" s="771"/>
      <c r="H1828" s="771"/>
      <c r="I1828" s="771"/>
      <c r="J1828" s="771"/>
      <c r="K1828" s="771"/>
      <c r="L1828" s="771"/>
      <c r="M1828" s="771"/>
      <c r="N1828" s="771"/>
      <c r="O1828" s="771"/>
      <c r="P1828" s="771"/>
      <c r="Q1828" s="771"/>
      <c r="R1828" s="771"/>
      <c r="S1828" s="771"/>
      <c r="T1828" s="771"/>
      <c r="U1828" s="771"/>
      <c r="V1828" s="771"/>
      <c r="W1828" s="771"/>
      <c r="X1828" s="772"/>
    </row>
    <row r="1829" spans="1:24" ht="15" customHeight="1">
      <c r="A1829" s="283"/>
      <c r="B1829" s="771" t="s">
        <v>20</v>
      </c>
      <c r="C1829" s="771"/>
      <c r="D1829" s="771" t="str">
        <f>IF('statement of marks'!J64="","",'statement of marks'!J64)</f>
        <v>B58</v>
      </c>
      <c r="E1829" s="771"/>
      <c r="F1829" s="771"/>
      <c r="G1829" s="771"/>
      <c r="H1829" s="771"/>
      <c r="I1829" s="771"/>
      <c r="J1829" s="771"/>
      <c r="K1829" s="771"/>
      <c r="L1829" s="771"/>
      <c r="M1829" s="771"/>
      <c r="N1829" s="771"/>
      <c r="O1829" s="771"/>
      <c r="P1829" s="771"/>
      <c r="Q1829" s="771"/>
      <c r="R1829" s="771"/>
      <c r="S1829" s="771"/>
      <c r="T1829" s="771"/>
      <c r="U1829" s="771"/>
      <c r="V1829" s="771"/>
      <c r="W1829" s="771"/>
      <c r="X1829" s="772"/>
    </row>
    <row r="1830" spans="1:24" ht="15" customHeight="1">
      <c r="A1830" s="283"/>
      <c r="B1830" s="773" t="s">
        <v>21</v>
      </c>
      <c r="C1830" s="773"/>
      <c r="D1830" s="773" t="str">
        <f>IF('statement of marks'!K64="","",'statement of marks'!K64)</f>
        <v>C58</v>
      </c>
      <c r="E1830" s="773"/>
      <c r="F1830" s="773"/>
      <c r="G1830" s="771"/>
      <c r="H1830" s="771"/>
      <c r="I1830" s="771"/>
      <c r="J1830" s="771"/>
      <c r="K1830" s="771"/>
      <c r="L1830" s="771"/>
      <c r="M1830" s="771"/>
      <c r="N1830" s="771"/>
      <c r="O1830" s="771"/>
      <c r="P1830" s="771"/>
      <c r="Q1830" s="771"/>
      <c r="R1830" s="771"/>
      <c r="S1830" s="771"/>
      <c r="T1830" s="771"/>
      <c r="U1830" s="771"/>
      <c r="V1830" s="771"/>
      <c r="W1830" s="771"/>
      <c r="X1830" s="772"/>
    </row>
    <row r="1831" spans="1:24" ht="15" customHeight="1">
      <c r="A1831" s="283"/>
      <c r="B1831" s="771" t="s">
        <v>159</v>
      </c>
      <c r="C1831" s="771"/>
      <c r="D1831" s="771" t="str">
        <f>IF('statement of marks'!$G$3="","",'statement of marks'!$G$3)</f>
        <v>6 A</v>
      </c>
      <c r="E1831" s="771"/>
      <c r="F1831" s="774"/>
      <c r="G1831" s="775" t="s">
        <v>160</v>
      </c>
      <c r="H1831" s="775"/>
      <c r="I1831" s="775"/>
      <c r="J1831" s="775">
        <f>IF('statement of marks'!D64="","",'statement of marks'!D64)</f>
        <v>858</v>
      </c>
      <c r="K1831" s="775"/>
      <c r="L1831" s="775"/>
      <c r="M1831" s="776" t="s">
        <v>79</v>
      </c>
      <c r="N1831" s="938"/>
      <c r="O1831" s="775"/>
      <c r="P1831" s="775"/>
      <c r="Q1831" s="775" t="str">
        <f>IF('statement of marks'!F64="","",'statement of marks'!F64)</f>
        <v/>
      </c>
      <c r="R1831" s="775"/>
      <c r="S1831" s="775"/>
      <c r="T1831" s="777"/>
      <c r="U1831" s="778" t="str">
        <f>IF('statement of marks'!$I$3="","",'statement of marks'!$I$3)</f>
        <v>SCHOOL DISE CODE</v>
      </c>
      <c r="V1831" s="779"/>
      <c r="W1831" s="779"/>
      <c r="X1831" s="780"/>
    </row>
    <row r="1832" spans="1:24" ht="15" customHeight="1">
      <c r="A1832" s="283"/>
      <c r="B1832" s="263" t="s">
        <v>172</v>
      </c>
      <c r="C1832" s="264"/>
      <c r="D1832" s="781" t="str">
        <f>IF('statement of marks'!G64="","",'statement of marks'!G64)</f>
        <v/>
      </c>
      <c r="E1832" s="782"/>
      <c r="F1832" s="782"/>
      <c r="G1832" s="834" t="str">
        <f>IF('statement of marks'!H64="","",'statement of marks'!H64)</f>
        <v/>
      </c>
      <c r="H1832" s="834"/>
      <c r="I1832" s="834"/>
      <c r="J1832" s="834"/>
      <c r="K1832" s="834"/>
      <c r="L1832" s="834"/>
      <c r="M1832" s="834"/>
      <c r="N1832" s="834"/>
      <c r="O1832" s="834"/>
      <c r="P1832" s="834"/>
      <c r="Q1832" s="834"/>
      <c r="R1832" s="834"/>
      <c r="S1832" s="834"/>
      <c r="T1832" s="835"/>
      <c r="U1832" s="774" t="str">
        <f>IF('statement of marks'!$J$3="","",'statement of marks'!$J$3)</f>
        <v>08291009401</v>
      </c>
      <c r="V1832" s="784"/>
      <c r="W1832" s="784"/>
      <c r="X1832" s="836"/>
    </row>
    <row r="1833" spans="1:24" ht="15" customHeight="1">
      <c r="A1833" s="283"/>
      <c r="B1833" s="265" t="s">
        <v>161</v>
      </c>
      <c r="C1833" s="266" t="s">
        <v>166</v>
      </c>
      <c r="D1833" s="837" t="s">
        <v>168</v>
      </c>
      <c r="E1833" s="837"/>
      <c r="F1833" s="837"/>
      <c r="G1833" s="837" t="s">
        <v>169</v>
      </c>
      <c r="H1833" s="837"/>
      <c r="I1833" s="837"/>
      <c r="J1833" s="837" t="s">
        <v>170</v>
      </c>
      <c r="K1833" s="837"/>
      <c r="L1833" s="837"/>
      <c r="M1833" s="838" t="s">
        <v>171</v>
      </c>
      <c r="N1833" s="838"/>
      <c r="O1833" s="838"/>
      <c r="P1833" s="838"/>
      <c r="Q1833" s="839" t="s">
        <v>217</v>
      </c>
      <c r="R1833" s="841" t="s">
        <v>91</v>
      </c>
      <c r="S1833" s="841"/>
      <c r="T1833" s="841"/>
      <c r="U1833" s="842"/>
      <c r="V1833" s="783" t="s">
        <v>218</v>
      </c>
      <c r="W1833" s="783"/>
      <c r="X1833" s="831"/>
    </row>
    <row r="1834" spans="1:24" ht="15" customHeight="1">
      <c r="A1834" s="283"/>
      <c r="B1834" s="265"/>
      <c r="C1834" s="266"/>
      <c r="D1834" s="267" t="s">
        <v>219</v>
      </c>
      <c r="E1834" s="267" t="s">
        <v>220</v>
      </c>
      <c r="F1834" s="268" t="s">
        <v>221</v>
      </c>
      <c r="G1834" s="267" t="s">
        <v>219</v>
      </c>
      <c r="H1834" s="267" t="s">
        <v>220</v>
      </c>
      <c r="I1834" s="268" t="s">
        <v>221</v>
      </c>
      <c r="J1834" s="267" t="s">
        <v>219</v>
      </c>
      <c r="K1834" s="267" t="s">
        <v>220</v>
      </c>
      <c r="L1834" s="268" t="s">
        <v>221</v>
      </c>
      <c r="M1834" s="267" t="s">
        <v>219</v>
      </c>
      <c r="N1834" s="943" t="s">
        <v>332</v>
      </c>
      <c r="O1834" s="267" t="s">
        <v>220</v>
      </c>
      <c r="P1834" s="268" t="s">
        <v>221</v>
      </c>
      <c r="Q1834" s="840"/>
      <c r="R1834" s="267" t="s">
        <v>219</v>
      </c>
      <c r="S1834" s="943" t="s">
        <v>332</v>
      </c>
      <c r="T1834" s="267" t="s">
        <v>220</v>
      </c>
      <c r="U1834" s="268" t="s">
        <v>221</v>
      </c>
      <c r="V1834" s="269" t="s">
        <v>26</v>
      </c>
      <c r="W1834" s="270" t="s">
        <v>222</v>
      </c>
      <c r="X1834" s="271" t="s">
        <v>69</v>
      </c>
    </row>
    <row r="1835" spans="1:24" ht="15" customHeight="1">
      <c r="A1835" s="284"/>
      <c r="B1835" s="832" t="s">
        <v>167</v>
      </c>
      <c r="C1835" s="833"/>
      <c r="D1835" s="272">
        <f>IF('statement of marks'!L$6="","",'statement of marks'!L$6)</f>
        <v>5</v>
      </c>
      <c r="E1835" s="272">
        <f>IF('statement of marks'!M$6="","",'statement of marks'!M$6)</f>
        <v>5</v>
      </c>
      <c r="F1835" s="273">
        <f>IF('statement of marks'!N$6="","",'statement of marks'!N$6)</f>
        <v>10</v>
      </c>
      <c r="G1835" s="272">
        <f>IF('statement of marks'!O$6="","",'statement of marks'!O$6)</f>
        <v>5</v>
      </c>
      <c r="H1835" s="272">
        <f>IF('statement of marks'!P$6="","",'statement of marks'!P$6)</f>
        <v>5</v>
      </c>
      <c r="I1835" s="273">
        <f>IF('statement of marks'!Q$6="","",'statement of marks'!Q$6)</f>
        <v>10</v>
      </c>
      <c r="J1835" s="272">
        <f>IF('statement of marks'!R$6="","",'statement of marks'!R$6)</f>
        <v>5</v>
      </c>
      <c r="K1835" s="272">
        <f>IF('statement of marks'!S$6="","",'statement of marks'!S$6)</f>
        <v>5</v>
      </c>
      <c r="L1835" s="273">
        <f>IF('statement of marks'!T$6="","",'statement of marks'!T$6)</f>
        <v>10</v>
      </c>
      <c r="M1835" s="272">
        <f>IF('statement of marks'!V$6="","",'statement of marks'!V$6)</f>
        <v>30</v>
      </c>
      <c r="N1835" s="944">
        <f>IF('statement of marks'!W$6="","",'statement of marks'!W$6)</f>
        <v>30</v>
      </c>
      <c r="O1835" s="272">
        <f>IF('statement of marks'!X$6="","",'statement of marks'!X$6)</f>
        <v>10</v>
      </c>
      <c r="P1835" s="273">
        <f>IF('statement of marks'!Y$6="","",'statement of marks'!Y$6)</f>
        <v>70</v>
      </c>
      <c r="Q1835" s="274">
        <f>IF('statement of marks'!Z$6="","",'statement of marks'!Z$6)</f>
        <v>100</v>
      </c>
      <c r="R1835" s="272">
        <f>IF('statement of marks'!AA$6="","",'statement of marks'!AA$6)</f>
        <v>40</v>
      </c>
      <c r="S1835" s="944">
        <f>IF('statement of marks'!AB$6="","",'statement of marks'!AB$6)</f>
        <v>40</v>
      </c>
      <c r="T1835" s="272">
        <f>IF('statement of marks'!AC$6="","",'statement of marks'!AC$6)</f>
        <v>20</v>
      </c>
      <c r="U1835" s="273">
        <f>IF('statement of marks'!AD$6="","",'statement of marks'!AD$6)</f>
        <v>100</v>
      </c>
      <c r="V1835" s="275">
        <f>IF('statement of marks'!AE$6="","",'statement of marks'!AE$6)</f>
        <v>200</v>
      </c>
      <c r="W1835" s="272" t="str">
        <f>IF('statement of marks'!AF$6="","",'statement of marks'!AF$6)</f>
        <v/>
      </c>
      <c r="X1835" s="276" t="str">
        <f>IF('statement of marks'!AG$6="","",'statement of marks'!AG$6)</f>
        <v/>
      </c>
    </row>
    <row r="1836" spans="1:24" ht="15" customHeight="1">
      <c r="A1836" s="283"/>
      <c r="B1836" s="774" t="str">
        <f>IF('statement of marks'!$L$3="","",'statement of marks'!$L$3)</f>
        <v>HINDI</v>
      </c>
      <c r="C1836" s="784"/>
      <c r="D1836" s="270">
        <f>IF('statement of marks'!L64="","",'statement of marks'!L64)</f>
        <v>5</v>
      </c>
      <c r="E1836" s="270">
        <f>IF('statement of marks'!M64="","",'statement of marks'!M64)</f>
        <v>5</v>
      </c>
      <c r="F1836" s="277">
        <f>IF('statement of marks'!N64="","",'statement of marks'!N64)</f>
        <v>10</v>
      </c>
      <c r="G1836" s="270">
        <f>IF('statement of marks'!O64="","",'statement of marks'!O64)</f>
        <v>5</v>
      </c>
      <c r="H1836" s="270">
        <f>IF('statement of marks'!P64="","",'statement of marks'!P64)</f>
        <v>5</v>
      </c>
      <c r="I1836" s="277">
        <f>IF('statement of marks'!Q64="","",'statement of marks'!Q64)</f>
        <v>10</v>
      </c>
      <c r="J1836" s="270">
        <f>IF('statement of marks'!R64="","",'statement of marks'!R64)</f>
        <v>5</v>
      </c>
      <c r="K1836" s="270">
        <f>IF('statement of marks'!S64="","",'statement of marks'!S64)</f>
        <v>5</v>
      </c>
      <c r="L1836" s="277">
        <f>IF('statement of marks'!T64="","",'statement of marks'!T64)</f>
        <v>10</v>
      </c>
      <c r="M1836" s="270">
        <f>IF('statement of marks'!V64="","",'statement of marks'!V64)</f>
        <v>23</v>
      </c>
      <c r="N1836" s="944">
        <f>IF('statement of marks'!W64="","",'statement of marks'!W64)</f>
        <v>23</v>
      </c>
      <c r="O1836" s="270">
        <f>IF('statement of marks'!X64="","",'statement of marks'!X64)</f>
        <v>3</v>
      </c>
      <c r="P1836" s="277">
        <f>IF('statement of marks'!Y64="","",'statement of marks'!Y64)</f>
        <v>49</v>
      </c>
      <c r="Q1836" s="278">
        <f>IF('statement of marks'!Z64="","",'statement of marks'!Z64)</f>
        <v>79</v>
      </c>
      <c r="R1836" s="270">
        <f>IF('statement of marks'!AA64="","",'statement of marks'!AA64)</f>
        <v>23</v>
      </c>
      <c r="S1836" s="944">
        <f>IF('statement of marks'!AB64="","",'statement of marks'!AB64)</f>
        <v>23</v>
      </c>
      <c r="T1836" s="270">
        <f>IF('statement of marks'!AC64="","",'statement of marks'!AC64)</f>
        <v>20</v>
      </c>
      <c r="U1836" s="277">
        <f>IF('statement of marks'!AD64="","",'statement of marks'!AD64)</f>
        <v>66</v>
      </c>
      <c r="V1836" s="279">
        <f>IF('statement of marks'!AE64="","",'statement of marks'!AE64)</f>
        <v>145</v>
      </c>
      <c r="W1836" s="270">
        <f>IF('statement of marks'!AF64="","",'statement of marks'!AF64)</f>
        <v>73</v>
      </c>
      <c r="X1836" s="271" t="str">
        <f>IF('statement of marks'!AG64="","",'statement of marks'!AG64)</f>
        <v>B</v>
      </c>
    </row>
    <row r="1837" spans="1:24" ht="15" customHeight="1">
      <c r="A1837" s="283"/>
      <c r="B1837" s="774" t="str">
        <f>IF('statement of marks'!$AJ$3="","",'statement of marks'!$AJ$3)</f>
        <v>ENGLISH</v>
      </c>
      <c r="C1837" s="784"/>
      <c r="D1837" s="270">
        <f>IF('statement of marks'!AJ64="","",'statement of marks'!AJ64)</f>
        <v>5</v>
      </c>
      <c r="E1837" s="270">
        <f>IF('statement of marks'!AK64="","",'statement of marks'!AK64)</f>
        <v>5</v>
      </c>
      <c r="F1837" s="277">
        <f>IF('statement of marks'!AL64="","",'statement of marks'!AL64)</f>
        <v>10</v>
      </c>
      <c r="G1837" s="270">
        <f>IF('statement of marks'!AM64="","",'statement of marks'!AM64)</f>
        <v>5</v>
      </c>
      <c r="H1837" s="270">
        <f>IF('statement of marks'!AN64="","",'statement of marks'!AN64)</f>
        <v>5</v>
      </c>
      <c r="I1837" s="277">
        <f>IF('statement of marks'!AO64="","",'statement of marks'!AO64)</f>
        <v>10</v>
      </c>
      <c r="J1837" s="270">
        <f>IF('statement of marks'!AP64="","",'statement of marks'!AP64)</f>
        <v>5</v>
      </c>
      <c r="K1837" s="270">
        <f>IF('statement of marks'!AQ64="","",'statement of marks'!AQ64)</f>
        <v>5</v>
      </c>
      <c r="L1837" s="277">
        <f>IF('statement of marks'!AR64="","",'statement of marks'!AR64)</f>
        <v>10</v>
      </c>
      <c r="M1837" s="270">
        <f>IF('statement of marks'!AT64="","",'statement of marks'!AT64)</f>
        <v>23</v>
      </c>
      <c r="N1837" s="944">
        <f>IF('statement of marks'!AU64="","",'statement of marks'!AU64)</f>
        <v>23</v>
      </c>
      <c r="O1837" s="270">
        <f>IF('statement of marks'!AV64="","",'statement of marks'!AV64)</f>
        <v>3</v>
      </c>
      <c r="P1837" s="277">
        <f>IF('statement of marks'!AW64="","",'statement of marks'!AW64)</f>
        <v>49</v>
      </c>
      <c r="Q1837" s="278">
        <f>IF('statement of marks'!AX64="","",'statement of marks'!AX64)</f>
        <v>79</v>
      </c>
      <c r="R1837" s="270">
        <f>IF('statement of marks'!AY64="","",'statement of marks'!AY64)</f>
        <v>23</v>
      </c>
      <c r="S1837" s="944">
        <f>IF('statement of marks'!AZ64="","",'statement of marks'!AZ64)</f>
        <v>23</v>
      </c>
      <c r="T1837" s="270">
        <f>IF('statement of marks'!BA64="","",'statement of marks'!BA64)</f>
        <v>20</v>
      </c>
      <c r="U1837" s="277">
        <f>IF('statement of marks'!BB64="","",'statement of marks'!BB64)</f>
        <v>66</v>
      </c>
      <c r="V1837" s="279">
        <f>IF('statement of marks'!BC64="","",'statement of marks'!BC64)</f>
        <v>145</v>
      </c>
      <c r="W1837" s="270">
        <f>IF('statement of marks'!BD64="","",'statement of marks'!BD64)</f>
        <v>73</v>
      </c>
      <c r="X1837" s="271" t="str">
        <f>IF('statement of marks'!BE64="","",'statement of marks'!BE64)</f>
        <v>B</v>
      </c>
    </row>
    <row r="1838" spans="1:24" ht="15" customHeight="1">
      <c r="A1838" s="283"/>
      <c r="B1838" s="774" t="str">
        <f>IF('statement of marks'!BH64="s","SANSKRIT",IF('statement of marks'!BH64="u","URDU",IF('statement of marks'!BH64="g","GUJRATI",IF('statement of marks'!BH64="p","PUNJABI",IF('statement of marks'!BH64="sd","fla/kh","THIRD LANGUAGE")))))</f>
        <v>SANSKRIT</v>
      </c>
      <c r="C1838" s="784"/>
      <c r="D1838" s="270">
        <f>IF('statement of marks'!BI64="","",'statement of marks'!BI64)</f>
        <v>5</v>
      </c>
      <c r="E1838" s="270">
        <f>IF('statement of marks'!BJ64="","",'statement of marks'!BJ64)</f>
        <v>5</v>
      </c>
      <c r="F1838" s="277">
        <f>IF('statement of marks'!BK64="","",'statement of marks'!BK64)</f>
        <v>10</v>
      </c>
      <c r="G1838" s="270">
        <f>IF('statement of marks'!BL64="","",'statement of marks'!BL64)</f>
        <v>5</v>
      </c>
      <c r="H1838" s="270">
        <f>IF('statement of marks'!BM64="","",'statement of marks'!BM64)</f>
        <v>5</v>
      </c>
      <c r="I1838" s="277">
        <f>IF('statement of marks'!BN64="","",'statement of marks'!BN64)</f>
        <v>10</v>
      </c>
      <c r="J1838" s="270">
        <f>IF('statement of marks'!BO64="","",'statement of marks'!BO64)</f>
        <v>5</v>
      </c>
      <c r="K1838" s="270">
        <f>IF('statement of marks'!BP64="","",'statement of marks'!BP64)</f>
        <v>5</v>
      </c>
      <c r="L1838" s="277">
        <f>IF('statement of marks'!BQ64="","",'statement of marks'!BQ64)</f>
        <v>10</v>
      </c>
      <c r="M1838" s="270">
        <f>IF('statement of marks'!BS64="","",'statement of marks'!BS64)</f>
        <v>50</v>
      </c>
      <c r="N1838" s="944"/>
      <c r="O1838" s="270">
        <f>IF('statement of marks'!BT64="","",'statement of marks'!BT64)</f>
        <v>20</v>
      </c>
      <c r="P1838" s="277">
        <f>IF('statement of marks'!BU64="","",'statement of marks'!BU64)</f>
        <v>70</v>
      </c>
      <c r="Q1838" s="278">
        <f>IF('statement of marks'!BV64="","",'statement of marks'!BV64)</f>
        <v>100</v>
      </c>
      <c r="R1838" s="270">
        <f>IF('statement of marks'!BW64="","",'statement of marks'!BW64)</f>
        <v>70</v>
      </c>
      <c r="S1838" s="944"/>
      <c r="T1838" s="270">
        <f>IF('statement of marks'!BX64="","",'statement of marks'!BX64)</f>
        <v>30</v>
      </c>
      <c r="U1838" s="277">
        <f>IF('statement of marks'!BY64="","",'statement of marks'!BY64)</f>
        <v>100</v>
      </c>
      <c r="V1838" s="279">
        <f>IF('statement of marks'!BZ64="","",'statement of marks'!BZ64)</f>
        <v>200</v>
      </c>
      <c r="W1838" s="270">
        <f>IF('statement of marks'!CA64="","",'statement of marks'!CA64)</f>
        <v>100</v>
      </c>
      <c r="X1838" s="271" t="str">
        <f>IF('statement of marks'!CB64="","",'statement of marks'!CB64)</f>
        <v>A</v>
      </c>
    </row>
    <row r="1839" spans="1:24" ht="15" customHeight="1">
      <c r="A1839" s="283"/>
      <c r="B1839" s="774" t="str">
        <f>IF('statement of marks'!$CE$3="","",'statement of marks'!$CE$3)</f>
        <v>MATHEMATICS</v>
      </c>
      <c r="C1839" s="784"/>
      <c r="D1839" s="270">
        <f>IF('statement of marks'!CE64="","",'statement of marks'!CE64)</f>
        <v>5</v>
      </c>
      <c r="E1839" s="270">
        <f>IF('statement of marks'!CF64="","",'statement of marks'!CF64)</f>
        <v>5</v>
      </c>
      <c r="F1839" s="277">
        <f>IF('statement of marks'!CG64="","",'statement of marks'!CG64)</f>
        <v>10</v>
      </c>
      <c r="G1839" s="270">
        <f>IF('statement of marks'!CH64="","",'statement of marks'!CH64)</f>
        <v>5</v>
      </c>
      <c r="H1839" s="270">
        <f>IF('statement of marks'!CI64="","",'statement of marks'!CI64)</f>
        <v>5</v>
      </c>
      <c r="I1839" s="277">
        <f>IF('statement of marks'!CJ64="","",'statement of marks'!CJ64)</f>
        <v>10</v>
      </c>
      <c r="J1839" s="270">
        <f>IF('statement of marks'!CK64="","",'statement of marks'!CK64)</f>
        <v>5</v>
      </c>
      <c r="K1839" s="270">
        <f>IF('statement of marks'!CL64="","",'statement of marks'!CL64)</f>
        <v>5</v>
      </c>
      <c r="L1839" s="277">
        <f>IF('statement of marks'!CM64="","",'statement of marks'!CM64)</f>
        <v>10</v>
      </c>
      <c r="M1839" s="270">
        <f>IF('statement of marks'!CO64="","",'statement of marks'!CO64)</f>
        <v>23</v>
      </c>
      <c r="N1839" s="944">
        <f>IF('statement of marks'!CP64="","",'statement of marks'!CP64)</f>
        <v>23</v>
      </c>
      <c r="O1839" s="270">
        <f>IF('statement of marks'!CQ64="","",'statement of marks'!CQ64)</f>
        <v>3</v>
      </c>
      <c r="P1839" s="277">
        <f>IF('statement of marks'!CR64="","",'statement of marks'!CR64)</f>
        <v>49</v>
      </c>
      <c r="Q1839" s="278">
        <f>IF('statement of marks'!CS64="","",'statement of marks'!CS64)</f>
        <v>79</v>
      </c>
      <c r="R1839" s="270">
        <f>IF('statement of marks'!CT64="","",'statement of marks'!CT64)</f>
        <v>23</v>
      </c>
      <c r="S1839" s="944">
        <f>IF('statement of marks'!CU64="","",'statement of marks'!CU64)</f>
        <v>23</v>
      </c>
      <c r="T1839" s="270">
        <f>IF('statement of marks'!CV64="","",'statement of marks'!CV64)</f>
        <v>20</v>
      </c>
      <c r="U1839" s="277">
        <f>IF('statement of marks'!CW64="","",'statement of marks'!CW64)</f>
        <v>66</v>
      </c>
      <c r="V1839" s="279">
        <f>IF('statement of marks'!CX64="","",'statement of marks'!CX64)</f>
        <v>145</v>
      </c>
      <c r="W1839" s="270">
        <f>IF('statement of marks'!CY64="","",'statement of marks'!CY64)</f>
        <v>73</v>
      </c>
      <c r="X1839" s="271" t="str">
        <f>IF('statement of marks'!CZ64="","",'statement of marks'!CZ64)</f>
        <v>B</v>
      </c>
    </row>
    <row r="1840" spans="1:24" ht="15" customHeight="1">
      <c r="A1840" s="283"/>
      <c r="B1840" s="774" t="str">
        <f>IF('statement of marks'!$DC$3="","",'statement of marks'!$DC$3)</f>
        <v>SCIENCE</v>
      </c>
      <c r="C1840" s="784"/>
      <c r="D1840" s="270">
        <f>IF('statement of marks'!DC64="","",'statement of marks'!DC64)</f>
        <v>5</v>
      </c>
      <c r="E1840" s="270">
        <f>IF('statement of marks'!DD64="","",'statement of marks'!DD64)</f>
        <v>5</v>
      </c>
      <c r="F1840" s="277">
        <f>IF('statement of marks'!DE64="","",'statement of marks'!DE64)</f>
        <v>10</v>
      </c>
      <c r="G1840" s="270">
        <f>IF('statement of marks'!DF64="","",'statement of marks'!DF64)</f>
        <v>5</v>
      </c>
      <c r="H1840" s="270">
        <f>IF('statement of marks'!DG64="","",'statement of marks'!DG64)</f>
        <v>5</v>
      </c>
      <c r="I1840" s="277">
        <f>IF('statement of marks'!DH64="","",'statement of marks'!DH64)</f>
        <v>10</v>
      </c>
      <c r="J1840" s="270">
        <f>IF('statement of marks'!DI64="","",'statement of marks'!DI64)</f>
        <v>5</v>
      </c>
      <c r="K1840" s="270">
        <f>IF('statement of marks'!DJ64="","",'statement of marks'!DJ64)</f>
        <v>5</v>
      </c>
      <c r="L1840" s="277">
        <f>IF('statement of marks'!DK64="","",'statement of marks'!DK64)</f>
        <v>10</v>
      </c>
      <c r="M1840" s="270">
        <f>IF('statement of marks'!DM64="","",'statement of marks'!DM64)</f>
        <v>50</v>
      </c>
      <c r="N1840" s="944"/>
      <c r="O1840" s="270">
        <f>IF('statement of marks'!DN64="","",'statement of marks'!DN64)</f>
        <v>20</v>
      </c>
      <c r="P1840" s="277">
        <f>IF('statement of marks'!DO64="","",'statement of marks'!DO64)</f>
        <v>70</v>
      </c>
      <c r="Q1840" s="278">
        <f>IF('statement of marks'!DP64="","",'statement of marks'!DP64)</f>
        <v>100</v>
      </c>
      <c r="R1840" s="270">
        <f>IF('statement of marks'!DQ64="","",'statement of marks'!DQ64)</f>
        <v>70</v>
      </c>
      <c r="S1840" s="944"/>
      <c r="T1840" s="270">
        <f>IF('statement of marks'!DR64="","",'statement of marks'!DR64)</f>
        <v>30</v>
      </c>
      <c r="U1840" s="277">
        <f>IF('statement of marks'!DS64="","",'statement of marks'!DS64)</f>
        <v>100</v>
      </c>
      <c r="V1840" s="279">
        <f>IF('statement of marks'!DT64="","",'statement of marks'!DT64)</f>
        <v>200</v>
      </c>
      <c r="W1840" s="270">
        <f>IF('statement of marks'!DU64="","",'statement of marks'!DU64)</f>
        <v>100</v>
      </c>
      <c r="X1840" s="271" t="str">
        <f>IF('statement of marks'!DV64="","",'statement of marks'!DV64)</f>
        <v>A</v>
      </c>
    </row>
    <row r="1841" spans="1:24" ht="15" customHeight="1">
      <c r="A1841" s="283"/>
      <c r="B1841" s="774" t="str">
        <f>IF('statement of marks'!$DY$3="","",'statement of marks'!$DY$3)</f>
        <v>SOCIAL STUDIES</v>
      </c>
      <c r="C1841" s="784"/>
      <c r="D1841" s="270">
        <f>IF('statement of marks'!DY64="","",'statement of marks'!DY64)</f>
        <v>5</v>
      </c>
      <c r="E1841" s="270">
        <f>IF('statement of marks'!DZ64="","",'statement of marks'!DZ64)</f>
        <v>5</v>
      </c>
      <c r="F1841" s="277">
        <f>IF('statement of marks'!EA64="","",'statement of marks'!EA64)</f>
        <v>10</v>
      </c>
      <c r="G1841" s="270">
        <f>IF('statement of marks'!EB64="","",'statement of marks'!EB64)</f>
        <v>5</v>
      </c>
      <c r="H1841" s="270">
        <f>IF('statement of marks'!EC64="","",'statement of marks'!EC64)</f>
        <v>5</v>
      </c>
      <c r="I1841" s="277">
        <f>IF('statement of marks'!ED64="","",'statement of marks'!ED64)</f>
        <v>10</v>
      </c>
      <c r="J1841" s="270">
        <f>IF('statement of marks'!EE64="","",'statement of marks'!EE64)</f>
        <v>5</v>
      </c>
      <c r="K1841" s="270">
        <f>IF('statement of marks'!EF64="","",'statement of marks'!EF64)</f>
        <v>5</v>
      </c>
      <c r="L1841" s="277">
        <f>IF('statement of marks'!EG64="","",'statement of marks'!EG64)</f>
        <v>10</v>
      </c>
      <c r="M1841" s="270">
        <f>IF('statement of marks'!EI64="","",'statement of marks'!EI64)</f>
        <v>50</v>
      </c>
      <c r="N1841" s="944"/>
      <c r="O1841" s="270">
        <f>IF('statement of marks'!EJ64="","",'statement of marks'!EJ64)</f>
        <v>20</v>
      </c>
      <c r="P1841" s="277">
        <f>IF('statement of marks'!EK64="","",'statement of marks'!EK64)</f>
        <v>70</v>
      </c>
      <c r="Q1841" s="278">
        <f>IF('statement of marks'!EL64="","",'statement of marks'!EL64)</f>
        <v>100</v>
      </c>
      <c r="R1841" s="270">
        <f>IF('statement of marks'!EM64="","",'statement of marks'!EM64)</f>
        <v>70</v>
      </c>
      <c r="S1841" s="944"/>
      <c r="T1841" s="270">
        <f>IF('statement of marks'!EN64="","",'statement of marks'!EN64)</f>
        <v>30</v>
      </c>
      <c r="U1841" s="277">
        <f>IF('statement of marks'!EO64="","",'statement of marks'!EO64)</f>
        <v>100</v>
      </c>
      <c r="V1841" s="279">
        <f>IF('statement of marks'!EP64="","",'statement of marks'!EP64)</f>
        <v>200</v>
      </c>
      <c r="W1841" s="270">
        <f>IF('statement of marks'!EQ64="","",'statement of marks'!EQ64)</f>
        <v>100</v>
      </c>
      <c r="X1841" s="271" t="str">
        <f>IF('statement of marks'!ER64="","",'statement of marks'!ER64)</f>
        <v>A</v>
      </c>
    </row>
    <row r="1842" spans="1:24" ht="15" customHeight="1">
      <c r="A1842" s="283"/>
      <c r="B1842" s="774" t="s">
        <v>173</v>
      </c>
      <c r="C1842" s="784"/>
      <c r="D1842" s="792" t="s">
        <v>168</v>
      </c>
      <c r="E1842" s="792"/>
      <c r="F1842" s="792"/>
      <c r="G1842" s="792" t="s">
        <v>169</v>
      </c>
      <c r="H1842" s="792"/>
      <c r="I1842" s="792"/>
      <c r="J1842" s="792" t="s">
        <v>178</v>
      </c>
      <c r="K1842" s="792"/>
      <c r="L1842" s="792"/>
      <c r="M1842" s="792" t="s">
        <v>170</v>
      </c>
      <c r="N1842" s="792"/>
      <c r="O1842" s="792"/>
      <c r="P1842" s="792"/>
      <c r="Q1842" s="792" t="s">
        <v>223</v>
      </c>
      <c r="R1842" s="792"/>
      <c r="S1842" s="792"/>
      <c r="T1842" s="792"/>
      <c r="U1842" s="280"/>
      <c r="V1842" s="792" t="s">
        <v>218</v>
      </c>
      <c r="W1842" s="792"/>
      <c r="X1842" s="827"/>
    </row>
    <row r="1843" spans="1:24" ht="15" customHeight="1">
      <c r="A1843" s="284"/>
      <c r="B1843" s="828" t="s">
        <v>167</v>
      </c>
      <c r="C1843" s="829"/>
      <c r="D1843" s="830">
        <f>IF('statement of marks'!EU$6="","",'statement of marks'!EU$6)</f>
        <v>20</v>
      </c>
      <c r="E1843" s="830"/>
      <c r="F1843" s="830"/>
      <c r="G1843" s="830">
        <f>IF('statement of marks'!EV$6="","",'statement of marks'!EV$6)</f>
        <v>20</v>
      </c>
      <c r="H1843" s="830"/>
      <c r="I1843" s="830"/>
      <c r="J1843" s="830">
        <f>IF('statement of marks'!EX$6="","",'statement of marks'!EX$6)</f>
        <v>20</v>
      </c>
      <c r="K1843" s="830"/>
      <c r="L1843" s="830"/>
      <c r="M1843" s="830">
        <f>IF('statement of marks'!EW$6="","",'statement of marks'!EW$6)</f>
        <v>20</v>
      </c>
      <c r="N1843" s="830"/>
      <c r="O1843" s="830"/>
      <c r="P1843" s="830"/>
      <c r="Q1843" s="830">
        <f>IF('statement of marks'!EY$6="","",'statement of marks'!EY$6)</f>
        <v>20</v>
      </c>
      <c r="R1843" s="830"/>
      <c r="S1843" s="830"/>
      <c r="T1843" s="830"/>
      <c r="U1843" s="289"/>
      <c r="V1843" s="272">
        <f>IF('statement of marks'!EZ$6="","",'statement of marks'!EZ$6)</f>
        <v>100</v>
      </c>
      <c r="W1843" s="272" t="s">
        <v>222</v>
      </c>
      <c r="X1843" s="276" t="s">
        <v>69</v>
      </c>
    </row>
    <row r="1844" spans="1:24" ht="15" customHeight="1">
      <c r="A1844" s="283"/>
      <c r="B1844" s="774" t="str">
        <f>IF('statement of marks'!$EU$3="","",'statement of marks'!$EU$3)</f>
        <v>WORK EXPERIENCE</v>
      </c>
      <c r="C1844" s="784"/>
      <c r="D1844" s="783">
        <f>IF('statement of marks'!EU64="","",'statement of marks'!EU64)</f>
        <v>20</v>
      </c>
      <c r="E1844" s="783"/>
      <c r="F1844" s="783"/>
      <c r="G1844" s="783">
        <f>IF('statement of marks'!EV64="","",'statement of marks'!EV64)</f>
        <v>20</v>
      </c>
      <c r="H1844" s="783"/>
      <c r="I1844" s="783"/>
      <c r="J1844" s="783">
        <f>IF('statement of marks'!EX64="","",'statement of marks'!EX64)</f>
        <v>20</v>
      </c>
      <c r="K1844" s="783"/>
      <c r="L1844" s="783"/>
      <c r="M1844" s="783">
        <f>IF('statement of marks'!EW64="","",'statement of marks'!EW64)</f>
        <v>20</v>
      </c>
      <c r="N1844" s="783"/>
      <c r="O1844" s="783"/>
      <c r="P1844" s="783"/>
      <c r="Q1844" s="783">
        <f>IF('statement of marks'!EY64="","",'statement of marks'!EY64)</f>
        <v>20</v>
      </c>
      <c r="R1844" s="783"/>
      <c r="S1844" s="783"/>
      <c r="T1844" s="783"/>
      <c r="U1844" s="280"/>
      <c r="V1844" s="280">
        <f>IF('statement of marks'!EZ64="","",'statement of marks'!EZ64)</f>
        <v>100</v>
      </c>
      <c r="W1844" s="280">
        <f>IF('statement of marks'!FA64="","",'statement of marks'!FA64)</f>
        <v>100</v>
      </c>
      <c r="X1844" s="281" t="str">
        <f>IF('statement of marks'!FB64="","",'statement of marks'!FB64)</f>
        <v>A</v>
      </c>
    </row>
    <row r="1845" spans="1:24" ht="15" customHeight="1">
      <c r="A1845" s="283"/>
      <c r="B1845" s="774" t="str">
        <f>IF('statement of marks'!$FE$3="","",'statement of marks'!$FE$3)</f>
        <v>ART EDUCATION</v>
      </c>
      <c r="C1845" s="784"/>
      <c r="D1845" s="783">
        <f>IF('statement of marks'!FE64="","",'statement of marks'!FE64)</f>
        <v>20</v>
      </c>
      <c r="E1845" s="783"/>
      <c r="F1845" s="783"/>
      <c r="G1845" s="783">
        <f>IF('statement of marks'!FF64="","",'statement of marks'!FF64)</f>
        <v>20</v>
      </c>
      <c r="H1845" s="783"/>
      <c r="I1845" s="783"/>
      <c r="J1845" s="783">
        <f>IF('statement of marks'!FH64="","",'statement of marks'!FH64)</f>
        <v>20</v>
      </c>
      <c r="K1845" s="783"/>
      <c r="L1845" s="783"/>
      <c r="M1845" s="783">
        <f>IF('statement of marks'!FG64="","",'statement of marks'!FG64)</f>
        <v>20</v>
      </c>
      <c r="N1845" s="783"/>
      <c r="O1845" s="783"/>
      <c r="P1845" s="783"/>
      <c r="Q1845" s="783">
        <f>IF('statement of marks'!FI64="","",'statement of marks'!FI64)</f>
        <v>20</v>
      </c>
      <c r="R1845" s="783"/>
      <c r="S1845" s="783"/>
      <c r="T1845" s="783"/>
      <c r="U1845" s="280"/>
      <c r="V1845" s="280">
        <f>IF('statement of marks'!FJ64="","",'statement of marks'!FJ64)</f>
        <v>100</v>
      </c>
      <c r="W1845" s="280">
        <f>IF('statement of marks'!FK64="","",'statement of marks'!FK64)</f>
        <v>100</v>
      </c>
      <c r="X1845" s="281" t="str">
        <f>IF('statement of marks'!FL64="","",'statement of marks'!FL64)</f>
        <v>A</v>
      </c>
    </row>
    <row r="1846" spans="1:24" ht="15" customHeight="1">
      <c r="A1846" s="283"/>
      <c r="B1846" s="774" t="str">
        <f>IF('statement of marks'!$FO$3="","",'statement of marks'!$FO$3)</f>
        <v>PHYSICIAL EDUCATION</v>
      </c>
      <c r="C1846" s="784"/>
      <c r="D1846" s="783">
        <f>IF('statement of marks'!FO64="","",'statement of marks'!FO64)</f>
        <v>20</v>
      </c>
      <c r="E1846" s="783"/>
      <c r="F1846" s="783"/>
      <c r="G1846" s="783">
        <f>IF('statement of marks'!FP64="","",'statement of marks'!FP64)</f>
        <v>20</v>
      </c>
      <c r="H1846" s="783"/>
      <c r="I1846" s="783"/>
      <c r="J1846" s="783">
        <f>IF('statement of marks'!FR64="","",'statement of marks'!FR64)</f>
        <v>20</v>
      </c>
      <c r="K1846" s="783"/>
      <c r="L1846" s="783"/>
      <c r="M1846" s="783">
        <f>IF('statement of marks'!FQ64="","",'statement of marks'!FQ64)</f>
        <v>20</v>
      </c>
      <c r="N1846" s="783"/>
      <c r="O1846" s="783"/>
      <c r="P1846" s="783"/>
      <c r="Q1846" s="783">
        <f>IF('statement of marks'!FS64="","",'statement of marks'!FS64)</f>
        <v>20</v>
      </c>
      <c r="R1846" s="783"/>
      <c r="S1846" s="783"/>
      <c r="T1846" s="783"/>
      <c r="U1846" s="280"/>
      <c r="V1846" s="280">
        <f>IF('statement of marks'!FT64="","",'statement of marks'!FT64)</f>
        <v>100</v>
      </c>
      <c r="W1846" s="280">
        <f>IF('statement of marks'!FU64="","",'statement of marks'!FU64)</f>
        <v>100</v>
      </c>
      <c r="X1846" s="281" t="str">
        <f>IF('statement of marks'!FV64="","",'statement of marks'!FV64)</f>
        <v>A</v>
      </c>
    </row>
    <row r="1847" spans="1:24" ht="15" customHeight="1">
      <c r="A1847" s="283"/>
      <c r="B1847" s="771" t="s">
        <v>174</v>
      </c>
      <c r="C1847" s="774"/>
      <c r="D1847" s="792" t="str">
        <f>details!$DZ$3</f>
        <v>AUGUST</v>
      </c>
      <c r="E1847" s="792"/>
      <c r="F1847" s="792"/>
      <c r="G1847" s="792" t="str">
        <f>details!$ED$3</f>
        <v>OCTOBER</v>
      </c>
      <c r="H1847" s="792"/>
      <c r="I1847" s="792"/>
      <c r="J1847" s="792" t="str">
        <f>details!$EL$3</f>
        <v>FEBURARY</v>
      </c>
      <c r="K1847" s="792"/>
      <c r="L1847" s="792"/>
      <c r="M1847" s="792" t="str">
        <f>details!$EH$3</f>
        <v>DECEMBER</v>
      </c>
      <c r="N1847" s="792"/>
      <c r="O1847" s="792"/>
      <c r="P1847" s="792"/>
      <c r="Q1847" s="792" t="str">
        <f>details!$EP$3</f>
        <v>GRAND TOAL</v>
      </c>
      <c r="R1847" s="792"/>
      <c r="S1847" s="792"/>
      <c r="T1847" s="792"/>
      <c r="U1847" s="759" t="s">
        <v>119</v>
      </c>
      <c r="V1847" s="760"/>
      <c r="W1847" s="760"/>
      <c r="X1847" s="761"/>
    </row>
    <row r="1848" spans="1:24" ht="15" customHeight="1">
      <c r="A1848" s="283"/>
      <c r="B1848" s="774" t="s">
        <v>176</v>
      </c>
      <c r="C1848" s="784"/>
      <c r="D1848" s="826" t="str">
        <f>IF(details!EA64="","",details!EA64)</f>
        <v/>
      </c>
      <c r="E1848" s="826"/>
      <c r="F1848" s="826"/>
      <c r="G1848" s="826" t="str">
        <f>IF(details!EE64="","",details!EE64)</f>
        <v/>
      </c>
      <c r="H1848" s="826"/>
      <c r="I1848" s="826"/>
      <c r="J1848" s="826" t="str">
        <f>IF(details!EM64="","",details!EM64)</f>
        <v/>
      </c>
      <c r="K1848" s="826"/>
      <c r="L1848" s="826"/>
      <c r="M1848" s="826" t="str">
        <f>IF(details!EI64="","",details!EI64)</f>
        <v/>
      </c>
      <c r="N1848" s="826"/>
      <c r="O1848" s="826"/>
      <c r="P1848" s="826"/>
      <c r="Q1848" s="826" t="str">
        <f>IF(details!EQ64="","",details!EQ64)</f>
        <v/>
      </c>
      <c r="R1848" s="826"/>
      <c r="S1848" s="826"/>
      <c r="T1848" s="826"/>
      <c r="U1848" s="762">
        <f>'statement of marks'!$HL$108</f>
        <v>45046</v>
      </c>
      <c r="V1848" s="763"/>
      <c r="W1848" s="763"/>
      <c r="X1848" s="764"/>
    </row>
    <row r="1849" spans="1:24" ht="15" customHeight="1">
      <c r="A1849" s="283"/>
      <c r="B1849" s="823" t="s">
        <v>175</v>
      </c>
      <c r="C1849" s="824"/>
      <c r="D1849" s="825" t="str">
        <f>IF(details!DZ64="","",details!DZ64)</f>
        <v/>
      </c>
      <c r="E1849" s="825"/>
      <c r="F1849" s="825"/>
      <c r="G1849" s="825" t="str">
        <f>IF(details!ED64="","",details!ED64)</f>
        <v/>
      </c>
      <c r="H1849" s="825"/>
      <c r="I1849" s="825"/>
      <c r="J1849" s="825" t="str">
        <f>IF(details!EL64="","",details!EL64)</f>
        <v/>
      </c>
      <c r="K1849" s="825"/>
      <c r="L1849" s="825"/>
      <c r="M1849" s="825" t="str">
        <f>IF(details!EH64="","",details!EH64)</f>
        <v/>
      </c>
      <c r="N1849" s="825"/>
      <c r="O1849" s="825"/>
      <c r="P1849" s="825"/>
      <c r="Q1849" s="825" t="str">
        <f>IF(details!EP64="","",details!EP64)</f>
        <v/>
      </c>
      <c r="R1849" s="825"/>
      <c r="S1849" s="825"/>
      <c r="T1849" s="825"/>
      <c r="U1849" s="759"/>
      <c r="V1849" s="760"/>
      <c r="W1849" s="760"/>
      <c r="X1849" s="761"/>
    </row>
    <row r="1850" spans="1:24" ht="15" customHeight="1">
      <c r="A1850" s="816"/>
      <c r="B1850" s="818" t="s">
        <v>235</v>
      </c>
      <c r="C1850" s="819"/>
      <c r="D1850" s="813" t="s">
        <v>190</v>
      </c>
      <c r="E1850" s="813"/>
      <c r="F1850" s="813"/>
      <c r="G1850" s="813" t="s">
        <v>191</v>
      </c>
      <c r="H1850" s="813"/>
      <c r="I1850" s="813"/>
      <c r="J1850" s="813" t="s">
        <v>148</v>
      </c>
      <c r="K1850" s="813"/>
      <c r="L1850" s="813"/>
      <c r="M1850" s="813" t="s">
        <v>224</v>
      </c>
      <c r="N1850" s="813"/>
      <c r="O1850" s="813"/>
      <c r="P1850" s="813"/>
      <c r="Q1850" s="822" t="s">
        <v>196</v>
      </c>
      <c r="R1850" s="822"/>
      <c r="S1850" s="822"/>
      <c r="T1850" s="822"/>
      <c r="U1850" s="813" t="s">
        <v>233</v>
      </c>
      <c r="V1850" s="813"/>
      <c r="W1850" s="813"/>
      <c r="X1850" s="815"/>
    </row>
    <row r="1851" spans="1:24" ht="15" customHeight="1">
      <c r="A1851" s="817"/>
      <c r="B1851" s="820"/>
      <c r="C1851" s="821"/>
      <c r="D1851" s="813">
        <f>'statement of marks'!HJ64</f>
        <v>1200</v>
      </c>
      <c r="E1851" s="813"/>
      <c r="F1851" s="813"/>
      <c r="G1851" s="813">
        <f>'statement of marks'!HK64</f>
        <v>1035</v>
      </c>
      <c r="H1851" s="813"/>
      <c r="I1851" s="813"/>
      <c r="J1851" s="814">
        <f>'statement of marks'!HL64</f>
        <v>86.25</v>
      </c>
      <c r="K1851" s="814"/>
      <c r="L1851" s="814"/>
      <c r="M1851" s="813" t="str">
        <f>'statement of marks'!HO64</f>
        <v>A</v>
      </c>
      <c r="N1851" s="813"/>
      <c r="O1851" s="813"/>
      <c r="P1851" s="813"/>
      <c r="Q1851" s="813">
        <f>'statement of marks'!HN64</f>
        <v>10.999999999999988</v>
      </c>
      <c r="R1851" s="813"/>
      <c r="S1851" s="813"/>
      <c r="T1851" s="813"/>
      <c r="U1851" s="813" t="str">
        <f>'statement of marks'!HI64</f>
        <v>PASSED</v>
      </c>
      <c r="V1851" s="813"/>
      <c r="W1851" s="813"/>
      <c r="X1851" s="815"/>
    </row>
    <row r="1852" spans="1:24" ht="15" customHeight="1">
      <c r="A1852" s="283"/>
      <c r="B1852" s="811" t="s">
        <v>177</v>
      </c>
      <c r="C1852" s="812"/>
      <c r="D1852" s="792"/>
      <c r="E1852" s="792"/>
      <c r="F1852" s="792"/>
      <c r="G1852" s="792"/>
      <c r="H1852" s="792"/>
      <c r="I1852" s="792"/>
      <c r="J1852" s="792"/>
      <c r="K1852" s="792"/>
      <c r="L1852" s="792"/>
      <c r="M1852" s="792"/>
      <c r="N1852" s="792"/>
      <c r="O1852" s="792"/>
      <c r="P1852" s="792"/>
      <c r="Q1852" s="792"/>
      <c r="R1852" s="792"/>
      <c r="S1852" s="792"/>
      <c r="T1852" s="792"/>
      <c r="U1852" s="793"/>
      <c r="V1852" s="794"/>
      <c r="W1852" s="794"/>
      <c r="X1852" s="804"/>
    </row>
    <row r="1853" spans="1:24" ht="15" customHeight="1">
      <c r="A1853" s="283"/>
      <c r="B1853" s="809" t="s">
        <v>162</v>
      </c>
      <c r="C1853" s="810"/>
      <c r="D1853" s="792"/>
      <c r="E1853" s="792"/>
      <c r="F1853" s="792"/>
      <c r="G1853" s="792"/>
      <c r="H1853" s="792"/>
      <c r="I1853" s="792"/>
      <c r="J1853" s="792"/>
      <c r="K1853" s="792"/>
      <c r="L1853" s="792"/>
      <c r="M1853" s="792"/>
      <c r="N1853" s="792"/>
      <c r="O1853" s="792"/>
      <c r="P1853" s="792"/>
      <c r="Q1853" s="792"/>
      <c r="R1853" s="792"/>
      <c r="S1853" s="792"/>
      <c r="T1853" s="792"/>
      <c r="U1853" s="796"/>
      <c r="V1853" s="797"/>
      <c r="W1853" s="797"/>
      <c r="X1853" s="805"/>
    </row>
    <row r="1854" spans="1:24" ht="15" customHeight="1">
      <c r="A1854" s="283"/>
      <c r="B1854" s="811" t="s">
        <v>163</v>
      </c>
      <c r="C1854" s="812"/>
      <c r="D1854" s="792"/>
      <c r="E1854" s="792"/>
      <c r="F1854" s="792"/>
      <c r="G1854" s="792"/>
      <c r="H1854" s="792"/>
      <c r="I1854" s="792"/>
      <c r="J1854" s="792"/>
      <c r="K1854" s="792"/>
      <c r="L1854" s="792"/>
      <c r="M1854" s="792"/>
      <c r="N1854" s="792"/>
      <c r="O1854" s="792"/>
      <c r="P1854" s="792"/>
      <c r="Q1854" s="793" t="s">
        <v>225</v>
      </c>
      <c r="R1854" s="794"/>
      <c r="S1854" s="794"/>
      <c r="T1854" s="795"/>
      <c r="U1854" s="806"/>
      <c r="V1854" s="807"/>
      <c r="W1854" s="807"/>
      <c r="X1854" s="808"/>
    </row>
    <row r="1855" spans="1:24" ht="15" customHeight="1">
      <c r="A1855" s="283"/>
      <c r="B1855" s="802" t="s">
        <v>164</v>
      </c>
      <c r="C1855" s="803"/>
      <c r="D1855" s="792"/>
      <c r="E1855" s="792"/>
      <c r="F1855" s="792"/>
      <c r="G1855" s="792"/>
      <c r="H1855" s="792"/>
      <c r="I1855" s="792"/>
      <c r="J1855" s="792"/>
      <c r="K1855" s="792"/>
      <c r="L1855" s="792"/>
      <c r="M1855" s="792"/>
      <c r="N1855" s="792"/>
      <c r="O1855" s="792"/>
      <c r="P1855" s="792"/>
      <c r="Q1855" s="796"/>
      <c r="R1855" s="797"/>
      <c r="S1855" s="797"/>
      <c r="T1855" s="798"/>
      <c r="U1855" s="785" t="s">
        <v>164</v>
      </c>
      <c r="V1855" s="785"/>
      <c r="W1855" s="785"/>
      <c r="X1855" s="786"/>
    </row>
    <row r="1856" spans="1:24" ht="15" customHeight="1" thickBot="1">
      <c r="A1856" s="282"/>
      <c r="B1856" s="787" t="s">
        <v>226</v>
      </c>
      <c r="C1856" s="788"/>
      <c r="D1856" s="789"/>
      <c r="E1856" s="789"/>
      <c r="F1856" s="789"/>
      <c r="G1856" s="789"/>
      <c r="H1856" s="789"/>
      <c r="I1856" s="789"/>
      <c r="J1856" s="789"/>
      <c r="K1856" s="789"/>
      <c r="L1856" s="789"/>
      <c r="M1856" s="789"/>
      <c r="N1856" s="789"/>
      <c r="O1856" s="789"/>
      <c r="P1856" s="789"/>
      <c r="Q1856" s="799"/>
      <c r="R1856" s="800"/>
      <c r="S1856" s="800"/>
      <c r="T1856" s="801"/>
      <c r="U1856" s="790" t="s">
        <v>180</v>
      </c>
      <c r="V1856" s="790"/>
      <c r="W1856" s="790"/>
      <c r="X1856" s="791"/>
    </row>
    <row r="1857" spans="1:24" ht="15" customHeight="1">
      <c r="A1857" s="285"/>
      <c r="B1857" s="765" t="s">
        <v>179</v>
      </c>
      <c r="C1857" s="766"/>
      <c r="D1857" s="766"/>
      <c r="E1857" s="766"/>
      <c r="F1857" s="766"/>
      <c r="G1857" s="766"/>
      <c r="H1857" s="766"/>
      <c r="I1857" s="766"/>
      <c r="J1857" s="766"/>
      <c r="K1857" s="766"/>
      <c r="L1857" s="766"/>
      <c r="M1857" s="766"/>
      <c r="N1857" s="766"/>
      <c r="O1857" s="766"/>
      <c r="P1857" s="766"/>
      <c r="Q1857" s="766"/>
      <c r="R1857" s="766"/>
      <c r="S1857" s="766"/>
      <c r="T1857" s="766"/>
      <c r="U1857" s="766"/>
      <c r="V1857" s="766"/>
      <c r="W1857" s="766"/>
      <c r="X1857" s="767"/>
    </row>
    <row r="1858" spans="1:24" ht="15" customHeight="1">
      <c r="A1858" s="283"/>
      <c r="B1858" s="768" t="str">
        <f>IF('statement of marks'!$A$1="","",'statement of marks'!$A$1)</f>
        <v>GOVT. HR. SEC. SCHOOL, MARJEEVI, NIMBAHERA</v>
      </c>
      <c r="C1858" s="769"/>
      <c r="D1858" s="769"/>
      <c r="E1858" s="769"/>
      <c r="F1858" s="769"/>
      <c r="G1858" s="769"/>
      <c r="H1858" s="769"/>
      <c r="I1858" s="769"/>
      <c r="J1858" s="769"/>
      <c r="K1858" s="769"/>
      <c r="L1858" s="769"/>
      <c r="M1858" s="769"/>
      <c r="N1858" s="769"/>
      <c r="O1858" s="769"/>
      <c r="P1858" s="769"/>
      <c r="Q1858" s="769"/>
      <c r="R1858" s="769"/>
      <c r="S1858" s="769"/>
      <c r="T1858" s="769"/>
      <c r="U1858" s="769"/>
      <c r="V1858" s="769"/>
      <c r="W1858" s="769"/>
      <c r="X1858" s="770"/>
    </row>
    <row r="1859" spans="1:24" ht="15" customHeight="1">
      <c r="A1859" s="283"/>
      <c r="B1859" s="771" t="s">
        <v>118</v>
      </c>
      <c r="C1859" s="771"/>
      <c r="D1859" s="771" t="str">
        <f>IF('statement of marks'!$H$3="","",'statement of marks'!$H$3)</f>
        <v>2022-23</v>
      </c>
      <c r="E1859" s="771"/>
      <c r="F1859" s="771"/>
      <c r="G1859" s="771"/>
      <c r="H1859" s="771"/>
      <c r="I1859" s="771"/>
      <c r="J1859" s="771"/>
      <c r="K1859" s="771"/>
      <c r="L1859" s="771"/>
      <c r="M1859" s="771"/>
      <c r="N1859" s="771"/>
      <c r="O1859" s="771"/>
      <c r="P1859" s="771"/>
      <c r="Q1859" s="771"/>
      <c r="R1859" s="771"/>
      <c r="S1859" s="771"/>
      <c r="T1859" s="771"/>
      <c r="U1859" s="771"/>
      <c r="V1859" s="771"/>
      <c r="W1859" s="771"/>
      <c r="X1859" s="772"/>
    </row>
    <row r="1860" spans="1:24" ht="15" customHeight="1">
      <c r="A1860" s="283"/>
      <c r="B1860" s="771" t="s">
        <v>158</v>
      </c>
      <c r="C1860" s="771"/>
      <c r="D1860" s="771" t="str">
        <f>IF('statement of marks'!I65="","",'statement of marks'!I65)</f>
        <v>A59</v>
      </c>
      <c r="E1860" s="771"/>
      <c r="F1860" s="771"/>
      <c r="G1860" s="771"/>
      <c r="H1860" s="771"/>
      <c r="I1860" s="771"/>
      <c r="J1860" s="771"/>
      <c r="K1860" s="771"/>
      <c r="L1860" s="771"/>
      <c r="M1860" s="771"/>
      <c r="N1860" s="771"/>
      <c r="O1860" s="771"/>
      <c r="P1860" s="771"/>
      <c r="Q1860" s="771"/>
      <c r="R1860" s="771"/>
      <c r="S1860" s="771"/>
      <c r="T1860" s="771"/>
      <c r="U1860" s="771"/>
      <c r="V1860" s="771"/>
      <c r="W1860" s="771"/>
      <c r="X1860" s="772"/>
    </row>
    <row r="1861" spans="1:24" ht="15" customHeight="1">
      <c r="A1861" s="283"/>
      <c r="B1861" s="771" t="s">
        <v>20</v>
      </c>
      <c r="C1861" s="771"/>
      <c r="D1861" s="771" t="str">
        <f>IF('statement of marks'!J65="","",'statement of marks'!J65)</f>
        <v>B59</v>
      </c>
      <c r="E1861" s="771"/>
      <c r="F1861" s="771"/>
      <c r="G1861" s="771"/>
      <c r="H1861" s="771"/>
      <c r="I1861" s="771"/>
      <c r="J1861" s="771"/>
      <c r="K1861" s="771"/>
      <c r="L1861" s="771"/>
      <c r="M1861" s="771"/>
      <c r="N1861" s="771"/>
      <c r="O1861" s="771"/>
      <c r="P1861" s="771"/>
      <c r="Q1861" s="771"/>
      <c r="R1861" s="771"/>
      <c r="S1861" s="771"/>
      <c r="T1861" s="771"/>
      <c r="U1861" s="771"/>
      <c r="V1861" s="771"/>
      <c r="W1861" s="771"/>
      <c r="X1861" s="772"/>
    </row>
    <row r="1862" spans="1:24" ht="15" customHeight="1">
      <c r="A1862" s="283"/>
      <c r="B1862" s="773" t="s">
        <v>21</v>
      </c>
      <c r="C1862" s="773"/>
      <c r="D1862" s="773" t="str">
        <f>IF('statement of marks'!K65="","",'statement of marks'!K65)</f>
        <v>C59</v>
      </c>
      <c r="E1862" s="773"/>
      <c r="F1862" s="773"/>
      <c r="G1862" s="771"/>
      <c r="H1862" s="771"/>
      <c r="I1862" s="771"/>
      <c r="J1862" s="771"/>
      <c r="K1862" s="771"/>
      <c r="L1862" s="771"/>
      <c r="M1862" s="771"/>
      <c r="N1862" s="771"/>
      <c r="O1862" s="771"/>
      <c r="P1862" s="771"/>
      <c r="Q1862" s="771"/>
      <c r="R1862" s="771"/>
      <c r="S1862" s="771"/>
      <c r="T1862" s="771"/>
      <c r="U1862" s="771"/>
      <c r="V1862" s="771"/>
      <c r="W1862" s="771"/>
      <c r="X1862" s="772"/>
    </row>
    <row r="1863" spans="1:24" ht="15" customHeight="1">
      <c r="A1863" s="283"/>
      <c r="B1863" s="771" t="s">
        <v>159</v>
      </c>
      <c r="C1863" s="771"/>
      <c r="D1863" s="771" t="str">
        <f>IF('statement of marks'!$G$3="","",'statement of marks'!$G$3)</f>
        <v>6 A</v>
      </c>
      <c r="E1863" s="771"/>
      <c r="F1863" s="774"/>
      <c r="G1863" s="775" t="s">
        <v>160</v>
      </c>
      <c r="H1863" s="775"/>
      <c r="I1863" s="775"/>
      <c r="J1863" s="775">
        <f>IF('statement of marks'!D65="","",'statement of marks'!D65)</f>
        <v>859</v>
      </c>
      <c r="K1863" s="775"/>
      <c r="L1863" s="775"/>
      <c r="M1863" s="776" t="s">
        <v>79</v>
      </c>
      <c r="N1863" s="938"/>
      <c r="O1863" s="775"/>
      <c r="P1863" s="775"/>
      <c r="Q1863" s="775" t="str">
        <f>IF('statement of marks'!F65="","",'statement of marks'!F65)</f>
        <v/>
      </c>
      <c r="R1863" s="775"/>
      <c r="S1863" s="775"/>
      <c r="T1863" s="777"/>
      <c r="U1863" s="778" t="str">
        <f>IF('statement of marks'!$I$3="","",'statement of marks'!$I$3)</f>
        <v>SCHOOL DISE CODE</v>
      </c>
      <c r="V1863" s="779"/>
      <c r="W1863" s="779"/>
      <c r="X1863" s="780"/>
    </row>
    <row r="1864" spans="1:24" ht="15" customHeight="1">
      <c r="A1864" s="283"/>
      <c r="B1864" s="263" t="s">
        <v>172</v>
      </c>
      <c r="C1864" s="264"/>
      <c r="D1864" s="781" t="str">
        <f>IF('statement of marks'!G65="","",'statement of marks'!G65)</f>
        <v/>
      </c>
      <c r="E1864" s="782"/>
      <c r="F1864" s="782"/>
      <c r="G1864" s="834" t="str">
        <f>IF('statement of marks'!H65="","",'statement of marks'!H65)</f>
        <v/>
      </c>
      <c r="H1864" s="834"/>
      <c r="I1864" s="834"/>
      <c r="J1864" s="834"/>
      <c r="K1864" s="834"/>
      <c r="L1864" s="834"/>
      <c r="M1864" s="834"/>
      <c r="N1864" s="834"/>
      <c r="O1864" s="834"/>
      <c r="P1864" s="834"/>
      <c r="Q1864" s="834"/>
      <c r="R1864" s="834"/>
      <c r="S1864" s="834"/>
      <c r="T1864" s="835"/>
      <c r="U1864" s="774" t="str">
        <f>IF('statement of marks'!$J$3="","",'statement of marks'!$J$3)</f>
        <v>08291009401</v>
      </c>
      <c r="V1864" s="784"/>
      <c r="W1864" s="784"/>
      <c r="X1864" s="836"/>
    </row>
    <row r="1865" spans="1:24" ht="15" customHeight="1">
      <c r="A1865" s="283"/>
      <c r="B1865" s="265" t="s">
        <v>161</v>
      </c>
      <c r="C1865" s="266" t="s">
        <v>166</v>
      </c>
      <c r="D1865" s="837" t="s">
        <v>168</v>
      </c>
      <c r="E1865" s="837"/>
      <c r="F1865" s="837"/>
      <c r="G1865" s="837" t="s">
        <v>169</v>
      </c>
      <c r="H1865" s="837"/>
      <c r="I1865" s="837"/>
      <c r="J1865" s="837" t="s">
        <v>170</v>
      </c>
      <c r="K1865" s="837"/>
      <c r="L1865" s="837"/>
      <c r="M1865" s="838" t="s">
        <v>171</v>
      </c>
      <c r="N1865" s="838"/>
      <c r="O1865" s="838"/>
      <c r="P1865" s="838"/>
      <c r="Q1865" s="839" t="s">
        <v>217</v>
      </c>
      <c r="R1865" s="841" t="s">
        <v>91</v>
      </c>
      <c r="S1865" s="841"/>
      <c r="T1865" s="841"/>
      <c r="U1865" s="842"/>
      <c r="V1865" s="783" t="s">
        <v>218</v>
      </c>
      <c r="W1865" s="783"/>
      <c r="X1865" s="831"/>
    </row>
    <row r="1866" spans="1:24" ht="15" customHeight="1">
      <c r="A1866" s="283"/>
      <c r="B1866" s="265"/>
      <c r="C1866" s="266"/>
      <c r="D1866" s="267" t="s">
        <v>219</v>
      </c>
      <c r="E1866" s="267" t="s">
        <v>220</v>
      </c>
      <c r="F1866" s="268" t="s">
        <v>221</v>
      </c>
      <c r="G1866" s="267" t="s">
        <v>219</v>
      </c>
      <c r="H1866" s="267" t="s">
        <v>220</v>
      </c>
      <c r="I1866" s="268" t="s">
        <v>221</v>
      </c>
      <c r="J1866" s="267" t="s">
        <v>219</v>
      </c>
      <c r="K1866" s="267" t="s">
        <v>220</v>
      </c>
      <c r="L1866" s="268" t="s">
        <v>221</v>
      </c>
      <c r="M1866" s="267" t="s">
        <v>219</v>
      </c>
      <c r="N1866" s="943" t="s">
        <v>332</v>
      </c>
      <c r="O1866" s="267" t="s">
        <v>220</v>
      </c>
      <c r="P1866" s="268" t="s">
        <v>221</v>
      </c>
      <c r="Q1866" s="840"/>
      <c r="R1866" s="267" t="s">
        <v>219</v>
      </c>
      <c r="S1866" s="943" t="s">
        <v>332</v>
      </c>
      <c r="T1866" s="267" t="s">
        <v>220</v>
      </c>
      <c r="U1866" s="268" t="s">
        <v>221</v>
      </c>
      <c r="V1866" s="269" t="s">
        <v>26</v>
      </c>
      <c r="W1866" s="270" t="s">
        <v>222</v>
      </c>
      <c r="X1866" s="271" t="s">
        <v>69</v>
      </c>
    </row>
    <row r="1867" spans="1:24" ht="15" customHeight="1">
      <c r="A1867" s="284"/>
      <c r="B1867" s="832" t="s">
        <v>167</v>
      </c>
      <c r="C1867" s="833"/>
      <c r="D1867" s="272">
        <f>IF('statement of marks'!L$6="","",'statement of marks'!L$6)</f>
        <v>5</v>
      </c>
      <c r="E1867" s="272">
        <f>IF('statement of marks'!M$6="","",'statement of marks'!M$6)</f>
        <v>5</v>
      </c>
      <c r="F1867" s="273">
        <f>IF('statement of marks'!N$6="","",'statement of marks'!N$6)</f>
        <v>10</v>
      </c>
      <c r="G1867" s="272">
        <f>IF('statement of marks'!O$6="","",'statement of marks'!O$6)</f>
        <v>5</v>
      </c>
      <c r="H1867" s="272">
        <f>IF('statement of marks'!P$6="","",'statement of marks'!P$6)</f>
        <v>5</v>
      </c>
      <c r="I1867" s="273">
        <f>IF('statement of marks'!Q$6="","",'statement of marks'!Q$6)</f>
        <v>10</v>
      </c>
      <c r="J1867" s="272">
        <f>IF('statement of marks'!R$6="","",'statement of marks'!R$6)</f>
        <v>5</v>
      </c>
      <c r="K1867" s="272">
        <f>IF('statement of marks'!S$6="","",'statement of marks'!S$6)</f>
        <v>5</v>
      </c>
      <c r="L1867" s="273">
        <f>IF('statement of marks'!T$6="","",'statement of marks'!T$6)</f>
        <v>10</v>
      </c>
      <c r="M1867" s="272">
        <f>IF('statement of marks'!V$6="","",'statement of marks'!V$6)</f>
        <v>30</v>
      </c>
      <c r="N1867" s="944">
        <f>IF('statement of marks'!W$6="","",'statement of marks'!W$6)</f>
        <v>30</v>
      </c>
      <c r="O1867" s="272">
        <f>IF('statement of marks'!X$6="","",'statement of marks'!X$6)</f>
        <v>10</v>
      </c>
      <c r="P1867" s="273">
        <f>IF('statement of marks'!Y$6="","",'statement of marks'!Y$6)</f>
        <v>70</v>
      </c>
      <c r="Q1867" s="274">
        <f>IF('statement of marks'!Z$6="","",'statement of marks'!Z$6)</f>
        <v>100</v>
      </c>
      <c r="R1867" s="272">
        <f>IF('statement of marks'!AA$6="","",'statement of marks'!AA$6)</f>
        <v>40</v>
      </c>
      <c r="S1867" s="944">
        <f>IF('statement of marks'!AB$6="","",'statement of marks'!AB$6)</f>
        <v>40</v>
      </c>
      <c r="T1867" s="272">
        <f>IF('statement of marks'!AC$6="","",'statement of marks'!AC$6)</f>
        <v>20</v>
      </c>
      <c r="U1867" s="273">
        <f>IF('statement of marks'!AD$6="","",'statement of marks'!AD$6)</f>
        <v>100</v>
      </c>
      <c r="V1867" s="275">
        <f>IF('statement of marks'!AE$6="","",'statement of marks'!AE$6)</f>
        <v>200</v>
      </c>
      <c r="W1867" s="272" t="str">
        <f>IF('statement of marks'!AF$6="","",'statement of marks'!AF$6)</f>
        <v/>
      </c>
      <c r="X1867" s="276" t="str">
        <f>IF('statement of marks'!AG$6="","",'statement of marks'!AG$6)</f>
        <v/>
      </c>
    </row>
    <row r="1868" spans="1:24" ht="15" customHeight="1">
      <c r="A1868" s="283"/>
      <c r="B1868" s="774" t="str">
        <f>IF('statement of marks'!$L$3="","",'statement of marks'!$L$3)</f>
        <v>HINDI</v>
      </c>
      <c r="C1868" s="784"/>
      <c r="D1868" s="270">
        <f>IF('statement of marks'!L65="","",'statement of marks'!L65)</f>
        <v>5</v>
      </c>
      <c r="E1868" s="270">
        <f>IF('statement of marks'!M65="","",'statement of marks'!M65)</f>
        <v>5</v>
      </c>
      <c r="F1868" s="277">
        <f>IF('statement of marks'!N65="","",'statement of marks'!N65)</f>
        <v>10</v>
      </c>
      <c r="G1868" s="270">
        <f>IF('statement of marks'!O65="","",'statement of marks'!O65)</f>
        <v>5</v>
      </c>
      <c r="H1868" s="270">
        <f>IF('statement of marks'!P65="","",'statement of marks'!P65)</f>
        <v>5</v>
      </c>
      <c r="I1868" s="277">
        <f>IF('statement of marks'!Q65="","",'statement of marks'!Q65)</f>
        <v>10</v>
      </c>
      <c r="J1868" s="270">
        <f>IF('statement of marks'!R65="","",'statement of marks'!R65)</f>
        <v>5</v>
      </c>
      <c r="K1868" s="270">
        <f>IF('statement of marks'!S65="","",'statement of marks'!S65)</f>
        <v>5</v>
      </c>
      <c r="L1868" s="277">
        <f>IF('statement of marks'!T65="","",'statement of marks'!T65)</f>
        <v>10</v>
      </c>
      <c r="M1868" s="270">
        <f>IF('statement of marks'!V65="","",'statement of marks'!V65)</f>
        <v>22</v>
      </c>
      <c r="N1868" s="944">
        <f>IF('statement of marks'!W65="","",'statement of marks'!W65)</f>
        <v>22</v>
      </c>
      <c r="O1868" s="270">
        <f>IF('statement of marks'!X65="","",'statement of marks'!X65)</f>
        <v>2</v>
      </c>
      <c r="P1868" s="277">
        <f>IF('statement of marks'!Y65="","",'statement of marks'!Y65)</f>
        <v>46</v>
      </c>
      <c r="Q1868" s="278">
        <f>IF('statement of marks'!Z65="","",'statement of marks'!Z65)</f>
        <v>76</v>
      </c>
      <c r="R1868" s="270">
        <f>IF('statement of marks'!AA65="","",'statement of marks'!AA65)</f>
        <v>22</v>
      </c>
      <c r="S1868" s="944">
        <f>IF('statement of marks'!AB65="","",'statement of marks'!AB65)</f>
        <v>22</v>
      </c>
      <c r="T1868" s="270">
        <f>IF('statement of marks'!AC65="","",'statement of marks'!AC65)</f>
        <v>20</v>
      </c>
      <c r="U1868" s="277">
        <f>IF('statement of marks'!AD65="","",'statement of marks'!AD65)</f>
        <v>64</v>
      </c>
      <c r="V1868" s="279">
        <f>IF('statement of marks'!AE65="","",'statement of marks'!AE65)</f>
        <v>140</v>
      </c>
      <c r="W1868" s="270">
        <f>IF('statement of marks'!AF65="","",'statement of marks'!AF65)</f>
        <v>70</v>
      </c>
      <c r="X1868" s="271" t="str">
        <f>IF('statement of marks'!AG65="","",'statement of marks'!AG65)</f>
        <v>C</v>
      </c>
    </row>
    <row r="1869" spans="1:24" ht="15" customHeight="1">
      <c r="A1869" s="283"/>
      <c r="B1869" s="774" t="str">
        <f>IF('statement of marks'!$AJ$3="","",'statement of marks'!$AJ$3)</f>
        <v>ENGLISH</v>
      </c>
      <c r="C1869" s="784"/>
      <c r="D1869" s="270">
        <f>IF('statement of marks'!AJ65="","",'statement of marks'!AJ65)</f>
        <v>5</v>
      </c>
      <c r="E1869" s="270">
        <f>IF('statement of marks'!AK65="","",'statement of marks'!AK65)</f>
        <v>5</v>
      </c>
      <c r="F1869" s="277">
        <f>IF('statement of marks'!AL65="","",'statement of marks'!AL65)</f>
        <v>10</v>
      </c>
      <c r="G1869" s="270">
        <f>IF('statement of marks'!AM65="","",'statement of marks'!AM65)</f>
        <v>5</v>
      </c>
      <c r="H1869" s="270">
        <f>IF('statement of marks'!AN65="","",'statement of marks'!AN65)</f>
        <v>5</v>
      </c>
      <c r="I1869" s="277">
        <f>IF('statement of marks'!AO65="","",'statement of marks'!AO65)</f>
        <v>10</v>
      </c>
      <c r="J1869" s="270">
        <f>IF('statement of marks'!AP65="","",'statement of marks'!AP65)</f>
        <v>5</v>
      </c>
      <c r="K1869" s="270">
        <f>IF('statement of marks'!AQ65="","",'statement of marks'!AQ65)</f>
        <v>5</v>
      </c>
      <c r="L1869" s="277">
        <f>IF('statement of marks'!AR65="","",'statement of marks'!AR65)</f>
        <v>10</v>
      </c>
      <c r="M1869" s="270">
        <f>IF('statement of marks'!AT65="","",'statement of marks'!AT65)</f>
        <v>22</v>
      </c>
      <c r="N1869" s="944">
        <f>IF('statement of marks'!AU65="","",'statement of marks'!AU65)</f>
        <v>22</v>
      </c>
      <c r="O1869" s="270">
        <f>IF('statement of marks'!AV65="","",'statement of marks'!AV65)</f>
        <v>2</v>
      </c>
      <c r="P1869" s="277">
        <f>IF('statement of marks'!AW65="","",'statement of marks'!AW65)</f>
        <v>46</v>
      </c>
      <c r="Q1869" s="278">
        <f>IF('statement of marks'!AX65="","",'statement of marks'!AX65)</f>
        <v>76</v>
      </c>
      <c r="R1869" s="270">
        <f>IF('statement of marks'!AY65="","",'statement of marks'!AY65)</f>
        <v>22</v>
      </c>
      <c r="S1869" s="944">
        <f>IF('statement of marks'!AZ65="","",'statement of marks'!AZ65)</f>
        <v>22</v>
      </c>
      <c r="T1869" s="270">
        <f>IF('statement of marks'!BA65="","",'statement of marks'!BA65)</f>
        <v>20</v>
      </c>
      <c r="U1869" s="277">
        <f>IF('statement of marks'!BB65="","",'statement of marks'!BB65)</f>
        <v>64</v>
      </c>
      <c r="V1869" s="279">
        <f>IF('statement of marks'!BC65="","",'statement of marks'!BC65)</f>
        <v>140</v>
      </c>
      <c r="W1869" s="270">
        <f>IF('statement of marks'!BD65="","",'statement of marks'!BD65)</f>
        <v>70</v>
      </c>
      <c r="X1869" s="271" t="str">
        <f>IF('statement of marks'!BE65="","",'statement of marks'!BE65)</f>
        <v>C</v>
      </c>
    </row>
    <row r="1870" spans="1:24" ht="15" customHeight="1">
      <c r="A1870" s="283"/>
      <c r="B1870" s="774" t="str">
        <f>IF('statement of marks'!BH65="s","SANSKRIT",IF('statement of marks'!BH65="u","URDU",IF('statement of marks'!BH65="g","GUJRATI",IF('statement of marks'!BH65="p","PUNJABI",IF('statement of marks'!BH65="sd","fla/kh","THIRD LANGUAGE")))))</f>
        <v>SANSKRIT</v>
      </c>
      <c r="C1870" s="784"/>
      <c r="D1870" s="270">
        <f>IF('statement of marks'!BI65="","",'statement of marks'!BI65)</f>
        <v>5</v>
      </c>
      <c r="E1870" s="270">
        <f>IF('statement of marks'!BJ65="","",'statement of marks'!BJ65)</f>
        <v>5</v>
      </c>
      <c r="F1870" s="277">
        <f>IF('statement of marks'!BK65="","",'statement of marks'!BK65)</f>
        <v>10</v>
      </c>
      <c r="G1870" s="270">
        <f>IF('statement of marks'!BL65="","",'statement of marks'!BL65)</f>
        <v>5</v>
      </c>
      <c r="H1870" s="270">
        <f>IF('statement of marks'!BM65="","",'statement of marks'!BM65)</f>
        <v>5</v>
      </c>
      <c r="I1870" s="277">
        <f>IF('statement of marks'!BN65="","",'statement of marks'!BN65)</f>
        <v>10</v>
      </c>
      <c r="J1870" s="270">
        <f>IF('statement of marks'!BO65="","",'statement of marks'!BO65)</f>
        <v>5</v>
      </c>
      <c r="K1870" s="270">
        <f>IF('statement of marks'!BP65="","",'statement of marks'!BP65)</f>
        <v>5</v>
      </c>
      <c r="L1870" s="277">
        <f>IF('statement of marks'!BQ65="","",'statement of marks'!BQ65)</f>
        <v>10</v>
      </c>
      <c r="M1870" s="270">
        <f>IF('statement of marks'!BS65="","",'statement of marks'!BS65)</f>
        <v>50</v>
      </c>
      <c r="N1870" s="944"/>
      <c r="O1870" s="270">
        <f>IF('statement of marks'!BT65="","",'statement of marks'!BT65)</f>
        <v>20</v>
      </c>
      <c r="P1870" s="277">
        <f>IF('statement of marks'!BU65="","",'statement of marks'!BU65)</f>
        <v>70</v>
      </c>
      <c r="Q1870" s="278">
        <f>IF('statement of marks'!BV65="","",'statement of marks'!BV65)</f>
        <v>100</v>
      </c>
      <c r="R1870" s="270">
        <f>IF('statement of marks'!BW65="","",'statement of marks'!BW65)</f>
        <v>70</v>
      </c>
      <c r="S1870" s="944"/>
      <c r="T1870" s="270">
        <f>IF('statement of marks'!BX65="","",'statement of marks'!BX65)</f>
        <v>30</v>
      </c>
      <c r="U1870" s="277">
        <f>IF('statement of marks'!BY65="","",'statement of marks'!BY65)</f>
        <v>100</v>
      </c>
      <c r="V1870" s="279">
        <f>IF('statement of marks'!BZ65="","",'statement of marks'!BZ65)</f>
        <v>200</v>
      </c>
      <c r="W1870" s="270">
        <f>IF('statement of marks'!CA65="","",'statement of marks'!CA65)</f>
        <v>100</v>
      </c>
      <c r="X1870" s="271" t="str">
        <f>IF('statement of marks'!CB65="","",'statement of marks'!CB65)</f>
        <v>A</v>
      </c>
    </row>
    <row r="1871" spans="1:24" ht="15" customHeight="1">
      <c r="A1871" s="283"/>
      <c r="B1871" s="774" t="str">
        <f>IF('statement of marks'!$CE$3="","",'statement of marks'!$CE$3)</f>
        <v>MATHEMATICS</v>
      </c>
      <c r="C1871" s="784"/>
      <c r="D1871" s="270">
        <f>IF('statement of marks'!CE65="","",'statement of marks'!CE65)</f>
        <v>5</v>
      </c>
      <c r="E1871" s="270">
        <f>IF('statement of marks'!CF65="","",'statement of marks'!CF65)</f>
        <v>5</v>
      </c>
      <c r="F1871" s="277">
        <f>IF('statement of marks'!CG65="","",'statement of marks'!CG65)</f>
        <v>10</v>
      </c>
      <c r="G1871" s="270">
        <f>IF('statement of marks'!CH65="","",'statement of marks'!CH65)</f>
        <v>5</v>
      </c>
      <c r="H1871" s="270">
        <f>IF('statement of marks'!CI65="","",'statement of marks'!CI65)</f>
        <v>5</v>
      </c>
      <c r="I1871" s="277">
        <f>IF('statement of marks'!CJ65="","",'statement of marks'!CJ65)</f>
        <v>10</v>
      </c>
      <c r="J1871" s="270">
        <f>IF('statement of marks'!CK65="","",'statement of marks'!CK65)</f>
        <v>5</v>
      </c>
      <c r="K1871" s="270">
        <f>IF('statement of marks'!CL65="","",'statement of marks'!CL65)</f>
        <v>5</v>
      </c>
      <c r="L1871" s="277">
        <f>IF('statement of marks'!CM65="","",'statement of marks'!CM65)</f>
        <v>10</v>
      </c>
      <c r="M1871" s="270">
        <f>IF('statement of marks'!CO65="","",'statement of marks'!CO65)</f>
        <v>22</v>
      </c>
      <c r="N1871" s="944">
        <f>IF('statement of marks'!CP65="","",'statement of marks'!CP65)</f>
        <v>22</v>
      </c>
      <c r="O1871" s="270">
        <f>IF('statement of marks'!CQ65="","",'statement of marks'!CQ65)</f>
        <v>2</v>
      </c>
      <c r="P1871" s="277">
        <f>IF('statement of marks'!CR65="","",'statement of marks'!CR65)</f>
        <v>46</v>
      </c>
      <c r="Q1871" s="278">
        <f>IF('statement of marks'!CS65="","",'statement of marks'!CS65)</f>
        <v>76</v>
      </c>
      <c r="R1871" s="270">
        <f>IF('statement of marks'!CT65="","",'statement of marks'!CT65)</f>
        <v>22</v>
      </c>
      <c r="S1871" s="944">
        <f>IF('statement of marks'!CU65="","",'statement of marks'!CU65)</f>
        <v>22</v>
      </c>
      <c r="T1871" s="270">
        <f>IF('statement of marks'!CV65="","",'statement of marks'!CV65)</f>
        <v>20</v>
      </c>
      <c r="U1871" s="277">
        <f>IF('statement of marks'!CW65="","",'statement of marks'!CW65)</f>
        <v>64</v>
      </c>
      <c r="V1871" s="279">
        <f>IF('statement of marks'!CX65="","",'statement of marks'!CX65)</f>
        <v>140</v>
      </c>
      <c r="W1871" s="270">
        <f>IF('statement of marks'!CY65="","",'statement of marks'!CY65)</f>
        <v>70</v>
      </c>
      <c r="X1871" s="271" t="str">
        <f>IF('statement of marks'!CZ65="","",'statement of marks'!CZ65)</f>
        <v>C</v>
      </c>
    </row>
    <row r="1872" spans="1:24" ht="15" customHeight="1">
      <c r="A1872" s="283"/>
      <c r="B1872" s="774" t="str">
        <f>IF('statement of marks'!$DC$3="","",'statement of marks'!$DC$3)</f>
        <v>SCIENCE</v>
      </c>
      <c r="C1872" s="784"/>
      <c r="D1872" s="270">
        <f>IF('statement of marks'!DC65="","",'statement of marks'!DC65)</f>
        <v>5</v>
      </c>
      <c r="E1872" s="270">
        <f>IF('statement of marks'!DD65="","",'statement of marks'!DD65)</f>
        <v>5</v>
      </c>
      <c r="F1872" s="277">
        <f>IF('statement of marks'!DE65="","",'statement of marks'!DE65)</f>
        <v>10</v>
      </c>
      <c r="G1872" s="270">
        <f>IF('statement of marks'!DF65="","",'statement of marks'!DF65)</f>
        <v>5</v>
      </c>
      <c r="H1872" s="270">
        <f>IF('statement of marks'!DG65="","",'statement of marks'!DG65)</f>
        <v>5</v>
      </c>
      <c r="I1872" s="277">
        <f>IF('statement of marks'!DH65="","",'statement of marks'!DH65)</f>
        <v>10</v>
      </c>
      <c r="J1872" s="270">
        <f>IF('statement of marks'!DI65="","",'statement of marks'!DI65)</f>
        <v>5</v>
      </c>
      <c r="K1872" s="270">
        <f>IF('statement of marks'!DJ65="","",'statement of marks'!DJ65)</f>
        <v>5</v>
      </c>
      <c r="L1872" s="277">
        <f>IF('statement of marks'!DK65="","",'statement of marks'!DK65)</f>
        <v>10</v>
      </c>
      <c r="M1872" s="270">
        <f>IF('statement of marks'!DM65="","",'statement of marks'!DM65)</f>
        <v>50</v>
      </c>
      <c r="N1872" s="944"/>
      <c r="O1872" s="270">
        <f>IF('statement of marks'!DN65="","",'statement of marks'!DN65)</f>
        <v>20</v>
      </c>
      <c r="P1872" s="277">
        <f>IF('statement of marks'!DO65="","",'statement of marks'!DO65)</f>
        <v>70</v>
      </c>
      <c r="Q1872" s="278">
        <f>IF('statement of marks'!DP65="","",'statement of marks'!DP65)</f>
        <v>100</v>
      </c>
      <c r="R1872" s="270">
        <f>IF('statement of marks'!DQ65="","",'statement of marks'!DQ65)</f>
        <v>70</v>
      </c>
      <c r="S1872" s="944"/>
      <c r="T1872" s="270">
        <f>IF('statement of marks'!DR65="","",'statement of marks'!DR65)</f>
        <v>30</v>
      </c>
      <c r="U1872" s="277">
        <f>IF('statement of marks'!DS65="","",'statement of marks'!DS65)</f>
        <v>100</v>
      </c>
      <c r="V1872" s="279">
        <f>IF('statement of marks'!DT65="","",'statement of marks'!DT65)</f>
        <v>200</v>
      </c>
      <c r="W1872" s="270">
        <f>IF('statement of marks'!DU65="","",'statement of marks'!DU65)</f>
        <v>100</v>
      </c>
      <c r="X1872" s="271" t="str">
        <f>IF('statement of marks'!DV65="","",'statement of marks'!DV65)</f>
        <v>A</v>
      </c>
    </row>
    <row r="1873" spans="1:24" ht="15" customHeight="1">
      <c r="A1873" s="283"/>
      <c r="B1873" s="774" t="str">
        <f>IF('statement of marks'!$DY$3="","",'statement of marks'!$DY$3)</f>
        <v>SOCIAL STUDIES</v>
      </c>
      <c r="C1873" s="784"/>
      <c r="D1873" s="270">
        <f>IF('statement of marks'!DY65="","",'statement of marks'!DY65)</f>
        <v>5</v>
      </c>
      <c r="E1873" s="270">
        <f>IF('statement of marks'!DZ65="","",'statement of marks'!DZ65)</f>
        <v>5</v>
      </c>
      <c r="F1873" s="277">
        <f>IF('statement of marks'!EA65="","",'statement of marks'!EA65)</f>
        <v>10</v>
      </c>
      <c r="G1873" s="270">
        <f>IF('statement of marks'!EB65="","",'statement of marks'!EB65)</f>
        <v>5</v>
      </c>
      <c r="H1873" s="270">
        <f>IF('statement of marks'!EC65="","",'statement of marks'!EC65)</f>
        <v>5</v>
      </c>
      <c r="I1873" s="277">
        <f>IF('statement of marks'!ED65="","",'statement of marks'!ED65)</f>
        <v>10</v>
      </c>
      <c r="J1873" s="270">
        <f>IF('statement of marks'!EE65="","",'statement of marks'!EE65)</f>
        <v>5</v>
      </c>
      <c r="K1873" s="270">
        <f>IF('statement of marks'!EF65="","",'statement of marks'!EF65)</f>
        <v>5</v>
      </c>
      <c r="L1873" s="277">
        <f>IF('statement of marks'!EG65="","",'statement of marks'!EG65)</f>
        <v>10</v>
      </c>
      <c r="M1873" s="270">
        <f>IF('statement of marks'!EI65="","",'statement of marks'!EI65)</f>
        <v>50</v>
      </c>
      <c r="N1873" s="944"/>
      <c r="O1873" s="270">
        <f>IF('statement of marks'!EJ65="","",'statement of marks'!EJ65)</f>
        <v>20</v>
      </c>
      <c r="P1873" s="277">
        <f>IF('statement of marks'!EK65="","",'statement of marks'!EK65)</f>
        <v>70</v>
      </c>
      <c r="Q1873" s="278">
        <f>IF('statement of marks'!EL65="","",'statement of marks'!EL65)</f>
        <v>100</v>
      </c>
      <c r="R1873" s="270">
        <f>IF('statement of marks'!EM65="","",'statement of marks'!EM65)</f>
        <v>70</v>
      </c>
      <c r="S1873" s="944"/>
      <c r="T1873" s="270">
        <f>IF('statement of marks'!EN65="","",'statement of marks'!EN65)</f>
        <v>30</v>
      </c>
      <c r="U1873" s="277">
        <f>IF('statement of marks'!EO65="","",'statement of marks'!EO65)</f>
        <v>100</v>
      </c>
      <c r="V1873" s="279">
        <f>IF('statement of marks'!EP65="","",'statement of marks'!EP65)</f>
        <v>200</v>
      </c>
      <c r="W1873" s="270">
        <f>IF('statement of marks'!EQ65="","",'statement of marks'!EQ65)</f>
        <v>100</v>
      </c>
      <c r="X1873" s="271" t="str">
        <f>IF('statement of marks'!ER65="","",'statement of marks'!ER65)</f>
        <v>A</v>
      </c>
    </row>
    <row r="1874" spans="1:24" ht="15" customHeight="1">
      <c r="A1874" s="283"/>
      <c r="B1874" s="774" t="s">
        <v>173</v>
      </c>
      <c r="C1874" s="784"/>
      <c r="D1874" s="792" t="s">
        <v>168</v>
      </c>
      <c r="E1874" s="792"/>
      <c r="F1874" s="792"/>
      <c r="G1874" s="792" t="s">
        <v>169</v>
      </c>
      <c r="H1874" s="792"/>
      <c r="I1874" s="792"/>
      <c r="J1874" s="792" t="s">
        <v>178</v>
      </c>
      <c r="K1874" s="792"/>
      <c r="L1874" s="792"/>
      <c r="M1874" s="792" t="s">
        <v>170</v>
      </c>
      <c r="N1874" s="792"/>
      <c r="O1874" s="792"/>
      <c r="P1874" s="792"/>
      <c r="Q1874" s="792" t="s">
        <v>223</v>
      </c>
      <c r="R1874" s="792"/>
      <c r="S1874" s="792"/>
      <c r="T1874" s="792"/>
      <c r="U1874" s="280"/>
      <c r="V1874" s="792" t="s">
        <v>218</v>
      </c>
      <c r="W1874" s="792"/>
      <c r="X1874" s="827"/>
    </row>
    <row r="1875" spans="1:24" ht="15" customHeight="1">
      <c r="A1875" s="284"/>
      <c r="B1875" s="828" t="s">
        <v>167</v>
      </c>
      <c r="C1875" s="829"/>
      <c r="D1875" s="830">
        <f>IF('statement of marks'!EU$6="","",'statement of marks'!EU$6)</f>
        <v>20</v>
      </c>
      <c r="E1875" s="830"/>
      <c r="F1875" s="830"/>
      <c r="G1875" s="830">
        <f>IF('statement of marks'!EV$6="","",'statement of marks'!EV$6)</f>
        <v>20</v>
      </c>
      <c r="H1875" s="830"/>
      <c r="I1875" s="830"/>
      <c r="J1875" s="830">
        <f>IF('statement of marks'!EX$6="","",'statement of marks'!EX$6)</f>
        <v>20</v>
      </c>
      <c r="K1875" s="830"/>
      <c r="L1875" s="830"/>
      <c r="M1875" s="830">
        <f>IF('statement of marks'!EW$6="","",'statement of marks'!EW$6)</f>
        <v>20</v>
      </c>
      <c r="N1875" s="830"/>
      <c r="O1875" s="830"/>
      <c r="P1875" s="830"/>
      <c r="Q1875" s="830">
        <f>IF('statement of marks'!EY$6="","",'statement of marks'!EY$6)</f>
        <v>20</v>
      </c>
      <c r="R1875" s="830"/>
      <c r="S1875" s="830"/>
      <c r="T1875" s="830"/>
      <c r="U1875" s="289"/>
      <c r="V1875" s="272">
        <f>IF('statement of marks'!EZ$6="","",'statement of marks'!EZ$6)</f>
        <v>100</v>
      </c>
      <c r="W1875" s="272" t="s">
        <v>222</v>
      </c>
      <c r="X1875" s="276" t="s">
        <v>69</v>
      </c>
    </row>
    <row r="1876" spans="1:24" ht="15" customHeight="1">
      <c r="A1876" s="283"/>
      <c r="B1876" s="774" t="str">
        <f>IF('statement of marks'!$EU$3="","",'statement of marks'!$EU$3)</f>
        <v>WORK EXPERIENCE</v>
      </c>
      <c r="C1876" s="784"/>
      <c r="D1876" s="783">
        <f>IF('statement of marks'!EU65="","",'statement of marks'!EU65)</f>
        <v>20</v>
      </c>
      <c r="E1876" s="783"/>
      <c r="F1876" s="783"/>
      <c r="G1876" s="783">
        <f>IF('statement of marks'!EV65="","",'statement of marks'!EV65)</f>
        <v>20</v>
      </c>
      <c r="H1876" s="783"/>
      <c r="I1876" s="783"/>
      <c r="J1876" s="783">
        <f>IF('statement of marks'!EX65="","",'statement of marks'!EX65)</f>
        <v>20</v>
      </c>
      <c r="K1876" s="783"/>
      <c r="L1876" s="783"/>
      <c r="M1876" s="783">
        <f>IF('statement of marks'!EW65="","",'statement of marks'!EW65)</f>
        <v>20</v>
      </c>
      <c r="N1876" s="783"/>
      <c r="O1876" s="783"/>
      <c r="P1876" s="783"/>
      <c r="Q1876" s="783">
        <f>IF('statement of marks'!EY65="","",'statement of marks'!EY65)</f>
        <v>20</v>
      </c>
      <c r="R1876" s="783"/>
      <c r="S1876" s="783"/>
      <c r="T1876" s="783"/>
      <c r="U1876" s="280"/>
      <c r="V1876" s="280">
        <f>IF('statement of marks'!EZ65="","",'statement of marks'!EZ65)</f>
        <v>100</v>
      </c>
      <c r="W1876" s="280">
        <f>IF('statement of marks'!FA65="","",'statement of marks'!FA65)</f>
        <v>100</v>
      </c>
      <c r="X1876" s="281" t="str">
        <f>IF('statement of marks'!FB65="","",'statement of marks'!FB65)</f>
        <v>A</v>
      </c>
    </row>
    <row r="1877" spans="1:24" ht="15" customHeight="1">
      <c r="A1877" s="283"/>
      <c r="B1877" s="774" t="str">
        <f>IF('statement of marks'!$FE$3="","",'statement of marks'!$FE$3)</f>
        <v>ART EDUCATION</v>
      </c>
      <c r="C1877" s="784"/>
      <c r="D1877" s="783">
        <f>IF('statement of marks'!FE65="","",'statement of marks'!FE65)</f>
        <v>20</v>
      </c>
      <c r="E1877" s="783"/>
      <c r="F1877" s="783"/>
      <c r="G1877" s="783">
        <f>IF('statement of marks'!FF65="","",'statement of marks'!FF65)</f>
        <v>20</v>
      </c>
      <c r="H1877" s="783"/>
      <c r="I1877" s="783"/>
      <c r="J1877" s="783">
        <f>IF('statement of marks'!FH65="","",'statement of marks'!FH65)</f>
        <v>20</v>
      </c>
      <c r="K1877" s="783"/>
      <c r="L1877" s="783"/>
      <c r="M1877" s="783">
        <f>IF('statement of marks'!FG65="","",'statement of marks'!FG65)</f>
        <v>20</v>
      </c>
      <c r="N1877" s="783"/>
      <c r="O1877" s="783"/>
      <c r="P1877" s="783"/>
      <c r="Q1877" s="783">
        <f>IF('statement of marks'!FI65="","",'statement of marks'!FI65)</f>
        <v>20</v>
      </c>
      <c r="R1877" s="783"/>
      <c r="S1877" s="783"/>
      <c r="T1877" s="783"/>
      <c r="U1877" s="280"/>
      <c r="V1877" s="280">
        <f>IF('statement of marks'!FJ65="","",'statement of marks'!FJ65)</f>
        <v>100</v>
      </c>
      <c r="W1877" s="280">
        <f>IF('statement of marks'!FK65="","",'statement of marks'!FK65)</f>
        <v>100</v>
      </c>
      <c r="X1877" s="281" t="str">
        <f>IF('statement of marks'!FL65="","",'statement of marks'!FL65)</f>
        <v>A</v>
      </c>
    </row>
    <row r="1878" spans="1:24" ht="15" customHeight="1">
      <c r="A1878" s="283"/>
      <c r="B1878" s="774" t="str">
        <f>IF('statement of marks'!$FO$3="","",'statement of marks'!$FO$3)</f>
        <v>PHYSICIAL EDUCATION</v>
      </c>
      <c r="C1878" s="784"/>
      <c r="D1878" s="783">
        <f>IF('statement of marks'!FO65="","",'statement of marks'!FO65)</f>
        <v>20</v>
      </c>
      <c r="E1878" s="783"/>
      <c r="F1878" s="783"/>
      <c r="G1878" s="783">
        <f>IF('statement of marks'!FP65="","",'statement of marks'!FP65)</f>
        <v>20</v>
      </c>
      <c r="H1878" s="783"/>
      <c r="I1878" s="783"/>
      <c r="J1878" s="783">
        <f>IF('statement of marks'!FR65="","",'statement of marks'!FR65)</f>
        <v>20</v>
      </c>
      <c r="K1878" s="783"/>
      <c r="L1878" s="783"/>
      <c r="M1878" s="783">
        <f>IF('statement of marks'!FQ65="","",'statement of marks'!FQ65)</f>
        <v>20</v>
      </c>
      <c r="N1878" s="783"/>
      <c r="O1878" s="783"/>
      <c r="P1878" s="783"/>
      <c r="Q1878" s="783">
        <f>IF('statement of marks'!FS65="","",'statement of marks'!FS65)</f>
        <v>20</v>
      </c>
      <c r="R1878" s="783"/>
      <c r="S1878" s="783"/>
      <c r="T1878" s="783"/>
      <c r="U1878" s="280"/>
      <c r="V1878" s="280">
        <f>IF('statement of marks'!FT65="","",'statement of marks'!FT65)</f>
        <v>100</v>
      </c>
      <c r="W1878" s="280">
        <f>IF('statement of marks'!FU65="","",'statement of marks'!FU65)</f>
        <v>100</v>
      </c>
      <c r="X1878" s="281" t="str">
        <f>IF('statement of marks'!FV65="","",'statement of marks'!FV65)</f>
        <v>A</v>
      </c>
    </row>
    <row r="1879" spans="1:24" ht="15" customHeight="1">
      <c r="A1879" s="283"/>
      <c r="B1879" s="771" t="s">
        <v>174</v>
      </c>
      <c r="C1879" s="774"/>
      <c r="D1879" s="792" t="str">
        <f>details!$DZ$3</f>
        <v>AUGUST</v>
      </c>
      <c r="E1879" s="792"/>
      <c r="F1879" s="792"/>
      <c r="G1879" s="792" t="str">
        <f>details!$ED$3</f>
        <v>OCTOBER</v>
      </c>
      <c r="H1879" s="792"/>
      <c r="I1879" s="792"/>
      <c r="J1879" s="792" t="str">
        <f>details!$EL$3</f>
        <v>FEBURARY</v>
      </c>
      <c r="K1879" s="792"/>
      <c r="L1879" s="792"/>
      <c r="M1879" s="792" t="str">
        <f>details!$EH$3</f>
        <v>DECEMBER</v>
      </c>
      <c r="N1879" s="792"/>
      <c r="O1879" s="792"/>
      <c r="P1879" s="792"/>
      <c r="Q1879" s="792" t="str">
        <f>details!$EP$3</f>
        <v>GRAND TOAL</v>
      </c>
      <c r="R1879" s="792"/>
      <c r="S1879" s="792"/>
      <c r="T1879" s="792"/>
      <c r="U1879" s="759" t="s">
        <v>119</v>
      </c>
      <c r="V1879" s="760"/>
      <c r="W1879" s="760"/>
      <c r="X1879" s="761"/>
    </row>
    <row r="1880" spans="1:24" ht="15" customHeight="1">
      <c r="A1880" s="283"/>
      <c r="B1880" s="774" t="s">
        <v>176</v>
      </c>
      <c r="C1880" s="784"/>
      <c r="D1880" s="826" t="str">
        <f>IF(details!EA65="","",details!EA65)</f>
        <v/>
      </c>
      <c r="E1880" s="826"/>
      <c r="F1880" s="826"/>
      <c r="G1880" s="826" t="str">
        <f>IF(details!EE65="","",details!EE65)</f>
        <v/>
      </c>
      <c r="H1880" s="826"/>
      <c r="I1880" s="826"/>
      <c r="J1880" s="826" t="str">
        <f>IF(details!EM65="","",details!EM65)</f>
        <v/>
      </c>
      <c r="K1880" s="826"/>
      <c r="L1880" s="826"/>
      <c r="M1880" s="826" t="str">
        <f>IF(details!EI65="","",details!EI65)</f>
        <v/>
      </c>
      <c r="N1880" s="826"/>
      <c r="O1880" s="826"/>
      <c r="P1880" s="826"/>
      <c r="Q1880" s="826" t="str">
        <f>IF(details!EQ65="","",details!EQ65)</f>
        <v/>
      </c>
      <c r="R1880" s="826"/>
      <c r="S1880" s="826"/>
      <c r="T1880" s="826"/>
      <c r="U1880" s="762">
        <f>'statement of marks'!$HL$108</f>
        <v>45046</v>
      </c>
      <c r="V1880" s="763"/>
      <c r="W1880" s="763"/>
      <c r="X1880" s="764"/>
    </row>
    <row r="1881" spans="1:24" ht="15" customHeight="1">
      <c r="A1881" s="283"/>
      <c r="B1881" s="823" t="s">
        <v>175</v>
      </c>
      <c r="C1881" s="824"/>
      <c r="D1881" s="825" t="str">
        <f>IF(details!DZ65="","",details!DZ65)</f>
        <v/>
      </c>
      <c r="E1881" s="825"/>
      <c r="F1881" s="825"/>
      <c r="G1881" s="825" t="str">
        <f>IF(details!ED65="","",details!ED65)</f>
        <v/>
      </c>
      <c r="H1881" s="825"/>
      <c r="I1881" s="825"/>
      <c r="J1881" s="825" t="str">
        <f>IF(details!EL65="","",details!EL65)</f>
        <v/>
      </c>
      <c r="K1881" s="825"/>
      <c r="L1881" s="825"/>
      <c r="M1881" s="825" t="str">
        <f>IF(details!EH65="","",details!EH65)</f>
        <v/>
      </c>
      <c r="N1881" s="825"/>
      <c r="O1881" s="825"/>
      <c r="P1881" s="825"/>
      <c r="Q1881" s="825" t="str">
        <f>IF(details!EP65="","",details!EP65)</f>
        <v/>
      </c>
      <c r="R1881" s="825"/>
      <c r="S1881" s="825"/>
      <c r="T1881" s="825"/>
      <c r="U1881" s="759"/>
      <c r="V1881" s="760"/>
      <c r="W1881" s="760"/>
      <c r="X1881" s="761"/>
    </row>
    <row r="1882" spans="1:24" ht="15" customHeight="1">
      <c r="A1882" s="816"/>
      <c r="B1882" s="818" t="s">
        <v>235</v>
      </c>
      <c r="C1882" s="819"/>
      <c r="D1882" s="813" t="s">
        <v>190</v>
      </c>
      <c r="E1882" s="813"/>
      <c r="F1882" s="813"/>
      <c r="G1882" s="813" t="s">
        <v>191</v>
      </c>
      <c r="H1882" s="813"/>
      <c r="I1882" s="813"/>
      <c r="J1882" s="813" t="s">
        <v>148</v>
      </c>
      <c r="K1882" s="813"/>
      <c r="L1882" s="813"/>
      <c r="M1882" s="813" t="s">
        <v>224</v>
      </c>
      <c r="N1882" s="813"/>
      <c r="O1882" s="813"/>
      <c r="P1882" s="813"/>
      <c r="Q1882" s="822" t="s">
        <v>196</v>
      </c>
      <c r="R1882" s="822"/>
      <c r="S1882" s="822"/>
      <c r="T1882" s="822"/>
      <c r="U1882" s="813" t="s">
        <v>233</v>
      </c>
      <c r="V1882" s="813"/>
      <c r="W1882" s="813"/>
      <c r="X1882" s="815"/>
    </row>
    <row r="1883" spans="1:24" ht="15" customHeight="1">
      <c r="A1883" s="817"/>
      <c r="B1883" s="820"/>
      <c r="C1883" s="821"/>
      <c r="D1883" s="813">
        <f>'statement of marks'!HJ65</f>
        <v>1200</v>
      </c>
      <c r="E1883" s="813"/>
      <c r="F1883" s="813"/>
      <c r="G1883" s="813">
        <f>'statement of marks'!HK65</f>
        <v>1020</v>
      </c>
      <c r="H1883" s="813"/>
      <c r="I1883" s="813"/>
      <c r="J1883" s="814">
        <f>'statement of marks'!HL65</f>
        <v>85</v>
      </c>
      <c r="K1883" s="814"/>
      <c r="L1883" s="814"/>
      <c r="M1883" s="813" t="str">
        <f>'statement of marks'!HO65</f>
        <v>B</v>
      </c>
      <c r="N1883" s="813"/>
      <c r="O1883" s="813"/>
      <c r="P1883" s="813"/>
      <c r="Q1883" s="813">
        <f>'statement of marks'!HN65</f>
        <v>11.999999999999986</v>
      </c>
      <c r="R1883" s="813"/>
      <c r="S1883" s="813"/>
      <c r="T1883" s="813"/>
      <c r="U1883" s="813" t="str">
        <f>'statement of marks'!HI65</f>
        <v>PASSED</v>
      </c>
      <c r="V1883" s="813"/>
      <c r="W1883" s="813"/>
      <c r="X1883" s="815"/>
    </row>
    <row r="1884" spans="1:24" ht="15" customHeight="1">
      <c r="A1884" s="283"/>
      <c r="B1884" s="811" t="s">
        <v>177</v>
      </c>
      <c r="C1884" s="812"/>
      <c r="D1884" s="792"/>
      <c r="E1884" s="792"/>
      <c r="F1884" s="792"/>
      <c r="G1884" s="792"/>
      <c r="H1884" s="792"/>
      <c r="I1884" s="792"/>
      <c r="J1884" s="792"/>
      <c r="K1884" s="792"/>
      <c r="L1884" s="792"/>
      <c r="M1884" s="792"/>
      <c r="N1884" s="792"/>
      <c r="O1884" s="792"/>
      <c r="P1884" s="792"/>
      <c r="Q1884" s="792"/>
      <c r="R1884" s="792"/>
      <c r="S1884" s="792"/>
      <c r="T1884" s="792"/>
      <c r="U1884" s="793"/>
      <c r="V1884" s="794"/>
      <c r="W1884" s="794"/>
      <c r="X1884" s="804"/>
    </row>
    <row r="1885" spans="1:24" ht="15" customHeight="1">
      <c r="A1885" s="283"/>
      <c r="B1885" s="809" t="s">
        <v>162</v>
      </c>
      <c r="C1885" s="810"/>
      <c r="D1885" s="792"/>
      <c r="E1885" s="792"/>
      <c r="F1885" s="792"/>
      <c r="G1885" s="792"/>
      <c r="H1885" s="792"/>
      <c r="I1885" s="792"/>
      <c r="J1885" s="792"/>
      <c r="K1885" s="792"/>
      <c r="L1885" s="792"/>
      <c r="M1885" s="792"/>
      <c r="N1885" s="792"/>
      <c r="O1885" s="792"/>
      <c r="P1885" s="792"/>
      <c r="Q1885" s="792"/>
      <c r="R1885" s="792"/>
      <c r="S1885" s="792"/>
      <c r="T1885" s="792"/>
      <c r="U1885" s="796"/>
      <c r="V1885" s="797"/>
      <c r="W1885" s="797"/>
      <c r="X1885" s="805"/>
    </row>
    <row r="1886" spans="1:24" ht="15" customHeight="1">
      <c r="A1886" s="283"/>
      <c r="B1886" s="811" t="s">
        <v>163</v>
      </c>
      <c r="C1886" s="812"/>
      <c r="D1886" s="792"/>
      <c r="E1886" s="792"/>
      <c r="F1886" s="792"/>
      <c r="G1886" s="792"/>
      <c r="H1886" s="792"/>
      <c r="I1886" s="792"/>
      <c r="J1886" s="792"/>
      <c r="K1886" s="792"/>
      <c r="L1886" s="792"/>
      <c r="M1886" s="792"/>
      <c r="N1886" s="792"/>
      <c r="O1886" s="792"/>
      <c r="P1886" s="792"/>
      <c r="Q1886" s="793" t="s">
        <v>225</v>
      </c>
      <c r="R1886" s="794"/>
      <c r="S1886" s="794"/>
      <c r="T1886" s="795"/>
      <c r="U1886" s="806"/>
      <c r="V1886" s="807"/>
      <c r="W1886" s="807"/>
      <c r="X1886" s="808"/>
    </row>
    <row r="1887" spans="1:24" ht="15" customHeight="1">
      <c r="A1887" s="283"/>
      <c r="B1887" s="802" t="s">
        <v>164</v>
      </c>
      <c r="C1887" s="803"/>
      <c r="D1887" s="792"/>
      <c r="E1887" s="792"/>
      <c r="F1887" s="792"/>
      <c r="G1887" s="792"/>
      <c r="H1887" s="792"/>
      <c r="I1887" s="792"/>
      <c r="J1887" s="792"/>
      <c r="K1887" s="792"/>
      <c r="L1887" s="792"/>
      <c r="M1887" s="792"/>
      <c r="N1887" s="792"/>
      <c r="O1887" s="792"/>
      <c r="P1887" s="792"/>
      <c r="Q1887" s="796"/>
      <c r="R1887" s="797"/>
      <c r="S1887" s="797"/>
      <c r="T1887" s="798"/>
      <c r="U1887" s="785" t="s">
        <v>164</v>
      </c>
      <c r="V1887" s="785"/>
      <c r="W1887" s="785"/>
      <c r="X1887" s="786"/>
    </row>
    <row r="1888" spans="1:24" ht="15" customHeight="1" thickBot="1">
      <c r="A1888" s="282"/>
      <c r="B1888" s="787" t="s">
        <v>226</v>
      </c>
      <c r="C1888" s="788"/>
      <c r="D1888" s="789"/>
      <c r="E1888" s="789"/>
      <c r="F1888" s="789"/>
      <c r="G1888" s="789"/>
      <c r="H1888" s="789"/>
      <c r="I1888" s="789"/>
      <c r="J1888" s="789"/>
      <c r="K1888" s="789"/>
      <c r="L1888" s="789"/>
      <c r="M1888" s="789"/>
      <c r="N1888" s="789"/>
      <c r="O1888" s="789"/>
      <c r="P1888" s="789"/>
      <c r="Q1888" s="799"/>
      <c r="R1888" s="800"/>
      <c r="S1888" s="800"/>
      <c r="T1888" s="801"/>
      <c r="U1888" s="790" t="s">
        <v>180</v>
      </c>
      <c r="V1888" s="790"/>
      <c r="W1888" s="790"/>
      <c r="X1888" s="791"/>
    </row>
    <row r="1889" spans="1:24" ht="15" customHeight="1">
      <c r="A1889" s="285"/>
      <c r="B1889" s="765" t="s">
        <v>179</v>
      </c>
      <c r="C1889" s="766"/>
      <c r="D1889" s="766"/>
      <c r="E1889" s="766"/>
      <c r="F1889" s="766"/>
      <c r="G1889" s="766"/>
      <c r="H1889" s="766"/>
      <c r="I1889" s="766"/>
      <c r="J1889" s="766"/>
      <c r="K1889" s="766"/>
      <c r="L1889" s="766"/>
      <c r="M1889" s="766"/>
      <c r="N1889" s="766"/>
      <c r="O1889" s="766"/>
      <c r="P1889" s="766"/>
      <c r="Q1889" s="766"/>
      <c r="R1889" s="766"/>
      <c r="S1889" s="766"/>
      <c r="T1889" s="766"/>
      <c r="U1889" s="766"/>
      <c r="V1889" s="766"/>
      <c r="W1889" s="766"/>
      <c r="X1889" s="767"/>
    </row>
    <row r="1890" spans="1:24" ht="15" customHeight="1">
      <c r="A1890" s="283"/>
      <c r="B1890" s="768" t="str">
        <f>IF('statement of marks'!$A$1="","",'statement of marks'!$A$1)</f>
        <v>GOVT. HR. SEC. SCHOOL, MARJEEVI, NIMBAHERA</v>
      </c>
      <c r="C1890" s="769"/>
      <c r="D1890" s="769"/>
      <c r="E1890" s="769"/>
      <c r="F1890" s="769"/>
      <c r="G1890" s="769"/>
      <c r="H1890" s="769"/>
      <c r="I1890" s="769"/>
      <c r="J1890" s="769"/>
      <c r="K1890" s="769"/>
      <c r="L1890" s="769"/>
      <c r="M1890" s="769"/>
      <c r="N1890" s="769"/>
      <c r="O1890" s="769"/>
      <c r="P1890" s="769"/>
      <c r="Q1890" s="769"/>
      <c r="R1890" s="769"/>
      <c r="S1890" s="769"/>
      <c r="T1890" s="769"/>
      <c r="U1890" s="769"/>
      <c r="V1890" s="769"/>
      <c r="W1890" s="769"/>
      <c r="X1890" s="770"/>
    </row>
    <row r="1891" spans="1:24" ht="15" customHeight="1">
      <c r="A1891" s="283"/>
      <c r="B1891" s="771" t="s">
        <v>118</v>
      </c>
      <c r="C1891" s="771"/>
      <c r="D1891" s="771" t="str">
        <f>IF('statement of marks'!$H$3="","",'statement of marks'!$H$3)</f>
        <v>2022-23</v>
      </c>
      <c r="E1891" s="771"/>
      <c r="F1891" s="771"/>
      <c r="G1891" s="771"/>
      <c r="H1891" s="771"/>
      <c r="I1891" s="771"/>
      <c r="J1891" s="771"/>
      <c r="K1891" s="771"/>
      <c r="L1891" s="771"/>
      <c r="M1891" s="771"/>
      <c r="N1891" s="771"/>
      <c r="O1891" s="771"/>
      <c r="P1891" s="771"/>
      <c r="Q1891" s="771"/>
      <c r="R1891" s="771"/>
      <c r="S1891" s="771"/>
      <c r="T1891" s="771"/>
      <c r="U1891" s="771"/>
      <c r="V1891" s="771"/>
      <c r="W1891" s="771"/>
      <c r="X1891" s="772"/>
    </row>
    <row r="1892" spans="1:24" ht="15" customHeight="1">
      <c r="A1892" s="283"/>
      <c r="B1892" s="771" t="s">
        <v>158</v>
      </c>
      <c r="C1892" s="771"/>
      <c r="D1892" s="771" t="str">
        <f>IF('statement of marks'!I66="","",'statement of marks'!I66)</f>
        <v>A60</v>
      </c>
      <c r="E1892" s="771"/>
      <c r="F1892" s="771"/>
      <c r="G1892" s="771"/>
      <c r="H1892" s="771"/>
      <c r="I1892" s="771"/>
      <c r="J1892" s="771"/>
      <c r="K1892" s="771"/>
      <c r="L1892" s="771"/>
      <c r="M1892" s="771"/>
      <c r="N1892" s="771"/>
      <c r="O1892" s="771"/>
      <c r="P1892" s="771"/>
      <c r="Q1892" s="771"/>
      <c r="R1892" s="771"/>
      <c r="S1892" s="771"/>
      <c r="T1892" s="771"/>
      <c r="U1892" s="771"/>
      <c r="V1892" s="771"/>
      <c r="W1892" s="771"/>
      <c r="X1892" s="772"/>
    </row>
    <row r="1893" spans="1:24" ht="15" customHeight="1">
      <c r="A1893" s="283"/>
      <c r="B1893" s="771" t="s">
        <v>20</v>
      </c>
      <c r="C1893" s="771"/>
      <c r="D1893" s="771" t="str">
        <f>IF('statement of marks'!J66="","",'statement of marks'!J66)</f>
        <v>B60</v>
      </c>
      <c r="E1893" s="771"/>
      <c r="F1893" s="771"/>
      <c r="G1893" s="771"/>
      <c r="H1893" s="771"/>
      <c r="I1893" s="771"/>
      <c r="J1893" s="771"/>
      <c r="K1893" s="771"/>
      <c r="L1893" s="771"/>
      <c r="M1893" s="771"/>
      <c r="N1893" s="771"/>
      <c r="O1893" s="771"/>
      <c r="P1893" s="771"/>
      <c r="Q1893" s="771"/>
      <c r="R1893" s="771"/>
      <c r="S1893" s="771"/>
      <c r="T1893" s="771"/>
      <c r="U1893" s="771"/>
      <c r="V1893" s="771"/>
      <c r="W1893" s="771"/>
      <c r="X1893" s="772"/>
    </row>
    <row r="1894" spans="1:24" ht="15" customHeight="1">
      <c r="A1894" s="283"/>
      <c r="B1894" s="773" t="s">
        <v>21</v>
      </c>
      <c r="C1894" s="773"/>
      <c r="D1894" s="773" t="str">
        <f>IF('statement of marks'!K66="","",'statement of marks'!K66)</f>
        <v>C60</v>
      </c>
      <c r="E1894" s="773"/>
      <c r="F1894" s="773"/>
      <c r="G1894" s="771"/>
      <c r="H1894" s="771"/>
      <c r="I1894" s="771"/>
      <c r="J1894" s="771"/>
      <c r="K1894" s="771"/>
      <c r="L1894" s="771"/>
      <c r="M1894" s="771"/>
      <c r="N1894" s="771"/>
      <c r="O1894" s="771"/>
      <c r="P1894" s="771"/>
      <c r="Q1894" s="771"/>
      <c r="R1894" s="771"/>
      <c r="S1894" s="771"/>
      <c r="T1894" s="771"/>
      <c r="U1894" s="771"/>
      <c r="V1894" s="771"/>
      <c r="W1894" s="771"/>
      <c r="X1894" s="772"/>
    </row>
    <row r="1895" spans="1:24" ht="15" customHeight="1">
      <c r="A1895" s="283"/>
      <c r="B1895" s="771" t="s">
        <v>159</v>
      </c>
      <c r="C1895" s="771"/>
      <c r="D1895" s="771" t="str">
        <f>IF('statement of marks'!$G$3="","",'statement of marks'!$G$3)</f>
        <v>6 A</v>
      </c>
      <c r="E1895" s="771"/>
      <c r="F1895" s="774"/>
      <c r="G1895" s="775" t="s">
        <v>160</v>
      </c>
      <c r="H1895" s="775"/>
      <c r="I1895" s="775"/>
      <c r="J1895" s="775">
        <f>IF('statement of marks'!D66="","",'statement of marks'!D66)</f>
        <v>860</v>
      </c>
      <c r="K1895" s="775"/>
      <c r="L1895" s="775"/>
      <c r="M1895" s="776" t="s">
        <v>79</v>
      </c>
      <c r="N1895" s="938"/>
      <c r="O1895" s="775"/>
      <c r="P1895" s="775"/>
      <c r="Q1895" s="775" t="str">
        <f>IF('statement of marks'!F66="","",'statement of marks'!F66)</f>
        <v/>
      </c>
      <c r="R1895" s="775"/>
      <c r="S1895" s="775"/>
      <c r="T1895" s="777"/>
      <c r="U1895" s="778" t="str">
        <f>IF('statement of marks'!$I$3="","",'statement of marks'!$I$3)</f>
        <v>SCHOOL DISE CODE</v>
      </c>
      <c r="V1895" s="779"/>
      <c r="W1895" s="779"/>
      <c r="X1895" s="780"/>
    </row>
    <row r="1896" spans="1:24" ht="15" customHeight="1">
      <c r="A1896" s="283"/>
      <c r="B1896" s="263" t="s">
        <v>172</v>
      </c>
      <c r="C1896" s="264"/>
      <c r="D1896" s="781" t="str">
        <f>IF('statement of marks'!G66="","",'statement of marks'!G66)</f>
        <v/>
      </c>
      <c r="E1896" s="782"/>
      <c r="F1896" s="782"/>
      <c r="G1896" s="834" t="str">
        <f>IF('statement of marks'!H66="","",'statement of marks'!H66)</f>
        <v/>
      </c>
      <c r="H1896" s="834"/>
      <c r="I1896" s="834"/>
      <c r="J1896" s="834"/>
      <c r="K1896" s="834"/>
      <c r="L1896" s="834"/>
      <c r="M1896" s="834"/>
      <c r="N1896" s="834"/>
      <c r="O1896" s="834"/>
      <c r="P1896" s="834"/>
      <c r="Q1896" s="834"/>
      <c r="R1896" s="834"/>
      <c r="S1896" s="834"/>
      <c r="T1896" s="835"/>
      <c r="U1896" s="774" t="str">
        <f>IF('statement of marks'!$J$3="","",'statement of marks'!$J$3)</f>
        <v>08291009401</v>
      </c>
      <c r="V1896" s="784"/>
      <c r="W1896" s="784"/>
      <c r="X1896" s="836"/>
    </row>
    <row r="1897" spans="1:24" ht="15" customHeight="1">
      <c r="A1897" s="283"/>
      <c r="B1897" s="265" t="s">
        <v>161</v>
      </c>
      <c r="C1897" s="266" t="s">
        <v>166</v>
      </c>
      <c r="D1897" s="837" t="s">
        <v>168</v>
      </c>
      <c r="E1897" s="837"/>
      <c r="F1897" s="837"/>
      <c r="G1897" s="837" t="s">
        <v>169</v>
      </c>
      <c r="H1897" s="837"/>
      <c r="I1897" s="837"/>
      <c r="J1897" s="837" t="s">
        <v>170</v>
      </c>
      <c r="K1897" s="837"/>
      <c r="L1897" s="837"/>
      <c r="M1897" s="838" t="s">
        <v>171</v>
      </c>
      <c r="N1897" s="838"/>
      <c r="O1897" s="838"/>
      <c r="P1897" s="838"/>
      <c r="Q1897" s="839" t="s">
        <v>217</v>
      </c>
      <c r="R1897" s="841" t="s">
        <v>91</v>
      </c>
      <c r="S1897" s="841"/>
      <c r="T1897" s="841"/>
      <c r="U1897" s="842"/>
      <c r="V1897" s="783" t="s">
        <v>218</v>
      </c>
      <c r="W1897" s="783"/>
      <c r="X1897" s="831"/>
    </row>
    <row r="1898" spans="1:24" ht="15" customHeight="1">
      <c r="A1898" s="283"/>
      <c r="B1898" s="265"/>
      <c r="C1898" s="266"/>
      <c r="D1898" s="267" t="s">
        <v>219</v>
      </c>
      <c r="E1898" s="267" t="s">
        <v>220</v>
      </c>
      <c r="F1898" s="268" t="s">
        <v>221</v>
      </c>
      <c r="G1898" s="267" t="s">
        <v>219</v>
      </c>
      <c r="H1898" s="267" t="s">
        <v>220</v>
      </c>
      <c r="I1898" s="268" t="s">
        <v>221</v>
      </c>
      <c r="J1898" s="267" t="s">
        <v>219</v>
      </c>
      <c r="K1898" s="267" t="s">
        <v>220</v>
      </c>
      <c r="L1898" s="268" t="s">
        <v>221</v>
      </c>
      <c r="M1898" s="267" t="s">
        <v>219</v>
      </c>
      <c r="N1898" s="943" t="s">
        <v>332</v>
      </c>
      <c r="O1898" s="267" t="s">
        <v>220</v>
      </c>
      <c r="P1898" s="268" t="s">
        <v>221</v>
      </c>
      <c r="Q1898" s="840"/>
      <c r="R1898" s="267" t="s">
        <v>219</v>
      </c>
      <c r="S1898" s="943" t="s">
        <v>332</v>
      </c>
      <c r="T1898" s="267" t="s">
        <v>220</v>
      </c>
      <c r="U1898" s="268" t="s">
        <v>221</v>
      </c>
      <c r="V1898" s="269" t="s">
        <v>26</v>
      </c>
      <c r="W1898" s="270" t="s">
        <v>222</v>
      </c>
      <c r="X1898" s="271" t="s">
        <v>69</v>
      </c>
    </row>
    <row r="1899" spans="1:24" ht="15" customHeight="1">
      <c r="A1899" s="284"/>
      <c r="B1899" s="832" t="s">
        <v>167</v>
      </c>
      <c r="C1899" s="833"/>
      <c r="D1899" s="272">
        <f>IF('statement of marks'!L$6="","",'statement of marks'!L$6)</f>
        <v>5</v>
      </c>
      <c r="E1899" s="272">
        <f>IF('statement of marks'!M$6="","",'statement of marks'!M$6)</f>
        <v>5</v>
      </c>
      <c r="F1899" s="273">
        <f>IF('statement of marks'!N$6="","",'statement of marks'!N$6)</f>
        <v>10</v>
      </c>
      <c r="G1899" s="272">
        <f>IF('statement of marks'!O$6="","",'statement of marks'!O$6)</f>
        <v>5</v>
      </c>
      <c r="H1899" s="272">
        <f>IF('statement of marks'!P$6="","",'statement of marks'!P$6)</f>
        <v>5</v>
      </c>
      <c r="I1899" s="273">
        <f>IF('statement of marks'!Q$6="","",'statement of marks'!Q$6)</f>
        <v>10</v>
      </c>
      <c r="J1899" s="272">
        <f>IF('statement of marks'!R$6="","",'statement of marks'!R$6)</f>
        <v>5</v>
      </c>
      <c r="K1899" s="272">
        <f>IF('statement of marks'!S$6="","",'statement of marks'!S$6)</f>
        <v>5</v>
      </c>
      <c r="L1899" s="273">
        <f>IF('statement of marks'!T$6="","",'statement of marks'!T$6)</f>
        <v>10</v>
      </c>
      <c r="M1899" s="272">
        <f>IF('statement of marks'!V$6="","",'statement of marks'!V$6)</f>
        <v>30</v>
      </c>
      <c r="N1899" s="944">
        <f>IF('statement of marks'!W$6="","",'statement of marks'!W$6)</f>
        <v>30</v>
      </c>
      <c r="O1899" s="272">
        <f>IF('statement of marks'!X$6="","",'statement of marks'!X$6)</f>
        <v>10</v>
      </c>
      <c r="P1899" s="273">
        <f>IF('statement of marks'!Y$6="","",'statement of marks'!Y$6)</f>
        <v>70</v>
      </c>
      <c r="Q1899" s="274">
        <f>IF('statement of marks'!Z$6="","",'statement of marks'!Z$6)</f>
        <v>100</v>
      </c>
      <c r="R1899" s="272">
        <f>IF('statement of marks'!AA$6="","",'statement of marks'!AA$6)</f>
        <v>40</v>
      </c>
      <c r="S1899" s="944">
        <f>IF('statement of marks'!AB$6="","",'statement of marks'!AB$6)</f>
        <v>40</v>
      </c>
      <c r="T1899" s="272">
        <f>IF('statement of marks'!AC$6="","",'statement of marks'!AC$6)</f>
        <v>20</v>
      </c>
      <c r="U1899" s="273">
        <f>IF('statement of marks'!AD$6="","",'statement of marks'!AD$6)</f>
        <v>100</v>
      </c>
      <c r="V1899" s="275">
        <f>IF('statement of marks'!AE$6="","",'statement of marks'!AE$6)</f>
        <v>200</v>
      </c>
      <c r="W1899" s="272" t="str">
        <f>IF('statement of marks'!AF$6="","",'statement of marks'!AF$6)</f>
        <v/>
      </c>
      <c r="X1899" s="276" t="str">
        <f>IF('statement of marks'!AG$6="","",'statement of marks'!AG$6)</f>
        <v/>
      </c>
    </row>
    <row r="1900" spans="1:24" ht="15" customHeight="1">
      <c r="A1900" s="283"/>
      <c r="B1900" s="774" t="str">
        <f>IF('statement of marks'!$L$3="","",'statement of marks'!$L$3)</f>
        <v>HINDI</v>
      </c>
      <c r="C1900" s="784"/>
      <c r="D1900" s="270">
        <f>IF('statement of marks'!L66="","",'statement of marks'!L66)</f>
        <v>5</v>
      </c>
      <c r="E1900" s="270">
        <f>IF('statement of marks'!M66="","",'statement of marks'!M66)</f>
        <v>5</v>
      </c>
      <c r="F1900" s="277">
        <f>IF('statement of marks'!N66="","",'statement of marks'!N66)</f>
        <v>10</v>
      </c>
      <c r="G1900" s="270">
        <f>IF('statement of marks'!O66="","",'statement of marks'!O66)</f>
        <v>5</v>
      </c>
      <c r="H1900" s="270">
        <f>IF('statement of marks'!P66="","",'statement of marks'!P66)</f>
        <v>5</v>
      </c>
      <c r="I1900" s="277">
        <f>IF('statement of marks'!Q66="","",'statement of marks'!Q66)</f>
        <v>10</v>
      </c>
      <c r="J1900" s="270">
        <f>IF('statement of marks'!R66="","",'statement of marks'!R66)</f>
        <v>5</v>
      </c>
      <c r="K1900" s="270">
        <f>IF('statement of marks'!S66="","",'statement of marks'!S66)</f>
        <v>5</v>
      </c>
      <c r="L1900" s="277">
        <f>IF('statement of marks'!T66="","",'statement of marks'!T66)</f>
        <v>10</v>
      </c>
      <c r="M1900" s="270">
        <f>IF('statement of marks'!V66="","",'statement of marks'!V66)</f>
        <v>21</v>
      </c>
      <c r="N1900" s="944">
        <f>IF('statement of marks'!W66="","",'statement of marks'!W66)</f>
        <v>21</v>
      </c>
      <c r="O1900" s="270">
        <f>IF('statement of marks'!X66="","",'statement of marks'!X66)</f>
        <v>1</v>
      </c>
      <c r="P1900" s="277">
        <f>IF('statement of marks'!Y66="","",'statement of marks'!Y66)</f>
        <v>43</v>
      </c>
      <c r="Q1900" s="278">
        <f>IF('statement of marks'!Z66="","",'statement of marks'!Z66)</f>
        <v>73</v>
      </c>
      <c r="R1900" s="270">
        <f>IF('statement of marks'!AA66="","",'statement of marks'!AA66)</f>
        <v>21</v>
      </c>
      <c r="S1900" s="944">
        <f>IF('statement of marks'!AB66="","",'statement of marks'!AB66)</f>
        <v>21</v>
      </c>
      <c r="T1900" s="270">
        <f>IF('statement of marks'!AC66="","",'statement of marks'!AC66)</f>
        <v>20</v>
      </c>
      <c r="U1900" s="277">
        <f>IF('statement of marks'!AD66="","",'statement of marks'!AD66)</f>
        <v>62</v>
      </c>
      <c r="V1900" s="279">
        <f>IF('statement of marks'!AE66="","",'statement of marks'!AE66)</f>
        <v>135</v>
      </c>
      <c r="W1900" s="270">
        <f>IF('statement of marks'!AF66="","",'statement of marks'!AF66)</f>
        <v>68</v>
      </c>
      <c r="X1900" s="271" t="str">
        <f>IF('statement of marks'!AG66="","",'statement of marks'!AG66)</f>
        <v>C</v>
      </c>
    </row>
    <row r="1901" spans="1:24" ht="15" customHeight="1">
      <c r="A1901" s="283"/>
      <c r="B1901" s="774" t="str">
        <f>IF('statement of marks'!$AJ$3="","",'statement of marks'!$AJ$3)</f>
        <v>ENGLISH</v>
      </c>
      <c r="C1901" s="784"/>
      <c r="D1901" s="270">
        <f>IF('statement of marks'!AJ66="","",'statement of marks'!AJ66)</f>
        <v>5</v>
      </c>
      <c r="E1901" s="270">
        <f>IF('statement of marks'!AK66="","",'statement of marks'!AK66)</f>
        <v>5</v>
      </c>
      <c r="F1901" s="277">
        <f>IF('statement of marks'!AL66="","",'statement of marks'!AL66)</f>
        <v>10</v>
      </c>
      <c r="G1901" s="270">
        <f>IF('statement of marks'!AM66="","",'statement of marks'!AM66)</f>
        <v>5</v>
      </c>
      <c r="H1901" s="270">
        <f>IF('statement of marks'!AN66="","",'statement of marks'!AN66)</f>
        <v>5</v>
      </c>
      <c r="I1901" s="277">
        <f>IF('statement of marks'!AO66="","",'statement of marks'!AO66)</f>
        <v>10</v>
      </c>
      <c r="J1901" s="270">
        <f>IF('statement of marks'!AP66="","",'statement of marks'!AP66)</f>
        <v>5</v>
      </c>
      <c r="K1901" s="270">
        <f>IF('statement of marks'!AQ66="","",'statement of marks'!AQ66)</f>
        <v>5</v>
      </c>
      <c r="L1901" s="277">
        <f>IF('statement of marks'!AR66="","",'statement of marks'!AR66)</f>
        <v>10</v>
      </c>
      <c r="M1901" s="270">
        <f>IF('statement of marks'!AT66="","",'statement of marks'!AT66)</f>
        <v>21</v>
      </c>
      <c r="N1901" s="944">
        <f>IF('statement of marks'!AU66="","",'statement of marks'!AU66)</f>
        <v>21</v>
      </c>
      <c r="O1901" s="270">
        <f>IF('statement of marks'!AV66="","",'statement of marks'!AV66)</f>
        <v>1</v>
      </c>
      <c r="P1901" s="277">
        <f>IF('statement of marks'!AW66="","",'statement of marks'!AW66)</f>
        <v>43</v>
      </c>
      <c r="Q1901" s="278">
        <f>IF('statement of marks'!AX66="","",'statement of marks'!AX66)</f>
        <v>73</v>
      </c>
      <c r="R1901" s="270">
        <f>IF('statement of marks'!AY66="","",'statement of marks'!AY66)</f>
        <v>21</v>
      </c>
      <c r="S1901" s="944">
        <f>IF('statement of marks'!AZ66="","",'statement of marks'!AZ66)</f>
        <v>21</v>
      </c>
      <c r="T1901" s="270">
        <f>IF('statement of marks'!BA66="","",'statement of marks'!BA66)</f>
        <v>20</v>
      </c>
      <c r="U1901" s="277">
        <f>IF('statement of marks'!BB66="","",'statement of marks'!BB66)</f>
        <v>62</v>
      </c>
      <c r="V1901" s="279">
        <f>IF('statement of marks'!BC66="","",'statement of marks'!BC66)</f>
        <v>135</v>
      </c>
      <c r="W1901" s="270">
        <f>IF('statement of marks'!BD66="","",'statement of marks'!BD66)</f>
        <v>68</v>
      </c>
      <c r="X1901" s="271" t="str">
        <f>IF('statement of marks'!BE66="","",'statement of marks'!BE66)</f>
        <v>C</v>
      </c>
    </row>
    <row r="1902" spans="1:24" ht="15" customHeight="1">
      <c r="A1902" s="283"/>
      <c r="B1902" s="774" t="str">
        <f>IF('statement of marks'!BH66="s","SANSKRIT",IF('statement of marks'!BH66="u","URDU",IF('statement of marks'!BH66="g","GUJRATI",IF('statement of marks'!BH66="p","PUNJABI",IF('statement of marks'!BH66="sd","fla/kh","THIRD LANGUAGE")))))</f>
        <v>SANSKRIT</v>
      </c>
      <c r="C1902" s="784"/>
      <c r="D1902" s="270">
        <f>IF('statement of marks'!BI66="","",'statement of marks'!BI66)</f>
        <v>5</v>
      </c>
      <c r="E1902" s="270">
        <f>IF('statement of marks'!BJ66="","",'statement of marks'!BJ66)</f>
        <v>5</v>
      </c>
      <c r="F1902" s="277">
        <f>IF('statement of marks'!BK66="","",'statement of marks'!BK66)</f>
        <v>10</v>
      </c>
      <c r="G1902" s="270">
        <f>IF('statement of marks'!BL66="","",'statement of marks'!BL66)</f>
        <v>5</v>
      </c>
      <c r="H1902" s="270">
        <f>IF('statement of marks'!BM66="","",'statement of marks'!BM66)</f>
        <v>5</v>
      </c>
      <c r="I1902" s="277">
        <f>IF('statement of marks'!BN66="","",'statement of marks'!BN66)</f>
        <v>10</v>
      </c>
      <c r="J1902" s="270">
        <f>IF('statement of marks'!BO66="","",'statement of marks'!BO66)</f>
        <v>5</v>
      </c>
      <c r="K1902" s="270">
        <f>IF('statement of marks'!BP66="","",'statement of marks'!BP66)</f>
        <v>5</v>
      </c>
      <c r="L1902" s="277">
        <f>IF('statement of marks'!BQ66="","",'statement of marks'!BQ66)</f>
        <v>10</v>
      </c>
      <c r="M1902" s="270">
        <f>IF('statement of marks'!BS66="","",'statement of marks'!BS66)</f>
        <v>50</v>
      </c>
      <c r="N1902" s="944"/>
      <c r="O1902" s="270">
        <f>IF('statement of marks'!BT66="","",'statement of marks'!BT66)</f>
        <v>20</v>
      </c>
      <c r="P1902" s="277">
        <f>IF('statement of marks'!BU66="","",'statement of marks'!BU66)</f>
        <v>70</v>
      </c>
      <c r="Q1902" s="278">
        <f>IF('statement of marks'!BV66="","",'statement of marks'!BV66)</f>
        <v>100</v>
      </c>
      <c r="R1902" s="270">
        <f>IF('statement of marks'!BW66="","",'statement of marks'!BW66)</f>
        <v>70</v>
      </c>
      <c r="S1902" s="944"/>
      <c r="T1902" s="270">
        <f>IF('statement of marks'!BX66="","",'statement of marks'!BX66)</f>
        <v>30</v>
      </c>
      <c r="U1902" s="277">
        <f>IF('statement of marks'!BY66="","",'statement of marks'!BY66)</f>
        <v>100</v>
      </c>
      <c r="V1902" s="279">
        <f>IF('statement of marks'!BZ66="","",'statement of marks'!BZ66)</f>
        <v>200</v>
      </c>
      <c r="W1902" s="270">
        <f>IF('statement of marks'!CA66="","",'statement of marks'!CA66)</f>
        <v>100</v>
      </c>
      <c r="X1902" s="271" t="str">
        <f>IF('statement of marks'!CB66="","",'statement of marks'!CB66)</f>
        <v>A</v>
      </c>
    </row>
    <row r="1903" spans="1:24" ht="15" customHeight="1">
      <c r="A1903" s="283"/>
      <c r="B1903" s="774" t="str">
        <f>IF('statement of marks'!$CE$3="","",'statement of marks'!$CE$3)</f>
        <v>MATHEMATICS</v>
      </c>
      <c r="C1903" s="784"/>
      <c r="D1903" s="270">
        <f>IF('statement of marks'!CE66="","",'statement of marks'!CE66)</f>
        <v>5</v>
      </c>
      <c r="E1903" s="270">
        <f>IF('statement of marks'!CF66="","",'statement of marks'!CF66)</f>
        <v>5</v>
      </c>
      <c r="F1903" s="277">
        <f>IF('statement of marks'!CG66="","",'statement of marks'!CG66)</f>
        <v>10</v>
      </c>
      <c r="G1903" s="270">
        <f>IF('statement of marks'!CH66="","",'statement of marks'!CH66)</f>
        <v>5</v>
      </c>
      <c r="H1903" s="270">
        <f>IF('statement of marks'!CI66="","",'statement of marks'!CI66)</f>
        <v>5</v>
      </c>
      <c r="I1903" s="277">
        <f>IF('statement of marks'!CJ66="","",'statement of marks'!CJ66)</f>
        <v>10</v>
      </c>
      <c r="J1903" s="270">
        <f>IF('statement of marks'!CK66="","",'statement of marks'!CK66)</f>
        <v>5</v>
      </c>
      <c r="K1903" s="270">
        <f>IF('statement of marks'!CL66="","",'statement of marks'!CL66)</f>
        <v>5</v>
      </c>
      <c r="L1903" s="277">
        <f>IF('statement of marks'!CM66="","",'statement of marks'!CM66)</f>
        <v>10</v>
      </c>
      <c r="M1903" s="270">
        <f>IF('statement of marks'!CO66="","",'statement of marks'!CO66)</f>
        <v>21</v>
      </c>
      <c r="N1903" s="944">
        <f>IF('statement of marks'!CP66="","",'statement of marks'!CP66)</f>
        <v>21</v>
      </c>
      <c r="O1903" s="270">
        <f>IF('statement of marks'!CQ66="","",'statement of marks'!CQ66)</f>
        <v>1</v>
      </c>
      <c r="P1903" s="277">
        <f>IF('statement of marks'!CR66="","",'statement of marks'!CR66)</f>
        <v>43</v>
      </c>
      <c r="Q1903" s="278">
        <f>IF('statement of marks'!CS66="","",'statement of marks'!CS66)</f>
        <v>73</v>
      </c>
      <c r="R1903" s="270">
        <f>IF('statement of marks'!CT66="","",'statement of marks'!CT66)</f>
        <v>21</v>
      </c>
      <c r="S1903" s="944">
        <f>IF('statement of marks'!CU66="","",'statement of marks'!CU66)</f>
        <v>21</v>
      </c>
      <c r="T1903" s="270">
        <f>IF('statement of marks'!CV66="","",'statement of marks'!CV66)</f>
        <v>20</v>
      </c>
      <c r="U1903" s="277">
        <f>IF('statement of marks'!CW66="","",'statement of marks'!CW66)</f>
        <v>62</v>
      </c>
      <c r="V1903" s="279">
        <f>IF('statement of marks'!CX66="","",'statement of marks'!CX66)</f>
        <v>135</v>
      </c>
      <c r="W1903" s="270">
        <f>IF('statement of marks'!CY66="","",'statement of marks'!CY66)</f>
        <v>68</v>
      </c>
      <c r="X1903" s="271" t="str">
        <f>IF('statement of marks'!CZ66="","",'statement of marks'!CZ66)</f>
        <v>C</v>
      </c>
    </row>
    <row r="1904" spans="1:24" ht="15" customHeight="1">
      <c r="A1904" s="283"/>
      <c r="B1904" s="774" t="str">
        <f>IF('statement of marks'!$DC$3="","",'statement of marks'!$DC$3)</f>
        <v>SCIENCE</v>
      </c>
      <c r="C1904" s="784"/>
      <c r="D1904" s="270">
        <f>IF('statement of marks'!DC66="","",'statement of marks'!DC66)</f>
        <v>5</v>
      </c>
      <c r="E1904" s="270">
        <f>IF('statement of marks'!DD66="","",'statement of marks'!DD66)</f>
        <v>5</v>
      </c>
      <c r="F1904" s="277">
        <f>IF('statement of marks'!DE66="","",'statement of marks'!DE66)</f>
        <v>10</v>
      </c>
      <c r="G1904" s="270">
        <f>IF('statement of marks'!DF66="","",'statement of marks'!DF66)</f>
        <v>5</v>
      </c>
      <c r="H1904" s="270">
        <f>IF('statement of marks'!DG66="","",'statement of marks'!DG66)</f>
        <v>5</v>
      </c>
      <c r="I1904" s="277">
        <f>IF('statement of marks'!DH66="","",'statement of marks'!DH66)</f>
        <v>10</v>
      </c>
      <c r="J1904" s="270">
        <f>IF('statement of marks'!DI66="","",'statement of marks'!DI66)</f>
        <v>5</v>
      </c>
      <c r="K1904" s="270">
        <f>IF('statement of marks'!DJ66="","",'statement of marks'!DJ66)</f>
        <v>5</v>
      </c>
      <c r="L1904" s="277">
        <f>IF('statement of marks'!DK66="","",'statement of marks'!DK66)</f>
        <v>10</v>
      </c>
      <c r="M1904" s="270">
        <f>IF('statement of marks'!DM66="","",'statement of marks'!DM66)</f>
        <v>50</v>
      </c>
      <c r="N1904" s="944"/>
      <c r="O1904" s="270">
        <f>IF('statement of marks'!DN66="","",'statement of marks'!DN66)</f>
        <v>20</v>
      </c>
      <c r="P1904" s="277">
        <f>IF('statement of marks'!DO66="","",'statement of marks'!DO66)</f>
        <v>70</v>
      </c>
      <c r="Q1904" s="278">
        <f>IF('statement of marks'!DP66="","",'statement of marks'!DP66)</f>
        <v>100</v>
      </c>
      <c r="R1904" s="270">
        <f>IF('statement of marks'!DQ66="","",'statement of marks'!DQ66)</f>
        <v>70</v>
      </c>
      <c r="S1904" s="944"/>
      <c r="T1904" s="270">
        <f>IF('statement of marks'!DR66="","",'statement of marks'!DR66)</f>
        <v>30</v>
      </c>
      <c r="U1904" s="277">
        <f>IF('statement of marks'!DS66="","",'statement of marks'!DS66)</f>
        <v>100</v>
      </c>
      <c r="V1904" s="279">
        <f>IF('statement of marks'!DT66="","",'statement of marks'!DT66)</f>
        <v>200</v>
      </c>
      <c r="W1904" s="270">
        <f>IF('statement of marks'!DU66="","",'statement of marks'!DU66)</f>
        <v>100</v>
      </c>
      <c r="X1904" s="271" t="str">
        <f>IF('statement of marks'!DV66="","",'statement of marks'!DV66)</f>
        <v>A</v>
      </c>
    </row>
    <row r="1905" spans="1:24" ht="15" customHeight="1">
      <c r="A1905" s="283"/>
      <c r="B1905" s="774" t="str">
        <f>IF('statement of marks'!$DY$3="","",'statement of marks'!$DY$3)</f>
        <v>SOCIAL STUDIES</v>
      </c>
      <c r="C1905" s="784"/>
      <c r="D1905" s="270">
        <f>IF('statement of marks'!DY66="","",'statement of marks'!DY66)</f>
        <v>5</v>
      </c>
      <c r="E1905" s="270">
        <f>IF('statement of marks'!DZ66="","",'statement of marks'!DZ66)</f>
        <v>5</v>
      </c>
      <c r="F1905" s="277">
        <f>IF('statement of marks'!EA66="","",'statement of marks'!EA66)</f>
        <v>10</v>
      </c>
      <c r="G1905" s="270">
        <f>IF('statement of marks'!EB66="","",'statement of marks'!EB66)</f>
        <v>5</v>
      </c>
      <c r="H1905" s="270">
        <f>IF('statement of marks'!EC66="","",'statement of marks'!EC66)</f>
        <v>5</v>
      </c>
      <c r="I1905" s="277">
        <f>IF('statement of marks'!ED66="","",'statement of marks'!ED66)</f>
        <v>10</v>
      </c>
      <c r="J1905" s="270">
        <f>IF('statement of marks'!EE66="","",'statement of marks'!EE66)</f>
        <v>5</v>
      </c>
      <c r="K1905" s="270">
        <f>IF('statement of marks'!EF66="","",'statement of marks'!EF66)</f>
        <v>5</v>
      </c>
      <c r="L1905" s="277">
        <f>IF('statement of marks'!EG66="","",'statement of marks'!EG66)</f>
        <v>10</v>
      </c>
      <c r="M1905" s="270">
        <f>IF('statement of marks'!EI66="","",'statement of marks'!EI66)</f>
        <v>50</v>
      </c>
      <c r="N1905" s="944"/>
      <c r="O1905" s="270">
        <f>IF('statement of marks'!EJ66="","",'statement of marks'!EJ66)</f>
        <v>20</v>
      </c>
      <c r="P1905" s="277">
        <f>IF('statement of marks'!EK66="","",'statement of marks'!EK66)</f>
        <v>70</v>
      </c>
      <c r="Q1905" s="278">
        <f>IF('statement of marks'!EL66="","",'statement of marks'!EL66)</f>
        <v>100</v>
      </c>
      <c r="R1905" s="270">
        <f>IF('statement of marks'!EM66="","",'statement of marks'!EM66)</f>
        <v>70</v>
      </c>
      <c r="S1905" s="944"/>
      <c r="T1905" s="270">
        <f>IF('statement of marks'!EN66="","",'statement of marks'!EN66)</f>
        <v>30</v>
      </c>
      <c r="U1905" s="277">
        <f>IF('statement of marks'!EO66="","",'statement of marks'!EO66)</f>
        <v>100</v>
      </c>
      <c r="V1905" s="279">
        <f>IF('statement of marks'!EP66="","",'statement of marks'!EP66)</f>
        <v>200</v>
      </c>
      <c r="W1905" s="270">
        <f>IF('statement of marks'!EQ66="","",'statement of marks'!EQ66)</f>
        <v>100</v>
      </c>
      <c r="X1905" s="271" t="str">
        <f>IF('statement of marks'!ER66="","",'statement of marks'!ER66)</f>
        <v>A</v>
      </c>
    </row>
    <row r="1906" spans="1:24" ht="15" customHeight="1">
      <c r="A1906" s="283"/>
      <c r="B1906" s="774" t="s">
        <v>173</v>
      </c>
      <c r="C1906" s="784"/>
      <c r="D1906" s="792" t="s">
        <v>168</v>
      </c>
      <c r="E1906" s="792"/>
      <c r="F1906" s="792"/>
      <c r="G1906" s="792" t="s">
        <v>169</v>
      </c>
      <c r="H1906" s="792"/>
      <c r="I1906" s="792"/>
      <c r="J1906" s="792" t="s">
        <v>178</v>
      </c>
      <c r="K1906" s="792"/>
      <c r="L1906" s="792"/>
      <c r="M1906" s="792" t="s">
        <v>170</v>
      </c>
      <c r="N1906" s="792"/>
      <c r="O1906" s="792"/>
      <c r="P1906" s="792"/>
      <c r="Q1906" s="792" t="s">
        <v>223</v>
      </c>
      <c r="R1906" s="792"/>
      <c r="S1906" s="792"/>
      <c r="T1906" s="792"/>
      <c r="U1906" s="280"/>
      <c r="V1906" s="792" t="s">
        <v>218</v>
      </c>
      <c r="W1906" s="792"/>
      <c r="X1906" s="827"/>
    </row>
    <row r="1907" spans="1:24" ht="15" customHeight="1">
      <c r="A1907" s="284"/>
      <c r="B1907" s="828" t="s">
        <v>167</v>
      </c>
      <c r="C1907" s="829"/>
      <c r="D1907" s="830">
        <f>IF('statement of marks'!EU$6="","",'statement of marks'!EU$6)</f>
        <v>20</v>
      </c>
      <c r="E1907" s="830"/>
      <c r="F1907" s="830"/>
      <c r="G1907" s="830">
        <f>IF('statement of marks'!EV$6="","",'statement of marks'!EV$6)</f>
        <v>20</v>
      </c>
      <c r="H1907" s="830"/>
      <c r="I1907" s="830"/>
      <c r="J1907" s="830">
        <f>IF('statement of marks'!EX$6="","",'statement of marks'!EX$6)</f>
        <v>20</v>
      </c>
      <c r="K1907" s="830"/>
      <c r="L1907" s="830"/>
      <c r="M1907" s="830">
        <f>IF('statement of marks'!EW$6="","",'statement of marks'!EW$6)</f>
        <v>20</v>
      </c>
      <c r="N1907" s="830"/>
      <c r="O1907" s="830"/>
      <c r="P1907" s="830"/>
      <c r="Q1907" s="830">
        <f>IF('statement of marks'!EY$6="","",'statement of marks'!EY$6)</f>
        <v>20</v>
      </c>
      <c r="R1907" s="830"/>
      <c r="S1907" s="830"/>
      <c r="T1907" s="830"/>
      <c r="U1907" s="289"/>
      <c r="V1907" s="272">
        <f>IF('statement of marks'!EZ$6="","",'statement of marks'!EZ$6)</f>
        <v>100</v>
      </c>
      <c r="W1907" s="272" t="s">
        <v>222</v>
      </c>
      <c r="X1907" s="276" t="s">
        <v>69</v>
      </c>
    </row>
    <row r="1908" spans="1:24" ht="15" customHeight="1">
      <c r="A1908" s="283"/>
      <c r="B1908" s="774" t="str">
        <f>IF('statement of marks'!$EU$3="","",'statement of marks'!$EU$3)</f>
        <v>WORK EXPERIENCE</v>
      </c>
      <c r="C1908" s="784"/>
      <c r="D1908" s="783">
        <f>IF('statement of marks'!EU66="","",'statement of marks'!EU66)</f>
        <v>20</v>
      </c>
      <c r="E1908" s="783"/>
      <c r="F1908" s="783"/>
      <c r="G1908" s="783">
        <f>IF('statement of marks'!EV66="","",'statement of marks'!EV66)</f>
        <v>20</v>
      </c>
      <c r="H1908" s="783"/>
      <c r="I1908" s="783"/>
      <c r="J1908" s="783">
        <f>IF('statement of marks'!EX66="","",'statement of marks'!EX66)</f>
        <v>20</v>
      </c>
      <c r="K1908" s="783"/>
      <c r="L1908" s="783"/>
      <c r="M1908" s="783">
        <f>IF('statement of marks'!EW66="","",'statement of marks'!EW66)</f>
        <v>20</v>
      </c>
      <c r="N1908" s="783"/>
      <c r="O1908" s="783"/>
      <c r="P1908" s="783"/>
      <c r="Q1908" s="783">
        <f>IF('statement of marks'!EY66="","",'statement of marks'!EY66)</f>
        <v>20</v>
      </c>
      <c r="R1908" s="783"/>
      <c r="S1908" s="783"/>
      <c r="T1908" s="783"/>
      <c r="U1908" s="280"/>
      <c r="V1908" s="280">
        <f>IF('statement of marks'!EZ66="","",'statement of marks'!EZ66)</f>
        <v>100</v>
      </c>
      <c r="W1908" s="280">
        <f>IF('statement of marks'!FA66="","",'statement of marks'!FA66)</f>
        <v>100</v>
      </c>
      <c r="X1908" s="281" t="str">
        <f>IF('statement of marks'!FB66="","",'statement of marks'!FB66)</f>
        <v>A</v>
      </c>
    </row>
    <row r="1909" spans="1:24" ht="15" customHeight="1">
      <c r="A1909" s="283"/>
      <c r="B1909" s="774" t="str">
        <f>IF('statement of marks'!$FE$3="","",'statement of marks'!$FE$3)</f>
        <v>ART EDUCATION</v>
      </c>
      <c r="C1909" s="784"/>
      <c r="D1909" s="783">
        <f>IF('statement of marks'!FE66="","",'statement of marks'!FE66)</f>
        <v>20</v>
      </c>
      <c r="E1909" s="783"/>
      <c r="F1909" s="783"/>
      <c r="G1909" s="783">
        <f>IF('statement of marks'!FF66="","",'statement of marks'!FF66)</f>
        <v>20</v>
      </c>
      <c r="H1909" s="783"/>
      <c r="I1909" s="783"/>
      <c r="J1909" s="783">
        <f>IF('statement of marks'!FH66="","",'statement of marks'!FH66)</f>
        <v>20</v>
      </c>
      <c r="K1909" s="783"/>
      <c r="L1909" s="783"/>
      <c r="M1909" s="783">
        <f>IF('statement of marks'!FG66="","",'statement of marks'!FG66)</f>
        <v>20</v>
      </c>
      <c r="N1909" s="783"/>
      <c r="O1909" s="783"/>
      <c r="P1909" s="783"/>
      <c r="Q1909" s="783">
        <f>IF('statement of marks'!FI66="","",'statement of marks'!FI66)</f>
        <v>20</v>
      </c>
      <c r="R1909" s="783"/>
      <c r="S1909" s="783"/>
      <c r="T1909" s="783"/>
      <c r="U1909" s="280"/>
      <c r="V1909" s="280">
        <f>IF('statement of marks'!FJ66="","",'statement of marks'!FJ66)</f>
        <v>100</v>
      </c>
      <c r="W1909" s="280">
        <f>IF('statement of marks'!FK66="","",'statement of marks'!FK66)</f>
        <v>100</v>
      </c>
      <c r="X1909" s="281" t="str">
        <f>IF('statement of marks'!FL66="","",'statement of marks'!FL66)</f>
        <v>A</v>
      </c>
    </row>
    <row r="1910" spans="1:24" ht="15" customHeight="1">
      <c r="A1910" s="283"/>
      <c r="B1910" s="774" t="str">
        <f>IF('statement of marks'!$FO$3="","",'statement of marks'!$FO$3)</f>
        <v>PHYSICIAL EDUCATION</v>
      </c>
      <c r="C1910" s="784"/>
      <c r="D1910" s="783">
        <f>IF('statement of marks'!FO66="","",'statement of marks'!FO66)</f>
        <v>20</v>
      </c>
      <c r="E1910" s="783"/>
      <c r="F1910" s="783"/>
      <c r="G1910" s="783">
        <f>IF('statement of marks'!FP66="","",'statement of marks'!FP66)</f>
        <v>20</v>
      </c>
      <c r="H1910" s="783"/>
      <c r="I1910" s="783"/>
      <c r="J1910" s="783">
        <f>IF('statement of marks'!FR66="","",'statement of marks'!FR66)</f>
        <v>20</v>
      </c>
      <c r="K1910" s="783"/>
      <c r="L1910" s="783"/>
      <c r="M1910" s="783">
        <f>IF('statement of marks'!FQ66="","",'statement of marks'!FQ66)</f>
        <v>20</v>
      </c>
      <c r="N1910" s="783"/>
      <c r="O1910" s="783"/>
      <c r="P1910" s="783"/>
      <c r="Q1910" s="783">
        <f>IF('statement of marks'!FS66="","",'statement of marks'!FS66)</f>
        <v>20</v>
      </c>
      <c r="R1910" s="783"/>
      <c r="S1910" s="783"/>
      <c r="T1910" s="783"/>
      <c r="U1910" s="280"/>
      <c r="V1910" s="280">
        <f>IF('statement of marks'!FT66="","",'statement of marks'!FT66)</f>
        <v>100</v>
      </c>
      <c r="W1910" s="280">
        <f>IF('statement of marks'!FU66="","",'statement of marks'!FU66)</f>
        <v>100</v>
      </c>
      <c r="X1910" s="281" t="str">
        <f>IF('statement of marks'!FV66="","",'statement of marks'!FV66)</f>
        <v>A</v>
      </c>
    </row>
    <row r="1911" spans="1:24" ht="15" customHeight="1">
      <c r="A1911" s="283"/>
      <c r="B1911" s="771" t="s">
        <v>174</v>
      </c>
      <c r="C1911" s="774"/>
      <c r="D1911" s="792" t="str">
        <f>details!$DZ$3</f>
        <v>AUGUST</v>
      </c>
      <c r="E1911" s="792"/>
      <c r="F1911" s="792"/>
      <c r="G1911" s="792" t="str">
        <f>details!$ED$3</f>
        <v>OCTOBER</v>
      </c>
      <c r="H1911" s="792"/>
      <c r="I1911" s="792"/>
      <c r="J1911" s="792" t="str">
        <f>details!$EL$3</f>
        <v>FEBURARY</v>
      </c>
      <c r="K1911" s="792"/>
      <c r="L1911" s="792"/>
      <c r="M1911" s="792" t="str">
        <f>details!$EH$3</f>
        <v>DECEMBER</v>
      </c>
      <c r="N1911" s="792"/>
      <c r="O1911" s="792"/>
      <c r="P1911" s="792"/>
      <c r="Q1911" s="792" t="str">
        <f>details!$EP$3</f>
        <v>GRAND TOAL</v>
      </c>
      <c r="R1911" s="792"/>
      <c r="S1911" s="792"/>
      <c r="T1911" s="792"/>
      <c r="U1911" s="759" t="s">
        <v>119</v>
      </c>
      <c r="V1911" s="760"/>
      <c r="W1911" s="760"/>
      <c r="X1911" s="761"/>
    </row>
    <row r="1912" spans="1:24" ht="15" customHeight="1">
      <c r="A1912" s="283"/>
      <c r="B1912" s="774" t="s">
        <v>176</v>
      </c>
      <c r="C1912" s="784"/>
      <c r="D1912" s="826" t="str">
        <f>IF(details!EA66="","",details!EA66)</f>
        <v/>
      </c>
      <c r="E1912" s="826"/>
      <c r="F1912" s="826"/>
      <c r="G1912" s="826" t="str">
        <f>IF(details!EE66="","",details!EE66)</f>
        <v/>
      </c>
      <c r="H1912" s="826"/>
      <c r="I1912" s="826"/>
      <c r="J1912" s="826" t="str">
        <f>IF(details!EM66="","",details!EM66)</f>
        <v/>
      </c>
      <c r="K1912" s="826"/>
      <c r="L1912" s="826"/>
      <c r="M1912" s="826" t="str">
        <f>IF(details!EI66="","",details!EI66)</f>
        <v/>
      </c>
      <c r="N1912" s="826"/>
      <c r="O1912" s="826"/>
      <c r="P1912" s="826"/>
      <c r="Q1912" s="826" t="str">
        <f>IF(details!EQ66="","",details!EQ66)</f>
        <v/>
      </c>
      <c r="R1912" s="826"/>
      <c r="S1912" s="826"/>
      <c r="T1912" s="826"/>
      <c r="U1912" s="762">
        <f>'statement of marks'!$HL$108</f>
        <v>45046</v>
      </c>
      <c r="V1912" s="763"/>
      <c r="W1912" s="763"/>
      <c r="X1912" s="764"/>
    </row>
    <row r="1913" spans="1:24" ht="15" customHeight="1">
      <c r="A1913" s="283"/>
      <c r="B1913" s="823" t="s">
        <v>175</v>
      </c>
      <c r="C1913" s="824"/>
      <c r="D1913" s="825" t="str">
        <f>IF(details!DZ66="","",details!DZ66)</f>
        <v/>
      </c>
      <c r="E1913" s="825"/>
      <c r="F1913" s="825"/>
      <c r="G1913" s="825" t="str">
        <f>IF(details!ED66="","",details!ED66)</f>
        <v/>
      </c>
      <c r="H1913" s="825"/>
      <c r="I1913" s="825"/>
      <c r="J1913" s="825" t="str">
        <f>IF(details!EL66="","",details!EL66)</f>
        <v/>
      </c>
      <c r="K1913" s="825"/>
      <c r="L1913" s="825"/>
      <c r="M1913" s="825" t="str">
        <f>IF(details!EH66="","",details!EH66)</f>
        <v/>
      </c>
      <c r="N1913" s="825"/>
      <c r="O1913" s="825"/>
      <c r="P1913" s="825"/>
      <c r="Q1913" s="825" t="str">
        <f>IF(details!EP66="","",details!EP66)</f>
        <v/>
      </c>
      <c r="R1913" s="825"/>
      <c r="S1913" s="825"/>
      <c r="T1913" s="825"/>
      <c r="U1913" s="759"/>
      <c r="V1913" s="760"/>
      <c r="W1913" s="760"/>
      <c r="X1913" s="761"/>
    </row>
    <row r="1914" spans="1:24" ht="15" customHeight="1">
      <c r="A1914" s="816"/>
      <c r="B1914" s="818" t="s">
        <v>235</v>
      </c>
      <c r="C1914" s="819"/>
      <c r="D1914" s="813" t="s">
        <v>190</v>
      </c>
      <c r="E1914" s="813"/>
      <c r="F1914" s="813"/>
      <c r="G1914" s="813" t="s">
        <v>191</v>
      </c>
      <c r="H1914" s="813"/>
      <c r="I1914" s="813"/>
      <c r="J1914" s="813" t="s">
        <v>148</v>
      </c>
      <c r="K1914" s="813"/>
      <c r="L1914" s="813"/>
      <c r="M1914" s="813" t="s">
        <v>224</v>
      </c>
      <c r="N1914" s="813"/>
      <c r="O1914" s="813"/>
      <c r="P1914" s="813"/>
      <c r="Q1914" s="822" t="s">
        <v>196</v>
      </c>
      <c r="R1914" s="822"/>
      <c r="S1914" s="822"/>
      <c r="T1914" s="822"/>
      <c r="U1914" s="813" t="s">
        <v>233</v>
      </c>
      <c r="V1914" s="813"/>
      <c r="W1914" s="813"/>
      <c r="X1914" s="815"/>
    </row>
    <row r="1915" spans="1:24" ht="15" customHeight="1">
      <c r="A1915" s="817"/>
      <c r="B1915" s="820"/>
      <c r="C1915" s="821"/>
      <c r="D1915" s="813">
        <f>'statement of marks'!HJ66</f>
        <v>1200</v>
      </c>
      <c r="E1915" s="813"/>
      <c r="F1915" s="813"/>
      <c r="G1915" s="813">
        <f>'statement of marks'!HK66</f>
        <v>1005</v>
      </c>
      <c r="H1915" s="813"/>
      <c r="I1915" s="813"/>
      <c r="J1915" s="814">
        <f>'statement of marks'!HL66</f>
        <v>83.75</v>
      </c>
      <c r="K1915" s="814"/>
      <c r="L1915" s="814"/>
      <c r="M1915" s="813" t="str">
        <f>'statement of marks'!HO66</f>
        <v>B</v>
      </c>
      <c r="N1915" s="813"/>
      <c r="O1915" s="813"/>
      <c r="P1915" s="813"/>
      <c r="Q1915" s="813">
        <f>'statement of marks'!HN66</f>
        <v>12.99999999999998</v>
      </c>
      <c r="R1915" s="813"/>
      <c r="S1915" s="813"/>
      <c r="T1915" s="813"/>
      <c r="U1915" s="813" t="str">
        <f>'statement of marks'!HI66</f>
        <v>PASSED</v>
      </c>
      <c r="V1915" s="813"/>
      <c r="W1915" s="813"/>
      <c r="X1915" s="815"/>
    </row>
    <row r="1916" spans="1:24" ht="15" customHeight="1">
      <c r="A1916" s="283"/>
      <c r="B1916" s="811" t="s">
        <v>177</v>
      </c>
      <c r="C1916" s="812"/>
      <c r="D1916" s="792"/>
      <c r="E1916" s="792"/>
      <c r="F1916" s="792"/>
      <c r="G1916" s="792"/>
      <c r="H1916" s="792"/>
      <c r="I1916" s="792"/>
      <c r="J1916" s="792"/>
      <c r="K1916" s="792"/>
      <c r="L1916" s="792"/>
      <c r="M1916" s="792"/>
      <c r="N1916" s="792"/>
      <c r="O1916" s="792"/>
      <c r="P1916" s="792"/>
      <c r="Q1916" s="792"/>
      <c r="R1916" s="792"/>
      <c r="S1916" s="792"/>
      <c r="T1916" s="792"/>
      <c r="U1916" s="793"/>
      <c r="V1916" s="794"/>
      <c r="W1916" s="794"/>
      <c r="X1916" s="804"/>
    </row>
    <row r="1917" spans="1:24" ht="15" customHeight="1">
      <c r="A1917" s="283"/>
      <c r="B1917" s="809" t="s">
        <v>162</v>
      </c>
      <c r="C1917" s="810"/>
      <c r="D1917" s="792"/>
      <c r="E1917" s="792"/>
      <c r="F1917" s="792"/>
      <c r="G1917" s="792"/>
      <c r="H1917" s="792"/>
      <c r="I1917" s="792"/>
      <c r="J1917" s="792"/>
      <c r="K1917" s="792"/>
      <c r="L1917" s="792"/>
      <c r="M1917" s="792"/>
      <c r="N1917" s="792"/>
      <c r="O1917" s="792"/>
      <c r="P1917" s="792"/>
      <c r="Q1917" s="792"/>
      <c r="R1917" s="792"/>
      <c r="S1917" s="792"/>
      <c r="T1917" s="792"/>
      <c r="U1917" s="796"/>
      <c r="V1917" s="797"/>
      <c r="W1917" s="797"/>
      <c r="X1917" s="805"/>
    </row>
    <row r="1918" spans="1:24" ht="15" customHeight="1">
      <c r="A1918" s="283"/>
      <c r="B1918" s="811" t="s">
        <v>163</v>
      </c>
      <c r="C1918" s="812"/>
      <c r="D1918" s="792"/>
      <c r="E1918" s="792"/>
      <c r="F1918" s="792"/>
      <c r="G1918" s="792"/>
      <c r="H1918" s="792"/>
      <c r="I1918" s="792"/>
      <c r="J1918" s="792"/>
      <c r="K1918" s="792"/>
      <c r="L1918" s="792"/>
      <c r="M1918" s="792"/>
      <c r="N1918" s="792"/>
      <c r="O1918" s="792"/>
      <c r="P1918" s="792"/>
      <c r="Q1918" s="793" t="s">
        <v>225</v>
      </c>
      <c r="R1918" s="794"/>
      <c r="S1918" s="794"/>
      <c r="T1918" s="795"/>
      <c r="U1918" s="806"/>
      <c r="V1918" s="807"/>
      <c r="W1918" s="807"/>
      <c r="X1918" s="808"/>
    </row>
    <row r="1919" spans="1:24" ht="15" customHeight="1">
      <c r="A1919" s="283"/>
      <c r="B1919" s="802" t="s">
        <v>164</v>
      </c>
      <c r="C1919" s="803"/>
      <c r="D1919" s="792"/>
      <c r="E1919" s="792"/>
      <c r="F1919" s="792"/>
      <c r="G1919" s="792"/>
      <c r="H1919" s="792"/>
      <c r="I1919" s="792"/>
      <c r="J1919" s="792"/>
      <c r="K1919" s="792"/>
      <c r="L1919" s="792"/>
      <c r="M1919" s="792"/>
      <c r="N1919" s="792"/>
      <c r="O1919" s="792"/>
      <c r="P1919" s="792"/>
      <c r="Q1919" s="796"/>
      <c r="R1919" s="797"/>
      <c r="S1919" s="797"/>
      <c r="T1919" s="798"/>
      <c r="U1919" s="785" t="s">
        <v>164</v>
      </c>
      <c r="V1919" s="785"/>
      <c r="W1919" s="785"/>
      <c r="X1919" s="786"/>
    </row>
    <row r="1920" spans="1:24" ht="15" customHeight="1" thickBot="1">
      <c r="A1920" s="282"/>
      <c r="B1920" s="787" t="s">
        <v>226</v>
      </c>
      <c r="C1920" s="788"/>
      <c r="D1920" s="789"/>
      <c r="E1920" s="789"/>
      <c r="F1920" s="789"/>
      <c r="G1920" s="789"/>
      <c r="H1920" s="789"/>
      <c r="I1920" s="789"/>
      <c r="J1920" s="789"/>
      <c r="K1920" s="789"/>
      <c r="L1920" s="789"/>
      <c r="M1920" s="789"/>
      <c r="N1920" s="789"/>
      <c r="O1920" s="789"/>
      <c r="P1920" s="789"/>
      <c r="Q1920" s="799"/>
      <c r="R1920" s="800"/>
      <c r="S1920" s="800"/>
      <c r="T1920" s="801"/>
      <c r="U1920" s="790" t="s">
        <v>180</v>
      </c>
      <c r="V1920" s="790"/>
      <c r="W1920" s="790"/>
      <c r="X1920" s="791"/>
    </row>
    <row r="1921" spans="1:24" ht="15" customHeight="1">
      <c r="A1921" s="285"/>
      <c r="B1921" s="765" t="s">
        <v>179</v>
      </c>
      <c r="C1921" s="766"/>
      <c r="D1921" s="766"/>
      <c r="E1921" s="766"/>
      <c r="F1921" s="766"/>
      <c r="G1921" s="766"/>
      <c r="H1921" s="766"/>
      <c r="I1921" s="766"/>
      <c r="J1921" s="766"/>
      <c r="K1921" s="766"/>
      <c r="L1921" s="766"/>
      <c r="M1921" s="766"/>
      <c r="N1921" s="766"/>
      <c r="O1921" s="766"/>
      <c r="P1921" s="766"/>
      <c r="Q1921" s="766"/>
      <c r="R1921" s="766"/>
      <c r="S1921" s="766"/>
      <c r="T1921" s="766"/>
      <c r="U1921" s="766"/>
      <c r="V1921" s="766"/>
      <c r="W1921" s="766"/>
      <c r="X1921" s="767"/>
    </row>
    <row r="1922" spans="1:24" ht="15" customHeight="1">
      <c r="A1922" s="283"/>
      <c r="B1922" s="768" t="str">
        <f>IF('statement of marks'!$A$1="","",'statement of marks'!$A$1)</f>
        <v>GOVT. HR. SEC. SCHOOL, MARJEEVI, NIMBAHERA</v>
      </c>
      <c r="C1922" s="769"/>
      <c r="D1922" s="769"/>
      <c r="E1922" s="769"/>
      <c r="F1922" s="769"/>
      <c r="G1922" s="769"/>
      <c r="H1922" s="769"/>
      <c r="I1922" s="769"/>
      <c r="J1922" s="769"/>
      <c r="K1922" s="769"/>
      <c r="L1922" s="769"/>
      <c r="M1922" s="769"/>
      <c r="N1922" s="769"/>
      <c r="O1922" s="769"/>
      <c r="P1922" s="769"/>
      <c r="Q1922" s="769"/>
      <c r="R1922" s="769"/>
      <c r="S1922" s="769"/>
      <c r="T1922" s="769"/>
      <c r="U1922" s="769"/>
      <c r="V1922" s="769"/>
      <c r="W1922" s="769"/>
      <c r="X1922" s="770"/>
    </row>
    <row r="1923" spans="1:24" ht="15" customHeight="1">
      <c r="A1923" s="283"/>
      <c r="B1923" s="771" t="s">
        <v>118</v>
      </c>
      <c r="C1923" s="771"/>
      <c r="D1923" s="771" t="str">
        <f>IF('statement of marks'!$H$3="","",'statement of marks'!$H$3)</f>
        <v>2022-23</v>
      </c>
      <c r="E1923" s="771"/>
      <c r="F1923" s="771"/>
      <c r="G1923" s="771"/>
      <c r="H1923" s="771"/>
      <c r="I1923" s="771"/>
      <c r="J1923" s="771"/>
      <c r="K1923" s="771"/>
      <c r="L1923" s="771"/>
      <c r="M1923" s="771"/>
      <c r="N1923" s="771"/>
      <c r="O1923" s="771"/>
      <c r="P1923" s="771"/>
      <c r="Q1923" s="771"/>
      <c r="R1923" s="771"/>
      <c r="S1923" s="771"/>
      <c r="T1923" s="771"/>
      <c r="U1923" s="771"/>
      <c r="V1923" s="771"/>
      <c r="W1923" s="771"/>
      <c r="X1923" s="772"/>
    </row>
    <row r="1924" spans="1:24" ht="15" customHeight="1">
      <c r="A1924" s="283"/>
      <c r="B1924" s="771" t="s">
        <v>158</v>
      </c>
      <c r="C1924" s="771"/>
      <c r="D1924" s="771" t="str">
        <f>IF('statement of marks'!I67="","",'statement of marks'!I67)</f>
        <v>A61</v>
      </c>
      <c r="E1924" s="771"/>
      <c r="F1924" s="771"/>
      <c r="G1924" s="771"/>
      <c r="H1924" s="771"/>
      <c r="I1924" s="771"/>
      <c r="J1924" s="771"/>
      <c r="K1924" s="771"/>
      <c r="L1924" s="771"/>
      <c r="M1924" s="771"/>
      <c r="N1924" s="771"/>
      <c r="O1924" s="771"/>
      <c r="P1924" s="771"/>
      <c r="Q1924" s="771"/>
      <c r="R1924" s="771"/>
      <c r="S1924" s="771"/>
      <c r="T1924" s="771"/>
      <c r="U1924" s="771"/>
      <c r="V1924" s="771"/>
      <c r="W1924" s="771"/>
      <c r="X1924" s="772"/>
    </row>
    <row r="1925" spans="1:24" ht="15" customHeight="1">
      <c r="A1925" s="283"/>
      <c r="B1925" s="771" t="s">
        <v>20</v>
      </c>
      <c r="C1925" s="771"/>
      <c r="D1925" s="771" t="str">
        <f>IF('statement of marks'!J67="","",'statement of marks'!J67)</f>
        <v>B61</v>
      </c>
      <c r="E1925" s="771"/>
      <c r="F1925" s="771"/>
      <c r="G1925" s="771"/>
      <c r="H1925" s="771"/>
      <c r="I1925" s="771"/>
      <c r="J1925" s="771"/>
      <c r="K1925" s="771"/>
      <c r="L1925" s="771"/>
      <c r="M1925" s="771"/>
      <c r="N1925" s="771"/>
      <c r="O1925" s="771"/>
      <c r="P1925" s="771"/>
      <c r="Q1925" s="771"/>
      <c r="R1925" s="771"/>
      <c r="S1925" s="771"/>
      <c r="T1925" s="771"/>
      <c r="U1925" s="771"/>
      <c r="V1925" s="771"/>
      <c r="W1925" s="771"/>
      <c r="X1925" s="772"/>
    </row>
    <row r="1926" spans="1:24" ht="15" customHeight="1">
      <c r="A1926" s="283"/>
      <c r="B1926" s="773" t="s">
        <v>21</v>
      </c>
      <c r="C1926" s="773"/>
      <c r="D1926" s="773" t="str">
        <f>IF('statement of marks'!K67="","",'statement of marks'!K67)</f>
        <v>C61</v>
      </c>
      <c r="E1926" s="773"/>
      <c r="F1926" s="773"/>
      <c r="G1926" s="771"/>
      <c r="H1926" s="771"/>
      <c r="I1926" s="771"/>
      <c r="J1926" s="771"/>
      <c r="K1926" s="771"/>
      <c r="L1926" s="771"/>
      <c r="M1926" s="771"/>
      <c r="N1926" s="771"/>
      <c r="O1926" s="771"/>
      <c r="P1926" s="771"/>
      <c r="Q1926" s="771"/>
      <c r="R1926" s="771"/>
      <c r="S1926" s="771"/>
      <c r="T1926" s="771"/>
      <c r="U1926" s="771"/>
      <c r="V1926" s="771"/>
      <c r="W1926" s="771"/>
      <c r="X1926" s="772"/>
    </row>
    <row r="1927" spans="1:24" ht="15" customHeight="1">
      <c r="A1927" s="283"/>
      <c r="B1927" s="771" t="s">
        <v>159</v>
      </c>
      <c r="C1927" s="771"/>
      <c r="D1927" s="771" t="str">
        <f>IF('statement of marks'!$G$3="","",'statement of marks'!$G$3)</f>
        <v>6 A</v>
      </c>
      <c r="E1927" s="771"/>
      <c r="F1927" s="774"/>
      <c r="G1927" s="775" t="s">
        <v>160</v>
      </c>
      <c r="H1927" s="775"/>
      <c r="I1927" s="775"/>
      <c r="J1927" s="775">
        <f>IF('statement of marks'!D67="","",'statement of marks'!D67)</f>
        <v>861</v>
      </c>
      <c r="K1927" s="775"/>
      <c r="L1927" s="775"/>
      <c r="M1927" s="776" t="s">
        <v>79</v>
      </c>
      <c r="N1927" s="938"/>
      <c r="O1927" s="775"/>
      <c r="P1927" s="775"/>
      <c r="Q1927" s="775" t="str">
        <f>IF('statement of marks'!F67="","",'statement of marks'!F67)</f>
        <v/>
      </c>
      <c r="R1927" s="775"/>
      <c r="S1927" s="775"/>
      <c r="T1927" s="777"/>
      <c r="U1927" s="778" t="str">
        <f>IF('statement of marks'!$I$3="","",'statement of marks'!$I$3)</f>
        <v>SCHOOL DISE CODE</v>
      </c>
      <c r="V1927" s="779"/>
      <c r="W1927" s="779"/>
      <c r="X1927" s="780"/>
    </row>
    <row r="1928" spans="1:24" ht="15" customHeight="1">
      <c r="A1928" s="283"/>
      <c r="B1928" s="263" t="s">
        <v>172</v>
      </c>
      <c r="C1928" s="264"/>
      <c r="D1928" s="781" t="str">
        <f>IF('statement of marks'!G67="","",'statement of marks'!G67)</f>
        <v/>
      </c>
      <c r="E1928" s="782"/>
      <c r="F1928" s="782"/>
      <c r="G1928" s="834" t="str">
        <f>IF('statement of marks'!H67="","",'statement of marks'!H67)</f>
        <v/>
      </c>
      <c r="H1928" s="834"/>
      <c r="I1928" s="834"/>
      <c r="J1928" s="834"/>
      <c r="K1928" s="834"/>
      <c r="L1928" s="834"/>
      <c r="M1928" s="834"/>
      <c r="N1928" s="834"/>
      <c r="O1928" s="834"/>
      <c r="P1928" s="834"/>
      <c r="Q1928" s="834"/>
      <c r="R1928" s="834"/>
      <c r="S1928" s="834"/>
      <c r="T1928" s="835"/>
      <c r="U1928" s="774" t="str">
        <f>IF('statement of marks'!$J$3="","",'statement of marks'!$J$3)</f>
        <v>08291009401</v>
      </c>
      <c r="V1928" s="784"/>
      <c r="W1928" s="784"/>
      <c r="X1928" s="836"/>
    </row>
    <row r="1929" spans="1:24" ht="15" customHeight="1">
      <c r="A1929" s="283"/>
      <c r="B1929" s="265" t="s">
        <v>161</v>
      </c>
      <c r="C1929" s="266" t="s">
        <v>166</v>
      </c>
      <c r="D1929" s="837" t="s">
        <v>168</v>
      </c>
      <c r="E1929" s="837"/>
      <c r="F1929" s="837"/>
      <c r="G1929" s="837" t="s">
        <v>169</v>
      </c>
      <c r="H1929" s="837"/>
      <c r="I1929" s="837"/>
      <c r="J1929" s="837" t="s">
        <v>170</v>
      </c>
      <c r="K1929" s="837"/>
      <c r="L1929" s="837"/>
      <c r="M1929" s="838" t="s">
        <v>171</v>
      </c>
      <c r="N1929" s="838"/>
      <c r="O1929" s="838"/>
      <c r="P1929" s="838"/>
      <c r="Q1929" s="839" t="s">
        <v>217</v>
      </c>
      <c r="R1929" s="841" t="s">
        <v>91</v>
      </c>
      <c r="S1929" s="841"/>
      <c r="T1929" s="841"/>
      <c r="U1929" s="842"/>
      <c r="V1929" s="783" t="s">
        <v>218</v>
      </c>
      <c r="W1929" s="783"/>
      <c r="X1929" s="831"/>
    </row>
    <row r="1930" spans="1:24" ht="15" customHeight="1">
      <c r="A1930" s="283"/>
      <c r="B1930" s="265"/>
      <c r="C1930" s="266"/>
      <c r="D1930" s="267" t="s">
        <v>219</v>
      </c>
      <c r="E1930" s="267" t="s">
        <v>220</v>
      </c>
      <c r="F1930" s="268" t="s">
        <v>221</v>
      </c>
      <c r="G1930" s="267" t="s">
        <v>219</v>
      </c>
      <c r="H1930" s="267" t="s">
        <v>220</v>
      </c>
      <c r="I1930" s="268" t="s">
        <v>221</v>
      </c>
      <c r="J1930" s="267" t="s">
        <v>219</v>
      </c>
      <c r="K1930" s="267" t="s">
        <v>220</v>
      </c>
      <c r="L1930" s="268" t="s">
        <v>221</v>
      </c>
      <c r="M1930" s="267" t="s">
        <v>219</v>
      </c>
      <c r="N1930" s="943" t="s">
        <v>332</v>
      </c>
      <c r="O1930" s="267" t="s">
        <v>220</v>
      </c>
      <c r="P1930" s="268" t="s">
        <v>221</v>
      </c>
      <c r="Q1930" s="840"/>
      <c r="R1930" s="267" t="s">
        <v>219</v>
      </c>
      <c r="S1930" s="943" t="s">
        <v>332</v>
      </c>
      <c r="T1930" s="267" t="s">
        <v>220</v>
      </c>
      <c r="U1930" s="268" t="s">
        <v>221</v>
      </c>
      <c r="V1930" s="269" t="s">
        <v>26</v>
      </c>
      <c r="W1930" s="270" t="s">
        <v>222</v>
      </c>
      <c r="X1930" s="271" t="s">
        <v>69</v>
      </c>
    </row>
    <row r="1931" spans="1:24" ht="15" customHeight="1">
      <c r="A1931" s="284"/>
      <c r="B1931" s="832" t="s">
        <v>167</v>
      </c>
      <c r="C1931" s="833"/>
      <c r="D1931" s="272">
        <f>IF('statement of marks'!L$6="","",'statement of marks'!L$6)</f>
        <v>5</v>
      </c>
      <c r="E1931" s="272">
        <f>IF('statement of marks'!M$6="","",'statement of marks'!M$6)</f>
        <v>5</v>
      </c>
      <c r="F1931" s="273">
        <f>IF('statement of marks'!N$6="","",'statement of marks'!N$6)</f>
        <v>10</v>
      </c>
      <c r="G1931" s="272">
        <f>IF('statement of marks'!O$6="","",'statement of marks'!O$6)</f>
        <v>5</v>
      </c>
      <c r="H1931" s="272">
        <f>IF('statement of marks'!P$6="","",'statement of marks'!P$6)</f>
        <v>5</v>
      </c>
      <c r="I1931" s="273">
        <f>IF('statement of marks'!Q$6="","",'statement of marks'!Q$6)</f>
        <v>10</v>
      </c>
      <c r="J1931" s="272">
        <f>IF('statement of marks'!R$6="","",'statement of marks'!R$6)</f>
        <v>5</v>
      </c>
      <c r="K1931" s="272">
        <f>IF('statement of marks'!S$6="","",'statement of marks'!S$6)</f>
        <v>5</v>
      </c>
      <c r="L1931" s="273">
        <f>IF('statement of marks'!T$6="","",'statement of marks'!T$6)</f>
        <v>10</v>
      </c>
      <c r="M1931" s="272">
        <f>IF('statement of marks'!V$6="","",'statement of marks'!V$6)</f>
        <v>30</v>
      </c>
      <c r="N1931" s="944">
        <f>IF('statement of marks'!W$6="","",'statement of marks'!W$6)</f>
        <v>30</v>
      </c>
      <c r="O1931" s="272">
        <f>IF('statement of marks'!X$6="","",'statement of marks'!X$6)</f>
        <v>10</v>
      </c>
      <c r="P1931" s="273">
        <f>IF('statement of marks'!Y$6="","",'statement of marks'!Y$6)</f>
        <v>70</v>
      </c>
      <c r="Q1931" s="274">
        <f>IF('statement of marks'!Z$6="","",'statement of marks'!Z$6)</f>
        <v>100</v>
      </c>
      <c r="R1931" s="272">
        <f>IF('statement of marks'!AA$6="","",'statement of marks'!AA$6)</f>
        <v>40</v>
      </c>
      <c r="S1931" s="944">
        <f>IF('statement of marks'!AB$6="","",'statement of marks'!AB$6)</f>
        <v>40</v>
      </c>
      <c r="T1931" s="272">
        <f>IF('statement of marks'!AC$6="","",'statement of marks'!AC$6)</f>
        <v>20</v>
      </c>
      <c r="U1931" s="273">
        <f>IF('statement of marks'!AD$6="","",'statement of marks'!AD$6)</f>
        <v>100</v>
      </c>
      <c r="V1931" s="275">
        <f>IF('statement of marks'!AE$6="","",'statement of marks'!AE$6)</f>
        <v>200</v>
      </c>
      <c r="W1931" s="272" t="str">
        <f>IF('statement of marks'!AF$6="","",'statement of marks'!AF$6)</f>
        <v/>
      </c>
      <c r="X1931" s="276" t="str">
        <f>IF('statement of marks'!AG$6="","",'statement of marks'!AG$6)</f>
        <v/>
      </c>
    </row>
    <row r="1932" spans="1:24" ht="15" customHeight="1">
      <c r="A1932" s="283"/>
      <c r="B1932" s="774" t="str">
        <f>IF('statement of marks'!$L$3="","",'statement of marks'!$L$3)</f>
        <v>HINDI</v>
      </c>
      <c r="C1932" s="784"/>
      <c r="D1932" s="270">
        <f>IF('statement of marks'!L67="","",'statement of marks'!L67)</f>
        <v>5</v>
      </c>
      <c r="E1932" s="270">
        <f>IF('statement of marks'!M67="","",'statement of marks'!M67)</f>
        <v>5</v>
      </c>
      <c r="F1932" s="277">
        <f>IF('statement of marks'!N67="","",'statement of marks'!N67)</f>
        <v>10</v>
      </c>
      <c r="G1932" s="270">
        <f>IF('statement of marks'!O67="","",'statement of marks'!O67)</f>
        <v>5</v>
      </c>
      <c r="H1932" s="270">
        <f>IF('statement of marks'!P67="","",'statement of marks'!P67)</f>
        <v>5</v>
      </c>
      <c r="I1932" s="277">
        <f>IF('statement of marks'!Q67="","",'statement of marks'!Q67)</f>
        <v>10</v>
      </c>
      <c r="J1932" s="270">
        <f>IF('statement of marks'!R67="","",'statement of marks'!R67)</f>
        <v>5</v>
      </c>
      <c r="K1932" s="270">
        <f>IF('statement of marks'!S67="","",'statement of marks'!S67)</f>
        <v>5</v>
      </c>
      <c r="L1932" s="277">
        <f>IF('statement of marks'!T67="","",'statement of marks'!T67)</f>
        <v>10</v>
      </c>
      <c r="M1932" s="270">
        <f>IF('statement of marks'!V67="","",'statement of marks'!V67)</f>
        <v>30</v>
      </c>
      <c r="N1932" s="944">
        <f>IF('statement of marks'!W67="","",'statement of marks'!W67)</f>
        <v>30</v>
      </c>
      <c r="O1932" s="270">
        <f>IF('statement of marks'!X67="","",'statement of marks'!X67)</f>
        <v>10</v>
      </c>
      <c r="P1932" s="277">
        <f>IF('statement of marks'!Y67="","",'statement of marks'!Y67)</f>
        <v>70</v>
      </c>
      <c r="Q1932" s="278">
        <f>IF('statement of marks'!Z67="","",'statement of marks'!Z67)</f>
        <v>100</v>
      </c>
      <c r="R1932" s="270">
        <f>IF('statement of marks'!AA67="","",'statement of marks'!AA67)</f>
        <v>40</v>
      </c>
      <c r="S1932" s="944">
        <f>IF('statement of marks'!AB67="","",'statement of marks'!AB67)</f>
        <v>40</v>
      </c>
      <c r="T1932" s="270">
        <f>IF('statement of marks'!AC67="","",'statement of marks'!AC67)</f>
        <v>20</v>
      </c>
      <c r="U1932" s="277">
        <f>IF('statement of marks'!AD67="","",'statement of marks'!AD67)</f>
        <v>100</v>
      </c>
      <c r="V1932" s="279">
        <f>IF('statement of marks'!AE67="","",'statement of marks'!AE67)</f>
        <v>200</v>
      </c>
      <c r="W1932" s="270">
        <f>IF('statement of marks'!AF67="","",'statement of marks'!AF67)</f>
        <v>100</v>
      </c>
      <c r="X1932" s="271" t="str">
        <f>IF('statement of marks'!AG67="","",'statement of marks'!AG67)</f>
        <v>A</v>
      </c>
    </row>
    <row r="1933" spans="1:24" ht="15" customHeight="1">
      <c r="A1933" s="283"/>
      <c r="B1933" s="774" t="str">
        <f>IF('statement of marks'!$AJ$3="","",'statement of marks'!$AJ$3)</f>
        <v>ENGLISH</v>
      </c>
      <c r="C1933" s="784"/>
      <c r="D1933" s="270">
        <f>IF('statement of marks'!AJ67="","",'statement of marks'!AJ67)</f>
        <v>5</v>
      </c>
      <c r="E1933" s="270">
        <f>IF('statement of marks'!AK67="","",'statement of marks'!AK67)</f>
        <v>5</v>
      </c>
      <c r="F1933" s="277">
        <f>IF('statement of marks'!AL67="","",'statement of marks'!AL67)</f>
        <v>10</v>
      </c>
      <c r="G1933" s="270">
        <f>IF('statement of marks'!AM67="","",'statement of marks'!AM67)</f>
        <v>5</v>
      </c>
      <c r="H1933" s="270">
        <f>IF('statement of marks'!AN67="","",'statement of marks'!AN67)</f>
        <v>5</v>
      </c>
      <c r="I1933" s="277">
        <f>IF('statement of marks'!AO67="","",'statement of marks'!AO67)</f>
        <v>10</v>
      </c>
      <c r="J1933" s="270">
        <f>IF('statement of marks'!AP67="","",'statement of marks'!AP67)</f>
        <v>5</v>
      </c>
      <c r="K1933" s="270">
        <f>IF('statement of marks'!AQ67="","",'statement of marks'!AQ67)</f>
        <v>5</v>
      </c>
      <c r="L1933" s="277">
        <f>IF('statement of marks'!AR67="","",'statement of marks'!AR67)</f>
        <v>10</v>
      </c>
      <c r="M1933" s="270">
        <f>IF('statement of marks'!AT67="","",'statement of marks'!AT67)</f>
        <v>30</v>
      </c>
      <c r="N1933" s="944">
        <f>IF('statement of marks'!AU67="","",'statement of marks'!AU67)</f>
        <v>30</v>
      </c>
      <c r="O1933" s="270">
        <f>IF('statement of marks'!AV67="","",'statement of marks'!AV67)</f>
        <v>10</v>
      </c>
      <c r="P1933" s="277">
        <f>IF('statement of marks'!AW67="","",'statement of marks'!AW67)</f>
        <v>70</v>
      </c>
      <c r="Q1933" s="278">
        <f>IF('statement of marks'!AX67="","",'statement of marks'!AX67)</f>
        <v>100</v>
      </c>
      <c r="R1933" s="270">
        <f>IF('statement of marks'!AY67="","",'statement of marks'!AY67)</f>
        <v>40</v>
      </c>
      <c r="S1933" s="944">
        <f>IF('statement of marks'!AZ67="","",'statement of marks'!AZ67)</f>
        <v>40</v>
      </c>
      <c r="T1933" s="270">
        <f>IF('statement of marks'!BA67="","",'statement of marks'!BA67)</f>
        <v>20</v>
      </c>
      <c r="U1933" s="277">
        <f>IF('statement of marks'!BB67="","",'statement of marks'!BB67)</f>
        <v>100</v>
      </c>
      <c r="V1933" s="279">
        <f>IF('statement of marks'!BC67="","",'statement of marks'!BC67)</f>
        <v>200</v>
      </c>
      <c r="W1933" s="270">
        <f>IF('statement of marks'!BD67="","",'statement of marks'!BD67)</f>
        <v>100</v>
      </c>
      <c r="X1933" s="271" t="str">
        <f>IF('statement of marks'!BE67="","",'statement of marks'!BE67)</f>
        <v>A</v>
      </c>
    </row>
    <row r="1934" spans="1:24" ht="15" customHeight="1">
      <c r="A1934" s="283"/>
      <c r="B1934" s="774" t="str">
        <f>IF('statement of marks'!BH67="s","SANSKRIT",IF('statement of marks'!BH67="u","URDU",IF('statement of marks'!BH67="g","GUJRATI",IF('statement of marks'!BH67="p","PUNJABI",IF('statement of marks'!BH67="sd","fla/kh","THIRD LANGUAGE")))))</f>
        <v>SANSKRIT</v>
      </c>
      <c r="C1934" s="784"/>
      <c r="D1934" s="270">
        <f>IF('statement of marks'!BI67="","",'statement of marks'!BI67)</f>
        <v>5</v>
      </c>
      <c r="E1934" s="270">
        <f>IF('statement of marks'!BJ67="","",'statement of marks'!BJ67)</f>
        <v>5</v>
      </c>
      <c r="F1934" s="277">
        <f>IF('statement of marks'!BK67="","",'statement of marks'!BK67)</f>
        <v>10</v>
      </c>
      <c r="G1934" s="270">
        <f>IF('statement of marks'!BL67="","",'statement of marks'!BL67)</f>
        <v>5</v>
      </c>
      <c r="H1934" s="270">
        <f>IF('statement of marks'!BM67="","",'statement of marks'!BM67)</f>
        <v>5</v>
      </c>
      <c r="I1934" s="277">
        <f>IF('statement of marks'!BN67="","",'statement of marks'!BN67)</f>
        <v>10</v>
      </c>
      <c r="J1934" s="270">
        <f>IF('statement of marks'!BO67="","",'statement of marks'!BO67)</f>
        <v>5</v>
      </c>
      <c r="K1934" s="270">
        <f>IF('statement of marks'!BP67="","",'statement of marks'!BP67)</f>
        <v>5</v>
      </c>
      <c r="L1934" s="277">
        <f>IF('statement of marks'!BQ67="","",'statement of marks'!BQ67)</f>
        <v>10</v>
      </c>
      <c r="M1934" s="270">
        <f>IF('statement of marks'!BS67="","",'statement of marks'!BS67)</f>
        <v>50</v>
      </c>
      <c r="N1934" s="944"/>
      <c r="O1934" s="270">
        <f>IF('statement of marks'!BT67="","",'statement of marks'!BT67)</f>
        <v>20</v>
      </c>
      <c r="P1934" s="277">
        <f>IF('statement of marks'!BU67="","",'statement of marks'!BU67)</f>
        <v>70</v>
      </c>
      <c r="Q1934" s="278">
        <f>IF('statement of marks'!BV67="","",'statement of marks'!BV67)</f>
        <v>100</v>
      </c>
      <c r="R1934" s="270">
        <f>IF('statement of marks'!BW67="","",'statement of marks'!BW67)</f>
        <v>70</v>
      </c>
      <c r="S1934" s="944"/>
      <c r="T1934" s="270">
        <f>IF('statement of marks'!BX67="","",'statement of marks'!BX67)</f>
        <v>30</v>
      </c>
      <c r="U1934" s="277">
        <f>IF('statement of marks'!BY67="","",'statement of marks'!BY67)</f>
        <v>100</v>
      </c>
      <c r="V1934" s="279">
        <f>IF('statement of marks'!BZ67="","",'statement of marks'!BZ67)</f>
        <v>200</v>
      </c>
      <c r="W1934" s="270">
        <f>IF('statement of marks'!CA67="","",'statement of marks'!CA67)</f>
        <v>100</v>
      </c>
      <c r="X1934" s="271" t="str">
        <f>IF('statement of marks'!CB67="","",'statement of marks'!CB67)</f>
        <v>A</v>
      </c>
    </row>
    <row r="1935" spans="1:24" ht="15" customHeight="1">
      <c r="A1935" s="283"/>
      <c r="B1935" s="774" t="str">
        <f>IF('statement of marks'!$CE$3="","",'statement of marks'!$CE$3)</f>
        <v>MATHEMATICS</v>
      </c>
      <c r="C1935" s="784"/>
      <c r="D1935" s="270">
        <f>IF('statement of marks'!CE67="","",'statement of marks'!CE67)</f>
        <v>5</v>
      </c>
      <c r="E1935" s="270">
        <f>IF('statement of marks'!CF67="","",'statement of marks'!CF67)</f>
        <v>5</v>
      </c>
      <c r="F1935" s="277">
        <f>IF('statement of marks'!CG67="","",'statement of marks'!CG67)</f>
        <v>10</v>
      </c>
      <c r="G1935" s="270">
        <f>IF('statement of marks'!CH67="","",'statement of marks'!CH67)</f>
        <v>5</v>
      </c>
      <c r="H1935" s="270">
        <f>IF('statement of marks'!CI67="","",'statement of marks'!CI67)</f>
        <v>5</v>
      </c>
      <c r="I1935" s="277">
        <f>IF('statement of marks'!CJ67="","",'statement of marks'!CJ67)</f>
        <v>10</v>
      </c>
      <c r="J1935" s="270">
        <f>IF('statement of marks'!CK67="","",'statement of marks'!CK67)</f>
        <v>5</v>
      </c>
      <c r="K1935" s="270">
        <f>IF('statement of marks'!CL67="","",'statement of marks'!CL67)</f>
        <v>5</v>
      </c>
      <c r="L1935" s="277">
        <f>IF('statement of marks'!CM67="","",'statement of marks'!CM67)</f>
        <v>10</v>
      </c>
      <c r="M1935" s="270">
        <f>IF('statement of marks'!CO67="","",'statement of marks'!CO67)</f>
        <v>30</v>
      </c>
      <c r="N1935" s="944">
        <f>IF('statement of marks'!CP67="","",'statement of marks'!CP67)</f>
        <v>30</v>
      </c>
      <c r="O1935" s="270">
        <f>IF('statement of marks'!CQ67="","",'statement of marks'!CQ67)</f>
        <v>10</v>
      </c>
      <c r="P1935" s="277">
        <f>IF('statement of marks'!CR67="","",'statement of marks'!CR67)</f>
        <v>70</v>
      </c>
      <c r="Q1935" s="278">
        <f>IF('statement of marks'!CS67="","",'statement of marks'!CS67)</f>
        <v>100</v>
      </c>
      <c r="R1935" s="270">
        <f>IF('statement of marks'!CT67="","",'statement of marks'!CT67)</f>
        <v>40</v>
      </c>
      <c r="S1935" s="944">
        <f>IF('statement of marks'!CU67="","",'statement of marks'!CU67)</f>
        <v>40</v>
      </c>
      <c r="T1935" s="270">
        <f>IF('statement of marks'!CV67="","",'statement of marks'!CV67)</f>
        <v>20</v>
      </c>
      <c r="U1935" s="277">
        <f>IF('statement of marks'!CW67="","",'statement of marks'!CW67)</f>
        <v>100</v>
      </c>
      <c r="V1935" s="279">
        <f>IF('statement of marks'!CX67="","",'statement of marks'!CX67)</f>
        <v>200</v>
      </c>
      <c r="W1935" s="270">
        <f>IF('statement of marks'!CY67="","",'statement of marks'!CY67)</f>
        <v>100</v>
      </c>
      <c r="X1935" s="271" t="str">
        <f>IF('statement of marks'!CZ67="","",'statement of marks'!CZ67)</f>
        <v>A</v>
      </c>
    </row>
    <row r="1936" spans="1:24" ht="15" customHeight="1">
      <c r="A1936" s="283"/>
      <c r="B1936" s="774" t="str">
        <f>IF('statement of marks'!$DC$3="","",'statement of marks'!$DC$3)</f>
        <v>SCIENCE</v>
      </c>
      <c r="C1936" s="784"/>
      <c r="D1936" s="270">
        <f>IF('statement of marks'!DC67="","",'statement of marks'!DC67)</f>
        <v>5</v>
      </c>
      <c r="E1936" s="270">
        <f>IF('statement of marks'!DD67="","",'statement of marks'!DD67)</f>
        <v>5</v>
      </c>
      <c r="F1936" s="277">
        <f>IF('statement of marks'!DE67="","",'statement of marks'!DE67)</f>
        <v>10</v>
      </c>
      <c r="G1936" s="270">
        <f>IF('statement of marks'!DF67="","",'statement of marks'!DF67)</f>
        <v>5</v>
      </c>
      <c r="H1936" s="270">
        <f>IF('statement of marks'!DG67="","",'statement of marks'!DG67)</f>
        <v>5</v>
      </c>
      <c r="I1936" s="277">
        <f>IF('statement of marks'!DH67="","",'statement of marks'!DH67)</f>
        <v>10</v>
      </c>
      <c r="J1936" s="270">
        <f>IF('statement of marks'!DI67="","",'statement of marks'!DI67)</f>
        <v>5</v>
      </c>
      <c r="K1936" s="270">
        <f>IF('statement of marks'!DJ67="","",'statement of marks'!DJ67)</f>
        <v>5</v>
      </c>
      <c r="L1936" s="277">
        <f>IF('statement of marks'!DK67="","",'statement of marks'!DK67)</f>
        <v>10</v>
      </c>
      <c r="M1936" s="270">
        <f>IF('statement of marks'!DM67="","",'statement of marks'!DM67)</f>
        <v>50</v>
      </c>
      <c r="N1936" s="944"/>
      <c r="O1936" s="270">
        <f>IF('statement of marks'!DN67="","",'statement of marks'!DN67)</f>
        <v>20</v>
      </c>
      <c r="P1936" s="277">
        <f>IF('statement of marks'!DO67="","",'statement of marks'!DO67)</f>
        <v>70</v>
      </c>
      <c r="Q1936" s="278">
        <f>IF('statement of marks'!DP67="","",'statement of marks'!DP67)</f>
        <v>100</v>
      </c>
      <c r="R1936" s="270">
        <f>IF('statement of marks'!DQ67="","",'statement of marks'!DQ67)</f>
        <v>70</v>
      </c>
      <c r="S1936" s="944"/>
      <c r="T1936" s="270">
        <f>IF('statement of marks'!DR67="","",'statement of marks'!DR67)</f>
        <v>30</v>
      </c>
      <c r="U1936" s="277">
        <f>IF('statement of marks'!DS67="","",'statement of marks'!DS67)</f>
        <v>100</v>
      </c>
      <c r="V1936" s="279">
        <f>IF('statement of marks'!DT67="","",'statement of marks'!DT67)</f>
        <v>200</v>
      </c>
      <c r="W1936" s="270">
        <f>IF('statement of marks'!DU67="","",'statement of marks'!DU67)</f>
        <v>100</v>
      </c>
      <c r="X1936" s="271" t="str">
        <f>IF('statement of marks'!DV67="","",'statement of marks'!DV67)</f>
        <v>A</v>
      </c>
    </row>
    <row r="1937" spans="1:24" ht="15" customHeight="1">
      <c r="A1937" s="283"/>
      <c r="B1937" s="774" t="str">
        <f>IF('statement of marks'!$DY$3="","",'statement of marks'!$DY$3)</f>
        <v>SOCIAL STUDIES</v>
      </c>
      <c r="C1937" s="784"/>
      <c r="D1937" s="270">
        <f>IF('statement of marks'!DY67="","",'statement of marks'!DY67)</f>
        <v>5</v>
      </c>
      <c r="E1937" s="270">
        <f>IF('statement of marks'!DZ67="","",'statement of marks'!DZ67)</f>
        <v>5</v>
      </c>
      <c r="F1937" s="277">
        <f>IF('statement of marks'!EA67="","",'statement of marks'!EA67)</f>
        <v>10</v>
      </c>
      <c r="G1937" s="270">
        <f>IF('statement of marks'!EB67="","",'statement of marks'!EB67)</f>
        <v>5</v>
      </c>
      <c r="H1937" s="270">
        <f>IF('statement of marks'!EC67="","",'statement of marks'!EC67)</f>
        <v>5</v>
      </c>
      <c r="I1937" s="277">
        <f>IF('statement of marks'!ED67="","",'statement of marks'!ED67)</f>
        <v>10</v>
      </c>
      <c r="J1937" s="270">
        <f>IF('statement of marks'!EE67="","",'statement of marks'!EE67)</f>
        <v>5</v>
      </c>
      <c r="K1937" s="270">
        <f>IF('statement of marks'!EF67="","",'statement of marks'!EF67)</f>
        <v>5</v>
      </c>
      <c r="L1937" s="277">
        <f>IF('statement of marks'!EG67="","",'statement of marks'!EG67)</f>
        <v>10</v>
      </c>
      <c r="M1937" s="270">
        <f>IF('statement of marks'!EI67="","",'statement of marks'!EI67)</f>
        <v>50</v>
      </c>
      <c r="N1937" s="944"/>
      <c r="O1937" s="270">
        <f>IF('statement of marks'!EJ67="","",'statement of marks'!EJ67)</f>
        <v>20</v>
      </c>
      <c r="P1937" s="277">
        <f>IF('statement of marks'!EK67="","",'statement of marks'!EK67)</f>
        <v>70</v>
      </c>
      <c r="Q1937" s="278">
        <f>IF('statement of marks'!EL67="","",'statement of marks'!EL67)</f>
        <v>100</v>
      </c>
      <c r="R1937" s="270">
        <f>IF('statement of marks'!EM67="","",'statement of marks'!EM67)</f>
        <v>70</v>
      </c>
      <c r="S1937" s="944"/>
      <c r="T1937" s="270">
        <f>IF('statement of marks'!EN67="","",'statement of marks'!EN67)</f>
        <v>30</v>
      </c>
      <c r="U1937" s="277">
        <f>IF('statement of marks'!EO67="","",'statement of marks'!EO67)</f>
        <v>100</v>
      </c>
      <c r="V1937" s="279">
        <f>IF('statement of marks'!EP67="","",'statement of marks'!EP67)</f>
        <v>200</v>
      </c>
      <c r="W1937" s="270">
        <f>IF('statement of marks'!EQ67="","",'statement of marks'!EQ67)</f>
        <v>100</v>
      </c>
      <c r="X1937" s="271" t="str">
        <f>IF('statement of marks'!ER67="","",'statement of marks'!ER67)</f>
        <v>A</v>
      </c>
    </row>
    <row r="1938" spans="1:24" ht="15" customHeight="1">
      <c r="A1938" s="283"/>
      <c r="B1938" s="774" t="s">
        <v>173</v>
      </c>
      <c r="C1938" s="784"/>
      <c r="D1938" s="792" t="s">
        <v>168</v>
      </c>
      <c r="E1938" s="792"/>
      <c r="F1938" s="792"/>
      <c r="G1938" s="792" t="s">
        <v>169</v>
      </c>
      <c r="H1938" s="792"/>
      <c r="I1938" s="792"/>
      <c r="J1938" s="792" t="s">
        <v>178</v>
      </c>
      <c r="K1938" s="792"/>
      <c r="L1938" s="792"/>
      <c r="M1938" s="792" t="s">
        <v>170</v>
      </c>
      <c r="N1938" s="792"/>
      <c r="O1938" s="792"/>
      <c r="P1938" s="792"/>
      <c r="Q1938" s="792" t="s">
        <v>223</v>
      </c>
      <c r="R1938" s="792"/>
      <c r="S1938" s="792"/>
      <c r="T1938" s="792"/>
      <c r="U1938" s="280"/>
      <c r="V1938" s="792" t="s">
        <v>218</v>
      </c>
      <c r="W1938" s="792"/>
      <c r="X1938" s="827"/>
    </row>
    <row r="1939" spans="1:24" ht="15" customHeight="1">
      <c r="A1939" s="284"/>
      <c r="B1939" s="828" t="s">
        <v>167</v>
      </c>
      <c r="C1939" s="829"/>
      <c r="D1939" s="830">
        <f>IF('statement of marks'!EU$6="","",'statement of marks'!EU$6)</f>
        <v>20</v>
      </c>
      <c r="E1939" s="830"/>
      <c r="F1939" s="830"/>
      <c r="G1939" s="830">
        <f>IF('statement of marks'!EV$6="","",'statement of marks'!EV$6)</f>
        <v>20</v>
      </c>
      <c r="H1939" s="830"/>
      <c r="I1939" s="830"/>
      <c r="J1939" s="830">
        <f>IF('statement of marks'!EX$6="","",'statement of marks'!EX$6)</f>
        <v>20</v>
      </c>
      <c r="K1939" s="830"/>
      <c r="L1939" s="830"/>
      <c r="M1939" s="830">
        <f>IF('statement of marks'!EW$6="","",'statement of marks'!EW$6)</f>
        <v>20</v>
      </c>
      <c r="N1939" s="830"/>
      <c r="O1939" s="830"/>
      <c r="P1939" s="830"/>
      <c r="Q1939" s="830">
        <f>IF('statement of marks'!EY$6="","",'statement of marks'!EY$6)</f>
        <v>20</v>
      </c>
      <c r="R1939" s="830"/>
      <c r="S1939" s="830"/>
      <c r="T1939" s="830"/>
      <c r="U1939" s="289"/>
      <c r="V1939" s="272">
        <f>IF('statement of marks'!EZ$6="","",'statement of marks'!EZ$6)</f>
        <v>100</v>
      </c>
      <c r="W1939" s="272" t="s">
        <v>222</v>
      </c>
      <c r="X1939" s="276" t="s">
        <v>69</v>
      </c>
    </row>
    <row r="1940" spans="1:24" ht="15" customHeight="1">
      <c r="A1940" s="283"/>
      <c r="B1940" s="774" t="str">
        <f>IF('statement of marks'!$EU$3="","",'statement of marks'!$EU$3)</f>
        <v>WORK EXPERIENCE</v>
      </c>
      <c r="C1940" s="784"/>
      <c r="D1940" s="783">
        <f>IF('statement of marks'!EU67="","",'statement of marks'!EU67)</f>
        <v>20</v>
      </c>
      <c r="E1940" s="783"/>
      <c r="F1940" s="783"/>
      <c r="G1940" s="783">
        <f>IF('statement of marks'!EV67="","",'statement of marks'!EV67)</f>
        <v>20</v>
      </c>
      <c r="H1940" s="783"/>
      <c r="I1940" s="783"/>
      <c r="J1940" s="783">
        <f>IF('statement of marks'!EX67="","",'statement of marks'!EX67)</f>
        <v>20</v>
      </c>
      <c r="K1940" s="783"/>
      <c r="L1940" s="783"/>
      <c r="M1940" s="783">
        <f>IF('statement of marks'!EW67="","",'statement of marks'!EW67)</f>
        <v>20</v>
      </c>
      <c r="N1940" s="783"/>
      <c r="O1940" s="783"/>
      <c r="P1940" s="783"/>
      <c r="Q1940" s="783">
        <f>IF('statement of marks'!EY67="","",'statement of marks'!EY67)</f>
        <v>20</v>
      </c>
      <c r="R1940" s="783"/>
      <c r="S1940" s="783"/>
      <c r="T1940" s="783"/>
      <c r="U1940" s="280"/>
      <c r="V1940" s="280">
        <f>IF('statement of marks'!EZ67="","",'statement of marks'!EZ67)</f>
        <v>100</v>
      </c>
      <c r="W1940" s="280">
        <f>IF('statement of marks'!FA67="","",'statement of marks'!FA67)</f>
        <v>100</v>
      </c>
      <c r="X1940" s="281" t="str">
        <f>IF('statement of marks'!FB67="","",'statement of marks'!FB67)</f>
        <v>A</v>
      </c>
    </row>
    <row r="1941" spans="1:24" ht="15" customHeight="1">
      <c r="A1941" s="283"/>
      <c r="B1941" s="774" t="str">
        <f>IF('statement of marks'!$FE$3="","",'statement of marks'!$FE$3)</f>
        <v>ART EDUCATION</v>
      </c>
      <c r="C1941" s="784"/>
      <c r="D1941" s="783">
        <f>IF('statement of marks'!FE67="","",'statement of marks'!FE67)</f>
        <v>20</v>
      </c>
      <c r="E1941" s="783"/>
      <c r="F1941" s="783"/>
      <c r="G1941" s="783">
        <f>IF('statement of marks'!FF67="","",'statement of marks'!FF67)</f>
        <v>20</v>
      </c>
      <c r="H1941" s="783"/>
      <c r="I1941" s="783"/>
      <c r="J1941" s="783">
        <f>IF('statement of marks'!FH67="","",'statement of marks'!FH67)</f>
        <v>20</v>
      </c>
      <c r="K1941" s="783"/>
      <c r="L1941" s="783"/>
      <c r="M1941" s="783">
        <f>IF('statement of marks'!FG67="","",'statement of marks'!FG67)</f>
        <v>20</v>
      </c>
      <c r="N1941" s="783"/>
      <c r="O1941" s="783"/>
      <c r="P1941" s="783"/>
      <c r="Q1941" s="783">
        <f>IF('statement of marks'!FI67="","",'statement of marks'!FI67)</f>
        <v>20</v>
      </c>
      <c r="R1941" s="783"/>
      <c r="S1941" s="783"/>
      <c r="T1941" s="783"/>
      <c r="U1941" s="280"/>
      <c r="V1941" s="280">
        <f>IF('statement of marks'!FJ67="","",'statement of marks'!FJ67)</f>
        <v>100</v>
      </c>
      <c r="W1941" s="280">
        <f>IF('statement of marks'!FK67="","",'statement of marks'!FK67)</f>
        <v>100</v>
      </c>
      <c r="X1941" s="281" t="str">
        <f>IF('statement of marks'!FL67="","",'statement of marks'!FL67)</f>
        <v>A</v>
      </c>
    </row>
    <row r="1942" spans="1:24" ht="15" customHeight="1">
      <c r="A1942" s="283"/>
      <c r="B1942" s="774" t="str">
        <f>IF('statement of marks'!$FO$3="","",'statement of marks'!$FO$3)</f>
        <v>PHYSICIAL EDUCATION</v>
      </c>
      <c r="C1942" s="784"/>
      <c r="D1942" s="783">
        <f>IF('statement of marks'!FO67="","",'statement of marks'!FO67)</f>
        <v>20</v>
      </c>
      <c r="E1942" s="783"/>
      <c r="F1942" s="783"/>
      <c r="G1942" s="783">
        <f>IF('statement of marks'!FP67="","",'statement of marks'!FP67)</f>
        <v>20</v>
      </c>
      <c r="H1942" s="783"/>
      <c r="I1942" s="783"/>
      <c r="J1942" s="783">
        <f>IF('statement of marks'!FR67="","",'statement of marks'!FR67)</f>
        <v>20</v>
      </c>
      <c r="K1942" s="783"/>
      <c r="L1942" s="783"/>
      <c r="M1942" s="783">
        <f>IF('statement of marks'!FQ67="","",'statement of marks'!FQ67)</f>
        <v>20</v>
      </c>
      <c r="N1942" s="783"/>
      <c r="O1942" s="783"/>
      <c r="P1942" s="783"/>
      <c r="Q1942" s="783">
        <f>IF('statement of marks'!FS67="","",'statement of marks'!FS67)</f>
        <v>20</v>
      </c>
      <c r="R1942" s="783"/>
      <c r="S1942" s="783"/>
      <c r="T1942" s="783"/>
      <c r="U1942" s="280"/>
      <c r="V1942" s="280">
        <f>IF('statement of marks'!FT67="","",'statement of marks'!FT67)</f>
        <v>100</v>
      </c>
      <c r="W1942" s="280">
        <f>IF('statement of marks'!FU67="","",'statement of marks'!FU67)</f>
        <v>100</v>
      </c>
      <c r="X1942" s="281" t="str">
        <f>IF('statement of marks'!FV67="","",'statement of marks'!FV67)</f>
        <v>A</v>
      </c>
    </row>
    <row r="1943" spans="1:24" ht="15" customHeight="1">
      <c r="A1943" s="283"/>
      <c r="B1943" s="771" t="s">
        <v>174</v>
      </c>
      <c r="C1943" s="774"/>
      <c r="D1943" s="792" t="str">
        <f>details!$DZ$3</f>
        <v>AUGUST</v>
      </c>
      <c r="E1943" s="792"/>
      <c r="F1943" s="792"/>
      <c r="G1943" s="792" t="str">
        <f>details!$ED$3</f>
        <v>OCTOBER</v>
      </c>
      <c r="H1943" s="792"/>
      <c r="I1943" s="792"/>
      <c r="J1943" s="792" t="str">
        <f>details!$EL$3</f>
        <v>FEBURARY</v>
      </c>
      <c r="K1943" s="792"/>
      <c r="L1943" s="792"/>
      <c r="M1943" s="792" t="str">
        <f>details!$EH$3</f>
        <v>DECEMBER</v>
      </c>
      <c r="N1943" s="792"/>
      <c r="O1943" s="792"/>
      <c r="P1943" s="792"/>
      <c r="Q1943" s="792" t="str">
        <f>details!$EP$3</f>
        <v>GRAND TOAL</v>
      </c>
      <c r="R1943" s="792"/>
      <c r="S1943" s="792"/>
      <c r="T1943" s="792"/>
      <c r="U1943" s="759" t="s">
        <v>119</v>
      </c>
      <c r="V1943" s="760"/>
      <c r="W1943" s="760"/>
      <c r="X1943" s="761"/>
    </row>
    <row r="1944" spans="1:24" ht="15" customHeight="1">
      <c r="A1944" s="283"/>
      <c r="B1944" s="774" t="s">
        <v>176</v>
      </c>
      <c r="C1944" s="784"/>
      <c r="D1944" s="826" t="str">
        <f>IF(details!EA67="","",details!EA67)</f>
        <v/>
      </c>
      <c r="E1944" s="826"/>
      <c r="F1944" s="826"/>
      <c r="G1944" s="826" t="str">
        <f>IF(details!EE67="","",details!EE67)</f>
        <v/>
      </c>
      <c r="H1944" s="826"/>
      <c r="I1944" s="826"/>
      <c r="J1944" s="826" t="str">
        <f>IF(details!EM67="","",details!EM67)</f>
        <v/>
      </c>
      <c r="K1944" s="826"/>
      <c r="L1944" s="826"/>
      <c r="M1944" s="826" t="str">
        <f>IF(details!EI67="","",details!EI67)</f>
        <v/>
      </c>
      <c r="N1944" s="826"/>
      <c r="O1944" s="826"/>
      <c r="P1944" s="826"/>
      <c r="Q1944" s="826" t="str">
        <f>IF(details!EQ67="","",details!EQ67)</f>
        <v/>
      </c>
      <c r="R1944" s="826"/>
      <c r="S1944" s="826"/>
      <c r="T1944" s="826"/>
      <c r="U1944" s="762">
        <f>'statement of marks'!$HL$108</f>
        <v>45046</v>
      </c>
      <c r="V1944" s="763"/>
      <c r="W1944" s="763"/>
      <c r="X1944" s="764"/>
    </row>
    <row r="1945" spans="1:24" ht="15" customHeight="1">
      <c r="A1945" s="283"/>
      <c r="B1945" s="823" t="s">
        <v>175</v>
      </c>
      <c r="C1945" s="824"/>
      <c r="D1945" s="825" t="str">
        <f>IF(details!DZ67="","",details!DZ67)</f>
        <v/>
      </c>
      <c r="E1945" s="825"/>
      <c r="F1945" s="825"/>
      <c r="G1945" s="825" t="str">
        <f>IF(details!ED67="","",details!ED67)</f>
        <v/>
      </c>
      <c r="H1945" s="825"/>
      <c r="I1945" s="825"/>
      <c r="J1945" s="825" t="str">
        <f>IF(details!EL67="","",details!EL67)</f>
        <v/>
      </c>
      <c r="K1945" s="825"/>
      <c r="L1945" s="825"/>
      <c r="M1945" s="825" t="str">
        <f>IF(details!EH67="","",details!EH67)</f>
        <v/>
      </c>
      <c r="N1945" s="825"/>
      <c r="O1945" s="825"/>
      <c r="P1945" s="825"/>
      <c r="Q1945" s="825" t="str">
        <f>IF(details!EP67="","",details!EP67)</f>
        <v/>
      </c>
      <c r="R1945" s="825"/>
      <c r="S1945" s="825"/>
      <c r="T1945" s="825"/>
      <c r="U1945" s="759"/>
      <c r="V1945" s="760"/>
      <c r="W1945" s="760"/>
      <c r="X1945" s="761"/>
    </row>
    <row r="1946" spans="1:24" ht="15" customHeight="1">
      <c r="A1946" s="816"/>
      <c r="B1946" s="818" t="s">
        <v>235</v>
      </c>
      <c r="C1946" s="819"/>
      <c r="D1946" s="813" t="s">
        <v>190</v>
      </c>
      <c r="E1946" s="813"/>
      <c r="F1946" s="813"/>
      <c r="G1946" s="813" t="s">
        <v>191</v>
      </c>
      <c r="H1946" s="813"/>
      <c r="I1946" s="813"/>
      <c r="J1946" s="813" t="s">
        <v>148</v>
      </c>
      <c r="K1946" s="813"/>
      <c r="L1946" s="813"/>
      <c r="M1946" s="813" t="s">
        <v>224</v>
      </c>
      <c r="N1946" s="813"/>
      <c r="O1946" s="813"/>
      <c r="P1946" s="813"/>
      <c r="Q1946" s="822" t="s">
        <v>196</v>
      </c>
      <c r="R1946" s="822"/>
      <c r="S1946" s="822"/>
      <c r="T1946" s="822"/>
      <c r="U1946" s="813" t="s">
        <v>233</v>
      </c>
      <c r="V1946" s="813"/>
      <c r="W1946" s="813"/>
      <c r="X1946" s="815"/>
    </row>
    <row r="1947" spans="1:24" ht="15" customHeight="1">
      <c r="A1947" s="817"/>
      <c r="B1947" s="820"/>
      <c r="C1947" s="821"/>
      <c r="D1947" s="813">
        <f>'statement of marks'!HJ67</f>
        <v>1200</v>
      </c>
      <c r="E1947" s="813"/>
      <c r="F1947" s="813"/>
      <c r="G1947" s="813">
        <f>'statement of marks'!HK67</f>
        <v>1200</v>
      </c>
      <c r="H1947" s="813"/>
      <c r="I1947" s="813"/>
      <c r="J1947" s="814">
        <f>'statement of marks'!HL67</f>
        <v>100</v>
      </c>
      <c r="K1947" s="814"/>
      <c r="L1947" s="814"/>
      <c r="M1947" s="813" t="str">
        <f>'statement of marks'!HO67</f>
        <v>A</v>
      </c>
      <c r="N1947" s="813"/>
      <c r="O1947" s="813"/>
      <c r="P1947" s="813"/>
      <c r="Q1947" s="813">
        <f>'statement of marks'!HN67</f>
        <v>0</v>
      </c>
      <c r="R1947" s="813"/>
      <c r="S1947" s="813"/>
      <c r="T1947" s="813"/>
      <c r="U1947" s="813" t="str">
        <f>'statement of marks'!HI67</f>
        <v>PASSED</v>
      </c>
      <c r="V1947" s="813"/>
      <c r="W1947" s="813"/>
      <c r="X1947" s="815"/>
    </row>
    <row r="1948" spans="1:24" ht="15" customHeight="1">
      <c r="A1948" s="283"/>
      <c r="B1948" s="811" t="s">
        <v>177</v>
      </c>
      <c r="C1948" s="812"/>
      <c r="D1948" s="792"/>
      <c r="E1948" s="792"/>
      <c r="F1948" s="792"/>
      <c r="G1948" s="792"/>
      <c r="H1948" s="792"/>
      <c r="I1948" s="792"/>
      <c r="J1948" s="792"/>
      <c r="K1948" s="792"/>
      <c r="L1948" s="792"/>
      <c r="M1948" s="792"/>
      <c r="N1948" s="792"/>
      <c r="O1948" s="792"/>
      <c r="P1948" s="792"/>
      <c r="Q1948" s="792"/>
      <c r="R1948" s="792"/>
      <c r="S1948" s="792"/>
      <c r="T1948" s="792"/>
      <c r="U1948" s="793"/>
      <c r="V1948" s="794"/>
      <c r="W1948" s="794"/>
      <c r="X1948" s="804"/>
    </row>
    <row r="1949" spans="1:24" ht="15" customHeight="1">
      <c r="A1949" s="283"/>
      <c r="B1949" s="809" t="s">
        <v>162</v>
      </c>
      <c r="C1949" s="810"/>
      <c r="D1949" s="792"/>
      <c r="E1949" s="792"/>
      <c r="F1949" s="792"/>
      <c r="G1949" s="792"/>
      <c r="H1949" s="792"/>
      <c r="I1949" s="792"/>
      <c r="J1949" s="792"/>
      <c r="K1949" s="792"/>
      <c r="L1949" s="792"/>
      <c r="M1949" s="792"/>
      <c r="N1949" s="792"/>
      <c r="O1949" s="792"/>
      <c r="P1949" s="792"/>
      <c r="Q1949" s="792"/>
      <c r="R1949" s="792"/>
      <c r="S1949" s="792"/>
      <c r="T1949" s="792"/>
      <c r="U1949" s="796"/>
      <c r="V1949" s="797"/>
      <c r="W1949" s="797"/>
      <c r="X1949" s="805"/>
    </row>
    <row r="1950" spans="1:24" ht="15" customHeight="1">
      <c r="A1950" s="283"/>
      <c r="B1950" s="811" t="s">
        <v>163</v>
      </c>
      <c r="C1950" s="812"/>
      <c r="D1950" s="792"/>
      <c r="E1950" s="792"/>
      <c r="F1950" s="792"/>
      <c r="G1950" s="792"/>
      <c r="H1950" s="792"/>
      <c r="I1950" s="792"/>
      <c r="J1950" s="792"/>
      <c r="K1950" s="792"/>
      <c r="L1950" s="792"/>
      <c r="M1950" s="792"/>
      <c r="N1950" s="792"/>
      <c r="O1950" s="792"/>
      <c r="P1950" s="792"/>
      <c r="Q1950" s="793" t="s">
        <v>225</v>
      </c>
      <c r="R1950" s="794"/>
      <c r="S1950" s="794"/>
      <c r="T1950" s="795"/>
      <c r="U1950" s="806"/>
      <c r="V1950" s="807"/>
      <c r="W1950" s="807"/>
      <c r="X1950" s="808"/>
    </row>
    <row r="1951" spans="1:24" ht="15" customHeight="1">
      <c r="A1951" s="283"/>
      <c r="B1951" s="802" t="s">
        <v>164</v>
      </c>
      <c r="C1951" s="803"/>
      <c r="D1951" s="792"/>
      <c r="E1951" s="792"/>
      <c r="F1951" s="792"/>
      <c r="G1951" s="792"/>
      <c r="H1951" s="792"/>
      <c r="I1951" s="792"/>
      <c r="J1951" s="792"/>
      <c r="K1951" s="792"/>
      <c r="L1951" s="792"/>
      <c r="M1951" s="792"/>
      <c r="N1951" s="792"/>
      <c r="O1951" s="792"/>
      <c r="P1951" s="792"/>
      <c r="Q1951" s="796"/>
      <c r="R1951" s="797"/>
      <c r="S1951" s="797"/>
      <c r="T1951" s="798"/>
      <c r="U1951" s="785" t="s">
        <v>164</v>
      </c>
      <c r="V1951" s="785"/>
      <c r="W1951" s="785"/>
      <c r="X1951" s="786"/>
    </row>
    <row r="1952" spans="1:24" ht="15" customHeight="1" thickBot="1">
      <c r="A1952" s="282"/>
      <c r="B1952" s="787" t="s">
        <v>226</v>
      </c>
      <c r="C1952" s="788"/>
      <c r="D1952" s="789"/>
      <c r="E1952" s="789"/>
      <c r="F1952" s="789"/>
      <c r="G1952" s="789"/>
      <c r="H1952" s="789"/>
      <c r="I1952" s="789"/>
      <c r="J1952" s="789"/>
      <c r="K1952" s="789"/>
      <c r="L1952" s="789"/>
      <c r="M1952" s="789"/>
      <c r="N1952" s="789"/>
      <c r="O1952" s="789"/>
      <c r="P1952" s="789"/>
      <c r="Q1952" s="799"/>
      <c r="R1952" s="800"/>
      <c r="S1952" s="800"/>
      <c r="T1952" s="801"/>
      <c r="U1952" s="790" t="s">
        <v>180</v>
      </c>
      <c r="V1952" s="790"/>
      <c r="W1952" s="790"/>
      <c r="X1952" s="791"/>
    </row>
    <row r="1953" spans="1:24" ht="15" customHeight="1">
      <c r="A1953" s="285"/>
      <c r="B1953" s="765" t="s">
        <v>179</v>
      </c>
      <c r="C1953" s="766"/>
      <c r="D1953" s="766"/>
      <c r="E1953" s="766"/>
      <c r="F1953" s="766"/>
      <c r="G1953" s="766"/>
      <c r="H1953" s="766"/>
      <c r="I1953" s="766"/>
      <c r="J1953" s="766"/>
      <c r="K1953" s="766"/>
      <c r="L1953" s="766"/>
      <c r="M1953" s="766"/>
      <c r="N1953" s="766"/>
      <c r="O1953" s="766"/>
      <c r="P1953" s="766"/>
      <c r="Q1953" s="766"/>
      <c r="R1953" s="766"/>
      <c r="S1953" s="766"/>
      <c r="T1953" s="766"/>
      <c r="U1953" s="766"/>
      <c r="V1953" s="766"/>
      <c r="W1953" s="766"/>
      <c r="X1953" s="767"/>
    </row>
    <row r="1954" spans="1:24" ht="15" customHeight="1">
      <c r="A1954" s="283"/>
      <c r="B1954" s="768" t="str">
        <f>IF('statement of marks'!$A$1="","",'statement of marks'!$A$1)</f>
        <v>GOVT. HR. SEC. SCHOOL, MARJEEVI, NIMBAHERA</v>
      </c>
      <c r="C1954" s="769"/>
      <c r="D1954" s="769"/>
      <c r="E1954" s="769"/>
      <c r="F1954" s="769"/>
      <c r="G1954" s="769"/>
      <c r="H1954" s="769"/>
      <c r="I1954" s="769"/>
      <c r="J1954" s="769"/>
      <c r="K1954" s="769"/>
      <c r="L1954" s="769"/>
      <c r="M1954" s="769"/>
      <c r="N1954" s="769"/>
      <c r="O1954" s="769"/>
      <c r="P1954" s="769"/>
      <c r="Q1954" s="769"/>
      <c r="R1954" s="769"/>
      <c r="S1954" s="769"/>
      <c r="T1954" s="769"/>
      <c r="U1954" s="769"/>
      <c r="V1954" s="769"/>
      <c r="W1954" s="769"/>
      <c r="X1954" s="770"/>
    </row>
    <row r="1955" spans="1:24" ht="15" customHeight="1">
      <c r="A1955" s="283"/>
      <c r="B1955" s="771" t="s">
        <v>118</v>
      </c>
      <c r="C1955" s="771"/>
      <c r="D1955" s="771" t="str">
        <f>IF('statement of marks'!$H$3="","",'statement of marks'!$H$3)</f>
        <v>2022-23</v>
      </c>
      <c r="E1955" s="771"/>
      <c r="F1955" s="771"/>
      <c r="G1955" s="771"/>
      <c r="H1955" s="771"/>
      <c r="I1955" s="771"/>
      <c r="J1955" s="771"/>
      <c r="K1955" s="771"/>
      <c r="L1955" s="771"/>
      <c r="M1955" s="771"/>
      <c r="N1955" s="771"/>
      <c r="O1955" s="771"/>
      <c r="P1955" s="771"/>
      <c r="Q1955" s="771"/>
      <c r="R1955" s="771"/>
      <c r="S1955" s="771"/>
      <c r="T1955" s="771"/>
      <c r="U1955" s="771"/>
      <c r="V1955" s="771"/>
      <c r="W1955" s="771"/>
      <c r="X1955" s="772"/>
    </row>
    <row r="1956" spans="1:24" ht="15" customHeight="1">
      <c r="A1956" s="283"/>
      <c r="B1956" s="771" t="s">
        <v>158</v>
      </c>
      <c r="C1956" s="771"/>
      <c r="D1956" s="771" t="str">
        <f>IF('statement of marks'!I68="","",'statement of marks'!I68)</f>
        <v>A62</v>
      </c>
      <c r="E1956" s="771"/>
      <c r="F1956" s="771"/>
      <c r="G1956" s="771"/>
      <c r="H1956" s="771"/>
      <c r="I1956" s="771"/>
      <c r="J1956" s="771"/>
      <c r="K1956" s="771"/>
      <c r="L1956" s="771"/>
      <c r="M1956" s="771"/>
      <c r="N1956" s="771"/>
      <c r="O1956" s="771"/>
      <c r="P1956" s="771"/>
      <c r="Q1956" s="771"/>
      <c r="R1956" s="771"/>
      <c r="S1956" s="771"/>
      <c r="T1956" s="771"/>
      <c r="U1956" s="771"/>
      <c r="V1956" s="771"/>
      <c r="W1956" s="771"/>
      <c r="X1956" s="772"/>
    </row>
    <row r="1957" spans="1:24" ht="15" customHeight="1">
      <c r="A1957" s="283"/>
      <c r="B1957" s="771" t="s">
        <v>20</v>
      </c>
      <c r="C1957" s="771"/>
      <c r="D1957" s="771" t="str">
        <f>IF('statement of marks'!J68="","",'statement of marks'!J68)</f>
        <v>B62</v>
      </c>
      <c r="E1957" s="771"/>
      <c r="F1957" s="771"/>
      <c r="G1957" s="771"/>
      <c r="H1957" s="771"/>
      <c r="I1957" s="771"/>
      <c r="J1957" s="771"/>
      <c r="K1957" s="771"/>
      <c r="L1957" s="771"/>
      <c r="M1957" s="771"/>
      <c r="N1957" s="771"/>
      <c r="O1957" s="771"/>
      <c r="P1957" s="771"/>
      <c r="Q1957" s="771"/>
      <c r="R1957" s="771"/>
      <c r="S1957" s="771"/>
      <c r="T1957" s="771"/>
      <c r="U1957" s="771"/>
      <c r="V1957" s="771"/>
      <c r="W1957" s="771"/>
      <c r="X1957" s="772"/>
    </row>
    <row r="1958" spans="1:24" ht="15" customHeight="1">
      <c r="A1958" s="283"/>
      <c r="B1958" s="773" t="s">
        <v>21</v>
      </c>
      <c r="C1958" s="773"/>
      <c r="D1958" s="773" t="str">
        <f>IF('statement of marks'!K68="","",'statement of marks'!K68)</f>
        <v>C62</v>
      </c>
      <c r="E1958" s="773"/>
      <c r="F1958" s="773"/>
      <c r="G1958" s="771"/>
      <c r="H1958" s="771"/>
      <c r="I1958" s="771"/>
      <c r="J1958" s="771"/>
      <c r="K1958" s="771"/>
      <c r="L1958" s="771"/>
      <c r="M1958" s="771"/>
      <c r="N1958" s="771"/>
      <c r="O1958" s="771"/>
      <c r="P1958" s="771"/>
      <c r="Q1958" s="771"/>
      <c r="R1958" s="771"/>
      <c r="S1958" s="771"/>
      <c r="T1958" s="771"/>
      <c r="U1958" s="771"/>
      <c r="V1958" s="771"/>
      <c r="W1958" s="771"/>
      <c r="X1958" s="772"/>
    </row>
    <row r="1959" spans="1:24" ht="15" customHeight="1">
      <c r="A1959" s="283"/>
      <c r="B1959" s="771" t="s">
        <v>159</v>
      </c>
      <c r="C1959" s="771"/>
      <c r="D1959" s="771" t="str">
        <f>IF('statement of marks'!$G$3="","",'statement of marks'!$G$3)</f>
        <v>6 A</v>
      </c>
      <c r="E1959" s="771"/>
      <c r="F1959" s="774"/>
      <c r="G1959" s="775" t="s">
        <v>160</v>
      </c>
      <c r="H1959" s="775"/>
      <c r="I1959" s="775"/>
      <c r="J1959" s="775">
        <f>IF('statement of marks'!D68="","",'statement of marks'!D68)</f>
        <v>862</v>
      </c>
      <c r="K1959" s="775"/>
      <c r="L1959" s="775"/>
      <c r="M1959" s="776" t="s">
        <v>79</v>
      </c>
      <c r="N1959" s="938"/>
      <c r="O1959" s="775"/>
      <c r="P1959" s="775"/>
      <c r="Q1959" s="775" t="str">
        <f>IF('statement of marks'!F68="","",'statement of marks'!F68)</f>
        <v/>
      </c>
      <c r="R1959" s="775"/>
      <c r="S1959" s="775"/>
      <c r="T1959" s="777"/>
      <c r="U1959" s="778" t="str">
        <f>IF('statement of marks'!$I$3="","",'statement of marks'!$I$3)</f>
        <v>SCHOOL DISE CODE</v>
      </c>
      <c r="V1959" s="779"/>
      <c r="W1959" s="779"/>
      <c r="X1959" s="780"/>
    </row>
    <row r="1960" spans="1:24" ht="15" customHeight="1">
      <c r="A1960" s="283"/>
      <c r="B1960" s="263" t="s">
        <v>172</v>
      </c>
      <c r="C1960" s="264"/>
      <c r="D1960" s="781" t="str">
        <f>IF('statement of marks'!G68="","",'statement of marks'!G68)</f>
        <v/>
      </c>
      <c r="E1960" s="782"/>
      <c r="F1960" s="782"/>
      <c r="G1960" s="834" t="str">
        <f>IF('statement of marks'!H68="","",'statement of marks'!H68)</f>
        <v/>
      </c>
      <c r="H1960" s="834"/>
      <c r="I1960" s="834"/>
      <c r="J1960" s="834"/>
      <c r="K1960" s="834"/>
      <c r="L1960" s="834"/>
      <c r="M1960" s="834"/>
      <c r="N1960" s="834"/>
      <c r="O1960" s="834"/>
      <c r="P1960" s="834"/>
      <c r="Q1960" s="834"/>
      <c r="R1960" s="834"/>
      <c r="S1960" s="834"/>
      <c r="T1960" s="835"/>
      <c r="U1960" s="774" t="str">
        <f>IF('statement of marks'!$J$3="","",'statement of marks'!$J$3)</f>
        <v>08291009401</v>
      </c>
      <c r="V1960" s="784"/>
      <c r="W1960" s="784"/>
      <c r="X1960" s="836"/>
    </row>
    <row r="1961" spans="1:24" ht="15" customHeight="1">
      <c r="A1961" s="283"/>
      <c r="B1961" s="265" t="s">
        <v>161</v>
      </c>
      <c r="C1961" s="266" t="s">
        <v>166</v>
      </c>
      <c r="D1961" s="837" t="s">
        <v>168</v>
      </c>
      <c r="E1961" s="837"/>
      <c r="F1961" s="837"/>
      <c r="G1961" s="837" t="s">
        <v>169</v>
      </c>
      <c r="H1961" s="837"/>
      <c r="I1961" s="837"/>
      <c r="J1961" s="837" t="s">
        <v>170</v>
      </c>
      <c r="K1961" s="837"/>
      <c r="L1961" s="837"/>
      <c r="M1961" s="838" t="s">
        <v>171</v>
      </c>
      <c r="N1961" s="838"/>
      <c r="O1961" s="838"/>
      <c r="P1961" s="838"/>
      <c r="Q1961" s="839" t="s">
        <v>217</v>
      </c>
      <c r="R1961" s="841" t="s">
        <v>91</v>
      </c>
      <c r="S1961" s="841"/>
      <c r="T1961" s="841"/>
      <c r="U1961" s="842"/>
      <c r="V1961" s="783" t="s">
        <v>218</v>
      </c>
      <c r="W1961" s="783"/>
      <c r="X1961" s="831"/>
    </row>
    <row r="1962" spans="1:24" ht="15" customHeight="1">
      <c r="A1962" s="283"/>
      <c r="B1962" s="265"/>
      <c r="C1962" s="266"/>
      <c r="D1962" s="267" t="s">
        <v>219</v>
      </c>
      <c r="E1962" s="267" t="s">
        <v>220</v>
      </c>
      <c r="F1962" s="268" t="s">
        <v>221</v>
      </c>
      <c r="G1962" s="267" t="s">
        <v>219</v>
      </c>
      <c r="H1962" s="267" t="s">
        <v>220</v>
      </c>
      <c r="I1962" s="268" t="s">
        <v>221</v>
      </c>
      <c r="J1962" s="267" t="s">
        <v>219</v>
      </c>
      <c r="K1962" s="267" t="s">
        <v>220</v>
      </c>
      <c r="L1962" s="268" t="s">
        <v>221</v>
      </c>
      <c r="M1962" s="267" t="s">
        <v>219</v>
      </c>
      <c r="N1962" s="943" t="s">
        <v>332</v>
      </c>
      <c r="O1962" s="267" t="s">
        <v>220</v>
      </c>
      <c r="P1962" s="268" t="s">
        <v>221</v>
      </c>
      <c r="Q1962" s="840"/>
      <c r="R1962" s="267" t="s">
        <v>219</v>
      </c>
      <c r="S1962" s="943" t="s">
        <v>332</v>
      </c>
      <c r="T1962" s="267" t="s">
        <v>220</v>
      </c>
      <c r="U1962" s="268" t="s">
        <v>221</v>
      </c>
      <c r="V1962" s="269" t="s">
        <v>26</v>
      </c>
      <c r="W1962" s="270" t="s">
        <v>222</v>
      </c>
      <c r="X1962" s="271" t="s">
        <v>69</v>
      </c>
    </row>
    <row r="1963" spans="1:24" ht="15" customHeight="1">
      <c r="A1963" s="284"/>
      <c r="B1963" s="832" t="s">
        <v>167</v>
      </c>
      <c r="C1963" s="833"/>
      <c r="D1963" s="272">
        <f>IF('statement of marks'!L$6="","",'statement of marks'!L$6)</f>
        <v>5</v>
      </c>
      <c r="E1963" s="272">
        <f>IF('statement of marks'!M$6="","",'statement of marks'!M$6)</f>
        <v>5</v>
      </c>
      <c r="F1963" s="273">
        <f>IF('statement of marks'!N$6="","",'statement of marks'!N$6)</f>
        <v>10</v>
      </c>
      <c r="G1963" s="272">
        <f>IF('statement of marks'!O$6="","",'statement of marks'!O$6)</f>
        <v>5</v>
      </c>
      <c r="H1963" s="272">
        <f>IF('statement of marks'!P$6="","",'statement of marks'!P$6)</f>
        <v>5</v>
      </c>
      <c r="I1963" s="273">
        <f>IF('statement of marks'!Q$6="","",'statement of marks'!Q$6)</f>
        <v>10</v>
      </c>
      <c r="J1963" s="272">
        <f>IF('statement of marks'!R$6="","",'statement of marks'!R$6)</f>
        <v>5</v>
      </c>
      <c r="K1963" s="272">
        <f>IF('statement of marks'!S$6="","",'statement of marks'!S$6)</f>
        <v>5</v>
      </c>
      <c r="L1963" s="273">
        <f>IF('statement of marks'!T$6="","",'statement of marks'!T$6)</f>
        <v>10</v>
      </c>
      <c r="M1963" s="272">
        <f>IF('statement of marks'!V$6="","",'statement of marks'!V$6)</f>
        <v>30</v>
      </c>
      <c r="N1963" s="944">
        <f>IF('statement of marks'!W$6="","",'statement of marks'!W$6)</f>
        <v>30</v>
      </c>
      <c r="O1963" s="272">
        <f>IF('statement of marks'!X$6="","",'statement of marks'!X$6)</f>
        <v>10</v>
      </c>
      <c r="P1963" s="273">
        <f>IF('statement of marks'!Y$6="","",'statement of marks'!Y$6)</f>
        <v>70</v>
      </c>
      <c r="Q1963" s="274">
        <f>IF('statement of marks'!Z$6="","",'statement of marks'!Z$6)</f>
        <v>100</v>
      </c>
      <c r="R1963" s="272">
        <f>IF('statement of marks'!AA$6="","",'statement of marks'!AA$6)</f>
        <v>40</v>
      </c>
      <c r="S1963" s="944">
        <f>IF('statement of marks'!AB$6="","",'statement of marks'!AB$6)</f>
        <v>40</v>
      </c>
      <c r="T1963" s="272">
        <f>IF('statement of marks'!AC$6="","",'statement of marks'!AC$6)</f>
        <v>20</v>
      </c>
      <c r="U1963" s="273">
        <f>IF('statement of marks'!AD$6="","",'statement of marks'!AD$6)</f>
        <v>100</v>
      </c>
      <c r="V1963" s="275">
        <f>IF('statement of marks'!AE$6="","",'statement of marks'!AE$6)</f>
        <v>200</v>
      </c>
      <c r="W1963" s="272" t="str">
        <f>IF('statement of marks'!AF$6="","",'statement of marks'!AF$6)</f>
        <v/>
      </c>
      <c r="X1963" s="276" t="str">
        <f>IF('statement of marks'!AG$6="","",'statement of marks'!AG$6)</f>
        <v/>
      </c>
    </row>
    <row r="1964" spans="1:24" ht="15" customHeight="1">
      <c r="A1964" s="283"/>
      <c r="B1964" s="774" t="str">
        <f>IF('statement of marks'!$L$3="","",'statement of marks'!$L$3)</f>
        <v>HINDI</v>
      </c>
      <c r="C1964" s="784"/>
      <c r="D1964" s="270">
        <f>IF('statement of marks'!L68="","",'statement of marks'!L68)</f>
        <v>5</v>
      </c>
      <c r="E1964" s="270">
        <f>IF('statement of marks'!M68="","",'statement of marks'!M68)</f>
        <v>5</v>
      </c>
      <c r="F1964" s="277">
        <f>IF('statement of marks'!N68="","",'statement of marks'!N68)</f>
        <v>10</v>
      </c>
      <c r="G1964" s="270">
        <f>IF('statement of marks'!O68="","",'statement of marks'!O68)</f>
        <v>5</v>
      </c>
      <c r="H1964" s="270">
        <f>IF('statement of marks'!P68="","",'statement of marks'!P68)</f>
        <v>5</v>
      </c>
      <c r="I1964" s="277">
        <f>IF('statement of marks'!Q68="","",'statement of marks'!Q68)</f>
        <v>10</v>
      </c>
      <c r="J1964" s="270">
        <f>IF('statement of marks'!R68="","",'statement of marks'!R68)</f>
        <v>5</v>
      </c>
      <c r="K1964" s="270">
        <f>IF('statement of marks'!S68="","",'statement of marks'!S68)</f>
        <v>5</v>
      </c>
      <c r="L1964" s="277">
        <f>IF('statement of marks'!T68="","",'statement of marks'!T68)</f>
        <v>10</v>
      </c>
      <c r="M1964" s="270">
        <f>IF('statement of marks'!V68="","",'statement of marks'!V68)</f>
        <v>29</v>
      </c>
      <c r="N1964" s="944">
        <f>IF('statement of marks'!W68="","",'statement of marks'!W68)</f>
        <v>29</v>
      </c>
      <c r="O1964" s="270">
        <f>IF('statement of marks'!X68="","",'statement of marks'!X68)</f>
        <v>9</v>
      </c>
      <c r="P1964" s="277">
        <f>IF('statement of marks'!Y68="","",'statement of marks'!Y68)</f>
        <v>67</v>
      </c>
      <c r="Q1964" s="278">
        <f>IF('statement of marks'!Z68="","",'statement of marks'!Z68)</f>
        <v>97</v>
      </c>
      <c r="R1964" s="270">
        <f>IF('statement of marks'!AA68="","",'statement of marks'!AA68)</f>
        <v>39</v>
      </c>
      <c r="S1964" s="944">
        <f>IF('statement of marks'!AB68="","",'statement of marks'!AB68)</f>
        <v>39</v>
      </c>
      <c r="T1964" s="270">
        <f>IF('statement of marks'!AC68="","",'statement of marks'!AC68)</f>
        <v>20</v>
      </c>
      <c r="U1964" s="277">
        <f>IF('statement of marks'!AD68="","",'statement of marks'!AD68)</f>
        <v>98</v>
      </c>
      <c r="V1964" s="279">
        <f>IF('statement of marks'!AE68="","",'statement of marks'!AE68)</f>
        <v>195</v>
      </c>
      <c r="W1964" s="270">
        <f>IF('statement of marks'!AF68="","",'statement of marks'!AF68)</f>
        <v>98</v>
      </c>
      <c r="X1964" s="271" t="str">
        <f>IF('statement of marks'!AG68="","",'statement of marks'!AG68)</f>
        <v>A</v>
      </c>
    </row>
    <row r="1965" spans="1:24" ht="15" customHeight="1">
      <c r="A1965" s="283"/>
      <c r="B1965" s="774" t="str">
        <f>IF('statement of marks'!$AJ$3="","",'statement of marks'!$AJ$3)</f>
        <v>ENGLISH</v>
      </c>
      <c r="C1965" s="784"/>
      <c r="D1965" s="270">
        <f>IF('statement of marks'!AJ68="","",'statement of marks'!AJ68)</f>
        <v>5</v>
      </c>
      <c r="E1965" s="270">
        <f>IF('statement of marks'!AK68="","",'statement of marks'!AK68)</f>
        <v>5</v>
      </c>
      <c r="F1965" s="277">
        <f>IF('statement of marks'!AL68="","",'statement of marks'!AL68)</f>
        <v>10</v>
      </c>
      <c r="G1965" s="270">
        <f>IF('statement of marks'!AM68="","",'statement of marks'!AM68)</f>
        <v>5</v>
      </c>
      <c r="H1965" s="270">
        <f>IF('statement of marks'!AN68="","",'statement of marks'!AN68)</f>
        <v>5</v>
      </c>
      <c r="I1965" s="277">
        <f>IF('statement of marks'!AO68="","",'statement of marks'!AO68)</f>
        <v>10</v>
      </c>
      <c r="J1965" s="270">
        <f>IF('statement of marks'!AP68="","",'statement of marks'!AP68)</f>
        <v>5</v>
      </c>
      <c r="K1965" s="270">
        <f>IF('statement of marks'!AQ68="","",'statement of marks'!AQ68)</f>
        <v>5</v>
      </c>
      <c r="L1965" s="277">
        <f>IF('statement of marks'!AR68="","",'statement of marks'!AR68)</f>
        <v>10</v>
      </c>
      <c r="M1965" s="270">
        <f>IF('statement of marks'!AT68="","",'statement of marks'!AT68)</f>
        <v>29</v>
      </c>
      <c r="N1965" s="944">
        <f>IF('statement of marks'!AU68="","",'statement of marks'!AU68)</f>
        <v>29</v>
      </c>
      <c r="O1965" s="270">
        <f>IF('statement of marks'!AV68="","",'statement of marks'!AV68)</f>
        <v>9</v>
      </c>
      <c r="P1965" s="277">
        <f>IF('statement of marks'!AW68="","",'statement of marks'!AW68)</f>
        <v>67</v>
      </c>
      <c r="Q1965" s="278">
        <f>IF('statement of marks'!AX68="","",'statement of marks'!AX68)</f>
        <v>97</v>
      </c>
      <c r="R1965" s="270">
        <f>IF('statement of marks'!AY68="","",'statement of marks'!AY68)</f>
        <v>39</v>
      </c>
      <c r="S1965" s="944">
        <f>IF('statement of marks'!AZ68="","",'statement of marks'!AZ68)</f>
        <v>39</v>
      </c>
      <c r="T1965" s="270">
        <f>IF('statement of marks'!BA68="","",'statement of marks'!BA68)</f>
        <v>20</v>
      </c>
      <c r="U1965" s="277">
        <f>IF('statement of marks'!BB68="","",'statement of marks'!BB68)</f>
        <v>98</v>
      </c>
      <c r="V1965" s="279">
        <f>IF('statement of marks'!BC68="","",'statement of marks'!BC68)</f>
        <v>195</v>
      </c>
      <c r="W1965" s="270">
        <f>IF('statement of marks'!BD68="","",'statement of marks'!BD68)</f>
        <v>98</v>
      </c>
      <c r="X1965" s="271" t="str">
        <f>IF('statement of marks'!BE68="","",'statement of marks'!BE68)</f>
        <v>A</v>
      </c>
    </row>
    <row r="1966" spans="1:24" ht="15" customHeight="1">
      <c r="A1966" s="283"/>
      <c r="B1966" s="774" t="str">
        <f>IF('statement of marks'!BH68="s","SANSKRIT",IF('statement of marks'!BH68="u","URDU",IF('statement of marks'!BH68="g","GUJRATI",IF('statement of marks'!BH68="p","PUNJABI",IF('statement of marks'!BH68="sd","fla/kh","THIRD LANGUAGE")))))</f>
        <v>SANSKRIT</v>
      </c>
      <c r="C1966" s="784"/>
      <c r="D1966" s="270">
        <f>IF('statement of marks'!BI68="","",'statement of marks'!BI68)</f>
        <v>5</v>
      </c>
      <c r="E1966" s="270">
        <f>IF('statement of marks'!BJ68="","",'statement of marks'!BJ68)</f>
        <v>5</v>
      </c>
      <c r="F1966" s="277">
        <f>IF('statement of marks'!BK68="","",'statement of marks'!BK68)</f>
        <v>10</v>
      </c>
      <c r="G1966" s="270">
        <f>IF('statement of marks'!BL68="","",'statement of marks'!BL68)</f>
        <v>5</v>
      </c>
      <c r="H1966" s="270">
        <f>IF('statement of marks'!BM68="","",'statement of marks'!BM68)</f>
        <v>5</v>
      </c>
      <c r="I1966" s="277">
        <f>IF('statement of marks'!BN68="","",'statement of marks'!BN68)</f>
        <v>10</v>
      </c>
      <c r="J1966" s="270">
        <f>IF('statement of marks'!BO68="","",'statement of marks'!BO68)</f>
        <v>5</v>
      </c>
      <c r="K1966" s="270">
        <f>IF('statement of marks'!BP68="","",'statement of marks'!BP68)</f>
        <v>5</v>
      </c>
      <c r="L1966" s="277">
        <f>IF('statement of marks'!BQ68="","",'statement of marks'!BQ68)</f>
        <v>10</v>
      </c>
      <c r="M1966" s="270">
        <f>IF('statement of marks'!BS68="","",'statement of marks'!BS68)</f>
        <v>50</v>
      </c>
      <c r="N1966" s="944"/>
      <c r="O1966" s="270">
        <f>IF('statement of marks'!BT68="","",'statement of marks'!BT68)</f>
        <v>20</v>
      </c>
      <c r="P1966" s="277">
        <f>IF('statement of marks'!BU68="","",'statement of marks'!BU68)</f>
        <v>70</v>
      </c>
      <c r="Q1966" s="278">
        <f>IF('statement of marks'!BV68="","",'statement of marks'!BV68)</f>
        <v>100</v>
      </c>
      <c r="R1966" s="270">
        <f>IF('statement of marks'!BW68="","",'statement of marks'!BW68)</f>
        <v>70</v>
      </c>
      <c r="S1966" s="944"/>
      <c r="T1966" s="270">
        <f>IF('statement of marks'!BX68="","",'statement of marks'!BX68)</f>
        <v>30</v>
      </c>
      <c r="U1966" s="277">
        <f>IF('statement of marks'!BY68="","",'statement of marks'!BY68)</f>
        <v>100</v>
      </c>
      <c r="V1966" s="279">
        <f>IF('statement of marks'!BZ68="","",'statement of marks'!BZ68)</f>
        <v>200</v>
      </c>
      <c r="W1966" s="270">
        <f>IF('statement of marks'!CA68="","",'statement of marks'!CA68)</f>
        <v>100</v>
      </c>
      <c r="X1966" s="271" t="str">
        <f>IF('statement of marks'!CB68="","",'statement of marks'!CB68)</f>
        <v>A</v>
      </c>
    </row>
    <row r="1967" spans="1:24" ht="15" customHeight="1">
      <c r="A1967" s="283"/>
      <c r="B1967" s="774" t="str">
        <f>IF('statement of marks'!$CE$3="","",'statement of marks'!$CE$3)</f>
        <v>MATHEMATICS</v>
      </c>
      <c r="C1967" s="784"/>
      <c r="D1967" s="270">
        <f>IF('statement of marks'!CE68="","",'statement of marks'!CE68)</f>
        <v>5</v>
      </c>
      <c r="E1967" s="270">
        <f>IF('statement of marks'!CF68="","",'statement of marks'!CF68)</f>
        <v>5</v>
      </c>
      <c r="F1967" s="277">
        <f>IF('statement of marks'!CG68="","",'statement of marks'!CG68)</f>
        <v>10</v>
      </c>
      <c r="G1967" s="270">
        <f>IF('statement of marks'!CH68="","",'statement of marks'!CH68)</f>
        <v>5</v>
      </c>
      <c r="H1967" s="270">
        <f>IF('statement of marks'!CI68="","",'statement of marks'!CI68)</f>
        <v>5</v>
      </c>
      <c r="I1967" s="277">
        <f>IF('statement of marks'!CJ68="","",'statement of marks'!CJ68)</f>
        <v>10</v>
      </c>
      <c r="J1967" s="270">
        <f>IF('statement of marks'!CK68="","",'statement of marks'!CK68)</f>
        <v>5</v>
      </c>
      <c r="K1967" s="270">
        <f>IF('statement of marks'!CL68="","",'statement of marks'!CL68)</f>
        <v>5</v>
      </c>
      <c r="L1967" s="277">
        <f>IF('statement of marks'!CM68="","",'statement of marks'!CM68)</f>
        <v>10</v>
      </c>
      <c r="M1967" s="270">
        <f>IF('statement of marks'!CO68="","",'statement of marks'!CO68)</f>
        <v>29</v>
      </c>
      <c r="N1967" s="944">
        <f>IF('statement of marks'!CP68="","",'statement of marks'!CP68)</f>
        <v>29</v>
      </c>
      <c r="O1967" s="270">
        <f>IF('statement of marks'!CQ68="","",'statement of marks'!CQ68)</f>
        <v>9</v>
      </c>
      <c r="P1967" s="277">
        <f>IF('statement of marks'!CR68="","",'statement of marks'!CR68)</f>
        <v>67</v>
      </c>
      <c r="Q1967" s="278">
        <f>IF('statement of marks'!CS68="","",'statement of marks'!CS68)</f>
        <v>97</v>
      </c>
      <c r="R1967" s="270">
        <f>IF('statement of marks'!CT68="","",'statement of marks'!CT68)</f>
        <v>39</v>
      </c>
      <c r="S1967" s="944">
        <f>IF('statement of marks'!CU68="","",'statement of marks'!CU68)</f>
        <v>39</v>
      </c>
      <c r="T1967" s="270">
        <f>IF('statement of marks'!CV68="","",'statement of marks'!CV68)</f>
        <v>20</v>
      </c>
      <c r="U1967" s="277">
        <f>IF('statement of marks'!CW68="","",'statement of marks'!CW68)</f>
        <v>98</v>
      </c>
      <c r="V1967" s="279">
        <f>IF('statement of marks'!CX68="","",'statement of marks'!CX68)</f>
        <v>195</v>
      </c>
      <c r="W1967" s="270">
        <f>IF('statement of marks'!CY68="","",'statement of marks'!CY68)</f>
        <v>98</v>
      </c>
      <c r="X1967" s="271" t="str">
        <f>IF('statement of marks'!CZ68="","",'statement of marks'!CZ68)</f>
        <v>A</v>
      </c>
    </row>
    <row r="1968" spans="1:24" ht="15" customHeight="1">
      <c r="A1968" s="283"/>
      <c r="B1968" s="774" t="str">
        <f>IF('statement of marks'!$DC$3="","",'statement of marks'!$DC$3)</f>
        <v>SCIENCE</v>
      </c>
      <c r="C1968" s="784"/>
      <c r="D1968" s="270">
        <f>IF('statement of marks'!DC68="","",'statement of marks'!DC68)</f>
        <v>5</v>
      </c>
      <c r="E1968" s="270">
        <f>IF('statement of marks'!DD68="","",'statement of marks'!DD68)</f>
        <v>5</v>
      </c>
      <c r="F1968" s="277">
        <f>IF('statement of marks'!DE68="","",'statement of marks'!DE68)</f>
        <v>10</v>
      </c>
      <c r="G1968" s="270">
        <f>IF('statement of marks'!DF68="","",'statement of marks'!DF68)</f>
        <v>5</v>
      </c>
      <c r="H1968" s="270">
        <f>IF('statement of marks'!DG68="","",'statement of marks'!DG68)</f>
        <v>5</v>
      </c>
      <c r="I1968" s="277">
        <f>IF('statement of marks'!DH68="","",'statement of marks'!DH68)</f>
        <v>10</v>
      </c>
      <c r="J1968" s="270">
        <f>IF('statement of marks'!DI68="","",'statement of marks'!DI68)</f>
        <v>5</v>
      </c>
      <c r="K1968" s="270">
        <f>IF('statement of marks'!DJ68="","",'statement of marks'!DJ68)</f>
        <v>5</v>
      </c>
      <c r="L1968" s="277">
        <f>IF('statement of marks'!DK68="","",'statement of marks'!DK68)</f>
        <v>10</v>
      </c>
      <c r="M1968" s="270">
        <f>IF('statement of marks'!DM68="","",'statement of marks'!DM68)</f>
        <v>50</v>
      </c>
      <c r="N1968" s="944"/>
      <c r="O1968" s="270">
        <f>IF('statement of marks'!DN68="","",'statement of marks'!DN68)</f>
        <v>20</v>
      </c>
      <c r="P1968" s="277">
        <f>IF('statement of marks'!DO68="","",'statement of marks'!DO68)</f>
        <v>70</v>
      </c>
      <c r="Q1968" s="278">
        <f>IF('statement of marks'!DP68="","",'statement of marks'!DP68)</f>
        <v>100</v>
      </c>
      <c r="R1968" s="270">
        <f>IF('statement of marks'!DQ68="","",'statement of marks'!DQ68)</f>
        <v>70</v>
      </c>
      <c r="S1968" s="944"/>
      <c r="T1968" s="270">
        <f>IF('statement of marks'!DR68="","",'statement of marks'!DR68)</f>
        <v>30</v>
      </c>
      <c r="U1968" s="277">
        <f>IF('statement of marks'!DS68="","",'statement of marks'!DS68)</f>
        <v>100</v>
      </c>
      <c r="V1968" s="279">
        <f>IF('statement of marks'!DT68="","",'statement of marks'!DT68)</f>
        <v>200</v>
      </c>
      <c r="W1968" s="270">
        <f>IF('statement of marks'!DU68="","",'statement of marks'!DU68)</f>
        <v>100</v>
      </c>
      <c r="X1968" s="271" t="str">
        <f>IF('statement of marks'!DV68="","",'statement of marks'!DV68)</f>
        <v>A</v>
      </c>
    </row>
    <row r="1969" spans="1:24" ht="15" customHeight="1">
      <c r="A1969" s="283"/>
      <c r="B1969" s="774" t="str">
        <f>IF('statement of marks'!$DY$3="","",'statement of marks'!$DY$3)</f>
        <v>SOCIAL STUDIES</v>
      </c>
      <c r="C1969" s="784"/>
      <c r="D1969" s="270">
        <f>IF('statement of marks'!DY68="","",'statement of marks'!DY68)</f>
        <v>5</v>
      </c>
      <c r="E1969" s="270">
        <f>IF('statement of marks'!DZ68="","",'statement of marks'!DZ68)</f>
        <v>5</v>
      </c>
      <c r="F1969" s="277">
        <f>IF('statement of marks'!EA68="","",'statement of marks'!EA68)</f>
        <v>10</v>
      </c>
      <c r="G1969" s="270">
        <f>IF('statement of marks'!EB68="","",'statement of marks'!EB68)</f>
        <v>5</v>
      </c>
      <c r="H1969" s="270">
        <f>IF('statement of marks'!EC68="","",'statement of marks'!EC68)</f>
        <v>5</v>
      </c>
      <c r="I1969" s="277">
        <f>IF('statement of marks'!ED68="","",'statement of marks'!ED68)</f>
        <v>10</v>
      </c>
      <c r="J1969" s="270">
        <f>IF('statement of marks'!EE68="","",'statement of marks'!EE68)</f>
        <v>5</v>
      </c>
      <c r="K1969" s="270">
        <f>IF('statement of marks'!EF68="","",'statement of marks'!EF68)</f>
        <v>5</v>
      </c>
      <c r="L1969" s="277">
        <f>IF('statement of marks'!EG68="","",'statement of marks'!EG68)</f>
        <v>10</v>
      </c>
      <c r="M1969" s="270">
        <f>IF('statement of marks'!EI68="","",'statement of marks'!EI68)</f>
        <v>50</v>
      </c>
      <c r="N1969" s="944"/>
      <c r="O1969" s="270">
        <f>IF('statement of marks'!EJ68="","",'statement of marks'!EJ68)</f>
        <v>20</v>
      </c>
      <c r="P1969" s="277">
        <f>IF('statement of marks'!EK68="","",'statement of marks'!EK68)</f>
        <v>70</v>
      </c>
      <c r="Q1969" s="278">
        <f>IF('statement of marks'!EL68="","",'statement of marks'!EL68)</f>
        <v>100</v>
      </c>
      <c r="R1969" s="270">
        <f>IF('statement of marks'!EM68="","",'statement of marks'!EM68)</f>
        <v>70</v>
      </c>
      <c r="S1969" s="944"/>
      <c r="T1969" s="270">
        <f>IF('statement of marks'!EN68="","",'statement of marks'!EN68)</f>
        <v>30</v>
      </c>
      <c r="U1969" s="277">
        <f>IF('statement of marks'!EO68="","",'statement of marks'!EO68)</f>
        <v>100</v>
      </c>
      <c r="V1969" s="279">
        <f>IF('statement of marks'!EP68="","",'statement of marks'!EP68)</f>
        <v>200</v>
      </c>
      <c r="W1969" s="270">
        <f>IF('statement of marks'!EQ68="","",'statement of marks'!EQ68)</f>
        <v>100</v>
      </c>
      <c r="X1969" s="271" t="str">
        <f>IF('statement of marks'!ER68="","",'statement of marks'!ER68)</f>
        <v>A</v>
      </c>
    </row>
    <row r="1970" spans="1:24" ht="15" customHeight="1">
      <c r="A1970" s="283"/>
      <c r="B1970" s="774" t="s">
        <v>173</v>
      </c>
      <c r="C1970" s="784"/>
      <c r="D1970" s="792" t="s">
        <v>168</v>
      </c>
      <c r="E1970" s="792"/>
      <c r="F1970" s="792"/>
      <c r="G1970" s="792" t="s">
        <v>169</v>
      </c>
      <c r="H1970" s="792"/>
      <c r="I1970" s="792"/>
      <c r="J1970" s="792" t="s">
        <v>178</v>
      </c>
      <c r="K1970" s="792"/>
      <c r="L1970" s="792"/>
      <c r="M1970" s="792" t="s">
        <v>170</v>
      </c>
      <c r="N1970" s="792"/>
      <c r="O1970" s="792"/>
      <c r="P1970" s="792"/>
      <c r="Q1970" s="792" t="s">
        <v>223</v>
      </c>
      <c r="R1970" s="792"/>
      <c r="S1970" s="792"/>
      <c r="T1970" s="792"/>
      <c r="U1970" s="280"/>
      <c r="V1970" s="792" t="s">
        <v>218</v>
      </c>
      <c r="W1970" s="792"/>
      <c r="X1970" s="827"/>
    </row>
    <row r="1971" spans="1:24" ht="15" customHeight="1">
      <c r="A1971" s="284"/>
      <c r="B1971" s="828" t="s">
        <v>167</v>
      </c>
      <c r="C1971" s="829"/>
      <c r="D1971" s="830">
        <f>IF('statement of marks'!EU$6="","",'statement of marks'!EU$6)</f>
        <v>20</v>
      </c>
      <c r="E1971" s="830"/>
      <c r="F1971" s="830"/>
      <c r="G1971" s="830">
        <f>IF('statement of marks'!EV$6="","",'statement of marks'!EV$6)</f>
        <v>20</v>
      </c>
      <c r="H1971" s="830"/>
      <c r="I1971" s="830"/>
      <c r="J1971" s="830">
        <f>IF('statement of marks'!EX$6="","",'statement of marks'!EX$6)</f>
        <v>20</v>
      </c>
      <c r="K1971" s="830"/>
      <c r="L1971" s="830"/>
      <c r="M1971" s="830">
        <f>IF('statement of marks'!EW$6="","",'statement of marks'!EW$6)</f>
        <v>20</v>
      </c>
      <c r="N1971" s="830"/>
      <c r="O1971" s="830"/>
      <c r="P1971" s="830"/>
      <c r="Q1971" s="830">
        <f>IF('statement of marks'!EY$6="","",'statement of marks'!EY$6)</f>
        <v>20</v>
      </c>
      <c r="R1971" s="830"/>
      <c r="S1971" s="830"/>
      <c r="T1971" s="830"/>
      <c r="U1971" s="289"/>
      <c r="V1971" s="272">
        <f>IF('statement of marks'!EZ$6="","",'statement of marks'!EZ$6)</f>
        <v>100</v>
      </c>
      <c r="W1971" s="272" t="s">
        <v>222</v>
      </c>
      <c r="X1971" s="276" t="s">
        <v>69</v>
      </c>
    </row>
    <row r="1972" spans="1:24" ht="15" customHeight="1">
      <c r="A1972" s="283"/>
      <c r="B1972" s="774" t="str">
        <f>IF('statement of marks'!$EU$3="","",'statement of marks'!$EU$3)</f>
        <v>WORK EXPERIENCE</v>
      </c>
      <c r="C1972" s="784"/>
      <c r="D1972" s="783">
        <f>IF('statement of marks'!EU68="","",'statement of marks'!EU68)</f>
        <v>20</v>
      </c>
      <c r="E1972" s="783"/>
      <c r="F1972" s="783"/>
      <c r="G1972" s="783">
        <f>IF('statement of marks'!EV68="","",'statement of marks'!EV68)</f>
        <v>20</v>
      </c>
      <c r="H1972" s="783"/>
      <c r="I1972" s="783"/>
      <c r="J1972" s="783">
        <f>IF('statement of marks'!EX68="","",'statement of marks'!EX68)</f>
        <v>20</v>
      </c>
      <c r="K1972" s="783"/>
      <c r="L1972" s="783"/>
      <c r="M1972" s="783">
        <f>IF('statement of marks'!EW68="","",'statement of marks'!EW68)</f>
        <v>20</v>
      </c>
      <c r="N1972" s="783"/>
      <c r="O1972" s="783"/>
      <c r="P1972" s="783"/>
      <c r="Q1972" s="783">
        <f>IF('statement of marks'!EY68="","",'statement of marks'!EY68)</f>
        <v>20</v>
      </c>
      <c r="R1972" s="783"/>
      <c r="S1972" s="783"/>
      <c r="T1972" s="783"/>
      <c r="U1972" s="280"/>
      <c r="V1972" s="280">
        <f>IF('statement of marks'!EZ68="","",'statement of marks'!EZ68)</f>
        <v>100</v>
      </c>
      <c r="W1972" s="280">
        <f>IF('statement of marks'!FA68="","",'statement of marks'!FA68)</f>
        <v>100</v>
      </c>
      <c r="X1972" s="281" t="str">
        <f>IF('statement of marks'!FB68="","",'statement of marks'!FB68)</f>
        <v>A</v>
      </c>
    </row>
    <row r="1973" spans="1:24" ht="15" customHeight="1">
      <c r="A1973" s="283"/>
      <c r="B1973" s="774" t="str">
        <f>IF('statement of marks'!$FE$3="","",'statement of marks'!$FE$3)</f>
        <v>ART EDUCATION</v>
      </c>
      <c r="C1973" s="784"/>
      <c r="D1973" s="783">
        <f>IF('statement of marks'!FE68="","",'statement of marks'!FE68)</f>
        <v>20</v>
      </c>
      <c r="E1973" s="783"/>
      <c r="F1973" s="783"/>
      <c r="G1973" s="783">
        <f>IF('statement of marks'!FF68="","",'statement of marks'!FF68)</f>
        <v>20</v>
      </c>
      <c r="H1973" s="783"/>
      <c r="I1973" s="783"/>
      <c r="J1973" s="783">
        <f>IF('statement of marks'!FH68="","",'statement of marks'!FH68)</f>
        <v>20</v>
      </c>
      <c r="K1973" s="783"/>
      <c r="L1973" s="783"/>
      <c r="M1973" s="783">
        <f>IF('statement of marks'!FG68="","",'statement of marks'!FG68)</f>
        <v>20</v>
      </c>
      <c r="N1973" s="783"/>
      <c r="O1973" s="783"/>
      <c r="P1973" s="783"/>
      <c r="Q1973" s="783">
        <f>IF('statement of marks'!FI68="","",'statement of marks'!FI68)</f>
        <v>20</v>
      </c>
      <c r="R1973" s="783"/>
      <c r="S1973" s="783"/>
      <c r="T1973" s="783"/>
      <c r="U1973" s="280"/>
      <c r="V1973" s="280">
        <f>IF('statement of marks'!FJ68="","",'statement of marks'!FJ68)</f>
        <v>100</v>
      </c>
      <c r="W1973" s="280">
        <f>IF('statement of marks'!FK68="","",'statement of marks'!FK68)</f>
        <v>100</v>
      </c>
      <c r="X1973" s="281" t="str">
        <f>IF('statement of marks'!FL68="","",'statement of marks'!FL68)</f>
        <v>A</v>
      </c>
    </row>
    <row r="1974" spans="1:24" ht="15" customHeight="1">
      <c r="A1974" s="283"/>
      <c r="B1974" s="774" t="str">
        <f>IF('statement of marks'!$FO$3="","",'statement of marks'!$FO$3)</f>
        <v>PHYSICIAL EDUCATION</v>
      </c>
      <c r="C1974" s="784"/>
      <c r="D1974" s="783">
        <f>IF('statement of marks'!FO68="","",'statement of marks'!FO68)</f>
        <v>20</v>
      </c>
      <c r="E1974" s="783"/>
      <c r="F1974" s="783"/>
      <c r="G1974" s="783">
        <f>IF('statement of marks'!FP68="","",'statement of marks'!FP68)</f>
        <v>20</v>
      </c>
      <c r="H1974" s="783"/>
      <c r="I1974" s="783"/>
      <c r="J1974" s="783">
        <f>IF('statement of marks'!FR68="","",'statement of marks'!FR68)</f>
        <v>20</v>
      </c>
      <c r="K1974" s="783"/>
      <c r="L1974" s="783"/>
      <c r="M1974" s="783">
        <f>IF('statement of marks'!FQ68="","",'statement of marks'!FQ68)</f>
        <v>20</v>
      </c>
      <c r="N1974" s="783"/>
      <c r="O1974" s="783"/>
      <c r="P1974" s="783"/>
      <c r="Q1974" s="783">
        <f>IF('statement of marks'!FS68="","",'statement of marks'!FS68)</f>
        <v>20</v>
      </c>
      <c r="R1974" s="783"/>
      <c r="S1974" s="783"/>
      <c r="T1974" s="783"/>
      <c r="U1974" s="280"/>
      <c r="V1974" s="280">
        <f>IF('statement of marks'!FT68="","",'statement of marks'!FT68)</f>
        <v>100</v>
      </c>
      <c r="W1974" s="280">
        <f>IF('statement of marks'!FU68="","",'statement of marks'!FU68)</f>
        <v>100</v>
      </c>
      <c r="X1974" s="281" t="str">
        <f>IF('statement of marks'!FV68="","",'statement of marks'!FV68)</f>
        <v>A</v>
      </c>
    </row>
    <row r="1975" spans="1:24" ht="15" customHeight="1">
      <c r="A1975" s="283"/>
      <c r="B1975" s="771" t="s">
        <v>174</v>
      </c>
      <c r="C1975" s="774"/>
      <c r="D1975" s="792" t="str">
        <f>details!$DZ$3</f>
        <v>AUGUST</v>
      </c>
      <c r="E1975" s="792"/>
      <c r="F1975" s="792"/>
      <c r="G1975" s="792" t="str">
        <f>details!$ED$3</f>
        <v>OCTOBER</v>
      </c>
      <c r="H1975" s="792"/>
      <c r="I1975" s="792"/>
      <c r="J1975" s="792" t="str">
        <f>details!$EL$3</f>
        <v>FEBURARY</v>
      </c>
      <c r="K1975" s="792"/>
      <c r="L1975" s="792"/>
      <c r="M1975" s="792" t="str">
        <f>details!$EH$3</f>
        <v>DECEMBER</v>
      </c>
      <c r="N1975" s="792"/>
      <c r="O1975" s="792"/>
      <c r="P1975" s="792"/>
      <c r="Q1975" s="792" t="str">
        <f>details!$EP$3</f>
        <v>GRAND TOAL</v>
      </c>
      <c r="R1975" s="792"/>
      <c r="S1975" s="792"/>
      <c r="T1975" s="792"/>
      <c r="U1975" s="759" t="s">
        <v>119</v>
      </c>
      <c r="V1975" s="760"/>
      <c r="W1975" s="760"/>
      <c r="X1975" s="761"/>
    </row>
    <row r="1976" spans="1:24" ht="15" customHeight="1">
      <c r="A1976" s="283"/>
      <c r="B1976" s="774" t="s">
        <v>176</v>
      </c>
      <c r="C1976" s="784"/>
      <c r="D1976" s="826" t="str">
        <f>IF(details!EA68="","",details!EA68)</f>
        <v/>
      </c>
      <c r="E1976" s="826"/>
      <c r="F1976" s="826"/>
      <c r="G1976" s="826" t="str">
        <f>IF(details!EE68="","",details!EE68)</f>
        <v/>
      </c>
      <c r="H1976" s="826"/>
      <c r="I1976" s="826"/>
      <c r="J1976" s="826" t="str">
        <f>IF(details!EM68="","",details!EM68)</f>
        <v/>
      </c>
      <c r="K1976" s="826"/>
      <c r="L1976" s="826"/>
      <c r="M1976" s="826" t="str">
        <f>IF(details!EI68="","",details!EI68)</f>
        <v/>
      </c>
      <c r="N1976" s="826"/>
      <c r="O1976" s="826"/>
      <c r="P1976" s="826"/>
      <c r="Q1976" s="826" t="str">
        <f>IF(details!EQ68="","",details!EQ68)</f>
        <v/>
      </c>
      <c r="R1976" s="826"/>
      <c r="S1976" s="826"/>
      <c r="T1976" s="826"/>
      <c r="U1976" s="762">
        <f>'statement of marks'!$HL$108</f>
        <v>45046</v>
      </c>
      <c r="V1976" s="763"/>
      <c r="W1976" s="763"/>
      <c r="X1976" s="764"/>
    </row>
    <row r="1977" spans="1:24" ht="15" customHeight="1">
      <c r="A1977" s="283"/>
      <c r="B1977" s="823" t="s">
        <v>175</v>
      </c>
      <c r="C1977" s="824"/>
      <c r="D1977" s="825" t="str">
        <f>IF(details!DZ68="","",details!DZ68)</f>
        <v/>
      </c>
      <c r="E1977" s="825"/>
      <c r="F1977" s="825"/>
      <c r="G1977" s="825" t="str">
        <f>IF(details!ED68="","",details!ED68)</f>
        <v/>
      </c>
      <c r="H1977" s="825"/>
      <c r="I1977" s="825"/>
      <c r="J1977" s="825" t="str">
        <f>IF(details!EL68="","",details!EL68)</f>
        <v/>
      </c>
      <c r="K1977" s="825"/>
      <c r="L1977" s="825"/>
      <c r="M1977" s="825" t="str">
        <f>IF(details!EH68="","",details!EH68)</f>
        <v/>
      </c>
      <c r="N1977" s="825"/>
      <c r="O1977" s="825"/>
      <c r="P1977" s="825"/>
      <c r="Q1977" s="825" t="str">
        <f>IF(details!EP68="","",details!EP68)</f>
        <v/>
      </c>
      <c r="R1977" s="825"/>
      <c r="S1977" s="825"/>
      <c r="T1977" s="825"/>
      <c r="U1977" s="759"/>
      <c r="V1977" s="760"/>
      <c r="W1977" s="760"/>
      <c r="X1977" s="761"/>
    </row>
    <row r="1978" spans="1:24" ht="15" customHeight="1">
      <c r="A1978" s="816"/>
      <c r="B1978" s="818" t="s">
        <v>235</v>
      </c>
      <c r="C1978" s="819"/>
      <c r="D1978" s="813" t="s">
        <v>190</v>
      </c>
      <c r="E1978" s="813"/>
      <c r="F1978" s="813"/>
      <c r="G1978" s="813" t="s">
        <v>191</v>
      </c>
      <c r="H1978" s="813"/>
      <c r="I1978" s="813"/>
      <c r="J1978" s="813" t="s">
        <v>148</v>
      </c>
      <c r="K1978" s="813"/>
      <c r="L1978" s="813"/>
      <c r="M1978" s="813" t="s">
        <v>224</v>
      </c>
      <c r="N1978" s="813"/>
      <c r="O1978" s="813"/>
      <c r="P1978" s="813"/>
      <c r="Q1978" s="822" t="s">
        <v>196</v>
      </c>
      <c r="R1978" s="822"/>
      <c r="S1978" s="822"/>
      <c r="T1978" s="822"/>
      <c r="U1978" s="813" t="s">
        <v>233</v>
      </c>
      <c r="V1978" s="813"/>
      <c r="W1978" s="813"/>
      <c r="X1978" s="815"/>
    </row>
    <row r="1979" spans="1:24" ht="15" customHeight="1">
      <c r="A1979" s="817"/>
      <c r="B1979" s="820"/>
      <c r="C1979" s="821"/>
      <c r="D1979" s="813">
        <f>'statement of marks'!HJ68</f>
        <v>1200</v>
      </c>
      <c r="E1979" s="813"/>
      <c r="F1979" s="813"/>
      <c r="G1979" s="813">
        <f>'statement of marks'!HK68</f>
        <v>1185</v>
      </c>
      <c r="H1979" s="813"/>
      <c r="I1979" s="813"/>
      <c r="J1979" s="814">
        <f>'statement of marks'!HL68</f>
        <v>98.75</v>
      </c>
      <c r="K1979" s="814"/>
      <c r="L1979" s="814"/>
      <c r="M1979" s="813" t="str">
        <f>'statement of marks'!HO68</f>
        <v>A</v>
      </c>
      <c r="N1979" s="813"/>
      <c r="O1979" s="813"/>
      <c r="P1979" s="813"/>
      <c r="Q1979" s="813">
        <f>'statement of marks'!HN68</f>
        <v>1</v>
      </c>
      <c r="R1979" s="813"/>
      <c r="S1979" s="813"/>
      <c r="T1979" s="813"/>
      <c r="U1979" s="813" t="str">
        <f>'statement of marks'!HI68</f>
        <v>PASSED</v>
      </c>
      <c r="V1979" s="813"/>
      <c r="W1979" s="813"/>
      <c r="X1979" s="815"/>
    </row>
    <row r="1980" spans="1:24" ht="15" customHeight="1">
      <c r="A1980" s="283"/>
      <c r="B1980" s="811" t="s">
        <v>177</v>
      </c>
      <c r="C1980" s="812"/>
      <c r="D1980" s="792"/>
      <c r="E1980" s="792"/>
      <c r="F1980" s="792"/>
      <c r="G1980" s="792"/>
      <c r="H1980" s="792"/>
      <c r="I1980" s="792"/>
      <c r="J1980" s="792"/>
      <c r="K1980" s="792"/>
      <c r="L1980" s="792"/>
      <c r="M1980" s="792"/>
      <c r="N1980" s="792"/>
      <c r="O1980" s="792"/>
      <c r="P1980" s="792"/>
      <c r="Q1980" s="792"/>
      <c r="R1980" s="792"/>
      <c r="S1980" s="792"/>
      <c r="T1980" s="792"/>
      <c r="U1980" s="793"/>
      <c r="V1980" s="794"/>
      <c r="W1980" s="794"/>
      <c r="X1980" s="804"/>
    </row>
    <row r="1981" spans="1:24" ht="15" customHeight="1">
      <c r="A1981" s="283"/>
      <c r="B1981" s="809" t="s">
        <v>162</v>
      </c>
      <c r="C1981" s="810"/>
      <c r="D1981" s="792"/>
      <c r="E1981" s="792"/>
      <c r="F1981" s="792"/>
      <c r="G1981" s="792"/>
      <c r="H1981" s="792"/>
      <c r="I1981" s="792"/>
      <c r="J1981" s="792"/>
      <c r="K1981" s="792"/>
      <c r="L1981" s="792"/>
      <c r="M1981" s="792"/>
      <c r="N1981" s="792"/>
      <c r="O1981" s="792"/>
      <c r="P1981" s="792"/>
      <c r="Q1981" s="792"/>
      <c r="R1981" s="792"/>
      <c r="S1981" s="792"/>
      <c r="T1981" s="792"/>
      <c r="U1981" s="796"/>
      <c r="V1981" s="797"/>
      <c r="W1981" s="797"/>
      <c r="X1981" s="805"/>
    </row>
    <row r="1982" spans="1:24" ht="15" customHeight="1">
      <c r="A1982" s="283"/>
      <c r="B1982" s="811" t="s">
        <v>163</v>
      </c>
      <c r="C1982" s="812"/>
      <c r="D1982" s="792"/>
      <c r="E1982" s="792"/>
      <c r="F1982" s="792"/>
      <c r="G1982" s="792"/>
      <c r="H1982" s="792"/>
      <c r="I1982" s="792"/>
      <c r="J1982" s="792"/>
      <c r="K1982" s="792"/>
      <c r="L1982" s="792"/>
      <c r="M1982" s="792"/>
      <c r="N1982" s="792"/>
      <c r="O1982" s="792"/>
      <c r="P1982" s="792"/>
      <c r="Q1982" s="793" t="s">
        <v>225</v>
      </c>
      <c r="R1982" s="794"/>
      <c r="S1982" s="794"/>
      <c r="T1982" s="795"/>
      <c r="U1982" s="806"/>
      <c r="V1982" s="807"/>
      <c r="W1982" s="807"/>
      <c r="X1982" s="808"/>
    </row>
    <row r="1983" spans="1:24" ht="15" customHeight="1">
      <c r="A1983" s="283"/>
      <c r="B1983" s="802" t="s">
        <v>164</v>
      </c>
      <c r="C1983" s="803"/>
      <c r="D1983" s="792"/>
      <c r="E1983" s="792"/>
      <c r="F1983" s="792"/>
      <c r="G1983" s="792"/>
      <c r="H1983" s="792"/>
      <c r="I1983" s="792"/>
      <c r="J1983" s="792"/>
      <c r="K1983" s="792"/>
      <c r="L1983" s="792"/>
      <c r="M1983" s="792"/>
      <c r="N1983" s="792"/>
      <c r="O1983" s="792"/>
      <c r="P1983" s="792"/>
      <c r="Q1983" s="796"/>
      <c r="R1983" s="797"/>
      <c r="S1983" s="797"/>
      <c r="T1983" s="798"/>
      <c r="U1983" s="785" t="s">
        <v>164</v>
      </c>
      <c r="V1983" s="785"/>
      <c r="W1983" s="785"/>
      <c r="X1983" s="786"/>
    </row>
    <row r="1984" spans="1:24" ht="15" customHeight="1" thickBot="1">
      <c r="A1984" s="282"/>
      <c r="B1984" s="787" t="s">
        <v>226</v>
      </c>
      <c r="C1984" s="788"/>
      <c r="D1984" s="789"/>
      <c r="E1984" s="789"/>
      <c r="F1984" s="789"/>
      <c r="G1984" s="789"/>
      <c r="H1984" s="789"/>
      <c r="I1984" s="789"/>
      <c r="J1984" s="789"/>
      <c r="K1984" s="789"/>
      <c r="L1984" s="789"/>
      <c r="M1984" s="789"/>
      <c r="N1984" s="789"/>
      <c r="O1984" s="789"/>
      <c r="P1984" s="789"/>
      <c r="Q1984" s="799"/>
      <c r="R1984" s="800"/>
      <c r="S1984" s="800"/>
      <c r="T1984" s="801"/>
      <c r="U1984" s="790" t="s">
        <v>180</v>
      </c>
      <c r="V1984" s="790"/>
      <c r="W1984" s="790"/>
      <c r="X1984" s="791"/>
    </row>
    <row r="1985" spans="1:24" ht="15" customHeight="1">
      <c r="A1985" s="285"/>
      <c r="B1985" s="765" t="s">
        <v>179</v>
      </c>
      <c r="C1985" s="766"/>
      <c r="D1985" s="766"/>
      <c r="E1985" s="766"/>
      <c r="F1985" s="766"/>
      <c r="G1985" s="766"/>
      <c r="H1985" s="766"/>
      <c r="I1985" s="766"/>
      <c r="J1985" s="766"/>
      <c r="K1985" s="766"/>
      <c r="L1985" s="766"/>
      <c r="M1985" s="766"/>
      <c r="N1985" s="766"/>
      <c r="O1985" s="766"/>
      <c r="P1985" s="766"/>
      <c r="Q1985" s="766"/>
      <c r="R1985" s="766"/>
      <c r="S1985" s="766"/>
      <c r="T1985" s="766"/>
      <c r="U1985" s="766"/>
      <c r="V1985" s="766"/>
      <c r="W1985" s="766"/>
      <c r="X1985" s="767"/>
    </row>
    <row r="1986" spans="1:24" ht="15" customHeight="1">
      <c r="A1986" s="283"/>
      <c r="B1986" s="768" t="str">
        <f>IF('statement of marks'!$A$1="","",'statement of marks'!$A$1)</f>
        <v>GOVT. HR. SEC. SCHOOL, MARJEEVI, NIMBAHERA</v>
      </c>
      <c r="C1986" s="769"/>
      <c r="D1986" s="769"/>
      <c r="E1986" s="769"/>
      <c r="F1986" s="769"/>
      <c r="G1986" s="769"/>
      <c r="H1986" s="769"/>
      <c r="I1986" s="769"/>
      <c r="J1986" s="769"/>
      <c r="K1986" s="769"/>
      <c r="L1986" s="769"/>
      <c r="M1986" s="769"/>
      <c r="N1986" s="769"/>
      <c r="O1986" s="769"/>
      <c r="P1986" s="769"/>
      <c r="Q1986" s="769"/>
      <c r="R1986" s="769"/>
      <c r="S1986" s="769"/>
      <c r="T1986" s="769"/>
      <c r="U1986" s="769"/>
      <c r="V1986" s="769"/>
      <c r="W1986" s="769"/>
      <c r="X1986" s="770"/>
    </row>
    <row r="1987" spans="1:24" ht="15" customHeight="1">
      <c r="A1987" s="283"/>
      <c r="B1987" s="771" t="s">
        <v>118</v>
      </c>
      <c r="C1987" s="771"/>
      <c r="D1987" s="771" t="str">
        <f>IF('statement of marks'!$H$3="","",'statement of marks'!$H$3)</f>
        <v>2022-23</v>
      </c>
      <c r="E1987" s="771"/>
      <c r="F1987" s="771"/>
      <c r="G1987" s="771"/>
      <c r="H1987" s="771"/>
      <c r="I1987" s="771"/>
      <c r="J1987" s="771"/>
      <c r="K1987" s="771"/>
      <c r="L1987" s="771"/>
      <c r="M1987" s="771"/>
      <c r="N1987" s="771"/>
      <c r="O1987" s="771"/>
      <c r="P1987" s="771"/>
      <c r="Q1987" s="771"/>
      <c r="R1987" s="771"/>
      <c r="S1987" s="771"/>
      <c r="T1987" s="771"/>
      <c r="U1987" s="771"/>
      <c r="V1987" s="771"/>
      <c r="W1987" s="771"/>
      <c r="X1987" s="772"/>
    </row>
    <row r="1988" spans="1:24" ht="15" customHeight="1">
      <c r="A1988" s="283"/>
      <c r="B1988" s="771" t="s">
        <v>158</v>
      </c>
      <c r="C1988" s="771"/>
      <c r="D1988" s="771" t="str">
        <f>IF('statement of marks'!I69="","",'statement of marks'!I69)</f>
        <v>A63</v>
      </c>
      <c r="E1988" s="771"/>
      <c r="F1988" s="771"/>
      <c r="G1988" s="771"/>
      <c r="H1988" s="771"/>
      <c r="I1988" s="771"/>
      <c r="J1988" s="771"/>
      <c r="K1988" s="771"/>
      <c r="L1988" s="771"/>
      <c r="M1988" s="771"/>
      <c r="N1988" s="771"/>
      <c r="O1988" s="771"/>
      <c r="P1988" s="771"/>
      <c r="Q1988" s="771"/>
      <c r="R1988" s="771"/>
      <c r="S1988" s="771"/>
      <c r="T1988" s="771"/>
      <c r="U1988" s="771"/>
      <c r="V1988" s="771"/>
      <c r="W1988" s="771"/>
      <c r="X1988" s="772"/>
    </row>
    <row r="1989" spans="1:24" ht="15" customHeight="1">
      <c r="A1989" s="283"/>
      <c r="B1989" s="771" t="s">
        <v>20</v>
      </c>
      <c r="C1989" s="771"/>
      <c r="D1989" s="771" t="str">
        <f>IF('statement of marks'!J69="","",'statement of marks'!J69)</f>
        <v>B63</v>
      </c>
      <c r="E1989" s="771"/>
      <c r="F1989" s="771"/>
      <c r="G1989" s="771"/>
      <c r="H1989" s="771"/>
      <c r="I1989" s="771"/>
      <c r="J1989" s="771"/>
      <c r="K1989" s="771"/>
      <c r="L1989" s="771"/>
      <c r="M1989" s="771"/>
      <c r="N1989" s="771"/>
      <c r="O1989" s="771"/>
      <c r="P1989" s="771"/>
      <c r="Q1989" s="771"/>
      <c r="R1989" s="771"/>
      <c r="S1989" s="771"/>
      <c r="T1989" s="771"/>
      <c r="U1989" s="771"/>
      <c r="V1989" s="771"/>
      <c r="W1989" s="771"/>
      <c r="X1989" s="772"/>
    </row>
    <row r="1990" spans="1:24" ht="15" customHeight="1">
      <c r="A1990" s="283"/>
      <c r="B1990" s="773" t="s">
        <v>21</v>
      </c>
      <c r="C1990" s="773"/>
      <c r="D1990" s="773" t="str">
        <f>IF('statement of marks'!K69="","",'statement of marks'!K69)</f>
        <v>C63</v>
      </c>
      <c r="E1990" s="773"/>
      <c r="F1990" s="773"/>
      <c r="G1990" s="771"/>
      <c r="H1990" s="771"/>
      <c r="I1990" s="771"/>
      <c r="J1990" s="771"/>
      <c r="K1990" s="771"/>
      <c r="L1990" s="771"/>
      <c r="M1990" s="771"/>
      <c r="N1990" s="771"/>
      <c r="O1990" s="771"/>
      <c r="P1990" s="771"/>
      <c r="Q1990" s="771"/>
      <c r="R1990" s="771"/>
      <c r="S1990" s="771"/>
      <c r="T1990" s="771"/>
      <c r="U1990" s="771"/>
      <c r="V1990" s="771"/>
      <c r="W1990" s="771"/>
      <c r="X1990" s="772"/>
    </row>
    <row r="1991" spans="1:24" ht="15" customHeight="1">
      <c r="A1991" s="283"/>
      <c r="B1991" s="771" t="s">
        <v>159</v>
      </c>
      <c r="C1991" s="771"/>
      <c r="D1991" s="771" t="str">
        <f>IF('statement of marks'!$G$3="","",'statement of marks'!$G$3)</f>
        <v>6 A</v>
      </c>
      <c r="E1991" s="771"/>
      <c r="F1991" s="774"/>
      <c r="G1991" s="775" t="s">
        <v>160</v>
      </c>
      <c r="H1991" s="775"/>
      <c r="I1991" s="775"/>
      <c r="J1991" s="775">
        <f>IF('statement of marks'!D69="","",'statement of marks'!D69)</f>
        <v>863</v>
      </c>
      <c r="K1991" s="775"/>
      <c r="L1991" s="775"/>
      <c r="M1991" s="776" t="s">
        <v>79</v>
      </c>
      <c r="N1991" s="938"/>
      <c r="O1991" s="775"/>
      <c r="P1991" s="775"/>
      <c r="Q1991" s="775" t="str">
        <f>IF('statement of marks'!F69="","",'statement of marks'!F69)</f>
        <v/>
      </c>
      <c r="R1991" s="775"/>
      <c r="S1991" s="775"/>
      <c r="T1991" s="777"/>
      <c r="U1991" s="778" t="str">
        <f>IF('statement of marks'!$I$3="","",'statement of marks'!$I$3)</f>
        <v>SCHOOL DISE CODE</v>
      </c>
      <c r="V1991" s="779"/>
      <c r="W1991" s="779"/>
      <c r="X1991" s="780"/>
    </row>
    <row r="1992" spans="1:24" ht="15" customHeight="1">
      <c r="A1992" s="283"/>
      <c r="B1992" s="263" t="s">
        <v>172</v>
      </c>
      <c r="C1992" s="264"/>
      <c r="D1992" s="781" t="str">
        <f>IF('statement of marks'!G69="","",'statement of marks'!G69)</f>
        <v/>
      </c>
      <c r="E1992" s="782"/>
      <c r="F1992" s="782"/>
      <c r="G1992" s="834" t="str">
        <f>IF('statement of marks'!H69="","",'statement of marks'!H69)</f>
        <v/>
      </c>
      <c r="H1992" s="834"/>
      <c r="I1992" s="834"/>
      <c r="J1992" s="834"/>
      <c r="K1992" s="834"/>
      <c r="L1992" s="834"/>
      <c r="M1992" s="834"/>
      <c r="N1992" s="834"/>
      <c r="O1992" s="834"/>
      <c r="P1992" s="834"/>
      <c r="Q1992" s="834"/>
      <c r="R1992" s="834"/>
      <c r="S1992" s="834"/>
      <c r="T1992" s="835"/>
      <c r="U1992" s="774" t="str">
        <f>IF('statement of marks'!$J$3="","",'statement of marks'!$J$3)</f>
        <v>08291009401</v>
      </c>
      <c r="V1992" s="784"/>
      <c r="W1992" s="784"/>
      <c r="X1992" s="836"/>
    </row>
    <row r="1993" spans="1:24" ht="15" customHeight="1">
      <c r="A1993" s="283"/>
      <c r="B1993" s="265" t="s">
        <v>161</v>
      </c>
      <c r="C1993" s="266" t="s">
        <v>166</v>
      </c>
      <c r="D1993" s="837" t="s">
        <v>168</v>
      </c>
      <c r="E1993" s="837"/>
      <c r="F1993" s="837"/>
      <c r="G1993" s="837" t="s">
        <v>169</v>
      </c>
      <c r="H1993" s="837"/>
      <c r="I1993" s="837"/>
      <c r="J1993" s="837" t="s">
        <v>170</v>
      </c>
      <c r="K1993" s="837"/>
      <c r="L1993" s="837"/>
      <c r="M1993" s="838" t="s">
        <v>171</v>
      </c>
      <c r="N1993" s="838"/>
      <c r="O1993" s="838"/>
      <c r="P1993" s="838"/>
      <c r="Q1993" s="839" t="s">
        <v>217</v>
      </c>
      <c r="R1993" s="841" t="s">
        <v>91</v>
      </c>
      <c r="S1993" s="841"/>
      <c r="T1993" s="841"/>
      <c r="U1993" s="842"/>
      <c r="V1993" s="783" t="s">
        <v>218</v>
      </c>
      <c r="W1993" s="783"/>
      <c r="X1993" s="831"/>
    </row>
    <row r="1994" spans="1:24" ht="15" customHeight="1">
      <c r="A1994" s="283"/>
      <c r="B1994" s="265"/>
      <c r="C1994" s="266"/>
      <c r="D1994" s="267" t="s">
        <v>219</v>
      </c>
      <c r="E1994" s="267" t="s">
        <v>220</v>
      </c>
      <c r="F1994" s="268" t="s">
        <v>221</v>
      </c>
      <c r="G1994" s="267" t="s">
        <v>219</v>
      </c>
      <c r="H1994" s="267" t="s">
        <v>220</v>
      </c>
      <c r="I1994" s="268" t="s">
        <v>221</v>
      </c>
      <c r="J1994" s="267" t="s">
        <v>219</v>
      </c>
      <c r="K1994" s="267" t="s">
        <v>220</v>
      </c>
      <c r="L1994" s="268" t="s">
        <v>221</v>
      </c>
      <c r="M1994" s="267" t="s">
        <v>219</v>
      </c>
      <c r="N1994" s="943" t="s">
        <v>332</v>
      </c>
      <c r="O1994" s="267" t="s">
        <v>220</v>
      </c>
      <c r="P1994" s="268" t="s">
        <v>221</v>
      </c>
      <c r="Q1994" s="840"/>
      <c r="R1994" s="267" t="s">
        <v>219</v>
      </c>
      <c r="S1994" s="943" t="s">
        <v>332</v>
      </c>
      <c r="T1994" s="267" t="s">
        <v>220</v>
      </c>
      <c r="U1994" s="268" t="s">
        <v>221</v>
      </c>
      <c r="V1994" s="269" t="s">
        <v>26</v>
      </c>
      <c r="W1994" s="270" t="s">
        <v>222</v>
      </c>
      <c r="X1994" s="271" t="s">
        <v>69</v>
      </c>
    </row>
    <row r="1995" spans="1:24" ht="15" customHeight="1">
      <c r="A1995" s="284"/>
      <c r="B1995" s="832" t="s">
        <v>167</v>
      </c>
      <c r="C1995" s="833"/>
      <c r="D1995" s="272">
        <f>IF('statement of marks'!L$6="","",'statement of marks'!L$6)</f>
        <v>5</v>
      </c>
      <c r="E1995" s="272">
        <f>IF('statement of marks'!M$6="","",'statement of marks'!M$6)</f>
        <v>5</v>
      </c>
      <c r="F1995" s="273">
        <f>IF('statement of marks'!N$6="","",'statement of marks'!N$6)</f>
        <v>10</v>
      </c>
      <c r="G1995" s="272">
        <f>IF('statement of marks'!O$6="","",'statement of marks'!O$6)</f>
        <v>5</v>
      </c>
      <c r="H1995" s="272">
        <f>IF('statement of marks'!P$6="","",'statement of marks'!P$6)</f>
        <v>5</v>
      </c>
      <c r="I1995" s="273">
        <f>IF('statement of marks'!Q$6="","",'statement of marks'!Q$6)</f>
        <v>10</v>
      </c>
      <c r="J1995" s="272">
        <f>IF('statement of marks'!R$6="","",'statement of marks'!R$6)</f>
        <v>5</v>
      </c>
      <c r="K1995" s="272">
        <f>IF('statement of marks'!S$6="","",'statement of marks'!S$6)</f>
        <v>5</v>
      </c>
      <c r="L1995" s="273">
        <f>IF('statement of marks'!T$6="","",'statement of marks'!T$6)</f>
        <v>10</v>
      </c>
      <c r="M1995" s="272">
        <f>IF('statement of marks'!V$6="","",'statement of marks'!V$6)</f>
        <v>30</v>
      </c>
      <c r="N1995" s="944">
        <f>IF('statement of marks'!W$6="","",'statement of marks'!W$6)</f>
        <v>30</v>
      </c>
      <c r="O1995" s="272">
        <f>IF('statement of marks'!X$6="","",'statement of marks'!X$6)</f>
        <v>10</v>
      </c>
      <c r="P1995" s="273">
        <f>IF('statement of marks'!Y$6="","",'statement of marks'!Y$6)</f>
        <v>70</v>
      </c>
      <c r="Q1995" s="274">
        <f>IF('statement of marks'!Z$6="","",'statement of marks'!Z$6)</f>
        <v>100</v>
      </c>
      <c r="R1995" s="272">
        <f>IF('statement of marks'!AA$6="","",'statement of marks'!AA$6)</f>
        <v>40</v>
      </c>
      <c r="S1995" s="944">
        <f>IF('statement of marks'!AB$6="","",'statement of marks'!AB$6)</f>
        <v>40</v>
      </c>
      <c r="T1995" s="272">
        <f>IF('statement of marks'!AC$6="","",'statement of marks'!AC$6)</f>
        <v>20</v>
      </c>
      <c r="U1995" s="273">
        <f>IF('statement of marks'!AD$6="","",'statement of marks'!AD$6)</f>
        <v>100</v>
      </c>
      <c r="V1995" s="275">
        <f>IF('statement of marks'!AE$6="","",'statement of marks'!AE$6)</f>
        <v>200</v>
      </c>
      <c r="W1995" s="272" t="str">
        <f>IF('statement of marks'!AF$6="","",'statement of marks'!AF$6)</f>
        <v/>
      </c>
      <c r="X1995" s="276" t="str">
        <f>IF('statement of marks'!AG$6="","",'statement of marks'!AG$6)</f>
        <v/>
      </c>
    </row>
    <row r="1996" spans="1:24" ht="15" customHeight="1">
      <c r="A1996" s="283"/>
      <c r="B1996" s="774" t="str">
        <f>IF('statement of marks'!$L$3="","",'statement of marks'!$L$3)</f>
        <v>HINDI</v>
      </c>
      <c r="C1996" s="784"/>
      <c r="D1996" s="270">
        <f>IF('statement of marks'!L69="","",'statement of marks'!L69)</f>
        <v>5</v>
      </c>
      <c r="E1996" s="270">
        <f>IF('statement of marks'!M69="","",'statement of marks'!M69)</f>
        <v>5</v>
      </c>
      <c r="F1996" s="277">
        <f>IF('statement of marks'!N69="","",'statement of marks'!N69)</f>
        <v>10</v>
      </c>
      <c r="G1996" s="270">
        <f>IF('statement of marks'!O69="","",'statement of marks'!O69)</f>
        <v>5</v>
      </c>
      <c r="H1996" s="270">
        <f>IF('statement of marks'!P69="","",'statement of marks'!P69)</f>
        <v>5</v>
      </c>
      <c r="I1996" s="277">
        <f>IF('statement of marks'!Q69="","",'statement of marks'!Q69)</f>
        <v>10</v>
      </c>
      <c r="J1996" s="270">
        <f>IF('statement of marks'!R69="","",'statement of marks'!R69)</f>
        <v>5</v>
      </c>
      <c r="K1996" s="270">
        <f>IF('statement of marks'!S69="","",'statement of marks'!S69)</f>
        <v>5</v>
      </c>
      <c r="L1996" s="277">
        <f>IF('statement of marks'!T69="","",'statement of marks'!T69)</f>
        <v>10</v>
      </c>
      <c r="M1996" s="270">
        <f>IF('statement of marks'!V69="","",'statement of marks'!V69)</f>
        <v>28</v>
      </c>
      <c r="N1996" s="944">
        <f>IF('statement of marks'!W69="","",'statement of marks'!W69)</f>
        <v>28</v>
      </c>
      <c r="O1996" s="270">
        <f>IF('statement of marks'!X69="","",'statement of marks'!X69)</f>
        <v>8</v>
      </c>
      <c r="P1996" s="277">
        <f>IF('statement of marks'!Y69="","",'statement of marks'!Y69)</f>
        <v>64</v>
      </c>
      <c r="Q1996" s="278">
        <f>IF('statement of marks'!Z69="","",'statement of marks'!Z69)</f>
        <v>94</v>
      </c>
      <c r="R1996" s="270">
        <f>IF('statement of marks'!AA69="","",'statement of marks'!AA69)</f>
        <v>38</v>
      </c>
      <c r="S1996" s="944">
        <f>IF('statement of marks'!AB69="","",'statement of marks'!AB69)</f>
        <v>38</v>
      </c>
      <c r="T1996" s="270">
        <f>IF('statement of marks'!AC69="","",'statement of marks'!AC69)</f>
        <v>20</v>
      </c>
      <c r="U1996" s="277">
        <f>IF('statement of marks'!AD69="","",'statement of marks'!AD69)</f>
        <v>96</v>
      </c>
      <c r="V1996" s="279">
        <f>IF('statement of marks'!AE69="","",'statement of marks'!AE69)</f>
        <v>190</v>
      </c>
      <c r="W1996" s="270">
        <f>IF('statement of marks'!AF69="","",'statement of marks'!AF69)</f>
        <v>95</v>
      </c>
      <c r="X1996" s="271" t="str">
        <f>IF('statement of marks'!AG69="","",'statement of marks'!AG69)</f>
        <v>A</v>
      </c>
    </row>
    <row r="1997" spans="1:24" ht="15" customHeight="1">
      <c r="A1997" s="283"/>
      <c r="B1997" s="774" t="str">
        <f>IF('statement of marks'!$AJ$3="","",'statement of marks'!$AJ$3)</f>
        <v>ENGLISH</v>
      </c>
      <c r="C1997" s="784"/>
      <c r="D1997" s="270">
        <f>IF('statement of marks'!AJ69="","",'statement of marks'!AJ69)</f>
        <v>5</v>
      </c>
      <c r="E1997" s="270">
        <f>IF('statement of marks'!AK69="","",'statement of marks'!AK69)</f>
        <v>5</v>
      </c>
      <c r="F1997" s="277">
        <f>IF('statement of marks'!AL69="","",'statement of marks'!AL69)</f>
        <v>10</v>
      </c>
      <c r="G1997" s="270">
        <f>IF('statement of marks'!AM69="","",'statement of marks'!AM69)</f>
        <v>5</v>
      </c>
      <c r="H1997" s="270">
        <f>IF('statement of marks'!AN69="","",'statement of marks'!AN69)</f>
        <v>5</v>
      </c>
      <c r="I1997" s="277">
        <f>IF('statement of marks'!AO69="","",'statement of marks'!AO69)</f>
        <v>10</v>
      </c>
      <c r="J1997" s="270">
        <f>IF('statement of marks'!AP69="","",'statement of marks'!AP69)</f>
        <v>5</v>
      </c>
      <c r="K1997" s="270">
        <f>IF('statement of marks'!AQ69="","",'statement of marks'!AQ69)</f>
        <v>5</v>
      </c>
      <c r="L1997" s="277">
        <f>IF('statement of marks'!AR69="","",'statement of marks'!AR69)</f>
        <v>10</v>
      </c>
      <c r="M1997" s="270">
        <f>IF('statement of marks'!AT69="","",'statement of marks'!AT69)</f>
        <v>28</v>
      </c>
      <c r="N1997" s="944">
        <f>IF('statement of marks'!AU69="","",'statement of marks'!AU69)</f>
        <v>28</v>
      </c>
      <c r="O1997" s="270">
        <f>IF('statement of marks'!AV69="","",'statement of marks'!AV69)</f>
        <v>8</v>
      </c>
      <c r="P1997" s="277">
        <f>IF('statement of marks'!AW69="","",'statement of marks'!AW69)</f>
        <v>64</v>
      </c>
      <c r="Q1997" s="278">
        <f>IF('statement of marks'!AX69="","",'statement of marks'!AX69)</f>
        <v>94</v>
      </c>
      <c r="R1997" s="270">
        <f>IF('statement of marks'!AY69="","",'statement of marks'!AY69)</f>
        <v>38</v>
      </c>
      <c r="S1997" s="944">
        <f>IF('statement of marks'!AZ69="","",'statement of marks'!AZ69)</f>
        <v>38</v>
      </c>
      <c r="T1997" s="270">
        <f>IF('statement of marks'!BA69="","",'statement of marks'!BA69)</f>
        <v>20</v>
      </c>
      <c r="U1997" s="277">
        <f>IF('statement of marks'!BB69="","",'statement of marks'!BB69)</f>
        <v>96</v>
      </c>
      <c r="V1997" s="279">
        <f>IF('statement of marks'!BC69="","",'statement of marks'!BC69)</f>
        <v>190</v>
      </c>
      <c r="W1997" s="270">
        <f>IF('statement of marks'!BD69="","",'statement of marks'!BD69)</f>
        <v>95</v>
      </c>
      <c r="X1997" s="271" t="str">
        <f>IF('statement of marks'!BE69="","",'statement of marks'!BE69)</f>
        <v>A</v>
      </c>
    </row>
    <row r="1998" spans="1:24" ht="15" customHeight="1">
      <c r="A1998" s="283"/>
      <c r="B1998" s="774" t="str">
        <f>IF('statement of marks'!BH69="s","SANSKRIT",IF('statement of marks'!BH69="u","URDU",IF('statement of marks'!BH69="g","GUJRATI",IF('statement of marks'!BH69="p","PUNJABI",IF('statement of marks'!BH69="sd","fla/kh","THIRD LANGUAGE")))))</f>
        <v>SANSKRIT</v>
      </c>
      <c r="C1998" s="784"/>
      <c r="D1998" s="270">
        <f>IF('statement of marks'!BI69="","",'statement of marks'!BI69)</f>
        <v>5</v>
      </c>
      <c r="E1998" s="270">
        <f>IF('statement of marks'!BJ69="","",'statement of marks'!BJ69)</f>
        <v>5</v>
      </c>
      <c r="F1998" s="277">
        <f>IF('statement of marks'!BK69="","",'statement of marks'!BK69)</f>
        <v>10</v>
      </c>
      <c r="G1998" s="270">
        <f>IF('statement of marks'!BL69="","",'statement of marks'!BL69)</f>
        <v>5</v>
      </c>
      <c r="H1998" s="270">
        <f>IF('statement of marks'!BM69="","",'statement of marks'!BM69)</f>
        <v>5</v>
      </c>
      <c r="I1998" s="277">
        <f>IF('statement of marks'!BN69="","",'statement of marks'!BN69)</f>
        <v>10</v>
      </c>
      <c r="J1998" s="270">
        <f>IF('statement of marks'!BO69="","",'statement of marks'!BO69)</f>
        <v>5</v>
      </c>
      <c r="K1998" s="270">
        <f>IF('statement of marks'!BP69="","",'statement of marks'!BP69)</f>
        <v>5</v>
      </c>
      <c r="L1998" s="277">
        <f>IF('statement of marks'!BQ69="","",'statement of marks'!BQ69)</f>
        <v>10</v>
      </c>
      <c r="M1998" s="270">
        <f>IF('statement of marks'!BS69="","",'statement of marks'!BS69)</f>
        <v>50</v>
      </c>
      <c r="N1998" s="944"/>
      <c r="O1998" s="270">
        <f>IF('statement of marks'!BT69="","",'statement of marks'!BT69)</f>
        <v>20</v>
      </c>
      <c r="P1998" s="277">
        <f>IF('statement of marks'!BU69="","",'statement of marks'!BU69)</f>
        <v>70</v>
      </c>
      <c r="Q1998" s="278">
        <f>IF('statement of marks'!BV69="","",'statement of marks'!BV69)</f>
        <v>100</v>
      </c>
      <c r="R1998" s="270">
        <f>IF('statement of marks'!BW69="","",'statement of marks'!BW69)</f>
        <v>70</v>
      </c>
      <c r="S1998" s="944"/>
      <c r="T1998" s="270">
        <f>IF('statement of marks'!BX69="","",'statement of marks'!BX69)</f>
        <v>30</v>
      </c>
      <c r="U1998" s="277">
        <f>IF('statement of marks'!BY69="","",'statement of marks'!BY69)</f>
        <v>100</v>
      </c>
      <c r="V1998" s="279">
        <f>IF('statement of marks'!BZ69="","",'statement of marks'!BZ69)</f>
        <v>200</v>
      </c>
      <c r="W1998" s="270">
        <f>IF('statement of marks'!CA69="","",'statement of marks'!CA69)</f>
        <v>100</v>
      </c>
      <c r="X1998" s="271" t="str">
        <f>IF('statement of marks'!CB69="","",'statement of marks'!CB69)</f>
        <v>A</v>
      </c>
    </row>
    <row r="1999" spans="1:24" ht="15" customHeight="1">
      <c r="A1999" s="283"/>
      <c r="B1999" s="774" t="str">
        <f>IF('statement of marks'!$CE$3="","",'statement of marks'!$CE$3)</f>
        <v>MATHEMATICS</v>
      </c>
      <c r="C1999" s="784"/>
      <c r="D1999" s="270">
        <f>IF('statement of marks'!CE69="","",'statement of marks'!CE69)</f>
        <v>5</v>
      </c>
      <c r="E1999" s="270">
        <f>IF('statement of marks'!CF69="","",'statement of marks'!CF69)</f>
        <v>5</v>
      </c>
      <c r="F1999" s="277">
        <f>IF('statement of marks'!CG69="","",'statement of marks'!CG69)</f>
        <v>10</v>
      </c>
      <c r="G1999" s="270">
        <f>IF('statement of marks'!CH69="","",'statement of marks'!CH69)</f>
        <v>5</v>
      </c>
      <c r="H1999" s="270">
        <f>IF('statement of marks'!CI69="","",'statement of marks'!CI69)</f>
        <v>5</v>
      </c>
      <c r="I1999" s="277">
        <f>IF('statement of marks'!CJ69="","",'statement of marks'!CJ69)</f>
        <v>10</v>
      </c>
      <c r="J1999" s="270">
        <f>IF('statement of marks'!CK69="","",'statement of marks'!CK69)</f>
        <v>5</v>
      </c>
      <c r="K1999" s="270">
        <f>IF('statement of marks'!CL69="","",'statement of marks'!CL69)</f>
        <v>5</v>
      </c>
      <c r="L1999" s="277">
        <f>IF('statement of marks'!CM69="","",'statement of marks'!CM69)</f>
        <v>10</v>
      </c>
      <c r="M1999" s="270">
        <f>IF('statement of marks'!CO69="","",'statement of marks'!CO69)</f>
        <v>28</v>
      </c>
      <c r="N1999" s="944">
        <f>IF('statement of marks'!CP69="","",'statement of marks'!CP69)</f>
        <v>28</v>
      </c>
      <c r="O1999" s="270">
        <f>IF('statement of marks'!CQ69="","",'statement of marks'!CQ69)</f>
        <v>8</v>
      </c>
      <c r="P1999" s="277">
        <f>IF('statement of marks'!CR69="","",'statement of marks'!CR69)</f>
        <v>64</v>
      </c>
      <c r="Q1999" s="278">
        <f>IF('statement of marks'!CS69="","",'statement of marks'!CS69)</f>
        <v>94</v>
      </c>
      <c r="R1999" s="270">
        <f>IF('statement of marks'!CT69="","",'statement of marks'!CT69)</f>
        <v>38</v>
      </c>
      <c r="S1999" s="944">
        <f>IF('statement of marks'!CU69="","",'statement of marks'!CU69)</f>
        <v>38</v>
      </c>
      <c r="T1999" s="270">
        <f>IF('statement of marks'!CV69="","",'statement of marks'!CV69)</f>
        <v>20</v>
      </c>
      <c r="U1999" s="277">
        <f>IF('statement of marks'!CW69="","",'statement of marks'!CW69)</f>
        <v>96</v>
      </c>
      <c r="V1999" s="279">
        <f>IF('statement of marks'!CX69="","",'statement of marks'!CX69)</f>
        <v>190</v>
      </c>
      <c r="W1999" s="270">
        <f>IF('statement of marks'!CY69="","",'statement of marks'!CY69)</f>
        <v>95</v>
      </c>
      <c r="X1999" s="271" t="str">
        <f>IF('statement of marks'!CZ69="","",'statement of marks'!CZ69)</f>
        <v>A</v>
      </c>
    </row>
    <row r="2000" spans="1:24" ht="15" customHeight="1">
      <c r="A2000" s="283"/>
      <c r="B2000" s="774" t="str">
        <f>IF('statement of marks'!$DC$3="","",'statement of marks'!$DC$3)</f>
        <v>SCIENCE</v>
      </c>
      <c r="C2000" s="784"/>
      <c r="D2000" s="270">
        <f>IF('statement of marks'!DC69="","",'statement of marks'!DC69)</f>
        <v>5</v>
      </c>
      <c r="E2000" s="270">
        <f>IF('statement of marks'!DD69="","",'statement of marks'!DD69)</f>
        <v>5</v>
      </c>
      <c r="F2000" s="277">
        <f>IF('statement of marks'!DE69="","",'statement of marks'!DE69)</f>
        <v>10</v>
      </c>
      <c r="G2000" s="270">
        <f>IF('statement of marks'!DF69="","",'statement of marks'!DF69)</f>
        <v>5</v>
      </c>
      <c r="H2000" s="270">
        <f>IF('statement of marks'!DG69="","",'statement of marks'!DG69)</f>
        <v>5</v>
      </c>
      <c r="I2000" s="277">
        <f>IF('statement of marks'!DH69="","",'statement of marks'!DH69)</f>
        <v>10</v>
      </c>
      <c r="J2000" s="270">
        <f>IF('statement of marks'!DI69="","",'statement of marks'!DI69)</f>
        <v>5</v>
      </c>
      <c r="K2000" s="270">
        <f>IF('statement of marks'!DJ69="","",'statement of marks'!DJ69)</f>
        <v>5</v>
      </c>
      <c r="L2000" s="277">
        <f>IF('statement of marks'!DK69="","",'statement of marks'!DK69)</f>
        <v>10</v>
      </c>
      <c r="M2000" s="270">
        <f>IF('statement of marks'!DM69="","",'statement of marks'!DM69)</f>
        <v>50</v>
      </c>
      <c r="N2000" s="944"/>
      <c r="O2000" s="270">
        <f>IF('statement of marks'!DN69="","",'statement of marks'!DN69)</f>
        <v>20</v>
      </c>
      <c r="P2000" s="277">
        <f>IF('statement of marks'!DO69="","",'statement of marks'!DO69)</f>
        <v>70</v>
      </c>
      <c r="Q2000" s="278">
        <f>IF('statement of marks'!DP69="","",'statement of marks'!DP69)</f>
        <v>100</v>
      </c>
      <c r="R2000" s="270">
        <f>IF('statement of marks'!DQ69="","",'statement of marks'!DQ69)</f>
        <v>70</v>
      </c>
      <c r="S2000" s="944"/>
      <c r="T2000" s="270">
        <f>IF('statement of marks'!DR69="","",'statement of marks'!DR69)</f>
        <v>30</v>
      </c>
      <c r="U2000" s="277">
        <f>IF('statement of marks'!DS69="","",'statement of marks'!DS69)</f>
        <v>100</v>
      </c>
      <c r="V2000" s="279">
        <f>IF('statement of marks'!DT69="","",'statement of marks'!DT69)</f>
        <v>200</v>
      </c>
      <c r="W2000" s="270">
        <f>IF('statement of marks'!DU69="","",'statement of marks'!DU69)</f>
        <v>100</v>
      </c>
      <c r="X2000" s="271" t="str">
        <f>IF('statement of marks'!DV69="","",'statement of marks'!DV69)</f>
        <v>A</v>
      </c>
    </row>
    <row r="2001" spans="1:24" ht="15" customHeight="1">
      <c r="A2001" s="283"/>
      <c r="B2001" s="774" t="str">
        <f>IF('statement of marks'!$DY$3="","",'statement of marks'!$DY$3)</f>
        <v>SOCIAL STUDIES</v>
      </c>
      <c r="C2001" s="784"/>
      <c r="D2001" s="270">
        <f>IF('statement of marks'!DY69="","",'statement of marks'!DY69)</f>
        <v>5</v>
      </c>
      <c r="E2001" s="270">
        <f>IF('statement of marks'!DZ69="","",'statement of marks'!DZ69)</f>
        <v>5</v>
      </c>
      <c r="F2001" s="277">
        <f>IF('statement of marks'!EA69="","",'statement of marks'!EA69)</f>
        <v>10</v>
      </c>
      <c r="G2001" s="270">
        <f>IF('statement of marks'!EB69="","",'statement of marks'!EB69)</f>
        <v>5</v>
      </c>
      <c r="H2001" s="270">
        <f>IF('statement of marks'!EC69="","",'statement of marks'!EC69)</f>
        <v>5</v>
      </c>
      <c r="I2001" s="277">
        <f>IF('statement of marks'!ED69="","",'statement of marks'!ED69)</f>
        <v>10</v>
      </c>
      <c r="J2001" s="270">
        <f>IF('statement of marks'!EE69="","",'statement of marks'!EE69)</f>
        <v>5</v>
      </c>
      <c r="K2001" s="270">
        <f>IF('statement of marks'!EF69="","",'statement of marks'!EF69)</f>
        <v>5</v>
      </c>
      <c r="L2001" s="277">
        <f>IF('statement of marks'!EG69="","",'statement of marks'!EG69)</f>
        <v>10</v>
      </c>
      <c r="M2001" s="270">
        <f>IF('statement of marks'!EI69="","",'statement of marks'!EI69)</f>
        <v>50</v>
      </c>
      <c r="N2001" s="944"/>
      <c r="O2001" s="270">
        <f>IF('statement of marks'!EJ69="","",'statement of marks'!EJ69)</f>
        <v>20</v>
      </c>
      <c r="P2001" s="277">
        <f>IF('statement of marks'!EK69="","",'statement of marks'!EK69)</f>
        <v>70</v>
      </c>
      <c r="Q2001" s="278">
        <f>IF('statement of marks'!EL69="","",'statement of marks'!EL69)</f>
        <v>100</v>
      </c>
      <c r="R2001" s="270">
        <f>IF('statement of marks'!EM69="","",'statement of marks'!EM69)</f>
        <v>70</v>
      </c>
      <c r="S2001" s="944"/>
      <c r="T2001" s="270">
        <f>IF('statement of marks'!EN69="","",'statement of marks'!EN69)</f>
        <v>30</v>
      </c>
      <c r="U2001" s="277">
        <f>IF('statement of marks'!EO69="","",'statement of marks'!EO69)</f>
        <v>100</v>
      </c>
      <c r="V2001" s="279">
        <f>IF('statement of marks'!EP69="","",'statement of marks'!EP69)</f>
        <v>200</v>
      </c>
      <c r="W2001" s="270">
        <f>IF('statement of marks'!EQ69="","",'statement of marks'!EQ69)</f>
        <v>100</v>
      </c>
      <c r="X2001" s="271" t="str">
        <f>IF('statement of marks'!ER69="","",'statement of marks'!ER69)</f>
        <v>A</v>
      </c>
    </row>
    <row r="2002" spans="1:24" ht="15" customHeight="1">
      <c r="A2002" s="283"/>
      <c r="B2002" s="774" t="s">
        <v>173</v>
      </c>
      <c r="C2002" s="784"/>
      <c r="D2002" s="792" t="s">
        <v>168</v>
      </c>
      <c r="E2002" s="792"/>
      <c r="F2002" s="792"/>
      <c r="G2002" s="792" t="s">
        <v>169</v>
      </c>
      <c r="H2002" s="792"/>
      <c r="I2002" s="792"/>
      <c r="J2002" s="792" t="s">
        <v>178</v>
      </c>
      <c r="K2002" s="792"/>
      <c r="L2002" s="792"/>
      <c r="M2002" s="792" t="s">
        <v>170</v>
      </c>
      <c r="N2002" s="792"/>
      <c r="O2002" s="792"/>
      <c r="P2002" s="792"/>
      <c r="Q2002" s="792" t="s">
        <v>223</v>
      </c>
      <c r="R2002" s="792"/>
      <c r="S2002" s="792"/>
      <c r="T2002" s="792"/>
      <c r="U2002" s="280"/>
      <c r="V2002" s="792" t="s">
        <v>218</v>
      </c>
      <c r="W2002" s="792"/>
      <c r="X2002" s="827"/>
    </row>
    <row r="2003" spans="1:24" ht="15" customHeight="1">
      <c r="A2003" s="284"/>
      <c r="B2003" s="828" t="s">
        <v>167</v>
      </c>
      <c r="C2003" s="829"/>
      <c r="D2003" s="830">
        <f>IF('statement of marks'!EU$6="","",'statement of marks'!EU$6)</f>
        <v>20</v>
      </c>
      <c r="E2003" s="830"/>
      <c r="F2003" s="830"/>
      <c r="G2003" s="830">
        <f>IF('statement of marks'!EV$6="","",'statement of marks'!EV$6)</f>
        <v>20</v>
      </c>
      <c r="H2003" s="830"/>
      <c r="I2003" s="830"/>
      <c r="J2003" s="830">
        <f>IF('statement of marks'!EX$6="","",'statement of marks'!EX$6)</f>
        <v>20</v>
      </c>
      <c r="K2003" s="830"/>
      <c r="L2003" s="830"/>
      <c r="M2003" s="830">
        <f>IF('statement of marks'!EW$6="","",'statement of marks'!EW$6)</f>
        <v>20</v>
      </c>
      <c r="N2003" s="830"/>
      <c r="O2003" s="830"/>
      <c r="P2003" s="830"/>
      <c r="Q2003" s="830">
        <f>IF('statement of marks'!EY$6="","",'statement of marks'!EY$6)</f>
        <v>20</v>
      </c>
      <c r="R2003" s="830"/>
      <c r="S2003" s="830"/>
      <c r="T2003" s="830"/>
      <c r="U2003" s="289"/>
      <c r="V2003" s="272">
        <f>IF('statement of marks'!EZ$6="","",'statement of marks'!EZ$6)</f>
        <v>100</v>
      </c>
      <c r="W2003" s="272" t="s">
        <v>222</v>
      </c>
      <c r="X2003" s="276" t="s">
        <v>69</v>
      </c>
    </row>
    <row r="2004" spans="1:24" ht="15" customHeight="1">
      <c r="A2004" s="283"/>
      <c r="B2004" s="774" t="str">
        <f>IF('statement of marks'!$EU$3="","",'statement of marks'!$EU$3)</f>
        <v>WORK EXPERIENCE</v>
      </c>
      <c r="C2004" s="784"/>
      <c r="D2004" s="783">
        <f>IF('statement of marks'!EU69="","",'statement of marks'!EU69)</f>
        <v>20</v>
      </c>
      <c r="E2004" s="783"/>
      <c r="F2004" s="783"/>
      <c r="G2004" s="783">
        <f>IF('statement of marks'!EV69="","",'statement of marks'!EV69)</f>
        <v>20</v>
      </c>
      <c r="H2004" s="783"/>
      <c r="I2004" s="783"/>
      <c r="J2004" s="783">
        <f>IF('statement of marks'!EX69="","",'statement of marks'!EX69)</f>
        <v>20</v>
      </c>
      <c r="K2004" s="783"/>
      <c r="L2004" s="783"/>
      <c r="M2004" s="783">
        <f>IF('statement of marks'!EW69="","",'statement of marks'!EW69)</f>
        <v>20</v>
      </c>
      <c r="N2004" s="783"/>
      <c r="O2004" s="783"/>
      <c r="P2004" s="783"/>
      <c r="Q2004" s="783">
        <f>IF('statement of marks'!EY69="","",'statement of marks'!EY69)</f>
        <v>20</v>
      </c>
      <c r="R2004" s="783"/>
      <c r="S2004" s="783"/>
      <c r="T2004" s="783"/>
      <c r="U2004" s="280"/>
      <c r="V2004" s="280">
        <f>IF('statement of marks'!EZ69="","",'statement of marks'!EZ69)</f>
        <v>100</v>
      </c>
      <c r="W2004" s="280">
        <f>IF('statement of marks'!FA69="","",'statement of marks'!FA69)</f>
        <v>100</v>
      </c>
      <c r="X2004" s="281" t="str">
        <f>IF('statement of marks'!FB69="","",'statement of marks'!FB69)</f>
        <v>A</v>
      </c>
    </row>
    <row r="2005" spans="1:24" ht="15" customHeight="1">
      <c r="A2005" s="283"/>
      <c r="B2005" s="774" t="str">
        <f>IF('statement of marks'!$FE$3="","",'statement of marks'!$FE$3)</f>
        <v>ART EDUCATION</v>
      </c>
      <c r="C2005" s="784"/>
      <c r="D2005" s="783">
        <f>IF('statement of marks'!FE69="","",'statement of marks'!FE69)</f>
        <v>20</v>
      </c>
      <c r="E2005" s="783"/>
      <c r="F2005" s="783"/>
      <c r="G2005" s="783">
        <f>IF('statement of marks'!FF69="","",'statement of marks'!FF69)</f>
        <v>20</v>
      </c>
      <c r="H2005" s="783"/>
      <c r="I2005" s="783"/>
      <c r="J2005" s="783">
        <f>IF('statement of marks'!FH69="","",'statement of marks'!FH69)</f>
        <v>20</v>
      </c>
      <c r="K2005" s="783"/>
      <c r="L2005" s="783"/>
      <c r="M2005" s="783">
        <f>IF('statement of marks'!FG69="","",'statement of marks'!FG69)</f>
        <v>20</v>
      </c>
      <c r="N2005" s="783"/>
      <c r="O2005" s="783"/>
      <c r="P2005" s="783"/>
      <c r="Q2005" s="783">
        <f>IF('statement of marks'!FI69="","",'statement of marks'!FI69)</f>
        <v>20</v>
      </c>
      <c r="R2005" s="783"/>
      <c r="S2005" s="783"/>
      <c r="T2005" s="783"/>
      <c r="U2005" s="280"/>
      <c r="V2005" s="280">
        <f>IF('statement of marks'!FJ69="","",'statement of marks'!FJ69)</f>
        <v>100</v>
      </c>
      <c r="W2005" s="280">
        <f>IF('statement of marks'!FK69="","",'statement of marks'!FK69)</f>
        <v>100</v>
      </c>
      <c r="X2005" s="281" t="str">
        <f>IF('statement of marks'!FL69="","",'statement of marks'!FL69)</f>
        <v>A</v>
      </c>
    </row>
    <row r="2006" spans="1:24" ht="15" customHeight="1">
      <c r="A2006" s="283"/>
      <c r="B2006" s="774" t="str">
        <f>IF('statement of marks'!$FO$3="","",'statement of marks'!$FO$3)</f>
        <v>PHYSICIAL EDUCATION</v>
      </c>
      <c r="C2006" s="784"/>
      <c r="D2006" s="783">
        <f>IF('statement of marks'!FO69="","",'statement of marks'!FO69)</f>
        <v>20</v>
      </c>
      <c r="E2006" s="783"/>
      <c r="F2006" s="783"/>
      <c r="G2006" s="783">
        <f>IF('statement of marks'!FP69="","",'statement of marks'!FP69)</f>
        <v>20</v>
      </c>
      <c r="H2006" s="783"/>
      <c r="I2006" s="783"/>
      <c r="J2006" s="783">
        <f>IF('statement of marks'!FR69="","",'statement of marks'!FR69)</f>
        <v>20</v>
      </c>
      <c r="K2006" s="783"/>
      <c r="L2006" s="783"/>
      <c r="M2006" s="783">
        <f>IF('statement of marks'!FQ69="","",'statement of marks'!FQ69)</f>
        <v>20</v>
      </c>
      <c r="N2006" s="783"/>
      <c r="O2006" s="783"/>
      <c r="P2006" s="783"/>
      <c r="Q2006" s="783">
        <f>IF('statement of marks'!FS69="","",'statement of marks'!FS69)</f>
        <v>20</v>
      </c>
      <c r="R2006" s="783"/>
      <c r="S2006" s="783"/>
      <c r="T2006" s="783"/>
      <c r="U2006" s="280"/>
      <c r="V2006" s="280">
        <f>IF('statement of marks'!FT69="","",'statement of marks'!FT69)</f>
        <v>100</v>
      </c>
      <c r="W2006" s="280">
        <f>IF('statement of marks'!FU69="","",'statement of marks'!FU69)</f>
        <v>100</v>
      </c>
      <c r="X2006" s="281" t="str">
        <f>IF('statement of marks'!FV69="","",'statement of marks'!FV69)</f>
        <v>A</v>
      </c>
    </row>
    <row r="2007" spans="1:24" ht="15" customHeight="1">
      <c r="A2007" s="283"/>
      <c r="B2007" s="771" t="s">
        <v>174</v>
      </c>
      <c r="C2007" s="774"/>
      <c r="D2007" s="792" t="str">
        <f>details!$DZ$3</f>
        <v>AUGUST</v>
      </c>
      <c r="E2007" s="792"/>
      <c r="F2007" s="792"/>
      <c r="G2007" s="792" t="str">
        <f>details!$ED$3</f>
        <v>OCTOBER</v>
      </c>
      <c r="H2007" s="792"/>
      <c r="I2007" s="792"/>
      <c r="J2007" s="792" t="str">
        <f>details!$EL$3</f>
        <v>FEBURARY</v>
      </c>
      <c r="K2007" s="792"/>
      <c r="L2007" s="792"/>
      <c r="M2007" s="792" t="str">
        <f>details!$EH$3</f>
        <v>DECEMBER</v>
      </c>
      <c r="N2007" s="792"/>
      <c r="O2007" s="792"/>
      <c r="P2007" s="792"/>
      <c r="Q2007" s="792" t="str">
        <f>details!$EP$3</f>
        <v>GRAND TOAL</v>
      </c>
      <c r="R2007" s="792"/>
      <c r="S2007" s="792"/>
      <c r="T2007" s="792"/>
      <c r="U2007" s="759" t="s">
        <v>119</v>
      </c>
      <c r="V2007" s="760"/>
      <c r="W2007" s="760"/>
      <c r="X2007" s="761"/>
    </row>
    <row r="2008" spans="1:24" ht="15" customHeight="1">
      <c r="A2008" s="283"/>
      <c r="B2008" s="774" t="s">
        <v>176</v>
      </c>
      <c r="C2008" s="784"/>
      <c r="D2008" s="826" t="str">
        <f>IF(details!EA69="","",details!EA69)</f>
        <v/>
      </c>
      <c r="E2008" s="826"/>
      <c r="F2008" s="826"/>
      <c r="G2008" s="826" t="str">
        <f>IF(details!EE69="","",details!EE69)</f>
        <v/>
      </c>
      <c r="H2008" s="826"/>
      <c r="I2008" s="826"/>
      <c r="J2008" s="826" t="str">
        <f>IF(details!EM69="","",details!EM69)</f>
        <v/>
      </c>
      <c r="K2008" s="826"/>
      <c r="L2008" s="826"/>
      <c r="M2008" s="826" t="str">
        <f>IF(details!EI69="","",details!EI69)</f>
        <v/>
      </c>
      <c r="N2008" s="826"/>
      <c r="O2008" s="826"/>
      <c r="P2008" s="826"/>
      <c r="Q2008" s="826" t="str">
        <f>IF(details!EQ69="","",details!EQ69)</f>
        <v/>
      </c>
      <c r="R2008" s="826"/>
      <c r="S2008" s="826"/>
      <c r="T2008" s="826"/>
      <c r="U2008" s="762">
        <f>'statement of marks'!$HL$108</f>
        <v>45046</v>
      </c>
      <c r="V2008" s="763"/>
      <c r="W2008" s="763"/>
      <c r="X2008" s="764"/>
    </row>
    <row r="2009" spans="1:24" ht="15" customHeight="1">
      <c r="A2009" s="283"/>
      <c r="B2009" s="823" t="s">
        <v>175</v>
      </c>
      <c r="C2009" s="824"/>
      <c r="D2009" s="825" t="str">
        <f>IF(details!DZ69="","",details!DZ69)</f>
        <v/>
      </c>
      <c r="E2009" s="825"/>
      <c r="F2009" s="825"/>
      <c r="G2009" s="825" t="str">
        <f>IF(details!ED69="","",details!ED69)</f>
        <v/>
      </c>
      <c r="H2009" s="825"/>
      <c r="I2009" s="825"/>
      <c r="J2009" s="825" t="str">
        <f>IF(details!EL69="","",details!EL69)</f>
        <v/>
      </c>
      <c r="K2009" s="825"/>
      <c r="L2009" s="825"/>
      <c r="M2009" s="825" t="str">
        <f>IF(details!EH69="","",details!EH69)</f>
        <v/>
      </c>
      <c r="N2009" s="825"/>
      <c r="O2009" s="825"/>
      <c r="P2009" s="825"/>
      <c r="Q2009" s="825" t="str">
        <f>IF(details!EP69="","",details!EP69)</f>
        <v/>
      </c>
      <c r="R2009" s="825"/>
      <c r="S2009" s="825"/>
      <c r="T2009" s="825"/>
      <c r="U2009" s="759"/>
      <c r="V2009" s="760"/>
      <c r="W2009" s="760"/>
      <c r="X2009" s="761"/>
    </row>
    <row r="2010" spans="1:24" ht="15" customHeight="1">
      <c r="A2010" s="816"/>
      <c r="B2010" s="818" t="s">
        <v>235</v>
      </c>
      <c r="C2010" s="819"/>
      <c r="D2010" s="813" t="s">
        <v>190</v>
      </c>
      <c r="E2010" s="813"/>
      <c r="F2010" s="813"/>
      <c r="G2010" s="813" t="s">
        <v>191</v>
      </c>
      <c r="H2010" s="813"/>
      <c r="I2010" s="813"/>
      <c r="J2010" s="813" t="s">
        <v>148</v>
      </c>
      <c r="K2010" s="813"/>
      <c r="L2010" s="813"/>
      <c r="M2010" s="813" t="s">
        <v>224</v>
      </c>
      <c r="N2010" s="813"/>
      <c r="O2010" s="813"/>
      <c r="P2010" s="813"/>
      <c r="Q2010" s="822" t="s">
        <v>196</v>
      </c>
      <c r="R2010" s="822"/>
      <c r="S2010" s="822"/>
      <c r="T2010" s="822"/>
      <c r="U2010" s="813" t="s">
        <v>233</v>
      </c>
      <c r="V2010" s="813"/>
      <c r="W2010" s="813"/>
      <c r="X2010" s="815"/>
    </row>
    <row r="2011" spans="1:24" ht="15" customHeight="1">
      <c r="A2011" s="817"/>
      <c r="B2011" s="820"/>
      <c r="C2011" s="821"/>
      <c r="D2011" s="813">
        <f>'statement of marks'!HJ69</f>
        <v>1200</v>
      </c>
      <c r="E2011" s="813"/>
      <c r="F2011" s="813"/>
      <c r="G2011" s="813">
        <f>'statement of marks'!HK69</f>
        <v>1170</v>
      </c>
      <c r="H2011" s="813"/>
      <c r="I2011" s="813"/>
      <c r="J2011" s="814">
        <f>'statement of marks'!HL69</f>
        <v>97.5</v>
      </c>
      <c r="K2011" s="814"/>
      <c r="L2011" s="814"/>
      <c r="M2011" s="813" t="str">
        <f>'statement of marks'!HO69</f>
        <v>A</v>
      </c>
      <c r="N2011" s="813"/>
      <c r="O2011" s="813"/>
      <c r="P2011" s="813"/>
      <c r="Q2011" s="813">
        <f>'statement of marks'!HN69</f>
        <v>1.9999999999999998</v>
      </c>
      <c r="R2011" s="813"/>
      <c r="S2011" s="813"/>
      <c r="T2011" s="813"/>
      <c r="U2011" s="813" t="str">
        <f>'statement of marks'!HI69</f>
        <v>PASSED</v>
      </c>
      <c r="V2011" s="813"/>
      <c r="W2011" s="813"/>
      <c r="X2011" s="815"/>
    </row>
    <row r="2012" spans="1:24" ht="15" customHeight="1">
      <c r="A2012" s="283"/>
      <c r="B2012" s="811" t="s">
        <v>177</v>
      </c>
      <c r="C2012" s="812"/>
      <c r="D2012" s="792"/>
      <c r="E2012" s="792"/>
      <c r="F2012" s="792"/>
      <c r="G2012" s="792"/>
      <c r="H2012" s="792"/>
      <c r="I2012" s="792"/>
      <c r="J2012" s="792"/>
      <c r="K2012" s="792"/>
      <c r="L2012" s="792"/>
      <c r="M2012" s="792"/>
      <c r="N2012" s="792"/>
      <c r="O2012" s="792"/>
      <c r="P2012" s="792"/>
      <c r="Q2012" s="792"/>
      <c r="R2012" s="792"/>
      <c r="S2012" s="792"/>
      <c r="T2012" s="792"/>
      <c r="U2012" s="793"/>
      <c r="V2012" s="794"/>
      <c r="W2012" s="794"/>
      <c r="X2012" s="804"/>
    </row>
    <row r="2013" spans="1:24" ht="15" customHeight="1">
      <c r="A2013" s="283"/>
      <c r="B2013" s="809" t="s">
        <v>162</v>
      </c>
      <c r="C2013" s="810"/>
      <c r="D2013" s="792"/>
      <c r="E2013" s="792"/>
      <c r="F2013" s="792"/>
      <c r="G2013" s="792"/>
      <c r="H2013" s="792"/>
      <c r="I2013" s="792"/>
      <c r="J2013" s="792"/>
      <c r="K2013" s="792"/>
      <c r="L2013" s="792"/>
      <c r="M2013" s="792"/>
      <c r="N2013" s="792"/>
      <c r="O2013" s="792"/>
      <c r="P2013" s="792"/>
      <c r="Q2013" s="792"/>
      <c r="R2013" s="792"/>
      <c r="S2013" s="792"/>
      <c r="T2013" s="792"/>
      <c r="U2013" s="796"/>
      <c r="V2013" s="797"/>
      <c r="W2013" s="797"/>
      <c r="X2013" s="805"/>
    </row>
    <row r="2014" spans="1:24" ht="15" customHeight="1">
      <c r="A2014" s="283"/>
      <c r="B2014" s="811" t="s">
        <v>163</v>
      </c>
      <c r="C2014" s="812"/>
      <c r="D2014" s="792"/>
      <c r="E2014" s="792"/>
      <c r="F2014" s="792"/>
      <c r="G2014" s="792"/>
      <c r="H2014" s="792"/>
      <c r="I2014" s="792"/>
      <c r="J2014" s="792"/>
      <c r="K2014" s="792"/>
      <c r="L2014" s="792"/>
      <c r="M2014" s="792"/>
      <c r="N2014" s="792"/>
      <c r="O2014" s="792"/>
      <c r="P2014" s="792"/>
      <c r="Q2014" s="793" t="s">
        <v>225</v>
      </c>
      <c r="R2014" s="794"/>
      <c r="S2014" s="794"/>
      <c r="T2014" s="795"/>
      <c r="U2014" s="806"/>
      <c r="V2014" s="807"/>
      <c r="W2014" s="807"/>
      <c r="X2014" s="808"/>
    </row>
    <row r="2015" spans="1:24" ht="15" customHeight="1">
      <c r="A2015" s="283"/>
      <c r="B2015" s="802" t="s">
        <v>164</v>
      </c>
      <c r="C2015" s="803"/>
      <c r="D2015" s="792"/>
      <c r="E2015" s="792"/>
      <c r="F2015" s="792"/>
      <c r="G2015" s="792"/>
      <c r="H2015" s="792"/>
      <c r="I2015" s="792"/>
      <c r="J2015" s="792"/>
      <c r="K2015" s="792"/>
      <c r="L2015" s="792"/>
      <c r="M2015" s="792"/>
      <c r="N2015" s="792"/>
      <c r="O2015" s="792"/>
      <c r="P2015" s="792"/>
      <c r="Q2015" s="796"/>
      <c r="R2015" s="797"/>
      <c r="S2015" s="797"/>
      <c r="T2015" s="798"/>
      <c r="U2015" s="785" t="s">
        <v>164</v>
      </c>
      <c r="V2015" s="785"/>
      <c r="W2015" s="785"/>
      <c r="X2015" s="786"/>
    </row>
    <row r="2016" spans="1:24" ht="15" customHeight="1" thickBot="1">
      <c r="A2016" s="282"/>
      <c r="B2016" s="787" t="s">
        <v>226</v>
      </c>
      <c r="C2016" s="788"/>
      <c r="D2016" s="789"/>
      <c r="E2016" s="789"/>
      <c r="F2016" s="789"/>
      <c r="G2016" s="789"/>
      <c r="H2016" s="789"/>
      <c r="I2016" s="789"/>
      <c r="J2016" s="789"/>
      <c r="K2016" s="789"/>
      <c r="L2016" s="789"/>
      <c r="M2016" s="789"/>
      <c r="N2016" s="789"/>
      <c r="O2016" s="789"/>
      <c r="P2016" s="789"/>
      <c r="Q2016" s="799"/>
      <c r="R2016" s="800"/>
      <c r="S2016" s="800"/>
      <c r="T2016" s="801"/>
      <c r="U2016" s="790" t="s">
        <v>180</v>
      </c>
      <c r="V2016" s="790"/>
      <c r="W2016" s="790"/>
      <c r="X2016" s="791"/>
    </row>
    <row r="2017" spans="1:24" ht="15" customHeight="1">
      <c r="A2017" s="285"/>
      <c r="B2017" s="765" t="s">
        <v>179</v>
      </c>
      <c r="C2017" s="766"/>
      <c r="D2017" s="766"/>
      <c r="E2017" s="766"/>
      <c r="F2017" s="766"/>
      <c r="G2017" s="766"/>
      <c r="H2017" s="766"/>
      <c r="I2017" s="766"/>
      <c r="J2017" s="766"/>
      <c r="K2017" s="766"/>
      <c r="L2017" s="766"/>
      <c r="M2017" s="766"/>
      <c r="N2017" s="766"/>
      <c r="O2017" s="766"/>
      <c r="P2017" s="766"/>
      <c r="Q2017" s="766"/>
      <c r="R2017" s="766"/>
      <c r="S2017" s="766"/>
      <c r="T2017" s="766"/>
      <c r="U2017" s="766"/>
      <c r="V2017" s="766"/>
      <c r="W2017" s="766"/>
      <c r="X2017" s="767"/>
    </row>
    <row r="2018" spans="1:24" ht="15" customHeight="1">
      <c r="A2018" s="283"/>
      <c r="B2018" s="768" t="str">
        <f>IF('statement of marks'!$A$1="","",'statement of marks'!$A$1)</f>
        <v>GOVT. HR. SEC. SCHOOL, MARJEEVI, NIMBAHERA</v>
      </c>
      <c r="C2018" s="769"/>
      <c r="D2018" s="769"/>
      <c r="E2018" s="769"/>
      <c r="F2018" s="769"/>
      <c r="G2018" s="769"/>
      <c r="H2018" s="769"/>
      <c r="I2018" s="769"/>
      <c r="J2018" s="769"/>
      <c r="K2018" s="769"/>
      <c r="L2018" s="769"/>
      <c r="M2018" s="769"/>
      <c r="N2018" s="769"/>
      <c r="O2018" s="769"/>
      <c r="P2018" s="769"/>
      <c r="Q2018" s="769"/>
      <c r="R2018" s="769"/>
      <c r="S2018" s="769"/>
      <c r="T2018" s="769"/>
      <c r="U2018" s="769"/>
      <c r="V2018" s="769"/>
      <c r="W2018" s="769"/>
      <c r="X2018" s="770"/>
    </row>
    <row r="2019" spans="1:24" ht="15" customHeight="1">
      <c r="A2019" s="283"/>
      <c r="B2019" s="771" t="s">
        <v>118</v>
      </c>
      <c r="C2019" s="771"/>
      <c r="D2019" s="771" t="str">
        <f>IF('statement of marks'!$H$3="","",'statement of marks'!$H$3)</f>
        <v>2022-23</v>
      </c>
      <c r="E2019" s="771"/>
      <c r="F2019" s="771"/>
      <c r="G2019" s="771"/>
      <c r="H2019" s="771"/>
      <c r="I2019" s="771"/>
      <c r="J2019" s="771"/>
      <c r="K2019" s="771"/>
      <c r="L2019" s="771"/>
      <c r="M2019" s="771"/>
      <c r="N2019" s="771"/>
      <c r="O2019" s="771"/>
      <c r="P2019" s="771"/>
      <c r="Q2019" s="771"/>
      <c r="R2019" s="771"/>
      <c r="S2019" s="771"/>
      <c r="T2019" s="771"/>
      <c r="U2019" s="771"/>
      <c r="V2019" s="771"/>
      <c r="W2019" s="771"/>
      <c r="X2019" s="772"/>
    </row>
    <row r="2020" spans="1:24" ht="15" customHeight="1">
      <c r="A2020" s="283"/>
      <c r="B2020" s="771" t="s">
        <v>158</v>
      </c>
      <c r="C2020" s="771"/>
      <c r="D2020" s="771" t="str">
        <f>IF('statement of marks'!I70="","",'statement of marks'!I70)</f>
        <v>A64</v>
      </c>
      <c r="E2020" s="771"/>
      <c r="F2020" s="771"/>
      <c r="G2020" s="771"/>
      <c r="H2020" s="771"/>
      <c r="I2020" s="771"/>
      <c r="J2020" s="771"/>
      <c r="K2020" s="771"/>
      <c r="L2020" s="771"/>
      <c r="M2020" s="771"/>
      <c r="N2020" s="771"/>
      <c r="O2020" s="771"/>
      <c r="P2020" s="771"/>
      <c r="Q2020" s="771"/>
      <c r="R2020" s="771"/>
      <c r="S2020" s="771"/>
      <c r="T2020" s="771"/>
      <c r="U2020" s="771"/>
      <c r="V2020" s="771"/>
      <c r="W2020" s="771"/>
      <c r="X2020" s="772"/>
    </row>
    <row r="2021" spans="1:24" ht="15" customHeight="1">
      <c r="A2021" s="283"/>
      <c r="B2021" s="771" t="s">
        <v>20</v>
      </c>
      <c r="C2021" s="771"/>
      <c r="D2021" s="771" t="str">
        <f>IF('statement of marks'!J70="","",'statement of marks'!J70)</f>
        <v>B64</v>
      </c>
      <c r="E2021" s="771"/>
      <c r="F2021" s="771"/>
      <c r="G2021" s="771"/>
      <c r="H2021" s="771"/>
      <c r="I2021" s="771"/>
      <c r="J2021" s="771"/>
      <c r="K2021" s="771"/>
      <c r="L2021" s="771"/>
      <c r="M2021" s="771"/>
      <c r="N2021" s="771"/>
      <c r="O2021" s="771"/>
      <c r="P2021" s="771"/>
      <c r="Q2021" s="771"/>
      <c r="R2021" s="771"/>
      <c r="S2021" s="771"/>
      <c r="T2021" s="771"/>
      <c r="U2021" s="771"/>
      <c r="V2021" s="771"/>
      <c r="W2021" s="771"/>
      <c r="X2021" s="772"/>
    </row>
    <row r="2022" spans="1:24" ht="15" customHeight="1">
      <c r="A2022" s="283"/>
      <c r="B2022" s="773" t="s">
        <v>21</v>
      </c>
      <c r="C2022" s="773"/>
      <c r="D2022" s="773" t="str">
        <f>IF('statement of marks'!K70="","",'statement of marks'!K70)</f>
        <v>C64</v>
      </c>
      <c r="E2022" s="773"/>
      <c r="F2022" s="773"/>
      <c r="G2022" s="771"/>
      <c r="H2022" s="771"/>
      <c r="I2022" s="771"/>
      <c r="J2022" s="771"/>
      <c r="K2022" s="771"/>
      <c r="L2022" s="771"/>
      <c r="M2022" s="771"/>
      <c r="N2022" s="771"/>
      <c r="O2022" s="771"/>
      <c r="P2022" s="771"/>
      <c r="Q2022" s="771"/>
      <c r="R2022" s="771"/>
      <c r="S2022" s="771"/>
      <c r="T2022" s="771"/>
      <c r="U2022" s="771"/>
      <c r="V2022" s="771"/>
      <c r="W2022" s="771"/>
      <c r="X2022" s="772"/>
    </row>
    <row r="2023" spans="1:24" ht="15" customHeight="1">
      <c r="A2023" s="283"/>
      <c r="B2023" s="771" t="s">
        <v>159</v>
      </c>
      <c r="C2023" s="771"/>
      <c r="D2023" s="771" t="str">
        <f>IF('statement of marks'!$G$3="","",'statement of marks'!$G$3)</f>
        <v>6 A</v>
      </c>
      <c r="E2023" s="771"/>
      <c r="F2023" s="774"/>
      <c r="G2023" s="775" t="s">
        <v>160</v>
      </c>
      <c r="H2023" s="775"/>
      <c r="I2023" s="775"/>
      <c r="J2023" s="775">
        <f>IF('statement of marks'!D70="","",'statement of marks'!D70)</f>
        <v>864</v>
      </c>
      <c r="K2023" s="775"/>
      <c r="L2023" s="775"/>
      <c r="M2023" s="776" t="s">
        <v>79</v>
      </c>
      <c r="N2023" s="938"/>
      <c r="O2023" s="775"/>
      <c r="P2023" s="775"/>
      <c r="Q2023" s="775" t="str">
        <f>IF('statement of marks'!F70="","",'statement of marks'!F70)</f>
        <v/>
      </c>
      <c r="R2023" s="775"/>
      <c r="S2023" s="775"/>
      <c r="T2023" s="777"/>
      <c r="U2023" s="778" t="str">
        <f>IF('statement of marks'!$I$3="","",'statement of marks'!$I$3)</f>
        <v>SCHOOL DISE CODE</v>
      </c>
      <c r="V2023" s="779"/>
      <c r="W2023" s="779"/>
      <c r="X2023" s="780"/>
    </row>
    <row r="2024" spans="1:24" ht="15" customHeight="1">
      <c r="A2024" s="283"/>
      <c r="B2024" s="263" t="s">
        <v>172</v>
      </c>
      <c r="C2024" s="264"/>
      <c r="D2024" s="781" t="str">
        <f>IF('statement of marks'!G70="","",'statement of marks'!G70)</f>
        <v/>
      </c>
      <c r="E2024" s="782"/>
      <c r="F2024" s="782"/>
      <c r="G2024" s="834" t="str">
        <f>IF('statement of marks'!H70="","",'statement of marks'!H70)</f>
        <v/>
      </c>
      <c r="H2024" s="834"/>
      <c r="I2024" s="834"/>
      <c r="J2024" s="834"/>
      <c r="K2024" s="834"/>
      <c r="L2024" s="834"/>
      <c r="M2024" s="834"/>
      <c r="N2024" s="834"/>
      <c r="O2024" s="834"/>
      <c r="P2024" s="834"/>
      <c r="Q2024" s="834"/>
      <c r="R2024" s="834"/>
      <c r="S2024" s="834"/>
      <c r="T2024" s="835"/>
      <c r="U2024" s="774" t="str">
        <f>IF('statement of marks'!$J$3="","",'statement of marks'!$J$3)</f>
        <v>08291009401</v>
      </c>
      <c r="V2024" s="784"/>
      <c r="W2024" s="784"/>
      <c r="X2024" s="836"/>
    </row>
    <row r="2025" spans="1:24" ht="15" customHeight="1">
      <c r="A2025" s="283"/>
      <c r="B2025" s="265" t="s">
        <v>161</v>
      </c>
      <c r="C2025" s="266" t="s">
        <v>166</v>
      </c>
      <c r="D2025" s="837" t="s">
        <v>168</v>
      </c>
      <c r="E2025" s="837"/>
      <c r="F2025" s="837"/>
      <c r="G2025" s="837" t="s">
        <v>169</v>
      </c>
      <c r="H2025" s="837"/>
      <c r="I2025" s="837"/>
      <c r="J2025" s="837" t="s">
        <v>170</v>
      </c>
      <c r="K2025" s="837"/>
      <c r="L2025" s="837"/>
      <c r="M2025" s="838" t="s">
        <v>171</v>
      </c>
      <c r="N2025" s="838"/>
      <c r="O2025" s="838"/>
      <c r="P2025" s="838"/>
      <c r="Q2025" s="839" t="s">
        <v>217</v>
      </c>
      <c r="R2025" s="841" t="s">
        <v>91</v>
      </c>
      <c r="S2025" s="841"/>
      <c r="T2025" s="841"/>
      <c r="U2025" s="842"/>
      <c r="V2025" s="783" t="s">
        <v>218</v>
      </c>
      <c r="W2025" s="783"/>
      <c r="X2025" s="831"/>
    </row>
    <row r="2026" spans="1:24" ht="15" customHeight="1">
      <c r="A2026" s="283"/>
      <c r="B2026" s="265"/>
      <c r="C2026" s="266"/>
      <c r="D2026" s="267" t="s">
        <v>219</v>
      </c>
      <c r="E2026" s="267" t="s">
        <v>220</v>
      </c>
      <c r="F2026" s="268" t="s">
        <v>221</v>
      </c>
      <c r="G2026" s="267" t="s">
        <v>219</v>
      </c>
      <c r="H2026" s="267" t="s">
        <v>220</v>
      </c>
      <c r="I2026" s="268" t="s">
        <v>221</v>
      </c>
      <c r="J2026" s="267" t="s">
        <v>219</v>
      </c>
      <c r="K2026" s="267" t="s">
        <v>220</v>
      </c>
      <c r="L2026" s="268" t="s">
        <v>221</v>
      </c>
      <c r="M2026" s="267" t="s">
        <v>219</v>
      </c>
      <c r="N2026" s="943" t="s">
        <v>332</v>
      </c>
      <c r="O2026" s="267" t="s">
        <v>220</v>
      </c>
      <c r="P2026" s="268" t="s">
        <v>221</v>
      </c>
      <c r="Q2026" s="840"/>
      <c r="R2026" s="267" t="s">
        <v>219</v>
      </c>
      <c r="S2026" s="943" t="s">
        <v>332</v>
      </c>
      <c r="T2026" s="267" t="s">
        <v>220</v>
      </c>
      <c r="U2026" s="268" t="s">
        <v>221</v>
      </c>
      <c r="V2026" s="269" t="s">
        <v>26</v>
      </c>
      <c r="W2026" s="270" t="s">
        <v>222</v>
      </c>
      <c r="X2026" s="271" t="s">
        <v>69</v>
      </c>
    </row>
    <row r="2027" spans="1:24" ht="15" customHeight="1">
      <c r="A2027" s="284"/>
      <c r="B2027" s="832" t="s">
        <v>167</v>
      </c>
      <c r="C2027" s="833"/>
      <c r="D2027" s="272">
        <f>IF('statement of marks'!L$6="","",'statement of marks'!L$6)</f>
        <v>5</v>
      </c>
      <c r="E2027" s="272">
        <f>IF('statement of marks'!M$6="","",'statement of marks'!M$6)</f>
        <v>5</v>
      </c>
      <c r="F2027" s="273">
        <f>IF('statement of marks'!N$6="","",'statement of marks'!N$6)</f>
        <v>10</v>
      </c>
      <c r="G2027" s="272">
        <f>IF('statement of marks'!O$6="","",'statement of marks'!O$6)</f>
        <v>5</v>
      </c>
      <c r="H2027" s="272">
        <f>IF('statement of marks'!P$6="","",'statement of marks'!P$6)</f>
        <v>5</v>
      </c>
      <c r="I2027" s="273">
        <f>IF('statement of marks'!Q$6="","",'statement of marks'!Q$6)</f>
        <v>10</v>
      </c>
      <c r="J2027" s="272">
        <f>IF('statement of marks'!R$6="","",'statement of marks'!R$6)</f>
        <v>5</v>
      </c>
      <c r="K2027" s="272">
        <f>IF('statement of marks'!S$6="","",'statement of marks'!S$6)</f>
        <v>5</v>
      </c>
      <c r="L2027" s="273">
        <f>IF('statement of marks'!T$6="","",'statement of marks'!T$6)</f>
        <v>10</v>
      </c>
      <c r="M2027" s="272">
        <f>IF('statement of marks'!V$6="","",'statement of marks'!V$6)</f>
        <v>30</v>
      </c>
      <c r="N2027" s="944">
        <f>IF('statement of marks'!W$6="","",'statement of marks'!W$6)</f>
        <v>30</v>
      </c>
      <c r="O2027" s="272">
        <f>IF('statement of marks'!X$6="","",'statement of marks'!X$6)</f>
        <v>10</v>
      </c>
      <c r="P2027" s="273">
        <f>IF('statement of marks'!Y$6="","",'statement of marks'!Y$6)</f>
        <v>70</v>
      </c>
      <c r="Q2027" s="274">
        <f>IF('statement of marks'!Z$6="","",'statement of marks'!Z$6)</f>
        <v>100</v>
      </c>
      <c r="R2027" s="272">
        <f>IF('statement of marks'!AA$6="","",'statement of marks'!AA$6)</f>
        <v>40</v>
      </c>
      <c r="S2027" s="944">
        <f>IF('statement of marks'!AB$6="","",'statement of marks'!AB$6)</f>
        <v>40</v>
      </c>
      <c r="T2027" s="272">
        <f>IF('statement of marks'!AC$6="","",'statement of marks'!AC$6)</f>
        <v>20</v>
      </c>
      <c r="U2027" s="273">
        <f>IF('statement of marks'!AD$6="","",'statement of marks'!AD$6)</f>
        <v>100</v>
      </c>
      <c r="V2027" s="275">
        <f>IF('statement of marks'!AE$6="","",'statement of marks'!AE$6)</f>
        <v>200</v>
      </c>
      <c r="W2027" s="272" t="str">
        <f>IF('statement of marks'!AF$6="","",'statement of marks'!AF$6)</f>
        <v/>
      </c>
      <c r="X2027" s="276" t="str">
        <f>IF('statement of marks'!AG$6="","",'statement of marks'!AG$6)</f>
        <v/>
      </c>
    </row>
    <row r="2028" spans="1:24" ht="15" customHeight="1">
      <c r="A2028" s="283"/>
      <c r="B2028" s="774" t="str">
        <f>IF('statement of marks'!$L$3="","",'statement of marks'!$L$3)</f>
        <v>HINDI</v>
      </c>
      <c r="C2028" s="784"/>
      <c r="D2028" s="270">
        <f>IF('statement of marks'!L70="","",'statement of marks'!L70)</f>
        <v>5</v>
      </c>
      <c r="E2028" s="270">
        <f>IF('statement of marks'!M70="","",'statement of marks'!M70)</f>
        <v>5</v>
      </c>
      <c r="F2028" s="277">
        <f>IF('statement of marks'!N70="","",'statement of marks'!N70)</f>
        <v>10</v>
      </c>
      <c r="G2028" s="270">
        <f>IF('statement of marks'!O70="","",'statement of marks'!O70)</f>
        <v>5</v>
      </c>
      <c r="H2028" s="270">
        <f>IF('statement of marks'!P70="","",'statement of marks'!P70)</f>
        <v>5</v>
      </c>
      <c r="I2028" s="277">
        <f>IF('statement of marks'!Q70="","",'statement of marks'!Q70)</f>
        <v>10</v>
      </c>
      <c r="J2028" s="270">
        <f>IF('statement of marks'!R70="","",'statement of marks'!R70)</f>
        <v>5</v>
      </c>
      <c r="K2028" s="270">
        <f>IF('statement of marks'!S70="","",'statement of marks'!S70)</f>
        <v>5</v>
      </c>
      <c r="L2028" s="277">
        <f>IF('statement of marks'!T70="","",'statement of marks'!T70)</f>
        <v>10</v>
      </c>
      <c r="M2028" s="270">
        <f>IF('statement of marks'!V70="","",'statement of marks'!V70)</f>
        <v>27</v>
      </c>
      <c r="N2028" s="944">
        <f>IF('statement of marks'!W70="","",'statement of marks'!W70)</f>
        <v>27</v>
      </c>
      <c r="O2028" s="270">
        <f>IF('statement of marks'!X70="","",'statement of marks'!X70)</f>
        <v>7</v>
      </c>
      <c r="P2028" s="277">
        <f>IF('statement of marks'!Y70="","",'statement of marks'!Y70)</f>
        <v>61</v>
      </c>
      <c r="Q2028" s="278">
        <f>IF('statement of marks'!Z70="","",'statement of marks'!Z70)</f>
        <v>91</v>
      </c>
      <c r="R2028" s="270">
        <f>IF('statement of marks'!AA70="","",'statement of marks'!AA70)</f>
        <v>37</v>
      </c>
      <c r="S2028" s="944">
        <f>IF('statement of marks'!AB70="","",'statement of marks'!AB70)</f>
        <v>37</v>
      </c>
      <c r="T2028" s="270">
        <f>IF('statement of marks'!AC70="","",'statement of marks'!AC70)</f>
        <v>20</v>
      </c>
      <c r="U2028" s="277">
        <f>IF('statement of marks'!AD70="","",'statement of marks'!AD70)</f>
        <v>94</v>
      </c>
      <c r="V2028" s="279">
        <f>IF('statement of marks'!AE70="","",'statement of marks'!AE70)</f>
        <v>185</v>
      </c>
      <c r="W2028" s="270">
        <f>IF('statement of marks'!AF70="","",'statement of marks'!AF70)</f>
        <v>93</v>
      </c>
      <c r="X2028" s="271" t="str">
        <f>IF('statement of marks'!AG70="","",'statement of marks'!AG70)</f>
        <v>A</v>
      </c>
    </row>
    <row r="2029" spans="1:24" ht="15" customHeight="1">
      <c r="A2029" s="283"/>
      <c r="B2029" s="774" t="str">
        <f>IF('statement of marks'!$AJ$3="","",'statement of marks'!$AJ$3)</f>
        <v>ENGLISH</v>
      </c>
      <c r="C2029" s="784"/>
      <c r="D2029" s="270">
        <f>IF('statement of marks'!AJ70="","",'statement of marks'!AJ70)</f>
        <v>5</v>
      </c>
      <c r="E2029" s="270">
        <f>IF('statement of marks'!AK70="","",'statement of marks'!AK70)</f>
        <v>5</v>
      </c>
      <c r="F2029" s="277">
        <f>IF('statement of marks'!AL70="","",'statement of marks'!AL70)</f>
        <v>10</v>
      </c>
      <c r="G2029" s="270">
        <f>IF('statement of marks'!AM70="","",'statement of marks'!AM70)</f>
        <v>5</v>
      </c>
      <c r="H2029" s="270">
        <f>IF('statement of marks'!AN70="","",'statement of marks'!AN70)</f>
        <v>5</v>
      </c>
      <c r="I2029" s="277">
        <f>IF('statement of marks'!AO70="","",'statement of marks'!AO70)</f>
        <v>10</v>
      </c>
      <c r="J2029" s="270">
        <f>IF('statement of marks'!AP70="","",'statement of marks'!AP70)</f>
        <v>5</v>
      </c>
      <c r="K2029" s="270">
        <f>IF('statement of marks'!AQ70="","",'statement of marks'!AQ70)</f>
        <v>5</v>
      </c>
      <c r="L2029" s="277">
        <f>IF('statement of marks'!AR70="","",'statement of marks'!AR70)</f>
        <v>10</v>
      </c>
      <c r="M2029" s="270">
        <f>IF('statement of marks'!AT70="","",'statement of marks'!AT70)</f>
        <v>27</v>
      </c>
      <c r="N2029" s="944">
        <f>IF('statement of marks'!AU70="","",'statement of marks'!AU70)</f>
        <v>27</v>
      </c>
      <c r="O2029" s="270">
        <f>IF('statement of marks'!AV70="","",'statement of marks'!AV70)</f>
        <v>7</v>
      </c>
      <c r="P2029" s="277">
        <f>IF('statement of marks'!AW70="","",'statement of marks'!AW70)</f>
        <v>61</v>
      </c>
      <c r="Q2029" s="278">
        <f>IF('statement of marks'!AX70="","",'statement of marks'!AX70)</f>
        <v>91</v>
      </c>
      <c r="R2029" s="270">
        <f>IF('statement of marks'!AY70="","",'statement of marks'!AY70)</f>
        <v>37</v>
      </c>
      <c r="S2029" s="944">
        <f>IF('statement of marks'!AZ70="","",'statement of marks'!AZ70)</f>
        <v>37</v>
      </c>
      <c r="T2029" s="270">
        <f>IF('statement of marks'!BA70="","",'statement of marks'!BA70)</f>
        <v>20</v>
      </c>
      <c r="U2029" s="277">
        <f>IF('statement of marks'!BB70="","",'statement of marks'!BB70)</f>
        <v>94</v>
      </c>
      <c r="V2029" s="279">
        <f>IF('statement of marks'!BC70="","",'statement of marks'!BC70)</f>
        <v>185</v>
      </c>
      <c r="W2029" s="270">
        <f>IF('statement of marks'!BD70="","",'statement of marks'!BD70)</f>
        <v>93</v>
      </c>
      <c r="X2029" s="271" t="str">
        <f>IF('statement of marks'!BE70="","",'statement of marks'!BE70)</f>
        <v>A</v>
      </c>
    </row>
    <row r="2030" spans="1:24" ht="15" customHeight="1">
      <c r="A2030" s="283"/>
      <c r="B2030" s="774" t="str">
        <f>IF('statement of marks'!BH70="s","SANSKRIT",IF('statement of marks'!BH70="u","URDU",IF('statement of marks'!BH70="g","GUJRATI",IF('statement of marks'!BH70="p","PUNJABI",IF('statement of marks'!BH70="sd","fla/kh","THIRD LANGUAGE")))))</f>
        <v>SANSKRIT</v>
      </c>
      <c r="C2030" s="784"/>
      <c r="D2030" s="270">
        <f>IF('statement of marks'!BI70="","",'statement of marks'!BI70)</f>
        <v>5</v>
      </c>
      <c r="E2030" s="270">
        <f>IF('statement of marks'!BJ70="","",'statement of marks'!BJ70)</f>
        <v>5</v>
      </c>
      <c r="F2030" s="277">
        <f>IF('statement of marks'!BK70="","",'statement of marks'!BK70)</f>
        <v>10</v>
      </c>
      <c r="G2030" s="270">
        <f>IF('statement of marks'!BL70="","",'statement of marks'!BL70)</f>
        <v>5</v>
      </c>
      <c r="H2030" s="270">
        <f>IF('statement of marks'!BM70="","",'statement of marks'!BM70)</f>
        <v>5</v>
      </c>
      <c r="I2030" s="277">
        <f>IF('statement of marks'!BN70="","",'statement of marks'!BN70)</f>
        <v>10</v>
      </c>
      <c r="J2030" s="270">
        <f>IF('statement of marks'!BO70="","",'statement of marks'!BO70)</f>
        <v>5</v>
      </c>
      <c r="K2030" s="270">
        <f>IF('statement of marks'!BP70="","",'statement of marks'!BP70)</f>
        <v>5</v>
      </c>
      <c r="L2030" s="277">
        <f>IF('statement of marks'!BQ70="","",'statement of marks'!BQ70)</f>
        <v>10</v>
      </c>
      <c r="M2030" s="270">
        <f>IF('statement of marks'!BS70="","",'statement of marks'!BS70)</f>
        <v>50</v>
      </c>
      <c r="N2030" s="944"/>
      <c r="O2030" s="270">
        <f>IF('statement of marks'!BT70="","",'statement of marks'!BT70)</f>
        <v>20</v>
      </c>
      <c r="P2030" s="277">
        <f>IF('statement of marks'!BU70="","",'statement of marks'!BU70)</f>
        <v>70</v>
      </c>
      <c r="Q2030" s="278">
        <f>IF('statement of marks'!BV70="","",'statement of marks'!BV70)</f>
        <v>100</v>
      </c>
      <c r="R2030" s="270">
        <f>IF('statement of marks'!BW70="","",'statement of marks'!BW70)</f>
        <v>70</v>
      </c>
      <c r="S2030" s="944"/>
      <c r="T2030" s="270">
        <f>IF('statement of marks'!BX70="","",'statement of marks'!BX70)</f>
        <v>30</v>
      </c>
      <c r="U2030" s="277">
        <f>IF('statement of marks'!BY70="","",'statement of marks'!BY70)</f>
        <v>100</v>
      </c>
      <c r="V2030" s="279">
        <f>IF('statement of marks'!BZ70="","",'statement of marks'!BZ70)</f>
        <v>200</v>
      </c>
      <c r="W2030" s="270">
        <f>IF('statement of marks'!CA70="","",'statement of marks'!CA70)</f>
        <v>100</v>
      </c>
      <c r="X2030" s="271" t="str">
        <f>IF('statement of marks'!CB70="","",'statement of marks'!CB70)</f>
        <v>A</v>
      </c>
    </row>
    <row r="2031" spans="1:24" ht="15" customHeight="1">
      <c r="A2031" s="283"/>
      <c r="B2031" s="774" t="str">
        <f>IF('statement of marks'!$CE$3="","",'statement of marks'!$CE$3)</f>
        <v>MATHEMATICS</v>
      </c>
      <c r="C2031" s="784"/>
      <c r="D2031" s="270">
        <f>IF('statement of marks'!CE70="","",'statement of marks'!CE70)</f>
        <v>5</v>
      </c>
      <c r="E2031" s="270">
        <f>IF('statement of marks'!CF70="","",'statement of marks'!CF70)</f>
        <v>5</v>
      </c>
      <c r="F2031" s="277">
        <f>IF('statement of marks'!CG70="","",'statement of marks'!CG70)</f>
        <v>10</v>
      </c>
      <c r="G2031" s="270">
        <f>IF('statement of marks'!CH70="","",'statement of marks'!CH70)</f>
        <v>5</v>
      </c>
      <c r="H2031" s="270">
        <f>IF('statement of marks'!CI70="","",'statement of marks'!CI70)</f>
        <v>5</v>
      </c>
      <c r="I2031" s="277">
        <f>IF('statement of marks'!CJ70="","",'statement of marks'!CJ70)</f>
        <v>10</v>
      </c>
      <c r="J2031" s="270">
        <f>IF('statement of marks'!CK70="","",'statement of marks'!CK70)</f>
        <v>5</v>
      </c>
      <c r="K2031" s="270">
        <f>IF('statement of marks'!CL70="","",'statement of marks'!CL70)</f>
        <v>5</v>
      </c>
      <c r="L2031" s="277">
        <f>IF('statement of marks'!CM70="","",'statement of marks'!CM70)</f>
        <v>10</v>
      </c>
      <c r="M2031" s="270">
        <f>IF('statement of marks'!CO70="","",'statement of marks'!CO70)</f>
        <v>27</v>
      </c>
      <c r="N2031" s="944">
        <f>IF('statement of marks'!CP70="","",'statement of marks'!CP70)</f>
        <v>27</v>
      </c>
      <c r="O2031" s="270">
        <f>IF('statement of marks'!CQ70="","",'statement of marks'!CQ70)</f>
        <v>7</v>
      </c>
      <c r="P2031" s="277">
        <f>IF('statement of marks'!CR70="","",'statement of marks'!CR70)</f>
        <v>61</v>
      </c>
      <c r="Q2031" s="278">
        <f>IF('statement of marks'!CS70="","",'statement of marks'!CS70)</f>
        <v>91</v>
      </c>
      <c r="R2031" s="270">
        <f>IF('statement of marks'!CT70="","",'statement of marks'!CT70)</f>
        <v>37</v>
      </c>
      <c r="S2031" s="944">
        <f>IF('statement of marks'!CU70="","",'statement of marks'!CU70)</f>
        <v>37</v>
      </c>
      <c r="T2031" s="270">
        <f>IF('statement of marks'!CV70="","",'statement of marks'!CV70)</f>
        <v>20</v>
      </c>
      <c r="U2031" s="277">
        <f>IF('statement of marks'!CW70="","",'statement of marks'!CW70)</f>
        <v>94</v>
      </c>
      <c r="V2031" s="279">
        <f>IF('statement of marks'!CX70="","",'statement of marks'!CX70)</f>
        <v>185</v>
      </c>
      <c r="W2031" s="270">
        <f>IF('statement of marks'!CY70="","",'statement of marks'!CY70)</f>
        <v>93</v>
      </c>
      <c r="X2031" s="271" t="str">
        <f>IF('statement of marks'!CZ70="","",'statement of marks'!CZ70)</f>
        <v>A</v>
      </c>
    </row>
    <row r="2032" spans="1:24" ht="15" customHeight="1">
      <c r="A2032" s="283"/>
      <c r="B2032" s="774" t="str">
        <f>IF('statement of marks'!$DC$3="","",'statement of marks'!$DC$3)</f>
        <v>SCIENCE</v>
      </c>
      <c r="C2032" s="784"/>
      <c r="D2032" s="270">
        <f>IF('statement of marks'!DC70="","",'statement of marks'!DC70)</f>
        <v>5</v>
      </c>
      <c r="E2032" s="270">
        <f>IF('statement of marks'!DD70="","",'statement of marks'!DD70)</f>
        <v>5</v>
      </c>
      <c r="F2032" s="277">
        <f>IF('statement of marks'!DE70="","",'statement of marks'!DE70)</f>
        <v>10</v>
      </c>
      <c r="G2032" s="270">
        <f>IF('statement of marks'!DF70="","",'statement of marks'!DF70)</f>
        <v>5</v>
      </c>
      <c r="H2032" s="270">
        <f>IF('statement of marks'!DG70="","",'statement of marks'!DG70)</f>
        <v>5</v>
      </c>
      <c r="I2032" s="277">
        <f>IF('statement of marks'!DH70="","",'statement of marks'!DH70)</f>
        <v>10</v>
      </c>
      <c r="J2032" s="270">
        <f>IF('statement of marks'!DI70="","",'statement of marks'!DI70)</f>
        <v>5</v>
      </c>
      <c r="K2032" s="270">
        <f>IF('statement of marks'!DJ70="","",'statement of marks'!DJ70)</f>
        <v>5</v>
      </c>
      <c r="L2032" s="277">
        <f>IF('statement of marks'!DK70="","",'statement of marks'!DK70)</f>
        <v>10</v>
      </c>
      <c r="M2032" s="270">
        <f>IF('statement of marks'!DM70="","",'statement of marks'!DM70)</f>
        <v>50</v>
      </c>
      <c r="N2032" s="944"/>
      <c r="O2032" s="270">
        <f>IF('statement of marks'!DN70="","",'statement of marks'!DN70)</f>
        <v>20</v>
      </c>
      <c r="P2032" s="277">
        <f>IF('statement of marks'!DO70="","",'statement of marks'!DO70)</f>
        <v>70</v>
      </c>
      <c r="Q2032" s="278">
        <f>IF('statement of marks'!DP70="","",'statement of marks'!DP70)</f>
        <v>100</v>
      </c>
      <c r="R2032" s="270">
        <f>IF('statement of marks'!DQ70="","",'statement of marks'!DQ70)</f>
        <v>70</v>
      </c>
      <c r="S2032" s="944"/>
      <c r="T2032" s="270">
        <f>IF('statement of marks'!DR70="","",'statement of marks'!DR70)</f>
        <v>30</v>
      </c>
      <c r="U2032" s="277">
        <f>IF('statement of marks'!DS70="","",'statement of marks'!DS70)</f>
        <v>100</v>
      </c>
      <c r="V2032" s="279">
        <f>IF('statement of marks'!DT70="","",'statement of marks'!DT70)</f>
        <v>200</v>
      </c>
      <c r="W2032" s="270">
        <f>IF('statement of marks'!DU70="","",'statement of marks'!DU70)</f>
        <v>100</v>
      </c>
      <c r="X2032" s="271" t="str">
        <f>IF('statement of marks'!DV70="","",'statement of marks'!DV70)</f>
        <v>A</v>
      </c>
    </row>
    <row r="2033" spans="1:24" ht="15" customHeight="1">
      <c r="A2033" s="283"/>
      <c r="B2033" s="774" t="str">
        <f>IF('statement of marks'!$DY$3="","",'statement of marks'!$DY$3)</f>
        <v>SOCIAL STUDIES</v>
      </c>
      <c r="C2033" s="784"/>
      <c r="D2033" s="270">
        <f>IF('statement of marks'!DY70="","",'statement of marks'!DY70)</f>
        <v>5</v>
      </c>
      <c r="E2033" s="270">
        <f>IF('statement of marks'!DZ70="","",'statement of marks'!DZ70)</f>
        <v>5</v>
      </c>
      <c r="F2033" s="277">
        <f>IF('statement of marks'!EA70="","",'statement of marks'!EA70)</f>
        <v>10</v>
      </c>
      <c r="G2033" s="270">
        <f>IF('statement of marks'!EB70="","",'statement of marks'!EB70)</f>
        <v>5</v>
      </c>
      <c r="H2033" s="270">
        <f>IF('statement of marks'!EC70="","",'statement of marks'!EC70)</f>
        <v>5</v>
      </c>
      <c r="I2033" s="277">
        <f>IF('statement of marks'!ED70="","",'statement of marks'!ED70)</f>
        <v>10</v>
      </c>
      <c r="J2033" s="270">
        <f>IF('statement of marks'!EE70="","",'statement of marks'!EE70)</f>
        <v>5</v>
      </c>
      <c r="K2033" s="270">
        <f>IF('statement of marks'!EF70="","",'statement of marks'!EF70)</f>
        <v>5</v>
      </c>
      <c r="L2033" s="277">
        <f>IF('statement of marks'!EG70="","",'statement of marks'!EG70)</f>
        <v>10</v>
      </c>
      <c r="M2033" s="270">
        <f>IF('statement of marks'!EI70="","",'statement of marks'!EI70)</f>
        <v>50</v>
      </c>
      <c r="N2033" s="944"/>
      <c r="O2033" s="270">
        <f>IF('statement of marks'!EJ70="","",'statement of marks'!EJ70)</f>
        <v>20</v>
      </c>
      <c r="P2033" s="277">
        <f>IF('statement of marks'!EK70="","",'statement of marks'!EK70)</f>
        <v>70</v>
      </c>
      <c r="Q2033" s="278">
        <f>IF('statement of marks'!EL70="","",'statement of marks'!EL70)</f>
        <v>100</v>
      </c>
      <c r="R2033" s="270">
        <f>IF('statement of marks'!EM70="","",'statement of marks'!EM70)</f>
        <v>70</v>
      </c>
      <c r="S2033" s="944"/>
      <c r="T2033" s="270">
        <f>IF('statement of marks'!EN70="","",'statement of marks'!EN70)</f>
        <v>30</v>
      </c>
      <c r="U2033" s="277">
        <f>IF('statement of marks'!EO70="","",'statement of marks'!EO70)</f>
        <v>100</v>
      </c>
      <c r="V2033" s="279">
        <f>IF('statement of marks'!EP70="","",'statement of marks'!EP70)</f>
        <v>200</v>
      </c>
      <c r="W2033" s="270">
        <f>IF('statement of marks'!EQ70="","",'statement of marks'!EQ70)</f>
        <v>100</v>
      </c>
      <c r="X2033" s="271" t="str">
        <f>IF('statement of marks'!ER70="","",'statement of marks'!ER70)</f>
        <v>A</v>
      </c>
    </row>
    <row r="2034" spans="1:24" ht="15" customHeight="1">
      <c r="A2034" s="283"/>
      <c r="B2034" s="774" t="s">
        <v>173</v>
      </c>
      <c r="C2034" s="784"/>
      <c r="D2034" s="792" t="s">
        <v>168</v>
      </c>
      <c r="E2034" s="792"/>
      <c r="F2034" s="792"/>
      <c r="G2034" s="792" t="s">
        <v>169</v>
      </c>
      <c r="H2034" s="792"/>
      <c r="I2034" s="792"/>
      <c r="J2034" s="792" t="s">
        <v>178</v>
      </c>
      <c r="K2034" s="792"/>
      <c r="L2034" s="792"/>
      <c r="M2034" s="792" t="s">
        <v>170</v>
      </c>
      <c r="N2034" s="792"/>
      <c r="O2034" s="792"/>
      <c r="P2034" s="792"/>
      <c r="Q2034" s="792" t="s">
        <v>223</v>
      </c>
      <c r="R2034" s="792"/>
      <c r="S2034" s="792"/>
      <c r="T2034" s="792"/>
      <c r="U2034" s="280"/>
      <c r="V2034" s="792" t="s">
        <v>218</v>
      </c>
      <c r="W2034" s="792"/>
      <c r="X2034" s="827"/>
    </row>
    <row r="2035" spans="1:24" ht="15" customHeight="1">
      <c r="A2035" s="284"/>
      <c r="B2035" s="828" t="s">
        <v>167</v>
      </c>
      <c r="C2035" s="829"/>
      <c r="D2035" s="830">
        <f>IF('statement of marks'!EU$6="","",'statement of marks'!EU$6)</f>
        <v>20</v>
      </c>
      <c r="E2035" s="830"/>
      <c r="F2035" s="830"/>
      <c r="G2035" s="830">
        <f>IF('statement of marks'!EV$6="","",'statement of marks'!EV$6)</f>
        <v>20</v>
      </c>
      <c r="H2035" s="830"/>
      <c r="I2035" s="830"/>
      <c r="J2035" s="830">
        <f>IF('statement of marks'!EX$6="","",'statement of marks'!EX$6)</f>
        <v>20</v>
      </c>
      <c r="K2035" s="830"/>
      <c r="L2035" s="830"/>
      <c r="M2035" s="830">
        <f>IF('statement of marks'!EW$6="","",'statement of marks'!EW$6)</f>
        <v>20</v>
      </c>
      <c r="N2035" s="830"/>
      <c r="O2035" s="830"/>
      <c r="P2035" s="830"/>
      <c r="Q2035" s="830">
        <f>IF('statement of marks'!EY$6="","",'statement of marks'!EY$6)</f>
        <v>20</v>
      </c>
      <c r="R2035" s="830"/>
      <c r="S2035" s="830"/>
      <c r="T2035" s="830"/>
      <c r="U2035" s="289"/>
      <c r="V2035" s="272">
        <f>IF('statement of marks'!EZ$6="","",'statement of marks'!EZ$6)</f>
        <v>100</v>
      </c>
      <c r="W2035" s="272" t="s">
        <v>222</v>
      </c>
      <c r="X2035" s="276" t="s">
        <v>69</v>
      </c>
    </row>
    <row r="2036" spans="1:24" ht="15" customHeight="1">
      <c r="A2036" s="283"/>
      <c r="B2036" s="774" t="str">
        <f>IF('statement of marks'!$EU$3="","",'statement of marks'!$EU$3)</f>
        <v>WORK EXPERIENCE</v>
      </c>
      <c r="C2036" s="784"/>
      <c r="D2036" s="783">
        <f>IF('statement of marks'!EU70="","",'statement of marks'!EU70)</f>
        <v>20</v>
      </c>
      <c r="E2036" s="783"/>
      <c r="F2036" s="783"/>
      <c r="G2036" s="783">
        <f>IF('statement of marks'!EV70="","",'statement of marks'!EV70)</f>
        <v>20</v>
      </c>
      <c r="H2036" s="783"/>
      <c r="I2036" s="783"/>
      <c r="J2036" s="783">
        <f>IF('statement of marks'!EX70="","",'statement of marks'!EX70)</f>
        <v>20</v>
      </c>
      <c r="K2036" s="783"/>
      <c r="L2036" s="783"/>
      <c r="M2036" s="783">
        <f>IF('statement of marks'!EW70="","",'statement of marks'!EW70)</f>
        <v>20</v>
      </c>
      <c r="N2036" s="783"/>
      <c r="O2036" s="783"/>
      <c r="P2036" s="783"/>
      <c r="Q2036" s="783">
        <f>IF('statement of marks'!EY70="","",'statement of marks'!EY70)</f>
        <v>20</v>
      </c>
      <c r="R2036" s="783"/>
      <c r="S2036" s="783"/>
      <c r="T2036" s="783"/>
      <c r="U2036" s="280"/>
      <c r="V2036" s="280">
        <f>IF('statement of marks'!EZ70="","",'statement of marks'!EZ70)</f>
        <v>100</v>
      </c>
      <c r="W2036" s="280">
        <f>IF('statement of marks'!FA70="","",'statement of marks'!FA70)</f>
        <v>100</v>
      </c>
      <c r="X2036" s="281" t="str">
        <f>IF('statement of marks'!FB70="","",'statement of marks'!FB70)</f>
        <v>A</v>
      </c>
    </row>
    <row r="2037" spans="1:24" ht="15" customHeight="1">
      <c r="A2037" s="283"/>
      <c r="B2037" s="774" t="str">
        <f>IF('statement of marks'!$FE$3="","",'statement of marks'!$FE$3)</f>
        <v>ART EDUCATION</v>
      </c>
      <c r="C2037" s="784"/>
      <c r="D2037" s="783">
        <f>IF('statement of marks'!FE70="","",'statement of marks'!FE70)</f>
        <v>20</v>
      </c>
      <c r="E2037" s="783"/>
      <c r="F2037" s="783"/>
      <c r="G2037" s="783">
        <f>IF('statement of marks'!FF70="","",'statement of marks'!FF70)</f>
        <v>20</v>
      </c>
      <c r="H2037" s="783"/>
      <c r="I2037" s="783"/>
      <c r="J2037" s="783">
        <f>IF('statement of marks'!FH70="","",'statement of marks'!FH70)</f>
        <v>20</v>
      </c>
      <c r="K2037" s="783"/>
      <c r="L2037" s="783"/>
      <c r="M2037" s="783">
        <f>IF('statement of marks'!FG70="","",'statement of marks'!FG70)</f>
        <v>20</v>
      </c>
      <c r="N2037" s="783"/>
      <c r="O2037" s="783"/>
      <c r="P2037" s="783"/>
      <c r="Q2037" s="783">
        <f>IF('statement of marks'!FI70="","",'statement of marks'!FI70)</f>
        <v>20</v>
      </c>
      <c r="R2037" s="783"/>
      <c r="S2037" s="783"/>
      <c r="T2037" s="783"/>
      <c r="U2037" s="280"/>
      <c r="V2037" s="280">
        <f>IF('statement of marks'!FJ70="","",'statement of marks'!FJ70)</f>
        <v>100</v>
      </c>
      <c r="W2037" s="280">
        <f>IF('statement of marks'!FK70="","",'statement of marks'!FK70)</f>
        <v>100</v>
      </c>
      <c r="X2037" s="281" t="str">
        <f>IF('statement of marks'!FL70="","",'statement of marks'!FL70)</f>
        <v>A</v>
      </c>
    </row>
    <row r="2038" spans="1:24" ht="15" customHeight="1">
      <c r="A2038" s="283"/>
      <c r="B2038" s="774" t="str">
        <f>IF('statement of marks'!$FO$3="","",'statement of marks'!$FO$3)</f>
        <v>PHYSICIAL EDUCATION</v>
      </c>
      <c r="C2038" s="784"/>
      <c r="D2038" s="783">
        <f>IF('statement of marks'!FO70="","",'statement of marks'!FO70)</f>
        <v>20</v>
      </c>
      <c r="E2038" s="783"/>
      <c r="F2038" s="783"/>
      <c r="G2038" s="783">
        <f>IF('statement of marks'!FP70="","",'statement of marks'!FP70)</f>
        <v>20</v>
      </c>
      <c r="H2038" s="783"/>
      <c r="I2038" s="783"/>
      <c r="J2038" s="783">
        <f>IF('statement of marks'!FR70="","",'statement of marks'!FR70)</f>
        <v>20</v>
      </c>
      <c r="K2038" s="783"/>
      <c r="L2038" s="783"/>
      <c r="M2038" s="783">
        <f>IF('statement of marks'!FQ70="","",'statement of marks'!FQ70)</f>
        <v>20</v>
      </c>
      <c r="N2038" s="783"/>
      <c r="O2038" s="783"/>
      <c r="P2038" s="783"/>
      <c r="Q2038" s="783">
        <f>IF('statement of marks'!FS70="","",'statement of marks'!FS70)</f>
        <v>20</v>
      </c>
      <c r="R2038" s="783"/>
      <c r="S2038" s="783"/>
      <c r="T2038" s="783"/>
      <c r="U2038" s="280"/>
      <c r="V2038" s="280">
        <f>IF('statement of marks'!FT70="","",'statement of marks'!FT70)</f>
        <v>100</v>
      </c>
      <c r="W2038" s="280">
        <f>IF('statement of marks'!FU70="","",'statement of marks'!FU70)</f>
        <v>100</v>
      </c>
      <c r="X2038" s="281" t="str">
        <f>IF('statement of marks'!FV70="","",'statement of marks'!FV70)</f>
        <v>A</v>
      </c>
    </row>
    <row r="2039" spans="1:24" ht="15" customHeight="1">
      <c r="A2039" s="283"/>
      <c r="B2039" s="771" t="s">
        <v>174</v>
      </c>
      <c r="C2039" s="774"/>
      <c r="D2039" s="792" t="str">
        <f>details!$DZ$3</f>
        <v>AUGUST</v>
      </c>
      <c r="E2039" s="792"/>
      <c r="F2039" s="792"/>
      <c r="G2039" s="792" t="str">
        <f>details!$ED$3</f>
        <v>OCTOBER</v>
      </c>
      <c r="H2039" s="792"/>
      <c r="I2039" s="792"/>
      <c r="J2039" s="792" t="str">
        <f>details!$EL$3</f>
        <v>FEBURARY</v>
      </c>
      <c r="K2039" s="792"/>
      <c r="L2039" s="792"/>
      <c r="M2039" s="792" t="str">
        <f>details!$EH$3</f>
        <v>DECEMBER</v>
      </c>
      <c r="N2039" s="792"/>
      <c r="O2039" s="792"/>
      <c r="P2039" s="792"/>
      <c r="Q2039" s="792" t="str">
        <f>details!$EP$3</f>
        <v>GRAND TOAL</v>
      </c>
      <c r="R2039" s="792"/>
      <c r="S2039" s="792"/>
      <c r="T2039" s="792"/>
      <c r="U2039" s="759" t="s">
        <v>119</v>
      </c>
      <c r="V2039" s="760"/>
      <c r="W2039" s="760"/>
      <c r="X2039" s="761"/>
    </row>
    <row r="2040" spans="1:24" ht="15" customHeight="1">
      <c r="A2040" s="283"/>
      <c r="B2040" s="774" t="s">
        <v>176</v>
      </c>
      <c r="C2040" s="784"/>
      <c r="D2040" s="826" t="str">
        <f>IF(details!EA70="","",details!EA70)</f>
        <v/>
      </c>
      <c r="E2040" s="826"/>
      <c r="F2040" s="826"/>
      <c r="G2040" s="826" t="str">
        <f>IF(details!EE70="","",details!EE70)</f>
        <v/>
      </c>
      <c r="H2040" s="826"/>
      <c r="I2040" s="826"/>
      <c r="J2040" s="826" t="str">
        <f>IF(details!EM70="","",details!EM70)</f>
        <v/>
      </c>
      <c r="K2040" s="826"/>
      <c r="L2040" s="826"/>
      <c r="M2040" s="826" t="str">
        <f>IF(details!EI70="","",details!EI70)</f>
        <v/>
      </c>
      <c r="N2040" s="826"/>
      <c r="O2040" s="826"/>
      <c r="P2040" s="826"/>
      <c r="Q2040" s="826" t="str">
        <f>IF(details!EQ70="","",details!EQ70)</f>
        <v/>
      </c>
      <c r="R2040" s="826"/>
      <c r="S2040" s="826"/>
      <c r="T2040" s="826"/>
      <c r="U2040" s="762">
        <f>'statement of marks'!$HL$108</f>
        <v>45046</v>
      </c>
      <c r="V2040" s="763"/>
      <c r="W2040" s="763"/>
      <c r="X2040" s="764"/>
    </row>
    <row r="2041" spans="1:24" ht="15" customHeight="1">
      <c r="A2041" s="283"/>
      <c r="B2041" s="823" t="s">
        <v>175</v>
      </c>
      <c r="C2041" s="824"/>
      <c r="D2041" s="825" t="str">
        <f>IF(details!DZ70="","",details!DZ70)</f>
        <v/>
      </c>
      <c r="E2041" s="825"/>
      <c r="F2041" s="825"/>
      <c r="G2041" s="825" t="str">
        <f>IF(details!ED70="","",details!ED70)</f>
        <v/>
      </c>
      <c r="H2041" s="825"/>
      <c r="I2041" s="825"/>
      <c r="J2041" s="825" t="str">
        <f>IF(details!EL70="","",details!EL70)</f>
        <v/>
      </c>
      <c r="K2041" s="825"/>
      <c r="L2041" s="825"/>
      <c r="M2041" s="825" t="str">
        <f>IF(details!EH70="","",details!EH70)</f>
        <v/>
      </c>
      <c r="N2041" s="825"/>
      <c r="O2041" s="825"/>
      <c r="P2041" s="825"/>
      <c r="Q2041" s="825" t="str">
        <f>IF(details!EP70="","",details!EP70)</f>
        <v/>
      </c>
      <c r="R2041" s="825"/>
      <c r="S2041" s="825"/>
      <c r="T2041" s="825"/>
      <c r="U2041" s="759"/>
      <c r="V2041" s="760"/>
      <c r="W2041" s="760"/>
      <c r="X2041" s="761"/>
    </row>
    <row r="2042" spans="1:24" ht="15" customHeight="1">
      <c r="A2042" s="816"/>
      <c r="B2042" s="818" t="s">
        <v>235</v>
      </c>
      <c r="C2042" s="819"/>
      <c r="D2042" s="813" t="s">
        <v>190</v>
      </c>
      <c r="E2042" s="813"/>
      <c r="F2042" s="813"/>
      <c r="G2042" s="813" t="s">
        <v>191</v>
      </c>
      <c r="H2042" s="813"/>
      <c r="I2042" s="813"/>
      <c r="J2042" s="813" t="s">
        <v>148</v>
      </c>
      <c r="K2042" s="813"/>
      <c r="L2042" s="813"/>
      <c r="M2042" s="813" t="s">
        <v>224</v>
      </c>
      <c r="N2042" s="813"/>
      <c r="O2042" s="813"/>
      <c r="P2042" s="813"/>
      <c r="Q2042" s="822" t="s">
        <v>196</v>
      </c>
      <c r="R2042" s="822"/>
      <c r="S2042" s="822"/>
      <c r="T2042" s="822"/>
      <c r="U2042" s="813" t="s">
        <v>233</v>
      </c>
      <c r="V2042" s="813"/>
      <c r="W2042" s="813"/>
      <c r="X2042" s="815"/>
    </row>
    <row r="2043" spans="1:24" ht="15" customHeight="1">
      <c r="A2043" s="817"/>
      <c r="B2043" s="820"/>
      <c r="C2043" s="821"/>
      <c r="D2043" s="813">
        <f>'statement of marks'!HJ70</f>
        <v>1200</v>
      </c>
      <c r="E2043" s="813"/>
      <c r="F2043" s="813"/>
      <c r="G2043" s="813">
        <f>'statement of marks'!HK70</f>
        <v>1155</v>
      </c>
      <c r="H2043" s="813"/>
      <c r="I2043" s="813"/>
      <c r="J2043" s="814">
        <f>'statement of marks'!HL70</f>
        <v>96.25</v>
      </c>
      <c r="K2043" s="814"/>
      <c r="L2043" s="814"/>
      <c r="M2043" s="813" t="str">
        <f>'statement of marks'!HO70</f>
        <v>A</v>
      </c>
      <c r="N2043" s="813"/>
      <c r="O2043" s="813"/>
      <c r="P2043" s="813"/>
      <c r="Q2043" s="813">
        <f>'statement of marks'!HN70</f>
        <v>3.0000000000000004</v>
      </c>
      <c r="R2043" s="813"/>
      <c r="S2043" s="813"/>
      <c r="T2043" s="813"/>
      <c r="U2043" s="813" t="str">
        <f>'statement of marks'!HI70</f>
        <v>PASSED</v>
      </c>
      <c r="V2043" s="813"/>
      <c r="W2043" s="813"/>
      <c r="X2043" s="815"/>
    </row>
    <row r="2044" spans="1:24" ht="15" customHeight="1">
      <c r="A2044" s="283"/>
      <c r="B2044" s="811" t="s">
        <v>177</v>
      </c>
      <c r="C2044" s="812"/>
      <c r="D2044" s="792"/>
      <c r="E2044" s="792"/>
      <c r="F2044" s="792"/>
      <c r="G2044" s="792"/>
      <c r="H2044" s="792"/>
      <c r="I2044" s="792"/>
      <c r="J2044" s="792"/>
      <c r="K2044" s="792"/>
      <c r="L2044" s="792"/>
      <c r="M2044" s="792"/>
      <c r="N2044" s="792"/>
      <c r="O2044" s="792"/>
      <c r="P2044" s="792"/>
      <c r="Q2044" s="792"/>
      <c r="R2044" s="792"/>
      <c r="S2044" s="792"/>
      <c r="T2044" s="792"/>
      <c r="U2044" s="793"/>
      <c r="V2044" s="794"/>
      <c r="W2044" s="794"/>
      <c r="X2044" s="804"/>
    </row>
    <row r="2045" spans="1:24" ht="15" customHeight="1">
      <c r="A2045" s="283"/>
      <c r="B2045" s="809" t="s">
        <v>162</v>
      </c>
      <c r="C2045" s="810"/>
      <c r="D2045" s="792"/>
      <c r="E2045" s="792"/>
      <c r="F2045" s="792"/>
      <c r="G2045" s="792"/>
      <c r="H2045" s="792"/>
      <c r="I2045" s="792"/>
      <c r="J2045" s="792"/>
      <c r="K2045" s="792"/>
      <c r="L2045" s="792"/>
      <c r="M2045" s="792"/>
      <c r="N2045" s="792"/>
      <c r="O2045" s="792"/>
      <c r="P2045" s="792"/>
      <c r="Q2045" s="792"/>
      <c r="R2045" s="792"/>
      <c r="S2045" s="792"/>
      <c r="T2045" s="792"/>
      <c r="U2045" s="796"/>
      <c r="V2045" s="797"/>
      <c r="W2045" s="797"/>
      <c r="X2045" s="805"/>
    </row>
    <row r="2046" spans="1:24" ht="15" customHeight="1">
      <c r="A2046" s="283"/>
      <c r="B2046" s="811" t="s">
        <v>163</v>
      </c>
      <c r="C2046" s="812"/>
      <c r="D2046" s="792"/>
      <c r="E2046" s="792"/>
      <c r="F2046" s="792"/>
      <c r="G2046" s="792"/>
      <c r="H2046" s="792"/>
      <c r="I2046" s="792"/>
      <c r="J2046" s="792"/>
      <c r="K2046" s="792"/>
      <c r="L2046" s="792"/>
      <c r="M2046" s="792"/>
      <c r="N2046" s="792"/>
      <c r="O2046" s="792"/>
      <c r="P2046" s="792"/>
      <c r="Q2046" s="793" t="s">
        <v>225</v>
      </c>
      <c r="R2046" s="794"/>
      <c r="S2046" s="794"/>
      <c r="T2046" s="795"/>
      <c r="U2046" s="806"/>
      <c r="V2046" s="807"/>
      <c r="W2046" s="807"/>
      <c r="X2046" s="808"/>
    </row>
    <row r="2047" spans="1:24" ht="15" customHeight="1">
      <c r="A2047" s="283"/>
      <c r="B2047" s="802" t="s">
        <v>164</v>
      </c>
      <c r="C2047" s="803"/>
      <c r="D2047" s="792"/>
      <c r="E2047" s="792"/>
      <c r="F2047" s="792"/>
      <c r="G2047" s="792"/>
      <c r="H2047" s="792"/>
      <c r="I2047" s="792"/>
      <c r="J2047" s="792"/>
      <c r="K2047" s="792"/>
      <c r="L2047" s="792"/>
      <c r="M2047" s="792"/>
      <c r="N2047" s="792"/>
      <c r="O2047" s="792"/>
      <c r="P2047" s="792"/>
      <c r="Q2047" s="796"/>
      <c r="R2047" s="797"/>
      <c r="S2047" s="797"/>
      <c r="T2047" s="798"/>
      <c r="U2047" s="785" t="s">
        <v>164</v>
      </c>
      <c r="V2047" s="785"/>
      <c r="W2047" s="785"/>
      <c r="X2047" s="786"/>
    </row>
    <row r="2048" spans="1:24" ht="15" customHeight="1" thickBot="1">
      <c r="A2048" s="282"/>
      <c r="B2048" s="787" t="s">
        <v>226</v>
      </c>
      <c r="C2048" s="788"/>
      <c r="D2048" s="789"/>
      <c r="E2048" s="789"/>
      <c r="F2048" s="789"/>
      <c r="G2048" s="789"/>
      <c r="H2048" s="789"/>
      <c r="I2048" s="789"/>
      <c r="J2048" s="789"/>
      <c r="K2048" s="789"/>
      <c r="L2048" s="789"/>
      <c r="M2048" s="789"/>
      <c r="N2048" s="789"/>
      <c r="O2048" s="789"/>
      <c r="P2048" s="789"/>
      <c r="Q2048" s="799"/>
      <c r="R2048" s="800"/>
      <c r="S2048" s="800"/>
      <c r="T2048" s="801"/>
      <c r="U2048" s="790" t="s">
        <v>180</v>
      </c>
      <c r="V2048" s="790"/>
      <c r="W2048" s="790"/>
      <c r="X2048" s="791"/>
    </row>
    <row r="2049" spans="1:24" ht="15" customHeight="1">
      <c r="A2049" s="285"/>
      <c r="B2049" s="765" t="s">
        <v>179</v>
      </c>
      <c r="C2049" s="766"/>
      <c r="D2049" s="766"/>
      <c r="E2049" s="766"/>
      <c r="F2049" s="766"/>
      <c r="G2049" s="766"/>
      <c r="H2049" s="766"/>
      <c r="I2049" s="766"/>
      <c r="J2049" s="766"/>
      <c r="K2049" s="766"/>
      <c r="L2049" s="766"/>
      <c r="M2049" s="766"/>
      <c r="N2049" s="766"/>
      <c r="O2049" s="766"/>
      <c r="P2049" s="766"/>
      <c r="Q2049" s="766"/>
      <c r="R2049" s="766"/>
      <c r="S2049" s="766"/>
      <c r="T2049" s="766"/>
      <c r="U2049" s="766"/>
      <c r="V2049" s="766"/>
      <c r="W2049" s="766"/>
      <c r="X2049" s="767"/>
    </row>
    <row r="2050" spans="1:24" ht="15" customHeight="1">
      <c r="A2050" s="283"/>
      <c r="B2050" s="768" t="str">
        <f>IF('statement of marks'!$A$1="","",'statement of marks'!$A$1)</f>
        <v>GOVT. HR. SEC. SCHOOL, MARJEEVI, NIMBAHERA</v>
      </c>
      <c r="C2050" s="769"/>
      <c r="D2050" s="769"/>
      <c r="E2050" s="769"/>
      <c r="F2050" s="769"/>
      <c r="G2050" s="769"/>
      <c r="H2050" s="769"/>
      <c r="I2050" s="769"/>
      <c r="J2050" s="769"/>
      <c r="K2050" s="769"/>
      <c r="L2050" s="769"/>
      <c r="M2050" s="769"/>
      <c r="N2050" s="769"/>
      <c r="O2050" s="769"/>
      <c r="P2050" s="769"/>
      <c r="Q2050" s="769"/>
      <c r="R2050" s="769"/>
      <c r="S2050" s="769"/>
      <c r="T2050" s="769"/>
      <c r="U2050" s="769"/>
      <c r="V2050" s="769"/>
      <c r="W2050" s="769"/>
      <c r="X2050" s="770"/>
    </row>
    <row r="2051" spans="1:24" ht="15" customHeight="1">
      <c r="A2051" s="283"/>
      <c r="B2051" s="771" t="s">
        <v>118</v>
      </c>
      <c r="C2051" s="771"/>
      <c r="D2051" s="771" t="str">
        <f>IF('statement of marks'!$H$3="","",'statement of marks'!$H$3)</f>
        <v>2022-23</v>
      </c>
      <c r="E2051" s="771"/>
      <c r="F2051" s="771"/>
      <c r="G2051" s="771"/>
      <c r="H2051" s="771"/>
      <c r="I2051" s="771"/>
      <c r="J2051" s="771"/>
      <c r="K2051" s="771"/>
      <c r="L2051" s="771"/>
      <c r="M2051" s="771"/>
      <c r="N2051" s="771"/>
      <c r="O2051" s="771"/>
      <c r="P2051" s="771"/>
      <c r="Q2051" s="771"/>
      <c r="R2051" s="771"/>
      <c r="S2051" s="771"/>
      <c r="T2051" s="771"/>
      <c r="U2051" s="771"/>
      <c r="V2051" s="771"/>
      <c r="W2051" s="771"/>
      <c r="X2051" s="772"/>
    </row>
    <row r="2052" spans="1:24" ht="15" customHeight="1">
      <c r="A2052" s="283"/>
      <c r="B2052" s="771" t="s">
        <v>158</v>
      </c>
      <c r="C2052" s="771"/>
      <c r="D2052" s="771" t="str">
        <f>IF('statement of marks'!I71="","",'statement of marks'!I71)</f>
        <v>A65</v>
      </c>
      <c r="E2052" s="771"/>
      <c r="F2052" s="771"/>
      <c r="G2052" s="771"/>
      <c r="H2052" s="771"/>
      <c r="I2052" s="771"/>
      <c r="J2052" s="771"/>
      <c r="K2052" s="771"/>
      <c r="L2052" s="771"/>
      <c r="M2052" s="771"/>
      <c r="N2052" s="771"/>
      <c r="O2052" s="771"/>
      <c r="P2052" s="771"/>
      <c r="Q2052" s="771"/>
      <c r="R2052" s="771"/>
      <c r="S2052" s="771"/>
      <c r="T2052" s="771"/>
      <c r="U2052" s="771"/>
      <c r="V2052" s="771"/>
      <c r="W2052" s="771"/>
      <c r="X2052" s="772"/>
    </row>
    <row r="2053" spans="1:24" ht="15" customHeight="1">
      <c r="A2053" s="283"/>
      <c r="B2053" s="771" t="s">
        <v>20</v>
      </c>
      <c r="C2053" s="771"/>
      <c r="D2053" s="771" t="str">
        <f>IF('statement of marks'!J71="","",'statement of marks'!J71)</f>
        <v>B65</v>
      </c>
      <c r="E2053" s="771"/>
      <c r="F2053" s="771"/>
      <c r="G2053" s="771"/>
      <c r="H2053" s="771"/>
      <c r="I2053" s="771"/>
      <c r="J2053" s="771"/>
      <c r="K2053" s="771"/>
      <c r="L2053" s="771"/>
      <c r="M2053" s="771"/>
      <c r="N2053" s="771"/>
      <c r="O2053" s="771"/>
      <c r="P2053" s="771"/>
      <c r="Q2053" s="771"/>
      <c r="R2053" s="771"/>
      <c r="S2053" s="771"/>
      <c r="T2053" s="771"/>
      <c r="U2053" s="771"/>
      <c r="V2053" s="771"/>
      <c r="W2053" s="771"/>
      <c r="X2053" s="772"/>
    </row>
    <row r="2054" spans="1:24" ht="15" customHeight="1">
      <c r="A2054" s="283"/>
      <c r="B2054" s="773" t="s">
        <v>21</v>
      </c>
      <c r="C2054" s="773"/>
      <c r="D2054" s="773" t="str">
        <f>IF('statement of marks'!K71="","",'statement of marks'!K71)</f>
        <v>C65</v>
      </c>
      <c r="E2054" s="773"/>
      <c r="F2054" s="773"/>
      <c r="G2054" s="771"/>
      <c r="H2054" s="771"/>
      <c r="I2054" s="771"/>
      <c r="J2054" s="771"/>
      <c r="K2054" s="771"/>
      <c r="L2054" s="771"/>
      <c r="M2054" s="771"/>
      <c r="N2054" s="771"/>
      <c r="O2054" s="771"/>
      <c r="P2054" s="771"/>
      <c r="Q2054" s="771"/>
      <c r="R2054" s="771"/>
      <c r="S2054" s="771"/>
      <c r="T2054" s="771"/>
      <c r="U2054" s="771"/>
      <c r="V2054" s="771"/>
      <c r="W2054" s="771"/>
      <c r="X2054" s="772"/>
    </row>
    <row r="2055" spans="1:24" ht="15" customHeight="1">
      <c r="A2055" s="283"/>
      <c r="B2055" s="771" t="s">
        <v>159</v>
      </c>
      <c r="C2055" s="771"/>
      <c r="D2055" s="771" t="str">
        <f>IF('statement of marks'!$G$3="","",'statement of marks'!$G$3)</f>
        <v>6 A</v>
      </c>
      <c r="E2055" s="771"/>
      <c r="F2055" s="774"/>
      <c r="G2055" s="775" t="s">
        <v>160</v>
      </c>
      <c r="H2055" s="775"/>
      <c r="I2055" s="775"/>
      <c r="J2055" s="775">
        <f>IF('statement of marks'!D71="","",'statement of marks'!D71)</f>
        <v>865</v>
      </c>
      <c r="K2055" s="775"/>
      <c r="L2055" s="775"/>
      <c r="M2055" s="776" t="s">
        <v>79</v>
      </c>
      <c r="N2055" s="938"/>
      <c r="O2055" s="775"/>
      <c r="P2055" s="775"/>
      <c r="Q2055" s="775" t="str">
        <f>IF('statement of marks'!F71="","",'statement of marks'!F71)</f>
        <v/>
      </c>
      <c r="R2055" s="775"/>
      <c r="S2055" s="775"/>
      <c r="T2055" s="777"/>
      <c r="U2055" s="778" t="str">
        <f>IF('statement of marks'!$I$3="","",'statement of marks'!$I$3)</f>
        <v>SCHOOL DISE CODE</v>
      </c>
      <c r="V2055" s="779"/>
      <c r="W2055" s="779"/>
      <c r="X2055" s="780"/>
    </row>
    <row r="2056" spans="1:24" ht="15" customHeight="1">
      <c r="A2056" s="283"/>
      <c r="B2056" s="263" t="s">
        <v>172</v>
      </c>
      <c r="C2056" s="264"/>
      <c r="D2056" s="781" t="str">
        <f>IF('statement of marks'!G71="","",'statement of marks'!G71)</f>
        <v/>
      </c>
      <c r="E2056" s="782"/>
      <c r="F2056" s="782"/>
      <c r="G2056" s="834" t="str">
        <f>IF('statement of marks'!H71="","",'statement of marks'!H71)</f>
        <v/>
      </c>
      <c r="H2056" s="834"/>
      <c r="I2056" s="834"/>
      <c r="J2056" s="834"/>
      <c r="K2056" s="834"/>
      <c r="L2056" s="834"/>
      <c r="M2056" s="834"/>
      <c r="N2056" s="834"/>
      <c r="O2056" s="834"/>
      <c r="P2056" s="834"/>
      <c r="Q2056" s="834"/>
      <c r="R2056" s="834"/>
      <c r="S2056" s="834"/>
      <c r="T2056" s="835"/>
      <c r="U2056" s="774" t="str">
        <f>IF('statement of marks'!$J$3="","",'statement of marks'!$J$3)</f>
        <v>08291009401</v>
      </c>
      <c r="V2056" s="784"/>
      <c r="W2056" s="784"/>
      <c r="X2056" s="836"/>
    </row>
    <row r="2057" spans="1:24" ht="15" customHeight="1">
      <c r="A2057" s="283"/>
      <c r="B2057" s="265" t="s">
        <v>161</v>
      </c>
      <c r="C2057" s="266" t="s">
        <v>166</v>
      </c>
      <c r="D2057" s="837" t="s">
        <v>168</v>
      </c>
      <c r="E2057" s="837"/>
      <c r="F2057" s="837"/>
      <c r="G2057" s="837" t="s">
        <v>169</v>
      </c>
      <c r="H2057" s="837"/>
      <c r="I2057" s="837"/>
      <c r="J2057" s="837" t="s">
        <v>170</v>
      </c>
      <c r="K2057" s="837"/>
      <c r="L2057" s="837"/>
      <c r="M2057" s="838" t="s">
        <v>171</v>
      </c>
      <c r="N2057" s="838"/>
      <c r="O2057" s="838"/>
      <c r="P2057" s="838"/>
      <c r="Q2057" s="839" t="s">
        <v>217</v>
      </c>
      <c r="R2057" s="841" t="s">
        <v>91</v>
      </c>
      <c r="S2057" s="841"/>
      <c r="T2057" s="841"/>
      <c r="U2057" s="842"/>
      <c r="V2057" s="783" t="s">
        <v>218</v>
      </c>
      <c r="W2057" s="783"/>
      <c r="X2057" s="831"/>
    </row>
    <row r="2058" spans="1:24" ht="15" customHeight="1">
      <c r="A2058" s="283"/>
      <c r="B2058" s="265"/>
      <c r="C2058" s="266"/>
      <c r="D2058" s="267" t="s">
        <v>219</v>
      </c>
      <c r="E2058" s="267" t="s">
        <v>220</v>
      </c>
      <c r="F2058" s="268" t="s">
        <v>221</v>
      </c>
      <c r="G2058" s="267" t="s">
        <v>219</v>
      </c>
      <c r="H2058" s="267" t="s">
        <v>220</v>
      </c>
      <c r="I2058" s="268" t="s">
        <v>221</v>
      </c>
      <c r="J2058" s="267" t="s">
        <v>219</v>
      </c>
      <c r="K2058" s="267" t="s">
        <v>220</v>
      </c>
      <c r="L2058" s="268" t="s">
        <v>221</v>
      </c>
      <c r="M2058" s="267" t="s">
        <v>219</v>
      </c>
      <c r="N2058" s="943" t="s">
        <v>332</v>
      </c>
      <c r="O2058" s="267" t="s">
        <v>220</v>
      </c>
      <c r="P2058" s="268" t="s">
        <v>221</v>
      </c>
      <c r="Q2058" s="840"/>
      <c r="R2058" s="267" t="s">
        <v>219</v>
      </c>
      <c r="S2058" s="943" t="s">
        <v>332</v>
      </c>
      <c r="T2058" s="267" t="s">
        <v>220</v>
      </c>
      <c r="U2058" s="268" t="s">
        <v>221</v>
      </c>
      <c r="V2058" s="269" t="s">
        <v>26</v>
      </c>
      <c r="W2058" s="270" t="s">
        <v>222</v>
      </c>
      <c r="X2058" s="271" t="s">
        <v>69</v>
      </c>
    </row>
    <row r="2059" spans="1:24" ht="15" customHeight="1">
      <c r="A2059" s="284"/>
      <c r="B2059" s="832" t="s">
        <v>167</v>
      </c>
      <c r="C2059" s="833"/>
      <c r="D2059" s="272">
        <f>IF('statement of marks'!L$6="","",'statement of marks'!L$6)</f>
        <v>5</v>
      </c>
      <c r="E2059" s="272">
        <f>IF('statement of marks'!M$6="","",'statement of marks'!M$6)</f>
        <v>5</v>
      </c>
      <c r="F2059" s="273">
        <f>IF('statement of marks'!N$6="","",'statement of marks'!N$6)</f>
        <v>10</v>
      </c>
      <c r="G2059" s="272">
        <f>IF('statement of marks'!O$6="","",'statement of marks'!O$6)</f>
        <v>5</v>
      </c>
      <c r="H2059" s="272">
        <f>IF('statement of marks'!P$6="","",'statement of marks'!P$6)</f>
        <v>5</v>
      </c>
      <c r="I2059" s="273">
        <f>IF('statement of marks'!Q$6="","",'statement of marks'!Q$6)</f>
        <v>10</v>
      </c>
      <c r="J2059" s="272">
        <f>IF('statement of marks'!R$6="","",'statement of marks'!R$6)</f>
        <v>5</v>
      </c>
      <c r="K2059" s="272">
        <f>IF('statement of marks'!S$6="","",'statement of marks'!S$6)</f>
        <v>5</v>
      </c>
      <c r="L2059" s="273">
        <f>IF('statement of marks'!T$6="","",'statement of marks'!T$6)</f>
        <v>10</v>
      </c>
      <c r="M2059" s="272">
        <f>IF('statement of marks'!V$6="","",'statement of marks'!V$6)</f>
        <v>30</v>
      </c>
      <c r="N2059" s="944">
        <f>IF('statement of marks'!W$6="","",'statement of marks'!W$6)</f>
        <v>30</v>
      </c>
      <c r="O2059" s="272">
        <f>IF('statement of marks'!X$6="","",'statement of marks'!X$6)</f>
        <v>10</v>
      </c>
      <c r="P2059" s="273">
        <f>IF('statement of marks'!Y$6="","",'statement of marks'!Y$6)</f>
        <v>70</v>
      </c>
      <c r="Q2059" s="274">
        <f>IF('statement of marks'!Z$6="","",'statement of marks'!Z$6)</f>
        <v>100</v>
      </c>
      <c r="R2059" s="272">
        <f>IF('statement of marks'!AA$6="","",'statement of marks'!AA$6)</f>
        <v>40</v>
      </c>
      <c r="S2059" s="944">
        <f>IF('statement of marks'!AB$6="","",'statement of marks'!AB$6)</f>
        <v>40</v>
      </c>
      <c r="T2059" s="272">
        <f>IF('statement of marks'!AC$6="","",'statement of marks'!AC$6)</f>
        <v>20</v>
      </c>
      <c r="U2059" s="273">
        <f>IF('statement of marks'!AD$6="","",'statement of marks'!AD$6)</f>
        <v>100</v>
      </c>
      <c r="V2059" s="275">
        <f>IF('statement of marks'!AE$6="","",'statement of marks'!AE$6)</f>
        <v>200</v>
      </c>
      <c r="W2059" s="272" t="str">
        <f>IF('statement of marks'!AF$6="","",'statement of marks'!AF$6)</f>
        <v/>
      </c>
      <c r="X2059" s="276" t="str">
        <f>IF('statement of marks'!AG$6="","",'statement of marks'!AG$6)</f>
        <v/>
      </c>
    </row>
    <row r="2060" spans="1:24" ht="15" customHeight="1">
      <c r="A2060" s="283"/>
      <c r="B2060" s="774" t="str">
        <f>IF('statement of marks'!$L$3="","",'statement of marks'!$L$3)</f>
        <v>HINDI</v>
      </c>
      <c r="C2060" s="784"/>
      <c r="D2060" s="270">
        <f>IF('statement of marks'!L71="","",'statement of marks'!L71)</f>
        <v>5</v>
      </c>
      <c r="E2060" s="270">
        <f>IF('statement of marks'!M71="","",'statement of marks'!M71)</f>
        <v>5</v>
      </c>
      <c r="F2060" s="277">
        <f>IF('statement of marks'!N71="","",'statement of marks'!N71)</f>
        <v>10</v>
      </c>
      <c r="G2060" s="270">
        <f>IF('statement of marks'!O71="","",'statement of marks'!O71)</f>
        <v>5</v>
      </c>
      <c r="H2060" s="270">
        <f>IF('statement of marks'!P71="","",'statement of marks'!P71)</f>
        <v>5</v>
      </c>
      <c r="I2060" s="277">
        <f>IF('statement of marks'!Q71="","",'statement of marks'!Q71)</f>
        <v>10</v>
      </c>
      <c r="J2060" s="270">
        <f>IF('statement of marks'!R71="","",'statement of marks'!R71)</f>
        <v>5</v>
      </c>
      <c r="K2060" s="270">
        <f>IF('statement of marks'!S71="","",'statement of marks'!S71)</f>
        <v>5</v>
      </c>
      <c r="L2060" s="277">
        <f>IF('statement of marks'!T71="","",'statement of marks'!T71)</f>
        <v>10</v>
      </c>
      <c r="M2060" s="270">
        <f>IF('statement of marks'!V71="","",'statement of marks'!V71)</f>
        <v>26</v>
      </c>
      <c r="N2060" s="944">
        <f>IF('statement of marks'!W71="","",'statement of marks'!W71)</f>
        <v>26</v>
      </c>
      <c r="O2060" s="270">
        <f>IF('statement of marks'!X71="","",'statement of marks'!X71)</f>
        <v>6</v>
      </c>
      <c r="P2060" s="277">
        <f>IF('statement of marks'!Y71="","",'statement of marks'!Y71)</f>
        <v>58</v>
      </c>
      <c r="Q2060" s="278">
        <f>IF('statement of marks'!Z71="","",'statement of marks'!Z71)</f>
        <v>88</v>
      </c>
      <c r="R2060" s="270">
        <f>IF('statement of marks'!AA71="","",'statement of marks'!AA71)</f>
        <v>36</v>
      </c>
      <c r="S2060" s="944">
        <f>IF('statement of marks'!AB71="","",'statement of marks'!AB71)</f>
        <v>36</v>
      </c>
      <c r="T2060" s="270">
        <f>IF('statement of marks'!AC71="","",'statement of marks'!AC71)</f>
        <v>20</v>
      </c>
      <c r="U2060" s="277">
        <f>IF('statement of marks'!AD71="","",'statement of marks'!AD71)</f>
        <v>92</v>
      </c>
      <c r="V2060" s="279">
        <f>IF('statement of marks'!AE71="","",'statement of marks'!AE71)</f>
        <v>180</v>
      </c>
      <c r="W2060" s="270">
        <f>IF('statement of marks'!AF71="","",'statement of marks'!AF71)</f>
        <v>90</v>
      </c>
      <c r="X2060" s="271" t="str">
        <f>IF('statement of marks'!AG71="","",'statement of marks'!AG71)</f>
        <v>A</v>
      </c>
    </row>
    <row r="2061" spans="1:24" ht="15" customHeight="1">
      <c r="A2061" s="283"/>
      <c r="B2061" s="774" t="str">
        <f>IF('statement of marks'!$AJ$3="","",'statement of marks'!$AJ$3)</f>
        <v>ENGLISH</v>
      </c>
      <c r="C2061" s="784"/>
      <c r="D2061" s="270">
        <f>IF('statement of marks'!AJ71="","",'statement of marks'!AJ71)</f>
        <v>5</v>
      </c>
      <c r="E2061" s="270">
        <f>IF('statement of marks'!AK71="","",'statement of marks'!AK71)</f>
        <v>5</v>
      </c>
      <c r="F2061" s="277">
        <f>IF('statement of marks'!AL71="","",'statement of marks'!AL71)</f>
        <v>10</v>
      </c>
      <c r="G2061" s="270">
        <f>IF('statement of marks'!AM71="","",'statement of marks'!AM71)</f>
        <v>5</v>
      </c>
      <c r="H2061" s="270">
        <f>IF('statement of marks'!AN71="","",'statement of marks'!AN71)</f>
        <v>5</v>
      </c>
      <c r="I2061" s="277">
        <f>IF('statement of marks'!AO71="","",'statement of marks'!AO71)</f>
        <v>10</v>
      </c>
      <c r="J2061" s="270">
        <f>IF('statement of marks'!AP71="","",'statement of marks'!AP71)</f>
        <v>5</v>
      </c>
      <c r="K2061" s="270">
        <f>IF('statement of marks'!AQ71="","",'statement of marks'!AQ71)</f>
        <v>5</v>
      </c>
      <c r="L2061" s="277">
        <f>IF('statement of marks'!AR71="","",'statement of marks'!AR71)</f>
        <v>10</v>
      </c>
      <c r="M2061" s="270">
        <f>IF('statement of marks'!AT71="","",'statement of marks'!AT71)</f>
        <v>26</v>
      </c>
      <c r="N2061" s="944">
        <f>IF('statement of marks'!AU71="","",'statement of marks'!AU71)</f>
        <v>26</v>
      </c>
      <c r="O2061" s="270">
        <f>IF('statement of marks'!AV71="","",'statement of marks'!AV71)</f>
        <v>6</v>
      </c>
      <c r="P2061" s="277">
        <f>IF('statement of marks'!AW71="","",'statement of marks'!AW71)</f>
        <v>58</v>
      </c>
      <c r="Q2061" s="278">
        <f>IF('statement of marks'!AX71="","",'statement of marks'!AX71)</f>
        <v>88</v>
      </c>
      <c r="R2061" s="270">
        <f>IF('statement of marks'!AY71="","",'statement of marks'!AY71)</f>
        <v>36</v>
      </c>
      <c r="S2061" s="944">
        <f>IF('statement of marks'!AZ71="","",'statement of marks'!AZ71)</f>
        <v>36</v>
      </c>
      <c r="T2061" s="270">
        <f>IF('statement of marks'!BA71="","",'statement of marks'!BA71)</f>
        <v>20</v>
      </c>
      <c r="U2061" s="277">
        <f>IF('statement of marks'!BB71="","",'statement of marks'!BB71)</f>
        <v>92</v>
      </c>
      <c r="V2061" s="279">
        <f>IF('statement of marks'!BC71="","",'statement of marks'!BC71)</f>
        <v>180</v>
      </c>
      <c r="W2061" s="270">
        <f>IF('statement of marks'!BD71="","",'statement of marks'!BD71)</f>
        <v>90</v>
      </c>
      <c r="X2061" s="271" t="str">
        <f>IF('statement of marks'!BE71="","",'statement of marks'!BE71)</f>
        <v>A</v>
      </c>
    </row>
    <row r="2062" spans="1:24" ht="15" customHeight="1">
      <c r="A2062" s="283"/>
      <c r="B2062" s="774" t="str">
        <f>IF('statement of marks'!BH71="s","SANSKRIT",IF('statement of marks'!BH71="u","URDU",IF('statement of marks'!BH71="g","GUJRATI",IF('statement of marks'!BH71="p","PUNJABI",IF('statement of marks'!BH71="sd","fla/kh","THIRD LANGUAGE")))))</f>
        <v>SANSKRIT</v>
      </c>
      <c r="C2062" s="784"/>
      <c r="D2062" s="270">
        <f>IF('statement of marks'!BI71="","",'statement of marks'!BI71)</f>
        <v>5</v>
      </c>
      <c r="E2062" s="270">
        <f>IF('statement of marks'!BJ71="","",'statement of marks'!BJ71)</f>
        <v>5</v>
      </c>
      <c r="F2062" s="277">
        <f>IF('statement of marks'!BK71="","",'statement of marks'!BK71)</f>
        <v>10</v>
      </c>
      <c r="G2062" s="270">
        <f>IF('statement of marks'!BL71="","",'statement of marks'!BL71)</f>
        <v>5</v>
      </c>
      <c r="H2062" s="270">
        <f>IF('statement of marks'!BM71="","",'statement of marks'!BM71)</f>
        <v>5</v>
      </c>
      <c r="I2062" s="277">
        <f>IF('statement of marks'!BN71="","",'statement of marks'!BN71)</f>
        <v>10</v>
      </c>
      <c r="J2062" s="270">
        <f>IF('statement of marks'!BO71="","",'statement of marks'!BO71)</f>
        <v>5</v>
      </c>
      <c r="K2062" s="270">
        <f>IF('statement of marks'!BP71="","",'statement of marks'!BP71)</f>
        <v>5</v>
      </c>
      <c r="L2062" s="277">
        <f>IF('statement of marks'!BQ71="","",'statement of marks'!BQ71)</f>
        <v>10</v>
      </c>
      <c r="M2062" s="270">
        <f>IF('statement of marks'!BS71="","",'statement of marks'!BS71)</f>
        <v>50</v>
      </c>
      <c r="N2062" s="944"/>
      <c r="O2062" s="270">
        <f>IF('statement of marks'!BT71="","",'statement of marks'!BT71)</f>
        <v>20</v>
      </c>
      <c r="P2062" s="277">
        <f>IF('statement of marks'!BU71="","",'statement of marks'!BU71)</f>
        <v>70</v>
      </c>
      <c r="Q2062" s="278">
        <f>IF('statement of marks'!BV71="","",'statement of marks'!BV71)</f>
        <v>100</v>
      </c>
      <c r="R2062" s="270">
        <f>IF('statement of marks'!BW71="","",'statement of marks'!BW71)</f>
        <v>70</v>
      </c>
      <c r="S2062" s="944"/>
      <c r="T2062" s="270">
        <f>IF('statement of marks'!BX71="","",'statement of marks'!BX71)</f>
        <v>30</v>
      </c>
      <c r="U2062" s="277">
        <f>IF('statement of marks'!BY71="","",'statement of marks'!BY71)</f>
        <v>100</v>
      </c>
      <c r="V2062" s="279">
        <f>IF('statement of marks'!BZ71="","",'statement of marks'!BZ71)</f>
        <v>200</v>
      </c>
      <c r="W2062" s="270">
        <f>IF('statement of marks'!CA71="","",'statement of marks'!CA71)</f>
        <v>100</v>
      </c>
      <c r="X2062" s="271" t="str">
        <f>IF('statement of marks'!CB71="","",'statement of marks'!CB71)</f>
        <v>A</v>
      </c>
    </row>
    <row r="2063" spans="1:24" ht="15" customHeight="1">
      <c r="A2063" s="283"/>
      <c r="B2063" s="774" t="str">
        <f>IF('statement of marks'!$CE$3="","",'statement of marks'!$CE$3)</f>
        <v>MATHEMATICS</v>
      </c>
      <c r="C2063" s="784"/>
      <c r="D2063" s="270">
        <f>IF('statement of marks'!CE71="","",'statement of marks'!CE71)</f>
        <v>5</v>
      </c>
      <c r="E2063" s="270">
        <f>IF('statement of marks'!CF71="","",'statement of marks'!CF71)</f>
        <v>5</v>
      </c>
      <c r="F2063" s="277">
        <f>IF('statement of marks'!CG71="","",'statement of marks'!CG71)</f>
        <v>10</v>
      </c>
      <c r="G2063" s="270">
        <f>IF('statement of marks'!CH71="","",'statement of marks'!CH71)</f>
        <v>5</v>
      </c>
      <c r="H2063" s="270">
        <f>IF('statement of marks'!CI71="","",'statement of marks'!CI71)</f>
        <v>5</v>
      </c>
      <c r="I2063" s="277">
        <f>IF('statement of marks'!CJ71="","",'statement of marks'!CJ71)</f>
        <v>10</v>
      </c>
      <c r="J2063" s="270">
        <f>IF('statement of marks'!CK71="","",'statement of marks'!CK71)</f>
        <v>5</v>
      </c>
      <c r="K2063" s="270">
        <f>IF('statement of marks'!CL71="","",'statement of marks'!CL71)</f>
        <v>5</v>
      </c>
      <c r="L2063" s="277">
        <f>IF('statement of marks'!CM71="","",'statement of marks'!CM71)</f>
        <v>10</v>
      </c>
      <c r="M2063" s="270">
        <f>IF('statement of marks'!CO71="","",'statement of marks'!CO71)</f>
        <v>26</v>
      </c>
      <c r="N2063" s="944">
        <f>IF('statement of marks'!CP71="","",'statement of marks'!CP71)</f>
        <v>26</v>
      </c>
      <c r="O2063" s="270">
        <f>IF('statement of marks'!CQ71="","",'statement of marks'!CQ71)</f>
        <v>6</v>
      </c>
      <c r="P2063" s="277">
        <f>IF('statement of marks'!CR71="","",'statement of marks'!CR71)</f>
        <v>58</v>
      </c>
      <c r="Q2063" s="278">
        <f>IF('statement of marks'!CS71="","",'statement of marks'!CS71)</f>
        <v>88</v>
      </c>
      <c r="R2063" s="270">
        <f>IF('statement of marks'!CT71="","",'statement of marks'!CT71)</f>
        <v>36</v>
      </c>
      <c r="S2063" s="944">
        <f>IF('statement of marks'!CU71="","",'statement of marks'!CU71)</f>
        <v>36</v>
      </c>
      <c r="T2063" s="270">
        <f>IF('statement of marks'!CV71="","",'statement of marks'!CV71)</f>
        <v>20</v>
      </c>
      <c r="U2063" s="277">
        <f>IF('statement of marks'!CW71="","",'statement of marks'!CW71)</f>
        <v>92</v>
      </c>
      <c r="V2063" s="279">
        <f>IF('statement of marks'!CX71="","",'statement of marks'!CX71)</f>
        <v>180</v>
      </c>
      <c r="W2063" s="270">
        <f>IF('statement of marks'!CY71="","",'statement of marks'!CY71)</f>
        <v>90</v>
      </c>
      <c r="X2063" s="271" t="str">
        <f>IF('statement of marks'!CZ71="","",'statement of marks'!CZ71)</f>
        <v>A</v>
      </c>
    </row>
    <row r="2064" spans="1:24" ht="15" customHeight="1">
      <c r="A2064" s="283"/>
      <c r="B2064" s="774" t="str">
        <f>IF('statement of marks'!$DC$3="","",'statement of marks'!$DC$3)</f>
        <v>SCIENCE</v>
      </c>
      <c r="C2064" s="784"/>
      <c r="D2064" s="270">
        <f>IF('statement of marks'!DC71="","",'statement of marks'!DC71)</f>
        <v>5</v>
      </c>
      <c r="E2064" s="270">
        <f>IF('statement of marks'!DD71="","",'statement of marks'!DD71)</f>
        <v>5</v>
      </c>
      <c r="F2064" s="277">
        <f>IF('statement of marks'!DE71="","",'statement of marks'!DE71)</f>
        <v>10</v>
      </c>
      <c r="G2064" s="270">
        <f>IF('statement of marks'!DF71="","",'statement of marks'!DF71)</f>
        <v>5</v>
      </c>
      <c r="H2064" s="270">
        <f>IF('statement of marks'!DG71="","",'statement of marks'!DG71)</f>
        <v>5</v>
      </c>
      <c r="I2064" s="277">
        <f>IF('statement of marks'!DH71="","",'statement of marks'!DH71)</f>
        <v>10</v>
      </c>
      <c r="J2064" s="270">
        <f>IF('statement of marks'!DI71="","",'statement of marks'!DI71)</f>
        <v>5</v>
      </c>
      <c r="K2064" s="270">
        <f>IF('statement of marks'!DJ71="","",'statement of marks'!DJ71)</f>
        <v>5</v>
      </c>
      <c r="L2064" s="277">
        <f>IF('statement of marks'!DK71="","",'statement of marks'!DK71)</f>
        <v>10</v>
      </c>
      <c r="M2064" s="270">
        <f>IF('statement of marks'!DM71="","",'statement of marks'!DM71)</f>
        <v>50</v>
      </c>
      <c r="N2064" s="944"/>
      <c r="O2064" s="270">
        <f>IF('statement of marks'!DN71="","",'statement of marks'!DN71)</f>
        <v>20</v>
      </c>
      <c r="P2064" s="277">
        <f>IF('statement of marks'!DO71="","",'statement of marks'!DO71)</f>
        <v>70</v>
      </c>
      <c r="Q2064" s="278">
        <f>IF('statement of marks'!DP71="","",'statement of marks'!DP71)</f>
        <v>100</v>
      </c>
      <c r="R2064" s="270">
        <f>IF('statement of marks'!DQ71="","",'statement of marks'!DQ71)</f>
        <v>70</v>
      </c>
      <c r="S2064" s="944"/>
      <c r="T2064" s="270">
        <f>IF('statement of marks'!DR71="","",'statement of marks'!DR71)</f>
        <v>30</v>
      </c>
      <c r="U2064" s="277">
        <f>IF('statement of marks'!DS71="","",'statement of marks'!DS71)</f>
        <v>100</v>
      </c>
      <c r="V2064" s="279">
        <f>IF('statement of marks'!DT71="","",'statement of marks'!DT71)</f>
        <v>200</v>
      </c>
      <c r="W2064" s="270">
        <f>IF('statement of marks'!DU71="","",'statement of marks'!DU71)</f>
        <v>100</v>
      </c>
      <c r="X2064" s="271" t="str">
        <f>IF('statement of marks'!DV71="","",'statement of marks'!DV71)</f>
        <v>A</v>
      </c>
    </row>
    <row r="2065" spans="1:24" ht="15" customHeight="1">
      <c r="A2065" s="283"/>
      <c r="B2065" s="774" t="str">
        <f>IF('statement of marks'!$DY$3="","",'statement of marks'!$DY$3)</f>
        <v>SOCIAL STUDIES</v>
      </c>
      <c r="C2065" s="784"/>
      <c r="D2065" s="270">
        <f>IF('statement of marks'!DY71="","",'statement of marks'!DY71)</f>
        <v>5</v>
      </c>
      <c r="E2065" s="270">
        <f>IF('statement of marks'!DZ71="","",'statement of marks'!DZ71)</f>
        <v>5</v>
      </c>
      <c r="F2065" s="277">
        <f>IF('statement of marks'!EA71="","",'statement of marks'!EA71)</f>
        <v>10</v>
      </c>
      <c r="G2065" s="270">
        <f>IF('statement of marks'!EB71="","",'statement of marks'!EB71)</f>
        <v>5</v>
      </c>
      <c r="H2065" s="270">
        <f>IF('statement of marks'!EC71="","",'statement of marks'!EC71)</f>
        <v>5</v>
      </c>
      <c r="I2065" s="277">
        <f>IF('statement of marks'!ED71="","",'statement of marks'!ED71)</f>
        <v>10</v>
      </c>
      <c r="J2065" s="270">
        <f>IF('statement of marks'!EE71="","",'statement of marks'!EE71)</f>
        <v>5</v>
      </c>
      <c r="K2065" s="270">
        <f>IF('statement of marks'!EF71="","",'statement of marks'!EF71)</f>
        <v>5</v>
      </c>
      <c r="L2065" s="277">
        <f>IF('statement of marks'!EG71="","",'statement of marks'!EG71)</f>
        <v>10</v>
      </c>
      <c r="M2065" s="270">
        <f>IF('statement of marks'!EI71="","",'statement of marks'!EI71)</f>
        <v>50</v>
      </c>
      <c r="N2065" s="944"/>
      <c r="O2065" s="270">
        <f>IF('statement of marks'!EJ71="","",'statement of marks'!EJ71)</f>
        <v>20</v>
      </c>
      <c r="P2065" s="277">
        <f>IF('statement of marks'!EK71="","",'statement of marks'!EK71)</f>
        <v>70</v>
      </c>
      <c r="Q2065" s="278">
        <f>IF('statement of marks'!EL71="","",'statement of marks'!EL71)</f>
        <v>100</v>
      </c>
      <c r="R2065" s="270">
        <f>IF('statement of marks'!EM71="","",'statement of marks'!EM71)</f>
        <v>70</v>
      </c>
      <c r="S2065" s="944"/>
      <c r="T2065" s="270">
        <f>IF('statement of marks'!EN71="","",'statement of marks'!EN71)</f>
        <v>30</v>
      </c>
      <c r="U2065" s="277">
        <f>IF('statement of marks'!EO71="","",'statement of marks'!EO71)</f>
        <v>100</v>
      </c>
      <c r="V2065" s="279">
        <f>IF('statement of marks'!EP71="","",'statement of marks'!EP71)</f>
        <v>200</v>
      </c>
      <c r="W2065" s="270">
        <f>IF('statement of marks'!EQ71="","",'statement of marks'!EQ71)</f>
        <v>100</v>
      </c>
      <c r="X2065" s="271" t="str">
        <f>IF('statement of marks'!ER71="","",'statement of marks'!ER71)</f>
        <v>A</v>
      </c>
    </row>
    <row r="2066" spans="1:24" ht="15" customHeight="1">
      <c r="A2066" s="283"/>
      <c r="B2066" s="774" t="s">
        <v>173</v>
      </c>
      <c r="C2066" s="784"/>
      <c r="D2066" s="792" t="s">
        <v>168</v>
      </c>
      <c r="E2066" s="792"/>
      <c r="F2066" s="792"/>
      <c r="G2066" s="792" t="s">
        <v>169</v>
      </c>
      <c r="H2066" s="792"/>
      <c r="I2066" s="792"/>
      <c r="J2066" s="792" t="s">
        <v>178</v>
      </c>
      <c r="K2066" s="792"/>
      <c r="L2066" s="792"/>
      <c r="M2066" s="792" t="s">
        <v>170</v>
      </c>
      <c r="N2066" s="792"/>
      <c r="O2066" s="792"/>
      <c r="P2066" s="792"/>
      <c r="Q2066" s="792" t="s">
        <v>223</v>
      </c>
      <c r="R2066" s="792"/>
      <c r="S2066" s="792"/>
      <c r="T2066" s="792"/>
      <c r="U2066" s="280"/>
      <c r="V2066" s="792" t="s">
        <v>218</v>
      </c>
      <c r="W2066" s="792"/>
      <c r="X2066" s="827"/>
    </row>
    <row r="2067" spans="1:24" ht="15" customHeight="1">
      <c r="A2067" s="284"/>
      <c r="B2067" s="828" t="s">
        <v>167</v>
      </c>
      <c r="C2067" s="829"/>
      <c r="D2067" s="830">
        <f>IF('statement of marks'!EU$6="","",'statement of marks'!EU$6)</f>
        <v>20</v>
      </c>
      <c r="E2067" s="830"/>
      <c r="F2067" s="830"/>
      <c r="G2067" s="830">
        <f>IF('statement of marks'!EV$6="","",'statement of marks'!EV$6)</f>
        <v>20</v>
      </c>
      <c r="H2067" s="830"/>
      <c r="I2067" s="830"/>
      <c r="J2067" s="830">
        <f>IF('statement of marks'!EX$6="","",'statement of marks'!EX$6)</f>
        <v>20</v>
      </c>
      <c r="K2067" s="830"/>
      <c r="L2067" s="830"/>
      <c r="M2067" s="830">
        <f>IF('statement of marks'!EW$6="","",'statement of marks'!EW$6)</f>
        <v>20</v>
      </c>
      <c r="N2067" s="830"/>
      <c r="O2067" s="830"/>
      <c r="P2067" s="830"/>
      <c r="Q2067" s="830">
        <f>IF('statement of marks'!EY$6="","",'statement of marks'!EY$6)</f>
        <v>20</v>
      </c>
      <c r="R2067" s="830"/>
      <c r="S2067" s="830"/>
      <c r="T2067" s="830"/>
      <c r="U2067" s="289"/>
      <c r="V2067" s="272">
        <f>IF('statement of marks'!EZ$6="","",'statement of marks'!EZ$6)</f>
        <v>100</v>
      </c>
      <c r="W2067" s="272" t="s">
        <v>222</v>
      </c>
      <c r="X2067" s="276" t="s">
        <v>69</v>
      </c>
    </row>
    <row r="2068" spans="1:24" ht="15" customHeight="1">
      <c r="A2068" s="283"/>
      <c r="B2068" s="774" t="str">
        <f>IF('statement of marks'!$EU$3="","",'statement of marks'!$EU$3)</f>
        <v>WORK EXPERIENCE</v>
      </c>
      <c r="C2068" s="784"/>
      <c r="D2068" s="783">
        <f>IF('statement of marks'!EU71="","",'statement of marks'!EU71)</f>
        <v>20</v>
      </c>
      <c r="E2068" s="783"/>
      <c r="F2068" s="783"/>
      <c r="G2068" s="783">
        <f>IF('statement of marks'!EV71="","",'statement of marks'!EV71)</f>
        <v>20</v>
      </c>
      <c r="H2068" s="783"/>
      <c r="I2068" s="783"/>
      <c r="J2068" s="783">
        <f>IF('statement of marks'!EX71="","",'statement of marks'!EX71)</f>
        <v>20</v>
      </c>
      <c r="K2068" s="783"/>
      <c r="L2068" s="783"/>
      <c r="M2068" s="783">
        <f>IF('statement of marks'!EW71="","",'statement of marks'!EW71)</f>
        <v>20</v>
      </c>
      <c r="N2068" s="783"/>
      <c r="O2068" s="783"/>
      <c r="P2068" s="783"/>
      <c r="Q2068" s="783">
        <f>IF('statement of marks'!EY71="","",'statement of marks'!EY71)</f>
        <v>20</v>
      </c>
      <c r="R2068" s="783"/>
      <c r="S2068" s="783"/>
      <c r="T2068" s="783"/>
      <c r="U2068" s="280"/>
      <c r="V2068" s="280">
        <f>IF('statement of marks'!EZ71="","",'statement of marks'!EZ71)</f>
        <v>100</v>
      </c>
      <c r="W2068" s="280">
        <f>IF('statement of marks'!FA71="","",'statement of marks'!FA71)</f>
        <v>100</v>
      </c>
      <c r="X2068" s="281" t="str">
        <f>IF('statement of marks'!FB71="","",'statement of marks'!FB71)</f>
        <v>A</v>
      </c>
    </row>
    <row r="2069" spans="1:24" ht="15" customHeight="1">
      <c r="A2069" s="283"/>
      <c r="B2069" s="774" t="str">
        <f>IF('statement of marks'!$FE$3="","",'statement of marks'!$FE$3)</f>
        <v>ART EDUCATION</v>
      </c>
      <c r="C2069" s="784"/>
      <c r="D2069" s="783">
        <f>IF('statement of marks'!FE71="","",'statement of marks'!FE71)</f>
        <v>20</v>
      </c>
      <c r="E2069" s="783"/>
      <c r="F2069" s="783"/>
      <c r="G2069" s="783">
        <f>IF('statement of marks'!FF71="","",'statement of marks'!FF71)</f>
        <v>20</v>
      </c>
      <c r="H2069" s="783"/>
      <c r="I2069" s="783"/>
      <c r="J2069" s="783">
        <f>IF('statement of marks'!FH71="","",'statement of marks'!FH71)</f>
        <v>20</v>
      </c>
      <c r="K2069" s="783"/>
      <c r="L2069" s="783"/>
      <c r="M2069" s="783">
        <f>IF('statement of marks'!FG71="","",'statement of marks'!FG71)</f>
        <v>20</v>
      </c>
      <c r="N2069" s="783"/>
      <c r="O2069" s="783"/>
      <c r="P2069" s="783"/>
      <c r="Q2069" s="783">
        <f>IF('statement of marks'!FI71="","",'statement of marks'!FI71)</f>
        <v>20</v>
      </c>
      <c r="R2069" s="783"/>
      <c r="S2069" s="783"/>
      <c r="T2069" s="783"/>
      <c r="U2069" s="280"/>
      <c r="V2069" s="280">
        <f>IF('statement of marks'!FJ71="","",'statement of marks'!FJ71)</f>
        <v>100</v>
      </c>
      <c r="W2069" s="280">
        <f>IF('statement of marks'!FK71="","",'statement of marks'!FK71)</f>
        <v>100</v>
      </c>
      <c r="X2069" s="281" t="str">
        <f>IF('statement of marks'!FL71="","",'statement of marks'!FL71)</f>
        <v>A</v>
      </c>
    </row>
    <row r="2070" spans="1:24" ht="15" customHeight="1">
      <c r="A2070" s="283"/>
      <c r="B2070" s="774" t="str">
        <f>IF('statement of marks'!$FO$3="","",'statement of marks'!$FO$3)</f>
        <v>PHYSICIAL EDUCATION</v>
      </c>
      <c r="C2070" s="784"/>
      <c r="D2070" s="783">
        <f>IF('statement of marks'!FO71="","",'statement of marks'!FO71)</f>
        <v>20</v>
      </c>
      <c r="E2070" s="783"/>
      <c r="F2070" s="783"/>
      <c r="G2070" s="783">
        <f>IF('statement of marks'!FP71="","",'statement of marks'!FP71)</f>
        <v>20</v>
      </c>
      <c r="H2070" s="783"/>
      <c r="I2070" s="783"/>
      <c r="J2070" s="783">
        <f>IF('statement of marks'!FR71="","",'statement of marks'!FR71)</f>
        <v>20</v>
      </c>
      <c r="K2070" s="783"/>
      <c r="L2070" s="783"/>
      <c r="M2070" s="783">
        <f>IF('statement of marks'!FQ71="","",'statement of marks'!FQ71)</f>
        <v>20</v>
      </c>
      <c r="N2070" s="783"/>
      <c r="O2070" s="783"/>
      <c r="P2070" s="783"/>
      <c r="Q2070" s="783">
        <f>IF('statement of marks'!FS71="","",'statement of marks'!FS71)</f>
        <v>20</v>
      </c>
      <c r="R2070" s="783"/>
      <c r="S2070" s="783"/>
      <c r="T2070" s="783"/>
      <c r="U2070" s="280"/>
      <c r="V2070" s="280">
        <f>IF('statement of marks'!FT71="","",'statement of marks'!FT71)</f>
        <v>100</v>
      </c>
      <c r="W2070" s="280">
        <f>IF('statement of marks'!FU71="","",'statement of marks'!FU71)</f>
        <v>100</v>
      </c>
      <c r="X2070" s="281" t="str">
        <f>IF('statement of marks'!FV71="","",'statement of marks'!FV71)</f>
        <v>A</v>
      </c>
    </row>
    <row r="2071" spans="1:24" ht="15" customHeight="1">
      <c r="A2071" s="283"/>
      <c r="B2071" s="771" t="s">
        <v>174</v>
      </c>
      <c r="C2071" s="774"/>
      <c r="D2071" s="792" t="str">
        <f>details!$DZ$3</f>
        <v>AUGUST</v>
      </c>
      <c r="E2071" s="792"/>
      <c r="F2071" s="792"/>
      <c r="G2071" s="792" t="str">
        <f>details!$ED$3</f>
        <v>OCTOBER</v>
      </c>
      <c r="H2071" s="792"/>
      <c r="I2071" s="792"/>
      <c r="J2071" s="792" t="str">
        <f>details!$EL$3</f>
        <v>FEBURARY</v>
      </c>
      <c r="K2071" s="792"/>
      <c r="L2071" s="792"/>
      <c r="M2071" s="792" t="str">
        <f>details!$EH$3</f>
        <v>DECEMBER</v>
      </c>
      <c r="N2071" s="792"/>
      <c r="O2071" s="792"/>
      <c r="P2071" s="792"/>
      <c r="Q2071" s="792" t="str">
        <f>details!$EP$3</f>
        <v>GRAND TOAL</v>
      </c>
      <c r="R2071" s="792"/>
      <c r="S2071" s="792"/>
      <c r="T2071" s="792"/>
      <c r="U2071" s="759" t="s">
        <v>119</v>
      </c>
      <c r="V2071" s="760"/>
      <c r="W2071" s="760"/>
      <c r="X2071" s="761"/>
    </row>
    <row r="2072" spans="1:24" ht="15" customHeight="1">
      <c r="A2072" s="283"/>
      <c r="B2072" s="774" t="s">
        <v>176</v>
      </c>
      <c r="C2072" s="784"/>
      <c r="D2072" s="826" t="str">
        <f>IF(details!EA71="","",details!EA71)</f>
        <v/>
      </c>
      <c r="E2072" s="826"/>
      <c r="F2072" s="826"/>
      <c r="G2072" s="826" t="str">
        <f>IF(details!EE71="","",details!EE71)</f>
        <v/>
      </c>
      <c r="H2072" s="826"/>
      <c r="I2072" s="826"/>
      <c r="J2072" s="826" t="str">
        <f>IF(details!EM71="","",details!EM71)</f>
        <v/>
      </c>
      <c r="K2072" s="826"/>
      <c r="L2072" s="826"/>
      <c r="M2072" s="826" t="str">
        <f>IF(details!EI71="","",details!EI71)</f>
        <v/>
      </c>
      <c r="N2072" s="826"/>
      <c r="O2072" s="826"/>
      <c r="P2072" s="826"/>
      <c r="Q2072" s="826" t="str">
        <f>IF(details!EQ71="","",details!EQ71)</f>
        <v/>
      </c>
      <c r="R2072" s="826"/>
      <c r="S2072" s="826"/>
      <c r="T2072" s="826"/>
      <c r="U2072" s="762">
        <f>'statement of marks'!$HL$108</f>
        <v>45046</v>
      </c>
      <c r="V2072" s="763"/>
      <c r="W2072" s="763"/>
      <c r="X2072" s="764"/>
    </row>
    <row r="2073" spans="1:24" ht="15" customHeight="1">
      <c r="A2073" s="283"/>
      <c r="B2073" s="823" t="s">
        <v>175</v>
      </c>
      <c r="C2073" s="824"/>
      <c r="D2073" s="825" t="str">
        <f>IF(details!DZ71="","",details!DZ71)</f>
        <v/>
      </c>
      <c r="E2073" s="825"/>
      <c r="F2073" s="825"/>
      <c r="G2073" s="825" t="str">
        <f>IF(details!ED71="","",details!ED71)</f>
        <v/>
      </c>
      <c r="H2073" s="825"/>
      <c r="I2073" s="825"/>
      <c r="J2073" s="825" t="str">
        <f>IF(details!EL71="","",details!EL71)</f>
        <v/>
      </c>
      <c r="K2073" s="825"/>
      <c r="L2073" s="825"/>
      <c r="M2073" s="825" t="str">
        <f>IF(details!EH71="","",details!EH71)</f>
        <v/>
      </c>
      <c r="N2073" s="825"/>
      <c r="O2073" s="825"/>
      <c r="P2073" s="825"/>
      <c r="Q2073" s="825" t="str">
        <f>IF(details!EP71="","",details!EP71)</f>
        <v/>
      </c>
      <c r="R2073" s="825"/>
      <c r="S2073" s="825"/>
      <c r="T2073" s="825"/>
      <c r="U2073" s="759"/>
      <c r="V2073" s="760"/>
      <c r="W2073" s="760"/>
      <c r="X2073" s="761"/>
    </row>
    <row r="2074" spans="1:24" ht="15" customHeight="1">
      <c r="A2074" s="816"/>
      <c r="B2074" s="818" t="s">
        <v>235</v>
      </c>
      <c r="C2074" s="819"/>
      <c r="D2074" s="813" t="s">
        <v>190</v>
      </c>
      <c r="E2074" s="813"/>
      <c r="F2074" s="813"/>
      <c r="G2074" s="813" t="s">
        <v>191</v>
      </c>
      <c r="H2074" s="813"/>
      <c r="I2074" s="813"/>
      <c r="J2074" s="813" t="s">
        <v>148</v>
      </c>
      <c r="K2074" s="813"/>
      <c r="L2074" s="813"/>
      <c r="M2074" s="813" t="s">
        <v>224</v>
      </c>
      <c r="N2074" s="813"/>
      <c r="O2074" s="813"/>
      <c r="P2074" s="813"/>
      <c r="Q2074" s="822" t="s">
        <v>196</v>
      </c>
      <c r="R2074" s="822"/>
      <c r="S2074" s="822"/>
      <c r="T2074" s="822"/>
      <c r="U2074" s="813" t="s">
        <v>233</v>
      </c>
      <c r="V2074" s="813"/>
      <c r="W2074" s="813"/>
      <c r="X2074" s="815"/>
    </row>
    <row r="2075" spans="1:24" ht="15" customHeight="1">
      <c r="A2075" s="817"/>
      <c r="B2075" s="820"/>
      <c r="C2075" s="821"/>
      <c r="D2075" s="813">
        <f>'statement of marks'!HJ71</f>
        <v>1200</v>
      </c>
      <c r="E2075" s="813"/>
      <c r="F2075" s="813"/>
      <c r="G2075" s="813">
        <f>'statement of marks'!HK71</f>
        <v>1140</v>
      </c>
      <c r="H2075" s="813"/>
      <c r="I2075" s="813"/>
      <c r="J2075" s="814">
        <f>'statement of marks'!HL71</f>
        <v>95</v>
      </c>
      <c r="K2075" s="814"/>
      <c r="L2075" s="814"/>
      <c r="M2075" s="813" t="str">
        <f>'statement of marks'!HO71</f>
        <v>A</v>
      </c>
      <c r="N2075" s="813"/>
      <c r="O2075" s="813"/>
      <c r="P2075" s="813"/>
      <c r="Q2075" s="813">
        <f>'statement of marks'!HN71</f>
        <v>4.0000000000000009</v>
      </c>
      <c r="R2075" s="813"/>
      <c r="S2075" s="813"/>
      <c r="T2075" s="813"/>
      <c r="U2075" s="813" t="str">
        <f>'statement of marks'!HI71</f>
        <v>PASSED</v>
      </c>
      <c r="V2075" s="813"/>
      <c r="W2075" s="813"/>
      <c r="X2075" s="815"/>
    </row>
    <row r="2076" spans="1:24" ht="15" customHeight="1">
      <c r="A2076" s="283"/>
      <c r="B2076" s="811" t="s">
        <v>177</v>
      </c>
      <c r="C2076" s="812"/>
      <c r="D2076" s="792"/>
      <c r="E2076" s="792"/>
      <c r="F2076" s="792"/>
      <c r="G2076" s="792"/>
      <c r="H2076" s="792"/>
      <c r="I2076" s="792"/>
      <c r="J2076" s="792"/>
      <c r="K2076" s="792"/>
      <c r="L2076" s="792"/>
      <c r="M2076" s="792"/>
      <c r="N2076" s="792"/>
      <c r="O2076" s="792"/>
      <c r="P2076" s="792"/>
      <c r="Q2076" s="792"/>
      <c r="R2076" s="792"/>
      <c r="S2076" s="792"/>
      <c r="T2076" s="792"/>
      <c r="U2076" s="793"/>
      <c r="V2076" s="794"/>
      <c r="W2076" s="794"/>
      <c r="X2076" s="804"/>
    </row>
    <row r="2077" spans="1:24" ht="15" customHeight="1">
      <c r="A2077" s="283"/>
      <c r="B2077" s="809" t="s">
        <v>162</v>
      </c>
      <c r="C2077" s="810"/>
      <c r="D2077" s="792"/>
      <c r="E2077" s="792"/>
      <c r="F2077" s="792"/>
      <c r="G2077" s="792"/>
      <c r="H2077" s="792"/>
      <c r="I2077" s="792"/>
      <c r="J2077" s="792"/>
      <c r="K2077" s="792"/>
      <c r="L2077" s="792"/>
      <c r="M2077" s="792"/>
      <c r="N2077" s="792"/>
      <c r="O2077" s="792"/>
      <c r="P2077" s="792"/>
      <c r="Q2077" s="792"/>
      <c r="R2077" s="792"/>
      <c r="S2077" s="792"/>
      <c r="T2077" s="792"/>
      <c r="U2077" s="796"/>
      <c r="V2077" s="797"/>
      <c r="W2077" s="797"/>
      <c r="X2077" s="805"/>
    </row>
    <row r="2078" spans="1:24" ht="15" customHeight="1">
      <c r="A2078" s="283"/>
      <c r="B2078" s="811" t="s">
        <v>163</v>
      </c>
      <c r="C2078" s="812"/>
      <c r="D2078" s="792"/>
      <c r="E2078" s="792"/>
      <c r="F2078" s="792"/>
      <c r="G2078" s="792"/>
      <c r="H2078" s="792"/>
      <c r="I2078" s="792"/>
      <c r="J2078" s="792"/>
      <c r="K2078" s="792"/>
      <c r="L2078" s="792"/>
      <c r="M2078" s="792"/>
      <c r="N2078" s="792"/>
      <c r="O2078" s="792"/>
      <c r="P2078" s="792"/>
      <c r="Q2078" s="793" t="s">
        <v>225</v>
      </c>
      <c r="R2078" s="794"/>
      <c r="S2078" s="794"/>
      <c r="T2078" s="795"/>
      <c r="U2078" s="806"/>
      <c r="V2078" s="807"/>
      <c r="W2078" s="807"/>
      <c r="X2078" s="808"/>
    </row>
    <row r="2079" spans="1:24" ht="15" customHeight="1">
      <c r="A2079" s="283"/>
      <c r="B2079" s="802" t="s">
        <v>164</v>
      </c>
      <c r="C2079" s="803"/>
      <c r="D2079" s="792"/>
      <c r="E2079" s="792"/>
      <c r="F2079" s="792"/>
      <c r="G2079" s="792"/>
      <c r="H2079" s="792"/>
      <c r="I2079" s="792"/>
      <c r="J2079" s="792"/>
      <c r="K2079" s="792"/>
      <c r="L2079" s="792"/>
      <c r="M2079" s="792"/>
      <c r="N2079" s="792"/>
      <c r="O2079" s="792"/>
      <c r="P2079" s="792"/>
      <c r="Q2079" s="796"/>
      <c r="R2079" s="797"/>
      <c r="S2079" s="797"/>
      <c r="T2079" s="798"/>
      <c r="U2079" s="785" t="s">
        <v>164</v>
      </c>
      <c r="V2079" s="785"/>
      <c r="W2079" s="785"/>
      <c r="X2079" s="786"/>
    </row>
    <row r="2080" spans="1:24" ht="15" customHeight="1" thickBot="1">
      <c r="A2080" s="282"/>
      <c r="B2080" s="787" t="s">
        <v>226</v>
      </c>
      <c r="C2080" s="788"/>
      <c r="D2080" s="789"/>
      <c r="E2080" s="789"/>
      <c r="F2080" s="789"/>
      <c r="G2080" s="789"/>
      <c r="H2080" s="789"/>
      <c r="I2080" s="789"/>
      <c r="J2080" s="789"/>
      <c r="K2080" s="789"/>
      <c r="L2080" s="789"/>
      <c r="M2080" s="789"/>
      <c r="N2080" s="789"/>
      <c r="O2080" s="789"/>
      <c r="P2080" s="789"/>
      <c r="Q2080" s="799"/>
      <c r="R2080" s="800"/>
      <c r="S2080" s="800"/>
      <c r="T2080" s="801"/>
      <c r="U2080" s="790" t="s">
        <v>180</v>
      </c>
      <c r="V2080" s="790"/>
      <c r="W2080" s="790"/>
      <c r="X2080" s="791"/>
    </row>
    <row r="2081" spans="1:24" ht="15" customHeight="1">
      <c r="A2081" s="285"/>
      <c r="B2081" s="765" t="s">
        <v>179</v>
      </c>
      <c r="C2081" s="766"/>
      <c r="D2081" s="766"/>
      <c r="E2081" s="766"/>
      <c r="F2081" s="766"/>
      <c r="G2081" s="766"/>
      <c r="H2081" s="766"/>
      <c r="I2081" s="766"/>
      <c r="J2081" s="766"/>
      <c r="K2081" s="766"/>
      <c r="L2081" s="766"/>
      <c r="M2081" s="766"/>
      <c r="N2081" s="766"/>
      <c r="O2081" s="766"/>
      <c r="P2081" s="766"/>
      <c r="Q2081" s="766"/>
      <c r="R2081" s="766"/>
      <c r="S2081" s="766"/>
      <c r="T2081" s="766"/>
      <c r="U2081" s="766"/>
      <c r="V2081" s="766"/>
      <c r="W2081" s="766"/>
      <c r="X2081" s="767"/>
    </row>
    <row r="2082" spans="1:24" ht="15" customHeight="1">
      <c r="A2082" s="283"/>
      <c r="B2082" s="768" t="str">
        <f>IF('statement of marks'!$A$1="","",'statement of marks'!$A$1)</f>
        <v>GOVT. HR. SEC. SCHOOL, MARJEEVI, NIMBAHERA</v>
      </c>
      <c r="C2082" s="769"/>
      <c r="D2082" s="769"/>
      <c r="E2082" s="769"/>
      <c r="F2082" s="769"/>
      <c r="G2082" s="769"/>
      <c r="H2082" s="769"/>
      <c r="I2082" s="769"/>
      <c r="J2082" s="769"/>
      <c r="K2082" s="769"/>
      <c r="L2082" s="769"/>
      <c r="M2082" s="769"/>
      <c r="N2082" s="769"/>
      <c r="O2082" s="769"/>
      <c r="P2082" s="769"/>
      <c r="Q2082" s="769"/>
      <c r="R2082" s="769"/>
      <c r="S2082" s="769"/>
      <c r="T2082" s="769"/>
      <c r="U2082" s="769"/>
      <c r="V2082" s="769"/>
      <c r="W2082" s="769"/>
      <c r="X2082" s="770"/>
    </row>
    <row r="2083" spans="1:24" ht="15" customHeight="1">
      <c r="A2083" s="283"/>
      <c r="B2083" s="771" t="s">
        <v>118</v>
      </c>
      <c r="C2083" s="771"/>
      <c r="D2083" s="771" t="str">
        <f>IF('statement of marks'!$H$3="","",'statement of marks'!$H$3)</f>
        <v>2022-23</v>
      </c>
      <c r="E2083" s="771"/>
      <c r="F2083" s="771"/>
      <c r="G2083" s="771"/>
      <c r="H2083" s="771"/>
      <c r="I2083" s="771"/>
      <c r="J2083" s="771"/>
      <c r="K2083" s="771"/>
      <c r="L2083" s="771"/>
      <c r="M2083" s="771"/>
      <c r="N2083" s="771"/>
      <c r="O2083" s="771"/>
      <c r="P2083" s="771"/>
      <c r="Q2083" s="771"/>
      <c r="R2083" s="771"/>
      <c r="S2083" s="771"/>
      <c r="T2083" s="771"/>
      <c r="U2083" s="771"/>
      <c r="V2083" s="771"/>
      <c r="W2083" s="771"/>
      <c r="X2083" s="772"/>
    </row>
    <row r="2084" spans="1:24" ht="15" customHeight="1">
      <c r="A2084" s="283"/>
      <c r="B2084" s="771" t="s">
        <v>158</v>
      </c>
      <c r="C2084" s="771"/>
      <c r="D2084" s="771" t="str">
        <f>IF('statement of marks'!I72="","",'statement of marks'!I72)</f>
        <v>A66</v>
      </c>
      <c r="E2084" s="771"/>
      <c r="F2084" s="771"/>
      <c r="G2084" s="771"/>
      <c r="H2084" s="771"/>
      <c r="I2084" s="771"/>
      <c r="J2084" s="771"/>
      <c r="K2084" s="771"/>
      <c r="L2084" s="771"/>
      <c r="M2084" s="771"/>
      <c r="N2084" s="771"/>
      <c r="O2084" s="771"/>
      <c r="P2084" s="771"/>
      <c r="Q2084" s="771"/>
      <c r="R2084" s="771"/>
      <c r="S2084" s="771"/>
      <c r="T2084" s="771"/>
      <c r="U2084" s="771"/>
      <c r="V2084" s="771"/>
      <c r="W2084" s="771"/>
      <c r="X2084" s="772"/>
    </row>
    <row r="2085" spans="1:24" ht="15" customHeight="1">
      <c r="A2085" s="283"/>
      <c r="B2085" s="771" t="s">
        <v>20</v>
      </c>
      <c r="C2085" s="771"/>
      <c r="D2085" s="771" t="str">
        <f>IF('statement of marks'!J72="","",'statement of marks'!J72)</f>
        <v>B66</v>
      </c>
      <c r="E2085" s="771"/>
      <c r="F2085" s="771"/>
      <c r="G2085" s="771"/>
      <c r="H2085" s="771"/>
      <c r="I2085" s="771"/>
      <c r="J2085" s="771"/>
      <c r="K2085" s="771"/>
      <c r="L2085" s="771"/>
      <c r="M2085" s="771"/>
      <c r="N2085" s="771"/>
      <c r="O2085" s="771"/>
      <c r="P2085" s="771"/>
      <c r="Q2085" s="771"/>
      <c r="R2085" s="771"/>
      <c r="S2085" s="771"/>
      <c r="T2085" s="771"/>
      <c r="U2085" s="771"/>
      <c r="V2085" s="771"/>
      <c r="W2085" s="771"/>
      <c r="X2085" s="772"/>
    </row>
    <row r="2086" spans="1:24" ht="15" customHeight="1">
      <c r="A2086" s="283"/>
      <c r="B2086" s="773" t="s">
        <v>21</v>
      </c>
      <c r="C2086" s="773"/>
      <c r="D2086" s="773" t="str">
        <f>IF('statement of marks'!K72="","",'statement of marks'!K72)</f>
        <v>C66</v>
      </c>
      <c r="E2086" s="773"/>
      <c r="F2086" s="773"/>
      <c r="G2086" s="771"/>
      <c r="H2086" s="771"/>
      <c r="I2086" s="771"/>
      <c r="J2086" s="771"/>
      <c r="K2086" s="771"/>
      <c r="L2086" s="771"/>
      <c r="M2086" s="771"/>
      <c r="N2086" s="771"/>
      <c r="O2086" s="771"/>
      <c r="P2086" s="771"/>
      <c r="Q2086" s="771"/>
      <c r="R2086" s="771"/>
      <c r="S2086" s="771"/>
      <c r="T2086" s="771"/>
      <c r="U2086" s="771"/>
      <c r="V2086" s="771"/>
      <c r="W2086" s="771"/>
      <c r="X2086" s="772"/>
    </row>
    <row r="2087" spans="1:24" ht="15" customHeight="1">
      <c r="A2087" s="283"/>
      <c r="B2087" s="771" t="s">
        <v>159</v>
      </c>
      <c r="C2087" s="771"/>
      <c r="D2087" s="771" t="str">
        <f>IF('statement of marks'!$G$3="","",'statement of marks'!$G$3)</f>
        <v>6 A</v>
      </c>
      <c r="E2087" s="771"/>
      <c r="F2087" s="774"/>
      <c r="G2087" s="775" t="s">
        <v>160</v>
      </c>
      <c r="H2087" s="775"/>
      <c r="I2087" s="775"/>
      <c r="J2087" s="775">
        <f>IF('statement of marks'!D72="","",'statement of marks'!D72)</f>
        <v>866</v>
      </c>
      <c r="K2087" s="775"/>
      <c r="L2087" s="775"/>
      <c r="M2087" s="776" t="s">
        <v>79</v>
      </c>
      <c r="N2087" s="938"/>
      <c r="O2087" s="775"/>
      <c r="P2087" s="775"/>
      <c r="Q2087" s="775" t="str">
        <f>IF('statement of marks'!F72="","",'statement of marks'!F72)</f>
        <v/>
      </c>
      <c r="R2087" s="775"/>
      <c r="S2087" s="775"/>
      <c r="T2087" s="777"/>
      <c r="U2087" s="778" t="str">
        <f>IF('statement of marks'!$I$3="","",'statement of marks'!$I$3)</f>
        <v>SCHOOL DISE CODE</v>
      </c>
      <c r="V2087" s="779"/>
      <c r="W2087" s="779"/>
      <c r="X2087" s="780"/>
    </row>
    <row r="2088" spans="1:24" ht="15" customHeight="1">
      <c r="A2088" s="283"/>
      <c r="B2088" s="263" t="s">
        <v>172</v>
      </c>
      <c r="C2088" s="264"/>
      <c r="D2088" s="781" t="str">
        <f>IF('statement of marks'!G72="","",'statement of marks'!G72)</f>
        <v/>
      </c>
      <c r="E2088" s="782"/>
      <c r="F2088" s="782"/>
      <c r="G2088" s="834" t="str">
        <f>IF('statement of marks'!H72="","",'statement of marks'!H72)</f>
        <v/>
      </c>
      <c r="H2088" s="834"/>
      <c r="I2088" s="834"/>
      <c r="J2088" s="834"/>
      <c r="K2088" s="834"/>
      <c r="L2088" s="834"/>
      <c r="M2088" s="834"/>
      <c r="N2088" s="834"/>
      <c r="O2088" s="834"/>
      <c r="P2088" s="834"/>
      <c r="Q2088" s="834"/>
      <c r="R2088" s="834"/>
      <c r="S2088" s="834"/>
      <c r="T2088" s="835"/>
      <c r="U2088" s="774" t="str">
        <f>IF('statement of marks'!$J$3="","",'statement of marks'!$J$3)</f>
        <v>08291009401</v>
      </c>
      <c r="V2088" s="784"/>
      <c r="W2088" s="784"/>
      <c r="X2088" s="836"/>
    </row>
    <row r="2089" spans="1:24" ht="15" customHeight="1">
      <c r="A2089" s="283"/>
      <c r="B2089" s="265" t="s">
        <v>161</v>
      </c>
      <c r="C2089" s="266" t="s">
        <v>166</v>
      </c>
      <c r="D2089" s="837" t="s">
        <v>168</v>
      </c>
      <c r="E2089" s="837"/>
      <c r="F2089" s="837"/>
      <c r="G2089" s="837" t="s">
        <v>169</v>
      </c>
      <c r="H2089" s="837"/>
      <c r="I2089" s="837"/>
      <c r="J2089" s="837" t="s">
        <v>170</v>
      </c>
      <c r="K2089" s="837"/>
      <c r="L2089" s="837"/>
      <c r="M2089" s="838" t="s">
        <v>171</v>
      </c>
      <c r="N2089" s="838"/>
      <c r="O2089" s="838"/>
      <c r="P2089" s="838"/>
      <c r="Q2089" s="839" t="s">
        <v>217</v>
      </c>
      <c r="R2089" s="841" t="s">
        <v>91</v>
      </c>
      <c r="S2089" s="841"/>
      <c r="T2089" s="841"/>
      <c r="U2089" s="842"/>
      <c r="V2089" s="783" t="s">
        <v>218</v>
      </c>
      <c r="W2089" s="783"/>
      <c r="X2089" s="831"/>
    </row>
    <row r="2090" spans="1:24" ht="15" customHeight="1">
      <c r="A2090" s="283"/>
      <c r="B2090" s="265"/>
      <c r="C2090" s="266"/>
      <c r="D2090" s="267" t="s">
        <v>219</v>
      </c>
      <c r="E2090" s="267" t="s">
        <v>220</v>
      </c>
      <c r="F2090" s="268" t="s">
        <v>221</v>
      </c>
      <c r="G2090" s="267" t="s">
        <v>219</v>
      </c>
      <c r="H2090" s="267" t="s">
        <v>220</v>
      </c>
      <c r="I2090" s="268" t="s">
        <v>221</v>
      </c>
      <c r="J2090" s="267" t="s">
        <v>219</v>
      </c>
      <c r="K2090" s="267" t="s">
        <v>220</v>
      </c>
      <c r="L2090" s="268" t="s">
        <v>221</v>
      </c>
      <c r="M2090" s="267" t="s">
        <v>219</v>
      </c>
      <c r="N2090" s="943" t="s">
        <v>332</v>
      </c>
      <c r="O2090" s="267" t="s">
        <v>220</v>
      </c>
      <c r="P2090" s="268" t="s">
        <v>221</v>
      </c>
      <c r="Q2090" s="840"/>
      <c r="R2090" s="267" t="s">
        <v>219</v>
      </c>
      <c r="S2090" s="943" t="s">
        <v>332</v>
      </c>
      <c r="T2090" s="267" t="s">
        <v>220</v>
      </c>
      <c r="U2090" s="268" t="s">
        <v>221</v>
      </c>
      <c r="V2090" s="269" t="s">
        <v>26</v>
      </c>
      <c r="W2090" s="270" t="s">
        <v>222</v>
      </c>
      <c r="X2090" s="271" t="s">
        <v>69</v>
      </c>
    </row>
    <row r="2091" spans="1:24" ht="15" customHeight="1">
      <c r="A2091" s="284"/>
      <c r="B2091" s="832" t="s">
        <v>167</v>
      </c>
      <c r="C2091" s="833"/>
      <c r="D2091" s="272">
        <f>IF('statement of marks'!L$6="","",'statement of marks'!L$6)</f>
        <v>5</v>
      </c>
      <c r="E2091" s="272">
        <f>IF('statement of marks'!M$6="","",'statement of marks'!M$6)</f>
        <v>5</v>
      </c>
      <c r="F2091" s="273">
        <f>IF('statement of marks'!N$6="","",'statement of marks'!N$6)</f>
        <v>10</v>
      </c>
      <c r="G2091" s="272">
        <f>IF('statement of marks'!O$6="","",'statement of marks'!O$6)</f>
        <v>5</v>
      </c>
      <c r="H2091" s="272">
        <f>IF('statement of marks'!P$6="","",'statement of marks'!P$6)</f>
        <v>5</v>
      </c>
      <c r="I2091" s="273">
        <f>IF('statement of marks'!Q$6="","",'statement of marks'!Q$6)</f>
        <v>10</v>
      </c>
      <c r="J2091" s="272">
        <f>IF('statement of marks'!R$6="","",'statement of marks'!R$6)</f>
        <v>5</v>
      </c>
      <c r="K2091" s="272">
        <f>IF('statement of marks'!S$6="","",'statement of marks'!S$6)</f>
        <v>5</v>
      </c>
      <c r="L2091" s="273">
        <f>IF('statement of marks'!T$6="","",'statement of marks'!T$6)</f>
        <v>10</v>
      </c>
      <c r="M2091" s="272">
        <f>IF('statement of marks'!V$6="","",'statement of marks'!V$6)</f>
        <v>30</v>
      </c>
      <c r="N2091" s="944">
        <f>IF('statement of marks'!W$6="","",'statement of marks'!W$6)</f>
        <v>30</v>
      </c>
      <c r="O2091" s="272">
        <f>IF('statement of marks'!X$6="","",'statement of marks'!X$6)</f>
        <v>10</v>
      </c>
      <c r="P2091" s="273">
        <f>IF('statement of marks'!Y$6="","",'statement of marks'!Y$6)</f>
        <v>70</v>
      </c>
      <c r="Q2091" s="274">
        <f>IF('statement of marks'!Z$6="","",'statement of marks'!Z$6)</f>
        <v>100</v>
      </c>
      <c r="R2091" s="272">
        <f>IF('statement of marks'!AA$6="","",'statement of marks'!AA$6)</f>
        <v>40</v>
      </c>
      <c r="S2091" s="944">
        <f>IF('statement of marks'!AB$6="","",'statement of marks'!AB$6)</f>
        <v>40</v>
      </c>
      <c r="T2091" s="272">
        <f>IF('statement of marks'!AC$6="","",'statement of marks'!AC$6)</f>
        <v>20</v>
      </c>
      <c r="U2091" s="273">
        <f>IF('statement of marks'!AD$6="","",'statement of marks'!AD$6)</f>
        <v>100</v>
      </c>
      <c r="V2091" s="275">
        <f>IF('statement of marks'!AE$6="","",'statement of marks'!AE$6)</f>
        <v>200</v>
      </c>
      <c r="W2091" s="272" t="str">
        <f>IF('statement of marks'!AF$6="","",'statement of marks'!AF$6)</f>
        <v/>
      </c>
      <c r="X2091" s="276" t="str">
        <f>IF('statement of marks'!AG$6="","",'statement of marks'!AG$6)</f>
        <v/>
      </c>
    </row>
    <row r="2092" spans="1:24" ht="15" customHeight="1">
      <c r="A2092" s="283"/>
      <c r="B2092" s="774" t="str">
        <f>IF('statement of marks'!$L$3="","",'statement of marks'!$L$3)</f>
        <v>HINDI</v>
      </c>
      <c r="C2092" s="784"/>
      <c r="D2092" s="270">
        <f>IF('statement of marks'!L72="","",'statement of marks'!L72)</f>
        <v>5</v>
      </c>
      <c r="E2092" s="270">
        <f>IF('statement of marks'!M72="","",'statement of marks'!M72)</f>
        <v>5</v>
      </c>
      <c r="F2092" s="277">
        <f>IF('statement of marks'!N72="","",'statement of marks'!N72)</f>
        <v>10</v>
      </c>
      <c r="G2092" s="270">
        <f>IF('statement of marks'!O72="","",'statement of marks'!O72)</f>
        <v>5</v>
      </c>
      <c r="H2092" s="270">
        <f>IF('statement of marks'!P72="","",'statement of marks'!P72)</f>
        <v>5</v>
      </c>
      <c r="I2092" s="277">
        <f>IF('statement of marks'!Q72="","",'statement of marks'!Q72)</f>
        <v>10</v>
      </c>
      <c r="J2092" s="270">
        <f>IF('statement of marks'!R72="","",'statement of marks'!R72)</f>
        <v>5</v>
      </c>
      <c r="K2092" s="270">
        <f>IF('statement of marks'!S72="","",'statement of marks'!S72)</f>
        <v>5</v>
      </c>
      <c r="L2092" s="277">
        <f>IF('statement of marks'!T72="","",'statement of marks'!T72)</f>
        <v>10</v>
      </c>
      <c r="M2092" s="270">
        <f>IF('statement of marks'!V72="","",'statement of marks'!V72)</f>
        <v>25</v>
      </c>
      <c r="N2092" s="944">
        <f>IF('statement of marks'!W72="","",'statement of marks'!W72)</f>
        <v>25</v>
      </c>
      <c r="O2092" s="270">
        <f>IF('statement of marks'!X72="","",'statement of marks'!X72)</f>
        <v>5</v>
      </c>
      <c r="P2092" s="277">
        <f>IF('statement of marks'!Y72="","",'statement of marks'!Y72)</f>
        <v>55</v>
      </c>
      <c r="Q2092" s="278">
        <f>IF('statement of marks'!Z72="","",'statement of marks'!Z72)</f>
        <v>85</v>
      </c>
      <c r="R2092" s="270">
        <f>IF('statement of marks'!AA72="","",'statement of marks'!AA72)</f>
        <v>35</v>
      </c>
      <c r="S2092" s="944">
        <f>IF('statement of marks'!AB72="","",'statement of marks'!AB72)</f>
        <v>35</v>
      </c>
      <c r="T2092" s="270">
        <f>IF('statement of marks'!AC72="","",'statement of marks'!AC72)</f>
        <v>20</v>
      </c>
      <c r="U2092" s="277">
        <f>IF('statement of marks'!AD72="","",'statement of marks'!AD72)</f>
        <v>90</v>
      </c>
      <c r="V2092" s="279">
        <f>IF('statement of marks'!AE72="","",'statement of marks'!AE72)</f>
        <v>175</v>
      </c>
      <c r="W2092" s="270">
        <f>IF('statement of marks'!AF72="","",'statement of marks'!AF72)</f>
        <v>88</v>
      </c>
      <c r="X2092" s="271" t="str">
        <f>IF('statement of marks'!AG72="","",'statement of marks'!AG72)</f>
        <v>A</v>
      </c>
    </row>
    <row r="2093" spans="1:24" ht="15" customHeight="1">
      <c r="A2093" s="283"/>
      <c r="B2093" s="774" t="str">
        <f>IF('statement of marks'!$AJ$3="","",'statement of marks'!$AJ$3)</f>
        <v>ENGLISH</v>
      </c>
      <c r="C2093" s="784"/>
      <c r="D2093" s="270">
        <f>IF('statement of marks'!AJ72="","",'statement of marks'!AJ72)</f>
        <v>5</v>
      </c>
      <c r="E2093" s="270">
        <f>IF('statement of marks'!AK72="","",'statement of marks'!AK72)</f>
        <v>5</v>
      </c>
      <c r="F2093" s="277">
        <f>IF('statement of marks'!AL72="","",'statement of marks'!AL72)</f>
        <v>10</v>
      </c>
      <c r="G2093" s="270">
        <f>IF('statement of marks'!AM72="","",'statement of marks'!AM72)</f>
        <v>5</v>
      </c>
      <c r="H2093" s="270">
        <f>IF('statement of marks'!AN72="","",'statement of marks'!AN72)</f>
        <v>5</v>
      </c>
      <c r="I2093" s="277">
        <f>IF('statement of marks'!AO72="","",'statement of marks'!AO72)</f>
        <v>10</v>
      </c>
      <c r="J2093" s="270">
        <f>IF('statement of marks'!AP72="","",'statement of marks'!AP72)</f>
        <v>5</v>
      </c>
      <c r="K2093" s="270">
        <f>IF('statement of marks'!AQ72="","",'statement of marks'!AQ72)</f>
        <v>5</v>
      </c>
      <c r="L2093" s="277">
        <f>IF('statement of marks'!AR72="","",'statement of marks'!AR72)</f>
        <v>10</v>
      </c>
      <c r="M2093" s="270">
        <f>IF('statement of marks'!AT72="","",'statement of marks'!AT72)</f>
        <v>25</v>
      </c>
      <c r="N2093" s="944">
        <f>IF('statement of marks'!AU72="","",'statement of marks'!AU72)</f>
        <v>25</v>
      </c>
      <c r="O2093" s="270">
        <f>IF('statement of marks'!AV72="","",'statement of marks'!AV72)</f>
        <v>5</v>
      </c>
      <c r="P2093" s="277">
        <f>IF('statement of marks'!AW72="","",'statement of marks'!AW72)</f>
        <v>55</v>
      </c>
      <c r="Q2093" s="278">
        <f>IF('statement of marks'!AX72="","",'statement of marks'!AX72)</f>
        <v>85</v>
      </c>
      <c r="R2093" s="270">
        <f>IF('statement of marks'!AY72="","",'statement of marks'!AY72)</f>
        <v>35</v>
      </c>
      <c r="S2093" s="944">
        <f>IF('statement of marks'!AZ72="","",'statement of marks'!AZ72)</f>
        <v>35</v>
      </c>
      <c r="T2093" s="270">
        <f>IF('statement of marks'!BA72="","",'statement of marks'!BA72)</f>
        <v>20</v>
      </c>
      <c r="U2093" s="277">
        <f>IF('statement of marks'!BB72="","",'statement of marks'!BB72)</f>
        <v>90</v>
      </c>
      <c r="V2093" s="279">
        <f>IF('statement of marks'!BC72="","",'statement of marks'!BC72)</f>
        <v>175</v>
      </c>
      <c r="W2093" s="270">
        <f>IF('statement of marks'!BD72="","",'statement of marks'!BD72)</f>
        <v>88</v>
      </c>
      <c r="X2093" s="271" t="str">
        <f>IF('statement of marks'!BE72="","",'statement of marks'!BE72)</f>
        <v>A</v>
      </c>
    </row>
    <row r="2094" spans="1:24" ht="15" customHeight="1">
      <c r="A2094" s="283"/>
      <c r="B2094" s="774" t="str">
        <f>IF('statement of marks'!BH72="s","SANSKRIT",IF('statement of marks'!BH72="u","URDU",IF('statement of marks'!BH72="g","GUJRATI",IF('statement of marks'!BH72="p","PUNJABI",IF('statement of marks'!BH72="sd","fla/kh","THIRD LANGUAGE")))))</f>
        <v>SANSKRIT</v>
      </c>
      <c r="C2094" s="784"/>
      <c r="D2094" s="270">
        <f>IF('statement of marks'!BI72="","",'statement of marks'!BI72)</f>
        <v>5</v>
      </c>
      <c r="E2094" s="270">
        <f>IF('statement of marks'!BJ72="","",'statement of marks'!BJ72)</f>
        <v>5</v>
      </c>
      <c r="F2094" s="277">
        <f>IF('statement of marks'!BK72="","",'statement of marks'!BK72)</f>
        <v>10</v>
      </c>
      <c r="G2094" s="270">
        <f>IF('statement of marks'!BL72="","",'statement of marks'!BL72)</f>
        <v>5</v>
      </c>
      <c r="H2094" s="270">
        <f>IF('statement of marks'!BM72="","",'statement of marks'!BM72)</f>
        <v>5</v>
      </c>
      <c r="I2094" s="277">
        <f>IF('statement of marks'!BN72="","",'statement of marks'!BN72)</f>
        <v>10</v>
      </c>
      <c r="J2094" s="270">
        <f>IF('statement of marks'!BO72="","",'statement of marks'!BO72)</f>
        <v>5</v>
      </c>
      <c r="K2094" s="270">
        <f>IF('statement of marks'!BP72="","",'statement of marks'!BP72)</f>
        <v>5</v>
      </c>
      <c r="L2094" s="277">
        <f>IF('statement of marks'!BQ72="","",'statement of marks'!BQ72)</f>
        <v>10</v>
      </c>
      <c r="M2094" s="270">
        <f>IF('statement of marks'!BS72="","",'statement of marks'!BS72)</f>
        <v>50</v>
      </c>
      <c r="N2094" s="944"/>
      <c r="O2094" s="270">
        <f>IF('statement of marks'!BT72="","",'statement of marks'!BT72)</f>
        <v>20</v>
      </c>
      <c r="P2094" s="277">
        <f>IF('statement of marks'!BU72="","",'statement of marks'!BU72)</f>
        <v>70</v>
      </c>
      <c r="Q2094" s="278">
        <f>IF('statement of marks'!BV72="","",'statement of marks'!BV72)</f>
        <v>100</v>
      </c>
      <c r="R2094" s="270">
        <f>IF('statement of marks'!BW72="","",'statement of marks'!BW72)</f>
        <v>70</v>
      </c>
      <c r="S2094" s="944"/>
      <c r="T2094" s="270">
        <f>IF('statement of marks'!BX72="","",'statement of marks'!BX72)</f>
        <v>30</v>
      </c>
      <c r="U2094" s="277">
        <f>IF('statement of marks'!BY72="","",'statement of marks'!BY72)</f>
        <v>100</v>
      </c>
      <c r="V2094" s="279">
        <f>IF('statement of marks'!BZ72="","",'statement of marks'!BZ72)</f>
        <v>200</v>
      </c>
      <c r="W2094" s="270">
        <f>IF('statement of marks'!CA72="","",'statement of marks'!CA72)</f>
        <v>100</v>
      </c>
      <c r="X2094" s="271" t="str">
        <f>IF('statement of marks'!CB72="","",'statement of marks'!CB72)</f>
        <v>A</v>
      </c>
    </row>
    <row r="2095" spans="1:24" ht="15" customHeight="1">
      <c r="A2095" s="283"/>
      <c r="B2095" s="774" t="str">
        <f>IF('statement of marks'!$CE$3="","",'statement of marks'!$CE$3)</f>
        <v>MATHEMATICS</v>
      </c>
      <c r="C2095" s="784"/>
      <c r="D2095" s="270">
        <f>IF('statement of marks'!CE72="","",'statement of marks'!CE72)</f>
        <v>5</v>
      </c>
      <c r="E2095" s="270">
        <f>IF('statement of marks'!CF72="","",'statement of marks'!CF72)</f>
        <v>5</v>
      </c>
      <c r="F2095" s="277">
        <f>IF('statement of marks'!CG72="","",'statement of marks'!CG72)</f>
        <v>10</v>
      </c>
      <c r="G2095" s="270">
        <f>IF('statement of marks'!CH72="","",'statement of marks'!CH72)</f>
        <v>5</v>
      </c>
      <c r="H2095" s="270">
        <f>IF('statement of marks'!CI72="","",'statement of marks'!CI72)</f>
        <v>5</v>
      </c>
      <c r="I2095" s="277">
        <f>IF('statement of marks'!CJ72="","",'statement of marks'!CJ72)</f>
        <v>10</v>
      </c>
      <c r="J2095" s="270">
        <f>IF('statement of marks'!CK72="","",'statement of marks'!CK72)</f>
        <v>5</v>
      </c>
      <c r="K2095" s="270">
        <f>IF('statement of marks'!CL72="","",'statement of marks'!CL72)</f>
        <v>5</v>
      </c>
      <c r="L2095" s="277">
        <f>IF('statement of marks'!CM72="","",'statement of marks'!CM72)</f>
        <v>10</v>
      </c>
      <c r="M2095" s="270">
        <f>IF('statement of marks'!CO72="","",'statement of marks'!CO72)</f>
        <v>25</v>
      </c>
      <c r="N2095" s="944">
        <f>IF('statement of marks'!CP72="","",'statement of marks'!CP72)</f>
        <v>25</v>
      </c>
      <c r="O2095" s="270">
        <f>IF('statement of marks'!CQ72="","",'statement of marks'!CQ72)</f>
        <v>5</v>
      </c>
      <c r="P2095" s="277">
        <f>IF('statement of marks'!CR72="","",'statement of marks'!CR72)</f>
        <v>55</v>
      </c>
      <c r="Q2095" s="278">
        <f>IF('statement of marks'!CS72="","",'statement of marks'!CS72)</f>
        <v>85</v>
      </c>
      <c r="R2095" s="270">
        <f>IF('statement of marks'!CT72="","",'statement of marks'!CT72)</f>
        <v>35</v>
      </c>
      <c r="S2095" s="944">
        <f>IF('statement of marks'!CU72="","",'statement of marks'!CU72)</f>
        <v>35</v>
      </c>
      <c r="T2095" s="270">
        <f>IF('statement of marks'!CV72="","",'statement of marks'!CV72)</f>
        <v>20</v>
      </c>
      <c r="U2095" s="277">
        <f>IF('statement of marks'!CW72="","",'statement of marks'!CW72)</f>
        <v>90</v>
      </c>
      <c r="V2095" s="279">
        <f>IF('statement of marks'!CX72="","",'statement of marks'!CX72)</f>
        <v>175</v>
      </c>
      <c r="W2095" s="270">
        <f>IF('statement of marks'!CY72="","",'statement of marks'!CY72)</f>
        <v>88</v>
      </c>
      <c r="X2095" s="271" t="str">
        <f>IF('statement of marks'!CZ72="","",'statement of marks'!CZ72)</f>
        <v>A</v>
      </c>
    </row>
    <row r="2096" spans="1:24" ht="15" customHeight="1">
      <c r="A2096" s="283"/>
      <c r="B2096" s="774" t="str">
        <f>IF('statement of marks'!$DC$3="","",'statement of marks'!$DC$3)</f>
        <v>SCIENCE</v>
      </c>
      <c r="C2096" s="784"/>
      <c r="D2096" s="270">
        <f>IF('statement of marks'!DC72="","",'statement of marks'!DC72)</f>
        <v>5</v>
      </c>
      <c r="E2096" s="270">
        <f>IF('statement of marks'!DD72="","",'statement of marks'!DD72)</f>
        <v>5</v>
      </c>
      <c r="F2096" s="277">
        <f>IF('statement of marks'!DE72="","",'statement of marks'!DE72)</f>
        <v>10</v>
      </c>
      <c r="G2096" s="270">
        <f>IF('statement of marks'!DF72="","",'statement of marks'!DF72)</f>
        <v>5</v>
      </c>
      <c r="H2096" s="270">
        <f>IF('statement of marks'!DG72="","",'statement of marks'!DG72)</f>
        <v>5</v>
      </c>
      <c r="I2096" s="277">
        <f>IF('statement of marks'!DH72="","",'statement of marks'!DH72)</f>
        <v>10</v>
      </c>
      <c r="J2096" s="270">
        <f>IF('statement of marks'!DI72="","",'statement of marks'!DI72)</f>
        <v>5</v>
      </c>
      <c r="K2096" s="270">
        <f>IF('statement of marks'!DJ72="","",'statement of marks'!DJ72)</f>
        <v>5</v>
      </c>
      <c r="L2096" s="277">
        <f>IF('statement of marks'!DK72="","",'statement of marks'!DK72)</f>
        <v>10</v>
      </c>
      <c r="M2096" s="270">
        <f>IF('statement of marks'!DM72="","",'statement of marks'!DM72)</f>
        <v>50</v>
      </c>
      <c r="N2096" s="944"/>
      <c r="O2096" s="270">
        <f>IF('statement of marks'!DN72="","",'statement of marks'!DN72)</f>
        <v>20</v>
      </c>
      <c r="P2096" s="277">
        <f>IF('statement of marks'!DO72="","",'statement of marks'!DO72)</f>
        <v>70</v>
      </c>
      <c r="Q2096" s="278">
        <f>IF('statement of marks'!DP72="","",'statement of marks'!DP72)</f>
        <v>100</v>
      </c>
      <c r="R2096" s="270">
        <f>IF('statement of marks'!DQ72="","",'statement of marks'!DQ72)</f>
        <v>70</v>
      </c>
      <c r="S2096" s="944"/>
      <c r="T2096" s="270">
        <f>IF('statement of marks'!DR72="","",'statement of marks'!DR72)</f>
        <v>30</v>
      </c>
      <c r="U2096" s="277">
        <f>IF('statement of marks'!DS72="","",'statement of marks'!DS72)</f>
        <v>100</v>
      </c>
      <c r="V2096" s="279">
        <f>IF('statement of marks'!DT72="","",'statement of marks'!DT72)</f>
        <v>200</v>
      </c>
      <c r="W2096" s="270">
        <f>IF('statement of marks'!DU72="","",'statement of marks'!DU72)</f>
        <v>100</v>
      </c>
      <c r="X2096" s="271" t="str">
        <f>IF('statement of marks'!DV72="","",'statement of marks'!DV72)</f>
        <v>A</v>
      </c>
    </row>
    <row r="2097" spans="1:24" ht="15" customHeight="1">
      <c r="A2097" s="283"/>
      <c r="B2097" s="774" t="str">
        <f>IF('statement of marks'!$DY$3="","",'statement of marks'!$DY$3)</f>
        <v>SOCIAL STUDIES</v>
      </c>
      <c r="C2097" s="784"/>
      <c r="D2097" s="270">
        <f>IF('statement of marks'!DY72="","",'statement of marks'!DY72)</f>
        <v>5</v>
      </c>
      <c r="E2097" s="270">
        <f>IF('statement of marks'!DZ72="","",'statement of marks'!DZ72)</f>
        <v>5</v>
      </c>
      <c r="F2097" s="277">
        <f>IF('statement of marks'!EA72="","",'statement of marks'!EA72)</f>
        <v>10</v>
      </c>
      <c r="G2097" s="270">
        <f>IF('statement of marks'!EB72="","",'statement of marks'!EB72)</f>
        <v>5</v>
      </c>
      <c r="H2097" s="270">
        <f>IF('statement of marks'!EC72="","",'statement of marks'!EC72)</f>
        <v>5</v>
      </c>
      <c r="I2097" s="277">
        <f>IF('statement of marks'!ED72="","",'statement of marks'!ED72)</f>
        <v>10</v>
      </c>
      <c r="J2097" s="270">
        <f>IF('statement of marks'!EE72="","",'statement of marks'!EE72)</f>
        <v>5</v>
      </c>
      <c r="K2097" s="270">
        <f>IF('statement of marks'!EF72="","",'statement of marks'!EF72)</f>
        <v>5</v>
      </c>
      <c r="L2097" s="277">
        <f>IF('statement of marks'!EG72="","",'statement of marks'!EG72)</f>
        <v>10</v>
      </c>
      <c r="M2097" s="270">
        <f>IF('statement of marks'!EI72="","",'statement of marks'!EI72)</f>
        <v>50</v>
      </c>
      <c r="N2097" s="944"/>
      <c r="O2097" s="270">
        <f>IF('statement of marks'!EJ72="","",'statement of marks'!EJ72)</f>
        <v>20</v>
      </c>
      <c r="P2097" s="277">
        <f>IF('statement of marks'!EK72="","",'statement of marks'!EK72)</f>
        <v>70</v>
      </c>
      <c r="Q2097" s="278">
        <f>IF('statement of marks'!EL72="","",'statement of marks'!EL72)</f>
        <v>100</v>
      </c>
      <c r="R2097" s="270">
        <f>IF('statement of marks'!EM72="","",'statement of marks'!EM72)</f>
        <v>70</v>
      </c>
      <c r="S2097" s="944"/>
      <c r="T2097" s="270">
        <f>IF('statement of marks'!EN72="","",'statement of marks'!EN72)</f>
        <v>30</v>
      </c>
      <c r="U2097" s="277">
        <f>IF('statement of marks'!EO72="","",'statement of marks'!EO72)</f>
        <v>100</v>
      </c>
      <c r="V2097" s="279">
        <f>IF('statement of marks'!EP72="","",'statement of marks'!EP72)</f>
        <v>200</v>
      </c>
      <c r="W2097" s="270">
        <f>IF('statement of marks'!EQ72="","",'statement of marks'!EQ72)</f>
        <v>100</v>
      </c>
      <c r="X2097" s="271" t="str">
        <f>IF('statement of marks'!ER72="","",'statement of marks'!ER72)</f>
        <v>A</v>
      </c>
    </row>
    <row r="2098" spans="1:24" ht="15" customHeight="1">
      <c r="A2098" s="283"/>
      <c r="B2098" s="774" t="s">
        <v>173</v>
      </c>
      <c r="C2098" s="784"/>
      <c r="D2098" s="792" t="s">
        <v>168</v>
      </c>
      <c r="E2098" s="792"/>
      <c r="F2098" s="792"/>
      <c r="G2098" s="792" t="s">
        <v>169</v>
      </c>
      <c r="H2098" s="792"/>
      <c r="I2098" s="792"/>
      <c r="J2098" s="792" t="s">
        <v>178</v>
      </c>
      <c r="K2098" s="792"/>
      <c r="L2098" s="792"/>
      <c r="M2098" s="792" t="s">
        <v>170</v>
      </c>
      <c r="N2098" s="792"/>
      <c r="O2098" s="792"/>
      <c r="P2098" s="792"/>
      <c r="Q2098" s="792" t="s">
        <v>223</v>
      </c>
      <c r="R2098" s="792"/>
      <c r="S2098" s="792"/>
      <c r="T2098" s="792"/>
      <c r="U2098" s="280"/>
      <c r="V2098" s="792" t="s">
        <v>218</v>
      </c>
      <c r="W2098" s="792"/>
      <c r="X2098" s="827"/>
    </row>
    <row r="2099" spans="1:24" ht="15" customHeight="1">
      <c r="A2099" s="284"/>
      <c r="B2099" s="828" t="s">
        <v>167</v>
      </c>
      <c r="C2099" s="829"/>
      <c r="D2099" s="830">
        <f>IF('statement of marks'!EU$6="","",'statement of marks'!EU$6)</f>
        <v>20</v>
      </c>
      <c r="E2099" s="830"/>
      <c r="F2099" s="830"/>
      <c r="G2099" s="830">
        <f>IF('statement of marks'!EV$6="","",'statement of marks'!EV$6)</f>
        <v>20</v>
      </c>
      <c r="H2099" s="830"/>
      <c r="I2099" s="830"/>
      <c r="J2099" s="830">
        <f>IF('statement of marks'!EX$6="","",'statement of marks'!EX$6)</f>
        <v>20</v>
      </c>
      <c r="K2099" s="830"/>
      <c r="L2099" s="830"/>
      <c r="M2099" s="830">
        <f>IF('statement of marks'!EW$6="","",'statement of marks'!EW$6)</f>
        <v>20</v>
      </c>
      <c r="N2099" s="830"/>
      <c r="O2099" s="830"/>
      <c r="P2099" s="830"/>
      <c r="Q2099" s="830">
        <f>IF('statement of marks'!EY$6="","",'statement of marks'!EY$6)</f>
        <v>20</v>
      </c>
      <c r="R2099" s="830"/>
      <c r="S2099" s="830"/>
      <c r="T2099" s="830"/>
      <c r="U2099" s="289"/>
      <c r="V2099" s="272">
        <f>IF('statement of marks'!EZ$6="","",'statement of marks'!EZ$6)</f>
        <v>100</v>
      </c>
      <c r="W2099" s="272" t="s">
        <v>222</v>
      </c>
      <c r="X2099" s="276" t="s">
        <v>69</v>
      </c>
    </row>
    <row r="2100" spans="1:24" ht="15" customHeight="1">
      <c r="A2100" s="283"/>
      <c r="B2100" s="774" t="str">
        <f>IF('statement of marks'!$EU$3="","",'statement of marks'!$EU$3)</f>
        <v>WORK EXPERIENCE</v>
      </c>
      <c r="C2100" s="784"/>
      <c r="D2100" s="783">
        <f>IF('statement of marks'!EU72="","",'statement of marks'!EU72)</f>
        <v>20</v>
      </c>
      <c r="E2100" s="783"/>
      <c r="F2100" s="783"/>
      <c r="G2100" s="783">
        <f>IF('statement of marks'!EV72="","",'statement of marks'!EV72)</f>
        <v>20</v>
      </c>
      <c r="H2100" s="783"/>
      <c r="I2100" s="783"/>
      <c r="J2100" s="783">
        <f>IF('statement of marks'!EX72="","",'statement of marks'!EX72)</f>
        <v>20</v>
      </c>
      <c r="K2100" s="783"/>
      <c r="L2100" s="783"/>
      <c r="M2100" s="783">
        <f>IF('statement of marks'!EW72="","",'statement of marks'!EW72)</f>
        <v>20</v>
      </c>
      <c r="N2100" s="783"/>
      <c r="O2100" s="783"/>
      <c r="P2100" s="783"/>
      <c r="Q2100" s="783">
        <f>IF('statement of marks'!EY72="","",'statement of marks'!EY72)</f>
        <v>20</v>
      </c>
      <c r="R2100" s="783"/>
      <c r="S2100" s="783"/>
      <c r="T2100" s="783"/>
      <c r="U2100" s="280"/>
      <c r="V2100" s="280">
        <f>IF('statement of marks'!EZ72="","",'statement of marks'!EZ72)</f>
        <v>100</v>
      </c>
      <c r="W2100" s="280">
        <f>IF('statement of marks'!FA72="","",'statement of marks'!FA72)</f>
        <v>100</v>
      </c>
      <c r="X2100" s="281" t="str">
        <f>IF('statement of marks'!FB72="","",'statement of marks'!FB72)</f>
        <v>A</v>
      </c>
    </row>
    <row r="2101" spans="1:24" ht="15" customHeight="1">
      <c r="A2101" s="283"/>
      <c r="B2101" s="774" t="str">
        <f>IF('statement of marks'!$FE$3="","",'statement of marks'!$FE$3)</f>
        <v>ART EDUCATION</v>
      </c>
      <c r="C2101" s="784"/>
      <c r="D2101" s="783">
        <f>IF('statement of marks'!FE72="","",'statement of marks'!FE72)</f>
        <v>20</v>
      </c>
      <c r="E2101" s="783"/>
      <c r="F2101" s="783"/>
      <c r="G2101" s="783">
        <f>IF('statement of marks'!FF72="","",'statement of marks'!FF72)</f>
        <v>20</v>
      </c>
      <c r="H2101" s="783"/>
      <c r="I2101" s="783"/>
      <c r="J2101" s="783">
        <f>IF('statement of marks'!FH72="","",'statement of marks'!FH72)</f>
        <v>20</v>
      </c>
      <c r="K2101" s="783"/>
      <c r="L2101" s="783"/>
      <c r="M2101" s="783">
        <f>IF('statement of marks'!FG72="","",'statement of marks'!FG72)</f>
        <v>20</v>
      </c>
      <c r="N2101" s="783"/>
      <c r="O2101" s="783"/>
      <c r="P2101" s="783"/>
      <c r="Q2101" s="783">
        <f>IF('statement of marks'!FI72="","",'statement of marks'!FI72)</f>
        <v>20</v>
      </c>
      <c r="R2101" s="783"/>
      <c r="S2101" s="783"/>
      <c r="T2101" s="783"/>
      <c r="U2101" s="280"/>
      <c r="V2101" s="280">
        <f>IF('statement of marks'!FJ72="","",'statement of marks'!FJ72)</f>
        <v>100</v>
      </c>
      <c r="W2101" s="280">
        <f>IF('statement of marks'!FK72="","",'statement of marks'!FK72)</f>
        <v>100</v>
      </c>
      <c r="X2101" s="281" t="str">
        <f>IF('statement of marks'!FL72="","",'statement of marks'!FL72)</f>
        <v>A</v>
      </c>
    </row>
    <row r="2102" spans="1:24" ht="15" customHeight="1">
      <c r="A2102" s="283"/>
      <c r="B2102" s="774" t="str">
        <f>IF('statement of marks'!$FO$3="","",'statement of marks'!$FO$3)</f>
        <v>PHYSICIAL EDUCATION</v>
      </c>
      <c r="C2102" s="784"/>
      <c r="D2102" s="783">
        <f>IF('statement of marks'!FO72="","",'statement of marks'!FO72)</f>
        <v>20</v>
      </c>
      <c r="E2102" s="783"/>
      <c r="F2102" s="783"/>
      <c r="G2102" s="783">
        <f>IF('statement of marks'!FP72="","",'statement of marks'!FP72)</f>
        <v>20</v>
      </c>
      <c r="H2102" s="783"/>
      <c r="I2102" s="783"/>
      <c r="J2102" s="783">
        <f>IF('statement of marks'!FR72="","",'statement of marks'!FR72)</f>
        <v>20</v>
      </c>
      <c r="K2102" s="783"/>
      <c r="L2102" s="783"/>
      <c r="M2102" s="783">
        <f>IF('statement of marks'!FQ72="","",'statement of marks'!FQ72)</f>
        <v>20</v>
      </c>
      <c r="N2102" s="783"/>
      <c r="O2102" s="783"/>
      <c r="P2102" s="783"/>
      <c r="Q2102" s="783">
        <f>IF('statement of marks'!FS72="","",'statement of marks'!FS72)</f>
        <v>20</v>
      </c>
      <c r="R2102" s="783"/>
      <c r="S2102" s="783"/>
      <c r="T2102" s="783"/>
      <c r="U2102" s="280"/>
      <c r="V2102" s="280">
        <f>IF('statement of marks'!FT72="","",'statement of marks'!FT72)</f>
        <v>100</v>
      </c>
      <c r="W2102" s="280">
        <f>IF('statement of marks'!FU72="","",'statement of marks'!FU72)</f>
        <v>100</v>
      </c>
      <c r="X2102" s="281" t="str">
        <f>IF('statement of marks'!FV72="","",'statement of marks'!FV72)</f>
        <v>A</v>
      </c>
    </row>
    <row r="2103" spans="1:24" ht="15" customHeight="1">
      <c r="A2103" s="283"/>
      <c r="B2103" s="771" t="s">
        <v>174</v>
      </c>
      <c r="C2103" s="774"/>
      <c r="D2103" s="792" t="str">
        <f>details!$DZ$3</f>
        <v>AUGUST</v>
      </c>
      <c r="E2103" s="792"/>
      <c r="F2103" s="792"/>
      <c r="G2103" s="792" t="str">
        <f>details!$ED$3</f>
        <v>OCTOBER</v>
      </c>
      <c r="H2103" s="792"/>
      <c r="I2103" s="792"/>
      <c r="J2103" s="792" t="str">
        <f>details!$EL$3</f>
        <v>FEBURARY</v>
      </c>
      <c r="K2103" s="792"/>
      <c r="L2103" s="792"/>
      <c r="M2103" s="792" t="str">
        <f>details!$EH$3</f>
        <v>DECEMBER</v>
      </c>
      <c r="N2103" s="792"/>
      <c r="O2103" s="792"/>
      <c r="P2103" s="792"/>
      <c r="Q2103" s="792" t="str">
        <f>details!$EP$3</f>
        <v>GRAND TOAL</v>
      </c>
      <c r="R2103" s="792"/>
      <c r="S2103" s="792"/>
      <c r="T2103" s="792"/>
      <c r="U2103" s="759" t="s">
        <v>119</v>
      </c>
      <c r="V2103" s="760"/>
      <c r="W2103" s="760"/>
      <c r="X2103" s="761"/>
    </row>
    <row r="2104" spans="1:24" ht="15" customHeight="1">
      <c r="A2104" s="283"/>
      <c r="B2104" s="774" t="s">
        <v>176</v>
      </c>
      <c r="C2104" s="784"/>
      <c r="D2104" s="826" t="str">
        <f>IF(details!EA72="","",details!EA72)</f>
        <v/>
      </c>
      <c r="E2104" s="826"/>
      <c r="F2104" s="826"/>
      <c r="G2104" s="826" t="str">
        <f>IF(details!EE72="","",details!EE72)</f>
        <v/>
      </c>
      <c r="H2104" s="826"/>
      <c r="I2104" s="826"/>
      <c r="J2104" s="826" t="str">
        <f>IF(details!EM72="","",details!EM72)</f>
        <v/>
      </c>
      <c r="K2104" s="826"/>
      <c r="L2104" s="826"/>
      <c r="M2104" s="826" t="str">
        <f>IF(details!EI72="","",details!EI72)</f>
        <v/>
      </c>
      <c r="N2104" s="826"/>
      <c r="O2104" s="826"/>
      <c r="P2104" s="826"/>
      <c r="Q2104" s="826" t="str">
        <f>IF(details!EQ72="","",details!EQ72)</f>
        <v/>
      </c>
      <c r="R2104" s="826"/>
      <c r="S2104" s="826"/>
      <c r="T2104" s="826"/>
      <c r="U2104" s="762">
        <f>'statement of marks'!$HL$108</f>
        <v>45046</v>
      </c>
      <c r="V2104" s="763"/>
      <c r="W2104" s="763"/>
      <c r="X2104" s="764"/>
    </row>
    <row r="2105" spans="1:24" ht="15" customHeight="1">
      <c r="A2105" s="283"/>
      <c r="B2105" s="823" t="s">
        <v>175</v>
      </c>
      <c r="C2105" s="824"/>
      <c r="D2105" s="825" t="str">
        <f>IF(details!DZ72="","",details!DZ72)</f>
        <v/>
      </c>
      <c r="E2105" s="825"/>
      <c r="F2105" s="825"/>
      <c r="G2105" s="825" t="str">
        <f>IF(details!ED72="","",details!ED72)</f>
        <v/>
      </c>
      <c r="H2105" s="825"/>
      <c r="I2105" s="825"/>
      <c r="J2105" s="825" t="str">
        <f>IF(details!EL72="","",details!EL72)</f>
        <v/>
      </c>
      <c r="K2105" s="825"/>
      <c r="L2105" s="825"/>
      <c r="M2105" s="825" t="str">
        <f>IF(details!EH72="","",details!EH72)</f>
        <v/>
      </c>
      <c r="N2105" s="825"/>
      <c r="O2105" s="825"/>
      <c r="P2105" s="825"/>
      <c r="Q2105" s="825" t="str">
        <f>IF(details!EP72="","",details!EP72)</f>
        <v/>
      </c>
      <c r="R2105" s="825"/>
      <c r="S2105" s="825"/>
      <c r="T2105" s="825"/>
      <c r="U2105" s="759"/>
      <c r="V2105" s="760"/>
      <c r="W2105" s="760"/>
      <c r="X2105" s="761"/>
    </row>
    <row r="2106" spans="1:24" ht="15" customHeight="1">
      <c r="A2106" s="816"/>
      <c r="B2106" s="818" t="s">
        <v>235</v>
      </c>
      <c r="C2106" s="819"/>
      <c r="D2106" s="813" t="s">
        <v>190</v>
      </c>
      <c r="E2106" s="813"/>
      <c r="F2106" s="813"/>
      <c r="G2106" s="813" t="s">
        <v>191</v>
      </c>
      <c r="H2106" s="813"/>
      <c r="I2106" s="813"/>
      <c r="J2106" s="813" t="s">
        <v>148</v>
      </c>
      <c r="K2106" s="813"/>
      <c r="L2106" s="813"/>
      <c r="M2106" s="813" t="s">
        <v>224</v>
      </c>
      <c r="N2106" s="813"/>
      <c r="O2106" s="813"/>
      <c r="P2106" s="813"/>
      <c r="Q2106" s="822" t="s">
        <v>196</v>
      </c>
      <c r="R2106" s="822"/>
      <c r="S2106" s="822"/>
      <c r="T2106" s="822"/>
      <c r="U2106" s="813" t="s">
        <v>233</v>
      </c>
      <c r="V2106" s="813"/>
      <c r="W2106" s="813"/>
      <c r="X2106" s="815"/>
    </row>
    <row r="2107" spans="1:24" ht="15" customHeight="1">
      <c r="A2107" s="817"/>
      <c r="B2107" s="820"/>
      <c r="C2107" s="821"/>
      <c r="D2107" s="813">
        <f>'statement of marks'!HJ72</f>
        <v>1200</v>
      </c>
      <c r="E2107" s="813"/>
      <c r="F2107" s="813"/>
      <c r="G2107" s="813">
        <f>'statement of marks'!HK72</f>
        <v>1125</v>
      </c>
      <c r="H2107" s="813"/>
      <c r="I2107" s="813"/>
      <c r="J2107" s="814">
        <f>'statement of marks'!HL72</f>
        <v>93.75</v>
      </c>
      <c r="K2107" s="814"/>
      <c r="L2107" s="814"/>
      <c r="M2107" s="813" t="str">
        <f>'statement of marks'!HO72</f>
        <v>A</v>
      </c>
      <c r="N2107" s="813"/>
      <c r="O2107" s="813"/>
      <c r="P2107" s="813"/>
      <c r="Q2107" s="813">
        <f>'statement of marks'!HN72</f>
        <v>5.0000000000000018</v>
      </c>
      <c r="R2107" s="813"/>
      <c r="S2107" s="813"/>
      <c r="T2107" s="813"/>
      <c r="U2107" s="813" t="str">
        <f>'statement of marks'!HI72</f>
        <v>PASSED</v>
      </c>
      <c r="V2107" s="813"/>
      <c r="W2107" s="813"/>
      <c r="X2107" s="815"/>
    </row>
    <row r="2108" spans="1:24" ht="15" customHeight="1">
      <c r="A2108" s="283"/>
      <c r="B2108" s="811" t="s">
        <v>177</v>
      </c>
      <c r="C2108" s="812"/>
      <c r="D2108" s="792"/>
      <c r="E2108" s="792"/>
      <c r="F2108" s="792"/>
      <c r="G2108" s="792"/>
      <c r="H2108" s="792"/>
      <c r="I2108" s="792"/>
      <c r="J2108" s="792"/>
      <c r="K2108" s="792"/>
      <c r="L2108" s="792"/>
      <c r="M2108" s="792"/>
      <c r="N2108" s="792"/>
      <c r="O2108" s="792"/>
      <c r="P2108" s="792"/>
      <c r="Q2108" s="792"/>
      <c r="R2108" s="792"/>
      <c r="S2108" s="792"/>
      <c r="T2108" s="792"/>
      <c r="U2108" s="793"/>
      <c r="V2108" s="794"/>
      <c r="W2108" s="794"/>
      <c r="X2108" s="804"/>
    </row>
    <row r="2109" spans="1:24" ht="15" customHeight="1">
      <c r="A2109" s="283"/>
      <c r="B2109" s="809" t="s">
        <v>162</v>
      </c>
      <c r="C2109" s="810"/>
      <c r="D2109" s="792"/>
      <c r="E2109" s="792"/>
      <c r="F2109" s="792"/>
      <c r="G2109" s="792"/>
      <c r="H2109" s="792"/>
      <c r="I2109" s="792"/>
      <c r="J2109" s="792"/>
      <c r="K2109" s="792"/>
      <c r="L2109" s="792"/>
      <c r="M2109" s="792"/>
      <c r="N2109" s="792"/>
      <c r="O2109" s="792"/>
      <c r="P2109" s="792"/>
      <c r="Q2109" s="792"/>
      <c r="R2109" s="792"/>
      <c r="S2109" s="792"/>
      <c r="T2109" s="792"/>
      <c r="U2109" s="796"/>
      <c r="V2109" s="797"/>
      <c r="W2109" s="797"/>
      <c r="X2109" s="805"/>
    </row>
    <row r="2110" spans="1:24" ht="15" customHeight="1">
      <c r="A2110" s="283"/>
      <c r="B2110" s="811" t="s">
        <v>163</v>
      </c>
      <c r="C2110" s="812"/>
      <c r="D2110" s="792"/>
      <c r="E2110" s="792"/>
      <c r="F2110" s="792"/>
      <c r="G2110" s="792"/>
      <c r="H2110" s="792"/>
      <c r="I2110" s="792"/>
      <c r="J2110" s="792"/>
      <c r="K2110" s="792"/>
      <c r="L2110" s="792"/>
      <c r="M2110" s="792"/>
      <c r="N2110" s="792"/>
      <c r="O2110" s="792"/>
      <c r="P2110" s="792"/>
      <c r="Q2110" s="793" t="s">
        <v>225</v>
      </c>
      <c r="R2110" s="794"/>
      <c r="S2110" s="794"/>
      <c r="T2110" s="795"/>
      <c r="U2110" s="806"/>
      <c r="V2110" s="807"/>
      <c r="W2110" s="807"/>
      <c r="X2110" s="808"/>
    </row>
    <row r="2111" spans="1:24" ht="15" customHeight="1">
      <c r="A2111" s="283"/>
      <c r="B2111" s="802" t="s">
        <v>164</v>
      </c>
      <c r="C2111" s="803"/>
      <c r="D2111" s="792"/>
      <c r="E2111" s="792"/>
      <c r="F2111" s="792"/>
      <c r="G2111" s="792"/>
      <c r="H2111" s="792"/>
      <c r="I2111" s="792"/>
      <c r="J2111" s="792"/>
      <c r="K2111" s="792"/>
      <c r="L2111" s="792"/>
      <c r="M2111" s="792"/>
      <c r="N2111" s="792"/>
      <c r="O2111" s="792"/>
      <c r="P2111" s="792"/>
      <c r="Q2111" s="796"/>
      <c r="R2111" s="797"/>
      <c r="S2111" s="797"/>
      <c r="T2111" s="798"/>
      <c r="U2111" s="785" t="s">
        <v>164</v>
      </c>
      <c r="V2111" s="785"/>
      <c r="W2111" s="785"/>
      <c r="X2111" s="786"/>
    </row>
    <row r="2112" spans="1:24" ht="15" customHeight="1" thickBot="1">
      <c r="A2112" s="282"/>
      <c r="B2112" s="787" t="s">
        <v>226</v>
      </c>
      <c r="C2112" s="788"/>
      <c r="D2112" s="789"/>
      <c r="E2112" s="789"/>
      <c r="F2112" s="789"/>
      <c r="G2112" s="789"/>
      <c r="H2112" s="789"/>
      <c r="I2112" s="789"/>
      <c r="J2112" s="789"/>
      <c r="K2112" s="789"/>
      <c r="L2112" s="789"/>
      <c r="M2112" s="789"/>
      <c r="N2112" s="789"/>
      <c r="O2112" s="789"/>
      <c r="P2112" s="789"/>
      <c r="Q2112" s="799"/>
      <c r="R2112" s="800"/>
      <c r="S2112" s="800"/>
      <c r="T2112" s="801"/>
      <c r="U2112" s="790" t="s">
        <v>180</v>
      </c>
      <c r="V2112" s="790"/>
      <c r="W2112" s="790"/>
      <c r="X2112" s="791"/>
    </row>
    <row r="2113" spans="1:24" ht="15" customHeight="1">
      <c r="A2113" s="285"/>
      <c r="B2113" s="765" t="s">
        <v>179</v>
      </c>
      <c r="C2113" s="766"/>
      <c r="D2113" s="766"/>
      <c r="E2113" s="766"/>
      <c r="F2113" s="766"/>
      <c r="G2113" s="766"/>
      <c r="H2113" s="766"/>
      <c r="I2113" s="766"/>
      <c r="J2113" s="766"/>
      <c r="K2113" s="766"/>
      <c r="L2113" s="766"/>
      <c r="M2113" s="766"/>
      <c r="N2113" s="766"/>
      <c r="O2113" s="766"/>
      <c r="P2113" s="766"/>
      <c r="Q2113" s="766"/>
      <c r="R2113" s="766"/>
      <c r="S2113" s="766"/>
      <c r="T2113" s="766"/>
      <c r="U2113" s="766"/>
      <c r="V2113" s="766"/>
      <c r="W2113" s="766"/>
      <c r="X2113" s="767"/>
    </row>
    <row r="2114" spans="1:24" ht="15" customHeight="1">
      <c r="A2114" s="283"/>
      <c r="B2114" s="768" t="str">
        <f>IF('statement of marks'!$A$1="","",'statement of marks'!$A$1)</f>
        <v>GOVT. HR. SEC. SCHOOL, MARJEEVI, NIMBAHERA</v>
      </c>
      <c r="C2114" s="769"/>
      <c r="D2114" s="769"/>
      <c r="E2114" s="769"/>
      <c r="F2114" s="769"/>
      <c r="G2114" s="769"/>
      <c r="H2114" s="769"/>
      <c r="I2114" s="769"/>
      <c r="J2114" s="769"/>
      <c r="K2114" s="769"/>
      <c r="L2114" s="769"/>
      <c r="M2114" s="769"/>
      <c r="N2114" s="769"/>
      <c r="O2114" s="769"/>
      <c r="P2114" s="769"/>
      <c r="Q2114" s="769"/>
      <c r="R2114" s="769"/>
      <c r="S2114" s="769"/>
      <c r="T2114" s="769"/>
      <c r="U2114" s="769"/>
      <c r="V2114" s="769"/>
      <c r="W2114" s="769"/>
      <c r="X2114" s="770"/>
    </row>
    <row r="2115" spans="1:24" ht="15" customHeight="1">
      <c r="A2115" s="283"/>
      <c r="B2115" s="771" t="s">
        <v>118</v>
      </c>
      <c r="C2115" s="771"/>
      <c r="D2115" s="771" t="str">
        <f>IF('statement of marks'!$H$3="","",'statement of marks'!$H$3)</f>
        <v>2022-23</v>
      </c>
      <c r="E2115" s="771"/>
      <c r="F2115" s="771"/>
      <c r="G2115" s="771"/>
      <c r="H2115" s="771"/>
      <c r="I2115" s="771"/>
      <c r="J2115" s="771"/>
      <c r="K2115" s="771"/>
      <c r="L2115" s="771"/>
      <c r="M2115" s="771"/>
      <c r="N2115" s="771"/>
      <c r="O2115" s="771"/>
      <c r="P2115" s="771"/>
      <c r="Q2115" s="771"/>
      <c r="R2115" s="771"/>
      <c r="S2115" s="771"/>
      <c r="T2115" s="771"/>
      <c r="U2115" s="771"/>
      <c r="V2115" s="771"/>
      <c r="W2115" s="771"/>
      <c r="X2115" s="772"/>
    </row>
    <row r="2116" spans="1:24" ht="15" customHeight="1">
      <c r="A2116" s="283"/>
      <c r="B2116" s="771" t="s">
        <v>158</v>
      </c>
      <c r="C2116" s="771"/>
      <c r="D2116" s="771" t="str">
        <f>IF('statement of marks'!I73="","",'statement of marks'!I73)</f>
        <v>A67</v>
      </c>
      <c r="E2116" s="771"/>
      <c r="F2116" s="771"/>
      <c r="G2116" s="771"/>
      <c r="H2116" s="771"/>
      <c r="I2116" s="771"/>
      <c r="J2116" s="771"/>
      <c r="K2116" s="771"/>
      <c r="L2116" s="771"/>
      <c r="M2116" s="771"/>
      <c r="N2116" s="771"/>
      <c r="O2116" s="771"/>
      <c r="P2116" s="771"/>
      <c r="Q2116" s="771"/>
      <c r="R2116" s="771"/>
      <c r="S2116" s="771"/>
      <c r="T2116" s="771"/>
      <c r="U2116" s="771"/>
      <c r="V2116" s="771"/>
      <c r="W2116" s="771"/>
      <c r="X2116" s="772"/>
    </row>
    <row r="2117" spans="1:24" ht="15" customHeight="1">
      <c r="A2117" s="283"/>
      <c r="B2117" s="771" t="s">
        <v>20</v>
      </c>
      <c r="C2117" s="771"/>
      <c r="D2117" s="771" t="str">
        <f>IF('statement of marks'!J73="","",'statement of marks'!J73)</f>
        <v>B67</v>
      </c>
      <c r="E2117" s="771"/>
      <c r="F2117" s="771"/>
      <c r="G2117" s="771"/>
      <c r="H2117" s="771"/>
      <c r="I2117" s="771"/>
      <c r="J2117" s="771"/>
      <c r="K2117" s="771"/>
      <c r="L2117" s="771"/>
      <c r="M2117" s="771"/>
      <c r="N2117" s="771"/>
      <c r="O2117" s="771"/>
      <c r="P2117" s="771"/>
      <c r="Q2117" s="771"/>
      <c r="R2117" s="771"/>
      <c r="S2117" s="771"/>
      <c r="T2117" s="771"/>
      <c r="U2117" s="771"/>
      <c r="V2117" s="771"/>
      <c r="W2117" s="771"/>
      <c r="X2117" s="772"/>
    </row>
    <row r="2118" spans="1:24" ht="15" customHeight="1">
      <c r="A2118" s="283"/>
      <c r="B2118" s="773" t="s">
        <v>21</v>
      </c>
      <c r="C2118" s="773"/>
      <c r="D2118" s="773" t="str">
        <f>IF('statement of marks'!K73="","",'statement of marks'!K73)</f>
        <v>C67</v>
      </c>
      <c r="E2118" s="773"/>
      <c r="F2118" s="773"/>
      <c r="G2118" s="771"/>
      <c r="H2118" s="771"/>
      <c r="I2118" s="771"/>
      <c r="J2118" s="771"/>
      <c r="K2118" s="771"/>
      <c r="L2118" s="771"/>
      <c r="M2118" s="771"/>
      <c r="N2118" s="771"/>
      <c r="O2118" s="771"/>
      <c r="P2118" s="771"/>
      <c r="Q2118" s="771"/>
      <c r="R2118" s="771"/>
      <c r="S2118" s="771"/>
      <c r="T2118" s="771"/>
      <c r="U2118" s="771"/>
      <c r="V2118" s="771"/>
      <c r="W2118" s="771"/>
      <c r="X2118" s="772"/>
    </row>
    <row r="2119" spans="1:24" ht="15" customHeight="1">
      <c r="A2119" s="283"/>
      <c r="B2119" s="771" t="s">
        <v>159</v>
      </c>
      <c r="C2119" s="771"/>
      <c r="D2119" s="771" t="str">
        <f>IF('statement of marks'!$G$3="","",'statement of marks'!$G$3)</f>
        <v>6 A</v>
      </c>
      <c r="E2119" s="771"/>
      <c r="F2119" s="774"/>
      <c r="G2119" s="775" t="s">
        <v>160</v>
      </c>
      <c r="H2119" s="775"/>
      <c r="I2119" s="775"/>
      <c r="J2119" s="775">
        <f>IF('statement of marks'!D73="","",'statement of marks'!D73)</f>
        <v>867</v>
      </c>
      <c r="K2119" s="775"/>
      <c r="L2119" s="775"/>
      <c r="M2119" s="776" t="s">
        <v>79</v>
      </c>
      <c r="N2119" s="938"/>
      <c r="O2119" s="775"/>
      <c r="P2119" s="775"/>
      <c r="Q2119" s="775" t="str">
        <f>IF('statement of marks'!F73="","",'statement of marks'!F73)</f>
        <v/>
      </c>
      <c r="R2119" s="775"/>
      <c r="S2119" s="775"/>
      <c r="T2119" s="777"/>
      <c r="U2119" s="778" t="str">
        <f>IF('statement of marks'!$I$3="","",'statement of marks'!$I$3)</f>
        <v>SCHOOL DISE CODE</v>
      </c>
      <c r="V2119" s="779"/>
      <c r="W2119" s="779"/>
      <c r="X2119" s="780"/>
    </row>
    <row r="2120" spans="1:24" ht="15" customHeight="1">
      <c r="A2120" s="283"/>
      <c r="B2120" s="263" t="s">
        <v>172</v>
      </c>
      <c r="C2120" s="264"/>
      <c r="D2120" s="781" t="str">
        <f>IF('statement of marks'!G73="","",'statement of marks'!G73)</f>
        <v/>
      </c>
      <c r="E2120" s="782"/>
      <c r="F2120" s="782"/>
      <c r="G2120" s="834" t="str">
        <f>IF('statement of marks'!H73="","",'statement of marks'!H73)</f>
        <v/>
      </c>
      <c r="H2120" s="834"/>
      <c r="I2120" s="834"/>
      <c r="J2120" s="834"/>
      <c r="K2120" s="834"/>
      <c r="L2120" s="834"/>
      <c r="M2120" s="834"/>
      <c r="N2120" s="834"/>
      <c r="O2120" s="834"/>
      <c r="P2120" s="834"/>
      <c r="Q2120" s="834"/>
      <c r="R2120" s="834"/>
      <c r="S2120" s="834"/>
      <c r="T2120" s="835"/>
      <c r="U2120" s="774" t="str">
        <f>IF('statement of marks'!$J$3="","",'statement of marks'!$J$3)</f>
        <v>08291009401</v>
      </c>
      <c r="V2120" s="784"/>
      <c r="W2120" s="784"/>
      <c r="X2120" s="836"/>
    </row>
    <row r="2121" spans="1:24" ht="15" customHeight="1">
      <c r="A2121" s="283"/>
      <c r="B2121" s="265" t="s">
        <v>161</v>
      </c>
      <c r="C2121" s="266" t="s">
        <v>166</v>
      </c>
      <c r="D2121" s="837" t="s">
        <v>168</v>
      </c>
      <c r="E2121" s="837"/>
      <c r="F2121" s="837"/>
      <c r="G2121" s="837" t="s">
        <v>169</v>
      </c>
      <c r="H2121" s="837"/>
      <c r="I2121" s="837"/>
      <c r="J2121" s="837" t="s">
        <v>170</v>
      </c>
      <c r="K2121" s="837"/>
      <c r="L2121" s="837"/>
      <c r="M2121" s="838" t="s">
        <v>171</v>
      </c>
      <c r="N2121" s="838"/>
      <c r="O2121" s="838"/>
      <c r="P2121" s="838"/>
      <c r="Q2121" s="839" t="s">
        <v>217</v>
      </c>
      <c r="R2121" s="841" t="s">
        <v>91</v>
      </c>
      <c r="S2121" s="841"/>
      <c r="T2121" s="841"/>
      <c r="U2121" s="842"/>
      <c r="V2121" s="783" t="s">
        <v>218</v>
      </c>
      <c r="W2121" s="783"/>
      <c r="X2121" s="831"/>
    </row>
    <row r="2122" spans="1:24" ht="15" customHeight="1">
      <c r="A2122" s="283"/>
      <c r="B2122" s="265"/>
      <c r="C2122" s="266"/>
      <c r="D2122" s="267" t="s">
        <v>219</v>
      </c>
      <c r="E2122" s="267" t="s">
        <v>220</v>
      </c>
      <c r="F2122" s="268" t="s">
        <v>221</v>
      </c>
      <c r="G2122" s="267" t="s">
        <v>219</v>
      </c>
      <c r="H2122" s="267" t="s">
        <v>220</v>
      </c>
      <c r="I2122" s="268" t="s">
        <v>221</v>
      </c>
      <c r="J2122" s="267" t="s">
        <v>219</v>
      </c>
      <c r="K2122" s="267" t="s">
        <v>220</v>
      </c>
      <c r="L2122" s="268" t="s">
        <v>221</v>
      </c>
      <c r="M2122" s="267" t="s">
        <v>219</v>
      </c>
      <c r="N2122" s="943" t="s">
        <v>332</v>
      </c>
      <c r="O2122" s="267" t="s">
        <v>220</v>
      </c>
      <c r="P2122" s="268" t="s">
        <v>221</v>
      </c>
      <c r="Q2122" s="840"/>
      <c r="R2122" s="267" t="s">
        <v>219</v>
      </c>
      <c r="S2122" s="943" t="s">
        <v>332</v>
      </c>
      <c r="T2122" s="267" t="s">
        <v>220</v>
      </c>
      <c r="U2122" s="268" t="s">
        <v>221</v>
      </c>
      <c r="V2122" s="269" t="s">
        <v>26</v>
      </c>
      <c r="W2122" s="270" t="s">
        <v>222</v>
      </c>
      <c r="X2122" s="271" t="s">
        <v>69</v>
      </c>
    </row>
    <row r="2123" spans="1:24" ht="15" customHeight="1">
      <c r="A2123" s="284"/>
      <c r="B2123" s="832" t="s">
        <v>167</v>
      </c>
      <c r="C2123" s="833"/>
      <c r="D2123" s="272">
        <f>IF('statement of marks'!L$6="","",'statement of marks'!L$6)</f>
        <v>5</v>
      </c>
      <c r="E2123" s="272">
        <f>IF('statement of marks'!M$6="","",'statement of marks'!M$6)</f>
        <v>5</v>
      </c>
      <c r="F2123" s="273">
        <f>IF('statement of marks'!N$6="","",'statement of marks'!N$6)</f>
        <v>10</v>
      </c>
      <c r="G2123" s="272">
        <f>IF('statement of marks'!O$6="","",'statement of marks'!O$6)</f>
        <v>5</v>
      </c>
      <c r="H2123" s="272">
        <f>IF('statement of marks'!P$6="","",'statement of marks'!P$6)</f>
        <v>5</v>
      </c>
      <c r="I2123" s="273">
        <f>IF('statement of marks'!Q$6="","",'statement of marks'!Q$6)</f>
        <v>10</v>
      </c>
      <c r="J2123" s="272">
        <f>IF('statement of marks'!R$6="","",'statement of marks'!R$6)</f>
        <v>5</v>
      </c>
      <c r="K2123" s="272">
        <f>IF('statement of marks'!S$6="","",'statement of marks'!S$6)</f>
        <v>5</v>
      </c>
      <c r="L2123" s="273">
        <f>IF('statement of marks'!T$6="","",'statement of marks'!T$6)</f>
        <v>10</v>
      </c>
      <c r="M2123" s="272">
        <f>IF('statement of marks'!V$6="","",'statement of marks'!V$6)</f>
        <v>30</v>
      </c>
      <c r="N2123" s="944">
        <f>IF('statement of marks'!W$6="","",'statement of marks'!W$6)</f>
        <v>30</v>
      </c>
      <c r="O2123" s="272">
        <f>IF('statement of marks'!X$6="","",'statement of marks'!X$6)</f>
        <v>10</v>
      </c>
      <c r="P2123" s="273">
        <f>IF('statement of marks'!Y$6="","",'statement of marks'!Y$6)</f>
        <v>70</v>
      </c>
      <c r="Q2123" s="274">
        <f>IF('statement of marks'!Z$6="","",'statement of marks'!Z$6)</f>
        <v>100</v>
      </c>
      <c r="R2123" s="272">
        <f>IF('statement of marks'!AA$6="","",'statement of marks'!AA$6)</f>
        <v>40</v>
      </c>
      <c r="S2123" s="944">
        <f>IF('statement of marks'!AB$6="","",'statement of marks'!AB$6)</f>
        <v>40</v>
      </c>
      <c r="T2123" s="272">
        <f>IF('statement of marks'!AC$6="","",'statement of marks'!AC$6)</f>
        <v>20</v>
      </c>
      <c r="U2123" s="273">
        <f>IF('statement of marks'!AD$6="","",'statement of marks'!AD$6)</f>
        <v>100</v>
      </c>
      <c r="V2123" s="275">
        <f>IF('statement of marks'!AE$6="","",'statement of marks'!AE$6)</f>
        <v>200</v>
      </c>
      <c r="W2123" s="272" t="str">
        <f>IF('statement of marks'!AF$6="","",'statement of marks'!AF$6)</f>
        <v/>
      </c>
      <c r="X2123" s="276" t="str">
        <f>IF('statement of marks'!AG$6="","",'statement of marks'!AG$6)</f>
        <v/>
      </c>
    </row>
    <row r="2124" spans="1:24" ht="15" customHeight="1">
      <c r="A2124" s="283"/>
      <c r="B2124" s="774" t="str">
        <f>IF('statement of marks'!$L$3="","",'statement of marks'!$L$3)</f>
        <v>HINDI</v>
      </c>
      <c r="C2124" s="784"/>
      <c r="D2124" s="270">
        <f>IF('statement of marks'!L73="","",'statement of marks'!L73)</f>
        <v>5</v>
      </c>
      <c r="E2124" s="270">
        <f>IF('statement of marks'!M73="","",'statement of marks'!M73)</f>
        <v>5</v>
      </c>
      <c r="F2124" s="277">
        <f>IF('statement of marks'!N73="","",'statement of marks'!N73)</f>
        <v>10</v>
      </c>
      <c r="G2124" s="270">
        <f>IF('statement of marks'!O73="","",'statement of marks'!O73)</f>
        <v>5</v>
      </c>
      <c r="H2124" s="270">
        <f>IF('statement of marks'!P73="","",'statement of marks'!P73)</f>
        <v>5</v>
      </c>
      <c r="I2124" s="277">
        <f>IF('statement of marks'!Q73="","",'statement of marks'!Q73)</f>
        <v>10</v>
      </c>
      <c r="J2124" s="270">
        <f>IF('statement of marks'!R73="","",'statement of marks'!R73)</f>
        <v>5</v>
      </c>
      <c r="K2124" s="270">
        <f>IF('statement of marks'!S73="","",'statement of marks'!S73)</f>
        <v>5</v>
      </c>
      <c r="L2124" s="277">
        <f>IF('statement of marks'!T73="","",'statement of marks'!T73)</f>
        <v>10</v>
      </c>
      <c r="M2124" s="270">
        <f>IF('statement of marks'!V73="","",'statement of marks'!V73)</f>
        <v>24</v>
      </c>
      <c r="N2124" s="944">
        <f>IF('statement of marks'!W73="","",'statement of marks'!W73)</f>
        <v>24</v>
      </c>
      <c r="O2124" s="270">
        <f>IF('statement of marks'!X73="","",'statement of marks'!X73)</f>
        <v>4</v>
      </c>
      <c r="P2124" s="277">
        <f>IF('statement of marks'!Y73="","",'statement of marks'!Y73)</f>
        <v>52</v>
      </c>
      <c r="Q2124" s="278">
        <f>IF('statement of marks'!Z73="","",'statement of marks'!Z73)</f>
        <v>82</v>
      </c>
      <c r="R2124" s="270">
        <f>IF('statement of marks'!AA73="","",'statement of marks'!AA73)</f>
        <v>34</v>
      </c>
      <c r="S2124" s="944">
        <f>IF('statement of marks'!AB73="","",'statement of marks'!AB73)</f>
        <v>34</v>
      </c>
      <c r="T2124" s="270">
        <f>IF('statement of marks'!AC73="","",'statement of marks'!AC73)</f>
        <v>20</v>
      </c>
      <c r="U2124" s="277">
        <f>IF('statement of marks'!AD73="","",'statement of marks'!AD73)</f>
        <v>88</v>
      </c>
      <c r="V2124" s="279">
        <f>IF('statement of marks'!AE73="","",'statement of marks'!AE73)</f>
        <v>170</v>
      </c>
      <c r="W2124" s="270">
        <f>IF('statement of marks'!AF73="","",'statement of marks'!AF73)</f>
        <v>85</v>
      </c>
      <c r="X2124" s="271" t="str">
        <f>IF('statement of marks'!AG73="","",'statement of marks'!AG73)</f>
        <v>B</v>
      </c>
    </row>
    <row r="2125" spans="1:24" ht="15" customHeight="1">
      <c r="A2125" s="283"/>
      <c r="B2125" s="774" t="str">
        <f>IF('statement of marks'!$AJ$3="","",'statement of marks'!$AJ$3)</f>
        <v>ENGLISH</v>
      </c>
      <c r="C2125" s="784"/>
      <c r="D2125" s="270">
        <f>IF('statement of marks'!AJ73="","",'statement of marks'!AJ73)</f>
        <v>5</v>
      </c>
      <c r="E2125" s="270">
        <f>IF('statement of marks'!AK73="","",'statement of marks'!AK73)</f>
        <v>5</v>
      </c>
      <c r="F2125" s="277">
        <f>IF('statement of marks'!AL73="","",'statement of marks'!AL73)</f>
        <v>10</v>
      </c>
      <c r="G2125" s="270">
        <f>IF('statement of marks'!AM73="","",'statement of marks'!AM73)</f>
        <v>5</v>
      </c>
      <c r="H2125" s="270">
        <f>IF('statement of marks'!AN73="","",'statement of marks'!AN73)</f>
        <v>5</v>
      </c>
      <c r="I2125" s="277">
        <f>IF('statement of marks'!AO73="","",'statement of marks'!AO73)</f>
        <v>10</v>
      </c>
      <c r="J2125" s="270">
        <f>IF('statement of marks'!AP73="","",'statement of marks'!AP73)</f>
        <v>5</v>
      </c>
      <c r="K2125" s="270">
        <f>IF('statement of marks'!AQ73="","",'statement of marks'!AQ73)</f>
        <v>5</v>
      </c>
      <c r="L2125" s="277">
        <f>IF('statement of marks'!AR73="","",'statement of marks'!AR73)</f>
        <v>10</v>
      </c>
      <c r="M2125" s="270">
        <f>IF('statement of marks'!AT73="","",'statement of marks'!AT73)</f>
        <v>24</v>
      </c>
      <c r="N2125" s="944">
        <f>IF('statement of marks'!AU73="","",'statement of marks'!AU73)</f>
        <v>24</v>
      </c>
      <c r="O2125" s="270">
        <f>IF('statement of marks'!AV73="","",'statement of marks'!AV73)</f>
        <v>4</v>
      </c>
      <c r="P2125" s="277">
        <f>IF('statement of marks'!AW73="","",'statement of marks'!AW73)</f>
        <v>52</v>
      </c>
      <c r="Q2125" s="278">
        <f>IF('statement of marks'!AX73="","",'statement of marks'!AX73)</f>
        <v>82</v>
      </c>
      <c r="R2125" s="270">
        <f>IF('statement of marks'!AY73="","",'statement of marks'!AY73)</f>
        <v>34</v>
      </c>
      <c r="S2125" s="944">
        <f>IF('statement of marks'!AZ73="","",'statement of marks'!AZ73)</f>
        <v>34</v>
      </c>
      <c r="T2125" s="270">
        <f>IF('statement of marks'!BA73="","",'statement of marks'!BA73)</f>
        <v>20</v>
      </c>
      <c r="U2125" s="277">
        <f>IF('statement of marks'!BB73="","",'statement of marks'!BB73)</f>
        <v>88</v>
      </c>
      <c r="V2125" s="279">
        <f>IF('statement of marks'!BC73="","",'statement of marks'!BC73)</f>
        <v>170</v>
      </c>
      <c r="W2125" s="270">
        <f>IF('statement of marks'!BD73="","",'statement of marks'!BD73)</f>
        <v>85</v>
      </c>
      <c r="X2125" s="271" t="str">
        <f>IF('statement of marks'!BE73="","",'statement of marks'!BE73)</f>
        <v>B</v>
      </c>
    </row>
    <row r="2126" spans="1:24" ht="15" customHeight="1">
      <c r="A2126" s="283"/>
      <c r="B2126" s="774" t="str">
        <f>IF('statement of marks'!BH73="s","SANSKRIT",IF('statement of marks'!BH73="u","URDU",IF('statement of marks'!BH73="g","GUJRATI",IF('statement of marks'!BH73="p","PUNJABI",IF('statement of marks'!BH73="sd","fla/kh","THIRD LANGUAGE")))))</f>
        <v>SANSKRIT</v>
      </c>
      <c r="C2126" s="784"/>
      <c r="D2126" s="270">
        <f>IF('statement of marks'!BI73="","",'statement of marks'!BI73)</f>
        <v>5</v>
      </c>
      <c r="E2126" s="270">
        <f>IF('statement of marks'!BJ73="","",'statement of marks'!BJ73)</f>
        <v>5</v>
      </c>
      <c r="F2126" s="277">
        <f>IF('statement of marks'!BK73="","",'statement of marks'!BK73)</f>
        <v>10</v>
      </c>
      <c r="G2126" s="270">
        <f>IF('statement of marks'!BL73="","",'statement of marks'!BL73)</f>
        <v>5</v>
      </c>
      <c r="H2126" s="270">
        <f>IF('statement of marks'!BM73="","",'statement of marks'!BM73)</f>
        <v>5</v>
      </c>
      <c r="I2126" s="277">
        <f>IF('statement of marks'!BN73="","",'statement of marks'!BN73)</f>
        <v>10</v>
      </c>
      <c r="J2126" s="270">
        <f>IF('statement of marks'!BO73="","",'statement of marks'!BO73)</f>
        <v>5</v>
      </c>
      <c r="K2126" s="270">
        <f>IF('statement of marks'!BP73="","",'statement of marks'!BP73)</f>
        <v>5</v>
      </c>
      <c r="L2126" s="277">
        <f>IF('statement of marks'!BQ73="","",'statement of marks'!BQ73)</f>
        <v>10</v>
      </c>
      <c r="M2126" s="270">
        <f>IF('statement of marks'!BS73="","",'statement of marks'!BS73)</f>
        <v>50</v>
      </c>
      <c r="N2126" s="944"/>
      <c r="O2126" s="270">
        <f>IF('statement of marks'!BT73="","",'statement of marks'!BT73)</f>
        <v>20</v>
      </c>
      <c r="P2126" s="277">
        <f>IF('statement of marks'!BU73="","",'statement of marks'!BU73)</f>
        <v>70</v>
      </c>
      <c r="Q2126" s="278">
        <f>IF('statement of marks'!BV73="","",'statement of marks'!BV73)</f>
        <v>100</v>
      </c>
      <c r="R2126" s="270">
        <f>IF('statement of marks'!BW73="","",'statement of marks'!BW73)</f>
        <v>70</v>
      </c>
      <c r="S2126" s="944"/>
      <c r="T2126" s="270">
        <f>IF('statement of marks'!BX73="","",'statement of marks'!BX73)</f>
        <v>30</v>
      </c>
      <c r="U2126" s="277">
        <f>IF('statement of marks'!BY73="","",'statement of marks'!BY73)</f>
        <v>100</v>
      </c>
      <c r="V2126" s="279">
        <f>IF('statement of marks'!BZ73="","",'statement of marks'!BZ73)</f>
        <v>200</v>
      </c>
      <c r="W2126" s="270">
        <f>IF('statement of marks'!CA73="","",'statement of marks'!CA73)</f>
        <v>100</v>
      </c>
      <c r="X2126" s="271" t="str">
        <f>IF('statement of marks'!CB73="","",'statement of marks'!CB73)</f>
        <v>A</v>
      </c>
    </row>
    <row r="2127" spans="1:24" ht="15" customHeight="1">
      <c r="A2127" s="283"/>
      <c r="B2127" s="774" t="str">
        <f>IF('statement of marks'!$CE$3="","",'statement of marks'!$CE$3)</f>
        <v>MATHEMATICS</v>
      </c>
      <c r="C2127" s="784"/>
      <c r="D2127" s="270">
        <f>IF('statement of marks'!CE73="","",'statement of marks'!CE73)</f>
        <v>5</v>
      </c>
      <c r="E2127" s="270">
        <f>IF('statement of marks'!CF73="","",'statement of marks'!CF73)</f>
        <v>5</v>
      </c>
      <c r="F2127" s="277">
        <f>IF('statement of marks'!CG73="","",'statement of marks'!CG73)</f>
        <v>10</v>
      </c>
      <c r="G2127" s="270">
        <f>IF('statement of marks'!CH73="","",'statement of marks'!CH73)</f>
        <v>5</v>
      </c>
      <c r="H2127" s="270">
        <f>IF('statement of marks'!CI73="","",'statement of marks'!CI73)</f>
        <v>5</v>
      </c>
      <c r="I2127" s="277">
        <f>IF('statement of marks'!CJ73="","",'statement of marks'!CJ73)</f>
        <v>10</v>
      </c>
      <c r="J2127" s="270">
        <f>IF('statement of marks'!CK73="","",'statement of marks'!CK73)</f>
        <v>5</v>
      </c>
      <c r="K2127" s="270">
        <f>IF('statement of marks'!CL73="","",'statement of marks'!CL73)</f>
        <v>5</v>
      </c>
      <c r="L2127" s="277">
        <f>IF('statement of marks'!CM73="","",'statement of marks'!CM73)</f>
        <v>10</v>
      </c>
      <c r="M2127" s="270">
        <f>IF('statement of marks'!CO73="","",'statement of marks'!CO73)</f>
        <v>24</v>
      </c>
      <c r="N2127" s="944">
        <f>IF('statement of marks'!CP73="","",'statement of marks'!CP73)</f>
        <v>24</v>
      </c>
      <c r="O2127" s="270">
        <f>IF('statement of marks'!CQ73="","",'statement of marks'!CQ73)</f>
        <v>4</v>
      </c>
      <c r="P2127" s="277">
        <f>IF('statement of marks'!CR73="","",'statement of marks'!CR73)</f>
        <v>52</v>
      </c>
      <c r="Q2127" s="278">
        <f>IF('statement of marks'!CS73="","",'statement of marks'!CS73)</f>
        <v>82</v>
      </c>
      <c r="R2127" s="270">
        <f>IF('statement of marks'!CT73="","",'statement of marks'!CT73)</f>
        <v>34</v>
      </c>
      <c r="S2127" s="944">
        <f>IF('statement of marks'!CU73="","",'statement of marks'!CU73)</f>
        <v>34</v>
      </c>
      <c r="T2127" s="270">
        <f>IF('statement of marks'!CV73="","",'statement of marks'!CV73)</f>
        <v>20</v>
      </c>
      <c r="U2127" s="277">
        <f>IF('statement of marks'!CW73="","",'statement of marks'!CW73)</f>
        <v>88</v>
      </c>
      <c r="V2127" s="279">
        <f>IF('statement of marks'!CX73="","",'statement of marks'!CX73)</f>
        <v>170</v>
      </c>
      <c r="W2127" s="270">
        <f>IF('statement of marks'!CY73="","",'statement of marks'!CY73)</f>
        <v>85</v>
      </c>
      <c r="X2127" s="271" t="str">
        <f>IF('statement of marks'!CZ73="","",'statement of marks'!CZ73)</f>
        <v>B</v>
      </c>
    </row>
    <row r="2128" spans="1:24" ht="15" customHeight="1">
      <c r="A2128" s="283"/>
      <c r="B2128" s="774" t="str">
        <f>IF('statement of marks'!$DC$3="","",'statement of marks'!$DC$3)</f>
        <v>SCIENCE</v>
      </c>
      <c r="C2128" s="784"/>
      <c r="D2128" s="270">
        <f>IF('statement of marks'!DC73="","",'statement of marks'!DC73)</f>
        <v>5</v>
      </c>
      <c r="E2128" s="270">
        <f>IF('statement of marks'!DD73="","",'statement of marks'!DD73)</f>
        <v>5</v>
      </c>
      <c r="F2128" s="277">
        <f>IF('statement of marks'!DE73="","",'statement of marks'!DE73)</f>
        <v>10</v>
      </c>
      <c r="G2128" s="270">
        <f>IF('statement of marks'!DF73="","",'statement of marks'!DF73)</f>
        <v>5</v>
      </c>
      <c r="H2128" s="270">
        <f>IF('statement of marks'!DG73="","",'statement of marks'!DG73)</f>
        <v>5</v>
      </c>
      <c r="I2128" s="277">
        <f>IF('statement of marks'!DH73="","",'statement of marks'!DH73)</f>
        <v>10</v>
      </c>
      <c r="J2128" s="270">
        <f>IF('statement of marks'!DI73="","",'statement of marks'!DI73)</f>
        <v>5</v>
      </c>
      <c r="K2128" s="270">
        <f>IF('statement of marks'!DJ73="","",'statement of marks'!DJ73)</f>
        <v>5</v>
      </c>
      <c r="L2128" s="277">
        <f>IF('statement of marks'!DK73="","",'statement of marks'!DK73)</f>
        <v>10</v>
      </c>
      <c r="M2128" s="270">
        <f>IF('statement of marks'!DM73="","",'statement of marks'!DM73)</f>
        <v>50</v>
      </c>
      <c r="N2128" s="944"/>
      <c r="O2128" s="270">
        <f>IF('statement of marks'!DN73="","",'statement of marks'!DN73)</f>
        <v>20</v>
      </c>
      <c r="P2128" s="277">
        <f>IF('statement of marks'!DO73="","",'statement of marks'!DO73)</f>
        <v>70</v>
      </c>
      <c r="Q2128" s="278">
        <f>IF('statement of marks'!DP73="","",'statement of marks'!DP73)</f>
        <v>100</v>
      </c>
      <c r="R2128" s="270">
        <f>IF('statement of marks'!DQ73="","",'statement of marks'!DQ73)</f>
        <v>70</v>
      </c>
      <c r="S2128" s="944"/>
      <c r="T2128" s="270">
        <f>IF('statement of marks'!DR73="","",'statement of marks'!DR73)</f>
        <v>30</v>
      </c>
      <c r="U2128" s="277">
        <f>IF('statement of marks'!DS73="","",'statement of marks'!DS73)</f>
        <v>100</v>
      </c>
      <c r="V2128" s="279">
        <f>IF('statement of marks'!DT73="","",'statement of marks'!DT73)</f>
        <v>200</v>
      </c>
      <c r="W2128" s="270">
        <f>IF('statement of marks'!DU73="","",'statement of marks'!DU73)</f>
        <v>100</v>
      </c>
      <c r="X2128" s="271" t="str">
        <f>IF('statement of marks'!DV73="","",'statement of marks'!DV73)</f>
        <v>A</v>
      </c>
    </row>
    <row r="2129" spans="1:24" ht="15" customHeight="1">
      <c r="A2129" s="283"/>
      <c r="B2129" s="774" t="str">
        <f>IF('statement of marks'!$DY$3="","",'statement of marks'!$DY$3)</f>
        <v>SOCIAL STUDIES</v>
      </c>
      <c r="C2129" s="784"/>
      <c r="D2129" s="270">
        <f>IF('statement of marks'!DY73="","",'statement of marks'!DY73)</f>
        <v>5</v>
      </c>
      <c r="E2129" s="270">
        <f>IF('statement of marks'!DZ73="","",'statement of marks'!DZ73)</f>
        <v>5</v>
      </c>
      <c r="F2129" s="277">
        <f>IF('statement of marks'!EA73="","",'statement of marks'!EA73)</f>
        <v>10</v>
      </c>
      <c r="G2129" s="270">
        <f>IF('statement of marks'!EB73="","",'statement of marks'!EB73)</f>
        <v>5</v>
      </c>
      <c r="H2129" s="270">
        <f>IF('statement of marks'!EC73="","",'statement of marks'!EC73)</f>
        <v>5</v>
      </c>
      <c r="I2129" s="277">
        <f>IF('statement of marks'!ED73="","",'statement of marks'!ED73)</f>
        <v>10</v>
      </c>
      <c r="J2129" s="270">
        <f>IF('statement of marks'!EE73="","",'statement of marks'!EE73)</f>
        <v>5</v>
      </c>
      <c r="K2129" s="270">
        <f>IF('statement of marks'!EF73="","",'statement of marks'!EF73)</f>
        <v>5</v>
      </c>
      <c r="L2129" s="277">
        <f>IF('statement of marks'!EG73="","",'statement of marks'!EG73)</f>
        <v>10</v>
      </c>
      <c r="M2129" s="270">
        <f>IF('statement of marks'!EI73="","",'statement of marks'!EI73)</f>
        <v>50</v>
      </c>
      <c r="N2129" s="944"/>
      <c r="O2129" s="270">
        <f>IF('statement of marks'!EJ73="","",'statement of marks'!EJ73)</f>
        <v>20</v>
      </c>
      <c r="P2129" s="277">
        <f>IF('statement of marks'!EK73="","",'statement of marks'!EK73)</f>
        <v>70</v>
      </c>
      <c r="Q2129" s="278">
        <f>IF('statement of marks'!EL73="","",'statement of marks'!EL73)</f>
        <v>100</v>
      </c>
      <c r="R2129" s="270">
        <f>IF('statement of marks'!EM73="","",'statement of marks'!EM73)</f>
        <v>70</v>
      </c>
      <c r="S2129" s="944"/>
      <c r="T2129" s="270">
        <f>IF('statement of marks'!EN73="","",'statement of marks'!EN73)</f>
        <v>30</v>
      </c>
      <c r="U2129" s="277">
        <f>IF('statement of marks'!EO73="","",'statement of marks'!EO73)</f>
        <v>100</v>
      </c>
      <c r="V2129" s="279">
        <f>IF('statement of marks'!EP73="","",'statement of marks'!EP73)</f>
        <v>200</v>
      </c>
      <c r="W2129" s="270">
        <f>IF('statement of marks'!EQ73="","",'statement of marks'!EQ73)</f>
        <v>100</v>
      </c>
      <c r="X2129" s="271" t="str">
        <f>IF('statement of marks'!ER73="","",'statement of marks'!ER73)</f>
        <v>A</v>
      </c>
    </row>
    <row r="2130" spans="1:24" ht="15" customHeight="1">
      <c r="A2130" s="283"/>
      <c r="B2130" s="774" t="s">
        <v>173</v>
      </c>
      <c r="C2130" s="784"/>
      <c r="D2130" s="792" t="s">
        <v>168</v>
      </c>
      <c r="E2130" s="792"/>
      <c r="F2130" s="792"/>
      <c r="G2130" s="792" t="s">
        <v>169</v>
      </c>
      <c r="H2130" s="792"/>
      <c r="I2130" s="792"/>
      <c r="J2130" s="792" t="s">
        <v>178</v>
      </c>
      <c r="K2130" s="792"/>
      <c r="L2130" s="792"/>
      <c r="M2130" s="792" t="s">
        <v>170</v>
      </c>
      <c r="N2130" s="792"/>
      <c r="O2130" s="792"/>
      <c r="P2130" s="792"/>
      <c r="Q2130" s="792" t="s">
        <v>223</v>
      </c>
      <c r="R2130" s="792"/>
      <c r="S2130" s="792"/>
      <c r="T2130" s="792"/>
      <c r="U2130" s="280"/>
      <c r="V2130" s="792" t="s">
        <v>218</v>
      </c>
      <c r="W2130" s="792"/>
      <c r="X2130" s="827"/>
    </row>
    <row r="2131" spans="1:24" ht="15" customHeight="1">
      <c r="A2131" s="284"/>
      <c r="B2131" s="828" t="s">
        <v>167</v>
      </c>
      <c r="C2131" s="829"/>
      <c r="D2131" s="830">
        <f>IF('statement of marks'!EU$6="","",'statement of marks'!EU$6)</f>
        <v>20</v>
      </c>
      <c r="E2131" s="830"/>
      <c r="F2131" s="830"/>
      <c r="G2131" s="830">
        <f>IF('statement of marks'!EV$6="","",'statement of marks'!EV$6)</f>
        <v>20</v>
      </c>
      <c r="H2131" s="830"/>
      <c r="I2131" s="830"/>
      <c r="J2131" s="830">
        <f>IF('statement of marks'!EX$6="","",'statement of marks'!EX$6)</f>
        <v>20</v>
      </c>
      <c r="K2131" s="830"/>
      <c r="L2131" s="830"/>
      <c r="M2131" s="830">
        <f>IF('statement of marks'!EW$6="","",'statement of marks'!EW$6)</f>
        <v>20</v>
      </c>
      <c r="N2131" s="830"/>
      <c r="O2131" s="830"/>
      <c r="P2131" s="830"/>
      <c r="Q2131" s="830">
        <f>IF('statement of marks'!EY$6="","",'statement of marks'!EY$6)</f>
        <v>20</v>
      </c>
      <c r="R2131" s="830"/>
      <c r="S2131" s="830"/>
      <c r="T2131" s="830"/>
      <c r="U2131" s="289"/>
      <c r="V2131" s="272">
        <f>IF('statement of marks'!EZ$6="","",'statement of marks'!EZ$6)</f>
        <v>100</v>
      </c>
      <c r="W2131" s="272" t="s">
        <v>222</v>
      </c>
      <c r="X2131" s="276" t="s">
        <v>69</v>
      </c>
    </row>
    <row r="2132" spans="1:24" ht="15" customHeight="1">
      <c r="A2132" s="283"/>
      <c r="B2132" s="774" t="str">
        <f>IF('statement of marks'!$EU$3="","",'statement of marks'!$EU$3)</f>
        <v>WORK EXPERIENCE</v>
      </c>
      <c r="C2132" s="784"/>
      <c r="D2132" s="783">
        <f>IF('statement of marks'!EU73="","",'statement of marks'!EU73)</f>
        <v>20</v>
      </c>
      <c r="E2132" s="783"/>
      <c r="F2132" s="783"/>
      <c r="G2132" s="783">
        <f>IF('statement of marks'!EV73="","",'statement of marks'!EV73)</f>
        <v>20</v>
      </c>
      <c r="H2132" s="783"/>
      <c r="I2132" s="783"/>
      <c r="J2132" s="783">
        <f>IF('statement of marks'!EX73="","",'statement of marks'!EX73)</f>
        <v>20</v>
      </c>
      <c r="K2132" s="783"/>
      <c r="L2132" s="783"/>
      <c r="M2132" s="783">
        <f>IF('statement of marks'!EW73="","",'statement of marks'!EW73)</f>
        <v>20</v>
      </c>
      <c r="N2132" s="783"/>
      <c r="O2132" s="783"/>
      <c r="P2132" s="783"/>
      <c r="Q2132" s="783">
        <f>IF('statement of marks'!EY73="","",'statement of marks'!EY73)</f>
        <v>20</v>
      </c>
      <c r="R2132" s="783"/>
      <c r="S2132" s="783"/>
      <c r="T2132" s="783"/>
      <c r="U2132" s="280"/>
      <c r="V2132" s="280">
        <f>IF('statement of marks'!EZ73="","",'statement of marks'!EZ73)</f>
        <v>100</v>
      </c>
      <c r="W2132" s="280">
        <f>IF('statement of marks'!FA73="","",'statement of marks'!FA73)</f>
        <v>100</v>
      </c>
      <c r="X2132" s="281" t="str">
        <f>IF('statement of marks'!FB73="","",'statement of marks'!FB73)</f>
        <v>A</v>
      </c>
    </row>
    <row r="2133" spans="1:24" ht="15" customHeight="1">
      <c r="A2133" s="283"/>
      <c r="B2133" s="774" t="str">
        <f>IF('statement of marks'!$FE$3="","",'statement of marks'!$FE$3)</f>
        <v>ART EDUCATION</v>
      </c>
      <c r="C2133" s="784"/>
      <c r="D2133" s="783">
        <f>IF('statement of marks'!FE73="","",'statement of marks'!FE73)</f>
        <v>20</v>
      </c>
      <c r="E2133" s="783"/>
      <c r="F2133" s="783"/>
      <c r="G2133" s="783">
        <f>IF('statement of marks'!FF73="","",'statement of marks'!FF73)</f>
        <v>20</v>
      </c>
      <c r="H2133" s="783"/>
      <c r="I2133" s="783"/>
      <c r="J2133" s="783">
        <f>IF('statement of marks'!FH73="","",'statement of marks'!FH73)</f>
        <v>20</v>
      </c>
      <c r="K2133" s="783"/>
      <c r="L2133" s="783"/>
      <c r="M2133" s="783">
        <f>IF('statement of marks'!FG73="","",'statement of marks'!FG73)</f>
        <v>20</v>
      </c>
      <c r="N2133" s="783"/>
      <c r="O2133" s="783"/>
      <c r="P2133" s="783"/>
      <c r="Q2133" s="783">
        <f>IF('statement of marks'!FI73="","",'statement of marks'!FI73)</f>
        <v>20</v>
      </c>
      <c r="R2133" s="783"/>
      <c r="S2133" s="783"/>
      <c r="T2133" s="783"/>
      <c r="U2133" s="280"/>
      <c r="V2133" s="280">
        <f>IF('statement of marks'!FJ73="","",'statement of marks'!FJ73)</f>
        <v>100</v>
      </c>
      <c r="W2133" s="280">
        <f>IF('statement of marks'!FK73="","",'statement of marks'!FK73)</f>
        <v>100</v>
      </c>
      <c r="X2133" s="281" t="str">
        <f>IF('statement of marks'!FL73="","",'statement of marks'!FL73)</f>
        <v>A</v>
      </c>
    </row>
    <row r="2134" spans="1:24" ht="15" customHeight="1">
      <c r="A2134" s="283"/>
      <c r="B2134" s="774" t="str">
        <f>IF('statement of marks'!$FO$3="","",'statement of marks'!$FO$3)</f>
        <v>PHYSICIAL EDUCATION</v>
      </c>
      <c r="C2134" s="784"/>
      <c r="D2134" s="783">
        <f>IF('statement of marks'!FO73="","",'statement of marks'!FO73)</f>
        <v>20</v>
      </c>
      <c r="E2134" s="783"/>
      <c r="F2134" s="783"/>
      <c r="G2134" s="783">
        <f>IF('statement of marks'!FP73="","",'statement of marks'!FP73)</f>
        <v>20</v>
      </c>
      <c r="H2134" s="783"/>
      <c r="I2134" s="783"/>
      <c r="J2134" s="783">
        <f>IF('statement of marks'!FR73="","",'statement of marks'!FR73)</f>
        <v>20</v>
      </c>
      <c r="K2134" s="783"/>
      <c r="L2134" s="783"/>
      <c r="M2134" s="783">
        <f>IF('statement of marks'!FQ73="","",'statement of marks'!FQ73)</f>
        <v>20</v>
      </c>
      <c r="N2134" s="783"/>
      <c r="O2134" s="783"/>
      <c r="P2134" s="783"/>
      <c r="Q2134" s="783">
        <f>IF('statement of marks'!FS73="","",'statement of marks'!FS73)</f>
        <v>20</v>
      </c>
      <c r="R2134" s="783"/>
      <c r="S2134" s="783"/>
      <c r="T2134" s="783"/>
      <c r="U2134" s="280"/>
      <c r="V2134" s="280">
        <f>IF('statement of marks'!FT73="","",'statement of marks'!FT73)</f>
        <v>100</v>
      </c>
      <c r="W2134" s="280">
        <f>IF('statement of marks'!FU73="","",'statement of marks'!FU73)</f>
        <v>100</v>
      </c>
      <c r="X2134" s="281" t="str">
        <f>IF('statement of marks'!FV73="","",'statement of marks'!FV73)</f>
        <v>A</v>
      </c>
    </row>
    <row r="2135" spans="1:24" ht="15" customHeight="1">
      <c r="A2135" s="283"/>
      <c r="B2135" s="771" t="s">
        <v>174</v>
      </c>
      <c r="C2135" s="774"/>
      <c r="D2135" s="792" t="str">
        <f>details!$DZ$3</f>
        <v>AUGUST</v>
      </c>
      <c r="E2135" s="792"/>
      <c r="F2135" s="792"/>
      <c r="G2135" s="792" t="str">
        <f>details!$ED$3</f>
        <v>OCTOBER</v>
      </c>
      <c r="H2135" s="792"/>
      <c r="I2135" s="792"/>
      <c r="J2135" s="792" t="str">
        <f>details!$EL$3</f>
        <v>FEBURARY</v>
      </c>
      <c r="K2135" s="792"/>
      <c r="L2135" s="792"/>
      <c r="M2135" s="792" t="str">
        <f>details!$EH$3</f>
        <v>DECEMBER</v>
      </c>
      <c r="N2135" s="792"/>
      <c r="O2135" s="792"/>
      <c r="P2135" s="792"/>
      <c r="Q2135" s="792" t="str">
        <f>details!$EP$3</f>
        <v>GRAND TOAL</v>
      </c>
      <c r="R2135" s="792"/>
      <c r="S2135" s="792"/>
      <c r="T2135" s="792"/>
      <c r="U2135" s="759" t="s">
        <v>119</v>
      </c>
      <c r="V2135" s="760"/>
      <c r="W2135" s="760"/>
      <c r="X2135" s="761"/>
    </row>
    <row r="2136" spans="1:24" ht="15" customHeight="1">
      <c r="A2136" s="283"/>
      <c r="B2136" s="774" t="s">
        <v>176</v>
      </c>
      <c r="C2136" s="784"/>
      <c r="D2136" s="826" t="str">
        <f>IF(details!EA73="","",details!EA73)</f>
        <v/>
      </c>
      <c r="E2136" s="826"/>
      <c r="F2136" s="826"/>
      <c r="G2136" s="826" t="str">
        <f>IF(details!EE73="","",details!EE73)</f>
        <v/>
      </c>
      <c r="H2136" s="826"/>
      <c r="I2136" s="826"/>
      <c r="J2136" s="826" t="str">
        <f>IF(details!EM73="","",details!EM73)</f>
        <v/>
      </c>
      <c r="K2136" s="826"/>
      <c r="L2136" s="826"/>
      <c r="M2136" s="826" t="str">
        <f>IF(details!EI73="","",details!EI73)</f>
        <v/>
      </c>
      <c r="N2136" s="826"/>
      <c r="O2136" s="826"/>
      <c r="P2136" s="826"/>
      <c r="Q2136" s="826" t="str">
        <f>IF(details!EQ73="","",details!EQ73)</f>
        <v/>
      </c>
      <c r="R2136" s="826"/>
      <c r="S2136" s="826"/>
      <c r="T2136" s="826"/>
      <c r="U2136" s="762">
        <f>'statement of marks'!$HL$108</f>
        <v>45046</v>
      </c>
      <c r="V2136" s="763"/>
      <c r="W2136" s="763"/>
      <c r="X2136" s="764"/>
    </row>
    <row r="2137" spans="1:24" ht="15" customHeight="1">
      <c r="A2137" s="283"/>
      <c r="B2137" s="823" t="s">
        <v>175</v>
      </c>
      <c r="C2137" s="824"/>
      <c r="D2137" s="825" t="str">
        <f>IF(details!DZ73="","",details!DZ73)</f>
        <v/>
      </c>
      <c r="E2137" s="825"/>
      <c r="F2137" s="825"/>
      <c r="G2137" s="825" t="str">
        <f>IF(details!ED73="","",details!ED73)</f>
        <v/>
      </c>
      <c r="H2137" s="825"/>
      <c r="I2137" s="825"/>
      <c r="J2137" s="825" t="str">
        <f>IF(details!EL73="","",details!EL73)</f>
        <v/>
      </c>
      <c r="K2137" s="825"/>
      <c r="L2137" s="825"/>
      <c r="M2137" s="825" t="str">
        <f>IF(details!EH73="","",details!EH73)</f>
        <v/>
      </c>
      <c r="N2137" s="825"/>
      <c r="O2137" s="825"/>
      <c r="P2137" s="825"/>
      <c r="Q2137" s="825" t="str">
        <f>IF(details!EP73="","",details!EP73)</f>
        <v/>
      </c>
      <c r="R2137" s="825"/>
      <c r="S2137" s="825"/>
      <c r="T2137" s="825"/>
      <c r="U2137" s="759"/>
      <c r="V2137" s="760"/>
      <c r="W2137" s="760"/>
      <c r="X2137" s="761"/>
    </row>
    <row r="2138" spans="1:24" ht="15" customHeight="1">
      <c r="A2138" s="816"/>
      <c r="B2138" s="818" t="s">
        <v>235</v>
      </c>
      <c r="C2138" s="819"/>
      <c r="D2138" s="813" t="s">
        <v>190</v>
      </c>
      <c r="E2138" s="813"/>
      <c r="F2138" s="813"/>
      <c r="G2138" s="813" t="s">
        <v>191</v>
      </c>
      <c r="H2138" s="813"/>
      <c r="I2138" s="813"/>
      <c r="J2138" s="813" t="s">
        <v>148</v>
      </c>
      <c r="K2138" s="813"/>
      <c r="L2138" s="813"/>
      <c r="M2138" s="813" t="s">
        <v>224</v>
      </c>
      <c r="N2138" s="813"/>
      <c r="O2138" s="813"/>
      <c r="P2138" s="813"/>
      <c r="Q2138" s="822" t="s">
        <v>196</v>
      </c>
      <c r="R2138" s="822"/>
      <c r="S2138" s="822"/>
      <c r="T2138" s="822"/>
      <c r="U2138" s="813" t="s">
        <v>233</v>
      </c>
      <c r="V2138" s="813"/>
      <c r="W2138" s="813"/>
      <c r="X2138" s="815"/>
    </row>
    <row r="2139" spans="1:24" ht="15" customHeight="1">
      <c r="A2139" s="817"/>
      <c r="B2139" s="820"/>
      <c r="C2139" s="821"/>
      <c r="D2139" s="813">
        <f>'statement of marks'!HJ73</f>
        <v>1200</v>
      </c>
      <c r="E2139" s="813"/>
      <c r="F2139" s="813"/>
      <c r="G2139" s="813">
        <f>'statement of marks'!HK73</f>
        <v>1110</v>
      </c>
      <c r="H2139" s="813"/>
      <c r="I2139" s="813"/>
      <c r="J2139" s="814">
        <f>'statement of marks'!HL73</f>
        <v>92.5</v>
      </c>
      <c r="K2139" s="814"/>
      <c r="L2139" s="814"/>
      <c r="M2139" s="813" t="str">
        <f>'statement of marks'!HO73</f>
        <v>A</v>
      </c>
      <c r="N2139" s="813"/>
      <c r="O2139" s="813"/>
      <c r="P2139" s="813"/>
      <c r="Q2139" s="813">
        <f>'statement of marks'!HN73</f>
        <v>6</v>
      </c>
      <c r="R2139" s="813"/>
      <c r="S2139" s="813"/>
      <c r="T2139" s="813"/>
      <c r="U2139" s="813" t="str">
        <f>'statement of marks'!HI73</f>
        <v>PASSED</v>
      </c>
      <c r="V2139" s="813"/>
      <c r="W2139" s="813"/>
      <c r="X2139" s="815"/>
    </row>
    <row r="2140" spans="1:24" ht="15" customHeight="1">
      <c r="A2140" s="283"/>
      <c r="B2140" s="811" t="s">
        <v>177</v>
      </c>
      <c r="C2140" s="812"/>
      <c r="D2140" s="792"/>
      <c r="E2140" s="792"/>
      <c r="F2140" s="792"/>
      <c r="G2140" s="792"/>
      <c r="H2140" s="792"/>
      <c r="I2140" s="792"/>
      <c r="J2140" s="792"/>
      <c r="K2140" s="792"/>
      <c r="L2140" s="792"/>
      <c r="M2140" s="792"/>
      <c r="N2140" s="792"/>
      <c r="O2140" s="792"/>
      <c r="P2140" s="792"/>
      <c r="Q2140" s="792"/>
      <c r="R2140" s="792"/>
      <c r="S2140" s="792"/>
      <c r="T2140" s="792"/>
      <c r="U2140" s="793"/>
      <c r="V2140" s="794"/>
      <c r="W2140" s="794"/>
      <c r="X2140" s="804"/>
    </row>
    <row r="2141" spans="1:24" ht="15" customHeight="1">
      <c r="A2141" s="283"/>
      <c r="B2141" s="809" t="s">
        <v>162</v>
      </c>
      <c r="C2141" s="810"/>
      <c r="D2141" s="792"/>
      <c r="E2141" s="792"/>
      <c r="F2141" s="792"/>
      <c r="G2141" s="792"/>
      <c r="H2141" s="792"/>
      <c r="I2141" s="792"/>
      <c r="J2141" s="792"/>
      <c r="K2141" s="792"/>
      <c r="L2141" s="792"/>
      <c r="M2141" s="792"/>
      <c r="N2141" s="792"/>
      <c r="O2141" s="792"/>
      <c r="P2141" s="792"/>
      <c r="Q2141" s="792"/>
      <c r="R2141" s="792"/>
      <c r="S2141" s="792"/>
      <c r="T2141" s="792"/>
      <c r="U2141" s="796"/>
      <c r="V2141" s="797"/>
      <c r="W2141" s="797"/>
      <c r="X2141" s="805"/>
    </row>
    <row r="2142" spans="1:24" ht="15" customHeight="1">
      <c r="A2142" s="283"/>
      <c r="B2142" s="811" t="s">
        <v>163</v>
      </c>
      <c r="C2142" s="812"/>
      <c r="D2142" s="792"/>
      <c r="E2142" s="792"/>
      <c r="F2142" s="792"/>
      <c r="G2142" s="792"/>
      <c r="H2142" s="792"/>
      <c r="I2142" s="792"/>
      <c r="J2142" s="792"/>
      <c r="K2142" s="792"/>
      <c r="L2142" s="792"/>
      <c r="M2142" s="792"/>
      <c r="N2142" s="792"/>
      <c r="O2142" s="792"/>
      <c r="P2142" s="792"/>
      <c r="Q2142" s="793" t="s">
        <v>225</v>
      </c>
      <c r="R2142" s="794"/>
      <c r="S2142" s="794"/>
      <c r="T2142" s="795"/>
      <c r="U2142" s="806"/>
      <c r="V2142" s="807"/>
      <c r="W2142" s="807"/>
      <c r="X2142" s="808"/>
    </row>
    <row r="2143" spans="1:24" ht="15" customHeight="1">
      <c r="A2143" s="283"/>
      <c r="B2143" s="802" t="s">
        <v>164</v>
      </c>
      <c r="C2143" s="803"/>
      <c r="D2143" s="792"/>
      <c r="E2143" s="792"/>
      <c r="F2143" s="792"/>
      <c r="G2143" s="792"/>
      <c r="H2143" s="792"/>
      <c r="I2143" s="792"/>
      <c r="J2143" s="792"/>
      <c r="K2143" s="792"/>
      <c r="L2143" s="792"/>
      <c r="M2143" s="792"/>
      <c r="N2143" s="792"/>
      <c r="O2143" s="792"/>
      <c r="P2143" s="792"/>
      <c r="Q2143" s="796"/>
      <c r="R2143" s="797"/>
      <c r="S2143" s="797"/>
      <c r="T2143" s="798"/>
      <c r="U2143" s="785" t="s">
        <v>164</v>
      </c>
      <c r="V2143" s="785"/>
      <c r="W2143" s="785"/>
      <c r="X2143" s="786"/>
    </row>
    <row r="2144" spans="1:24" ht="15" customHeight="1" thickBot="1">
      <c r="A2144" s="282"/>
      <c r="B2144" s="787" t="s">
        <v>226</v>
      </c>
      <c r="C2144" s="788"/>
      <c r="D2144" s="789"/>
      <c r="E2144" s="789"/>
      <c r="F2144" s="789"/>
      <c r="G2144" s="789"/>
      <c r="H2144" s="789"/>
      <c r="I2144" s="789"/>
      <c r="J2144" s="789"/>
      <c r="K2144" s="789"/>
      <c r="L2144" s="789"/>
      <c r="M2144" s="789"/>
      <c r="N2144" s="789"/>
      <c r="O2144" s="789"/>
      <c r="P2144" s="789"/>
      <c r="Q2144" s="799"/>
      <c r="R2144" s="800"/>
      <c r="S2144" s="800"/>
      <c r="T2144" s="801"/>
      <c r="U2144" s="790" t="s">
        <v>180</v>
      </c>
      <c r="V2144" s="790"/>
      <c r="W2144" s="790"/>
      <c r="X2144" s="791"/>
    </row>
    <row r="2145" spans="1:24" ht="15" customHeight="1">
      <c r="A2145" s="285"/>
      <c r="B2145" s="765" t="s">
        <v>179</v>
      </c>
      <c r="C2145" s="766"/>
      <c r="D2145" s="766"/>
      <c r="E2145" s="766"/>
      <c r="F2145" s="766"/>
      <c r="G2145" s="766"/>
      <c r="H2145" s="766"/>
      <c r="I2145" s="766"/>
      <c r="J2145" s="766"/>
      <c r="K2145" s="766"/>
      <c r="L2145" s="766"/>
      <c r="M2145" s="766"/>
      <c r="N2145" s="766"/>
      <c r="O2145" s="766"/>
      <c r="P2145" s="766"/>
      <c r="Q2145" s="766"/>
      <c r="R2145" s="766"/>
      <c r="S2145" s="766"/>
      <c r="T2145" s="766"/>
      <c r="U2145" s="766"/>
      <c r="V2145" s="766"/>
      <c r="W2145" s="766"/>
      <c r="X2145" s="767"/>
    </row>
    <row r="2146" spans="1:24" ht="15" customHeight="1">
      <c r="A2146" s="283"/>
      <c r="B2146" s="768" t="str">
        <f>IF('statement of marks'!$A$1="","",'statement of marks'!$A$1)</f>
        <v>GOVT. HR. SEC. SCHOOL, MARJEEVI, NIMBAHERA</v>
      </c>
      <c r="C2146" s="769"/>
      <c r="D2146" s="769"/>
      <c r="E2146" s="769"/>
      <c r="F2146" s="769"/>
      <c r="G2146" s="769"/>
      <c r="H2146" s="769"/>
      <c r="I2146" s="769"/>
      <c r="J2146" s="769"/>
      <c r="K2146" s="769"/>
      <c r="L2146" s="769"/>
      <c r="M2146" s="769"/>
      <c r="N2146" s="769"/>
      <c r="O2146" s="769"/>
      <c r="P2146" s="769"/>
      <c r="Q2146" s="769"/>
      <c r="R2146" s="769"/>
      <c r="S2146" s="769"/>
      <c r="T2146" s="769"/>
      <c r="U2146" s="769"/>
      <c r="V2146" s="769"/>
      <c r="W2146" s="769"/>
      <c r="X2146" s="770"/>
    </row>
    <row r="2147" spans="1:24" ht="15" customHeight="1">
      <c r="A2147" s="283"/>
      <c r="B2147" s="771" t="s">
        <v>118</v>
      </c>
      <c r="C2147" s="771"/>
      <c r="D2147" s="771" t="str">
        <f>IF('statement of marks'!$H$3="","",'statement of marks'!$H$3)</f>
        <v>2022-23</v>
      </c>
      <c r="E2147" s="771"/>
      <c r="F2147" s="771"/>
      <c r="G2147" s="771"/>
      <c r="H2147" s="771"/>
      <c r="I2147" s="771"/>
      <c r="J2147" s="771"/>
      <c r="K2147" s="771"/>
      <c r="L2147" s="771"/>
      <c r="M2147" s="771"/>
      <c r="N2147" s="771"/>
      <c r="O2147" s="771"/>
      <c r="P2147" s="771"/>
      <c r="Q2147" s="771"/>
      <c r="R2147" s="771"/>
      <c r="S2147" s="771"/>
      <c r="T2147" s="771"/>
      <c r="U2147" s="771"/>
      <c r="V2147" s="771"/>
      <c r="W2147" s="771"/>
      <c r="X2147" s="772"/>
    </row>
    <row r="2148" spans="1:24" ht="15" customHeight="1">
      <c r="A2148" s="283"/>
      <c r="B2148" s="771" t="s">
        <v>158</v>
      </c>
      <c r="C2148" s="771"/>
      <c r="D2148" s="771" t="str">
        <f>IF('statement of marks'!I74="","",'statement of marks'!I74)</f>
        <v>A68</v>
      </c>
      <c r="E2148" s="771"/>
      <c r="F2148" s="771"/>
      <c r="G2148" s="771"/>
      <c r="H2148" s="771"/>
      <c r="I2148" s="771"/>
      <c r="J2148" s="771"/>
      <c r="K2148" s="771"/>
      <c r="L2148" s="771"/>
      <c r="M2148" s="771"/>
      <c r="N2148" s="771"/>
      <c r="O2148" s="771"/>
      <c r="P2148" s="771"/>
      <c r="Q2148" s="771"/>
      <c r="R2148" s="771"/>
      <c r="S2148" s="771"/>
      <c r="T2148" s="771"/>
      <c r="U2148" s="771"/>
      <c r="V2148" s="771"/>
      <c r="W2148" s="771"/>
      <c r="X2148" s="772"/>
    </row>
    <row r="2149" spans="1:24" ht="15" customHeight="1">
      <c r="A2149" s="283"/>
      <c r="B2149" s="771" t="s">
        <v>20</v>
      </c>
      <c r="C2149" s="771"/>
      <c r="D2149" s="771" t="str">
        <f>IF('statement of marks'!J74="","",'statement of marks'!J74)</f>
        <v>B68</v>
      </c>
      <c r="E2149" s="771"/>
      <c r="F2149" s="771"/>
      <c r="G2149" s="771"/>
      <c r="H2149" s="771"/>
      <c r="I2149" s="771"/>
      <c r="J2149" s="771"/>
      <c r="K2149" s="771"/>
      <c r="L2149" s="771"/>
      <c r="M2149" s="771"/>
      <c r="N2149" s="771"/>
      <c r="O2149" s="771"/>
      <c r="P2149" s="771"/>
      <c r="Q2149" s="771"/>
      <c r="R2149" s="771"/>
      <c r="S2149" s="771"/>
      <c r="T2149" s="771"/>
      <c r="U2149" s="771"/>
      <c r="V2149" s="771"/>
      <c r="W2149" s="771"/>
      <c r="X2149" s="772"/>
    </row>
    <row r="2150" spans="1:24" ht="15" customHeight="1">
      <c r="A2150" s="283"/>
      <c r="B2150" s="773" t="s">
        <v>21</v>
      </c>
      <c r="C2150" s="773"/>
      <c r="D2150" s="773" t="str">
        <f>IF('statement of marks'!K74="","",'statement of marks'!K74)</f>
        <v>C68</v>
      </c>
      <c r="E2150" s="773"/>
      <c r="F2150" s="773"/>
      <c r="G2150" s="771"/>
      <c r="H2150" s="771"/>
      <c r="I2150" s="771"/>
      <c r="J2150" s="771"/>
      <c r="K2150" s="771"/>
      <c r="L2150" s="771"/>
      <c r="M2150" s="771"/>
      <c r="N2150" s="771"/>
      <c r="O2150" s="771"/>
      <c r="P2150" s="771"/>
      <c r="Q2150" s="771"/>
      <c r="R2150" s="771"/>
      <c r="S2150" s="771"/>
      <c r="T2150" s="771"/>
      <c r="U2150" s="771"/>
      <c r="V2150" s="771"/>
      <c r="W2150" s="771"/>
      <c r="X2150" s="772"/>
    </row>
    <row r="2151" spans="1:24" ht="15" customHeight="1">
      <c r="A2151" s="283"/>
      <c r="B2151" s="771" t="s">
        <v>159</v>
      </c>
      <c r="C2151" s="771"/>
      <c r="D2151" s="771" t="str">
        <f>IF('statement of marks'!$G$3="","",'statement of marks'!$G$3)</f>
        <v>6 A</v>
      </c>
      <c r="E2151" s="771"/>
      <c r="F2151" s="774"/>
      <c r="G2151" s="775" t="s">
        <v>160</v>
      </c>
      <c r="H2151" s="775"/>
      <c r="I2151" s="775"/>
      <c r="J2151" s="775">
        <f>IF('statement of marks'!D74="","",'statement of marks'!D74)</f>
        <v>868</v>
      </c>
      <c r="K2151" s="775"/>
      <c r="L2151" s="775"/>
      <c r="M2151" s="776" t="s">
        <v>79</v>
      </c>
      <c r="N2151" s="938"/>
      <c r="O2151" s="775"/>
      <c r="P2151" s="775"/>
      <c r="Q2151" s="775" t="str">
        <f>IF('statement of marks'!F74="","",'statement of marks'!F74)</f>
        <v/>
      </c>
      <c r="R2151" s="775"/>
      <c r="S2151" s="775"/>
      <c r="T2151" s="777"/>
      <c r="U2151" s="778" t="str">
        <f>IF('statement of marks'!$I$3="","",'statement of marks'!$I$3)</f>
        <v>SCHOOL DISE CODE</v>
      </c>
      <c r="V2151" s="779"/>
      <c r="W2151" s="779"/>
      <c r="X2151" s="780"/>
    </row>
    <row r="2152" spans="1:24" ht="15" customHeight="1">
      <c r="A2152" s="283"/>
      <c r="B2152" s="263" t="s">
        <v>172</v>
      </c>
      <c r="C2152" s="264"/>
      <c r="D2152" s="781" t="str">
        <f>IF('statement of marks'!G74="","",'statement of marks'!G74)</f>
        <v/>
      </c>
      <c r="E2152" s="782"/>
      <c r="F2152" s="782"/>
      <c r="G2152" s="834" t="str">
        <f>IF('statement of marks'!H74="","",'statement of marks'!H74)</f>
        <v/>
      </c>
      <c r="H2152" s="834"/>
      <c r="I2152" s="834"/>
      <c r="J2152" s="834"/>
      <c r="K2152" s="834"/>
      <c r="L2152" s="834"/>
      <c r="M2152" s="834"/>
      <c r="N2152" s="834"/>
      <c r="O2152" s="834"/>
      <c r="P2152" s="834"/>
      <c r="Q2152" s="834"/>
      <c r="R2152" s="834"/>
      <c r="S2152" s="834"/>
      <c r="T2152" s="835"/>
      <c r="U2152" s="774" t="str">
        <f>IF('statement of marks'!$J$3="","",'statement of marks'!$J$3)</f>
        <v>08291009401</v>
      </c>
      <c r="V2152" s="784"/>
      <c r="W2152" s="784"/>
      <c r="X2152" s="836"/>
    </row>
    <row r="2153" spans="1:24" ht="15" customHeight="1">
      <c r="A2153" s="283"/>
      <c r="B2153" s="265" t="s">
        <v>161</v>
      </c>
      <c r="C2153" s="266" t="s">
        <v>166</v>
      </c>
      <c r="D2153" s="837" t="s">
        <v>168</v>
      </c>
      <c r="E2153" s="837"/>
      <c r="F2153" s="837"/>
      <c r="G2153" s="837" t="s">
        <v>169</v>
      </c>
      <c r="H2153" s="837"/>
      <c r="I2153" s="837"/>
      <c r="J2153" s="837" t="s">
        <v>170</v>
      </c>
      <c r="K2153" s="837"/>
      <c r="L2153" s="837"/>
      <c r="M2153" s="838" t="s">
        <v>171</v>
      </c>
      <c r="N2153" s="838"/>
      <c r="O2153" s="838"/>
      <c r="P2153" s="838"/>
      <c r="Q2153" s="839" t="s">
        <v>217</v>
      </c>
      <c r="R2153" s="841" t="s">
        <v>91</v>
      </c>
      <c r="S2153" s="841"/>
      <c r="T2153" s="841"/>
      <c r="U2153" s="842"/>
      <c r="V2153" s="783" t="s">
        <v>218</v>
      </c>
      <c r="W2153" s="783"/>
      <c r="X2153" s="831"/>
    </row>
    <row r="2154" spans="1:24" ht="15" customHeight="1">
      <c r="A2154" s="283"/>
      <c r="B2154" s="265"/>
      <c r="C2154" s="266"/>
      <c r="D2154" s="267" t="s">
        <v>219</v>
      </c>
      <c r="E2154" s="267" t="s">
        <v>220</v>
      </c>
      <c r="F2154" s="268" t="s">
        <v>221</v>
      </c>
      <c r="G2154" s="267" t="s">
        <v>219</v>
      </c>
      <c r="H2154" s="267" t="s">
        <v>220</v>
      </c>
      <c r="I2154" s="268" t="s">
        <v>221</v>
      </c>
      <c r="J2154" s="267" t="s">
        <v>219</v>
      </c>
      <c r="K2154" s="267" t="s">
        <v>220</v>
      </c>
      <c r="L2154" s="268" t="s">
        <v>221</v>
      </c>
      <c r="M2154" s="267" t="s">
        <v>219</v>
      </c>
      <c r="N2154" s="943" t="s">
        <v>332</v>
      </c>
      <c r="O2154" s="267" t="s">
        <v>220</v>
      </c>
      <c r="P2154" s="268" t="s">
        <v>221</v>
      </c>
      <c r="Q2154" s="840"/>
      <c r="R2154" s="267" t="s">
        <v>219</v>
      </c>
      <c r="S2154" s="943" t="s">
        <v>332</v>
      </c>
      <c r="T2154" s="267" t="s">
        <v>220</v>
      </c>
      <c r="U2154" s="268" t="s">
        <v>221</v>
      </c>
      <c r="V2154" s="269" t="s">
        <v>26</v>
      </c>
      <c r="W2154" s="270" t="s">
        <v>222</v>
      </c>
      <c r="X2154" s="271" t="s">
        <v>69</v>
      </c>
    </row>
    <row r="2155" spans="1:24" ht="15" customHeight="1">
      <c r="A2155" s="284"/>
      <c r="B2155" s="832" t="s">
        <v>167</v>
      </c>
      <c r="C2155" s="833"/>
      <c r="D2155" s="272">
        <f>IF('statement of marks'!L$6="","",'statement of marks'!L$6)</f>
        <v>5</v>
      </c>
      <c r="E2155" s="272">
        <f>IF('statement of marks'!M$6="","",'statement of marks'!M$6)</f>
        <v>5</v>
      </c>
      <c r="F2155" s="273">
        <f>IF('statement of marks'!N$6="","",'statement of marks'!N$6)</f>
        <v>10</v>
      </c>
      <c r="G2155" s="272">
        <f>IF('statement of marks'!O$6="","",'statement of marks'!O$6)</f>
        <v>5</v>
      </c>
      <c r="H2155" s="272">
        <f>IF('statement of marks'!P$6="","",'statement of marks'!P$6)</f>
        <v>5</v>
      </c>
      <c r="I2155" s="273">
        <f>IF('statement of marks'!Q$6="","",'statement of marks'!Q$6)</f>
        <v>10</v>
      </c>
      <c r="J2155" s="272">
        <f>IF('statement of marks'!R$6="","",'statement of marks'!R$6)</f>
        <v>5</v>
      </c>
      <c r="K2155" s="272">
        <f>IF('statement of marks'!S$6="","",'statement of marks'!S$6)</f>
        <v>5</v>
      </c>
      <c r="L2155" s="273">
        <f>IF('statement of marks'!T$6="","",'statement of marks'!T$6)</f>
        <v>10</v>
      </c>
      <c r="M2155" s="272">
        <f>IF('statement of marks'!V$6="","",'statement of marks'!V$6)</f>
        <v>30</v>
      </c>
      <c r="N2155" s="944">
        <f>IF('statement of marks'!W$6="","",'statement of marks'!W$6)</f>
        <v>30</v>
      </c>
      <c r="O2155" s="272">
        <f>IF('statement of marks'!X$6="","",'statement of marks'!X$6)</f>
        <v>10</v>
      </c>
      <c r="P2155" s="273">
        <f>IF('statement of marks'!Y$6="","",'statement of marks'!Y$6)</f>
        <v>70</v>
      </c>
      <c r="Q2155" s="274">
        <f>IF('statement of marks'!Z$6="","",'statement of marks'!Z$6)</f>
        <v>100</v>
      </c>
      <c r="R2155" s="272">
        <f>IF('statement of marks'!AA$6="","",'statement of marks'!AA$6)</f>
        <v>40</v>
      </c>
      <c r="S2155" s="944">
        <f>IF('statement of marks'!AB$6="","",'statement of marks'!AB$6)</f>
        <v>40</v>
      </c>
      <c r="T2155" s="272">
        <f>IF('statement of marks'!AC$6="","",'statement of marks'!AC$6)</f>
        <v>20</v>
      </c>
      <c r="U2155" s="273">
        <f>IF('statement of marks'!AD$6="","",'statement of marks'!AD$6)</f>
        <v>100</v>
      </c>
      <c r="V2155" s="275">
        <f>IF('statement of marks'!AE$6="","",'statement of marks'!AE$6)</f>
        <v>200</v>
      </c>
      <c r="W2155" s="272" t="str">
        <f>IF('statement of marks'!AF$6="","",'statement of marks'!AF$6)</f>
        <v/>
      </c>
      <c r="X2155" s="276" t="str">
        <f>IF('statement of marks'!AG$6="","",'statement of marks'!AG$6)</f>
        <v/>
      </c>
    </row>
    <row r="2156" spans="1:24" ht="15" customHeight="1">
      <c r="A2156" s="283"/>
      <c r="B2156" s="774" t="str">
        <f>IF('statement of marks'!$L$3="","",'statement of marks'!$L$3)</f>
        <v>HINDI</v>
      </c>
      <c r="C2156" s="784"/>
      <c r="D2156" s="270">
        <f>IF('statement of marks'!L74="","",'statement of marks'!L74)</f>
        <v>5</v>
      </c>
      <c r="E2156" s="270">
        <f>IF('statement of marks'!M74="","",'statement of marks'!M74)</f>
        <v>5</v>
      </c>
      <c r="F2156" s="277">
        <f>IF('statement of marks'!N74="","",'statement of marks'!N74)</f>
        <v>10</v>
      </c>
      <c r="G2156" s="270">
        <f>IF('statement of marks'!O74="","",'statement of marks'!O74)</f>
        <v>5</v>
      </c>
      <c r="H2156" s="270">
        <f>IF('statement of marks'!P74="","",'statement of marks'!P74)</f>
        <v>5</v>
      </c>
      <c r="I2156" s="277">
        <f>IF('statement of marks'!Q74="","",'statement of marks'!Q74)</f>
        <v>10</v>
      </c>
      <c r="J2156" s="270">
        <f>IF('statement of marks'!R74="","",'statement of marks'!R74)</f>
        <v>5</v>
      </c>
      <c r="K2156" s="270">
        <f>IF('statement of marks'!S74="","",'statement of marks'!S74)</f>
        <v>5</v>
      </c>
      <c r="L2156" s="277">
        <f>IF('statement of marks'!T74="","",'statement of marks'!T74)</f>
        <v>10</v>
      </c>
      <c r="M2156" s="270">
        <f>IF('statement of marks'!V74="","",'statement of marks'!V74)</f>
        <v>23</v>
      </c>
      <c r="N2156" s="944">
        <f>IF('statement of marks'!W74="","",'statement of marks'!W74)</f>
        <v>23</v>
      </c>
      <c r="O2156" s="270">
        <f>IF('statement of marks'!X74="","",'statement of marks'!X74)</f>
        <v>3</v>
      </c>
      <c r="P2156" s="277">
        <f>IF('statement of marks'!Y74="","",'statement of marks'!Y74)</f>
        <v>49</v>
      </c>
      <c r="Q2156" s="278">
        <f>IF('statement of marks'!Z74="","",'statement of marks'!Z74)</f>
        <v>79</v>
      </c>
      <c r="R2156" s="270">
        <f>IF('statement of marks'!AA74="","",'statement of marks'!AA74)</f>
        <v>33</v>
      </c>
      <c r="S2156" s="944">
        <f>IF('statement of marks'!AB74="","",'statement of marks'!AB74)</f>
        <v>33</v>
      </c>
      <c r="T2156" s="270">
        <f>IF('statement of marks'!AC74="","",'statement of marks'!AC74)</f>
        <v>20</v>
      </c>
      <c r="U2156" s="277">
        <f>IF('statement of marks'!AD74="","",'statement of marks'!AD74)</f>
        <v>86</v>
      </c>
      <c r="V2156" s="279">
        <f>IF('statement of marks'!AE74="","",'statement of marks'!AE74)</f>
        <v>165</v>
      </c>
      <c r="W2156" s="270">
        <f>IF('statement of marks'!AF74="","",'statement of marks'!AF74)</f>
        <v>83</v>
      </c>
      <c r="X2156" s="271" t="str">
        <f>IF('statement of marks'!AG74="","",'statement of marks'!AG74)</f>
        <v>B</v>
      </c>
    </row>
    <row r="2157" spans="1:24" ht="15" customHeight="1">
      <c r="A2157" s="283"/>
      <c r="B2157" s="774" t="str">
        <f>IF('statement of marks'!$AJ$3="","",'statement of marks'!$AJ$3)</f>
        <v>ENGLISH</v>
      </c>
      <c r="C2157" s="784"/>
      <c r="D2157" s="270">
        <f>IF('statement of marks'!AJ74="","",'statement of marks'!AJ74)</f>
        <v>5</v>
      </c>
      <c r="E2157" s="270">
        <f>IF('statement of marks'!AK74="","",'statement of marks'!AK74)</f>
        <v>5</v>
      </c>
      <c r="F2157" s="277">
        <f>IF('statement of marks'!AL74="","",'statement of marks'!AL74)</f>
        <v>10</v>
      </c>
      <c r="G2157" s="270">
        <f>IF('statement of marks'!AM74="","",'statement of marks'!AM74)</f>
        <v>5</v>
      </c>
      <c r="H2157" s="270">
        <f>IF('statement of marks'!AN74="","",'statement of marks'!AN74)</f>
        <v>5</v>
      </c>
      <c r="I2157" s="277">
        <f>IF('statement of marks'!AO74="","",'statement of marks'!AO74)</f>
        <v>10</v>
      </c>
      <c r="J2157" s="270">
        <f>IF('statement of marks'!AP74="","",'statement of marks'!AP74)</f>
        <v>5</v>
      </c>
      <c r="K2157" s="270">
        <f>IF('statement of marks'!AQ74="","",'statement of marks'!AQ74)</f>
        <v>5</v>
      </c>
      <c r="L2157" s="277">
        <f>IF('statement of marks'!AR74="","",'statement of marks'!AR74)</f>
        <v>10</v>
      </c>
      <c r="M2157" s="270">
        <f>IF('statement of marks'!AT74="","",'statement of marks'!AT74)</f>
        <v>23</v>
      </c>
      <c r="N2157" s="944">
        <f>IF('statement of marks'!AU74="","",'statement of marks'!AU74)</f>
        <v>23</v>
      </c>
      <c r="O2157" s="270">
        <f>IF('statement of marks'!AV74="","",'statement of marks'!AV74)</f>
        <v>3</v>
      </c>
      <c r="P2157" s="277">
        <f>IF('statement of marks'!AW74="","",'statement of marks'!AW74)</f>
        <v>49</v>
      </c>
      <c r="Q2157" s="278">
        <f>IF('statement of marks'!AX74="","",'statement of marks'!AX74)</f>
        <v>79</v>
      </c>
      <c r="R2157" s="270">
        <f>IF('statement of marks'!AY74="","",'statement of marks'!AY74)</f>
        <v>33</v>
      </c>
      <c r="S2157" s="944">
        <f>IF('statement of marks'!AZ74="","",'statement of marks'!AZ74)</f>
        <v>33</v>
      </c>
      <c r="T2157" s="270">
        <f>IF('statement of marks'!BA74="","",'statement of marks'!BA74)</f>
        <v>20</v>
      </c>
      <c r="U2157" s="277">
        <f>IF('statement of marks'!BB74="","",'statement of marks'!BB74)</f>
        <v>86</v>
      </c>
      <c r="V2157" s="279">
        <f>IF('statement of marks'!BC74="","",'statement of marks'!BC74)</f>
        <v>165</v>
      </c>
      <c r="W2157" s="270">
        <f>IF('statement of marks'!BD74="","",'statement of marks'!BD74)</f>
        <v>83</v>
      </c>
      <c r="X2157" s="271" t="str">
        <f>IF('statement of marks'!BE74="","",'statement of marks'!BE74)</f>
        <v>B</v>
      </c>
    </row>
    <row r="2158" spans="1:24" ht="15" customHeight="1">
      <c r="A2158" s="283"/>
      <c r="B2158" s="774" t="str">
        <f>IF('statement of marks'!BH74="s","SANSKRIT",IF('statement of marks'!BH74="u","URDU",IF('statement of marks'!BH74="g","GUJRATI",IF('statement of marks'!BH74="p","PUNJABI",IF('statement of marks'!BH74="sd","fla/kh","THIRD LANGUAGE")))))</f>
        <v>SANSKRIT</v>
      </c>
      <c r="C2158" s="784"/>
      <c r="D2158" s="270">
        <f>IF('statement of marks'!BI74="","",'statement of marks'!BI74)</f>
        <v>5</v>
      </c>
      <c r="E2158" s="270">
        <f>IF('statement of marks'!BJ74="","",'statement of marks'!BJ74)</f>
        <v>5</v>
      </c>
      <c r="F2158" s="277">
        <f>IF('statement of marks'!BK74="","",'statement of marks'!BK74)</f>
        <v>10</v>
      </c>
      <c r="G2158" s="270">
        <f>IF('statement of marks'!BL74="","",'statement of marks'!BL74)</f>
        <v>5</v>
      </c>
      <c r="H2158" s="270">
        <f>IF('statement of marks'!BM74="","",'statement of marks'!BM74)</f>
        <v>5</v>
      </c>
      <c r="I2158" s="277">
        <f>IF('statement of marks'!BN74="","",'statement of marks'!BN74)</f>
        <v>10</v>
      </c>
      <c r="J2158" s="270">
        <f>IF('statement of marks'!BO74="","",'statement of marks'!BO74)</f>
        <v>5</v>
      </c>
      <c r="K2158" s="270">
        <f>IF('statement of marks'!BP74="","",'statement of marks'!BP74)</f>
        <v>5</v>
      </c>
      <c r="L2158" s="277">
        <f>IF('statement of marks'!BQ74="","",'statement of marks'!BQ74)</f>
        <v>10</v>
      </c>
      <c r="M2158" s="270">
        <f>IF('statement of marks'!BS74="","",'statement of marks'!BS74)</f>
        <v>50</v>
      </c>
      <c r="N2158" s="944"/>
      <c r="O2158" s="270">
        <f>IF('statement of marks'!BT74="","",'statement of marks'!BT74)</f>
        <v>20</v>
      </c>
      <c r="P2158" s="277">
        <f>IF('statement of marks'!BU74="","",'statement of marks'!BU74)</f>
        <v>70</v>
      </c>
      <c r="Q2158" s="278">
        <f>IF('statement of marks'!BV74="","",'statement of marks'!BV74)</f>
        <v>100</v>
      </c>
      <c r="R2158" s="270">
        <f>IF('statement of marks'!BW74="","",'statement of marks'!BW74)</f>
        <v>70</v>
      </c>
      <c r="S2158" s="944"/>
      <c r="T2158" s="270">
        <f>IF('statement of marks'!BX74="","",'statement of marks'!BX74)</f>
        <v>30</v>
      </c>
      <c r="U2158" s="277">
        <f>IF('statement of marks'!BY74="","",'statement of marks'!BY74)</f>
        <v>100</v>
      </c>
      <c r="V2158" s="279">
        <f>IF('statement of marks'!BZ74="","",'statement of marks'!BZ74)</f>
        <v>200</v>
      </c>
      <c r="W2158" s="270">
        <f>IF('statement of marks'!CA74="","",'statement of marks'!CA74)</f>
        <v>100</v>
      </c>
      <c r="X2158" s="271" t="str">
        <f>IF('statement of marks'!CB74="","",'statement of marks'!CB74)</f>
        <v>A</v>
      </c>
    </row>
    <row r="2159" spans="1:24" ht="15" customHeight="1">
      <c r="A2159" s="283"/>
      <c r="B2159" s="774" t="str">
        <f>IF('statement of marks'!$CE$3="","",'statement of marks'!$CE$3)</f>
        <v>MATHEMATICS</v>
      </c>
      <c r="C2159" s="784"/>
      <c r="D2159" s="270">
        <f>IF('statement of marks'!CE74="","",'statement of marks'!CE74)</f>
        <v>5</v>
      </c>
      <c r="E2159" s="270">
        <f>IF('statement of marks'!CF74="","",'statement of marks'!CF74)</f>
        <v>5</v>
      </c>
      <c r="F2159" s="277">
        <f>IF('statement of marks'!CG74="","",'statement of marks'!CG74)</f>
        <v>10</v>
      </c>
      <c r="G2159" s="270">
        <f>IF('statement of marks'!CH74="","",'statement of marks'!CH74)</f>
        <v>5</v>
      </c>
      <c r="H2159" s="270">
        <f>IF('statement of marks'!CI74="","",'statement of marks'!CI74)</f>
        <v>5</v>
      </c>
      <c r="I2159" s="277">
        <f>IF('statement of marks'!CJ74="","",'statement of marks'!CJ74)</f>
        <v>10</v>
      </c>
      <c r="J2159" s="270">
        <f>IF('statement of marks'!CK74="","",'statement of marks'!CK74)</f>
        <v>5</v>
      </c>
      <c r="K2159" s="270">
        <f>IF('statement of marks'!CL74="","",'statement of marks'!CL74)</f>
        <v>5</v>
      </c>
      <c r="L2159" s="277">
        <f>IF('statement of marks'!CM74="","",'statement of marks'!CM74)</f>
        <v>10</v>
      </c>
      <c r="M2159" s="270">
        <f>IF('statement of marks'!CO74="","",'statement of marks'!CO74)</f>
        <v>23</v>
      </c>
      <c r="N2159" s="944">
        <f>IF('statement of marks'!CP74="","",'statement of marks'!CP74)</f>
        <v>23</v>
      </c>
      <c r="O2159" s="270">
        <f>IF('statement of marks'!CQ74="","",'statement of marks'!CQ74)</f>
        <v>3</v>
      </c>
      <c r="P2159" s="277">
        <f>IF('statement of marks'!CR74="","",'statement of marks'!CR74)</f>
        <v>49</v>
      </c>
      <c r="Q2159" s="278">
        <f>IF('statement of marks'!CS74="","",'statement of marks'!CS74)</f>
        <v>79</v>
      </c>
      <c r="R2159" s="270">
        <f>IF('statement of marks'!CT74="","",'statement of marks'!CT74)</f>
        <v>33</v>
      </c>
      <c r="S2159" s="944">
        <f>IF('statement of marks'!CU74="","",'statement of marks'!CU74)</f>
        <v>33</v>
      </c>
      <c r="T2159" s="270">
        <f>IF('statement of marks'!CV74="","",'statement of marks'!CV74)</f>
        <v>20</v>
      </c>
      <c r="U2159" s="277">
        <f>IF('statement of marks'!CW74="","",'statement of marks'!CW74)</f>
        <v>86</v>
      </c>
      <c r="V2159" s="279">
        <f>IF('statement of marks'!CX74="","",'statement of marks'!CX74)</f>
        <v>165</v>
      </c>
      <c r="W2159" s="270">
        <f>IF('statement of marks'!CY74="","",'statement of marks'!CY74)</f>
        <v>83</v>
      </c>
      <c r="X2159" s="271" t="str">
        <f>IF('statement of marks'!CZ74="","",'statement of marks'!CZ74)</f>
        <v>B</v>
      </c>
    </row>
    <row r="2160" spans="1:24" ht="15" customHeight="1">
      <c r="A2160" s="283"/>
      <c r="B2160" s="774" t="str">
        <f>IF('statement of marks'!$DC$3="","",'statement of marks'!$DC$3)</f>
        <v>SCIENCE</v>
      </c>
      <c r="C2160" s="784"/>
      <c r="D2160" s="270">
        <f>IF('statement of marks'!DC74="","",'statement of marks'!DC74)</f>
        <v>5</v>
      </c>
      <c r="E2160" s="270">
        <f>IF('statement of marks'!DD74="","",'statement of marks'!DD74)</f>
        <v>5</v>
      </c>
      <c r="F2160" s="277">
        <f>IF('statement of marks'!DE74="","",'statement of marks'!DE74)</f>
        <v>10</v>
      </c>
      <c r="G2160" s="270">
        <f>IF('statement of marks'!DF74="","",'statement of marks'!DF74)</f>
        <v>5</v>
      </c>
      <c r="H2160" s="270">
        <f>IF('statement of marks'!DG74="","",'statement of marks'!DG74)</f>
        <v>5</v>
      </c>
      <c r="I2160" s="277">
        <f>IF('statement of marks'!DH74="","",'statement of marks'!DH74)</f>
        <v>10</v>
      </c>
      <c r="J2160" s="270">
        <f>IF('statement of marks'!DI74="","",'statement of marks'!DI74)</f>
        <v>5</v>
      </c>
      <c r="K2160" s="270">
        <f>IF('statement of marks'!DJ74="","",'statement of marks'!DJ74)</f>
        <v>5</v>
      </c>
      <c r="L2160" s="277">
        <f>IF('statement of marks'!DK74="","",'statement of marks'!DK74)</f>
        <v>10</v>
      </c>
      <c r="M2160" s="270">
        <f>IF('statement of marks'!DM74="","",'statement of marks'!DM74)</f>
        <v>50</v>
      </c>
      <c r="N2160" s="944"/>
      <c r="O2160" s="270">
        <f>IF('statement of marks'!DN74="","",'statement of marks'!DN74)</f>
        <v>20</v>
      </c>
      <c r="P2160" s="277">
        <f>IF('statement of marks'!DO74="","",'statement of marks'!DO74)</f>
        <v>70</v>
      </c>
      <c r="Q2160" s="278">
        <f>IF('statement of marks'!DP74="","",'statement of marks'!DP74)</f>
        <v>100</v>
      </c>
      <c r="R2160" s="270">
        <f>IF('statement of marks'!DQ74="","",'statement of marks'!DQ74)</f>
        <v>70</v>
      </c>
      <c r="S2160" s="944"/>
      <c r="T2160" s="270">
        <f>IF('statement of marks'!DR74="","",'statement of marks'!DR74)</f>
        <v>30</v>
      </c>
      <c r="U2160" s="277">
        <f>IF('statement of marks'!DS74="","",'statement of marks'!DS74)</f>
        <v>100</v>
      </c>
      <c r="V2160" s="279">
        <f>IF('statement of marks'!DT74="","",'statement of marks'!DT74)</f>
        <v>200</v>
      </c>
      <c r="W2160" s="270">
        <f>IF('statement of marks'!DU74="","",'statement of marks'!DU74)</f>
        <v>100</v>
      </c>
      <c r="X2160" s="271" t="str">
        <f>IF('statement of marks'!DV74="","",'statement of marks'!DV74)</f>
        <v>A</v>
      </c>
    </row>
    <row r="2161" spans="1:24" ht="15" customHeight="1">
      <c r="A2161" s="283"/>
      <c r="B2161" s="774" t="str">
        <f>IF('statement of marks'!$DY$3="","",'statement of marks'!$DY$3)</f>
        <v>SOCIAL STUDIES</v>
      </c>
      <c r="C2161" s="784"/>
      <c r="D2161" s="270">
        <f>IF('statement of marks'!DY74="","",'statement of marks'!DY74)</f>
        <v>5</v>
      </c>
      <c r="E2161" s="270">
        <f>IF('statement of marks'!DZ74="","",'statement of marks'!DZ74)</f>
        <v>5</v>
      </c>
      <c r="F2161" s="277">
        <f>IF('statement of marks'!EA74="","",'statement of marks'!EA74)</f>
        <v>10</v>
      </c>
      <c r="G2161" s="270">
        <f>IF('statement of marks'!EB74="","",'statement of marks'!EB74)</f>
        <v>5</v>
      </c>
      <c r="H2161" s="270">
        <f>IF('statement of marks'!EC74="","",'statement of marks'!EC74)</f>
        <v>5</v>
      </c>
      <c r="I2161" s="277">
        <f>IF('statement of marks'!ED74="","",'statement of marks'!ED74)</f>
        <v>10</v>
      </c>
      <c r="J2161" s="270">
        <f>IF('statement of marks'!EE74="","",'statement of marks'!EE74)</f>
        <v>5</v>
      </c>
      <c r="K2161" s="270">
        <f>IF('statement of marks'!EF74="","",'statement of marks'!EF74)</f>
        <v>5</v>
      </c>
      <c r="L2161" s="277">
        <f>IF('statement of marks'!EG74="","",'statement of marks'!EG74)</f>
        <v>10</v>
      </c>
      <c r="M2161" s="270">
        <f>IF('statement of marks'!EI74="","",'statement of marks'!EI74)</f>
        <v>50</v>
      </c>
      <c r="N2161" s="944"/>
      <c r="O2161" s="270">
        <f>IF('statement of marks'!EJ74="","",'statement of marks'!EJ74)</f>
        <v>20</v>
      </c>
      <c r="P2161" s="277">
        <f>IF('statement of marks'!EK74="","",'statement of marks'!EK74)</f>
        <v>70</v>
      </c>
      <c r="Q2161" s="278">
        <f>IF('statement of marks'!EL74="","",'statement of marks'!EL74)</f>
        <v>100</v>
      </c>
      <c r="R2161" s="270">
        <f>IF('statement of marks'!EM74="","",'statement of marks'!EM74)</f>
        <v>70</v>
      </c>
      <c r="S2161" s="944"/>
      <c r="T2161" s="270">
        <f>IF('statement of marks'!EN74="","",'statement of marks'!EN74)</f>
        <v>30</v>
      </c>
      <c r="U2161" s="277">
        <f>IF('statement of marks'!EO74="","",'statement of marks'!EO74)</f>
        <v>100</v>
      </c>
      <c r="V2161" s="279">
        <f>IF('statement of marks'!EP74="","",'statement of marks'!EP74)</f>
        <v>200</v>
      </c>
      <c r="W2161" s="270">
        <f>IF('statement of marks'!EQ74="","",'statement of marks'!EQ74)</f>
        <v>100</v>
      </c>
      <c r="X2161" s="271" t="str">
        <f>IF('statement of marks'!ER74="","",'statement of marks'!ER74)</f>
        <v>A</v>
      </c>
    </row>
    <row r="2162" spans="1:24" ht="15" customHeight="1">
      <c r="A2162" s="283"/>
      <c r="B2162" s="774" t="s">
        <v>173</v>
      </c>
      <c r="C2162" s="784"/>
      <c r="D2162" s="792" t="s">
        <v>168</v>
      </c>
      <c r="E2162" s="792"/>
      <c r="F2162" s="792"/>
      <c r="G2162" s="792" t="s">
        <v>169</v>
      </c>
      <c r="H2162" s="792"/>
      <c r="I2162" s="792"/>
      <c r="J2162" s="792" t="s">
        <v>178</v>
      </c>
      <c r="K2162" s="792"/>
      <c r="L2162" s="792"/>
      <c r="M2162" s="792" t="s">
        <v>170</v>
      </c>
      <c r="N2162" s="792"/>
      <c r="O2162" s="792"/>
      <c r="P2162" s="792"/>
      <c r="Q2162" s="792" t="s">
        <v>223</v>
      </c>
      <c r="R2162" s="792"/>
      <c r="S2162" s="792"/>
      <c r="T2162" s="792"/>
      <c r="U2162" s="280"/>
      <c r="V2162" s="792" t="s">
        <v>218</v>
      </c>
      <c r="W2162" s="792"/>
      <c r="X2162" s="827"/>
    </row>
    <row r="2163" spans="1:24" ht="15" customHeight="1">
      <c r="A2163" s="284"/>
      <c r="B2163" s="828" t="s">
        <v>167</v>
      </c>
      <c r="C2163" s="829"/>
      <c r="D2163" s="830">
        <f>IF('statement of marks'!EU$6="","",'statement of marks'!EU$6)</f>
        <v>20</v>
      </c>
      <c r="E2163" s="830"/>
      <c r="F2163" s="830"/>
      <c r="G2163" s="830">
        <f>IF('statement of marks'!EV$6="","",'statement of marks'!EV$6)</f>
        <v>20</v>
      </c>
      <c r="H2163" s="830"/>
      <c r="I2163" s="830"/>
      <c r="J2163" s="830">
        <f>IF('statement of marks'!EX$6="","",'statement of marks'!EX$6)</f>
        <v>20</v>
      </c>
      <c r="K2163" s="830"/>
      <c r="L2163" s="830"/>
      <c r="M2163" s="830">
        <f>IF('statement of marks'!EW$6="","",'statement of marks'!EW$6)</f>
        <v>20</v>
      </c>
      <c r="N2163" s="830"/>
      <c r="O2163" s="830"/>
      <c r="P2163" s="830"/>
      <c r="Q2163" s="830">
        <f>IF('statement of marks'!EY$6="","",'statement of marks'!EY$6)</f>
        <v>20</v>
      </c>
      <c r="R2163" s="830"/>
      <c r="S2163" s="830"/>
      <c r="T2163" s="830"/>
      <c r="U2163" s="289"/>
      <c r="V2163" s="272">
        <f>IF('statement of marks'!EZ$6="","",'statement of marks'!EZ$6)</f>
        <v>100</v>
      </c>
      <c r="W2163" s="272" t="s">
        <v>222</v>
      </c>
      <c r="X2163" s="276" t="s">
        <v>69</v>
      </c>
    </row>
    <row r="2164" spans="1:24" ht="15" customHeight="1">
      <c r="A2164" s="283"/>
      <c r="B2164" s="774" t="str">
        <f>IF('statement of marks'!$EU$3="","",'statement of marks'!$EU$3)</f>
        <v>WORK EXPERIENCE</v>
      </c>
      <c r="C2164" s="784"/>
      <c r="D2164" s="783">
        <f>IF('statement of marks'!EU74="","",'statement of marks'!EU74)</f>
        <v>20</v>
      </c>
      <c r="E2164" s="783"/>
      <c r="F2164" s="783"/>
      <c r="G2164" s="783">
        <f>IF('statement of marks'!EV74="","",'statement of marks'!EV74)</f>
        <v>20</v>
      </c>
      <c r="H2164" s="783"/>
      <c r="I2164" s="783"/>
      <c r="J2164" s="783">
        <f>IF('statement of marks'!EX74="","",'statement of marks'!EX74)</f>
        <v>20</v>
      </c>
      <c r="K2164" s="783"/>
      <c r="L2164" s="783"/>
      <c r="M2164" s="783">
        <f>IF('statement of marks'!EW74="","",'statement of marks'!EW74)</f>
        <v>20</v>
      </c>
      <c r="N2164" s="783"/>
      <c r="O2164" s="783"/>
      <c r="P2164" s="783"/>
      <c r="Q2164" s="783">
        <f>IF('statement of marks'!EY74="","",'statement of marks'!EY74)</f>
        <v>20</v>
      </c>
      <c r="R2164" s="783"/>
      <c r="S2164" s="783"/>
      <c r="T2164" s="783"/>
      <c r="U2164" s="280"/>
      <c r="V2164" s="280">
        <f>IF('statement of marks'!EZ74="","",'statement of marks'!EZ74)</f>
        <v>100</v>
      </c>
      <c r="W2164" s="280">
        <f>IF('statement of marks'!FA74="","",'statement of marks'!FA74)</f>
        <v>100</v>
      </c>
      <c r="X2164" s="281" t="str">
        <f>IF('statement of marks'!FB74="","",'statement of marks'!FB74)</f>
        <v>A</v>
      </c>
    </row>
    <row r="2165" spans="1:24" ht="15" customHeight="1">
      <c r="A2165" s="283"/>
      <c r="B2165" s="774" t="str">
        <f>IF('statement of marks'!$FE$3="","",'statement of marks'!$FE$3)</f>
        <v>ART EDUCATION</v>
      </c>
      <c r="C2165" s="784"/>
      <c r="D2165" s="783">
        <f>IF('statement of marks'!FE74="","",'statement of marks'!FE74)</f>
        <v>20</v>
      </c>
      <c r="E2165" s="783"/>
      <c r="F2165" s="783"/>
      <c r="G2165" s="783">
        <f>IF('statement of marks'!FF74="","",'statement of marks'!FF74)</f>
        <v>20</v>
      </c>
      <c r="H2165" s="783"/>
      <c r="I2165" s="783"/>
      <c r="J2165" s="783">
        <f>IF('statement of marks'!FH74="","",'statement of marks'!FH74)</f>
        <v>20</v>
      </c>
      <c r="K2165" s="783"/>
      <c r="L2165" s="783"/>
      <c r="M2165" s="783">
        <f>IF('statement of marks'!FG74="","",'statement of marks'!FG74)</f>
        <v>20</v>
      </c>
      <c r="N2165" s="783"/>
      <c r="O2165" s="783"/>
      <c r="P2165" s="783"/>
      <c r="Q2165" s="783">
        <f>IF('statement of marks'!FI74="","",'statement of marks'!FI74)</f>
        <v>20</v>
      </c>
      <c r="R2165" s="783"/>
      <c r="S2165" s="783"/>
      <c r="T2165" s="783"/>
      <c r="U2165" s="280"/>
      <c r="V2165" s="280">
        <f>IF('statement of marks'!FJ74="","",'statement of marks'!FJ74)</f>
        <v>100</v>
      </c>
      <c r="W2165" s="280">
        <f>IF('statement of marks'!FK74="","",'statement of marks'!FK74)</f>
        <v>100</v>
      </c>
      <c r="X2165" s="281" t="str">
        <f>IF('statement of marks'!FL74="","",'statement of marks'!FL74)</f>
        <v>A</v>
      </c>
    </row>
    <row r="2166" spans="1:24" ht="15" customHeight="1">
      <c r="A2166" s="283"/>
      <c r="B2166" s="774" t="str">
        <f>IF('statement of marks'!$FO$3="","",'statement of marks'!$FO$3)</f>
        <v>PHYSICIAL EDUCATION</v>
      </c>
      <c r="C2166" s="784"/>
      <c r="D2166" s="783">
        <f>IF('statement of marks'!FO74="","",'statement of marks'!FO74)</f>
        <v>20</v>
      </c>
      <c r="E2166" s="783"/>
      <c r="F2166" s="783"/>
      <c r="G2166" s="783">
        <f>IF('statement of marks'!FP74="","",'statement of marks'!FP74)</f>
        <v>20</v>
      </c>
      <c r="H2166" s="783"/>
      <c r="I2166" s="783"/>
      <c r="J2166" s="783">
        <f>IF('statement of marks'!FR74="","",'statement of marks'!FR74)</f>
        <v>20</v>
      </c>
      <c r="K2166" s="783"/>
      <c r="L2166" s="783"/>
      <c r="M2166" s="783">
        <f>IF('statement of marks'!FQ74="","",'statement of marks'!FQ74)</f>
        <v>20</v>
      </c>
      <c r="N2166" s="783"/>
      <c r="O2166" s="783"/>
      <c r="P2166" s="783"/>
      <c r="Q2166" s="783">
        <f>IF('statement of marks'!FS74="","",'statement of marks'!FS74)</f>
        <v>20</v>
      </c>
      <c r="R2166" s="783"/>
      <c r="S2166" s="783"/>
      <c r="T2166" s="783"/>
      <c r="U2166" s="280"/>
      <c r="V2166" s="280">
        <f>IF('statement of marks'!FT74="","",'statement of marks'!FT74)</f>
        <v>100</v>
      </c>
      <c r="W2166" s="280">
        <f>IF('statement of marks'!FU74="","",'statement of marks'!FU74)</f>
        <v>100</v>
      </c>
      <c r="X2166" s="281" t="str">
        <f>IF('statement of marks'!FV74="","",'statement of marks'!FV74)</f>
        <v>A</v>
      </c>
    </row>
    <row r="2167" spans="1:24" ht="15" customHeight="1">
      <c r="A2167" s="283"/>
      <c r="B2167" s="771" t="s">
        <v>174</v>
      </c>
      <c r="C2167" s="774"/>
      <c r="D2167" s="792" t="str">
        <f>details!$DZ$3</f>
        <v>AUGUST</v>
      </c>
      <c r="E2167" s="792"/>
      <c r="F2167" s="792"/>
      <c r="G2167" s="792" t="str">
        <f>details!$ED$3</f>
        <v>OCTOBER</v>
      </c>
      <c r="H2167" s="792"/>
      <c r="I2167" s="792"/>
      <c r="J2167" s="792" t="str">
        <f>details!$EL$3</f>
        <v>FEBURARY</v>
      </c>
      <c r="K2167" s="792"/>
      <c r="L2167" s="792"/>
      <c r="M2167" s="792" t="str">
        <f>details!$EH$3</f>
        <v>DECEMBER</v>
      </c>
      <c r="N2167" s="792"/>
      <c r="O2167" s="792"/>
      <c r="P2167" s="792"/>
      <c r="Q2167" s="792" t="str">
        <f>details!$EP$3</f>
        <v>GRAND TOAL</v>
      </c>
      <c r="R2167" s="792"/>
      <c r="S2167" s="792"/>
      <c r="T2167" s="792"/>
      <c r="U2167" s="759" t="s">
        <v>119</v>
      </c>
      <c r="V2167" s="760"/>
      <c r="W2167" s="760"/>
      <c r="X2167" s="761"/>
    </row>
    <row r="2168" spans="1:24" ht="15" customHeight="1">
      <c r="A2168" s="283"/>
      <c r="B2168" s="774" t="s">
        <v>176</v>
      </c>
      <c r="C2168" s="784"/>
      <c r="D2168" s="826" t="str">
        <f>IF(details!EA74="","",details!EA74)</f>
        <v/>
      </c>
      <c r="E2168" s="826"/>
      <c r="F2168" s="826"/>
      <c r="G2168" s="826" t="str">
        <f>IF(details!EE74="","",details!EE74)</f>
        <v/>
      </c>
      <c r="H2168" s="826"/>
      <c r="I2168" s="826"/>
      <c r="J2168" s="826" t="str">
        <f>IF(details!EM74="","",details!EM74)</f>
        <v/>
      </c>
      <c r="K2168" s="826"/>
      <c r="L2168" s="826"/>
      <c r="M2168" s="826" t="str">
        <f>IF(details!EI74="","",details!EI74)</f>
        <v/>
      </c>
      <c r="N2168" s="826"/>
      <c r="O2168" s="826"/>
      <c r="P2168" s="826"/>
      <c r="Q2168" s="826" t="str">
        <f>IF(details!EQ74="","",details!EQ74)</f>
        <v/>
      </c>
      <c r="R2168" s="826"/>
      <c r="S2168" s="826"/>
      <c r="T2168" s="826"/>
      <c r="U2168" s="762">
        <f>'statement of marks'!$HL$108</f>
        <v>45046</v>
      </c>
      <c r="V2168" s="763"/>
      <c r="W2168" s="763"/>
      <c r="X2168" s="764"/>
    </row>
    <row r="2169" spans="1:24" ht="15" customHeight="1">
      <c r="A2169" s="283"/>
      <c r="B2169" s="823" t="s">
        <v>175</v>
      </c>
      <c r="C2169" s="824"/>
      <c r="D2169" s="825" t="str">
        <f>IF(details!DZ74="","",details!DZ74)</f>
        <v/>
      </c>
      <c r="E2169" s="825"/>
      <c r="F2169" s="825"/>
      <c r="G2169" s="825" t="str">
        <f>IF(details!ED74="","",details!ED74)</f>
        <v/>
      </c>
      <c r="H2169" s="825"/>
      <c r="I2169" s="825"/>
      <c r="J2169" s="825" t="str">
        <f>IF(details!EL74="","",details!EL74)</f>
        <v/>
      </c>
      <c r="K2169" s="825"/>
      <c r="L2169" s="825"/>
      <c r="M2169" s="825" t="str">
        <f>IF(details!EH74="","",details!EH74)</f>
        <v/>
      </c>
      <c r="N2169" s="825"/>
      <c r="O2169" s="825"/>
      <c r="P2169" s="825"/>
      <c r="Q2169" s="825" t="str">
        <f>IF(details!EP74="","",details!EP74)</f>
        <v/>
      </c>
      <c r="R2169" s="825"/>
      <c r="S2169" s="825"/>
      <c r="T2169" s="825"/>
      <c r="U2169" s="759"/>
      <c r="V2169" s="760"/>
      <c r="W2169" s="760"/>
      <c r="X2169" s="761"/>
    </row>
    <row r="2170" spans="1:24" ht="15" customHeight="1">
      <c r="A2170" s="816"/>
      <c r="B2170" s="818" t="s">
        <v>235</v>
      </c>
      <c r="C2170" s="819"/>
      <c r="D2170" s="813" t="s">
        <v>190</v>
      </c>
      <c r="E2170" s="813"/>
      <c r="F2170" s="813"/>
      <c r="G2170" s="813" t="s">
        <v>191</v>
      </c>
      <c r="H2170" s="813"/>
      <c r="I2170" s="813"/>
      <c r="J2170" s="813" t="s">
        <v>148</v>
      </c>
      <c r="K2170" s="813"/>
      <c r="L2170" s="813"/>
      <c r="M2170" s="813" t="s">
        <v>224</v>
      </c>
      <c r="N2170" s="813"/>
      <c r="O2170" s="813"/>
      <c r="P2170" s="813"/>
      <c r="Q2170" s="822" t="s">
        <v>196</v>
      </c>
      <c r="R2170" s="822"/>
      <c r="S2170" s="822"/>
      <c r="T2170" s="822"/>
      <c r="U2170" s="813" t="s">
        <v>233</v>
      </c>
      <c r="V2170" s="813"/>
      <c r="W2170" s="813"/>
      <c r="X2170" s="815"/>
    </row>
    <row r="2171" spans="1:24" ht="15" customHeight="1">
      <c r="A2171" s="817"/>
      <c r="B2171" s="820"/>
      <c r="C2171" s="821"/>
      <c r="D2171" s="813">
        <f>'statement of marks'!HJ74</f>
        <v>1200</v>
      </c>
      <c r="E2171" s="813"/>
      <c r="F2171" s="813"/>
      <c r="G2171" s="813">
        <f>'statement of marks'!HK74</f>
        <v>1095</v>
      </c>
      <c r="H2171" s="813"/>
      <c r="I2171" s="813"/>
      <c r="J2171" s="814">
        <f>'statement of marks'!HL74</f>
        <v>91.25</v>
      </c>
      <c r="K2171" s="814"/>
      <c r="L2171" s="814"/>
      <c r="M2171" s="813" t="str">
        <f>'statement of marks'!HO74</f>
        <v>A</v>
      </c>
      <c r="N2171" s="813"/>
      <c r="O2171" s="813"/>
      <c r="P2171" s="813"/>
      <c r="Q2171" s="813">
        <f>'statement of marks'!HN74</f>
        <v>6.9999999999999982</v>
      </c>
      <c r="R2171" s="813"/>
      <c r="S2171" s="813"/>
      <c r="T2171" s="813"/>
      <c r="U2171" s="813" t="str">
        <f>'statement of marks'!HI74</f>
        <v>PASSED</v>
      </c>
      <c r="V2171" s="813"/>
      <c r="W2171" s="813"/>
      <c r="X2171" s="815"/>
    </row>
    <row r="2172" spans="1:24" ht="15" customHeight="1">
      <c r="A2172" s="283"/>
      <c r="B2172" s="811" t="s">
        <v>177</v>
      </c>
      <c r="C2172" s="812"/>
      <c r="D2172" s="792"/>
      <c r="E2172" s="792"/>
      <c r="F2172" s="792"/>
      <c r="G2172" s="792"/>
      <c r="H2172" s="792"/>
      <c r="I2172" s="792"/>
      <c r="J2172" s="792"/>
      <c r="K2172" s="792"/>
      <c r="L2172" s="792"/>
      <c r="M2172" s="792"/>
      <c r="N2172" s="792"/>
      <c r="O2172" s="792"/>
      <c r="P2172" s="792"/>
      <c r="Q2172" s="792"/>
      <c r="R2172" s="792"/>
      <c r="S2172" s="792"/>
      <c r="T2172" s="792"/>
      <c r="U2172" s="793"/>
      <c r="V2172" s="794"/>
      <c r="W2172" s="794"/>
      <c r="X2172" s="804"/>
    </row>
    <row r="2173" spans="1:24" ht="15" customHeight="1">
      <c r="A2173" s="283"/>
      <c r="B2173" s="809" t="s">
        <v>162</v>
      </c>
      <c r="C2173" s="810"/>
      <c r="D2173" s="792"/>
      <c r="E2173" s="792"/>
      <c r="F2173" s="792"/>
      <c r="G2173" s="792"/>
      <c r="H2173" s="792"/>
      <c r="I2173" s="792"/>
      <c r="J2173" s="792"/>
      <c r="K2173" s="792"/>
      <c r="L2173" s="792"/>
      <c r="M2173" s="792"/>
      <c r="N2173" s="792"/>
      <c r="O2173" s="792"/>
      <c r="P2173" s="792"/>
      <c r="Q2173" s="792"/>
      <c r="R2173" s="792"/>
      <c r="S2173" s="792"/>
      <c r="T2173" s="792"/>
      <c r="U2173" s="796"/>
      <c r="V2173" s="797"/>
      <c r="W2173" s="797"/>
      <c r="X2173" s="805"/>
    </row>
    <row r="2174" spans="1:24" ht="15" customHeight="1">
      <c r="A2174" s="283"/>
      <c r="B2174" s="811" t="s">
        <v>163</v>
      </c>
      <c r="C2174" s="812"/>
      <c r="D2174" s="792"/>
      <c r="E2174" s="792"/>
      <c r="F2174" s="792"/>
      <c r="G2174" s="792"/>
      <c r="H2174" s="792"/>
      <c r="I2174" s="792"/>
      <c r="J2174" s="792"/>
      <c r="K2174" s="792"/>
      <c r="L2174" s="792"/>
      <c r="M2174" s="792"/>
      <c r="N2174" s="792"/>
      <c r="O2174" s="792"/>
      <c r="P2174" s="792"/>
      <c r="Q2174" s="793" t="s">
        <v>225</v>
      </c>
      <c r="R2174" s="794"/>
      <c r="S2174" s="794"/>
      <c r="T2174" s="795"/>
      <c r="U2174" s="806"/>
      <c r="V2174" s="807"/>
      <c r="W2174" s="807"/>
      <c r="X2174" s="808"/>
    </row>
    <row r="2175" spans="1:24" ht="15" customHeight="1">
      <c r="A2175" s="283"/>
      <c r="B2175" s="802" t="s">
        <v>164</v>
      </c>
      <c r="C2175" s="803"/>
      <c r="D2175" s="792"/>
      <c r="E2175" s="792"/>
      <c r="F2175" s="792"/>
      <c r="G2175" s="792"/>
      <c r="H2175" s="792"/>
      <c r="I2175" s="792"/>
      <c r="J2175" s="792"/>
      <c r="K2175" s="792"/>
      <c r="L2175" s="792"/>
      <c r="M2175" s="792"/>
      <c r="N2175" s="792"/>
      <c r="O2175" s="792"/>
      <c r="P2175" s="792"/>
      <c r="Q2175" s="796"/>
      <c r="R2175" s="797"/>
      <c r="S2175" s="797"/>
      <c r="T2175" s="798"/>
      <c r="U2175" s="785" t="s">
        <v>164</v>
      </c>
      <c r="V2175" s="785"/>
      <c r="W2175" s="785"/>
      <c r="X2175" s="786"/>
    </row>
    <row r="2176" spans="1:24" ht="15" customHeight="1" thickBot="1">
      <c r="A2176" s="282"/>
      <c r="B2176" s="787" t="s">
        <v>226</v>
      </c>
      <c r="C2176" s="788"/>
      <c r="D2176" s="789"/>
      <c r="E2176" s="789"/>
      <c r="F2176" s="789"/>
      <c r="G2176" s="789"/>
      <c r="H2176" s="789"/>
      <c r="I2176" s="789"/>
      <c r="J2176" s="789"/>
      <c r="K2176" s="789"/>
      <c r="L2176" s="789"/>
      <c r="M2176" s="789"/>
      <c r="N2176" s="789"/>
      <c r="O2176" s="789"/>
      <c r="P2176" s="789"/>
      <c r="Q2176" s="799"/>
      <c r="R2176" s="800"/>
      <c r="S2176" s="800"/>
      <c r="T2176" s="801"/>
      <c r="U2176" s="790" t="s">
        <v>180</v>
      </c>
      <c r="V2176" s="790"/>
      <c r="W2176" s="790"/>
      <c r="X2176" s="791"/>
    </row>
    <row r="2177" spans="1:24" ht="15" customHeight="1">
      <c r="A2177" s="285"/>
      <c r="B2177" s="765" t="s">
        <v>179</v>
      </c>
      <c r="C2177" s="766"/>
      <c r="D2177" s="766"/>
      <c r="E2177" s="766"/>
      <c r="F2177" s="766"/>
      <c r="G2177" s="766"/>
      <c r="H2177" s="766"/>
      <c r="I2177" s="766"/>
      <c r="J2177" s="766"/>
      <c r="K2177" s="766"/>
      <c r="L2177" s="766"/>
      <c r="M2177" s="766"/>
      <c r="N2177" s="766"/>
      <c r="O2177" s="766"/>
      <c r="P2177" s="766"/>
      <c r="Q2177" s="766"/>
      <c r="R2177" s="766"/>
      <c r="S2177" s="766"/>
      <c r="T2177" s="766"/>
      <c r="U2177" s="766"/>
      <c r="V2177" s="766"/>
      <c r="W2177" s="766"/>
      <c r="X2177" s="767"/>
    </row>
    <row r="2178" spans="1:24" ht="15" customHeight="1">
      <c r="A2178" s="283"/>
      <c r="B2178" s="768" t="str">
        <f>IF('statement of marks'!$A$1="","",'statement of marks'!$A$1)</f>
        <v>GOVT. HR. SEC. SCHOOL, MARJEEVI, NIMBAHERA</v>
      </c>
      <c r="C2178" s="769"/>
      <c r="D2178" s="769"/>
      <c r="E2178" s="769"/>
      <c r="F2178" s="769"/>
      <c r="G2178" s="769"/>
      <c r="H2178" s="769"/>
      <c r="I2178" s="769"/>
      <c r="J2178" s="769"/>
      <c r="K2178" s="769"/>
      <c r="L2178" s="769"/>
      <c r="M2178" s="769"/>
      <c r="N2178" s="769"/>
      <c r="O2178" s="769"/>
      <c r="P2178" s="769"/>
      <c r="Q2178" s="769"/>
      <c r="R2178" s="769"/>
      <c r="S2178" s="769"/>
      <c r="T2178" s="769"/>
      <c r="U2178" s="769"/>
      <c r="V2178" s="769"/>
      <c r="W2178" s="769"/>
      <c r="X2178" s="770"/>
    </row>
    <row r="2179" spans="1:24" ht="15" customHeight="1">
      <c r="A2179" s="283"/>
      <c r="B2179" s="771" t="s">
        <v>118</v>
      </c>
      <c r="C2179" s="771"/>
      <c r="D2179" s="771" t="str">
        <f>IF('statement of marks'!$H$3="","",'statement of marks'!$H$3)</f>
        <v>2022-23</v>
      </c>
      <c r="E2179" s="771"/>
      <c r="F2179" s="771"/>
      <c r="G2179" s="771"/>
      <c r="H2179" s="771"/>
      <c r="I2179" s="771"/>
      <c r="J2179" s="771"/>
      <c r="K2179" s="771"/>
      <c r="L2179" s="771"/>
      <c r="M2179" s="771"/>
      <c r="N2179" s="771"/>
      <c r="O2179" s="771"/>
      <c r="P2179" s="771"/>
      <c r="Q2179" s="771"/>
      <c r="R2179" s="771"/>
      <c r="S2179" s="771"/>
      <c r="T2179" s="771"/>
      <c r="U2179" s="771"/>
      <c r="V2179" s="771"/>
      <c r="W2179" s="771"/>
      <c r="X2179" s="772"/>
    </row>
    <row r="2180" spans="1:24" ht="15" customHeight="1">
      <c r="A2180" s="283"/>
      <c r="B2180" s="771" t="s">
        <v>158</v>
      </c>
      <c r="C2180" s="771"/>
      <c r="D2180" s="771" t="str">
        <f>IF('statement of marks'!I75="","",'statement of marks'!I75)</f>
        <v>A69</v>
      </c>
      <c r="E2180" s="771"/>
      <c r="F2180" s="771"/>
      <c r="G2180" s="771"/>
      <c r="H2180" s="771"/>
      <c r="I2180" s="771"/>
      <c r="J2180" s="771"/>
      <c r="K2180" s="771"/>
      <c r="L2180" s="771"/>
      <c r="M2180" s="771"/>
      <c r="N2180" s="771"/>
      <c r="O2180" s="771"/>
      <c r="P2180" s="771"/>
      <c r="Q2180" s="771"/>
      <c r="R2180" s="771"/>
      <c r="S2180" s="771"/>
      <c r="T2180" s="771"/>
      <c r="U2180" s="771"/>
      <c r="V2180" s="771"/>
      <c r="W2180" s="771"/>
      <c r="X2180" s="772"/>
    </row>
    <row r="2181" spans="1:24" ht="15" customHeight="1">
      <c r="A2181" s="283"/>
      <c r="B2181" s="771" t="s">
        <v>20</v>
      </c>
      <c r="C2181" s="771"/>
      <c r="D2181" s="771" t="str">
        <f>IF('statement of marks'!J75="","",'statement of marks'!J75)</f>
        <v>B69</v>
      </c>
      <c r="E2181" s="771"/>
      <c r="F2181" s="771"/>
      <c r="G2181" s="771"/>
      <c r="H2181" s="771"/>
      <c r="I2181" s="771"/>
      <c r="J2181" s="771"/>
      <c r="K2181" s="771"/>
      <c r="L2181" s="771"/>
      <c r="M2181" s="771"/>
      <c r="N2181" s="771"/>
      <c r="O2181" s="771"/>
      <c r="P2181" s="771"/>
      <c r="Q2181" s="771"/>
      <c r="R2181" s="771"/>
      <c r="S2181" s="771"/>
      <c r="T2181" s="771"/>
      <c r="U2181" s="771"/>
      <c r="V2181" s="771"/>
      <c r="W2181" s="771"/>
      <c r="X2181" s="772"/>
    </row>
    <row r="2182" spans="1:24" ht="15" customHeight="1">
      <c r="A2182" s="283"/>
      <c r="B2182" s="773" t="s">
        <v>21</v>
      </c>
      <c r="C2182" s="773"/>
      <c r="D2182" s="773" t="str">
        <f>IF('statement of marks'!K75="","",'statement of marks'!K75)</f>
        <v>C69</v>
      </c>
      <c r="E2182" s="773"/>
      <c r="F2182" s="773"/>
      <c r="G2182" s="771"/>
      <c r="H2182" s="771"/>
      <c r="I2182" s="771"/>
      <c r="J2182" s="771"/>
      <c r="K2182" s="771"/>
      <c r="L2182" s="771"/>
      <c r="M2182" s="771"/>
      <c r="N2182" s="771"/>
      <c r="O2182" s="771"/>
      <c r="P2182" s="771"/>
      <c r="Q2182" s="771"/>
      <c r="R2182" s="771"/>
      <c r="S2182" s="771"/>
      <c r="T2182" s="771"/>
      <c r="U2182" s="771"/>
      <c r="V2182" s="771"/>
      <c r="W2182" s="771"/>
      <c r="X2182" s="772"/>
    </row>
    <row r="2183" spans="1:24" ht="15" customHeight="1">
      <c r="A2183" s="283"/>
      <c r="B2183" s="771" t="s">
        <v>159</v>
      </c>
      <c r="C2183" s="771"/>
      <c r="D2183" s="771" t="str">
        <f>IF('statement of marks'!$G$3="","",'statement of marks'!$G$3)</f>
        <v>6 A</v>
      </c>
      <c r="E2183" s="771"/>
      <c r="F2183" s="774"/>
      <c r="G2183" s="775" t="s">
        <v>160</v>
      </c>
      <c r="H2183" s="775"/>
      <c r="I2183" s="775"/>
      <c r="J2183" s="775">
        <f>IF('statement of marks'!D75="","",'statement of marks'!D75)</f>
        <v>869</v>
      </c>
      <c r="K2183" s="775"/>
      <c r="L2183" s="775"/>
      <c r="M2183" s="776" t="s">
        <v>79</v>
      </c>
      <c r="N2183" s="938"/>
      <c r="O2183" s="775"/>
      <c r="P2183" s="775"/>
      <c r="Q2183" s="775" t="str">
        <f>IF('statement of marks'!F75="","",'statement of marks'!F75)</f>
        <v/>
      </c>
      <c r="R2183" s="775"/>
      <c r="S2183" s="775"/>
      <c r="T2183" s="777"/>
      <c r="U2183" s="778" t="str">
        <f>IF('statement of marks'!$I$3="","",'statement of marks'!$I$3)</f>
        <v>SCHOOL DISE CODE</v>
      </c>
      <c r="V2183" s="779"/>
      <c r="W2183" s="779"/>
      <c r="X2183" s="780"/>
    </row>
    <row r="2184" spans="1:24" ht="15" customHeight="1">
      <c r="A2184" s="283"/>
      <c r="B2184" s="263" t="s">
        <v>172</v>
      </c>
      <c r="C2184" s="264"/>
      <c r="D2184" s="781" t="str">
        <f>IF('statement of marks'!G75="","",'statement of marks'!G75)</f>
        <v/>
      </c>
      <c r="E2184" s="782"/>
      <c r="F2184" s="782"/>
      <c r="G2184" s="834" t="str">
        <f>IF('statement of marks'!H75="","",'statement of marks'!H75)</f>
        <v/>
      </c>
      <c r="H2184" s="834"/>
      <c r="I2184" s="834"/>
      <c r="J2184" s="834"/>
      <c r="K2184" s="834"/>
      <c r="L2184" s="834"/>
      <c r="M2184" s="834"/>
      <c r="N2184" s="834"/>
      <c r="O2184" s="834"/>
      <c r="P2184" s="834"/>
      <c r="Q2184" s="834"/>
      <c r="R2184" s="834"/>
      <c r="S2184" s="834"/>
      <c r="T2184" s="835"/>
      <c r="U2184" s="774" t="str">
        <f>IF('statement of marks'!$J$3="","",'statement of marks'!$J$3)</f>
        <v>08291009401</v>
      </c>
      <c r="V2184" s="784"/>
      <c r="W2184" s="784"/>
      <c r="X2184" s="836"/>
    </row>
    <row r="2185" spans="1:24" ht="15" customHeight="1">
      <c r="A2185" s="283"/>
      <c r="B2185" s="265" t="s">
        <v>161</v>
      </c>
      <c r="C2185" s="266" t="s">
        <v>166</v>
      </c>
      <c r="D2185" s="837" t="s">
        <v>168</v>
      </c>
      <c r="E2185" s="837"/>
      <c r="F2185" s="837"/>
      <c r="G2185" s="837" t="s">
        <v>169</v>
      </c>
      <c r="H2185" s="837"/>
      <c r="I2185" s="837"/>
      <c r="J2185" s="837" t="s">
        <v>170</v>
      </c>
      <c r="K2185" s="837"/>
      <c r="L2185" s="837"/>
      <c r="M2185" s="838" t="s">
        <v>171</v>
      </c>
      <c r="N2185" s="838"/>
      <c r="O2185" s="838"/>
      <c r="P2185" s="838"/>
      <c r="Q2185" s="839" t="s">
        <v>217</v>
      </c>
      <c r="R2185" s="841" t="s">
        <v>91</v>
      </c>
      <c r="S2185" s="841"/>
      <c r="T2185" s="841"/>
      <c r="U2185" s="842"/>
      <c r="V2185" s="783" t="s">
        <v>218</v>
      </c>
      <c r="W2185" s="783"/>
      <c r="X2185" s="831"/>
    </row>
    <row r="2186" spans="1:24" ht="15" customHeight="1">
      <c r="A2186" s="283"/>
      <c r="B2186" s="265"/>
      <c r="C2186" s="266"/>
      <c r="D2186" s="267" t="s">
        <v>219</v>
      </c>
      <c r="E2186" s="267" t="s">
        <v>220</v>
      </c>
      <c r="F2186" s="268" t="s">
        <v>221</v>
      </c>
      <c r="G2186" s="267" t="s">
        <v>219</v>
      </c>
      <c r="H2186" s="267" t="s">
        <v>220</v>
      </c>
      <c r="I2186" s="268" t="s">
        <v>221</v>
      </c>
      <c r="J2186" s="267" t="s">
        <v>219</v>
      </c>
      <c r="K2186" s="267" t="s">
        <v>220</v>
      </c>
      <c r="L2186" s="268" t="s">
        <v>221</v>
      </c>
      <c r="M2186" s="267" t="s">
        <v>219</v>
      </c>
      <c r="N2186" s="943" t="s">
        <v>332</v>
      </c>
      <c r="O2186" s="267" t="s">
        <v>220</v>
      </c>
      <c r="P2186" s="268" t="s">
        <v>221</v>
      </c>
      <c r="Q2186" s="840"/>
      <c r="R2186" s="267" t="s">
        <v>219</v>
      </c>
      <c r="S2186" s="943" t="s">
        <v>332</v>
      </c>
      <c r="T2186" s="267" t="s">
        <v>220</v>
      </c>
      <c r="U2186" s="268" t="s">
        <v>221</v>
      </c>
      <c r="V2186" s="269" t="s">
        <v>26</v>
      </c>
      <c r="W2186" s="270" t="s">
        <v>222</v>
      </c>
      <c r="X2186" s="271" t="s">
        <v>69</v>
      </c>
    </row>
    <row r="2187" spans="1:24" ht="15" customHeight="1">
      <c r="A2187" s="284"/>
      <c r="B2187" s="832" t="s">
        <v>167</v>
      </c>
      <c r="C2187" s="833"/>
      <c r="D2187" s="272">
        <f>IF('statement of marks'!L$6="","",'statement of marks'!L$6)</f>
        <v>5</v>
      </c>
      <c r="E2187" s="272">
        <f>IF('statement of marks'!M$6="","",'statement of marks'!M$6)</f>
        <v>5</v>
      </c>
      <c r="F2187" s="273">
        <f>IF('statement of marks'!N$6="","",'statement of marks'!N$6)</f>
        <v>10</v>
      </c>
      <c r="G2187" s="272">
        <f>IF('statement of marks'!O$6="","",'statement of marks'!O$6)</f>
        <v>5</v>
      </c>
      <c r="H2187" s="272">
        <f>IF('statement of marks'!P$6="","",'statement of marks'!P$6)</f>
        <v>5</v>
      </c>
      <c r="I2187" s="273">
        <f>IF('statement of marks'!Q$6="","",'statement of marks'!Q$6)</f>
        <v>10</v>
      </c>
      <c r="J2187" s="272">
        <f>IF('statement of marks'!R$6="","",'statement of marks'!R$6)</f>
        <v>5</v>
      </c>
      <c r="K2187" s="272">
        <f>IF('statement of marks'!S$6="","",'statement of marks'!S$6)</f>
        <v>5</v>
      </c>
      <c r="L2187" s="273">
        <f>IF('statement of marks'!T$6="","",'statement of marks'!T$6)</f>
        <v>10</v>
      </c>
      <c r="M2187" s="272">
        <f>IF('statement of marks'!V$6="","",'statement of marks'!V$6)</f>
        <v>30</v>
      </c>
      <c r="N2187" s="944">
        <f>IF('statement of marks'!W$6="","",'statement of marks'!W$6)</f>
        <v>30</v>
      </c>
      <c r="O2187" s="272">
        <f>IF('statement of marks'!X$6="","",'statement of marks'!X$6)</f>
        <v>10</v>
      </c>
      <c r="P2187" s="273">
        <f>IF('statement of marks'!Y$6="","",'statement of marks'!Y$6)</f>
        <v>70</v>
      </c>
      <c r="Q2187" s="274">
        <f>IF('statement of marks'!Z$6="","",'statement of marks'!Z$6)</f>
        <v>100</v>
      </c>
      <c r="R2187" s="272">
        <f>IF('statement of marks'!AA$6="","",'statement of marks'!AA$6)</f>
        <v>40</v>
      </c>
      <c r="S2187" s="944">
        <f>IF('statement of marks'!AB$6="","",'statement of marks'!AB$6)</f>
        <v>40</v>
      </c>
      <c r="T2187" s="272">
        <f>IF('statement of marks'!AC$6="","",'statement of marks'!AC$6)</f>
        <v>20</v>
      </c>
      <c r="U2187" s="273">
        <f>IF('statement of marks'!AD$6="","",'statement of marks'!AD$6)</f>
        <v>100</v>
      </c>
      <c r="V2187" s="275">
        <f>IF('statement of marks'!AE$6="","",'statement of marks'!AE$6)</f>
        <v>200</v>
      </c>
      <c r="W2187" s="272" t="str">
        <f>IF('statement of marks'!AF$6="","",'statement of marks'!AF$6)</f>
        <v/>
      </c>
      <c r="X2187" s="276" t="str">
        <f>IF('statement of marks'!AG$6="","",'statement of marks'!AG$6)</f>
        <v/>
      </c>
    </row>
    <row r="2188" spans="1:24" ht="15" customHeight="1">
      <c r="A2188" s="283"/>
      <c r="B2188" s="774" t="str">
        <f>IF('statement of marks'!$L$3="","",'statement of marks'!$L$3)</f>
        <v>HINDI</v>
      </c>
      <c r="C2188" s="784"/>
      <c r="D2188" s="270">
        <f>IF('statement of marks'!L75="","",'statement of marks'!L75)</f>
        <v>5</v>
      </c>
      <c r="E2188" s="270">
        <f>IF('statement of marks'!M75="","",'statement of marks'!M75)</f>
        <v>5</v>
      </c>
      <c r="F2188" s="277">
        <f>IF('statement of marks'!N75="","",'statement of marks'!N75)</f>
        <v>10</v>
      </c>
      <c r="G2188" s="270">
        <f>IF('statement of marks'!O75="","",'statement of marks'!O75)</f>
        <v>5</v>
      </c>
      <c r="H2188" s="270">
        <f>IF('statement of marks'!P75="","",'statement of marks'!P75)</f>
        <v>5</v>
      </c>
      <c r="I2188" s="277">
        <f>IF('statement of marks'!Q75="","",'statement of marks'!Q75)</f>
        <v>10</v>
      </c>
      <c r="J2188" s="270">
        <f>IF('statement of marks'!R75="","",'statement of marks'!R75)</f>
        <v>5</v>
      </c>
      <c r="K2188" s="270">
        <f>IF('statement of marks'!S75="","",'statement of marks'!S75)</f>
        <v>5</v>
      </c>
      <c r="L2188" s="277">
        <f>IF('statement of marks'!T75="","",'statement of marks'!T75)</f>
        <v>10</v>
      </c>
      <c r="M2188" s="270">
        <f>IF('statement of marks'!V75="","",'statement of marks'!V75)</f>
        <v>22</v>
      </c>
      <c r="N2188" s="944">
        <f>IF('statement of marks'!W75="","",'statement of marks'!W75)</f>
        <v>22</v>
      </c>
      <c r="O2188" s="270">
        <f>IF('statement of marks'!X75="","",'statement of marks'!X75)</f>
        <v>2</v>
      </c>
      <c r="P2188" s="277">
        <f>IF('statement of marks'!Y75="","",'statement of marks'!Y75)</f>
        <v>46</v>
      </c>
      <c r="Q2188" s="278">
        <f>IF('statement of marks'!Z75="","",'statement of marks'!Z75)</f>
        <v>76</v>
      </c>
      <c r="R2188" s="270">
        <f>IF('statement of marks'!AA75="","",'statement of marks'!AA75)</f>
        <v>32</v>
      </c>
      <c r="S2188" s="944">
        <f>IF('statement of marks'!AB75="","",'statement of marks'!AB75)</f>
        <v>32</v>
      </c>
      <c r="T2188" s="270">
        <f>IF('statement of marks'!AC75="","",'statement of marks'!AC75)</f>
        <v>20</v>
      </c>
      <c r="U2188" s="277">
        <f>IF('statement of marks'!AD75="","",'statement of marks'!AD75)</f>
        <v>84</v>
      </c>
      <c r="V2188" s="279">
        <f>IF('statement of marks'!AE75="","",'statement of marks'!AE75)</f>
        <v>160</v>
      </c>
      <c r="W2188" s="270">
        <f>IF('statement of marks'!AF75="","",'statement of marks'!AF75)</f>
        <v>80</v>
      </c>
      <c r="X2188" s="271" t="str">
        <f>IF('statement of marks'!AG75="","",'statement of marks'!AG75)</f>
        <v>B</v>
      </c>
    </row>
    <row r="2189" spans="1:24" ht="15" customHeight="1">
      <c r="A2189" s="283"/>
      <c r="B2189" s="774" t="str">
        <f>IF('statement of marks'!$AJ$3="","",'statement of marks'!$AJ$3)</f>
        <v>ENGLISH</v>
      </c>
      <c r="C2189" s="784"/>
      <c r="D2189" s="270">
        <f>IF('statement of marks'!AJ75="","",'statement of marks'!AJ75)</f>
        <v>5</v>
      </c>
      <c r="E2189" s="270">
        <f>IF('statement of marks'!AK75="","",'statement of marks'!AK75)</f>
        <v>5</v>
      </c>
      <c r="F2189" s="277">
        <f>IF('statement of marks'!AL75="","",'statement of marks'!AL75)</f>
        <v>10</v>
      </c>
      <c r="G2189" s="270">
        <f>IF('statement of marks'!AM75="","",'statement of marks'!AM75)</f>
        <v>5</v>
      </c>
      <c r="H2189" s="270">
        <f>IF('statement of marks'!AN75="","",'statement of marks'!AN75)</f>
        <v>5</v>
      </c>
      <c r="I2189" s="277">
        <f>IF('statement of marks'!AO75="","",'statement of marks'!AO75)</f>
        <v>10</v>
      </c>
      <c r="J2189" s="270">
        <f>IF('statement of marks'!AP75="","",'statement of marks'!AP75)</f>
        <v>5</v>
      </c>
      <c r="K2189" s="270">
        <f>IF('statement of marks'!AQ75="","",'statement of marks'!AQ75)</f>
        <v>5</v>
      </c>
      <c r="L2189" s="277">
        <f>IF('statement of marks'!AR75="","",'statement of marks'!AR75)</f>
        <v>10</v>
      </c>
      <c r="M2189" s="270">
        <f>IF('statement of marks'!AT75="","",'statement of marks'!AT75)</f>
        <v>22</v>
      </c>
      <c r="N2189" s="944">
        <f>IF('statement of marks'!AU75="","",'statement of marks'!AU75)</f>
        <v>22</v>
      </c>
      <c r="O2189" s="270">
        <f>IF('statement of marks'!AV75="","",'statement of marks'!AV75)</f>
        <v>2</v>
      </c>
      <c r="P2189" s="277">
        <f>IF('statement of marks'!AW75="","",'statement of marks'!AW75)</f>
        <v>46</v>
      </c>
      <c r="Q2189" s="278">
        <f>IF('statement of marks'!AX75="","",'statement of marks'!AX75)</f>
        <v>76</v>
      </c>
      <c r="R2189" s="270">
        <f>IF('statement of marks'!AY75="","",'statement of marks'!AY75)</f>
        <v>32</v>
      </c>
      <c r="S2189" s="944">
        <f>IF('statement of marks'!AZ75="","",'statement of marks'!AZ75)</f>
        <v>32</v>
      </c>
      <c r="T2189" s="270">
        <f>IF('statement of marks'!BA75="","",'statement of marks'!BA75)</f>
        <v>20</v>
      </c>
      <c r="U2189" s="277">
        <f>IF('statement of marks'!BB75="","",'statement of marks'!BB75)</f>
        <v>84</v>
      </c>
      <c r="V2189" s="279">
        <f>IF('statement of marks'!BC75="","",'statement of marks'!BC75)</f>
        <v>160</v>
      </c>
      <c r="W2189" s="270">
        <f>IF('statement of marks'!BD75="","",'statement of marks'!BD75)</f>
        <v>80</v>
      </c>
      <c r="X2189" s="271" t="str">
        <f>IF('statement of marks'!BE75="","",'statement of marks'!BE75)</f>
        <v>B</v>
      </c>
    </row>
    <row r="2190" spans="1:24" ht="15" customHeight="1">
      <c r="A2190" s="283"/>
      <c r="B2190" s="774" t="str">
        <f>IF('statement of marks'!BH75="s","SANSKRIT",IF('statement of marks'!BH75="u","URDU",IF('statement of marks'!BH75="g","GUJRATI",IF('statement of marks'!BH75="p","PUNJABI",IF('statement of marks'!BH75="sd","fla/kh","THIRD LANGUAGE")))))</f>
        <v>SANSKRIT</v>
      </c>
      <c r="C2190" s="784"/>
      <c r="D2190" s="270">
        <f>IF('statement of marks'!BI75="","",'statement of marks'!BI75)</f>
        <v>5</v>
      </c>
      <c r="E2190" s="270">
        <f>IF('statement of marks'!BJ75="","",'statement of marks'!BJ75)</f>
        <v>5</v>
      </c>
      <c r="F2190" s="277">
        <f>IF('statement of marks'!BK75="","",'statement of marks'!BK75)</f>
        <v>10</v>
      </c>
      <c r="G2190" s="270">
        <f>IF('statement of marks'!BL75="","",'statement of marks'!BL75)</f>
        <v>5</v>
      </c>
      <c r="H2190" s="270">
        <f>IF('statement of marks'!BM75="","",'statement of marks'!BM75)</f>
        <v>5</v>
      </c>
      <c r="I2190" s="277">
        <f>IF('statement of marks'!BN75="","",'statement of marks'!BN75)</f>
        <v>10</v>
      </c>
      <c r="J2190" s="270">
        <f>IF('statement of marks'!BO75="","",'statement of marks'!BO75)</f>
        <v>5</v>
      </c>
      <c r="K2190" s="270">
        <f>IF('statement of marks'!BP75="","",'statement of marks'!BP75)</f>
        <v>5</v>
      </c>
      <c r="L2190" s="277">
        <f>IF('statement of marks'!BQ75="","",'statement of marks'!BQ75)</f>
        <v>10</v>
      </c>
      <c r="M2190" s="270">
        <f>IF('statement of marks'!BS75="","",'statement of marks'!BS75)</f>
        <v>50</v>
      </c>
      <c r="N2190" s="944"/>
      <c r="O2190" s="270">
        <f>IF('statement of marks'!BT75="","",'statement of marks'!BT75)</f>
        <v>20</v>
      </c>
      <c r="P2190" s="277">
        <f>IF('statement of marks'!BU75="","",'statement of marks'!BU75)</f>
        <v>70</v>
      </c>
      <c r="Q2190" s="278">
        <f>IF('statement of marks'!BV75="","",'statement of marks'!BV75)</f>
        <v>100</v>
      </c>
      <c r="R2190" s="270">
        <f>IF('statement of marks'!BW75="","",'statement of marks'!BW75)</f>
        <v>70</v>
      </c>
      <c r="S2190" s="944"/>
      <c r="T2190" s="270">
        <f>IF('statement of marks'!BX75="","",'statement of marks'!BX75)</f>
        <v>30</v>
      </c>
      <c r="U2190" s="277">
        <f>IF('statement of marks'!BY75="","",'statement of marks'!BY75)</f>
        <v>100</v>
      </c>
      <c r="V2190" s="279">
        <f>IF('statement of marks'!BZ75="","",'statement of marks'!BZ75)</f>
        <v>200</v>
      </c>
      <c r="W2190" s="270">
        <f>IF('statement of marks'!CA75="","",'statement of marks'!CA75)</f>
        <v>100</v>
      </c>
      <c r="X2190" s="271" t="str">
        <f>IF('statement of marks'!CB75="","",'statement of marks'!CB75)</f>
        <v>A</v>
      </c>
    </row>
    <row r="2191" spans="1:24" ht="15" customHeight="1">
      <c r="A2191" s="283"/>
      <c r="B2191" s="774" t="str">
        <f>IF('statement of marks'!$CE$3="","",'statement of marks'!$CE$3)</f>
        <v>MATHEMATICS</v>
      </c>
      <c r="C2191" s="784"/>
      <c r="D2191" s="270">
        <f>IF('statement of marks'!CE75="","",'statement of marks'!CE75)</f>
        <v>5</v>
      </c>
      <c r="E2191" s="270">
        <f>IF('statement of marks'!CF75="","",'statement of marks'!CF75)</f>
        <v>5</v>
      </c>
      <c r="F2191" s="277">
        <f>IF('statement of marks'!CG75="","",'statement of marks'!CG75)</f>
        <v>10</v>
      </c>
      <c r="G2191" s="270">
        <f>IF('statement of marks'!CH75="","",'statement of marks'!CH75)</f>
        <v>5</v>
      </c>
      <c r="H2191" s="270">
        <f>IF('statement of marks'!CI75="","",'statement of marks'!CI75)</f>
        <v>5</v>
      </c>
      <c r="I2191" s="277">
        <f>IF('statement of marks'!CJ75="","",'statement of marks'!CJ75)</f>
        <v>10</v>
      </c>
      <c r="J2191" s="270">
        <f>IF('statement of marks'!CK75="","",'statement of marks'!CK75)</f>
        <v>5</v>
      </c>
      <c r="K2191" s="270">
        <f>IF('statement of marks'!CL75="","",'statement of marks'!CL75)</f>
        <v>5</v>
      </c>
      <c r="L2191" s="277">
        <f>IF('statement of marks'!CM75="","",'statement of marks'!CM75)</f>
        <v>10</v>
      </c>
      <c r="M2191" s="270">
        <f>IF('statement of marks'!CO75="","",'statement of marks'!CO75)</f>
        <v>22</v>
      </c>
      <c r="N2191" s="944">
        <f>IF('statement of marks'!CP75="","",'statement of marks'!CP75)</f>
        <v>22</v>
      </c>
      <c r="O2191" s="270">
        <f>IF('statement of marks'!CQ75="","",'statement of marks'!CQ75)</f>
        <v>2</v>
      </c>
      <c r="P2191" s="277">
        <f>IF('statement of marks'!CR75="","",'statement of marks'!CR75)</f>
        <v>46</v>
      </c>
      <c r="Q2191" s="278">
        <f>IF('statement of marks'!CS75="","",'statement of marks'!CS75)</f>
        <v>76</v>
      </c>
      <c r="R2191" s="270">
        <f>IF('statement of marks'!CT75="","",'statement of marks'!CT75)</f>
        <v>32</v>
      </c>
      <c r="S2191" s="944">
        <f>IF('statement of marks'!CU75="","",'statement of marks'!CU75)</f>
        <v>32</v>
      </c>
      <c r="T2191" s="270">
        <f>IF('statement of marks'!CV75="","",'statement of marks'!CV75)</f>
        <v>20</v>
      </c>
      <c r="U2191" s="277">
        <f>IF('statement of marks'!CW75="","",'statement of marks'!CW75)</f>
        <v>84</v>
      </c>
      <c r="V2191" s="279">
        <f>IF('statement of marks'!CX75="","",'statement of marks'!CX75)</f>
        <v>160</v>
      </c>
      <c r="W2191" s="270">
        <f>IF('statement of marks'!CY75="","",'statement of marks'!CY75)</f>
        <v>80</v>
      </c>
      <c r="X2191" s="271" t="str">
        <f>IF('statement of marks'!CZ75="","",'statement of marks'!CZ75)</f>
        <v>B</v>
      </c>
    </row>
    <row r="2192" spans="1:24" ht="15" customHeight="1">
      <c r="A2192" s="283"/>
      <c r="B2192" s="774" t="str">
        <f>IF('statement of marks'!$DC$3="","",'statement of marks'!$DC$3)</f>
        <v>SCIENCE</v>
      </c>
      <c r="C2192" s="784"/>
      <c r="D2192" s="270">
        <f>IF('statement of marks'!DC75="","",'statement of marks'!DC75)</f>
        <v>5</v>
      </c>
      <c r="E2192" s="270">
        <f>IF('statement of marks'!DD75="","",'statement of marks'!DD75)</f>
        <v>5</v>
      </c>
      <c r="F2192" s="277">
        <f>IF('statement of marks'!DE75="","",'statement of marks'!DE75)</f>
        <v>10</v>
      </c>
      <c r="G2192" s="270">
        <f>IF('statement of marks'!DF75="","",'statement of marks'!DF75)</f>
        <v>5</v>
      </c>
      <c r="H2192" s="270">
        <f>IF('statement of marks'!DG75="","",'statement of marks'!DG75)</f>
        <v>5</v>
      </c>
      <c r="I2192" s="277">
        <f>IF('statement of marks'!DH75="","",'statement of marks'!DH75)</f>
        <v>10</v>
      </c>
      <c r="J2192" s="270">
        <f>IF('statement of marks'!DI75="","",'statement of marks'!DI75)</f>
        <v>5</v>
      </c>
      <c r="K2192" s="270">
        <f>IF('statement of marks'!DJ75="","",'statement of marks'!DJ75)</f>
        <v>5</v>
      </c>
      <c r="L2192" s="277">
        <f>IF('statement of marks'!DK75="","",'statement of marks'!DK75)</f>
        <v>10</v>
      </c>
      <c r="M2192" s="270">
        <f>IF('statement of marks'!DM75="","",'statement of marks'!DM75)</f>
        <v>50</v>
      </c>
      <c r="N2192" s="944"/>
      <c r="O2192" s="270">
        <f>IF('statement of marks'!DN75="","",'statement of marks'!DN75)</f>
        <v>20</v>
      </c>
      <c r="P2192" s="277">
        <f>IF('statement of marks'!DO75="","",'statement of marks'!DO75)</f>
        <v>70</v>
      </c>
      <c r="Q2192" s="278">
        <f>IF('statement of marks'!DP75="","",'statement of marks'!DP75)</f>
        <v>100</v>
      </c>
      <c r="R2192" s="270">
        <f>IF('statement of marks'!DQ75="","",'statement of marks'!DQ75)</f>
        <v>70</v>
      </c>
      <c r="S2192" s="944"/>
      <c r="T2192" s="270">
        <f>IF('statement of marks'!DR75="","",'statement of marks'!DR75)</f>
        <v>30</v>
      </c>
      <c r="U2192" s="277">
        <f>IF('statement of marks'!DS75="","",'statement of marks'!DS75)</f>
        <v>100</v>
      </c>
      <c r="V2192" s="279">
        <f>IF('statement of marks'!DT75="","",'statement of marks'!DT75)</f>
        <v>200</v>
      </c>
      <c r="W2192" s="270">
        <f>IF('statement of marks'!DU75="","",'statement of marks'!DU75)</f>
        <v>100</v>
      </c>
      <c r="X2192" s="271" t="str">
        <f>IF('statement of marks'!DV75="","",'statement of marks'!DV75)</f>
        <v>A</v>
      </c>
    </row>
    <row r="2193" spans="1:24" ht="15" customHeight="1">
      <c r="A2193" s="283"/>
      <c r="B2193" s="774" t="str">
        <f>IF('statement of marks'!$DY$3="","",'statement of marks'!$DY$3)</f>
        <v>SOCIAL STUDIES</v>
      </c>
      <c r="C2193" s="784"/>
      <c r="D2193" s="270">
        <f>IF('statement of marks'!DY75="","",'statement of marks'!DY75)</f>
        <v>5</v>
      </c>
      <c r="E2193" s="270">
        <f>IF('statement of marks'!DZ75="","",'statement of marks'!DZ75)</f>
        <v>5</v>
      </c>
      <c r="F2193" s="277">
        <f>IF('statement of marks'!EA75="","",'statement of marks'!EA75)</f>
        <v>10</v>
      </c>
      <c r="G2193" s="270">
        <f>IF('statement of marks'!EB75="","",'statement of marks'!EB75)</f>
        <v>5</v>
      </c>
      <c r="H2193" s="270">
        <f>IF('statement of marks'!EC75="","",'statement of marks'!EC75)</f>
        <v>5</v>
      </c>
      <c r="I2193" s="277">
        <f>IF('statement of marks'!ED75="","",'statement of marks'!ED75)</f>
        <v>10</v>
      </c>
      <c r="J2193" s="270">
        <f>IF('statement of marks'!EE75="","",'statement of marks'!EE75)</f>
        <v>5</v>
      </c>
      <c r="K2193" s="270">
        <f>IF('statement of marks'!EF75="","",'statement of marks'!EF75)</f>
        <v>5</v>
      </c>
      <c r="L2193" s="277">
        <f>IF('statement of marks'!EG75="","",'statement of marks'!EG75)</f>
        <v>10</v>
      </c>
      <c r="M2193" s="270">
        <f>IF('statement of marks'!EI75="","",'statement of marks'!EI75)</f>
        <v>50</v>
      </c>
      <c r="N2193" s="944"/>
      <c r="O2193" s="270">
        <f>IF('statement of marks'!EJ75="","",'statement of marks'!EJ75)</f>
        <v>20</v>
      </c>
      <c r="P2193" s="277">
        <f>IF('statement of marks'!EK75="","",'statement of marks'!EK75)</f>
        <v>70</v>
      </c>
      <c r="Q2193" s="278">
        <f>IF('statement of marks'!EL75="","",'statement of marks'!EL75)</f>
        <v>100</v>
      </c>
      <c r="R2193" s="270">
        <f>IF('statement of marks'!EM75="","",'statement of marks'!EM75)</f>
        <v>70</v>
      </c>
      <c r="S2193" s="944"/>
      <c r="T2193" s="270">
        <f>IF('statement of marks'!EN75="","",'statement of marks'!EN75)</f>
        <v>30</v>
      </c>
      <c r="U2193" s="277">
        <f>IF('statement of marks'!EO75="","",'statement of marks'!EO75)</f>
        <v>100</v>
      </c>
      <c r="V2193" s="279">
        <f>IF('statement of marks'!EP75="","",'statement of marks'!EP75)</f>
        <v>200</v>
      </c>
      <c r="W2193" s="270">
        <f>IF('statement of marks'!EQ75="","",'statement of marks'!EQ75)</f>
        <v>100</v>
      </c>
      <c r="X2193" s="271" t="str">
        <f>IF('statement of marks'!ER75="","",'statement of marks'!ER75)</f>
        <v>A</v>
      </c>
    </row>
    <row r="2194" spans="1:24" ht="15" customHeight="1">
      <c r="A2194" s="283"/>
      <c r="B2194" s="774" t="s">
        <v>173</v>
      </c>
      <c r="C2194" s="784"/>
      <c r="D2194" s="792" t="s">
        <v>168</v>
      </c>
      <c r="E2194" s="792"/>
      <c r="F2194" s="792"/>
      <c r="G2194" s="792" t="s">
        <v>169</v>
      </c>
      <c r="H2194" s="792"/>
      <c r="I2194" s="792"/>
      <c r="J2194" s="792" t="s">
        <v>178</v>
      </c>
      <c r="K2194" s="792"/>
      <c r="L2194" s="792"/>
      <c r="M2194" s="792" t="s">
        <v>170</v>
      </c>
      <c r="N2194" s="792"/>
      <c r="O2194" s="792"/>
      <c r="P2194" s="792"/>
      <c r="Q2194" s="792" t="s">
        <v>223</v>
      </c>
      <c r="R2194" s="792"/>
      <c r="S2194" s="792"/>
      <c r="T2194" s="792"/>
      <c r="U2194" s="280"/>
      <c r="V2194" s="792" t="s">
        <v>218</v>
      </c>
      <c r="W2194" s="792"/>
      <c r="X2194" s="827"/>
    </row>
    <row r="2195" spans="1:24" ht="15" customHeight="1">
      <c r="A2195" s="284"/>
      <c r="B2195" s="828" t="s">
        <v>167</v>
      </c>
      <c r="C2195" s="829"/>
      <c r="D2195" s="830">
        <f>IF('statement of marks'!EU$6="","",'statement of marks'!EU$6)</f>
        <v>20</v>
      </c>
      <c r="E2195" s="830"/>
      <c r="F2195" s="830"/>
      <c r="G2195" s="830">
        <f>IF('statement of marks'!EV$6="","",'statement of marks'!EV$6)</f>
        <v>20</v>
      </c>
      <c r="H2195" s="830"/>
      <c r="I2195" s="830"/>
      <c r="J2195" s="830">
        <f>IF('statement of marks'!EX$6="","",'statement of marks'!EX$6)</f>
        <v>20</v>
      </c>
      <c r="K2195" s="830"/>
      <c r="L2195" s="830"/>
      <c r="M2195" s="830">
        <f>IF('statement of marks'!EW$6="","",'statement of marks'!EW$6)</f>
        <v>20</v>
      </c>
      <c r="N2195" s="830"/>
      <c r="O2195" s="830"/>
      <c r="P2195" s="830"/>
      <c r="Q2195" s="830">
        <f>IF('statement of marks'!EY$6="","",'statement of marks'!EY$6)</f>
        <v>20</v>
      </c>
      <c r="R2195" s="830"/>
      <c r="S2195" s="830"/>
      <c r="T2195" s="830"/>
      <c r="U2195" s="289"/>
      <c r="V2195" s="272">
        <f>IF('statement of marks'!EZ$6="","",'statement of marks'!EZ$6)</f>
        <v>100</v>
      </c>
      <c r="W2195" s="272" t="s">
        <v>222</v>
      </c>
      <c r="X2195" s="276" t="s">
        <v>69</v>
      </c>
    </row>
    <row r="2196" spans="1:24" ht="15" customHeight="1">
      <c r="A2196" s="283"/>
      <c r="B2196" s="774" t="str">
        <f>IF('statement of marks'!$EU$3="","",'statement of marks'!$EU$3)</f>
        <v>WORK EXPERIENCE</v>
      </c>
      <c r="C2196" s="784"/>
      <c r="D2196" s="783">
        <f>IF('statement of marks'!EU75="","",'statement of marks'!EU75)</f>
        <v>20</v>
      </c>
      <c r="E2196" s="783"/>
      <c r="F2196" s="783"/>
      <c r="G2196" s="783">
        <f>IF('statement of marks'!EV75="","",'statement of marks'!EV75)</f>
        <v>20</v>
      </c>
      <c r="H2196" s="783"/>
      <c r="I2196" s="783"/>
      <c r="J2196" s="783">
        <f>IF('statement of marks'!EX75="","",'statement of marks'!EX75)</f>
        <v>20</v>
      </c>
      <c r="K2196" s="783"/>
      <c r="L2196" s="783"/>
      <c r="M2196" s="783">
        <f>IF('statement of marks'!EW75="","",'statement of marks'!EW75)</f>
        <v>20</v>
      </c>
      <c r="N2196" s="783"/>
      <c r="O2196" s="783"/>
      <c r="P2196" s="783"/>
      <c r="Q2196" s="783">
        <f>IF('statement of marks'!EY75="","",'statement of marks'!EY75)</f>
        <v>20</v>
      </c>
      <c r="R2196" s="783"/>
      <c r="S2196" s="783"/>
      <c r="T2196" s="783"/>
      <c r="U2196" s="280"/>
      <c r="V2196" s="280">
        <f>IF('statement of marks'!EZ75="","",'statement of marks'!EZ75)</f>
        <v>100</v>
      </c>
      <c r="W2196" s="280">
        <f>IF('statement of marks'!FA75="","",'statement of marks'!FA75)</f>
        <v>100</v>
      </c>
      <c r="X2196" s="281" t="str">
        <f>IF('statement of marks'!FB75="","",'statement of marks'!FB75)</f>
        <v>A</v>
      </c>
    </row>
    <row r="2197" spans="1:24" ht="15" customHeight="1">
      <c r="A2197" s="283"/>
      <c r="B2197" s="774" t="str">
        <f>IF('statement of marks'!$FE$3="","",'statement of marks'!$FE$3)</f>
        <v>ART EDUCATION</v>
      </c>
      <c r="C2197" s="784"/>
      <c r="D2197" s="783">
        <f>IF('statement of marks'!FE75="","",'statement of marks'!FE75)</f>
        <v>20</v>
      </c>
      <c r="E2197" s="783"/>
      <c r="F2197" s="783"/>
      <c r="G2197" s="783">
        <f>IF('statement of marks'!FF75="","",'statement of marks'!FF75)</f>
        <v>20</v>
      </c>
      <c r="H2197" s="783"/>
      <c r="I2197" s="783"/>
      <c r="J2197" s="783">
        <f>IF('statement of marks'!FH75="","",'statement of marks'!FH75)</f>
        <v>20</v>
      </c>
      <c r="K2197" s="783"/>
      <c r="L2197" s="783"/>
      <c r="M2197" s="783">
        <f>IF('statement of marks'!FG75="","",'statement of marks'!FG75)</f>
        <v>20</v>
      </c>
      <c r="N2197" s="783"/>
      <c r="O2197" s="783"/>
      <c r="P2197" s="783"/>
      <c r="Q2197" s="783">
        <f>IF('statement of marks'!FI75="","",'statement of marks'!FI75)</f>
        <v>20</v>
      </c>
      <c r="R2197" s="783"/>
      <c r="S2197" s="783"/>
      <c r="T2197" s="783"/>
      <c r="U2197" s="280"/>
      <c r="V2197" s="280">
        <f>IF('statement of marks'!FJ75="","",'statement of marks'!FJ75)</f>
        <v>100</v>
      </c>
      <c r="W2197" s="280">
        <f>IF('statement of marks'!FK75="","",'statement of marks'!FK75)</f>
        <v>100</v>
      </c>
      <c r="X2197" s="281" t="str">
        <f>IF('statement of marks'!FL75="","",'statement of marks'!FL75)</f>
        <v>A</v>
      </c>
    </row>
    <row r="2198" spans="1:24" ht="15" customHeight="1">
      <c r="A2198" s="283"/>
      <c r="B2198" s="774" t="str">
        <f>IF('statement of marks'!$FO$3="","",'statement of marks'!$FO$3)</f>
        <v>PHYSICIAL EDUCATION</v>
      </c>
      <c r="C2198" s="784"/>
      <c r="D2198" s="783">
        <f>IF('statement of marks'!FO75="","",'statement of marks'!FO75)</f>
        <v>20</v>
      </c>
      <c r="E2198" s="783"/>
      <c r="F2198" s="783"/>
      <c r="G2198" s="783">
        <f>IF('statement of marks'!FP75="","",'statement of marks'!FP75)</f>
        <v>20</v>
      </c>
      <c r="H2198" s="783"/>
      <c r="I2198" s="783"/>
      <c r="J2198" s="783">
        <f>IF('statement of marks'!FR75="","",'statement of marks'!FR75)</f>
        <v>20</v>
      </c>
      <c r="K2198" s="783"/>
      <c r="L2198" s="783"/>
      <c r="M2198" s="783">
        <f>IF('statement of marks'!FQ75="","",'statement of marks'!FQ75)</f>
        <v>20</v>
      </c>
      <c r="N2198" s="783"/>
      <c r="O2198" s="783"/>
      <c r="P2198" s="783"/>
      <c r="Q2198" s="783">
        <f>IF('statement of marks'!FS75="","",'statement of marks'!FS75)</f>
        <v>20</v>
      </c>
      <c r="R2198" s="783"/>
      <c r="S2198" s="783"/>
      <c r="T2198" s="783"/>
      <c r="U2198" s="280"/>
      <c r="V2198" s="280">
        <f>IF('statement of marks'!FT75="","",'statement of marks'!FT75)</f>
        <v>100</v>
      </c>
      <c r="W2198" s="280">
        <f>IF('statement of marks'!FU75="","",'statement of marks'!FU75)</f>
        <v>100</v>
      </c>
      <c r="X2198" s="281" t="str">
        <f>IF('statement of marks'!FV75="","",'statement of marks'!FV75)</f>
        <v>A</v>
      </c>
    </row>
    <row r="2199" spans="1:24" ht="15" customHeight="1">
      <c r="A2199" s="283"/>
      <c r="B2199" s="771" t="s">
        <v>174</v>
      </c>
      <c r="C2199" s="774"/>
      <c r="D2199" s="792" t="str">
        <f>details!$DZ$3</f>
        <v>AUGUST</v>
      </c>
      <c r="E2199" s="792"/>
      <c r="F2199" s="792"/>
      <c r="G2199" s="792" t="str">
        <f>details!$ED$3</f>
        <v>OCTOBER</v>
      </c>
      <c r="H2199" s="792"/>
      <c r="I2199" s="792"/>
      <c r="J2199" s="792" t="str">
        <f>details!$EL$3</f>
        <v>FEBURARY</v>
      </c>
      <c r="K2199" s="792"/>
      <c r="L2199" s="792"/>
      <c r="M2199" s="792" t="str">
        <f>details!$EH$3</f>
        <v>DECEMBER</v>
      </c>
      <c r="N2199" s="792"/>
      <c r="O2199" s="792"/>
      <c r="P2199" s="792"/>
      <c r="Q2199" s="792" t="str">
        <f>details!$EP$3</f>
        <v>GRAND TOAL</v>
      </c>
      <c r="R2199" s="792"/>
      <c r="S2199" s="792"/>
      <c r="T2199" s="792"/>
      <c r="U2199" s="759" t="s">
        <v>119</v>
      </c>
      <c r="V2199" s="760"/>
      <c r="W2199" s="760"/>
      <c r="X2199" s="761"/>
    </row>
    <row r="2200" spans="1:24" ht="15" customHeight="1">
      <c r="A2200" s="283"/>
      <c r="B2200" s="774" t="s">
        <v>176</v>
      </c>
      <c r="C2200" s="784"/>
      <c r="D2200" s="826" t="str">
        <f>IF(details!EA75="","",details!EA75)</f>
        <v/>
      </c>
      <c r="E2200" s="826"/>
      <c r="F2200" s="826"/>
      <c r="G2200" s="826" t="str">
        <f>IF(details!EE75="","",details!EE75)</f>
        <v/>
      </c>
      <c r="H2200" s="826"/>
      <c r="I2200" s="826"/>
      <c r="J2200" s="826" t="str">
        <f>IF(details!EM75="","",details!EM75)</f>
        <v/>
      </c>
      <c r="K2200" s="826"/>
      <c r="L2200" s="826"/>
      <c r="M2200" s="826" t="str">
        <f>IF(details!EI75="","",details!EI75)</f>
        <v/>
      </c>
      <c r="N2200" s="826"/>
      <c r="O2200" s="826"/>
      <c r="P2200" s="826"/>
      <c r="Q2200" s="826" t="str">
        <f>IF(details!EQ75="","",details!EQ75)</f>
        <v/>
      </c>
      <c r="R2200" s="826"/>
      <c r="S2200" s="826"/>
      <c r="T2200" s="826"/>
      <c r="U2200" s="762">
        <f>'statement of marks'!$HL$108</f>
        <v>45046</v>
      </c>
      <c r="V2200" s="763"/>
      <c r="W2200" s="763"/>
      <c r="X2200" s="764"/>
    </row>
    <row r="2201" spans="1:24" ht="15" customHeight="1">
      <c r="A2201" s="283"/>
      <c r="B2201" s="823" t="s">
        <v>175</v>
      </c>
      <c r="C2201" s="824"/>
      <c r="D2201" s="825" t="str">
        <f>IF(details!DZ75="","",details!DZ75)</f>
        <v/>
      </c>
      <c r="E2201" s="825"/>
      <c r="F2201" s="825"/>
      <c r="G2201" s="825" t="str">
        <f>IF(details!ED75="","",details!ED75)</f>
        <v/>
      </c>
      <c r="H2201" s="825"/>
      <c r="I2201" s="825"/>
      <c r="J2201" s="825" t="str">
        <f>IF(details!EL75="","",details!EL75)</f>
        <v/>
      </c>
      <c r="K2201" s="825"/>
      <c r="L2201" s="825"/>
      <c r="M2201" s="825" t="str">
        <f>IF(details!EH75="","",details!EH75)</f>
        <v/>
      </c>
      <c r="N2201" s="825"/>
      <c r="O2201" s="825"/>
      <c r="P2201" s="825"/>
      <c r="Q2201" s="825" t="str">
        <f>IF(details!EP75="","",details!EP75)</f>
        <v/>
      </c>
      <c r="R2201" s="825"/>
      <c r="S2201" s="825"/>
      <c r="T2201" s="825"/>
      <c r="U2201" s="759"/>
      <c r="V2201" s="760"/>
      <c r="W2201" s="760"/>
      <c r="X2201" s="761"/>
    </row>
    <row r="2202" spans="1:24" ht="15" customHeight="1">
      <c r="A2202" s="816"/>
      <c r="B2202" s="818" t="s">
        <v>235</v>
      </c>
      <c r="C2202" s="819"/>
      <c r="D2202" s="813" t="s">
        <v>190</v>
      </c>
      <c r="E2202" s="813"/>
      <c r="F2202" s="813"/>
      <c r="G2202" s="813" t="s">
        <v>191</v>
      </c>
      <c r="H2202" s="813"/>
      <c r="I2202" s="813"/>
      <c r="J2202" s="813" t="s">
        <v>148</v>
      </c>
      <c r="K2202" s="813"/>
      <c r="L2202" s="813"/>
      <c r="M2202" s="813" t="s">
        <v>224</v>
      </c>
      <c r="N2202" s="813"/>
      <c r="O2202" s="813"/>
      <c r="P2202" s="813"/>
      <c r="Q2202" s="822" t="s">
        <v>196</v>
      </c>
      <c r="R2202" s="822"/>
      <c r="S2202" s="822"/>
      <c r="T2202" s="822"/>
      <c r="U2202" s="813" t="s">
        <v>233</v>
      </c>
      <c r="V2202" s="813"/>
      <c r="W2202" s="813"/>
      <c r="X2202" s="815"/>
    </row>
    <row r="2203" spans="1:24" ht="15" customHeight="1">
      <c r="A2203" s="817"/>
      <c r="B2203" s="820"/>
      <c r="C2203" s="821"/>
      <c r="D2203" s="813">
        <f>'statement of marks'!HJ75</f>
        <v>1200</v>
      </c>
      <c r="E2203" s="813"/>
      <c r="F2203" s="813"/>
      <c r="G2203" s="813">
        <f>'statement of marks'!HK75</f>
        <v>1080</v>
      </c>
      <c r="H2203" s="813"/>
      <c r="I2203" s="813"/>
      <c r="J2203" s="814">
        <f>'statement of marks'!HL75</f>
        <v>90</v>
      </c>
      <c r="K2203" s="814"/>
      <c r="L2203" s="814"/>
      <c r="M2203" s="813" t="str">
        <f>'statement of marks'!HO75</f>
        <v>A</v>
      </c>
      <c r="N2203" s="813"/>
      <c r="O2203" s="813"/>
      <c r="P2203" s="813"/>
      <c r="Q2203" s="813">
        <f>'statement of marks'!HN75</f>
        <v>7.9999999999999947</v>
      </c>
      <c r="R2203" s="813"/>
      <c r="S2203" s="813"/>
      <c r="T2203" s="813"/>
      <c r="U2203" s="813" t="str">
        <f>'statement of marks'!HI75</f>
        <v>PASSED</v>
      </c>
      <c r="V2203" s="813"/>
      <c r="W2203" s="813"/>
      <c r="X2203" s="815"/>
    </row>
    <row r="2204" spans="1:24" ht="15" customHeight="1">
      <c r="A2204" s="283"/>
      <c r="B2204" s="811" t="s">
        <v>177</v>
      </c>
      <c r="C2204" s="812"/>
      <c r="D2204" s="792"/>
      <c r="E2204" s="792"/>
      <c r="F2204" s="792"/>
      <c r="G2204" s="792"/>
      <c r="H2204" s="792"/>
      <c r="I2204" s="792"/>
      <c r="J2204" s="792"/>
      <c r="K2204" s="792"/>
      <c r="L2204" s="792"/>
      <c r="M2204" s="792"/>
      <c r="N2204" s="792"/>
      <c r="O2204" s="792"/>
      <c r="P2204" s="792"/>
      <c r="Q2204" s="792"/>
      <c r="R2204" s="792"/>
      <c r="S2204" s="792"/>
      <c r="T2204" s="792"/>
      <c r="U2204" s="793"/>
      <c r="V2204" s="794"/>
      <c r="W2204" s="794"/>
      <c r="X2204" s="804"/>
    </row>
    <row r="2205" spans="1:24" ht="15" customHeight="1">
      <c r="A2205" s="283"/>
      <c r="B2205" s="809" t="s">
        <v>162</v>
      </c>
      <c r="C2205" s="810"/>
      <c r="D2205" s="792"/>
      <c r="E2205" s="792"/>
      <c r="F2205" s="792"/>
      <c r="G2205" s="792"/>
      <c r="H2205" s="792"/>
      <c r="I2205" s="792"/>
      <c r="J2205" s="792"/>
      <c r="K2205" s="792"/>
      <c r="L2205" s="792"/>
      <c r="M2205" s="792"/>
      <c r="N2205" s="792"/>
      <c r="O2205" s="792"/>
      <c r="P2205" s="792"/>
      <c r="Q2205" s="792"/>
      <c r="R2205" s="792"/>
      <c r="S2205" s="792"/>
      <c r="T2205" s="792"/>
      <c r="U2205" s="796"/>
      <c r="V2205" s="797"/>
      <c r="W2205" s="797"/>
      <c r="X2205" s="805"/>
    </row>
    <row r="2206" spans="1:24" ht="15" customHeight="1">
      <c r="A2206" s="283"/>
      <c r="B2206" s="811" t="s">
        <v>163</v>
      </c>
      <c r="C2206" s="812"/>
      <c r="D2206" s="792"/>
      <c r="E2206" s="792"/>
      <c r="F2206" s="792"/>
      <c r="G2206" s="792"/>
      <c r="H2206" s="792"/>
      <c r="I2206" s="792"/>
      <c r="J2206" s="792"/>
      <c r="K2206" s="792"/>
      <c r="L2206" s="792"/>
      <c r="M2206" s="792"/>
      <c r="N2206" s="792"/>
      <c r="O2206" s="792"/>
      <c r="P2206" s="792"/>
      <c r="Q2206" s="793" t="s">
        <v>225</v>
      </c>
      <c r="R2206" s="794"/>
      <c r="S2206" s="794"/>
      <c r="T2206" s="795"/>
      <c r="U2206" s="806"/>
      <c r="V2206" s="807"/>
      <c r="W2206" s="807"/>
      <c r="X2206" s="808"/>
    </row>
    <row r="2207" spans="1:24" ht="15" customHeight="1">
      <c r="A2207" s="283"/>
      <c r="B2207" s="802" t="s">
        <v>164</v>
      </c>
      <c r="C2207" s="803"/>
      <c r="D2207" s="792"/>
      <c r="E2207" s="792"/>
      <c r="F2207" s="792"/>
      <c r="G2207" s="792"/>
      <c r="H2207" s="792"/>
      <c r="I2207" s="792"/>
      <c r="J2207" s="792"/>
      <c r="K2207" s="792"/>
      <c r="L2207" s="792"/>
      <c r="M2207" s="792"/>
      <c r="N2207" s="792"/>
      <c r="O2207" s="792"/>
      <c r="P2207" s="792"/>
      <c r="Q2207" s="796"/>
      <c r="R2207" s="797"/>
      <c r="S2207" s="797"/>
      <c r="T2207" s="798"/>
      <c r="U2207" s="785" t="s">
        <v>164</v>
      </c>
      <c r="V2207" s="785"/>
      <c r="W2207" s="785"/>
      <c r="X2207" s="786"/>
    </row>
    <row r="2208" spans="1:24" ht="15" customHeight="1" thickBot="1">
      <c r="A2208" s="282"/>
      <c r="B2208" s="787" t="s">
        <v>226</v>
      </c>
      <c r="C2208" s="788"/>
      <c r="D2208" s="789"/>
      <c r="E2208" s="789"/>
      <c r="F2208" s="789"/>
      <c r="G2208" s="789"/>
      <c r="H2208" s="789"/>
      <c r="I2208" s="789"/>
      <c r="J2208" s="789"/>
      <c r="K2208" s="789"/>
      <c r="L2208" s="789"/>
      <c r="M2208" s="789"/>
      <c r="N2208" s="789"/>
      <c r="O2208" s="789"/>
      <c r="P2208" s="789"/>
      <c r="Q2208" s="799"/>
      <c r="R2208" s="800"/>
      <c r="S2208" s="800"/>
      <c r="T2208" s="801"/>
      <c r="U2208" s="790" t="s">
        <v>180</v>
      </c>
      <c r="V2208" s="790"/>
      <c r="W2208" s="790"/>
      <c r="X2208" s="791"/>
    </row>
    <row r="2209" spans="1:24" ht="15" customHeight="1">
      <c r="A2209" s="285"/>
      <c r="B2209" s="765" t="s">
        <v>179</v>
      </c>
      <c r="C2209" s="766"/>
      <c r="D2209" s="766"/>
      <c r="E2209" s="766"/>
      <c r="F2209" s="766"/>
      <c r="G2209" s="766"/>
      <c r="H2209" s="766"/>
      <c r="I2209" s="766"/>
      <c r="J2209" s="766"/>
      <c r="K2209" s="766"/>
      <c r="L2209" s="766"/>
      <c r="M2209" s="766"/>
      <c r="N2209" s="766"/>
      <c r="O2209" s="766"/>
      <c r="P2209" s="766"/>
      <c r="Q2209" s="766"/>
      <c r="R2209" s="766"/>
      <c r="S2209" s="766"/>
      <c r="T2209" s="766"/>
      <c r="U2209" s="766"/>
      <c r="V2209" s="766"/>
      <c r="W2209" s="766"/>
      <c r="X2209" s="767"/>
    </row>
    <row r="2210" spans="1:24" ht="15" customHeight="1">
      <c r="A2210" s="283"/>
      <c r="B2210" s="768" t="str">
        <f>IF('statement of marks'!$A$1="","",'statement of marks'!$A$1)</f>
        <v>GOVT. HR. SEC. SCHOOL, MARJEEVI, NIMBAHERA</v>
      </c>
      <c r="C2210" s="769"/>
      <c r="D2210" s="769"/>
      <c r="E2210" s="769"/>
      <c r="F2210" s="769"/>
      <c r="G2210" s="769"/>
      <c r="H2210" s="769"/>
      <c r="I2210" s="769"/>
      <c r="J2210" s="769"/>
      <c r="K2210" s="769"/>
      <c r="L2210" s="769"/>
      <c r="M2210" s="769"/>
      <c r="N2210" s="769"/>
      <c r="O2210" s="769"/>
      <c r="P2210" s="769"/>
      <c r="Q2210" s="769"/>
      <c r="R2210" s="769"/>
      <c r="S2210" s="769"/>
      <c r="T2210" s="769"/>
      <c r="U2210" s="769"/>
      <c r="V2210" s="769"/>
      <c r="W2210" s="769"/>
      <c r="X2210" s="770"/>
    </row>
    <row r="2211" spans="1:24" ht="15" customHeight="1">
      <c r="A2211" s="283"/>
      <c r="B2211" s="771" t="s">
        <v>118</v>
      </c>
      <c r="C2211" s="771"/>
      <c r="D2211" s="771" t="str">
        <f>IF('statement of marks'!$H$3="","",'statement of marks'!$H$3)</f>
        <v>2022-23</v>
      </c>
      <c r="E2211" s="771"/>
      <c r="F2211" s="771"/>
      <c r="G2211" s="771"/>
      <c r="H2211" s="771"/>
      <c r="I2211" s="771"/>
      <c r="J2211" s="771"/>
      <c r="K2211" s="771"/>
      <c r="L2211" s="771"/>
      <c r="M2211" s="771"/>
      <c r="N2211" s="771"/>
      <c r="O2211" s="771"/>
      <c r="P2211" s="771"/>
      <c r="Q2211" s="771"/>
      <c r="R2211" s="771"/>
      <c r="S2211" s="771"/>
      <c r="T2211" s="771"/>
      <c r="U2211" s="771"/>
      <c r="V2211" s="771"/>
      <c r="W2211" s="771"/>
      <c r="X2211" s="772"/>
    </row>
    <row r="2212" spans="1:24" ht="15" customHeight="1">
      <c r="A2212" s="283"/>
      <c r="B2212" s="771" t="s">
        <v>158</v>
      </c>
      <c r="C2212" s="771"/>
      <c r="D2212" s="771" t="str">
        <f>IF('statement of marks'!I76="","",'statement of marks'!I76)</f>
        <v>A70</v>
      </c>
      <c r="E2212" s="771"/>
      <c r="F2212" s="771"/>
      <c r="G2212" s="771"/>
      <c r="H2212" s="771"/>
      <c r="I2212" s="771"/>
      <c r="J2212" s="771"/>
      <c r="K2212" s="771"/>
      <c r="L2212" s="771"/>
      <c r="M2212" s="771"/>
      <c r="N2212" s="771"/>
      <c r="O2212" s="771"/>
      <c r="P2212" s="771"/>
      <c r="Q2212" s="771"/>
      <c r="R2212" s="771"/>
      <c r="S2212" s="771"/>
      <c r="T2212" s="771"/>
      <c r="U2212" s="771"/>
      <c r="V2212" s="771"/>
      <c r="W2212" s="771"/>
      <c r="X2212" s="772"/>
    </row>
    <row r="2213" spans="1:24" ht="15" customHeight="1">
      <c r="A2213" s="283"/>
      <c r="B2213" s="771" t="s">
        <v>20</v>
      </c>
      <c r="C2213" s="771"/>
      <c r="D2213" s="771" t="str">
        <f>IF('statement of marks'!J76="","",'statement of marks'!J76)</f>
        <v>B70</v>
      </c>
      <c r="E2213" s="771"/>
      <c r="F2213" s="771"/>
      <c r="G2213" s="771"/>
      <c r="H2213" s="771"/>
      <c r="I2213" s="771"/>
      <c r="J2213" s="771"/>
      <c r="K2213" s="771"/>
      <c r="L2213" s="771"/>
      <c r="M2213" s="771"/>
      <c r="N2213" s="771"/>
      <c r="O2213" s="771"/>
      <c r="P2213" s="771"/>
      <c r="Q2213" s="771"/>
      <c r="R2213" s="771"/>
      <c r="S2213" s="771"/>
      <c r="T2213" s="771"/>
      <c r="U2213" s="771"/>
      <c r="V2213" s="771"/>
      <c r="W2213" s="771"/>
      <c r="X2213" s="772"/>
    </row>
    <row r="2214" spans="1:24" ht="15" customHeight="1">
      <c r="A2214" s="283"/>
      <c r="B2214" s="773" t="s">
        <v>21</v>
      </c>
      <c r="C2214" s="773"/>
      <c r="D2214" s="773" t="str">
        <f>IF('statement of marks'!K76="","",'statement of marks'!K76)</f>
        <v>C70</v>
      </c>
      <c r="E2214" s="773"/>
      <c r="F2214" s="773"/>
      <c r="G2214" s="771"/>
      <c r="H2214" s="771"/>
      <c r="I2214" s="771"/>
      <c r="J2214" s="771"/>
      <c r="K2214" s="771"/>
      <c r="L2214" s="771"/>
      <c r="M2214" s="771"/>
      <c r="N2214" s="771"/>
      <c r="O2214" s="771"/>
      <c r="P2214" s="771"/>
      <c r="Q2214" s="771"/>
      <c r="R2214" s="771"/>
      <c r="S2214" s="771"/>
      <c r="T2214" s="771"/>
      <c r="U2214" s="771"/>
      <c r="V2214" s="771"/>
      <c r="W2214" s="771"/>
      <c r="X2214" s="772"/>
    </row>
    <row r="2215" spans="1:24" ht="15" customHeight="1">
      <c r="A2215" s="283"/>
      <c r="B2215" s="771" t="s">
        <v>159</v>
      </c>
      <c r="C2215" s="771"/>
      <c r="D2215" s="771" t="str">
        <f>IF('statement of marks'!$G$3="","",'statement of marks'!$G$3)</f>
        <v>6 A</v>
      </c>
      <c r="E2215" s="771"/>
      <c r="F2215" s="774"/>
      <c r="G2215" s="775" t="s">
        <v>160</v>
      </c>
      <c r="H2215" s="775"/>
      <c r="I2215" s="775"/>
      <c r="J2215" s="775">
        <f>IF('statement of marks'!D76="","",'statement of marks'!D76)</f>
        <v>870</v>
      </c>
      <c r="K2215" s="775"/>
      <c r="L2215" s="775"/>
      <c r="M2215" s="776" t="s">
        <v>79</v>
      </c>
      <c r="N2215" s="938"/>
      <c r="O2215" s="775"/>
      <c r="P2215" s="775"/>
      <c r="Q2215" s="775" t="str">
        <f>IF('statement of marks'!F76="","",'statement of marks'!F76)</f>
        <v/>
      </c>
      <c r="R2215" s="775"/>
      <c r="S2215" s="775"/>
      <c r="T2215" s="777"/>
      <c r="U2215" s="778" t="str">
        <f>IF('statement of marks'!$I$3="","",'statement of marks'!$I$3)</f>
        <v>SCHOOL DISE CODE</v>
      </c>
      <c r="V2215" s="779"/>
      <c r="W2215" s="779"/>
      <c r="X2215" s="780"/>
    </row>
    <row r="2216" spans="1:24" ht="15" customHeight="1">
      <c r="A2216" s="283"/>
      <c r="B2216" s="263" t="s">
        <v>172</v>
      </c>
      <c r="C2216" s="264"/>
      <c r="D2216" s="781" t="str">
        <f>IF('statement of marks'!G76="","",'statement of marks'!G76)</f>
        <v/>
      </c>
      <c r="E2216" s="782"/>
      <c r="F2216" s="782"/>
      <c r="G2216" s="834" t="str">
        <f>IF('statement of marks'!H76="","",'statement of marks'!H76)</f>
        <v/>
      </c>
      <c r="H2216" s="834"/>
      <c r="I2216" s="834"/>
      <c r="J2216" s="834"/>
      <c r="K2216" s="834"/>
      <c r="L2216" s="834"/>
      <c r="M2216" s="834"/>
      <c r="N2216" s="834"/>
      <c r="O2216" s="834"/>
      <c r="P2216" s="834"/>
      <c r="Q2216" s="834"/>
      <c r="R2216" s="834"/>
      <c r="S2216" s="834"/>
      <c r="T2216" s="835"/>
      <c r="U2216" s="774" t="str">
        <f>IF('statement of marks'!$J$3="","",'statement of marks'!$J$3)</f>
        <v>08291009401</v>
      </c>
      <c r="V2216" s="784"/>
      <c r="W2216" s="784"/>
      <c r="X2216" s="836"/>
    </row>
    <row r="2217" spans="1:24" ht="15" customHeight="1">
      <c r="A2217" s="283"/>
      <c r="B2217" s="265" t="s">
        <v>161</v>
      </c>
      <c r="C2217" s="266" t="s">
        <v>166</v>
      </c>
      <c r="D2217" s="837" t="s">
        <v>168</v>
      </c>
      <c r="E2217" s="837"/>
      <c r="F2217" s="837"/>
      <c r="G2217" s="837" t="s">
        <v>169</v>
      </c>
      <c r="H2217" s="837"/>
      <c r="I2217" s="837"/>
      <c r="J2217" s="837" t="s">
        <v>170</v>
      </c>
      <c r="K2217" s="837"/>
      <c r="L2217" s="837"/>
      <c r="M2217" s="838" t="s">
        <v>171</v>
      </c>
      <c r="N2217" s="838"/>
      <c r="O2217" s="838"/>
      <c r="P2217" s="838"/>
      <c r="Q2217" s="839" t="s">
        <v>217</v>
      </c>
      <c r="R2217" s="841" t="s">
        <v>91</v>
      </c>
      <c r="S2217" s="841"/>
      <c r="T2217" s="841"/>
      <c r="U2217" s="842"/>
      <c r="V2217" s="783" t="s">
        <v>218</v>
      </c>
      <c r="W2217" s="783"/>
      <c r="X2217" s="831"/>
    </row>
    <row r="2218" spans="1:24" ht="15" customHeight="1">
      <c r="A2218" s="283"/>
      <c r="B2218" s="265"/>
      <c r="C2218" s="266"/>
      <c r="D2218" s="267" t="s">
        <v>219</v>
      </c>
      <c r="E2218" s="267" t="s">
        <v>220</v>
      </c>
      <c r="F2218" s="268" t="s">
        <v>221</v>
      </c>
      <c r="G2218" s="267" t="s">
        <v>219</v>
      </c>
      <c r="H2218" s="267" t="s">
        <v>220</v>
      </c>
      <c r="I2218" s="268" t="s">
        <v>221</v>
      </c>
      <c r="J2218" s="267" t="s">
        <v>219</v>
      </c>
      <c r="K2218" s="267" t="s">
        <v>220</v>
      </c>
      <c r="L2218" s="268" t="s">
        <v>221</v>
      </c>
      <c r="M2218" s="267" t="s">
        <v>219</v>
      </c>
      <c r="N2218" s="943" t="s">
        <v>332</v>
      </c>
      <c r="O2218" s="267" t="s">
        <v>220</v>
      </c>
      <c r="P2218" s="268" t="s">
        <v>221</v>
      </c>
      <c r="Q2218" s="840"/>
      <c r="R2218" s="267" t="s">
        <v>219</v>
      </c>
      <c r="S2218" s="943" t="s">
        <v>332</v>
      </c>
      <c r="T2218" s="267" t="s">
        <v>220</v>
      </c>
      <c r="U2218" s="268" t="s">
        <v>221</v>
      </c>
      <c r="V2218" s="269" t="s">
        <v>26</v>
      </c>
      <c r="W2218" s="270" t="s">
        <v>222</v>
      </c>
      <c r="X2218" s="271" t="s">
        <v>69</v>
      </c>
    </row>
    <row r="2219" spans="1:24" ht="15" customHeight="1">
      <c r="A2219" s="284"/>
      <c r="B2219" s="832" t="s">
        <v>167</v>
      </c>
      <c r="C2219" s="833"/>
      <c r="D2219" s="272">
        <f>IF('statement of marks'!L$6="","",'statement of marks'!L$6)</f>
        <v>5</v>
      </c>
      <c r="E2219" s="272">
        <f>IF('statement of marks'!M$6="","",'statement of marks'!M$6)</f>
        <v>5</v>
      </c>
      <c r="F2219" s="273">
        <f>IF('statement of marks'!N$6="","",'statement of marks'!N$6)</f>
        <v>10</v>
      </c>
      <c r="G2219" s="272">
        <f>IF('statement of marks'!O$6="","",'statement of marks'!O$6)</f>
        <v>5</v>
      </c>
      <c r="H2219" s="272">
        <f>IF('statement of marks'!P$6="","",'statement of marks'!P$6)</f>
        <v>5</v>
      </c>
      <c r="I2219" s="273">
        <f>IF('statement of marks'!Q$6="","",'statement of marks'!Q$6)</f>
        <v>10</v>
      </c>
      <c r="J2219" s="272">
        <f>IF('statement of marks'!R$6="","",'statement of marks'!R$6)</f>
        <v>5</v>
      </c>
      <c r="K2219" s="272">
        <f>IF('statement of marks'!S$6="","",'statement of marks'!S$6)</f>
        <v>5</v>
      </c>
      <c r="L2219" s="273">
        <f>IF('statement of marks'!T$6="","",'statement of marks'!T$6)</f>
        <v>10</v>
      </c>
      <c r="M2219" s="272">
        <f>IF('statement of marks'!V$6="","",'statement of marks'!V$6)</f>
        <v>30</v>
      </c>
      <c r="N2219" s="944">
        <f>IF('statement of marks'!W$6="","",'statement of marks'!W$6)</f>
        <v>30</v>
      </c>
      <c r="O2219" s="272">
        <f>IF('statement of marks'!X$6="","",'statement of marks'!X$6)</f>
        <v>10</v>
      </c>
      <c r="P2219" s="273">
        <f>IF('statement of marks'!Y$6="","",'statement of marks'!Y$6)</f>
        <v>70</v>
      </c>
      <c r="Q2219" s="274">
        <f>IF('statement of marks'!Z$6="","",'statement of marks'!Z$6)</f>
        <v>100</v>
      </c>
      <c r="R2219" s="272">
        <f>IF('statement of marks'!AA$6="","",'statement of marks'!AA$6)</f>
        <v>40</v>
      </c>
      <c r="S2219" s="944">
        <f>IF('statement of marks'!AB$6="","",'statement of marks'!AB$6)</f>
        <v>40</v>
      </c>
      <c r="T2219" s="272">
        <f>IF('statement of marks'!AC$6="","",'statement of marks'!AC$6)</f>
        <v>20</v>
      </c>
      <c r="U2219" s="273">
        <f>IF('statement of marks'!AD$6="","",'statement of marks'!AD$6)</f>
        <v>100</v>
      </c>
      <c r="V2219" s="275">
        <f>IF('statement of marks'!AE$6="","",'statement of marks'!AE$6)</f>
        <v>200</v>
      </c>
      <c r="W2219" s="272" t="str">
        <f>IF('statement of marks'!AF$6="","",'statement of marks'!AF$6)</f>
        <v/>
      </c>
      <c r="X2219" s="276" t="str">
        <f>IF('statement of marks'!AG$6="","",'statement of marks'!AG$6)</f>
        <v/>
      </c>
    </row>
    <row r="2220" spans="1:24" ht="15" customHeight="1">
      <c r="A2220" s="283"/>
      <c r="B2220" s="774" t="str">
        <f>IF('statement of marks'!$L$3="","",'statement of marks'!$L$3)</f>
        <v>HINDI</v>
      </c>
      <c r="C2220" s="784"/>
      <c r="D2220" s="270">
        <f>IF('statement of marks'!L76="","",'statement of marks'!L76)</f>
        <v>5</v>
      </c>
      <c r="E2220" s="270">
        <f>IF('statement of marks'!M76="","",'statement of marks'!M76)</f>
        <v>5</v>
      </c>
      <c r="F2220" s="277">
        <f>IF('statement of marks'!N76="","",'statement of marks'!N76)</f>
        <v>10</v>
      </c>
      <c r="G2220" s="270">
        <f>IF('statement of marks'!O76="","",'statement of marks'!O76)</f>
        <v>5</v>
      </c>
      <c r="H2220" s="270">
        <f>IF('statement of marks'!P76="","",'statement of marks'!P76)</f>
        <v>5</v>
      </c>
      <c r="I2220" s="277">
        <f>IF('statement of marks'!Q76="","",'statement of marks'!Q76)</f>
        <v>10</v>
      </c>
      <c r="J2220" s="270">
        <f>IF('statement of marks'!R76="","",'statement of marks'!R76)</f>
        <v>5</v>
      </c>
      <c r="K2220" s="270">
        <f>IF('statement of marks'!S76="","",'statement of marks'!S76)</f>
        <v>5</v>
      </c>
      <c r="L2220" s="277">
        <f>IF('statement of marks'!T76="","",'statement of marks'!T76)</f>
        <v>10</v>
      </c>
      <c r="M2220" s="270">
        <f>IF('statement of marks'!V76="","",'statement of marks'!V76)</f>
        <v>21</v>
      </c>
      <c r="N2220" s="944">
        <f>IF('statement of marks'!W76="","",'statement of marks'!W76)</f>
        <v>21</v>
      </c>
      <c r="O2220" s="270">
        <f>IF('statement of marks'!X76="","",'statement of marks'!X76)</f>
        <v>1</v>
      </c>
      <c r="P2220" s="277">
        <f>IF('statement of marks'!Y76="","",'statement of marks'!Y76)</f>
        <v>43</v>
      </c>
      <c r="Q2220" s="278">
        <f>IF('statement of marks'!Z76="","",'statement of marks'!Z76)</f>
        <v>73</v>
      </c>
      <c r="R2220" s="270">
        <f>IF('statement of marks'!AA76="","",'statement of marks'!AA76)</f>
        <v>31</v>
      </c>
      <c r="S2220" s="944">
        <f>IF('statement of marks'!AB76="","",'statement of marks'!AB76)</f>
        <v>31</v>
      </c>
      <c r="T2220" s="270">
        <f>IF('statement of marks'!AC76="","",'statement of marks'!AC76)</f>
        <v>20</v>
      </c>
      <c r="U2220" s="277">
        <f>IF('statement of marks'!AD76="","",'statement of marks'!AD76)</f>
        <v>82</v>
      </c>
      <c r="V2220" s="279">
        <f>IF('statement of marks'!AE76="","",'statement of marks'!AE76)</f>
        <v>155</v>
      </c>
      <c r="W2220" s="270">
        <f>IF('statement of marks'!AF76="","",'statement of marks'!AF76)</f>
        <v>78</v>
      </c>
      <c r="X2220" s="271" t="str">
        <f>IF('statement of marks'!AG76="","",'statement of marks'!AG76)</f>
        <v>B</v>
      </c>
    </row>
    <row r="2221" spans="1:24" ht="15" customHeight="1">
      <c r="A2221" s="283"/>
      <c r="B2221" s="774" t="str">
        <f>IF('statement of marks'!$AJ$3="","",'statement of marks'!$AJ$3)</f>
        <v>ENGLISH</v>
      </c>
      <c r="C2221" s="784"/>
      <c r="D2221" s="270">
        <f>IF('statement of marks'!AJ76="","",'statement of marks'!AJ76)</f>
        <v>5</v>
      </c>
      <c r="E2221" s="270">
        <f>IF('statement of marks'!AK76="","",'statement of marks'!AK76)</f>
        <v>5</v>
      </c>
      <c r="F2221" s="277">
        <f>IF('statement of marks'!AL76="","",'statement of marks'!AL76)</f>
        <v>10</v>
      </c>
      <c r="G2221" s="270">
        <f>IF('statement of marks'!AM76="","",'statement of marks'!AM76)</f>
        <v>5</v>
      </c>
      <c r="H2221" s="270">
        <f>IF('statement of marks'!AN76="","",'statement of marks'!AN76)</f>
        <v>5</v>
      </c>
      <c r="I2221" s="277">
        <f>IF('statement of marks'!AO76="","",'statement of marks'!AO76)</f>
        <v>10</v>
      </c>
      <c r="J2221" s="270">
        <f>IF('statement of marks'!AP76="","",'statement of marks'!AP76)</f>
        <v>5</v>
      </c>
      <c r="K2221" s="270">
        <f>IF('statement of marks'!AQ76="","",'statement of marks'!AQ76)</f>
        <v>5</v>
      </c>
      <c r="L2221" s="277">
        <f>IF('statement of marks'!AR76="","",'statement of marks'!AR76)</f>
        <v>10</v>
      </c>
      <c r="M2221" s="270">
        <f>IF('statement of marks'!AT76="","",'statement of marks'!AT76)</f>
        <v>21</v>
      </c>
      <c r="N2221" s="944">
        <f>IF('statement of marks'!AU76="","",'statement of marks'!AU76)</f>
        <v>21</v>
      </c>
      <c r="O2221" s="270">
        <f>IF('statement of marks'!AV76="","",'statement of marks'!AV76)</f>
        <v>1</v>
      </c>
      <c r="P2221" s="277">
        <f>IF('statement of marks'!AW76="","",'statement of marks'!AW76)</f>
        <v>43</v>
      </c>
      <c r="Q2221" s="278">
        <f>IF('statement of marks'!AX76="","",'statement of marks'!AX76)</f>
        <v>73</v>
      </c>
      <c r="R2221" s="270">
        <f>IF('statement of marks'!AY76="","",'statement of marks'!AY76)</f>
        <v>31</v>
      </c>
      <c r="S2221" s="944">
        <f>IF('statement of marks'!AZ76="","",'statement of marks'!AZ76)</f>
        <v>31</v>
      </c>
      <c r="T2221" s="270">
        <f>IF('statement of marks'!BA76="","",'statement of marks'!BA76)</f>
        <v>20</v>
      </c>
      <c r="U2221" s="277">
        <f>IF('statement of marks'!BB76="","",'statement of marks'!BB76)</f>
        <v>82</v>
      </c>
      <c r="V2221" s="279">
        <f>IF('statement of marks'!BC76="","",'statement of marks'!BC76)</f>
        <v>155</v>
      </c>
      <c r="W2221" s="270">
        <f>IF('statement of marks'!BD76="","",'statement of marks'!BD76)</f>
        <v>78</v>
      </c>
      <c r="X2221" s="271" t="str">
        <f>IF('statement of marks'!BE76="","",'statement of marks'!BE76)</f>
        <v>B</v>
      </c>
    </row>
    <row r="2222" spans="1:24" ht="15" customHeight="1">
      <c r="A2222" s="283"/>
      <c r="B2222" s="774" t="str">
        <f>IF('statement of marks'!BH76="s","SANSKRIT",IF('statement of marks'!BH76="u","URDU",IF('statement of marks'!BH76="g","GUJRATI",IF('statement of marks'!BH76="p","PUNJABI",IF('statement of marks'!BH76="sd","fla/kh","THIRD LANGUAGE")))))</f>
        <v>SANSKRIT</v>
      </c>
      <c r="C2222" s="784"/>
      <c r="D2222" s="270">
        <f>IF('statement of marks'!BI76="","",'statement of marks'!BI76)</f>
        <v>5</v>
      </c>
      <c r="E2222" s="270">
        <f>IF('statement of marks'!BJ76="","",'statement of marks'!BJ76)</f>
        <v>5</v>
      </c>
      <c r="F2222" s="277">
        <f>IF('statement of marks'!BK76="","",'statement of marks'!BK76)</f>
        <v>10</v>
      </c>
      <c r="G2222" s="270">
        <f>IF('statement of marks'!BL76="","",'statement of marks'!BL76)</f>
        <v>5</v>
      </c>
      <c r="H2222" s="270">
        <f>IF('statement of marks'!BM76="","",'statement of marks'!BM76)</f>
        <v>5</v>
      </c>
      <c r="I2222" s="277">
        <f>IF('statement of marks'!BN76="","",'statement of marks'!BN76)</f>
        <v>10</v>
      </c>
      <c r="J2222" s="270">
        <f>IF('statement of marks'!BO76="","",'statement of marks'!BO76)</f>
        <v>5</v>
      </c>
      <c r="K2222" s="270">
        <f>IF('statement of marks'!BP76="","",'statement of marks'!BP76)</f>
        <v>5</v>
      </c>
      <c r="L2222" s="277">
        <f>IF('statement of marks'!BQ76="","",'statement of marks'!BQ76)</f>
        <v>10</v>
      </c>
      <c r="M2222" s="270">
        <f>IF('statement of marks'!BS76="","",'statement of marks'!BS76)</f>
        <v>50</v>
      </c>
      <c r="N2222" s="944"/>
      <c r="O2222" s="270">
        <f>IF('statement of marks'!BT76="","",'statement of marks'!BT76)</f>
        <v>20</v>
      </c>
      <c r="P2222" s="277">
        <f>IF('statement of marks'!BU76="","",'statement of marks'!BU76)</f>
        <v>70</v>
      </c>
      <c r="Q2222" s="278">
        <f>IF('statement of marks'!BV76="","",'statement of marks'!BV76)</f>
        <v>100</v>
      </c>
      <c r="R2222" s="270">
        <f>IF('statement of marks'!BW76="","",'statement of marks'!BW76)</f>
        <v>70</v>
      </c>
      <c r="S2222" s="944"/>
      <c r="T2222" s="270">
        <f>IF('statement of marks'!BX76="","",'statement of marks'!BX76)</f>
        <v>30</v>
      </c>
      <c r="U2222" s="277">
        <f>IF('statement of marks'!BY76="","",'statement of marks'!BY76)</f>
        <v>100</v>
      </c>
      <c r="V2222" s="279">
        <f>IF('statement of marks'!BZ76="","",'statement of marks'!BZ76)</f>
        <v>200</v>
      </c>
      <c r="W2222" s="270">
        <f>IF('statement of marks'!CA76="","",'statement of marks'!CA76)</f>
        <v>100</v>
      </c>
      <c r="X2222" s="271" t="str">
        <f>IF('statement of marks'!CB76="","",'statement of marks'!CB76)</f>
        <v>A</v>
      </c>
    </row>
    <row r="2223" spans="1:24" ht="15" customHeight="1">
      <c r="A2223" s="283"/>
      <c r="B2223" s="774" t="str">
        <f>IF('statement of marks'!$CE$3="","",'statement of marks'!$CE$3)</f>
        <v>MATHEMATICS</v>
      </c>
      <c r="C2223" s="784"/>
      <c r="D2223" s="270">
        <f>IF('statement of marks'!CE76="","",'statement of marks'!CE76)</f>
        <v>5</v>
      </c>
      <c r="E2223" s="270">
        <f>IF('statement of marks'!CF76="","",'statement of marks'!CF76)</f>
        <v>5</v>
      </c>
      <c r="F2223" s="277">
        <f>IF('statement of marks'!CG76="","",'statement of marks'!CG76)</f>
        <v>10</v>
      </c>
      <c r="G2223" s="270">
        <f>IF('statement of marks'!CH76="","",'statement of marks'!CH76)</f>
        <v>5</v>
      </c>
      <c r="H2223" s="270">
        <f>IF('statement of marks'!CI76="","",'statement of marks'!CI76)</f>
        <v>5</v>
      </c>
      <c r="I2223" s="277">
        <f>IF('statement of marks'!CJ76="","",'statement of marks'!CJ76)</f>
        <v>10</v>
      </c>
      <c r="J2223" s="270">
        <f>IF('statement of marks'!CK76="","",'statement of marks'!CK76)</f>
        <v>5</v>
      </c>
      <c r="K2223" s="270">
        <f>IF('statement of marks'!CL76="","",'statement of marks'!CL76)</f>
        <v>5</v>
      </c>
      <c r="L2223" s="277">
        <f>IF('statement of marks'!CM76="","",'statement of marks'!CM76)</f>
        <v>10</v>
      </c>
      <c r="M2223" s="270">
        <f>IF('statement of marks'!CO76="","",'statement of marks'!CO76)</f>
        <v>21</v>
      </c>
      <c r="N2223" s="944">
        <f>IF('statement of marks'!CP76="","",'statement of marks'!CP76)</f>
        <v>21</v>
      </c>
      <c r="O2223" s="270">
        <f>IF('statement of marks'!CQ76="","",'statement of marks'!CQ76)</f>
        <v>1</v>
      </c>
      <c r="P2223" s="277">
        <f>IF('statement of marks'!CR76="","",'statement of marks'!CR76)</f>
        <v>43</v>
      </c>
      <c r="Q2223" s="278">
        <f>IF('statement of marks'!CS76="","",'statement of marks'!CS76)</f>
        <v>73</v>
      </c>
      <c r="R2223" s="270">
        <f>IF('statement of marks'!CT76="","",'statement of marks'!CT76)</f>
        <v>31</v>
      </c>
      <c r="S2223" s="944">
        <f>IF('statement of marks'!CU76="","",'statement of marks'!CU76)</f>
        <v>31</v>
      </c>
      <c r="T2223" s="270">
        <f>IF('statement of marks'!CV76="","",'statement of marks'!CV76)</f>
        <v>20</v>
      </c>
      <c r="U2223" s="277">
        <f>IF('statement of marks'!CW76="","",'statement of marks'!CW76)</f>
        <v>82</v>
      </c>
      <c r="V2223" s="279">
        <f>IF('statement of marks'!CX76="","",'statement of marks'!CX76)</f>
        <v>155</v>
      </c>
      <c r="W2223" s="270">
        <f>IF('statement of marks'!CY76="","",'statement of marks'!CY76)</f>
        <v>78</v>
      </c>
      <c r="X2223" s="271" t="str">
        <f>IF('statement of marks'!CZ76="","",'statement of marks'!CZ76)</f>
        <v>B</v>
      </c>
    </row>
    <row r="2224" spans="1:24" ht="15" customHeight="1">
      <c r="A2224" s="283"/>
      <c r="B2224" s="774" t="str">
        <f>IF('statement of marks'!$DC$3="","",'statement of marks'!$DC$3)</f>
        <v>SCIENCE</v>
      </c>
      <c r="C2224" s="784"/>
      <c r="D2224" s="270">
        <f>IF('statement of marks'!DC76="","",'statement of marks'!DC76)</f>
        <v>5</v>
      </c>
      <c r="E2224" s="270">
        <f>IF('statement of marks'!DD76="","",'statement of marks'!DD76)</f>
        <v>5</v>
      </c>
      <c r="F2224" s="277">
        <f>IF('statement of marks'!DE76="","",'statement of marks'!DE76)</f>
        <v>10</v>
      </c>
      <c r="G2224" s="270">
        <f>IF('statement of marks'!DF76="","",'statement of marks'!DF76)</f>
        <v>5</v>
      </c>
      <c r="H2224" s="270">
        <f>IF('statement of marks'!DG76="","",'statement of marks'!DG76)</f>
        <v>5</v>
      </c>
      <c r="I2224" s="277">
        <f>IF('statement of marks'!DH76="","",'statement of marks'!DH76)</f>
        <v>10</v>
      </c>
      <c r="J2224" s="270">
        <f>IF('statement of marks'!DI76="","",'statement of marks'!DI76)</f>
        <v>5</v>
      </c>
      <c r="K2224" s="270">
        <f>IF('statement of marks'!DJ76="","",'statement of marks'!DJ76)</f>
        <v>5</v>
      </c>
      <c r="L2224" s="277">
        <f>IF('statement of marks'!DK76="","",'statement of marks'!DK76)</f>
        <v>10</v>
      </c>
      <c r="M2224" s="270">
        <f>IF('statement of marks'!DM76="","",'statement of marks'!DM76)</f>
        <v>50</v>
      </c>
      <c r="N2224" s="944"/>
      <c r="O2224" s="270">
        <f>IF('statement of marks'!DN76="","",'statement of marks'!DN76)</f>
        <v>20</v>
      </c>
      <c r="P2224" s="277">
        <f>IF('statement of marks'!DO76="","",'statement of marks'!DO76)</f>
        <v>70</v>
      </c>
      <c r="Q2224" s="278">
        <f>IF('statement of marks'!DP76="","",'statement of marks'!DP76)</f>
        <v>100</v>
      </c>
      <c r="R2224" s="270">
        <f>IF('statement of marks'!DQ76="","",'statement of marks'!DQ76)</f>
        <v>70</v>
      </c>
      <c r="S2224" s="944"/>
      <c r="T2224" s="270">
        <f>IF('statement of marks'!DR76="","",'statement of marks'!DR76)</f>
        <v>30</v>
      </c>
      <c r="U2224" s="277">
        <f>IF('statement of marks'!DS76="","",'statement of marks'!DS76)</f>
        <v>100</v>
      </c>
      <c r="V2224" s="279">
        <f>IF('statement of marks'!DT76="","",'statement of marks'!DT76)</f>
        <v>200</v>
      </c>
      <c r="W2224" s="270">
        <f>IF('statement of marks'!DU76="","",'statement of marks'!DU76)</f>
        <v>100</v>
      </c>
      <c r="X2224" s="271" t="str">
        <f>IF('statement of marks'!DV76="","",'statement of marks'!DV76)</f>
        <v>A</v>
      </c>
    </row>
    <row r="2225" spans="1:24" ht="15" customHeight="1">
      <c r="A2225" s="283"/>
      <c r="B2225" s="774" t="str">
        <f>IF('statement of marks'!$DY$3="","",'statement of marks'!$DY$3)</f>
        <v>SOCIAL STUDIES</v>
      </c>
      <c r="C2225" s="784"/>
      <c r="D2225" s="270">
        <f>IF('statement of marks'!DY76="","",'statement of marks'!DY76)</f>
        <v>5</v>
      </c>
      <c r="E2225" s="270">
        <f>IF('statement of marks'!DZ76="","",'statement of marks'!DZ76)</f>
        <v>5</v>
      </c>
      <c r="F2225" s="277">
        <f>IF('statement of marks'!EA76="","",'statement of marks'!EA76)</f>
        <v>10</v>
      </c>
      <c r="G2225" s="270">
        <f>IF('statement of marks'!EB76="","",'statement of marks'!EB76)</f>
        <v>5</v>
      </c>
      <c r="H2225" s="270">
        <f>IF('statement of marks'!EC76="","",'statement of marks'!EC76)</f>
        <v>5</v>
      </c>
      <c r="I2225" s="277">
        <f>IF('statement of marks'!ED76="","",'statement of marks'!ED76)</f>
        <v>10</v>
      </c>
      <c r="J2225" s="270">
        <f>IF('statement of marks'!EE76="","",'statement of marks'!EE76)</f>
        <v>5</v>
      </c>
      <c r="K2225" s="270">
        <f>IF('statement of marks'!EF76="","",'statement of marks'!EF76)</f>
        <v>5</v>
      </c>
      <c r="L2225" s="277">
        <f>IF('statement of marks'!EG76="","",'statement of marks'!EG76)</f>
        <v>10</v>
      </c>
      <c r="M2225" s="270">
        <f>IF('statement of marks'!EI76="","",'statement of marks'!EI76)</f>
        <v>50</v>
      </c>
      <c r="N2225" s="944"/>
      <c r="O2225" s="270">
        <f>IF('statement of marks'!EJ76="","",'statement of marks'!EJ76)</f>
        <v>20</v>
      </c>
      <c r="P2225" s="277">
        <f>IF('statement of marks'!EK76="","",'statement of marks'!EK76)</f>
        <v>70</v>
      </c>
      <c r="Q2225" s="278">
        <f>IF('statement of marks'!EL76="","",'statement of marks'!EL76)</f>
        <v>100</v>
      </c>
      <c r="R2225" s="270">
        <f>IF('statement of marks'!EM76="","",'statement of marks'!EM76)</f>
        <v>70</v>
      </c>
      <c r="S2225" s="944"/>
      <c r="T2225" s="270">
        <f>IF('statement of marks'!EN76="","",'statement of marks'!EN76)</f>
        <v>30</v>
      </c>
      <c r="U2225" s="277">
        <f>IF('statement of marks'!EO76="","",'statement of marks'!EO76)</f>
        <v>100</v>
      </c>
      <c r="V2225" s="279">
        <f>IF('statement of marks'!EP76="","",'statement of marks'!EP76)</f>
        <v>200</v>
      </c>
      <c r="W2225" s="270">
        <f>IF('statement of marks'!EQ76="","",'statement of marks'!EQ76)</f>
        <v>100</v>
      </c>
      <c r="X2225" s="271" t="str">
        <f>IF('statement of marks'!ER76="","",'statement of marks'!ER76)</f>
        <v>A</v>
      </c>
    </row>
    <row r="2226" spans="1:24" ht="15" customHeight="1">
      <c r="A2226" s="283"/>
      <c r="B2226" s="774" t="s">
        <v>173</v>
      </c>
      <c r="C2226" s="784"/>
      <c r="D2226" s="792" t="s">
        <v>168</v>
      </c>
      <c r="E2226" s="792"/>
      <c r="F2226" s="792"/>
      <c r="G2226" s="792" t="s">
        <v>169</v>
      </c>
      <c r="H2226" s="792"/>
      <c r="I2226" s="792"/>
      <c r="J2226" s="792" t="s">
        <v>178</v>
      </c>
      <c r="K2226" s="792"/>
      <c r="L2226" s="792"/>
      <c r="M2226" s="792" t="s">
        <v>170</v>
      </c>
      <c r="N2226" s="792"/>
      <c r="O2226" s="792"/>
      <c r="P2226" s="792"/>
      <c r="Q2226" s="792" t="s">
        <v>223</v>
      </c>
      <c r="R2226" s="792"/>
      <c r="S2226" s="792"/>
      <c r="T2226" s="792"/>
      <c r="U2226" s="280"/>
      <c r="V2226" s="792" t="s">
        <v>218</v>
      </c>
      <c r="W2226" s="792"/>
      <c r="X2226" s="827"/>
    </row>
    <row r="2227" spans="1:24" ht="15" customHeight="1">
      <c r="A2227" s="284"/>
      <c r="B2227" s="828" t="s">
        <v>167</v>
      </c>
      <c r="C2227" s="829"/>
      <c r="D2227" s="830">
        <f>IF('statement of marks'!EU$6="","",'statement of marks'!EU$6)</f>
        <v>20</v>
      </c>
      <c r="E2227" s="830"/>
      <c r="F2227" s="830"/>
      <c r="G2227" s="830">
        <f>IF('statement of marks'!EV$6="","",'statement of marks'!EV$6)</f>
        <v>20</v>
      </c>
      <c r="H2227" s="830"/>
      <c r="I2227" s="830"/>
      <c r="J2227" s="830">
        <f>IF('statement of marks'!EX$6="","",'statement of marks'!EX$6)</f>
        <v>20</v>
      </c>
      <c r="K2227" s="830"/>
      <c r="L2227" s="830"/>
      <c r="M2227" s="830">
        <f>IF('statement of marks'!EW$6="","",'statement of marks'!EW$6)</f>
        <v>20</v>
      </c>
      <c r="N2227" s="830"/>
      <c r="O2227" s="830"/>
      <c r="P2227" s="830"/>
      <c r="Q2227" s="830">
        <f>IF('statement of marks'!EY$6="","",'statement of marks'!EY$6)</f>
        <v>20</v>
      </c>
      <c r="R2227" s="830"/>
      <c r="S2227" s="830"/>
      <c r="T2227" s="830"/>
      <c r="U2227" s="289"/>
      <c r="V2227" s="272">
        <f>IF('statement of marks'!EZ$6="","",'statement of marks'!EZ$6)</f>
        <v>100</v>
      </c>
      <c r="W2227" s="272" t="s">
        <v>222</v>
      </c>
      <c r="X2227" s="276" t="s">
        <v>69</v>
      </c>
    </row>
    <row r="2228" spans="1:24" ht="15" customHeight="1">
      <c r="A2228" s="283"/>
      <c r="B2228" s="774" t="str">
        <f>IF('statement of marks'!$EU$3="","",'statement of marks'!$EU$3)</f>
        <v>WORK EXPERIENCE</v>
      </c>
      <c r="C2228" s="784"/>
      <c r="D2228" s="783">
        <f>IF('statement of marks'!EU76="","",'statement of marks'!EU76)</f>
        <v>20</v>
      </c>
      <c r="E2228" s="783"/>
      <c r="F2228" s="783"/>
      <c r="G2228" s="783">
        <f>IF('statement of marks'!EV76="","",'statement of marks'!EV76)</f>
        <v>20</v>
      </c>
      <c r="H2228" s="783"/>
      <c r="I2228" s="783"/>
      <c r="J2228" s="783">
        <f>IF('statement of marks'!EX76="","",'statement of marks'!EX76)</f>
        <v>20</v>
      </c>
      <c r="K2228" s="783"/>
      <c r="L2228" s="783"/>
      <c r="M2228" s="783">
        <f>IF('statement of marks'!EW76="","",'statement of marks'!EW76)</f>
        <v>20</v>
      </c>
      <c r="N2228" s="783"/>
      <c r="O2228" s="783"/>
      <c r="P2228" s="783"/>
      <c r="Q2228" s="783">
        <f>IF('statement of marks'!EY76="","",'statement of marks'!EY76)</f>
        <v>20</v>
      </c>
      <c r="R2228" s="783"/>
      <c r="S2228" s="783"/>
      <c r="T2228" s="783"/>
      <c r="U2228" s="280"/>
      <c r="V2228" s="280">
        <f>IF('statement of marks'!EZ76="","",'statement of marks'!EZ76)</f>
        <v>100</v>
      </c>
      <c r="W2228" s="280">
        <f>IF('statement of marks'!FA76="","",'statement of marks'!FA76)</f>
        <v>100</v>
      </c>
      <c r="X2228" s="281" t="str">
        <f>IF('statement of marks'!FB76="","",'statement of marks'!FB76)</f>
        <v>A</v>
      </c>
    </row>
    <row r="2229" spans="1:24" ht="15" customHeight="1">
      <c r="A2229" s="283"/>
      <c r="B2229" s="774" t="str">
        <f>IF('statement of marks'!$FE$3="","",'statement of marks'!$FE$3)</f>
        <v>ART EDUCATION</v>
      </c>
      <c r="C2229" s="784"/>
      <c r="D2229" s="783">
        <f>IF('statement of marks'!FE76="","",'statement of marks'!FE76)</f>
        <v>20</v>
      </c>
      <c r="E2229" s="783"/>
      <c r="F2229" s="783"/>
      <c r="G2229" s="783">
        <f>IF('statement of marks'!FF76="","",'statement of marks'!FF76)</f>
        <v>20</v>
      </c>
      <c r="H2229" s="783"/>
      <c r="I2229" s="783"/>
      <c r="J2229" s="783">
        <f>IF('statement of marks'!FH76="","",'statement of marks'!FH76)</f>
        <v>20</v>
      </c>
      <c r="K2229" s="783"/>
      <c r="L2229" s="783"/>
      <c r="M2229" s="783">
        <f>IF('statement of marks'!FG76="","",'statement of marks'!FG76)</f>
        <v>20</v>
      </c>
      <c r="N2229" s="783"/>
      <c r="O2229" s="783"/>
      <c r="P2229" s="783"/>
      <c r="Q2229" s="783">
        <f>IF('statement of marks'!FI76="","",'statement of marks'!FI76)</f>
        <v>20</v>
      </c>
      <c r="R2229" s="783"/>
      <c r="S2229" s="783"/>
      <c r="T2229" s="783"/>
      <c r="U2229" s="280"/>
      <c r="V2229" s="280">
        <f>IF('statement of marks'!FJ76="","",'statement of marks'!FJ76)</f>
        <v>100</v>
      </c>
      <c r="W2229" s="280">
        <f>IF('statement of marks'!FK76="","",'statement of marks'!FK76)</f>
        <v>100</v>
      </c>
      <c r="X2229" s="281" t="str">
        <f>IF('statement of marks'!FL76="","",'statement of marks'!FL76)</f>
        <v>A</v>
      </c>
    </row>
    <row r="2230" spans="1:24" ht="15" customHeight="1">
      <c r="A2230" s="283"/>
      <c r="B2230" s="774" t="str">
        <f>IF('statement of marks'!$FO$3="","",'statement of marks'!$FO$3)</f>
        <v>PHYSICIAL EDUCATION</v>
      </c>
      <c r="C2230" s="784"/>
      <c r="D2230" s="783">
        <f>IF('statement of marks'!FO76="","",'statement of marks'!FO76)</f>
        <v>20</v>
      </c>
      <c r="E2230" s="783"/>
      <c r="F2230" s="783"/>
      <c r="G2230" s="783">
        <f>IF('statement of marks'!FP76="","",'statement of marks'!FP76)</f>
        <v>20</v>
      </c>
      <c r="H2230" s="783"/>
      <c r="I2230" s="783"/>
      <c r="J2230" s="783">
        <f>IF('statement of marks'!FR76="","",'statement of marks'!FR76)</f>
        <v>20</v>
      </c>
      <c r="K2230" s="783"/>
      <c r="L2230" s="783"/>
      <c r="M2230" s="783">
        <f>IF('statement of marks'!FQ76="","",'statement of marks'!FQ76)</f>
        <v>20</v>
      </c>
      <c r="N2230" s="783"/>
      <c r="O2230" s="783"/>
      <c r="P2230" s="783"/>
      <c r="Q2230" s="783">
        <f>IF('statement of marks'!FS76="","",'statement of marks'!FS76)</f>
        <v>20</v>
      </c>
      <c r="R2230" s="783"/>
      <c r="S2230" s="783"/>
      <c r="T2230" s="783"/>
      <c r="U2230" s="280"/>
      <c r="V2230" s="280">
        <f>IF('statement of marks'!FT76="","",'statement of marks'!FT76)</f>
        <v>100</v>
      </c>
      <c r="W2230" s="280">
        <f>IF('statement of marks'!FU76="","",'statement of marks'!FU76)</f>
        <v>100</v>
      </c>
      <c r="X2230" s="281" t="str">
        <f>IF('statement of marks'!FV76="","",'statement of marks'!FV76)</f>
        <v>A</v>
      </c>
    </row>
    <row r="2231" spans="1:24" ht="15" customHeight="1">
      <c r="A2231" s="283"/>
      <c r="B2231" s="771" t="s">
        <v>174</v>
      </c>
      <c r="C2231" s="774"/>
      <c r="D2231" s="792" t="str">
        <f>details!$DZ$3</f>
        <v>AUGUST</v>
      </c>
      <c r="E2231" s="792"/>
      <c r="F2231" s="792"/>
      <c r="G2231" s="792" t="str">
        <f>details!$ED$3</f>
        <v>OCTOBER</v>
      </c>
      <c r="H2231" s="792"/>
      <c r="I2231" s="792"/>
      <c r="J2231" s="792" t="str">
        <f>details!$EL$3</f>
        <v>FEBURARY</v>
      </c>
      <c r="K2231" s="792"/>
      <c r="L2231" s="792"/>
      <c r="M2231" s="792" t="str">
        <f>details!$EH$3</f>
        <v>DECEMBER</v>
      </c>
      <c r="N2231" s="792"/>
      <c r="O2231" s="792"/>
      <c r="P2231" s="792"/>
      <c r="Q2231" s="792" t="str">
        <f>details!$EP$3</f>
        <v>GRAND TOAL</v>
      </c>
      <c r="R2231" s="792"/>
      <c r="S2231" s="792"/>
      <c r="T2231" s="792"/>
      <c r="U2231" s="759" t="s">
        <v>119</v>
      </c>
      <c r="V2231" s="760"/>
      <c r="W2231" s="760"/>
      <c r="X2231" s="761"/>
    </row>
    <row r="2232" spans="1:24" ht="15" customHeight="1">
      <c r="A2232" s="283"/>
      <c r="B2232" s="774" t="s">
        <v>176</v>
      </c>
      <c r="C2232" s="784"/>
      <c r="D2232" s="826" t="str">
        <f>IF(details!EA76="","",details!EA76)</f>
        <v/>
      </c>
      <c r="E2232" s="826"/>
      <c r="F2232" s="826"/>
      <c r="G2232" s="826" t="str">
        <f>IF(details!EE76="","",details!EE76)</f>
        <v/>
      </c>
      <c r="H2232" s="826"/>
      <c r="I2232" s="826"/>
      <c r="J2232" s="826" t="str">
        <f>IF(details!EM76="","",details!EM76)</f>
        <v/>
      </c>
      <c r="K2232" s="826"/>
      <c r="L2232" s="826"/>
      <c r="M2232" s="826" t="str">
        <f>IF(details!EI76="","",details!EI76)</f>
        <v/>
      </c>
      <c r="N2232" s="826"/>
      <c r="O2232" s="826"/>
      <c r="P2232" s="826"/>
      <c r="Q2232" s="826" t="str">
        <f>IF(details!EQ76="","",details!EQ76)</f>
        <v/>
      </c>
      <c r="R2232" s="826"/>
      <c r="S2232" s="826"/>
      <c r="T2232" s="826"/>
      <c r="U2232" s="762">
        <f>'statement of marks'!$HL$108</f>
        <v>45046</v>
      </c>
      <c r="V2232" s="763"/>
      <c r="W2232" s="763"/>
      <c r="X2232" s="764"/>
    </row>
    <row r="2233" spans="1:24" ht="15" customHeight="1">
      <c r="A2233" s="283"/>
      <c r="B2233" s="823" t="s">
        <v>175</v>
      </c>
      <c r="C2233" s="824"/>
      <c r="D2233" s="825" t="str">
        <f>IF(details!DZ76="","",details!DZ76)</f>
        <v/>
      </c>
      <c r="E2233" s="825"/>
      <c r="F2233" s="825"/>
      <c r="G2233" s="825" t="str">
        <f>IF(details!ED76="","",details!ED76)</f>
        <v/>
      </c>
      <c r="H2233" s="825"/>
      <c r="I2233" s="825"/>
      <c r="J2233" s="825" t="str">
        <f>IF(details!EL76="","",details!EL76)</f>
        <v/>
      </c>
      <c r="K2233" s="825"/>
      <c r="L2233" s="825"/>
      <c r="M2233" s="825" t="str">
        <f>IF(details!EH76="","",details!EH76)</f>
        <v/>
      </c>
      <c r="N2233" s="825"/>
      <c r="O2233" s="825"/>
      <c r="P2233" s="825"/>
      <c r="Q2233" s="825" t="str">
        <f>IF(details!EP76="","",details!EP76)</f>
        <v/>
      </c>
      <c r="R2233" s="825"/>
      <c r="S2233" s="825"/>
      <c r="T2233" s="825"/>
      <c r="U2233" s="759"/>
      <c r="V2233" s="760"/>
      <c r="W2233" s="760"/>
      <c r="X2233" s="761"/>
    </row>
    <row r="2234" spans="1:24" ht="15" customHeight="1">
      <c r="A2234" s="816"/>
      <c r="B2234" s="818" t="s">
        <v>235</v>
      </c>
      <c r="C2234" s="819"/>
      <c r="D2234" s="813" t="s">
        <v>190</v>
      </c>
      <c r="E2234" s="813"/>
      <c r="F2234" s="813"/>
      <c r="G2234" s="813" t="s">
        <v>191</v>
      </c>
      <c r="H2234" s="813"/>
      <c r="I2234" s="813"/>
      <c r="J2234" s="813" t="s">
        <v>148</v>
      </c>
      <c r="K2234" s="813"/>
      <c r="L2234" s="813"/>
      <c r="M2234" s="813" t="s">
        <v>224</v>
      </c>
      <c r="N2234" s="813"/>
      <c r="O2234" s="813"/>
      <c r="P2234" s="813"/>
      <c r="Q2234" s="822" t="s">
        <v>196</v>
      </c>
      <c r="R2234" s="822"/>
      <c r="S2234" s="822"/>
      <c r="T2234" s="822"/>
      <c r="U2234" s="813" t="s">
        <v>233</v>
      </c>
      <c r="V2234" s="813"/>
      <c r="W2234" s="813"/>
      <c r="X2234" s="815"/>
    </row>
    <row r="2235" spans="1:24" ht="15" customHeight="1">
      <c r="A2235" s="817"/>
      <c r="B2235" s="820"/>
      <c r="C2235" s="821"/>
      <c r="D2235" s="813">
        <f>'statement of marks'!HJ76</f>
        <v>1200</v>
      </c>
      <c r="E2235" s="813"/>
      <c r="F2235" s="813"/>
      <c r="G2235" s="813">
        <f>'statement of marks'!HK76</f>
        <v>1065</v>
      </c>
      <c r="H2235" s="813"/>
      <c r="I2235" s="813"/>
      <c r="J2235" s="814">
        <f>'statement of marks'!HL76</f>
        <v>88.75</v>
      </c>
      <c r="K2235" s="814"/>
      <c r="L2235" s="814"/>
      <c r="M2235" s="813" t="str">
        <f>'statement of marks'!HO76</f>
        <v>A</v>
      </c>
      <c r="N2235" s="813"/>
      <c r="O2235" s="813"/>
      <c r="P2235" s="813"/>
      <c r="Q2235" s="813">
        <f>'statement of marks'!HN76</f>
        <v>8.9999999999999947</v>
      </c>
      <c r="R2235" s="813"/>
      <c r="S2235" s="813"/>
      <c r="T2235" s="813"/>
      <c r="U2235" s="813" t="str">
        <f>'statement of marks'!HI76</f>
        <v>PASSED</v>
      </c>
      <c r="V2235" s="813"/>
      <c r="W2235" s="813"/>
      <c r="X2235" s="815"/>
    </row>
    <row r="2236" spans="1:24" ht="15" customHeight="1">
      <c r="A2236" s="283"/>
      <c r="B2236" s="811" t="s">
        <v>177</v>
      </c>
      <c r="C2236" s="812"/>
      <c r="D2236" s="792"/>
      <c r="E2236" s="792"/>
      <c r="F2236" s="792"/>
      <c r="G2236" s="792"/>
      <c r="H2236" s="792"/>
      <c r="I2236" s="792"/>
      <c r="J2236" s="792"/>
      <c r="K2236" s="792"/>
      <c r="L2236" s="792"/>
      <c r="M2236" s="792"/>
      <c r="N2236" s="792"/>
      <c r="O2236" s="792"/>
      <c r="P2236" s="792"/>
      <c r="Q2236" s="792"/>
      <c r="R2236" s="792"/>
      <c r="S2236" s="792"/>
      <c r="T2236" s="792"/>
      <c r="U2236" s="793"/>
      <c r="V2236" s="794"/>
      <c r="W2236" s="794"/>
      <c r="X2236" s="804"/>
    </row>
    <row r="2237" spans="1:24" ht="15" customHeight="1">
      <c r="A2237" s="283"/>
      <c r="B2237" s="809" t="s">
        <v>162</v>
      </c>
      <c r="C2237" s="810"/>
      <c r="D2237" s="792"/>
      <c r="E2237" s="792"/>
      <c r="F2237" s="792"/>
      <c r="G2237" s="792"/>
      <c r="H2237" s="792"/>
      <c r="I2237" s="792"/>
      <c r="J2237" s="792"/>
      <c r="K2237" s="792"/>
      <c r="L2237" s="792"/>
      <c r="M2237" s="792"/>
      <c r="N2237" s="792"/>
      <c r="O2237" s="792"/>
      <c r="P2237" s="792"/>
      <c r="Q2237" s="792"/>
      <c r="R2237" s="792"/>
      <c r="S2237" s="792"/>
      <c r="T2237" s="792"/>
      <c r="U2237" s="796"/>
      <c r="V2237" s="797"/>
      <c r="W2237" s="797"/>
      <c r="X2237" s="805"/>
    </row>
    <row r="2238" spans="1:24" ht="15" customHeight="1">
      <c r="A2238" s="283"/>
      <c r="B2238" s="811" t="s">
        <v>163</v>
      </c>
      <c r="C2238" s="812"/>
      <c r="D2238" s="792"/>
      <c r="E2238" s="792"/>
      <c r="F2238" s="792"/>
      <c r="G2238" s="792"/>
      <c r="H2238" s="792"/>
      <c r="I2238" s="792"/>
      <c r="J2238" s="792"/>
      <c r="K2238" s="792"/>
      <c r="L2238" s="792"/>
      <c r="M2238" s="792"/>
      <c r="N2238" s="792"/>
      <c r="O2238" s="792"/>
      <c r="P2238" s="792"/>
      <c r="Q2238" s="793" t="s">
        <v>225</v>
      </c>
      <c r="R2238" s="794"/>
      <c r="S2238" s="794"/>
      <c r="T2238" s="795"/>
      <c r="U2238" s="806"/>
      <c r="V2238" s="807"/>
      <c r="W2238" s="807"/>
      <c r="X2238" s="808"/>
    </row>
    <row r="2239" spans="1:24" ht="15" customHeight="1">
      <c r="A2239" s="283"/>
      <c r="B2239" s="802" t="s">
        <v>164</v>
      </c>
      <c r="C2239" s="803"/>
      <c r="D2239" s="792"/>
      <c r="E2239" s="792"/>
      <c r="F2239" s="792"/>
      <c r="G2239" s="792"/>
      <c r="H2239" s="792"/>
      <c r="I2239" s="792"/>
      <c r="J2239" s="792"/>
      <c r="K2239" s="792"/>
      <c r="L2239" s="792"/>
      <c r="M2239" s="792"/>
      <c r="N2239" s="792"/>
      <c r="O2239" s="792"/>
      <c r="P2239" s="792"/>
      <c r="Q2239" s="796"/>
      <c r="R2239" s="797"/>
      <c r="S2239" s="797"/>
      <c r="T2239" s="798"/>
      <c r="U2239" s="785" t="s">
        <v>164</v>
      </c>
      <c r="V2239" s="785"/>
      <c r="W2239" s="785"/>
      <c r="X2239" s="786"/>
    </row>
    <row r="2240" spans="1:24" ht="15" customHeight="1" thickBot="1">
      <c r="A2240" s="282"/>
      <c r="B2240" s="787" t="s">
        <v>226</v>
      </c>
      <c r="C2240" s="788"/>
      <c r="D2240" s="789"/>
      <c r="E2240" s="789"/>
      <c r="F2240" s="789"/>
      <c r="G2240" s="789"/>
      <c r="H2240" s="789"/>
      <c r="I2240" s="789"/>
      <c r="J2240" s="789"/>
      <c r="K2240" s="789"/>
      <c r="L2240" s="789"/>
      <c r="M2240" s="789"/>
      <c r="N2240" s="789"/>
      <c r="O2240" s="789"/>
      <c r="P2240" s="789"/>
      <c r="Q2240" s="799"/>
      <c r="R2240" s="800"/>
      <c r="S2240" s="800"/>
      <c r="T2240" s="801"/>
      <c r="U2240" s="790" t="s">
        <v>180</v>
      </c>
      <c r="V2240" s="790"/>
      <c r="W2240" s="790"/>
      <c r="X2240" s="791"/>
    </row>
    <row r="2241" spans="1:24" ht="15" customHeight="1">
      <c r="A2241" s="285"/>
      <c r="B2241" s="765" t="s">
        <v>179</v>
      </c>
      <c r="C2241" s="766"/>
      <c r="D2241" s="766"/>
      <c r="E2241" s="766"/>
      <c r="F2241" s="766"/>
      <c r="G2241" s="766"/>
      <c r="H2241" s="766"/>
      <c r="I2241" s="766"/>
      <c r="J2241" s="766"/>
      <c r="K2241" s="766"/>
      <c r="L2241" s="766"/>
      <c r="M2241" s="766"/>
      <c r="N2241" s="766"/>
      <c r="O2241" s="766"/>
      <c r="P2241" s="766"/>
      <c r="Q2241" s="766"/>
      <c r="R2241" s="766"/>
      <c r="S2241" s="766"/>
      <c r="T2241" s="766"/>
      <c r="U2241" s="766"/>
      <c r="V2241" s="766"/>
      <c r="W2241" s="766"/>
      <c r="X2241" s="767"/>
    </row>
    <row r="2242" spans="1:24" ht="15" customHeight="1">
      <c r="A2242" s="283"/>
      <c r="B2242" s="768" t="str">
        <f>IF('statement of marks'!$A$1="","",'statement of marks'!$A$1)</f>
        <v>GOVT. HR. SEC. SCHOOL, MARJEEVI, NIMBAHERA</v>
      </c>
      <c r="C2242" s="769"/>
      <c r="D2242" s="769"/>
      <c r="E2242" s="769"/>
      <c r="F2242" s="769"/>
      <c r="G2242" s="769"/>
      <c r="H2242" s="769"/>
      <c r="I2242" s="769"/>
      <c r="J2242" s="769"/>
      <c r="K2242" s="769"/>
      <c r="L2242" s="769"/>
      <c r="M2242" s="769"/>
      <c r="N2242" s="769"/>
      <c r="O2242" s="769"/>
      <c r="P2242" s="769"/>
      <c r="Q2242" s="769"/>
      <c r="R2242" s="769"/>
      <c r="S2242" s="769"/>
      <c r="T2242" s="769"/>
      <c r="U2242" s="769"/>
      <c r="V2242" s="769"/>
      <c r="W2242" s="769"/>
      <c r="X2242" s="770"/>
    </row>
    <row r="2243" spans="1:24" ht="15" customHeight="1">
      <c r="A2243" s="283"/>
      <c r="B2243" s="771" t="s">
        <v>118</v>
      </c>
      <c r="C2243" s="771"/>
      <c r="D2243" s="771" t="str">
        <f>IF('statement of marks'!$H$3="","",'statement of marks'!$H$3)</f>
        <v>2022-23</v>
      </c>
      <c r="E2243" s="771"/>
      <c r="F2243" s="771"/>
      <c r="G2243" s="771"/>
      <c r="H2243" s="771"/>
      <c r="I2243" s="771"/>
      <c r="J2243" s="771"/>
      <c r="K2243" s="771"/>
      <c r="L2243" s="771"/>
      <c r="M2243" s="771"/>
      <c r="N2243" s="771"/>
      <c r="O2243" s="771"/>
      <c r="P2243" s="771"/>
      <c r="Q2243" s="771"/>
      <c r="R2243" s="771"/>
      <c r="S2243" s="771"/>
      <c r="T2243" s="771"/>
      <c r="U2243" s="771"/>
      <c r="V2243" s="771"/>
      <c r="W2243" s="771"/>
      <c r="X2243" s="772"/>
    </row>
    <row r="2244" spans="1:24" ht="15" customHeight="1">
      <c r="A2244" s="283"/>
      <c r="B2244" s="771" t="s">
        <v>158</v>
      </c>
      <c r="C2244" s="771"/>
      <c r="D2244" s="771" t="str">
        <f>IF('statement of marks'!I77="","",'statement of marks'!I77)</f>
        <v>A71</v>
      </c>
      <c r="E2244" s="771"/>
      <c r="F2244" s="771"/>
      <c r="G2244" s="771"/>
      <c r="H2244" s="771"/>
      <c r="I2244" s="771"/>
      <c r="J2244" s="771"/>
      <c r="K2244" s="771"/>
      <c r="L2244" s="771"/>
      <c r="M2244" s="771"/>
      <c r="N2244" s="771"/>
      <c r="O2244" s="771"/>
      <c r="P2244" s="771"/>
      <c r="Q2244" s="771"/>
      <c r="R2244" s="771"/>
      <c r="S2244" s="771"/>
      <c r="T2244" s="771"/>
      <c r="U2244" s="771"/>
      <c r="V2244" s="771"/>
      <c r="W2244" s="771"/>
      <c r="X2244" s="772"/>
    </row>
    <row r="2245" spans="1:24" ht="15" customHeight="1">
      <c r="A2245" s="283"/>
      <c r="B2245" s="771" t="s">
        <v>20</v>
      </c>
      <c r="C2245" s="771"/>
      <c r="D2245" s="771" t="str">
        <f>IF('statement of marks'!J77="","",'statement of marks'!J77)</f>
        <v>B71</v>
      </c>
      <c r="E2245" s="771"/>
      <c r="F2245" s="771"/>
      <c r="G2245" s="771"/>
      <c r="H2245" s="771"/>
      <c r="I2245" s="771"/>
      <c r="J2245" s="771"/>
      <c r="K2245" s="771"/>
      <c r="L2245" s="771"/>
      <c r="M2245" s="771"/>
      <c r="N2245" s="771"/>
      <c r="O2245" s="771"/>
      <c r="P2245" s="771"/>
      <c r="Q2245" s="771"/>
      <c r="R2245" s="771"/>
      <c r="S2245" s="771"/>
      <c r="T2245" s="771"/>
      <c r="U2245" s="771"/>
      <c r="V2245" s="771"/>
      <c r="W2245" s="771"/>
      <c r="X2245" s="772"/>
    </row>
    <row r="2246" spans="1:24" ht="15" customHeight="1">
      <c r="A2246" s="283"/>
      <c r="B2246" s="773" t="s">
        <v>21</v>
      </c>
      <c r="C2246" s="773"/>
      <c r="D2246" s="773" t="str">
        <f>IF('statement of marks'!K77="","",'statement of marks'!K77)</f>
        <v>C71</v>
      </c>
      <c r="E2246" s="773"/>
      <c r="F2246" s="773"/>
      <c r="G2246" s="771"/>
      <c r="H2246" s="771"/>
      <c r="I2246" s="771"/>
      <c r="J2246" s="771"/>
      <c r="K2246" s="771"/>
      <c r="L2246" s="771"/>
      <c r="M2246" s="771"/>
      <c r="N2246" s="771"/>
      <c r="O2246" s="771"/>
      <c r="P2246" s="771"/>
      <c r="Q2246" s="771"/>
      <c r="R2246" s="771"/>
      <c r="S2246" s="771"/>
      <c r="T2246" s="771"/>
      <c r="U2246" s="771"/>
      <c r="V2246" s="771"/>
      <c r="W2246" s="771"/>
      <c r="X2246" s="772"/>
    </row>
    <row r="2247" spans="1:24" ht="15" customHeight="1">
      <c r="A2247" s="283"/>
      <c r="B2247" s="771" t="s">
        <v>159</v>
      </c>
      <c r="C2247" s="771"/>
      <c r="D2247" s="771" t="str">
        <f>IF('statement of marks'!$G$3="","",'statement of marks'!$G$3)</f>
        <v>6 A</v>
      </c>
      <c r="E2247" s="771"/>
      <c r="F2247" s="774"/>
      <c r="G2247" s="775" t="s">
        <v>160</v>
      </c>
      <c r="H2247" s="775"/>
      <c r="I2247" s="775"/>
      <c r="J2247" s="775">
        <f>IF('statement of marks'!D77="","",'statement of marks'!D77)</f>
        <v>871</v>
      </c>
      <c r="K2247" s="775"/>
      <c r="L2247" s="775"/>
      <c r="M2247" s="776" t="s">
        <v>79</v>
      </c>
      <c r="N2247" s="938"/>
      <c r="O2247" s="775"/>
      <c r="P2247" s="775"/>
      <c r="Q2247" s="775" t="str">
        <f>IF('statement of marks'!F77="","",'statement of marks'!F77)</f>
        <v/>
      </c>
      <c r="R2247" s="775"/>
      <c r="S2247" s="775"/>
      <c r="T2247" s="777"/>
      <c r="U2247" s="778" t="str">
        <f>IF('statement of marks'!$I$3="","",'statement of marks'!$I$3)</f>
        <v>SCHOOL DISE CODE</v>
      </c>
      <c r="V2247" s="779"/>
      <c r="W2247" s="779"/>
      <c r="X2247" s="780"/>
    </row>
    <row r="2248" spans="1:24" ht="15" customHeight="1">
      <c r="A2248" s="283"/>
      <c r="B2248" s="263" t="s">
        <v>172</v>
      </c>
      <c r="C2248" s="264"/>
      <c r="D2248" s="781" t="str">
        <f>IF('statement of marks'!G77="","",'statement of marks'!G77)</f>
        <v/>
      </c>
      <c r="E2248" s="782"/>
      <c r="F2248" s="782"/>
      <c r="G2248" s="834" t="str">
        <f>IF('statement of marks'!H77="","",'statement of marks'!H77)</f>
        <v/>
      </c>
      <c r="H2248" s="834"/>
      <c r="I2248" s="834"/>
      <c r="J2248" s="834"/>
      <c r="K2248" s="834"/>
      <c r="L2248" s="834"/>
      <c r="M2248" s="834"/>
      <c r="N2248" s="834"/>
      <c r="O2248" s="834"/>
      <c r="P2248" s="834"/>
      <c r="Q2248" s="834"/>
      <c r="R2248" s="834"/>
      <c r="S2248" s="834"/>
      <c r="T2248" s="835"/>
      <c r="U2248" s="774" t="str">
        <f>IF('statement of marks'!$J$3="","",'statement of marks'!$J$3)</f>
        <v>08291009401</v>
      </c>
      <c r="V2248" s="784"/>
      <c r="W2248" s="784"/>
      <c r="X2248" s="836"/>
    </row>
    <row r="2249" spans="1:24" ht="15" customHeight="1">
      <c r="A2249" s="283"/>
      <c r="B2249" s="265" t="s">
        <v>161</v>
      </c>
      <c r="C2249" s="266" t="s">
        <v>166</v>
      </c>
      <c r="D2249" s="837" t="s">
        <v>168</v>
      </c>
      <c r="E2249" s="837"/>
      <c r="F2249" s="837"/>
      <c r="G2249" s="837" t="s">
        <v>169</v>
      </c>
      <c r="H2249" s="837"/>
      <c r="I2249" s="837"/>
      <c r="J2249" s="837" t="s">
        <v>170</v>
      </c>
      <c r="K2249" s="837"/>
      <c r="L2249" s="837"/>
      <c r="M2249" s="838" t="s">
        <v>171</v>
      </c>
      <c r="N2249" s="838"/>
      <c r="O2249" s="838"/>
      <c r="P2249" s="838"/>
      <c r="Q2249" s="839" t="s">
        <v>217</v>
      </c>
      <c r="R2249" s="841" t="s">
        <v>91</v>
      </c>
      <c r="S2249" s="841"/>
      <c r="T2249" s="841"/>
      <c r="U2249" s="842"/>
      <c r="V2249" s="783" t="s">
        <v>218</v>
      </c>
      <c r="W2249" s="783"/>
      <c r="X2249" s="831"/>
    </row>
    <row r="2250" spans="1:24" ht="15" customHeight="1">
      <c r="A2250" s="283"/>
      <c r="B2250" s="265"/>
      <c r="C2250" s="266"/>
      <c r="D2250" s="267" t="s">
        <v>219</v>
      </c>
      <c r="E2250" s="267" t="s">
        <v>220</v>
      </c>
      <c r="F2250" s="268" t="s">
        <v>221</v>
      </c>
      <c r="G2250" s="267" t="s">
        <v>219</v>
      </c>
      <c r="H2250" s="267" t="s">
        <v>220</v>
      </c>
      <c r="I2250" s="268" t="s">
        <v>221</v>
      </c>
      <c r="J2250" s="267" t="s">
        <v>219</v>
      </c>
      <c r="K2250" s="267" t="s">
        <v>220</v>
      </c>
      <c r="L2250" s="268" t="s">
        <v>221</v>
      </c>
      <c r="M2250" s="267" t="s">
        <v>219</v>
      </c>
      <c r="N2250" s="943" t="s">
        <v>332</v>
      </c>
      <c r="O2250" s="267" t="s">
        <v>220</v>
      </c>
      <c r="P2250" s="268" t="s">
        <v>221</v>
      </c>
      <c r="Q2250" s="840"/>
      <c r="R2250" s="267" t="s">
        <v>219</v>
      </c>
      <c r="S2250" s="943" t="s">
        <v>332</v>
      </c>
      <c r="T2250" s="267" t="s">
        <v>220</v>
      </c>
      <c r="U2250" s="268" t="s">
        <v>221</v>
      </c>
      <c r="V2250" s="269" t="s">
        <v>26</v>
      </c>
      <c r="W2250" s="270" t="s">
        <v>222</v>
      </c>
      <c r="X2250" s="271" t="s">
        <v>69</v>
      </c>
    </row>
    <row r="2251" spans="1:24" ht="15" customHeight="1">
      <c r="A2251" s="284"/>
      <c r="B2251" s="832" t="s">
        <v>167</v>
      </c>
      <c r="C2251" s="833"/>
      <c r="D2251" s="272">
        <f>IF('statement of marks'!L$6="","",'statement of marks'!L$6)</f>
        <v>5</v>
      </c>
      <c r="E2251" s="272">
        <f>IF('statement of marks'!M$6="","",'statement of marks'!M$6)</f>
        <v>5</v>
      </c>
      <c r="F2251" s="273">
        <f>IF('statement of marks'!N$6="","",'statement of marks'!N$6)</f>
        <v>10</v>
      </c>
      <c r="G2251" s="272">
        <f>IF('statement of marks'!O$6="","",'statement of marks'!O$6)</f>
        <v>5</v>
      </c>
      <c r="H2251" s="272">
        <f>IF('statement of marks'!P$6="","",'statement of marks'!P$6)</f>
        <v>5</v>
      </c>
      <c r="I2251" s="273">
        <f>IF('statement of marks'!Q$6="","",'statement of marks'!Q$6)</f>
        <v>10</v>
      </c>
      <c r="J2251" s="272">
        <f>IF('statement of marks'!R$6="","",'statement of marks'!R$6)</f>
        <v>5</v>
      </c>
      <c r="K2251" s="272">
        <f>IF('statement of marks'!S$6="","",'statement of marks'!S$6)</f>
        <v>5</v>
      </c>
      <c r="L2251" s="273">
        <f>IF('statement of marks'!T$6="","",'statement of marks'!T$6)</f>
        <v>10</v>
      </c>
      <c r="M2251" s="272">
        <f>IF('statement of marks'!V$6="","",'statement of marks'!V$6)</f>
        <v>30</v>
      </c>
      <c r="N2251" s="944">
        <f>IF('statement of marks'!W$6="","",'statement of marks'!W$6)</f>
        <v>30</v>
      </c>
      <c r="O2251" s="272">
        <f>IF('statement of marks'!X$6="","",'statement of marks'!X$6)</f>
        <v>10</v>
      </c>
      <c r="P2251" s="273">
        <f>IF('statement of marks'!Y$6="","",'statement of marks'!Y$6)</f>
        <v>70</v>
      </c>
      <c r="Q2251" s="274">
        <f>IF('statement of marks'!Z$6="","",'statement of marks'!Z$6)</f>
        <v>100</v>
      </c>
      <c r="R2251" s="272">
        <f>IF('statement of marks'!AA$6="","",'statement of marks'!AA$6)</f>
        <v>40</v>
      </c>
      <c r="S2251" s="944">
        <f>IF('statement of marks'!AB$6="","",'statement of marks'!AB$6)</f>
        <v>40</v>
      </c>
      <c r="T2251" s="272">
        <f>IF('statement of marks'!AC$6="","",'statement of marks'!AC$6)</f>
        <v>20</v>
      </c>
      <c r="U2251" s="273">
        <f>IF('statement of marks'!AD$6="","",'statement of marks'!AD$6)</f>
        <v>100</v>
      </c>
      <c r="V2251" s="275">
        <f>IF('statement of marks'!AE$6="","",'statement of marks'!AE$6)</f>
        <v>200</v>
      </c>
      <c r="W2251" s="272" t="str">
        <f>IF('statement of marks'!AF$6="","",'statement of marks'!AF$6)</f>
        <v/>
      </c>
      <c r="X2251" s="276" t="str">
        <f>IF('statement of marks'!AG$6="","",'statement of marks'!AG$6)</f>
        <v/>
      </c>
    </row>
    <row r="2252" spans="1:24" ht="15" customHeight="1">
      <c r="A2252" s="283"/>
      <c r="B2252" s="774" t="str">
        <f>IF('statement of marks'!$L$3="","",'statement of marks'!$L$3)</f>
        <v>HINDI</v>
      </c>
      <c r="C2252" s="784"/>
      <c r="D2252" s="270">
        <f>IF('statement of marks'!L77="","",'statement of marks'!L77)</f>
        <v>5</v>
      </c>
      <c r="E2252" s="270">
        <f>IF('statement of marks'!M77="","",'statement of marks'!M77)</f>
        <v>5</v>
      </c>
      <c r="F2252" s="277">
        <f>IF('statement of marks'!N77="","",'statement of marks'!N77)</f>
        <v>10</v>
      </c>
      <c r="G2252" s="270">
        <f>IF('statement of marks'!O77="","",'statement of marks'!O77)</f>
        <v>5</v>
      </c>
      <c r="H2252" s="270">
        <f>IF('statement of marks'!P77="","",'statement of marks'!P77)</f>
        <v>5</v>
      </c>
      <c r="I2252" s="277">
        <f>IF('statement of marks'!Q77="","",'statement of marks'!Q77)</f>
        <v>10</v>
      </c>
      <c r="J2252" s="270">
        <f>IF('statement of marks'!R77="","",'statement of marks'!R77)</f>
        <v>5</v>
      </c>
      <c r="K2252" s="270">
        <f>IF('statement of marks'!S77="","",'statement of marks'!S77)</f>
        <v>5</v>
      </c>
      <c r="L2252" s="277">
        <f>IF('statement of marks'!T77="","",'statement of marks'!T77)</f>
        <v>10</v>
      </c>
      <c r="M2252" s="270">
        <f>IF('statement of marks'!V77="","",'statement of marks'!V77)</f>
        <v>30</v>
      </c>
      <c r="N2252" s="944">
        <f>IF('statement of marks'!W77="","",'statement of marks'!W77)</f>
        <v>30</v>
      </c>
      <c r="O2252" s="270">
        <f>IF('statement of marks'!X77="","",'statement of marks'!X77)</f>
        <v>10</v>
      </c>
      <c r="P2252" s="277">
        <f>IF('statement of marks'!Y77="","",'statement of marks'!Y77)</f>
        <v>70</v>
      </c>
      <c r="Q2252" s="278">
        <f>IF('statement of marks'!Z77="","",'statement of marks'!Z77)</f>
        <v>100</v>
      </c>
      <c r="R2252" s="270">
        <f>IF('statement of marks'!AA77="","",'statement of marks'!AA77)</f>
        <v>30</v>
      </c>
      <c r="S2252" s="944">
        <f>IF('statement of marks'!AB77="","",'statement of marks'!AB77)</f>
        <v>30</v>
      </c>
      <c r="T2252" s="270">
        <f>IF('statement of marks'!AC77="","",'statement of marks'!AC77)</f>
        <v>20</v>
      </c>
      <c r="U2252" s="277">
        <f>IF('statement of marks'!AD77="","",'statement of marks'!AD77)</f>
        <v>80</v>
      </c>
      <c r="V2252" s="279">
        <f>IF('statement of marks'!AE77="","",'statement of marks'!AE77)</f>
        <v>180</v>
      </c>
      <c r="W2252" s="270">
        <f>IF('statement of marks'!AF77="","",'statement of marks'!AF77)</f>
        <v>90</v>
      </c>
      <c r="X2252" s="271" t="str">
        <f>IF('statement of marks'!AG77="","",'statement of marks'!AG77)</f>
        <v>A</v>
      </c>
    </row>
    <row r="2253" spans="1:24" ht="15" customHeight="1">
      <c r="A2253" s="283"/>
      <c r="B2253" s="774" t="str">
        <f>IF('statement of marks'!$AJ$3="","",'statement of marks'!$AJ$3)</f>
        <v>ENGLISH</v>
      </c>
      <c r="C2253" s="784"/>
      <c r="D2253" s="270">
        <f>IF('statement of marks'!AJ77="","",'statement of marks'!AJ77)</f>
        <v>5</v>
      </c>
      <c r="E2253" s="270">
        <f>IF('statement of marks'!AK77="","",'statement of marks'!AK77)</f>
        <v>5</v>
      </c>
      <c r="F2253" s="277">
        <f>IF('statement of marks'!AL77="","",'statement of marks'!AL77)</f>
        <v>10</v>
      </c>
      <c r="G2253" s="270">
        <f>IF('statement of marks'!AM77="","",'statement of marks'!AM77)</f>
        <v>5</v>
      </c>
      <c r="H2253" s="270">
        <f>IF('statement of marks'!AN77="","",'statement of marks'!AN77)</f>
        <v>5</v>
      </c>
      <c r="I2253" s="277">
        <f>IF('statement of marks'!AO77="","",'statement of marks'!AO77)</f>
        <v>10</v>
      </c>
      <c r="J2253" s="270">
        <f>IF('statement of marks'!AP77="","",'statement of marks'!AP77)</f>
        <v>5</v>
      </c>
      <c r="K2253" s="270">
        <f>IF('statement of marks'!AQ77="","",'statement of marks'!AQ77)</f>
        <v>5</v>
      </c>
      <c r="L2253" s="277">
        <f>IF('statement of marks'!AR77="","",'statement of marks'!AR77)</f>
        <v>10</v>
      </c>
      <c r="M2253" s="270">
        <f>IF('statement of marks'!AT77="","",'statement of marks'!AT77)</f>
        <v>30</v>
      </c>
      <c r="N2253" s="944">
        <f>IF('statement of marks'!AU77="","",'statement of marks'!AU77)</f>
        <v>30</v>
      </c>
      <c r="O2253" s="270">
        <f>IF('statement of marks'!AV77="","",'statement of marks'!AV77)</f>
        <v>10</v>
      </c>
      <c r="P2253" s="277">
        <f>IF('statement of marks'!AW77="","",'statement of marks'!AW77)</f>
        <v>70</v>
      </c>
      <c r="Q2253" s="278">
        <f>IF('statement of marks'!AX77="","",'statement of marks'!AX77)</f>
        <v>100</v>
      </c>
      <c r="R2253" s="270">
        <f>IF('statement of marks'!AY77="","",'statement of marks'!AY77)</f>
        <v>30</v>
      </c>
      <c r="S2253" s="944">
        <f>IF('statement of marks'!AZ77="","",'statement of marks'!AZ77)</f>
        <v>30</v>
      </c>
      <c r="T2253" s="270">
        <f>IF('statement of marks'!BA77="","",'statement of marks'!BA77)</f>
        <v>20</v>
      </c>
      <c r="U2253" s="277">
        <f>IF('statement of marks'!BB77="","",'statement of marks'!BB77)</f>
        <v>80</v>
      </c>
      <c r="V2253" s="279">
        <f>IF('statement of marks'!BC77="","",'statement of marks'!BC77)</f>
        <v>180</v>
      </c>
      <c r="W2253" s="270">
        <f>IF('statement of marks'!BD77="","",'statement of marks'!BD77)</f>
        <v>90</v>
      </c>
      <c r="X2253" s="271" t="str">
        <f>IF('statement of marks'!BE77="","",'statement of marks'!BE77)</f>
        <v>A</v>
      </c>
    </row>
    <row r="2254" spans="1:24" ht="15" customHeight="1">
      <c r="A2254" s="283"/>
      <c r="B2254" s="774" t="str">
        <f>IF('statement of marks'!BH77="s","SANSKRIT",IF('statement of marks'!BH77="u","URDU",IF('statement of marks'!BH77="g","GUJRATI",IF('statement of marks'!BH77="p","PUNJABI",IF('statement of marks'!BH77="sd","fla/kh","THIRD LANGUAGE")))))</f>
        <v>SANSKRIT</v>
      </c>
      <c r="C2254" s="784"/>
      <c r="D2254" s="270">
        <f>IF('statement of marks'!BI77="","",'statement of marks'!BI77)</f>
        <v>5</v>
      </c>
      <c r="E2254" s="270">
        <f>IF('statement of marks'!BJ77="","",'statement of marks'!BJ77)</f>
        <v>5</v>
      </c>
      <c r="F2254" s="277">
        <f>IF('statement of marks'!BK77="","",'statement of marks'!BK77)</f>
        <v>10</v>
      </c>
      <c r="G2254" s="270">
        <f>IF('statement of marks'!BL77="","",'statement of marks'!BL77)</f>
        <v>5</v>
      </c>
      <c r="H2254" s="270">
        <f>IF('statement of marks'!BM77="","",'statement of marks'!BM77)</f>
        <v>5</v>
      </c>
      <c r="I2254" s="277">
        <f>IF('statement of marks'!BN77="","",'statement of marks'!BN77)</f>
        <v>10</v>
      </c>
      <c r="J2254" s="270">
        <f>IF('statement of marks'!BO77="","",'statement of marks'!BO77)</f>
        <v>5</v>
      </c>
      <c r="K2254" s="270">
        <f>IF('statement of marks'!BP77="","",'statement of marks'!BP77)</f>
        <v>5</v>
      </c>
      <c r="L2254" s="277">
        <f>IF('statement of marks'!BQ77="","",'statement of marks'!BQ77)</f>
        <v>10</v>
      </c>
      <c r="M2254" s="270">
        <f>IF('statement of marks'!BS77="","",'statement of marks'!BS77)</f>
        <v>50</v>
      </c>
      <c r="N2254" s="944"/>
      <c r="O2254" s="270">
        <f>IF('statement of marks'!BT77="","",'statement of marks'!BT77)</f>
        <v>20</v>
      </c>
      <c r="P2254" s="277">
        <f>IF('statement of marks'!BU77="","",'statement of marks'!BU77)</f>
        <v>70</v>
      </c>
      <c r="Q2254" s="278">
        <f>IF('statement of marks'!BV77="","",'statement of marks'!BV77)</f>
        <v>100</v>
      </c>
      <c r="R2254" s="270">
        <f>IF('statement of marks'!BW77="","",'statement of marks'!BW77)</f>
        <v>70</v>
      </c>
      <c r="S2254" s="944"/>
      <c r="T2254" s="270">
        <f>IF('statement of marks'!BX77="","",'statement of marks'!BX77)</f>
        <v>30</v>
      </c>
      <c r="U2254" s="277">
        <f>IF('statement of marks'!BY77="","",'statement of marks'!BY77)</f>
        <v>100</v>
      </c>
      <c r="V2254" s="279">
        <f>IF('statement of marks'!BZ77="","",'statement of marks'!BZ77)</f>
        <v>200</v>
      </c>
      <c r="W2254" s="270">
        <f>IF('statement of marks'!CA77="","",'statement of marks'!CA77)</f>
        <v>100</v>
      </c>
      <c r="X2254" s="271" t="str">
        <f>IF('statement of marks'!CB77="","",'statement of marks'!CB77)</f>
        <v>A</v>
      </c>
    </row>
    <row r="2255" spans="1:24" ht="15" customHeight="1">
      <c r="A2255" s="283"/>
      <c r="B2255" s="774" t="str">
        <f>IF('statement of marks'!$CE$3="","",'statement of marks'!$CE$3)</f>
        <v>MATHEMATICS</v>
      </c>
      <c r="C2255" s="784"/>
      <c r="D2255" s="270">
        <f>IF('statement of marks'!CE77="","",'statement of marks'!CE77)</f>
        <v>5</v>
      </c>
      <c r="E2255" s="270">
        <f>IF('statement of marks'!CF77="","",'statement of marks'!CF77)</f>
        <v>5</v>
      </c>
      <c r="F2255" s="277">
        <f>IF('statement of marks'!CG77="","",'statement of marks'!CG77)</f>
        <v>10</v>
      </c>
      <c r="G2255" s="270">
        <f>IF('statement of marks'!CH77="","",'statement of marks'!CH77)</f>
        <v>5</v>
      </c>
      <c r="H2255" s="270">
        <f>IF('statement of marks'!CI77="","",'statement of marks'!CI77)</f>
        <v>5</v>
      </c>
      <c r="I2255" s="277">
        <f>IF('statement of marks'!CJ77="","",'statement of marks'!CJ77)</f>
        <v>10</v>
      </c>
      <c r="J2255" s="270">
        <f>IF('statement of marks'!CK77="","",'statement of marks'!CK77)</f>
        <v>5</v>
      </c>
      <c r="K2255" s="270">
        <f>IF('statement of marks'!CL77="","",'statement of marks'!CL77)</f>
        <v>5</v>
      </c>
      <c r="L2255" s="277">
        <f>IF('statement of marks'!CM77="","",'statement of marks'!CM77)</f>
        <v>10</v>
      </c>
      <c r="M2255" s="270">
        <f>IF('statement of marks'!CO77="","",'statement of marks'!CO77)</f>
        <v>30</v>
      </c>
      <c r="N2255" s="944">
        <f>IF('statement of marks'!CP77="","",'statement of marks'!CP77)</f>
        <v>30</v>
      </c>
      <c r="O2255" s="270">
        <f>IF('statement of marks'!CQ77="","",'statement of marks'!CQ77)</f>
        <v>10</v>
      </c>
      <c r="P2255" s="277">
        <f>IF('statement of marks'!CR77="","",'statement of marks'!CR77)</f>
        <v>70</v>
      </c>
      <c r="Q2255" s="278">
        <f>IF('statement of marks'!CS77="","",'statement of marks'!CS77)</f>
        <v>100</v>
      </c>
      <c r="R2255" s="270">
        <f>IF('statement of marks'!CT77="","",'statement of marks'!CT77)</f>
        <v>30</v>
      </c>
      <c r="S2255" s="944">
        <f>IF('statement of marks'!CU77="","",'statement of marks'!CU77)</f>
        <v>30</v>
      </c>
      <c r="T2255" s="270">
        <f>IF('statement of marks'!CV77="","",'statement of marks'!CV77)</f>
        <v>20</v>
      </c>
      <c r="U2255" s="277">
        <f>IF('statement of marks'!CW77="","",'statement of marks'!CW77)</f>
        <v>80</v>
      </c>
      <c r="V2255" s="279">
        <f>IF('statement of marks'!CX77="","",'statement of marks'!CX77)</f>
        <v>180</v>
      </c>
      <c r="W2255" s="270">
        <f>IF('statement of marks'!CY77="","",'statement of marks'!CY77)</f>
        <v>90</v>
      </c>
      <c r="X2255" s="271" t="str">
        <f>IF('statement of marks'!CZ77="","",'statement of marks'!CZ77)</f>
        <v>A</v>
      </c>
    </row>
    <row r="2256" spans="1:24" ht="15" customHeight="1">
      <c r="A2256" s="283"/>
      <c r="B2256" s="774" t="str">
        <f>IF('statement of marks'!$DC$3="","",'statement of marks'!$DC$3)</f>
        <v>SCIENCE</v>
      </c>
      <c r="C2256" s="784"/>
      <c r="D2256" s="270">
        <f>IF('statement of marks'!DC77="","",'statement of marks'!DC77)</f>
        <v>5</v>
      </c>
      <c r="E2256" s="270">
        <f>IF('statement of marks'!DD77="","",'statement of marks'!DD77)</f>
        <v>5</v>
      </c>
      <c r="F2256" s="277">
        <f>IF('statement of marks'!DE77="","",'statement of marks'!DE77)</f>
        <v>10</v>
      </c>
      <c r="G2256" s="270">
        <f>IF('statement of marks'!DF77="","",'statement of marks'!DF77)</f>
        <v>5</v>
      </c>
      <c r="H2256" s="270">
        <f>IF('statement of marks'!DG77="","",'statement of marks'!DG77)</f>
        <v>5</v>
      </c>
      <c r="I2256" s="277">
        <f>IF('statement of marks'!DH77="","",'statement of marks'!DH77)</f>
        <v>10</v>
      </c>
      <c r="J2256" s="270">
        <f>IF('statement of marks'!DI77="","",'statement of marks'!DI77)</f>
        <v>5</v>
      </c>
      <c r="K2256" s="270">
        <f>IF('statement of marks'!DJ77="","",'statement of marks'!DJ77)</f>
        <v>5</v>
      </c>
      <c r="L2256" s="277">
        <f>IF('statement of marks'!DK77="","",'statement of marks'!DK77)</f>
        <v>10</v>
      </c>
      <c r="M2256" s="270">
        <f>IF('statement of marks'!DM77="","",'statement of marks'!DM77)</f>
        <v>50</v>
      </c>
      <c r="N2256" s="944"/>
      <c r="O2256" s="270">
        <f>IF('statement of marks'!DN77="","",'statement of marks'!DN77)</f>
        <v>20</v>
      </c>
      <c r="P2256" s="277">
        <f>IF('statement of marks'!DO77="","",'statement of marks'!DO77)</f>
        <v>70</v>
      </c>
      <c r="Q2256" s="278">
        <f>IF('statement of marks'!DP77="","",'statement of marks'!DP77)</f>
        <v>100</v>
      </c>
      <c r="R2256" s="270">
        <f>IF('statement of marks'!DQ77="","",'statement of marks'!DQ77)</f>
        <v>70</v>
      </c>
      <c r="S2256" s="944"/>
      <c r="T2256" s="270">
        <f>IF('statement of marks'!DR77="","",'statement of marks'!DR77)</f>
        <v>30</v>
      </c>
      <c r="U2256" s="277">
        <f>IF('statement of marks'!DS77="","",'statement of marks'!DS77)</f>
        <v>100</v>
      </c>
      <c r="V2256" s="279">
        <f>IF('statement of marks'!DT77="","",'statement of marks'!DT77)</f>
        <v>200</v>
      </c>
      <c r="W2256" s="270">
        <f>IF('statement of marks'!DU77="","",'statement of marks'!DU77)</f>
        <v>100</v>
      </c>
      <c r="X2256" s="271" t="str">
        <f>IF('statement of marks'!DV77="","",'statement of marks'!DV77)</f>
        <v>A</v>
      </c>
    </row>
    <row r="2257" spans="1:24" ht="15" customHeight="1">
      <c r="A2257" s="283"/>
      <c r="B2257" s="774" t="str">
        <f>IF('statement of marks'!$DY$3="","",'statement of marks'!$DY$3)</f>
        <v>SOCIAL STUDIES</v>
      </c>
      <c r="C2257" s="784"/>
      <c r="D2257" s="270">
        <f>IF('statement of marks'!DY77="","",'statement of marks'!DY77)</f>
        <v>5</v>
      </c>
      <c r="E2257" s="270">
        <f>IF('statement of marks'!DZ77="","",'statement of marks'!DZ77)</f>
        <v>5</v>
      </c>
      <c r="F2257" s="277">
        <f>IF('statement of marks'!EA77="","",'statement of marks'!EA77)</f>
        <v>10</v>
      </c>
      <c r="G2257" s="270">
        <f>IF('statement of marks'!EB77="","",'statement of marks'!EB77)</f>
        <v>5</v>
      </c>
      <c r="H2257" s="270">
        <f>IF('statement of marks'!EC77="","",'statement of marks'!EC77)</f>
        <v>5</v>
      </c>
      <c r="I2257" s="277">
        <f>IF('statement of marks'!ED77="","",'statement of marks'!ED77)</f>
        <v>10</v>
      </c>
      <c r="J2257" s="270">
        <f>IF('statement of marks'!EE77="","",'statement of marks'!EE77)</f>
        <v>5</v>
      </c>
      <c r="K2257" s="270">
        <f>IF('statement of marks'!EF77="","",'statement of marks'!EF77)</f>
        <v>5</v>
      </c>
      <c r="L2257" s="277">
        <f>IF('statement of marks'!EG77="","",'statement of marks'!EG77)</f>
        <v>10</v>
      </c>
      <c r="M2257" s="270">
        <f>IF('statement of marks'!EI77="","",'statement of marks'!EI77)</f>
        <v>50</v>
      </c>
      <c r="N2257" s="944"/>
      <c r="O2257" s="270">
        <f>IF('statement of marks'!EJ77="","",'statement of marks'!EJ77)</f>
        <v>20</v>
      </c>
      <c r="P2257" s="277">
        <f>IF('statement of marks'!EK77="","",'statement of marks'!EK77)</f>
        <v>70</v>
      </c>
      <c r="Q2257" s="278">
        <f>IF('statement of marks'!EL77="","",'statement of marks'!EL77)</f>
        <v>100</v>
      </c>
      <c r="R2257" s="270">
        <f>IF('statement of marks'!EM77="","",'statement of marks'!EM77)</f>
        <v>70</v>
      </c>
      <c r="S2257" s="944"/>
      <c r="T2257" s="270">
        <f>IF('statement of marks'!EN77="","",'statement of marks'!EN77)</f>
        <v>30</v>
      </c>
      <c r="U2257" s="277">
        <f>IF('statement of marks'!EO77="","",'statement of marks'!EO77)</f>
        <v>100</v>
      </c>
      <c r="V2257" s="279">
        <f>IF('statement of marks'!EP77="","",'statement of marks'!EP77)</f>
        <v>200</v>
      </c>
      <c r="W2257" s="270">
        <f>IF('statement of marks'!EQ77="","",'statement of marks'!EQ77)</f>
        <v>100</v>
      </c>
      <c r="X2257" s="271" t="str">
        <f>IF('statement of marks'!ER77="","",'statement of marks'!ER77)</f>
        <v>A</v>
      </c>
    </row>
    <row r="2258" spans="1:24" ht="15" customHeight="1">
      <c r="A2258" s="283"/>
      <c r="B2258" s="774" t="s">
        <v>173</v>
      </c>
      <c r="C2258" s="784"/>
      <c r="D2258" s="792" t="s">
        <v>168</v>
      </c>
      <c r="E2258" s="792"/>
      <c r="F2258" s="792"/>
      <c r="G2258" s="792" t="s">
        <v>169</v>
      </c>
      <c r="H2258" s="792"/>
      <c r="I2258" s="792"/>
      <c r="J2258" s="792" t="s">
        <v>178</v>
      </c>
      <c r="K2258" s="792"/>
      <c r="L2258" s="792"/>
      <c r="M2258" s="792" t="s">
        <v>170</v>
      </c>
      <c r="N2258" s="792"/>
      <c r="O2258" s="792"/>
      <c r="P2258" s="792"/>
      <c r="Q2258" s="792" t="s">
        <v>223</v>
      </c>
      <c r="R2258" s="792"/>
      <c r="S2258" s="792"/>
      <c r="T2258" s="792"/>
      <c r="U2258" s="280"/>
      <c r="V2258" s="792" t="s">
        <v>218</v>
      </c>
      <c r="W2258" s="792"/>
      <c r="X2258" s="827"/>
    </row>
    <row r="2259" spans="1:24" ht="15" customHeight="1">
      <c r="A2259" s="284"/>
      <c r="B2259" s="828" t="s">
        <v>167</v>
      </c>
      <c r="C2259" s="829"/>
      <c r="D2259" s="830">
        <f>IF('statement of marks'!EU$6="","",'statement of marks'!EU$6)</f>
        <v>20</v>
      </c>
      <c r="E2259" s="830"/>
      <c r="F2259" s="830"/>
      <c r="G2259" s="830">
        <f>IF('statement of marks'!EV$6="","",'statement of marks'!EV$6)</f>
        <v>20</v>
      </c>
      <c r="H2259" s="830"/>
      <c r="I2259" s="830"/>
      <c r="J2259" s="830">
        <f>IF('statement of marks'!EX$6="","",'statement of marks'!EX$6)</f>
        <v>20</v>
      </c>
      <c r="K2259" s="830"/>
      <c r="L2259" s="830"/>
      <c r="M2259" s="830">
        <f>IF('statement of marks'!EW$6="","",'statement of marks'!EW$6)</f>
        <v>20</v>
      </c>
      <c r="N2259" s="830"/>
      <c r="O2259" s="830"/>
      <c r="P2259" s="830"/>
      <c r="Q2259" s="830">
        <f>IF('statement of marks'!EY$6="","",'statement of marks'!EY$6)</f>
        <v>20</v>
      </c>
      <c r="R2259" s="830"/>
      <c r="S2259" s="830"/>
      <c r="T2259" s="830"/>
      <c r="U2259" s="289"/>
      <c r="V2259" s="272">
        <f>IF('statement of marks'!EZ$6="","",'statement of marks'!EZ$6)</f>
        <v>100</v>
      </c>
      <c r="W2259" s="272" t="s">
        <v>222</v>
      </c>
      <c r="X2259" s="276" t="s">
        <v>69</v>
      </c>
    </row>
    <row r="2260" spans="1:24" ht="15" customHeight="1">
      <c r="A2260" s="283"/>
      <c r="B2260" s="774" t="str">
        <f>IF('statement of marks'!$EU$3="","",'statement of marks'!$EU$3)</f>
        <v>WORK EXPERIENCE</v>
      </c>
      <c r="C2260" s="784"/>
      <c r="D2260" s="783">
        <f>IF('statement of marks'!EU77="","",'statement of marks'!EU77)</f>
        <v>20</v>
      </c>
      <c r="E2260" s="783"/>
      <c r="F2260" s="783"/>
      <c r="G2260" s="783">
        <f>IF('statement of marks'!EV77="","",'statement of marks'!EV77)</f>
        <v>20</v>
      </c>
      <c r="H2260" s="783"/>
      <c r="I2260" s="783"/>
      <c r="J2260" s="783">
        <f>IF('statement of marks'!EX77="","",'statement of marks'!EX77)</f>
        <v>20</v>
      </c>
      <c r="K2260" s="783"/>
      <c r="L2260" s="783"/>
      <c r="M2260" s="783">
        <f>IF('statement of marks'!EW77="","",'statement of marks'!EW77)</f>
        <v>20</v>
      </c>
      <c r="N2260" s="783"/>
      <c r="O2260" s="783"/>
      <c r="P2260" s="783"/>
      <c r="Q2260" s="783">
        <f>IF('statement of marks'!EY77="","",'statement of marks'!EY77)</f>
        <v>20</v>
      </c>
      <c r="R2260" s="783"/>
      <c r="S2260" s="783"/>
      <c r="T2260" s="783"/>
      <c r="U2260" s="280"/>
      <c r="V2260" s="280">
        <f>IF('statement of marks'!EZ77="","",'statement of marks'!EZ77)</f>
        <v>100</v>
      </c>
      <c r="W2260" s="280">
        <f>IF('statement of marks'!FA77="","",'statement of marks'!FA77)</f>
        <v>100</v>
      </c>
      <c r="X2260" s="281" t="str">
        <f>IF('statement of marks'!FB77="","",'statement of marks'!FB77)</f>
        <v>A</v>
      </c>
    </row>
    <row r="2261" spans="1:24" ht="15" customHeight="1">
      <c r="A2261" s="283"/>
      <c r="B2261" s="774" t="str">
        <f>IF('statement of marks'!$FE$3="","",'statement of marks'!$FE$3)</f>
        <v>ART EDUCATION</v>
      </c>
      <c r="C2261" s="784"/>
      <c r="D2261" s="783">
        <f>IF('statement of marks'!FE77="","",'statement of marks'!FE77)</f>
        <v>20</v>
      </c>
      <c r="E2261" s="783"/>
      <c r="F2261" s="783"/>
      <c r="G2261" s="783">
        <f>IF('statement of marks'!FF77="","",'statement of marks'!FF77)</f>
        <v>20</v>
      </c>
      <c r="H2261" s="783"/>
      <c r="I2261" s="783"/>
      <c r="J2261" s="783">
        <f>IF('statement of marks'!FH77="","",'statement of marks'!FH77)</f>
        <v>20</v>
      </c>
      <c r="K2261" s="783"/>
      <c r="L2261" s="783"/>
      <c r="M2261" s="783">
        <f>IF('statement of marks'!FG77="","",'statement of marks'!FG77)</f>
        <v>20</v>
      </c>
      <c r="N2261" s="783"/>
      <c r="O2261" s="783"/>
      <c r="P2261" s="783"/>
      <c r="Q2261" s="783">
        <f>IF('statement of marks'!FI77="","",'statement of marks'!FI77)</f>
        <v>20</v>
      </c>
      <c r="R2261" s="783"/>
      <c r="S2261" s="783"/>
      <c r="T2261" s="783"/>
      <c r="U2261" s="280"/>
      <c r="V2261" s="280">
        <f>IF('statement of marks'!FJ77="","",'statement of marks'!FJ77)</f>
        <v>100</v>
      </c>
      <c r="W2261" s="280">
        <f>IF('statement of marks'!FK77="","",'statement of marks'!FK77)</f>
        <v>100</v>
      </c>
      <c r="X2261" s="281" t="str">
        <f>IF('statement of marks'!FL77="","",'statement of marks'!FL77)</f>
        <v>A</v>
      </c>
    </row>
    <row r="2262" spans="1:24" ht="15" customHeight="1">
      <c r="A2262" s="283"/>
      <c r="B2262" s="774" t="str">
        <f>IF('statement of marks'!$FO$3="","",'statement of marks'!$FO$3)</f>
        <v>PHYSICIAL EDUCATION</v>
      </c>
      <c r="C2262" s="784"/>
      <c r="D2262" s="783">
        <f>IF('statement of marks'!FO77="","",'statement of marks'!FO77)</f>
        <v>20</v>
      </c>
      <c r="E2262" s="783"/>
      <c r="F2262" s="783"/>
      <c r="G2262" s="783">
        <f>IF('statement of marks'!FP77="","",'statement of marks'!FP77)</f>
        <v>20</v>
      </c>
      <c r="H2262" s="783"/>
      <c r="I2262" s="783"/>
      <c r="J2262" s="783">
        <f>IF('statement of marks'!FR77="","",'statement of marks'!FR77)</f>
        <v>20</v>
      </c>
      <c r="K2262" s="783"/>
      <c r="L2262" s="783"/>
      <c r="M2262" s="783">
        <f>IF('statement of marks'!FQ77="","",'statement of marks'!FQ77)</f>
        <v>20</v>
      </c>
      <c r="N2262" s="783"/>
      <c r="O2262" s="783"/>
      <c r="P2262" s="783"/>
      <c r="Q2262" s="783">
        <f>IF('statement of marks'!FS77="","",'statement of marks'!FS77)</f>
        <v>20</v>
      </c>
      <c r="R2262" s="783"/>
      <c r="S2262" s="783"/>
      <c r="T2262" s="783"/>
      <c r="U2262" s="280"/>
      <c r="V2262" s="280">
        <f>IF('statement of marks'!FT77="","",'statement of marks'!FT77)</f>
        <v>100</v>
      </c>
      <c r="W2262" s="280">
        <f>IF('statement of marks'!FU77="","",'statement of marks'!FU77)</f>
        <v>100</v>
      </c>
      <c r="X2262" s="281" t="str">
        <f>IF('statement of marks'!FV77="","",'statement of marks'!FV77)</f>
        <v>A</v>
      </c>
    </row>
    <row r="2263" spans="1:24" ht="15" customHeight="1">
      <c r="A2263" s="283"/>
      <c r="B2263" s="771" t="s">
        <v>174</v>
      </c>
      <c r="C2263" s="774"/>
      <c r="D2263" s="792" t="str">
        <f>details!$DZ$3</f>
        <v>AUGUST</v>
      </c>
      <c r="E2263" s="792"/>
      <c r="F2263" s="792"/>
      <c r="G2263" s="792" t="str">
        <f>details!$ED$3</f>
        <v>OCTOBER</v>
      </c>
      <c r="H2263" s="792"/>
      <c r="I2263" s="792"/>
      <c r="J2263" s="792" t="str">
        <f>details!$EL$3</f>
        <v>FEBURARY</v>
      </c>
      <c r="K2263" s="792"/>
      <c r="L2263" s="792"/>
      <c r="M2263" s="792" t="str">
        <f>details!$EH$3</f>
        <v>DECEMBER</v>
      </c>
      <c r="N2263" s="792"/>
      <c r="O2263" s="792"/>
      <c r="P2263" s="792"/>
      <c r="Q2263" s="792" t="str">
        <f>details!$EP$3</f>
        <v>GRAND TOAL</v>
      </c>
      <c r="R2263" s="792"/>
      <c r="S2263" s="792"/>
      <c r="T2263" s="792"/>
      <c r="U2263" s="759" t="s">
        <v>119</v>
      </c>
      <c r="V2263" s="760"/>
      <c r="W2263" s="760"/>
      <c r="X2263" s="761"/>
    </row>
    <row r="2264" spans="1:24" ht="15" customHeight="1">
      <c r="A2264" s="283"/>
      <c r="B2264" s="774" t="s">
        <v>176</v>
      </c>
      <c r="C2264" s="784"/>
      <c r="D2264" s="826" t="str">
        <f>IF(details!EA77="","",details!EA77)</f>
        <v/>
      </c>
      <c r="E2264" s="826"/>
      <c r="F2264" s="826"/>
      <c r="G2264" s="826" t="str">
        <f>IF(details!EE77="","",details!EE77)</f>
        <v/>
      </c>
      <c r="H2264" s="826"/>
      <c r="I2264" s="826"/>
      <c r="J2264" s="826" t="str">
        <f>IF(details!EM77="","",details!EM77)</f>
        <v/>
      </c>
      <c r="K2264" s="826"/>
      <c r="L2264" s="826"/>
      <c r="M2264" s="826" t="str">
        <f>IF(details!EI77="","",details!EI77)</f>
        <v/>
      </c>
      <c r="N2264" s="826"/>
      <c r="O2264" s="826"/>
      <c r="P2264" s="826"/>
      <c r="Q2264" s="826" t="str">
        <f>IF(details!EQ77="","",details!EQ77)</f>
        <v/>
      </c>
      <c r="R2264" s="826"/>
      <c r="S2264" s="826"/>
      <c r="T2264" s="826"/>
      <c r="U2264" s="762">
        <f>'statement of marks'!$HL$108</f>
        <v>45046</v>
      </c>
      <c r="V2264" s="763"/>
      <c r="W2264" s="763"/>
      <c r="X2264" s="764"/>
    </row>
    <row r="2265" spans="1:24" ht="15" customHeight="1">
      <c r="A2265" s="283"/>
      <c r="B2265" s="823" t="s">
        <v>175</v>
      </c>
      <c r="C2265" s="824"/>
      <c r="D2265" s="825" t="str">
        <f>IF(details!DZ77="","",details!DZ77)</f>
        <v/>
      </c>
      <c r="E2265" s="825"/>
      <c r="F2265" s="825"/>
      <c r="G2265" s="825" t="str">
        <f>IF(details!ED77="","",details!ED77)</f>
        <v/>
      </c>
      <c r="H2265" s="825"/>
      <c r="I2265" s="825"/>
      <c r="J2265" s="825" t="str">
        <f>IF(details!EL77="","",details!EL77)</f>
        <v/>
      </c>
      <c r="K2265" s="825"/>
      <c r="L2265" s="825"/>
      <c r="M2265" s="825" t="str">
        <f>IF(details!EH77="","",details!EH77)</f>
        <v/>
      </c>
      <c r="N2265" s="825"/>
      <c r="O2265" s="825"/>
      <c r="P2265" s="825"/>
      <c r="Q2265" s="825" t="str">
        <f>IF(details!EP77="","",details!EP77)</f>
        <v/>
      </c>
      <c r="R2265" s="825"/>
      <c r="S2265" s="825"/>
      <c r="T2265" s="825"/>
      <c r="U2265" s="759"/>
      <c r="V2265" s="760"/>
      <c r="W2265" s="760"/>
      <c r="X2265" s="761"/>
    </row>
    <row r="2266" spans="1:24" ht="15" customHeight="1">
      <c r="A2266" s="816"/>
      <c r="B2266" s="818" t="s">
        <v>235</v>
      </c>
      <c r="C2266" s="819"/>
      <c r="D2266" s="813" t="s">
        <v>190</v>
      </c>
      <c r="E2266" s="813"/>
      <c r="F2266" s="813"/>
      <c r="G2266" s="813" t="s">
        <v>191</v>
      </c>
      <c r="H2266" s="813"/>
      <c r="I2266" s="813"/>
      <c r="J2266" s="813" t="s">
        <v>148</v>
      </c>
      <c r="K2266" s="813"/>
      <c r="L2266" s="813"/>
      <c r="M2266" s="813" t="s">
        <v>224</v>
      </c>
      <c r="N2266" s="813"/>
      <c r="O2266" s="813"/>
      <c r="P2266" s="813"/>
      <c r="Q2266" s="822" t="s">
        <v>196</v>
      </c>
      <c r="R2266" s="822"/>
      <c r="S2266" s="822"/>
      <c r="T2266" s="822"/>
      <c r="U2266" s="813" t="s">
        <v>233</v>
      </c>
      <c r="V2266" s="813"/>
      <c r="W2266" s="813"/>
      <c r="X2266" s="815"/>
    </row>
    <row r="2267" spans="1:24" ht="15" customHeight="1">
      <c r="A2267" s="817"/>
      <c r="B2267" s="820"/>
      <c r="C2267" s="821"/>
      <c r="D2267" s="813">
        <f>'statement of marks'!HJ77</f>
        <v>1200</v>
      </c>
      <c r="E2267" s="813"/>
      <c r="F2267" s="813"/>
      <c r="G2267" s="813">
        <f>'statement of marks'!HK77</f>
        <v>1140</v>
      </c>
      <c r="H2267" s="813"/>
      <c r="I2267" s="813"/>
      <c r="J2267" s="814">
        <f>'statement of marks'!HL77</f>
        <v>95</v>
      </c>
      <c r="K2267" s="814"/>
      <c r="L2267" s="814"/>
      <c r="M2267" s="813" t="str">
        <f>'statement of marks'!HO77</f>
        <v>A</v>
      </c>
      <c r="N2267" s="813"/>
      <c r="O2267" s="813"/>
      <c r="P2267" s="813"/>
      <c r="Q2267" s="813">
        <f>'statement of marks'!HN77</f>
        <v>4.0000000000000009</v>
      </c>
      <c r="R2267" s="813"/>
      <c r="S2267" s="813"/>
      <c r="T2267" s="813"/>
      <c r="U2267" s="813" t="str">
        <f>'statement of marks'!HI77</f>
        <v>PASSED</v>
      </c>
      <c r="V2267" s="813"/>
      <c r="W2267" s="813"/>
      <c r="X2267" s="815"/>
    </row>
    <row r="2268" spans="1:24" ht="15" customHeight="1">
      <c r="A2268" s="283"/>
      <c r="B2268" s="811" t="s">
        <v>177</v>
      </c>
      <c r="C2268" s="812"/>
      <c r="D2268" s="792"/>
      <c r="E2268" s="792"/>
      <c r="F2268" s="792"/>
      <c r="G2268" s="792"/>
      <c r="H2268" s="792"/>
      <c r="I2268" s="792"/>
      <c r="J2268" s="792"/>
      <c r="K2268" s="792"/>
      <c r="L2268" s="792"/>
      <c r="M2268" s="792"/>
      <c r="N2268" s="792"/>
      <c r="O2268" s="792"/>
      <c r="P2268" s="792"/>
      <c r="Q2268" s="792"/>
      <c r="R2268" s="792"/>
      <c r="S2268" s="792"/>
      <c r="T2268" s="792"/>
      <c r="U2268" s="793"/>
      <c r="V2268" s="794"/>
      <c r="W2268" s="794"/>
      <c r="X2268" s="804"/>
    </row>
    <row r="2269" spans="1:24" ht="15" customHeight="1">
      <c r="A2269" s="283"/>
      <c r="B2269" s="809" t="s">
        <v>162</v>
      </c>
      <c r="C2269" s="810"/>
      <c r="D2269" s="792"/>
      <c r="E2269" s="792"/>
      <c r="F2269" s="792"/>
      <c r="G2269" s="792"/>
      <c r="H2269" s="792"/>
      <c r="I2269" s="792"/>
      <c r="J2269" s="792"/>
      <c r="K2269" s="792"/>
      <c r="L2269" s="792"/>
      <c r="M2269" s="792"/>
      <c r="N2269" s="792"/>
      <c r="O2269" s="792"/>
      <c r="P2269" s="792"/>
      <c r="Q2269" s="792"/>
      <c r="R2269" s="792"/>
      <c r="S2269" s="792"/>
      <c r="T2269" s="792"/>
      <c r="U2269" s="796"/>
      <c r="V2269" s="797"/>
      <c r="W2269" s="797"/>
      <c r="X2269" s="805"/>
    </row>
    <row r="2270" spans="1:24" ht="15" customHeight="1">
      <c r="A2270" s="283"/>
      <c r="B2270" s="811" t="s">
        <v>163</v>
      </c>
      <c r="C2270" s="812"/>
      <c r="D2270" s="792"/>
      <c r="E2270" s="792"/>
      <c r="F2270" s="792"/>
      <c r="G2270" s="792"/>
      <c r="H2270" s="792"/>
      <c r="I2270" s="792"/>
      <c r="J2270" s="792"/>
      <c r="K2270" s="792"/>
      <c r="L2270" s="792"/>
      <c r="M2270" s="792"/>
      <c r="N2270" s="792"/>
      <c r="O2270" s="792"/>
      <c r="P2270" s="792"/>
      <c r="Q2270" s="793" t="s">
        <v>225</v>
      </c>
      <c r="R2270" s="794"/>
      <c r="S2270" s="794"/>
      <c r="T2270" s="795"/>
      <c r="U2270" s="806"/>
      <c r="V2270" s="807"/>
      <c r="W2270" s="807"/>
      <c r="X2270" s="808"/>
    </row>
    <row r="2271" spans="1:24" ht="15" customHeight="1">
      <c r="A2271" s="283"/>
      <c r="B2271" s="802" t="s">
        <v>164</v>
      </c>
      <c r="C2271" s="803"/>
      <c r="D2271" s="792"/>
      <c r="E2271" s="792"/>
      <c r="F2271" s="792"/>
      <c r="G2271" s="792"/>
      <c r="H2271" s="792"/>
      <c r="I2271" s="792"/>
      <c r="J2271" s="792"/>
      <c r="K2271" s="792"/>
      <c r="L2271" s="792"/>
      <c r="M2271" s="792"/>
      <c r="N2271" s="792"/>
      <c r="O2271" s="792"/>
      <c r="P2271" s="792"/>
      <c r="Q2271" s="796"/>
      <c r="R2271" s="797"/>
      <c r="S2271" s="797"/>
      <c r="T2271" s="798"/>
      <c r="U2271" s="785" t="s">
        <v>164</v>
      </c>
      <c r="V2271" s="785"/>
      <c r="W2271" s="785"/>
      <c r="X2271" s="786"/>
    </row>
    <row r="2272" spans="1:24" ht="15" customHeight="1" thickBot="1">
      <c r="A2272" s="282"/>
      <c r="B2272" s="787" t="s">
        <v>226</v>
      </c>
      <c r="C2272" s="788"/>
      <c r="D2272" s="789"/>
      <c r="E2272" s="789"/>
      <c r="F2272" s="789"/>
      <c r="G2272" s="789"/>
      <c r="H2272" s="789"/>
      <c r="I2272" s="789"/>
      <c r="J2272" s="789"/>
      <c r="K2272" s="789"/>
      <c r="L2272" s="789"/>
      <c r="M2272" s="789"/>
      <c r="N2272" s="789"/>
      <c r="O2272" s="789"/>
      <c r="P2272" s="789"/>
      <c r="Q2272" s="799"/>
      <c r="R2272" s="800"/>
      <c r="S2272" s="800"/>
      <c r="T2272" s="801"/>
      <c r="U2272" s="790" t="s">
        <v>180</v>
      </c>
      <c r="V2272" s="790"/>
      <c r="W2272" s="790"/>
      <c r="X2272" s="791"/>
    </row>
    <row r="2273" spans="1:24" ht="15" customHeight="1">
      <c r="A2273" s="285"/>
      <c r="B2273" s="765" t="s">
        <v>179</v>
      </c>
      <c r="C2273" s="766"/>
      <c r="D2273" s="766"/>
      <c r="E2273" s="766"/>
      <c r="F2273" s="766"/>
      <c r="G2273" s="766"/>
      <c r="H2273" s="766"/>
      <c r="I2273" s="766"/>
      <c r="J2273" s="766"/>
      <c r="K2273" s="766"/>
      <c r="L2273" s="766"/>
      <c r="M2273" s="766"/>
      <c r="N2273" s="766"/>
      <c r="O2273" s="766"/>
      <c r="P2273" s="766"/>
      <c r="Q2273" s="766"/>
      <c r="R2273" s="766"/>
      <c r="S2273" s="766"/>
      <c r="T2273" s="766"/>
      <c r="U2273" s="766"/>
      <c r="V2273" s="766"/>
      <c r="W2273" s="766"/>
      <c r="X2273" s="767"/>
    </row>
    <row r="2274" spans="1:24" ht="15" customHeight="1">
      <c r="A2274" s="283"/>
      <c r="B2274" s="768" t="str">
        <f>IF('statement of marks'!$A$1="","",'statement of marks'!$A$1)</f>
        <v>GOVT. HR. SEC. SCHOOL, MARJEEVI, NIMBAHERA</v>
      </c>
      <c r="C2274" s="769"/>
      <c r="D2274" s="769"/>
      <c r="E2274" s="769"/>
      <c r="F2274" s="769"/>
      <c r="G2274" s="769"/>
      <c r="H2274" s="769"/>
      <c r="I2274" s="769"/>
      <c r="J2274" s="769"/>
      <c r="K2274" s="769"/>
      <c r="L2274" s="769"/>
      <c r="M2274" s="769"/>
      <c r="N2274" s="769"/>
      <c r="O2274" s="769"/>
      <c r="P2274" s="769"/>
      <c r="Q2274" s="769"/>
      <c r="R2274" s="769"/>
      <c r="S2274" s="769"/>
      <c r="T2274" s="769"/>
      <c r="U2274" s="769"/>
      <c r="V2274" s="769"/>
      <c r="W2274" s="769"/>
      <c r="X2274" s="770"/>
    </row>
    <row r="2275" spans="1:24" ht="15" customHeight="1">
      <c r="A2275" s="283"/>
      <c r="B2275" s="771" t="s">
        <v>118</v>
      </c>
      <c r="C2275" s="771"/>
      <c r="D2275" s="771" t="str">
        <f>IF('statement of marks'!$H$3="","",'statement of marks'!$H$3)</f>
        <v>2022-23</v>
      </c>
      <c r="E2275" s="771"/>
      <c r="F2275" s="771"/>
      <c r="G2275" s="771"/>
      <c r="H2275" s="771"/>
      <c r="I2275" s="771"/>
      <c r="J2275" s="771"/>
      <c r="K2275" s="771"/>
      <c r="L2275" s="771"/>
      <c r="M2275" s="771"/>
      <c r="N2275" s="771"/>
      <c r="O2275" s="771"/>
      <c r="P2275" s="771"/>
      <c r="Q2275" s="771"/>
      <c r="R2275" s="771"/>
      <c r="S2275" s="771"/>
      <c r="T2275" s="771"/>
      <c r="U2275" s="771"/>
      <c r="V2275" s="771"/>
      <c r="W2275" s="771"/>
      <c r="X2275" s="772"/>
    </row>
    <row r="2276" spans="1:24" ht="15" customHeight="1">
      <c r="A2276" s="283"/>
      <c r="B2276" s="771" t="s">
        <v>158</v>
      </c>
      <c r="C2276" s="771"/>
      <c r="D2276" s="771" t="str">
        <f>IF('statement of marks'!I78="","",'statement of marks'!I78)</f>
        <v>A72</v>
      </c>
      <c r="E2276" s="771"/>
      <c r="F2276" s="771"/>
      <c r="G2276" s="771"/>
      <c r="H2276" s="771"/>
      <c r="I2276" s="771"/>
      <c r="J2276" s="771"/>
      <c r="K2276" s="771"/>
      <c r="L2276" s="771"/>
      <c r="M2276" s="771"/>
      <c r="N2276" s="771"/>
      <c r="O2276" s="771"/>
      <c r="P2276" s="771"/>
      <c r="Q2276" s="771"/>
      <c r="R2276" s="771"/>
      <c r="S2276" s="771"/>
      <c r="T2276" s="771"/>
      <c r="U2276" s="771"/>
      <c r="V2276" s="771"/>
      <c r="W2276" s="771"/>
      <c r="X2276" s="772"/>
    </row>
    <row r="2277" spans="1:24" ht="15" customHeight="1">
      <c r="A2277" s="283"/>
      <c r="B2277" s="771" t="s">
        <v>20</v>
      </c>
      <c r="C2277" s="771"/>
      <c r="D2277" s="771" t="str">
        <f>IF('statement of marks'!J78="","",'statement of marks'!J78)</f>
        <v>B72</v>
      </c>
      <c r="E2277" s="771"/>
      <c r="F2277" s="771"/>
      <c r="G2277" s="771"/>
      <c r="H2277" s="771"/>
      <c r="I2277" s="771"/>
      <c r="J2277" s="771"/>
      <c r="K2277" s="771"/>
      <c r="L2277" s="771"/>
      <c r="M2277" s="771"/>
      <c r="N2277" s="771"/>
      <c r="O2277" s="771"/>
      <c r="P2277" s="771"/>
      <c r="Q2277" s="771"/>
      <c r="R2277" s="771"/>
      <c r="S2277" s="771"/>
      <c r="T2277" s="771"/>
      <c r="U2277" s="771"/>
      <c r="V2277" s="771"/>
      <c r="W2277" s="771"/>
      <c r="X2277" s="772"/>
    </row>
    <row r="2278" spans="1:24" ht="15" customHeight="1">
      <c r="A2278" s="283"/>
      <c r="B2278" s="773" t="s">
        <v>21</v>
      </c>
      <c r="C2278" s="773"/>
      <c r="D2278" s="773" t="str">
        <f>IF('statement of marks'!K78="","",'statement of marks'!K78)</f>
        <v>C72</v>
      </c>
      <c r="E2278" s="773"/>
      <c r="F2278" s="773"/>
      <c r="G2278" s="771"/>
      <c r="H2278" s="771"/>
      <c r="I2278" s="771"/>
      <c r="J2278" s="771"/>
      <c r="K2278" s="771"/>
      <c r="L2278" s="771"/>
      <c r="M2278" s="771"/>
      <c r="N2278" s="771"/>
      <c r="O2278" s="771"/>
      <c r="P2278" s="771"/>
      <c r="Q2278" s="771"/>
      <c r="R2278" s="771"/>
      <c r="S2278" s="771"/>
      <c r="T2278" s="771"/>
      <c r="U2278" s="771"/>
      <c r="V2278" s="771"/>
      <c r="W2278" s="771"/>
      <c r="X2278" s="772"/>
    </row>
    <row r="2279" spans="1:24" ht="15" customHeight="1">
      <c r="A2279" s="283"/>
      <c r="B2279" s="771" t="s">
        <v>159</v>
      </c>
      <c r="C2279" s="771"/>
      <c r="D2279" s="771" t="str">
        <f>IF('statement of marks'!$G$3="","",'statement of marks'!$G$3)</f>
        <v>6 A</v>
      </c>
      <c r="E2279" s="771"/>
      <c r="F2279" s="774"/>
      <c r="G2279" s="775" t="s">
        <v>160</v>
      </c>
      <c r="H2279" s="775"/>
      <c r="I2279" s="775"/>
      <c r="J2279" s="775">
        <f>IF('statement of marks'!D78="","",'statement of marks'!D78)</f>
        <v>872</v>
      </c>
      <c r="K2279" s="775"/>
      <c r="L2279" s="775"/>
      <c r="M2279" s="776" t="s">
        <v>79</v>
      </c>
      <c r="N2279" s="938"/>
      <c r="O2279" s="775"/>
      <c r="P2279" s="775"/>
      <c r="Q2279" s="775" t="str">
        <f>IF('statement of marks'!F78="","",'statement of marks'!F78)</f>
        <v/>
      </c>
      <c r="R2279" s="775"/>
      <c r="S2279" s="775"/>
      <c r="T2279" s="777"/>
      <c r="U2279" s="778" t="str">
        <f>IF('statement of marks'!$I$3="","",'statement of marks'!$I$3)</f>
        <v>SCHOOL DISE CODE</v>
      </c>
      <c r="V2279" s="779"/>
      <c r="W2279" s="779"/>
      <c r="X2279" s="780"/>
    </row>
    <row r="2280" spans="1:24" ht="15" customHeight="1">
      <c r="A2280" s="283"/>
      <c r="B2280" s="263" t="s">
        <v>172</v>
      </c>
      <c r="C2280" s="264"/>
      <c r="D2280" s="781" t="str">
        <f>IF('statement of marks'!G78="","",'statement of marks'!G78)</f>
        <v/>
      </c>
      <c r="E2280" s="782"/>
      <c r="F2280" s="782"/>
      <c r="G2280" s="834" t="str">
        <f>IF('statement of marks'!H78="","",'statement of marks'!H78)</f>
        <v/>
      </c>
      <c r="H2280" s="834"/>
      <c r="I2280" s="834"/>
      <c r="J2280" s="834"/>
      <c r="K2280" s="834"/>
      <c r="L2280" s="834"/>
      <c r="M2280" s="834"/>
      <c r="N2280" s="834"/>
      <c r="O2280" s="834"/>
      <c r="P2280" s="834"/>
      <c r="Q2280" s="834"/>
      <c r="R2280" s="834"/>
      <c r="S2280" s="834"/>
      <c r="T2280" s="835"/>
      <c r="U2280" s="774" t="str">
        <f>IF('statement of marks'!$J$3="","",'statement of marks'!$J$3)</f>
        <v>08291009401</v>
      </c>
      <c r="V2280" s="784"/>
      <c r="W2280" s="784"/>
      <c r="X2280" s="836"/>
    </row>
    <row r="2281" spans="1:24" ht="15" customHeight="1">
      <c r="A2281" s="283"/>
      <c r="B2281" s="265" t="s">
        <v>161</v>
      </c>
      <c r="C2281" s="266" t="s">
        <v>166</v>
      </c>
      <c r="D2281" s="837" t="s">
        <v>168</v>
      </c>
      <c r="E2281" s="837"/>
      <c r="F2281" s="837"/>
      <c r="G2281" s="837" t="s">
        <v>169</v>
      </c>
      <c r="H2281" s="837"/>
      <c r="I2281" s="837"/>
      <c r="J2281" s="837" t="s">
        <v>170</v>
      </c>
      <c r="K2281" s="837"/>
      <c r="L2281" s="837"/>
      <c r="M2281" s="838" t="s">
        <v>171</v>
      </c>
      <c r="N2281" s="838"/>
      <c r="O2281" s="838"/>
      <c r="P2281" s="838"/>
      <c r="Q2281" s="839" t="s">
        <v>217</v>
      </c>
      <c r="R2281" s="841" t="s">
        <v>91</v>
      </c>
      <c r="S2281" s="841"/>
      <c r="T2281" s="841"/>
      <c r="U2281" s="842"/>
      <c r="V2281" s="783" t="s">
        <v>218</v>
      </c>
      <c r="W2281" s="783"/>
      <c r="X2281" s="831"/>
    </row>
    <row r="2282" spans="1:24" ht="15" customHeight="1">
      <c r="A2282" s="283"/>
      <c r="B2282" s="265"/>
      <c r="C2282" s="266"/>
      <c r="D2282" s="267" t="s">
        <v>219</v>
      </c>
      <c r="E2282" s="267" t="s">
        <v>220</v>
      </c>
      <c r="F2282" s="268" t="s">
        <v>221</v>
      </c>
      <c r="G2282" s="267" t="s">
        <v>219</v>
      </c>
      <c r="H2282" s="267" t="s">
        <v>220</v>
      </c>
      <c r="I2282" s="268" t="s">
        <v>221</v>
      </c>
      <c r="J2282" s="267" t="s">
        <v>219</v>
      </c>
      <c r="K2282" s="267" t="s">
        <v>220</v>
      </c>
      <c r="L2282" s="268" t="s">
        <v>221</v>
      </c>
      <c r="M2282" s="267" t="s">
        <v>219</v>
      </c>
      <c r="N2282" s="943" t="s">
        <v>332</v>
      </c>
      <c r="O2282" s="267" t="s">
        <v>220</v>
      </c>
      <c r="P2282" s="268" t="s">
        <v>221</v>
      </c>
      <c r="Q2282" s="840"/>
      <c r="R2282" s="267" t="s">
        <v>219</v>
      </c>
      <c r="S2282" s="943" t="s">
        <v>332</v>
      </c>
      <c r="T2282" s="267" t="s">
        <v>220</v>
      </c>
      <c r="U2282" s="268" t="s">
        <v>221</v>
      </c>
      <c r="V2282" s="269" t="s">
        <v>26</v>
      </c>
      <c r="W2282" s="270" t="s">
        <v>222</v>
      </c>
      <c r="X2282" s="271" t="s">
        <v>69</v>
      </c>
    </row>
    <row r="2283" spans="1:24" ht="15" customHeight="1">
      <c r="A2283" s="284"/>
      <c r="B2283" s="832" t="s">
        <v>167</v>
      </c>
      <c r="C2283" s="833"/>
      <c r="D2283" s="272">
        <f>IF('statement of marks'!L$6="","",'statement of marks'!L$6)</f>
        <v>5</v>
      </c>
      <c r="E2283" s="272">
        <f>IF('statement of marks'!M$6="","",'statement of marks'!M$6)</f>
        <v>5</v>
      </c>
      <c r="F2283" s="273">
        <f>IF('statement of marks'!N$6="","",'statement of marks'!N$6)</f>
        <v>10</v>
      </c>
      <c r="G2283" s="272">
        <f>IF('statement of marks'!O$6="","",'statement of marks'!O$6)</f>
        <v>5</v>
      </c>
      <c r="H2283" s="272">
        <f>IF('statement of marks'!P$6="","",'statement of marks'!P$6)</f>
        <v>5</v>
      </c>
      <c r="I2283" s="273">
        <f>IF('statement of marks'!Q$6="","",'statement of marks'!Q$6)</f>
        <v>10</v>
      </c>
      <c r="J2283" s="272">
        <f>IF('statement of marks'!R$6="","",'statement of marks'!R$6)</f>
        <v>5</v>
      </c>
      <c r="K2283" s="272">
        <f>IF('statement of marks'!S$6="","",'statement of marks'!S$6)</f>
        <v>5</v>
      </c>
      <c r="L2283" s="273">
        <f>IF('statement of marks'!T$6="","",'statement of marks'!T$6)</f>
        <v>10</v>
      </c>
      <c r="M2283" s="272">
        <f>IF('statement of marks'!V$6="","",'statement of marks'!V$6)</f>
        <v>30</v>
      </c>
      <c r="N2283" s="944">
        <f>IF('statement of marks'!W$6="","",'statement of marks'!W$6)</f>
        <v>30</v>
      </c>
      <c r="O2283" s="272">
        <f>IF('statement of marks'!X$6="","",'statement of marks'!X$6)</f>
        <v>10</v>
      </c>
      <c r="P2283" s="273">
        <f>IF('statement of marks'!Y$6="","",'statement of marks'!Y$6)</f>
        <v>70</v>
      </c>
      <c r="Q2283" s="274">
        <f>IF('statement of marks'!Z$6="","",'statement of marks'!Z$6)</f>
        <v>100</v>
      </c>
      <c r="R2283" s="272">
        <f>IF('statement of marks'!AA$6="","",'statement of marks'!AA$6)</f>
        <v>40</v>
      </c>
      <c r="S2283" s="944">
        <f>IF('statement of marks'!AB$6="","",'statement of marks'!AB$6)</f>
        <v>40</v>
      </c>
      <c r="T2283" s="272">
        <f>IF('statement of marks'!AC$6="","",'statement of marks'!AC$6)</f>
        <v>20</v>
      </c>
      <c r="U2283" s="273">
        <f>IF('statement of marks'!AD$6="","",'statement of marks'!AD$6)</f>
        <v>100</v>
      </c>
      <c r="V2283" s="275">
        <f>IF('statement of marks'!AE$6="","",'statement of marks'!AE$6)</f>
        <v>200</v>
      </c>
      <c r="W2283" s="272" t="str">
        <f>IF('statement of marks'!AF$6="","",'statement of marks'!AF$6)</f>
        <v/>
      </c>
      <c r="X2283" s="276" t="str">
        <f>IF('statement of marks'!AG$6="","",'statement of marks'!AG$6)</f>
        <v/>
      </c>
    </row>
    <row r="2284" spans="1:24" ht="15" customHeight="1">
      <c r="A2284" s="283"/>
      <c r="B2284" s="774" t="str">
        <f>IF('statement of marks'!$L$3="","",'statement of marks'!$L$3)</f>
        <v>HINDI</v>
      </c>
      <c r="C2284" s="784"/>
      <c r="D2284" s="270">
        <f>IF('statement of marks'!L78="","",'statement of marks'!L78)</f>
        <v>5</v>
      </c>
      <c r="E2284" s="270">
        <f>IF('statement of marks'!M78="","",'statement of marks'!M78)</f>
        <v>5</v>
      </c>
      <c r="F2284" s="277">
        <f>IF('statement of marks'!N78="","",'statement of marks'!N78)</f>
        <v>10</v>
      </c>
      <c r="G2284" s="270">
        <f>IF('statement of marks'!O78="","",'statement of marks'!O78)</f>
        <v>5</v>
      </c>
      <c r="H2284" s="270">
        <f>IF('statement of marks'!P78="","",'statement of marks'!P78)</f>
        <v>5</v>
      </c>
      <c r="I2284" s="277">
        <f>IF('statement of marks'!Q78="","",'statement of marks'!Q78)</f>
        <v>10</v>
      </c>
      <c r="J2284" s="270">
        <f>IF('statement of marks'!R78="","",'statement of marks'!R78)</f>
        <v>5</v>
      </c>
      <c r="K2284" s="270">
        <f>IF('statement of marks'!S78="","",'statement of marks'!S78)</f>
        <v>5</v>
      </c>
      <c r="L2284" s="277">
        <f>IF('statement of marks'!T78="","",'statement of marks'!T78)</f>
        <v>10</v>
      </c>
      <c r="M2284" s="270">
        <f>IF('statement of marks'!V78="","",'statement of marks'!V78)</f>
        <v>29</v>
      </c>
      <c r="N2284" s="944">
        <f>IF('statement of marks'!W78="","",'statement of marks'!W78)</f>
        <v>29</v>
      </c>
      <c r="O2284" s="270">
        <f>IF('statement of marks'!X78="","",'statement of marks'!X78)</f>
        <v>9</v>
      </c>
      <c r="P2284" s="277">
        <f>IF('statement of marks'!Y78="","",'statement of marks'!Y78)</f>
        <v>67</v>
      </c>
      <c r="Q2284" s="278">
        <f>IF('statement of marks'!Z78="","",'statement of marks'!Z78)</f>
        <v>97</v>
      </c>
      <c r="R2284" s="270">
        <f>IF('statement of marks'!AA78="","",'statement of marks'!AA78)</f>
        <v>29</v>
      </c>
      <c r="S2284" s="944">
        <f>IF('statement of marks'!AB78="","",'statement of marks'!AB78)</f>
        <v>29</v>
      </c>
      <c r="T2284" s="270">
        <f>IF('statement of marks'!AC78="","",'statement of marks'!AC78)</f>
        <v>20</v>
      </c>
      <c r="U2284" s="277">
        <f>IF('statement of marks'!AD78="","",'statement of marks'!AD78)</f>
        <v>78</v>
      </c>
      <c r="V2284" s="279">
        <f>IF('statement of marks'!AE78="","",'statement of marks'!AE78)</f>
        <v>175</v>
      </c>
      <c r="W2284" s="270">
        <f>IF('statement of marks'!AF78="","",'statement of marks'!AF78)</f>
        <v>88</v>
      </c>
      <c r="X2284" s="271" t="str">
        <f>IF('statement of marks'!AG78="","",'statement of marks'!AG78)</f>
        <v>A</v>
      </c>
    </row>
    <row r="2285" spans="1:24" ht="15" customHeight="1">
      <c r="A2285" s="283"/>
      <c r="B2285" s="774" t="str">
        <f>IF('statement of marks'!$AJ$3="","",'statement of marks'!$AJ$3)</f>
        <v>ENGLISH</v>
      </c>
      <c r="C2285" s="784"/>
      <c r="D2285" s="270">
        <f>IF('statement of marks'!AJ78="","",'statement of marks'!AJ78)</f>
        <v>5</v>
      </c>
      <c r="E2285" s="270">
        <f>IF('statement of marks'!AK78="","",'statement of marks'!AK78)</f>
        <v>5</v>
      </c>
      <c r="F2285" s="277">
        <f>IF('statement of marks'!AL78="","",'statement of marks'!AL78)</f>
        <v>10</v>
      </c>
      <c r="G2285" s="270">
        <f>IF('statement of marks'!AM78="","",'statement of marks'!AM78)</f>
        <v>5</v>
      </c>
      <c r="H2285" s="270">
        <f>IF('statement of marks'!AN78="","",'statement of marks'!AN78)</f>
        <v>5</v>
      </c>
      <c r="I2285" s="277">
        <f>IF('statement of marks'!AO78="","",'statement of marks'!AO78)</f>
        <v>10</v>
      </c>
      <c r="J2285" s="270">
        <f>IF('statement of marks'!AP78="","",'statement of marks'!AP78)</f>
        <v>5</v>
      </c>
      <c r="K2285" s="270">
        <f>IF('statement of marks'!AQ78="","",'statement of marks'!AQ78)</f>
        <v>5</v>
      </c>
      <c r="L2285" s="277">
        <f>IF('statement of marks'!AR78="","",'statement of marks'!AR78)</f>
        <v>10</v>
      </c>
      <c r="M2285" s="270">
        <f>IF('statement of marks'!AT78="","",'statement of marks'!AT78)</f>
        <v>29</v>
      </c>
      <c r="N2285" s="944">
        <f>IF('statement of marks'!AU78="","",'statement of marks'!AU78)</f>
        <v>29</v>
      </c>
      <c r="O2285" s="270">
        <f>IF('statement of marks'!AV78="","",'statement of marks'!AV78)</f>
        <v>9</v>
      </c>
      <c r="P2285" s="277">
        <f>IF('statement of marks'!AW78="","",'statement of marks'!AW78)</f>
        <v>67</v>
      </c>
      <c r="Q2285" s="278">
        <f>IF('statement of marks'!AX78="","",'statement of marks'!AX78)</f>
        <v>97</v>
      </c>
      <c r="R2285" s="270">
        <f>IF('statement of marks'!AY78="","",'statement of marks'!AY78)</f>
        <v>29</v>
      </c>
      <c r="S2285" s="944">
        <f>IF('statement of marks'!AZ78="","",'statement of marks'!AZ78)</f>
        <v>29</v>
      </c>
      <c r="T2285" s="270">
        <f>IF('statement of marks'!BA78="","",'statement of marks'!BA78)</f>
        <v>20</v>
      </c>
      <c r="U2285" s="277">
        <f>IF('statement of marks'!BB78="","",'statement of marks'!BB78)</f>
        <v>78</v>
      </c>
      <c r="V2285" s="279">
        <f>IF('statement of marks'!BC78="","",'statement of marks'!BC78)</f>
        <v>175</v>
      </c>
      <c r="W2285" s="270">
        <f>IF('statement of marks'!BD78="","",'statement of marks'!BD78)</f>
        <v>88</v>
      </c>
      <c r="X2285" s="271" t="str">
        <f>IF('statement of marks'!BE78="","",'statement of marks'!BE78)</f>
        <v>A</v>
      </c>
    </row>
    <row r="2286" spans="1:24" ht="15" customHeight="1">
      <c r="A2286" s="283"/>
      <c r="B2286" s="774" t="str">
        <f>IF('statement of marks'!BH78="s","SANSKRIT",IF('statement of marks'!BH78="u","URDU",IF('statement of marks'!BH78="g","GUJRATI",IF('statement of marks'!BH78="p","PUNJABI",IF('statement of marks'!BH78="sd","fla/kh","THIRD LANGUAGE")))))</f>
        <v>SANSKRIT</v>
      </c>
      <c r="C2286" s="784"/>
      <c r="D2286" s="270">
        <f>IF('statement of marks'!BI78="","",'statement of marks'!BI78)</f>
        <v>5</v>
      </c>
      <c r="E2286" s="270">
        <f>IF('statement of marks'!BJ78="","",'statement of marks'!BJ78)</f>
        <v>5</v>
      </c>
      <c r="F2286" s="277">
        <f>IF('statement of marks'!BK78="","",'statement of marks'!BK78)</f>
        <v>10</v>
      </c>
      <c r="G2286" s="270">
        <f>IF('statement of marks'!BL78="","",'statement of marks'!BL78)</f>
        <v>5</v>
      </c>
      <c r="H2286" s="270">
        <f>IF('statement of marks'!BM78="","",'statement of marks'!BM78)</f>
        <v>5</v>
      </c>
      <c r="I2286" s="277">
        <f>IF('statement of marks'!BN78="","",'statement of marks'!BN78)</f>
        <v>10</v>
      </c>
      <c r="J2286" s="270">
        <f>IF('statement of marks'!BO78="","",'statement of marks'!BO78)</f>
        <v>5</v>
      </c>
      <c r="K2286" s="270">
        <f>IF('statement of marks'!BP78="","",'statement of marks'!BP78)</f>
        <v>5</v>
      </c>
      <c r="L2286" s="277">
        <f>IF('statement of marks'!BQ78="","",'statement of marks'!BQ78)</f>
        <v>10</v>
      </c>
      <c r="M2286" s="270">
        <f>IF('statement of marks'!BS78="","",'statement of marks'!BS78)</f>
        <v>50</v>
      </c>
      <c r="N2286" s="944"/>
      <c r="O2286" s="270">
        <f>IF('statement of marks'!BT78="","",'statement of marks'!BT78)</f>
        <v>20</v>
      </c>
      <c r="P2286" s="277">
        <f>IF('statement of marks'!BU78="","",'statement of marks'!BU78)</f>
        <v>70</v>
      </c>
      <c r="Q2286" s="278">
        <f>IF('statement of marks'!BV78="","",'statement of marks'!BV78)</f>
        <v>100</v>
      </c>
      <c r="R2286" s="270">
        <f>IF('statement of marks'!BW78="","",'statement of marks'!BW78)</f>
        <v>70</v>
      </c>
      <c r="S2286" s="944"/>
      <c r="T2286" s="270">
        <f>IF('statement of marks'!BX78="","",'statement of marks'!BX78)</f>
        <v>30</v>
      </c>
      <c r="U2286" s="277">
        <f>IF('statement of marks'!BY78="","",'statement of marks'!BY78)</f>
        <v>100</v>
      </c>
      <c r="V2286" s="279">
        <f>IF('statement of marks'!BZ78="","",'statement of marks'!BZ78)</f>
        <v>200</v>
      </c>
      <c r="W2286" s="270">
        <f>IF('statement of marks'!CA78="","",'statement of marks'!CA78)</f>
        <v>100</v>
      </c>
      <c r="X2286" s="271" t="str">
        <f>IF('statement of marks'!CB78="","",'statement of marks'!CB78)</f>
        <v>A</v>
      </c>
    </row>
    <row r="2287" spans="1:24" ht="15" customHeight="1">
      <c r="A2287" s="283"/>
      <c r="B2287" s="774" t="str">
        <f>IF('statement of marks'!$CE$3="","",'statement of marks'!$CE$3)</f>
        <v>MATHEMATICS</v>
      </c>
      <c r="C2287" s="784"/>
      <c r="D2287" s="270">
        <f>IF('statement of marks'!CE78="","",'statement of marks'!CE78)</f>
        <v>5</v>
      </c>
      <c r="E2287" s="270">
        <f>IF('statement of marks'!CF78="","",'statement of marks'!CF78)</f>
        <v>5</v>
      </c>
      <c r="F2287" s="277">
        <f>IF('statement of marks'!CG78="","",'statement of marks'!CG78)</f>
        <v>10</v>
      </c>
      <c r="G2287" s="270">
        <f>IF('statement of marks'!CH78="","",'statement of marks'!CH78)</f>
        <v>5</v>
      </c>
      <c r="H2287" s="270">
        <f>IF('statement of marks'!CI78="","",'statement of marks'!CI78)</f>
        <v>5</v>
      </c>
      <c r="I2287" s="277">
        <f>IF('statement of marks'!CJ78="","",'statement of marks'!CJ78)</f>
        <v>10</v>
      </c>
      <c r="J2287" s="270">
        <f>IF('statement of marks'!CK78="","",'statement of marks'!CK78)</f>
        <v>5</v>
      </c>
      <c r="K2287" s="270">
        <f>IF('statement of marks'!CL78="","",'statement of marks'!CL78)</f>
        <v>5</v>
      </c>
      <c r="L2287" s="277">
        <f>IF('statement of marks'!CM78="","",'statement of marks'!CM78)</f>
        <v>10</v>
      </c>
      <c r="M2287" s="270">
        <f>IF('statement of marks'!CO78="","",'statement of marks'!CO78)</f>
        <v>29</v>
      </c>
      <c r="N2287" s="944">
        <f>IF('statement of marks'!CP78="","",'statement of marks'!CP78)</f>
        <v>29</v>
      </c>
      <c r="O2287" s="270">
        <f>IF('statement of marks'!CQ78="","",'statement of marks'!CQ78)</f>
        <v>9</v>
      </c>
      <c r="P2287" s="277">
        <f>IF('statement of marks'!CR78="","",'statement of marks'!CR78)</f>
        <v>67</v>
      </c>
      <c r="Q2287" s="278">
        <f>IF('statement of marks'!CS78="","",'statement of marks'!CS78)</f>
        <v>97</v>
      </c>
      <c r="R2287" s="270">
        <f>IF('statement of marks'!CT78="","",'statement of marks'!CT78)</f>
        <v>29</v>
      </c>
      <c r="S2287" s="944">
        <f>IF('statement of marks'!CU78="","",'statement of marks'!CU78)</f>
        <v>29</v>
      </c>
      <c r="T2287" s="270">
        <f>IF('statement of marks'!CV78="","",'statement of marks'!CV78)</f>
        <v>20</v>
      </c>
      <c r="U2287" s="277">
        <f>IF('statement of marks'!CW78="","",'statement of marks'!CW78)</f>
        <v>78</v>
      </c>
      <c r="V2287" s="279">
        <f>IF('statement of marks'!CX78="","",'statement of marks'!CX78)</f>
        <v>175</v>
      </c>
      <c r="W2287" s="270">
        <f>IF('statement of marks'!CY78="","",'statement of marks'!CY78)</f>
        <v>88</v>
      </c>
      <c r="X2287" s="271" t="str">
        <f>IF('statement of marks'!CZ78="","",'statement of marks'!CZ78)</f>
        <v>A</v>
      </c>
    </row>
    <row r="2288" spans="1:24" ht="15" customHeight="1">
      <c r="A2288" s="283"/>
      <c r="B2288" s="774" t="str">
        <f>IF('statement of marks'!$DC$3="","",'statement of marks'!$DC$3)</f>
        <v>SCIENCE</v>
      </c>
      <c r="C2288" s="784"/>
      <c r="D2288" s="270">
        <f>IF('statement of marks'!DC78="","",'statement of marks'!DC78)</f>
        <v>5</v>
      </c>
      <c r="E2288" s="270">
        <f>IF('statement of marks'!DD78="","",'statement of marks'!DD78)</f>
        <v>5</v>
      </c>
      <c r="F2288" s="277">
        <f>IF('statement of marks'!DE78="","",'statement of marks'!DE78)</f>
        <v>10</v>
      </c>
      <c r="G2288" s="270">
        <f>IF('statement of marks'!DF78="","",'statement of marks'!DF78)</f>
        <v>5</v>
      </c>
      <c r="H2288" s="270">
        <f>IF('statement of marks'!DG78="","",'statement of marks'!DG78)</f>
        <v>5</v>
      </c>
      <c r="I2288" s="277">
        <f>IF('statement of marks'!DH78="","",'statement of marks'!DH78)</f>
        <v>10</v>
      </c>
      <c r="J2288" s="270">
        <f>IF('statement of marks'!DI78="","",'statement of marks'!DI78)</f>
        <v>5</v>
      </c>
      <c r="K2288" s="270">
        <f>IF('statement of marks'!DJ78="","",'statement of marks'!DJ78)</f>
        <v>5</v>
      </c>
      <c r="L2288" s="277">
        <f>IF('statement of marks'!DK78="","",'statement of marks'!DK78)</f>
        <v>10</v>
      </c>
      <c r="M2288" s="270">
        <f>IF('statement of marks'!DM78="","",'statement of marks'!DM78)</f>
        <v>50</v>
      </c>
      <c r="N2288" s="944"/>
      <c r="O2288" s="270">
        <f>IF('statement of marks'!DN78="","",'statement of marks'!DN78)</f>
        <v>20</v>
      </c>
      <c r="P2288" s="277">
        <f>IF('statement of marks'!DO78="","",'statement of marks'!DO78)</f>
        <v>70</v>
      </c>
      <c r="Q2288" s="278">
        <f>IF('statement of marks'!DP78="","",'statement of marks'!DP78)</f>
        <v>100</v>
      </c>
      <c r="R2288" s="270">
        <f>IF('statement of marks'!DQ78="","",'statement of marks'!DQ78)</f>
        <v>70</v>
      </c>
      <c r="S2288" s="944"/>
      <c r="T2288" s="270">
        <f>IF('statement of marks'!DR78="","",'statement of marks'!DR78)</f>
        <v>30</v>
      </c>
      <c r="U2288" s="277">
        <f>IF('statement of marks'!DS78="","",'statement of marks'!DS78)</f>
        <v>100</v>
      </c>
      <c r="V2288" s="279">
        <f>IF('statement of marks'!DT78="","",'statement of marks'!DT78)</f>
        <v>200</v>
      </c>
      <c r="W2288" s="270">
        <f>IF('statement of marks'!DU78="","",'statement of marks'!DU78)</f>
        <v>100</v>
      </c>
      <c r="X2288" s="271" t="str">
        <f>IF('statement of marks'!DV78="","",'statement of marks'!DV78)</f>
        <v>A</v>
      </c>
    </row>
    <row r="2289" spans="1:24" ht="15" customHeight="1">
      <c r="A2289" s="283"/>
      <c r="B2289" s="774" t="str">
        <f>IF('statement of marks'!$DY$3="","",'statement of marks'!$DY$3)</f>
        <v>SOCIAL STUDIES</v>
      </c>
      <c r="C2289" s="784"/>
      <c r="D2289" s="270">
        <f>IF('statement of marks'!DY78="","",'statement of marks'!DY78)</f>
        <v>5</v>
      </c>
      <c r="E2289" s="270">
        <f>IF('statement of marks'!DZ78="","",'statement of marks'!DZ78)</f>
        <v>5</v>
      </c>
      <c r="F2289" s="277">
        <f>IF('statement of marks'!EA78="","",'statement of marks'!EA78)</f>
        <v>10</v>
      </c>
      <c r="G2289" s="270">
        <f>IF('statement of marks'!EB78="","",'statement of marks'!EB78)</f>
        <v>5</v>
      </c>
      <c r="H2289" s="270">
        <f>IF('statement of marks'!EC78="","",'statement of marks'!EC78)</f>
        <v>5</v>
      </c>
      <c r="I2289" s="277">
        <f>IF('statement of marks'!ED78="","",'statement of marks'!ED78)</f>
        <v>10</v>
      </c>
      <c r="J2289" s="270">
        <f>IF('statement of marks'!EE78="","",'statement of marks'!EE78)</f>
        <v>5</v>
      </c>
      <c r="K2289" s="270">
        <f>IF('statement of marks'!EF78="","",'statement of marks'!EF78)</f>
        <v>5</v>
      </c>
      <c r="L2289" s="277">
        <f>IF('statement of marks'!EG78="","",'statement of marks'!EG78)</f>
        <v>10</v>
      </c>
      <c r="M2289" s="270">
        <f>IF('statement of marks'!EI78="","",'statement of marks'!EI78)</f>
        <v>50</v>
      </c>
      <c r="N2289" s="944"/>
      <c r="O2289" s="270">
        <f>IF('statement of marks'!EJ78="","",'statement of marks'!EJ78)</f>
        <v>20</v>
      </c>
      <c r="P2289" s="277">
        <f>IF('statement of marks'!EK78="","",'statement of marks'!EK78)</f>
        <v>70</v>
      </c>
      <c r="Q2289" s="278">
        <f>IF('statement of marks'!EL78="","",'statement of marks'!EL78)</f>
        <v>100</v>
      </c>
      <c r="R2289" s="270">
        <f>IF('statement of marks'!EM78="","",'statement of marks'!EM78)</f>
        <v>70</v>
      </c>
      <c r="S2289" s="944"/>
      <c r="T2289" s="270">
        <f>IF('statement of marks'!EN78="","",'statement of marks'!EN78)</f>
        <v>30</v>
      </c>
      <c r="U2289" s="277">
        <f>IF('statement of marks'!EO78="","",'statement of marks'!EO78)</f>
        <v>100</v>
      </c>
      <c r="V2289" s="279">
        <f>IF('statement of marks'!EP78="","",'statement of marks'!EP78)</f>
        <v>200</v>
      </c>
      <c r="W2289" s="270">
        <f>IF('statement of marks'!EQ78="","",'statement of marks'!EQ78)</f>
        <v>100</v>
      </c>
      <c r="X2289" s="271" t="str">
        <f>IF('statement of marks'!ER78="","",'statement of marks'!ER78)</f>
        <v>A</v>
      </c>
    </row>
    <row r="2290" spans="1:24" ht="15" customHeight="1">
      <c r="A2290" s="283"/>
      <c r="B2290" s="774" t="s">
        <v>173</v>
      </c>
      <c r="C2290" s="784"/>
      <c r="D2290" s="792" t="s">
        <v>168</v>
      </c>
      <c r="E2290" s="792"/>
      <c r="F2290" s="792"/>
      <c r="G2290" s="792" t="s">
        <v>169</v>
      </c>
      <c r="H2290" s="792"/>
      <c r="I2290" s="792"/>
      <c r="J2290" s="792" t="s">
        <v>178</v>
      </c>
      <c r="K2290" s="792"/>
      <c r="L2290" s="792"/>
      <c r="M2290" s="792" t="s">
        <v>170</v>
      </c>
      <c r="N2290" s="792"/>
      <c r="O2290" s="792"/>
      <c r="P2290" s="792"/>
      <c r="Q2290" s="792" t="s">
        <v>223</v>
      </c>
      <c r="R2290" s="792"/>
      <c r="S2290" s="792"/>
      <c r="T2290" s="792"/>
      <c r="U2290" s="280"/>
      <c r="V2290" s="792" t="s">
        <v>218</v>
      </c>
      <c r="W2290" s="792"/>
      <c r="X2290" s="827"/>
    </row>
    <row r="2291" spans="1:24" ht="15" customHeight="1">
      <c r="A2291" s="284"/>
      <c r="B2291" s="828" t="s">
        <v>167</v>
      </c>
      <c r="C2291" s="829"/>
      <c r="D2291" s="830">
        <f>IF('statement of marks'!EU$6="","",'statement of marks'!EU$6)</f>
        <v>20</v>
      </c>
      <c r="E2291" s="830"/>
      <c r="F2291" s="830"/>
      <c r="G2291" s="830">
        <f>IF('statement of marks'!EV$6="","",'statement of marks'!EV$6)</f>
        <v>20</v>
      </c>
      <c r="H2291" s="830"/>
      <c r="I2291" s="830"/>
      <c r="J2291" s="830">
        <f>IF('statement of marks'!EX$6="","",'statement of marks'!EX$6)</f>
        <v>20</v>
      </c>
      <c r="K2291" s="830"/>
      <c r="L2291" s="830"/>
      <c r="M2291" s="830">
        <f>IF('statement of marks'!EW$6="","",'statement of marks'!EW$6)</f>
        <v>20</v>
      </c>
      <c r="N2291" s="830"/>
      <c r="O2291" s="830"/>
      <c r="P2291" s="830"/>
      <c r="Q2291" s="830">
        <f>IF('statement of marks'!EY$6="","",'statement of marks'!EY$6)</f>
        <v>20</v>
      </c>
      <c r="R2291" s="830"/>
      <c r="S2291" s="830"/>
      <c r="T2291" s="830"/>
      <c r="U2291" s="289"/>
      <c r="V2291" s="272">
        <f>IF('statement of marks'!EZ$6="","",'statement of marks'!EZ$6)</f>
        <v>100</v>
      </c>
      <c r="W2291" s="272" t="s">
        <v>222</v>
      </c>
      <c r="X2291" s="276" t="s">
        <v>69</v>
      </c>
    </row>
    <row r="2292" spans="1:24" ht="15" customHeight="1">
      <c r="A2292" s="283"/>
      <c r="B2292" s="774" t="str">
        <f>IF('statement of marks'!$EU$3="","",'statement of marks'!$EU$3)</f>
        <v>WORK EXPERIENCE</v>
      </c>
      <c r="C2292" s="784"/>
      <c r="D2292" s="783">
        <f>IF('statement of marks'!EU78="","",'statement of marks'!EU78)</f>
        <v>20</v>
      </c>
      <c r="E2292" s="783"/>
      <c r="F2292" s="783"/>
      <c r="G2292" s="783">
        <f>IF('statement of marks'!EV78="","",'statement of marks'!EV78)</f>
        <v>20</v>
      </c>
      <c r="H2292" s="783"/>
      <c r="I2292" s="783"/>
      <c r="J2292" s="783">
        <f>IF('statement of marks'!EX78="","",'statement of marks'!EX78)</f>
        <v>20</v>
      </c>
      <c r="K2292" s="783"/>
      <c r="L2292" s="783"/>
      <c r="M2292" s="783">
        <f>IF('statement of marks'!EW78="","",'statement of marks'!EW78)</f>
        <v>20</v>
      </c>
      <c r="N2292" s="783"/>
      <c r="O2292" s="783"/>
      <c r="P2292" s="783"/>
      <c r="Q2292" s="783">
        <f>IF('statement of marks'!EY78="","",'statement of marks'!EY78)</f>
        <v>20</v>
      </c>
      <c r="R2292" s="783"/>
      <c r="S2292" s="783"/>
      <c r="T2292" s="783"/>
      <c r="U2292" s="280"/>
      <c r="V2292" s="280">
        <f>IF('statement of marks'!EZ78="","",'statement of marks'!EZ78)</f>
        <v>100</v>
      </c>
      <c r="W2292" s="280">
        <f>IF('statement of marks'!FA78="","",'statement of marks'!FA78)</f>
        <v>100</v>
      </c>
      <c r="X2292" s="281" t="str">
        <f>IF('statement of marks'!FB78="","",'statement of marks'!FB78)</f>
        <v>A</v>
      </c>
    </row>
    <row r="2293" spans="1:24" ht="15" customHeight="1">
      <c r="A2293" s="283"/>
      <c r="B2293" s="774" t="str">
        <f>IF('statement of marks'!$FE$3="","",'statement of marks'!$FE$3)</f>
        <v>ART EDUCATION</v>
      </c>
      <c r="C2293" s="784"/>
      <c r="D2293" s="783">
        <f>IF('statement of marks'!FE78="","",'statement of marks'!FE78)</f>
        <v>20</v>
      </c>
      <c r="E2293" s="783"/>
      <c r="F2293" s="783"/>
      <c r="G2293" s="783">
        <f>IF('statement of marks'!FF78="","",'statement of marks'!FF78)</f>
        <v>20</v>
      </c>
      <c r="H2293" s="783"/>
      <c r="I2293" s="783"/>
      <c r="J2293" s="783">
        <f>IF('statement of marks'!FH78="","",'statement of marks'!FH78)</f>
        <v>20</v>
      </c>
      <c r="K2293" s="783"/>
      <c r="L2293" s="783"/>
      <c r="M2293" s="783">
        <f>IF('statement of marks'!FG78="","",'statement of marks'!FG78)</f>
        <v>20</v>
      </c>
      <c r="N2293" s="783"/>
      <c r="O2293" s="783"/>
      <c r="P2293" s="783"/>
      <c r="Q2293" s="783">
        <f>IF('statement of marks'!FI78="","",'statement of marks'!FI78)</f>
        <v>20</v>
      </c>
      <c r="R2293" s="783"/>
      <c r="S2293" s="783"/>
      <c r="T2293" s="783"/>
      <c r="U2293" s="280"/>
      <c r="V2293" s="280">
        <f>IF('statement of marks'!FJ78="","",'statement of marks'!FJ78)</f>
        <v>100</v>
      </c>
      <c r="W2293" s="280">
        <f>IF('statement of marks'!FK78="","",'statement of marks'!FK78)</f>
        <v>100</v>
      </c>
      <c r="X2293" s="281" t="str">
        <f>IF('statement of marks'!FL78="","",'statement of marks'!FL78)</f>
        <v>A</v>
      </c>
    </row>
    <row r="2294" spans="1:24" ht="15" customHeight="1">
      <c r="A2294" s="283"/>
      <c r="B2294" s="774" t="str">
        <f>IF('statement of marks'!$FO$3="","",'statement of marks'!$FO$3)</f>
        <v>PHYSICIAL EDUCATION</v>
      </c>
      <c r="C2294" s="784"/>
      <c r="D2294" s="783">
        <f>IF('statement of marks'!FO78="","",'statement of marks'!FO78)</f>
        <v>20</v>
      </c>
      <c r="E2294" s="783"/>
      <c r="F2294" s="783"/>
      <c r="G2294" s="783">
        <f>IF('statement of marks'!FP78="","",'statement of marks'!FP78)</f>
        <v>20</v>
      </c>
      <c r="H2294" s="783"/>
      <c r="I2294" s="783"/>
      <c r="J2294" s="783">
        <f>IF('statement of marks'!FR78="","",'statement of marks'!FR78)</f>
        <v>20</v>
      </c>
      <c r="K2294" s="783"/>
      <c r="L2294" s="783"/>
      <c r="M2294" s="783">
        <f>IF('statement of marks'!FQ78="","",'statement of marks'!FQ78)</f>
        <v>20</v>
      </c>
      <c r="N2294" s="783"/>
      <c r="O2294" s="783"/>
      <c r="P2294" s="783"/>
      <c r="Q2294" s="783">
        <f>IF('statement of marks'!FS78="","",'statement of marks'!FS78)</f>
        <v>20</v>
      </c>
      <c r="R2294" s="783"/>
      <c r="S2294" s="783"/>
      <c r="T2294" s="783"/>
      <c r="U2294" s="280"/>
      <c r="V2294" s="280">
        <f>IF('statement of marks'!FT78="","",'statement of marks'!FT78)</f>
        <v>100</v>
      </c>
      <c r="W2294" s="280">
        <f>IF('statement of marks'!FU78="","",'statement of marks'!FU78)</f>
        <v>100</v>
      </c>
      <c r="X2294" s="281" t="str">
        <f>IF('statement of marks'!FV78="","",'statement of marks'!FV78)</f>
        <v>A</v>
      </c>
    </row>
    <row r="2295" spans="1:24" ht="15" customHeight="1">
      <c r="A2295" s="283"/>
      <c r="B2295" s="771" t="s">
        <v>174</v>
      </c>
      <c r="C2295" s="774"/>
      <c r="D2295" s="792" t="str">
        <f>details!$DZ$3</f>
        <v>AUGUST</v>
      </c>
      <c r="E2295" s="792"/>
      <c r="F2295" s="792"/>
      <c r="G2295" s="792" t="str">
        <f>details!$ED$3</f>
        <v>OCTOBER</v>
      </c>
      <c r="H2295" s="792"/>
      <c r="I2295" s="792"/>
      <c r="J2295" s="792" t="str">
        <f>details!$EL$3</f>
        <v>FEBURARY</v>
      </c>
      <c r="K2295" s="792"/>
      <c r="L2295" s="792"/>
      <c r="M2295" s="792" t="str">
        <f>details!$EH$3</f>
        <v>DECEMBER</v>
      </c>
      <c r="N2295" s="792"/>
      <c r="O2295" s="792"/>
      <c r="P2295" s="792"/>
      <c r="Q2295" s="792" t="str">
        <f>details!$EP$3</f>
        <v>GRAND TOAL</v>
      </c>
      <c r="R2295" s="792"/>
      <c r="S2295" s="792"/>
      <c r="T2295" s="792"/>
      <c r="U2295" s="759" t="s">
        <v>119</v>
      </c>
      <c r="V2295" s="760"/>
      <c r="W2295" s="760"/>
      <c r="X2295" s="761"/>
    </row>
    <row r="2296" spans="1:24" ht="15" customHeight="1">
      <c r="A2296" s="283"/>
      <c r="B2296" s="774" t="s">
        <v>176</v>
      </c>
      <c r="C2296" s="784"/>
      <c r="D2296" s="826" t="str">
        <f>IF(details!EA78="","",details!EA78)</f>
        <v/>
      </c>
      <c r="E2296" s="826"/>
      <c r="F2296" s="826"/>
      <c r="G2296" s="826" t="str">
        <f>IF(details!EE78="","",details!EE78)</f>
        <v/>
      </c>
      <c r="H2296" s="826"/>
      <c r="I2296" s="826"/>
      <c r="J2296" s="826" t="str">
        <f>IF(details!EM78="","",details!EM78)</f>
        <v/>
      </c>
      <c r="K2296" s="826"/>
      <c r="L2296" s="826"/>
      <c r="M2296" s="826" t="str">
        <f>IF(details!EI78="","",details!EI78)</f>
        <v/>
      </c>
      <c r="N2296" s="826"/>
      <c r="O2296" s="826"/>
      <c r="P2296" s="826"/>
      <c r="Q2296" s="826" t="str">
        <f>IF(details!EQ78="","",details!EQ78)</f>
        <v/>
      </c>
      <c r="R2296" s="826"/>
      <c r="S2296" s="826"/>
      <c r="T2296" s="826"/>
      <c r="U2296" s="762">
        <f>'statement of marks'!$HL$108</f>
        <v>45046</v>
      </c>
      <c r="V2296" s="763"/>
      <c r="W2296" s="763"/>
      <c r="X2296" s="764"/>
    </row>
    <row r="2297" spans="1:24" ht="15" customHeight="1">
      <c r="A2297" s="283"/>
      <c r="B2297" s="823" t="s">
        <v>175</v>
      </c>
      <c r="C2297" s="824"/>
      <c r="D2297" s="825" t="str">
        <f>IF(details!DZ78="","",details!DZ78)</f>
        <v/>
      </c>
      <c r="E2297" s="825"/>
      <c r="F2297" s="825"/>
      <c r="G2297" s="825" t="str">
        <f>IF(details!ED78="","",details!ED78)</f>
        <v/>
      </c>
      <c r="H2297" s="825"/>
      <c r="I2297" s="825"/>
      <c r="J2297" s="825" t="str">
        <f>IF(details!EL78="","",details!EL78)</f>
        <v/>
      </c>
      <c r="K2297" s="825"/>
      <c r="L2297" s="825"/>
      <c r="M2297" s="825" t="str">
        <f>IF(details!EH78="","",details!EH78)</f>
        <v/>
      </c>
      <c r="N2297" s="825"/>
      <c r="O2297" s="825"/>
      <c r="P2297" s="825"/>
      <c r="Q2297" s="825" t="str">
        <f>IF(details!EP78="","",details!EP78)</f>
        <v/>
      </c>
      <c r="R2297" s="825"/>
      <c r="S2297" s="825"/>
      <c r="T2297" s="825"/>
      <c r="U2297" s="759"/>
      <c r="V2297" s="760"/>
      <c r="W2297" s="760"/>
      <c r="X2297" s="761"/>
    </row>
    <row r="2298" spans="1:24" ht="15" customHeight="1">
      <c r="A2298" s="816"/>
      <c r="B2298" s="818" t="s">
        <v>235</v>
      </c>
      <c r="C2298" s="819"/>
      <c r="D2298" s="813" t="s">
        <v>190</v>
      </c>
      <c r="E2298" s="813"/>
      <c r="F2298" s="813"/>
      <c r="G2298" s="813" t="s">
        <v>191</v>
      </c>
      <c r="H2298" s="813"/>
      <c r="I2298" s="813"/>
      <c r="J2298" s="813" t="s">
        <v>148</v>
      </c>
      <c r="K2298" s="813"/>
      <c r="L2298" s="813"/>
      <c r="M2298" s="813" t="s">
        <v>224</v>
      </c>
      <c r="N2298" s="813"/>
      <c r="O2298" s="813"/>
      <c r="P2298" s="813"/>
      <c r="Q2298" s="822" t="s">
        <v>196</v>
      </c>
      <c r="R2298" s="822"/>
      <c r="S2298" s="822"/>
      <c r="T2298" s="822"/>
      <c r="U2298" s="813" t="s">
        <v>233</v>
      </c>
      <c r="V2298" s="813"/>
      <c r="W2298" s="813"/>
      <c r="X2298" s="815"/>
    </row>
    <row r="2299" spans="1:24" ht="15" customHeight="1">
      <c r="A2299" s="817"/>
      <c r="B2299" s="820"/>
      <c r="C2299" s="821"/>
      <c r="D2299" s="813">
        <f>'statement of marks'!HJ78</f>
        <v>1200</v>
      </c>
      <c r="E2299" s="813"/>
      <c r="F2299" s="813"/>
      <c r="G2299" s="813">
        <f>'statement of marks'!HK78</f>
        <v>1125</v>
      </c>
      <c r="H2299" s="813"/>
      <c r="I2299" s="813"/>
      <c r="J2299" s="814">
        <f>'statement of marks'!HL78</f>
        <v>93.75</v>
      </c>
      <c r="K2299" s="814"/>
      <c r="L2299" s="814"/>
      <c r="M2299" s="813" t="str">
        <f>'statement of marks'!HO78</f>
        <v>A</v>
      </c>
      <c r="N2299" s="813"/>
      <c r="O2299" s="813"/>
      <c r="P2299" s="813"/>
      <c r="Q2299" s="813">
        <f>'statement of marks'!HN78</f>
        <v>5.0000000000000018</v>
      </c>
      <c r="R2299" s="813"/>
      <c r="S2299" s="813"/>
      <c r="T2299" s="813"/>
      <c r="U2299" s="813" t="str">
        <f>'statement of marks'!HI78</f>
        <v>PASSED</v>
      </c>
      <c r="V2299" s="813"/>
      <c r="W2299" s="813"/>
      <c r="X2299" s="815"/>
    </row>
    <row r="2300" spans="1:24" ht="15" customHeight="1">
      <c r="A2300" s="283"/>
      <c r="B2300" s="811" t="s">
        <v>177</v>
      </c>
      <c r="C2300" s="812"/>
      <c r="D2300" s="792"/>
      <c r="E2300" s="792"/>
      <c r="F2300" s="792"/>
      <c r="G2300" s="792"/>
      <c r="H2300" s="792"/>
      <c r="I2300" s="792"/>
      <c r="J2300" s="792"/>
      <c r="K2300" s="792"/>
      <c r="L2300" s="792"/>
      <c r="M2300" s="792"/>
      <c r="N2300" s="792"/>
      <c r="O2300" s="792"/>
      <c r="P2300" s="792"/>
      <c r="Q2300" s="792"/>
      <c r="R2300" s="792"/>
      <c r="S2300" s="792"/>
      <c r="T2300" s="792"/>
      <c r="U2300" s="793"/>
      <c r="V2300" s="794"/>
      <c r="W2300" s="794"/>
      <c r="X2300" s="804"/>
    </row>
    <row r="2301" spans="1:24" ht="15" customHeight="1">
      <c r="A2301" s="283"/>
      <c r="B2301" s="809" t="s">
        <v>162</v>
      </c>
      <c r="C2301" s="810"/>
      <c r="D2301" s="792"/>
      <c r="E2301" s="792"/>
      <c r="F2301" s="792"/>
      <c r="G2301" s="792"/>
      <c r="H2301" s="792"/>
      <c r="I2301" s="792"/>
      <c r="J2301" s="792"/>
      <c r="K2301" s="792"/>
      <c r="L2301" s="792"/>
      <c r="M2301" s="792"/>
      <c r="N2301" s="792"/>
      <c r="O2301" s="792"/>
      <c r="P2301" s="792"/>
      <c r="Q2301" s="792"/>
      <c r="R2301" s="792"/>
      <c r="S2301" s="792"/>
      <c r="T2301" s="792"/>
      <c r="U2301" s="796"/>
      <c r="V2301" s="797"/>
      <c r="W2301" s="797"/>
      <c r="X2301" s="805"/>
    </row>
    <row r="2302" spans="1:24" ht="15" customHeight="1">
      <c r="A2302" s="283"/>
      <c r="B2302" s="811" t="s">
        <v>163</v>
      </c>
      <c r="C2302" s="812"/>
      <c r="D2302" s="792"/>
      <c r="E2302" s="792"/>
      <c r="F2302" s="792"/>
      <c r="G2302" s="792"/>
      <c r="H2302" s="792"/>
      <c r="I2302" s="792"/>
      <c r="J2302" s="792"/>
      <c r="K2302" s="792"/>
      <c r="L2302" s="792"/>
      <c r="M2302" s="792"/>
      <c r="N2302" s="792"/>
      <c r="O2302" s="792"/>
      <c r="P2302" s="792"/>
      <c r="Q2302" s="793" t="s">
        <v>225</v>
      </c>
      <c r="R2302" s="794"/>
      <c r="S2302" s="794"/>
      <c r="T2302" s="795"/>
      <c r="U2302" s="806"/>
      <c r="V2302" s="807"/>
      <c r="W2302" s="807"/>
      <c r="X2302" s="808"/>
    </row>
    <row r="2303" spans="1:24" ht="15" customHeight="1">
      <c r="A2303" s="283"/>
      <c r="B2303" s="802" t="s">
        <v>164</v>
      </c>
      <c r="C2303" s="803"/>
      <c r="D2303" s="792"/>
      <c r="E2303" s="792"/>
      <c r="F2303" s="792"/>
      <c r="G2303" s="792"/>
      <c r="H2303" s="792"/>
      <c r="I2303" s="792"/>
      <c r="J2303" s="792"/>
      <c r="K2303" s="792"/>
      <c r="L2303" s="792"/>
      <c r="M2303" s="792"/>
      <c r="N2303" s="792"/>
      <c r="O2303" s="792"/>
      <c r="P2303" s="792"/>
      <c r="Q2303" s="796"/>
      <c r="R2303" s="797"/>
      <c r="S2303" s="797"/>
      <c r="T2303" s="798"/>
      <c r="U2303" s="785" t="s">
        <v>164</v>
      </c>
      <c r="V2303" s="785"/>
      <c r="W2303" s="785"/>
      <c r="X2303" s="786"/>
    </row>
    <row r="2304" spans="1:24" ht="15" customHeight="1" thickBot="1">
      <c r="A2304" s="282"/>
      <c r="B2304" s="787" t="s">
        <v>226</v>
      </c>
      <c r="C2304" s="788"/>
      <c r="D2304" s="789"/>
      <c r="E2304" s="789"/>
      <c r="F2304" s="789"/>
      <c r="G2304" s="789"/>
      <c r="H2304" s="789"/>
      <c r="I2304" s="789"/>
      <c r="J2304" s="789"/>
      <c r="K2304" s="789"/>
      <c r="L2304" s="789"/>
      <c r="M2304" s="789"/>
      <c r="N2304" s="789"/>
      <c r="O2304" s="789"/>
      <c r="P2304" s="789"/>
      <c r="Q2304" s="799"/>
      <c r="R2304" s="800"/>
      <c r="S2304" s="800"/>
      <c r="T2304" s="801"/>
      <c r="U2304" s="790" t="s">
        <v>180</v>
      </c>
      <c r="V2304" s="790"/>
      <c r="W2304" s="790"/>
      <c r="X2304" s="791"/>
    </row>
    <row r="2305" spans="1:24" ht="15" customHeight="1">
      <c r="A2305" s="285"/>
      <c r="B2305" s="765" t="s">
        <v>179</v>
      </c>
      <c r="C2305" s="766"/>
      <c r="D2305" s="766"/>
      <c r="E2305" s="766"/>
      <c r="F2305" s="766"/>
      <c r="G2305" s="766"/>
      <c r="H2305" s="766"/>
      <c r="I2305" s="766"/>
      <c r="J2305" s="766"/>
      <c r="K2305" s="766"/>
      <c r="L2305" s="766"/>
      <c r="M2305" s="766"/>
      <c r="N2305" s="766"/>
      <c r="O2305" s="766"/>
      <c r="P2305" s="766"/>
      <c r="Q2305" s="766"/>
      <c r="R2305" s="766"/>
      <c r="S2305" s="766"/>
      <c r="T2305" s="766"/>
      <c r="U2305" s="766"/>
      <c r="V2305" s="766"/>
      <c r="W2305" s="766"/>
      <c r="X2305" s="767"/>
    </row>
    <row r="2306" spans="1:24" ht="15" customHeight="1">
      <c r="A2306" s="283"/>
      <c r="B2306" s="768" t="str">
        <f>IF('statement of marks'!$A$1="","",'statement of marks'!$A$1)</f>
        <v>GOVT. HR. SEC. SCHOOL, MARJEEVI, NIMBAHERA</v>
      </c>
      <c r="C2306" s="769"/>
      <c r="D2306" s="769"/>
      <c r="E2306" s="769"/>
      <c r="F2306" s="769"/>
      <c r="G2306" s="769"/>
      <c r="H2306" s="769"/>
      <c r="I2306" s="769"/>
      <c r="J2306" s="769"/>
      <c r="K2306" s="769"/>
      <c r="L2306" s="769"/>
      <c r="M2306" s="769"/>
      <c r="N2306" s="769"/>
      <c r="O2306" s="769"/>
      <c r="P2306" s="769"/>
      <c r="Q2306" s="769"/>
      <c r="R2306" s="769"/>
      <c r="S2306" s="769"/>
      <c r="T2306" s="769"/>
      <c r="U2306" s="769"/>
      <c r="V2306" s="769"/>
      <c r="W2306" s="769"/>
      <c r="X2306" s="770"/>
    </row>
    <row r="2307" spans="1:24" ht="15" customHeight="1">
      <c r="A2307" s="283"/>
      <c r="B2307" s="771" t="s">
        <v>118</v>
      </c>
      <c r="C2307" s="771"/>
      <c r="D2307" s="771" t="str">
        <f>IF('statement of marks'!$H$3="","",'statement of marks'!$H$3)</f>
        <v>2022-23</v>
      </c>
      <c r="E2307" s="771"/>
      <c r="F2307" s="771"/>
      <c r="G2307" s="771"/>
      <c r="H2307" s="771"/>
      <c r="I2307" s="771"/>
      <c r="J2307" s="771"/>
      <c r="K2307" s="771"/>
      <c r="L2307" s="771"/>
      <c r="M2307" s="771"/>
      <c r="N2307" s="771"/>
      <c r="O2307" s="771"/>
      <c r="P2307" s="771"/>
      <c r="Q2307" s="771"/>
      <c r="R2307" s="771"/>
      <c r="S2307" s="771"/>
      <c r="T2307" s="771"/>
      <c r="U2307" s="771"/>
      <c r="V2307" s="771"/>
      <c r="W2307" s="771"/>
      <c r="X2307" s="772"/>
    </row>
    <row r="2308" spans="1:24" ht="15" customHeight="1">
      <c r="A2308" s="283"/>
      <c r="B2308" s="771" t="s">
        <v>158</v>
      </c>
      <c r="C2308" s="771"/>
      <c r="D2308" s="771" t="str">
        <f>IF('statement of marks'!I79="","",'statement of marks'!I79)</f>
        <v>A73</v>
      </c>
      <c r="E2308" s="771"/>
      <c r="F2308" s="771"/>
      <c r="G2308" s="771"/>
      <c r="H2308" s="771"/>
      <c r="I2308" s="771"/>
      <c r="J2308" s="771"/>
      <c r="K2308" s="771"/>
      <c r="L2308" s="771"/>
      <c r="M2308" s="771"/>
      <c r="N2308" s="771"/>
      <c r="O2308" s="771"/>
      <c r="P2308" s="771"/>
      <c r="Q2308" s="771"/>
      <c r="R2308" s="771"/>
      <c r="S2308" s="771"/>
      <c r="T2308" s="771"/>
      <c r="U2308" s="771"/>
      <c r="V2308" s="771"/>
      <c r="W2308" s="771"/>
      <c r="X2308" s="772"/>
    </row>
    <row r="2309" spans="1:24" ht="15" customHeight="1">
      <c r="A2309" s="283"/>
      <c r="B2309" s="771" t="s">
        <v>20</v>
      </c>
      <c r="C2309" s="771"/>
      <c r="D2309" s="771" t="str">
        <f>IF('statement of marks'!J79="","",'statement of marks'!J79)</f>
        <v>B73</v>
      </c>
      <c r="E2309" s="771"/>
      <c r="F2309" s="771"/>
      <c r="G2309" s="771"/>
      <c r="H2309" s="771"/>
      <c r="I2309" s="771"/>
      <c r="J2309" s="771"/>
      <c r="K2309" s="771"/>
      <c r="L2309" s="771"/>
      <c r="M2309" s="771"/>
      <c r="N2309" s="771"/>
      <c r="O2309" s="771"/>
      <c r="P2309" s="771"/>
      <c r="Q2309" s="771"/>
      <c r="R2309" s="771"/>
      <c r="S2309" s="771"/>
      <c r="T2309" s="771"/>
      <c r="U2309" s="771"/>
      <c r="V2309" s="771"/>
      <c r="W2309" s="771"/>
      <c r="X2309" s="772"/>
    </row>
    <row r="2310" spans="1:24" ht="15" customHeight="1">
      <c r="A2310" s="283"/>
      <c r="B2310" s="773" t="s">
        <v>21</v>
      </c>
      <c r="C2310" s="773"/>
      <c r="D2310" s="773" t="str">
        <f>IF('statement of marks'!K79="","",'statement of marks'!K79)</f>
        <v>C73</v>
      </c>
      <c r="E2310" s="773"/>
      <c r="F2310" s="773"/>
      <c r="G2310" s="771"/>
      <c r="H2310" s="771"/>
      <c r="I2310" s="771"/>
      <c r="J2310" s="771"/>
      <c r="K2310" s="771"/>
      <c r="L2310" s="771"/>
      <c r="M2310" s="771"/>
      <c r="N2310" s="771"/>
      <c r="O2310" s="771"/>
      <c r="P2310" s="771"/>
      <c r="Q2310" s="771"/>
      <c r="R2310" s="771"/>
      <c r="S2310" s="771"/>
      <c r="T2310" s="771"/>
      <c r="U2310" s="771"/>
      <c r="V2310" s="771"/>
      <c r="W2310" s="771"/>
      <c r="X2310" s="772"/>
    </row>
    <row r="2311" spans="1:24" ht="15" customHeight="1">
      <c r="A2311" s="283"/>
      <c r="B2311" s="771" t="s">
        <v>159</v>
      </c>
      <c r="C2311" s="771"/>
      <c r="D2311" s="771" t="str">
        <f>IF('statement of marks'!$G$3="","",'statement of marks'!$G$3)</f>
        <v>6 A</v>
      </c>
      <c r="E2311" s="771"/>
      <c r="F2311" s="774"/>
      <c r="G2311" s="775" t="s">
        <v>160</v>
      </c>
      <c r="H2311" s="775"/>
      <c r="I2311" s="775"/>
      <c r="J2311" s="775">
        <f>IF('statement of marks'!D79="","",'statement of marks'!D79)</f>
        <v>873</v>
      </c>
      <c r="K2311" s="775"/>
      <c r="L2311" s="775"/>
      <c r="M2311" s="776" t="s">
        <v>79</v>
      </c>
      <c r="N2311" s="938"/>
      <c r="O2311" s="775"/>
      <c r="P2311" s="775"/>
      <c r="Q2311" s="775" t="str">
        <f>IF('statement of marks'!F79="","",'statement of marks'!F79)</f>
        <v/>
      </c>
      <c r="R2311" s="775"/>
      <c r="S2311" s="775"/>
      <c r="T2311" s="777"/>
      <c r="U2311" s="778" t="str">
        <f>IF('statement of marks'!$I$3="","",'statement of marks'!$I$3)</f>
        <v>SCHOOL DISE CODE</v>
      </c>
      <c r="V2311" s="779"/>
      <c r="W2311" s="779"/>
      <c r="X2311" s="780"/>
    </row>
    <row r="2312" spans="1:24" ht="15" customHeight="1">
      <c r="A2312" s="283"/>
      <c r="B2312" s="263" t="s">
        <v>172</v>
      </c>
      <c r="C2312" s="264"/>
      <c r="D2312" s="781" t="str">
        <f>IF('statement of marks'!G79="","",'statement of marks'!G79)</f>
        <v/>
      </c>
      <c r="E2312" s="782"/>
      <c r="F2312" s="782"/>
      <c r="G2312" s="834" t="str">
        <f>IF('statement of marks'!H79="","",'statement of marks'!H79)</f>
        <v/>
      </c>
      <c r="H2312" s="834"/>
      <c r="I2312" s="834"/>
      <c r="J2312" s="834"/>
      <c r="K2312" s="834"/>
      <c r="L2312" s="834"/>
      <c r="M2312" s="834"/>
      <c r="N2312" s="834"/>
      <c r="O2312" s="834"/>
      <c r="P2312" s="834"/>
      <c r="Q2312" s="834"/>
      <c r="R2312" s="834"/>
      <c r="S2312" s="834"/>
      <c r="T2312" s="835"/>
      <c r="U2312" s="774" t="str">
        <f>IF('statement of marks'!$J$3="","",'statement of marks'!$J$3)</f>
        <v>08291009401</v>
      </c>
      <c r="V2312" s="784"/>
      <c r="W2312" s="784"/>
      <c r="X2312" s="836"/>
    </row>
    <row r="2313" spans="1:24" ht="15" customHeight="1">
      <c r="A2313" s="283"/>
      <c r="B2313" s="265" t="s">
        <v>161</v>
      </c>
      <c r="C2313" s="266" t="s">
        <v>166</v>
      </c>
      <c r="D2313" s="837" t="s">
        <v>168</v>
      </c>
      <c r="E2313" s="837"/>
      <c r="F2313" s="837"/>
      <c r="G2313" s="837" t="s">
        <v>169</v>
      </c>
      <c r="H2313" s="837"/>
      <c r="I2313" s="837"/>
      <c r="J2313" s="837" t="s">
        <v>170</v>
      </c>
      <c r="K2313" s="837"/>
      <c r="L2313" s="837"/>
      <c r="M2313" s="838" t="s">
        <v>171</v>
      </c>
      <c r="N2313" s="838"/>
      <c r="O2313" s="838"/>
      <c r="P2313" s="838"/>
      <c r="Q2313" s="839" t="s">
        <v>217</v>
      </c>
      <c r="R2313" s="841" t="s">
        <v>91</v>
      </c>
      <c r="S2313" s="841"/>
      <c r="T2313" s="841"/>
      <c r="U2313" s="842"/>
      <c r="V2313" s="783" t="s">
        <v>218</v>
      </c>
      <c r="W2313" s="783"/>
      <c r="X2313" s="831"/>
    </row>
    <row r="2314" spans="1:24" ht="15" customHeight="1">
      <c r="A2314" s="283"/>
      <c r="B2314" s="265"/>
      <c r="C2314" s="266"/>
      <c r="D2314" s="267" t="s">
        <v>219</v>
      </c>
      <c r="E2314" s="267" t="s">
        <v>220</v>
      </c>
      <c r="F2314" s="268" t="s">
        <v>221</v>
      </c>
      <c r="G2314" s="267" t="s">
        <v>219</v>
      </c>
      <c r="H2314" s="267" t="s">
        <v>220</v>
      </c>
      <c r="I2314" s="268" t="s">
        <v>221</v>
      </c>
      <c r="J2314" s="267" t="s">
        <v>219</v>
      </c>
      <c r="K2314" s="267" t="s">
        <v>220</v>
      </c>
      <c r="L2314" s="268" t="s">
        <v>221</v>
      </c>
      <c r="M2314" s="267" t="s">
        <v>219</v>
      </c>
      <c r="N2314" s="943" t="s">
        <v>332</v>
      </c>
      <c r="O2314" s="267" t="s">
        <v>220</v>
      </c>
      <c r="P2314" s="268" t="s">
        <v>221</v>
      </c>
      <c r="Q2314" s="840"/>
      <c r="R2314" s="267" t="s">
        <v>219</v>
      </c>
      <c r="S2314" s="943" t="s">
        <v>332</v>
      </c>
      <c r="T2314" s="267" t="s">
        <v>220</v>
      </c>
      <c r="U2314" s="268" t="s">
        <v>221</v>
      </c>
      <c r="V2314" s="269" t="s">
        <v>26</v>
      </c>
      <c r="W2314" s="270" t="s">
        <v>222</v>
      </c>
      <c r="X2314" s="271" t="s">
        <v>69</v>
      </c>
    </row>
    <row r="2315" spans="1:24" ht="15" customHeight="1">
      <c r="A2315" s="284"/>
      <c r="B2315" s="832" t="s">
        <v>167</v>
      </c>
      <c r="C2315" s="833"/>
      <c r="D2315" s="272">
        <f>IF('statement of marks'!L$6="","",'statement of marks'!L$6)</f>
        <v>5</v>
      </c>
      <c r="E2315" s="272">
        <f>IF('statement of marks'!M$6="","",'statement of marks'!M$6)</f>
        <v>5</v>
      </c>
      <c r="F2315" s="273">
        <f>IF('statement of marks'!N$6="","",'statement of marks'!N$6)</f>
        <v>10</v>
      </c>
      <c r="G2315" s="272">
        <f>IF('statement of marks'!O$6="","",'statement of marks'!O$6)</f>
        <v>5</v>
      </c>
      <c r="H2315" s="272">
        <f>IF('statement of marks'!P$6="","",'statement of marks'!P$6)</f>
        <v>5</v>
      </c>
      <c r="I2315" s="273">
        <f>IF('statement of marks'!Q$6="","",'statement of marks'!Q$6)</f>
        <v>10</v>
      </c>
      <c r="J2315" s="272">
        <f>IF('statement of marks'!R$6="","",'statement of marks'!R$6)</f>
        <v>5</v>
      </c>
      <c r="K2315" s="272">
        <f>IF('statement of marks'!S$6="","",'statement of marks'!S$6)</f>
        <v>5</v>
      </c>
      <c r="L2315" s="273">
        <f>IF('statement of marks'!T$6="","",'statement of marks'!T$6)</f>
        <v>10</v>
      </c>
      <c r="M2315" s="272">
        <f>IF('statement of marks'!V$6="","",'statement of marks'!V$6)</f>
        <v>30</v>
      </c>
      <c r="N2315" s="944">
        <f>IF('statement of marks'!W$6="","",'statement of marks'!W$6)</f>
        <v>30</v>
      </c>
      <c r="O2315" s="272">
        <f>IF('statement of marks'!X$6="","",'statement of marks'!X$6)</f>
        <v>10</v>
      </c>
      <c r="P2315" s="273">
        <f>IF('statement of marks'!Y$6="","",'statement of marks'!Y$6)</f>
        <v>70</v>
      </c>
      <c r="Q2315" s="274">
        <f>IF('statement of marks'!Z$6="","",'statement of marks'!Z$6)</f>
        <v>100</v>
      </c>
      <c r="R2315" s="272">
        <f>IF('statement of marks'!AA$6="","",'statement of marks'!AA$6)</f>
        <v>40</v>
      </c>
      <c r="S2315" s="944">
        <f>IF('statement of marks'!AB$6="","",'statement of marks'!AB$6)</f>
        <v>40</v>
      </c>
      <c r="T2315" s="272">
        <f>IF('statement of marks'!AC$6="","",'statement of marks'!AC$6)</f>
        <v>20</v>
      </c>
      <c r="U2315" s="273">
        <f>IF('statement of marks'!AD$6="","",'statement of marks'!AD$6)</f>
        <v>100</v>
      </c>
      <c r="V2315" s="275">
        <f>IF('statement of marks'!AE$6="","",'statement of marks'!AE$6)</f>
        <v>200</v>
      </c>
      <c r="W2315" s="272" t="str">
        <f>IF('statement of marks'!AF$6="","",'statement of marks'!AF$6)</f>
        <v/>
      </c>
      <c r="X2315" s="276" t="str">
        <f>IF('statement of marks'!AG$6="","",'statement of marks'!AG$6)</f>
        <v/>
      </c>
    </row>
    <row r="2316" spans="1:24" ht="15" customHeight="1">
      <c r="A2316" s="283"/>
      <c r="B2316" s="774" t="str">
        <f>IF('statement of marks'!$L$3="","",'statement of marks'!$L$3)</f>
        <v>HINDI</v>
      </c>
      <c r="C2316" s="784"/>
      <c r="D2316" s="270">
        <f>IF('statement of marks'!L79="","",'statement of marks'!L79)</f>
        <v>5</v>
      </c>
      <c r="E2316" s="270">
        <f>IF('statement of marks'!M79="","",'statement of marks'!M79)</f>
        <v>5</v>
      </c>
      <c r="F2316" s="277">
        <f>IF('statement of marks'!N79="","",'statement of marks'!N79)</f>
        <v>10</v>
      </c>
      <c r="G2316" s="270">
        <f>IF('statement of marks'!O79="","",'statement of marks'!O79)</f>
        <v>5</v>
      </c>
      <c r="H2316" s="270">
        <f>IF('statement of marks'!P79="","",'statement of marks'!P79)</f>
        <v>5</v>
      </c>
      <c r="I2316" s="277">
        <f>IF('statement of marks'!Q79="","",'statement of marks'!Q79)</f>
        <v>10</v>
      </c>
      <c r="J2316" s="270">
        <f>IF('statement of marks'!R79="","",'statement of marks'!R79)</f>
        <v>5</v>
      </c>
      <c r="K2316" s="270">
        <f>IF('statement of marks'!S79="","",'statement of marks'!S79)</f>
        <v>5</v>
      </c>
      <c r="L2316" s="277">
        <f>IF('statement of marks'!T79="","",'statement of marks'!T79)</f>
        <v>10</v>
      </c>
      <c r="M2316" s="270">
        <f>IF('statement of marks'!V79="","",'statement of marks'!V79)</f>
        <v>28</v>
      </c>
      <c r="N2316" s="944">
        <f>IF('statement of marks'!W79="","",'statement of marks'!W79)</f>
        <v>28</v>
      </c>
      <c r="O2316" s="270">
        <f>IF('statement of marks'!X79="","",'statement of marks'!X79)</f>
        <v>8</v>
      </c>
      <c r="P2316" s="277">
        <f>IF('statement of marks'!Y79="","",'statement of marks'!Y79)</f>
        <v>64</v>
      </c>
      <c r="Q2316" s="278">
        <f>IF('statement of marks'!Z79="","",'statement of marks'!Z79)</f>
        <v>94</v>
      </c>
      <c r="R2316" s="270">
        <f>IF('statement of marks'!AA79="","",'statement of marks'!AA79)</f>
        <v>28</v>
      </c>
      <c r="S2316" s="944">
        <f>IF('statement of marks'!AB79="","",'statement of marks'!AB79)</f>
        <v>28</v>
      </c>
      <c r="T2316" s="270">
        <f>IF('statement of marks'!AC79="","",'statement of marks'!AC79)</f>
        <v>20</v>
      </c>
      <c r="U2316" s="277">
        <f>IF('statement of marks'!AD79="","",'statement of marks'!AD79)</f>
        <v>76</v>
      </c>
      <c r="V2316" s="279">
        <f>IF('statement of marks'!AE79="","",'statement of marks'!AE79)</f>
        <v>170</v>
      </c>
      <c r="W2316" s="270">
        <f>IF('statement of marks'!AF79="","",'statement of marks'!AF79)</f>
        <v>85</v>
      </c>
      <c r="X2316" s="271" t="str">
        <f>IF('statement of marks'!AG79="","",'statement of marks'!AG79)</f>
        <v>B</v>
      </c>
    </row>
    <row r="2317" spans="1:24" ht="15" customHeight="1">
      <c r="A2317" s="283"/>
      <c r="B2317" s="774" t="str">
        <f>IF('statement of marks'!$AJ$3="","",'statement of marks'!$AJ$3)</f>
        <v>ENGLISH</v>
      </c>
      <c r="C2317" s="784"/>
      <c r="D2317" s="270">
        <f>IF('statement of marks'!AJ79="","",'statement of marks'!AJ79)</f>
        <v>5</v>
      </c>
      <c r="E2317" s="270">
        <f>IF('statement of marks'!AK79="","",'statement of marks'!AK79)</f>
        <v>5</v>
      </c>
      <c r="F2317" s="277">
        <f>IF('statement of marks'!AL79="","",'statement of marks'!AL79)</f>
        <v>10</v>
      </c>
      <c r="G2317" s="270">
        <f>IF('statement of marks'!AM79="","",'statement of marks'!AM79)</f>
        <v>5</v>
      </c>
      <c r="H2317" s="270">
        <f>IF('statement of marks'!AN79="","",'statement of marks'!AN79)</f>
        <v>5</v>
      </c>
      <c r="I2317" s="277">
        <f>IF('statement of marks'!AO79="","",'statement of marks'!AO79)</f>
        <v>10</v>
      </c>
      <c r="J2317" s="270">
        <f>IF('statement of marks'!AP79="","",'statement of marks'!AP79)</f>
        <v>5</v>
      </c>
      <c r="K2317" s="270">
        <f>IF('statement of marks'!AQ79="","",'statement of marks'!AQ79)</f>
        <v>5</v>
      </c>
      <c r="L2317" s="277">
        <f>IF('statement of marks'!AR79="","",'statement of marks'!AR79)</f>
        <v>10</v>
      </c>
      <c r="M2317" s="270">
        <f>IF('statement of marks'!AT79="","",'statement of marks'!AT79)</f>
        <v>28</v>
      </c>
      <c r="N2317" s="944">
        <f>IF('statement of marks'!AU79="","",'statement of marks'!AU79)</f>
        <v>28</v>
      </c>
      <c r="O2317" s="270">
        <f>IF('statement of marks'!AV79="","",'statement of marks'!AV79)</f>
        <v>8</v>
      </c>
      <c r="P2317" s="277">
        <f>IF('statement of marks'!AW79="","",'statement of marks'!AW79)</f>
        <v>64</v>
      </c>
      <c r="Q2317" s="278">
        <f>IF('statement of marks'!AX79="","",'statement of marks'!AX79)</f>
        <v>94</v>
      </c>
      <c r="R2317" s="270">
        <f>IF('statement of marks'!AY79="","",'statement of marks'!AY79)</f>
        <v>28</v>
      </c>
      <c r="S2317" s="944">
        <f>IF('statement of marks'!AZ79="","",'statement of marks'!AZ79)</f>
        <v>28</v>
      </c>
      <c r="T2317" s="270">
        <f>IF('statement of marks'!BA79="","",'statement of marks'!BA79)</f>
        <v>20</v>
      </c>
      <c r="U2317" s="277">
        <f>IF('statement of marks'!BB79="","",'statement of marks'!BB79)</f>
        <v>76</v>
      </c>
      <c r="V2317" s="279">
        <f>IF('statement of marks'!BC79="","",'statement of marks'!BC79)</f>
        <v>170</v>
      </c>
      <c r="W2317" s="270">
        <f>IF('statement of marks'!BD79="","",'statement of marks'!BD79)</f>
        <v>85</v>
      </c>
      <c r="X2317" s="271" t="str">
        <f>IF('statement of marks'!BE79="","",'statement of marks'!BE79)</f>
        <v>B</v>
      </c>
    </row>
    <row r="2318" spans="1:24" ht="15" customHeight="1">
      <c r="A2318" s="283"/>
      <c r="B2318" s="774" t="str">
        <f>IF('statement of marks'!BH79="s","SANSKRIT",IF('statement of marks'!BH79="u","URDU",IF('statement of marks'!BH79="g","GUJRATI",IF('statement of marks'!BH79="p","PUNJABI",IF('statement of marks'!BH79="sd","fla/kh","THIRD LANGUAGE")))))</f>
        <v>SANSKRIT</v>
      </c>
      <c r="C2318" s="784"/>
      <c r="D2318" s="270">
        <f>IF('statement of marks'!BI79="","",'statement of marks'!BI79)</f>
        <v>5</v>
      </c>
      <c r="E2318" s="270">
        <f>IF('statement of marks'!BJ79="","",'statement of marks'!BJ79)</f>
        <v>5</v>
      </c>
      <c r="F2318" s="277">
        <f>IF('statement of marks'!BK79="","",'statement of marks'!BK79)</f>
        <v>10</v>
      </c>
      <c r="G2318" s="270">
        <f>IF('statement of marks'!BL79="","",'statement of marks'!BL79)</f>
        <v>5</v>
      </c>
      <c r="H2318" s="270">
        <f>IF('statement of marks'!BM79="","",'statement of marks'!BM79)</f>
        <v>5</v>
      </c>
      <c r="I2318" s="277">
        <f>IF('statement of marks'!BN79="","",'statement of marks'!BN79)</f>
        <v>10</v>
      </c>
      <c r="J2318" s="270">
        <f>IF('statement of marks'!BO79="","",'statement of marks'!BO79)</f>
        <v>5</v>
      </c>
      <c r="K2318" s="270">
        <f>IF('statement of marks'!BP79="","",'statement of marks'!BP79)</f>
        <v>5</v>
      </c>
      <c r="L2318" s="277">
        <f>IF('statement of marks'!BQ79="","",'statement of marks'!BQ79)</f>
        <v>10</v>
      </c>
      <c r="M2318" s="270">
        <f>IF('statement of marks'!BS79="","",'statement of marks'!BS79)</f>
        <v>50</v>
      </c>
      <c r="N2318" s="944"/>
      <c r="O2318" s="270">
        <f>IF('statement of marks'!BT79="","",'statement of marks'!BT79)</f>
        <v>20</v>
      </c>
      <c r="P2318" s="277">
        <f>IF('statement of marks'!BU79="","",'statement of marks'!BU79)</f>
        <v>70</v>
      </c>
      <c r="Q2318" s="278">
        <f>IF('statement of marks'!BV79="","",'statement of marks'!BV79)</f>
        <v>100</v>
      </c>
      <c r="R2318" s="270">
        <f>IF('statement of marks'!BW79="","",'statement of marks'!BW79)</f>
        <v>70</v>
      </c>
      <c r="S2318" s="944"/>
      <c r="T2318" s="270">
        <f>IF('statement of marks'!BX79="","",'statement of marks'!BX79)</f>
        <v>30</v>
      </c>
      <c r="U2318" s="277">
        <f>IF('statement of marks'!BY79="","",'statement of marks'!BY79)</f>
        <v>100</v>
      </c>
      <c r="V2318" s="279">
        <f>IF('statement of marks'!BZ79="","",'statement of marks'!BZ79)</f>
        <v>200</v>
      </c>
      <c r="W2318" s="270">
        <f>IF('statement of marks'!CA79="","",'statement of marks'!CA79)</f>
        <v>100</v>
      </c>
      <c r="X2318" s="271" t="str">
        <f>IF('statement of marks'!CB79="","",'statement of marks'!CB79)</f>
        <v>A</v>
      </c>
    </row>
    <row r="2319" spans="1:24" ht="15" customHeight="1">
      <c r="A2319" s="283"/>
      <c r="B2319" s="774" t="str">
        <f>IF('statement of marks'!$CE$3="","",'statement of marks'!$CE$3)</f>
        <v>MATHEMATICS</v>
      </c>
      <c r="C2319" s="784"/>
      <c r="D2319" s="270">
        <f>IF('statement of marks'!CE79="","",'statement of marks'!CE79)</f>
        <v>5</v>
      </c>
      <c r="E2319" s="270">
        <f>IF('statement of marks'!CF79="","",'statement of marks'!CF79)</f>
        <v>5</v>
      </c>
      <c r="F2319" s="277">
        <f>IF('statement of marks'!CG79="","",'statement of marks'!CG79)</f>
        <v>10</v>
      </c>
      <c r="G2319" s="270">
        <f>IF('statement of marks'!CH79="","",'statement of marks'!CH79)</f>
        <v>5</v>
      </c>
      <c r="H2319" s="270">
        <f>IF('statement of marks'!CI79="","",'statement of marks'!CI79)</f>
        <v>5</v>
      </c>
      <c r="I2319" s="277">
        <f>IF('statement of marks'!CJ79="","",'statement of marks'!CJ79)</f>
        <v>10</v>
      </c>
      <c r="J2319" s="270">
        <f>IF('statement of marks'!CK79="","",'statement of marks'!CK79)</f>
        <v>5</v>
      </c>
      <c r="K2319" s="270">
        <f>IF('statement of marks'!CL79="","",'statement of marks'!CL79)</f>
        <v>5</v>
      </c>
      <c r="L2319" s="277">
        <f>IF('statement of marks'!CM79="","",'statement of marks'!CM79)</f>
        <v>10</v>
      </c>
      <c r="M2319" s="270">
        <f>IF('statement of marks'!CO79="","",'statement of marks'!CO79)</f>
        <v>28</v>
      </c>
      <c r="N2319" s="944">
        <f>IF('statement of marks'!CP79="","",'statement of marks'!CP79)</f>
        <v>28</v>
      </c>
      <c r="O2319" s="270">
        <f>IF('statement of marks'!CQ79="","",'statement of marks'!CQ79)</f>
        <v>8</v>
      </c>
      <c r="P2319" s="277">
        <f>IF('statement of marks'!CR79="","",'statement of marks'!CR79)</f>
        <v>64</v>
      </c>
      <c r="Q2319" s="278">
        <f>IF('statement of marks'!CS79="","",'statement of marks'!CS79)</f>
        <v>94</v>
      </c>
      <c r="R2319" s="270">
        <f>IF('statement of marks'!CT79="","",'statement of marks'!CT79)</f>
        <v>28</v>
      </c>
      <c r="S2319" s="944">
        <f>IF('statement of marks'!CU79="","",'statement of marks'!CU79)</f>
        <v>28</v>
      </c>
      <c r="T2319" s="270">
        <f>IF('statement of marks'!CV79="","",'statement of marks'!CV79)</f>
        <v>20</v>
      </c>
      <c r="U2319" s="277">
        <f>IF('statement of marks'!CW79="","",'statement of marks'!CW79)</f>
        <v>76</v>
      </c>
      <c r="V2319" s="279">
        <f>IF('statement of marks'!CX79="","",'statement of marks'!CX79)</f>
        <v>170</v>
      </c>
      <c r="W2319" s="270">
        <f>IF('statement of marks'!CY79="","",'statement of marks'!CY79)</f>
        <v>85</v>
      </c>
      <c r="X2319" s="271" t="str">
        <f>IF('statement of marks'!CZ79="","",'statement of marks'!CZ79)</f>
        <v>B</v>
      </c>
    </row>
    <row r="2320" spans="1:24" ht="15" customHeight="1">
      <c r="A2320" s="283"/>
      <c r="B2320" s="774" t="str">
        <f>IF('statement of marks'!$DC$3="","",'statement of marks'!$DC$3)</f>
        <v>SCIENCE</v>
      </c>
      <c r="C2320" s="784"/>
      <c r="D2320" s="270">
        <f>IF('statement of marks'!DC79="","",'statement of marks'!DC79)</f>
        <v>5</v>
      </c>
      <c r="E2320" s="270">
        <f>IF('statement of marks'!DD79="","",'statement of marks'!DD79)</f>
        <v>5</v>
      </c>
      <c r="F2320" s="277">
        <f>IF('statement of marks'!DE79="","",'statement of marks'!DE79)</f>
        <v>10</v>
      </c>
      <c r="G2320" s="270">
        <f>IF('statement of marks'!DF79="","",'statement of marks'!DF79)</f>
        <v>5</v>
      </c>
      <c r="H2320" s="270">
        <f>IF('statement of marks'!DG79="","",'statement of marks'!DG79)</f>
        <v>5</v>
      </c>
      <c r="I2320" s="277">
        <f>IF('statement of marks'!DH79="","",'statement of marks'!DH79)</f>
        <v>10</v>
      </c>
      <c r="J2320" s="270">
        <f>IF('statement of marks'!DI79="","",'statement of marks'!DI79)</f>
        <v>5</v>
      </c>
      <c r="K2320" s="270">
        <f>IF('statement of marks'!DJ79="","",'statement of marks'!DJ79)</f>
        <v>5</v>
      </c>
      <c r="L2320" s="277">
        <f>IF('statement of marks'!DK79="","",'statement of marks'!DK79)</f>
        <v>10</v>
      </c>
      <c r="M2320" s="270">
        <f>IF('statement of marks'!DM79="","",'statement of marks'!DM79)</f>
        <v>50</v>
      </c>
      <c r="N2320" s="944"/>
      <c r="O2320" s="270">
        <f>IF('statement of marks'!DN79="","",'statement of marks'!DN79)</f>
        <v>20</v>
      </c>
      <c r="P2320" s="277">
        <f>IF('statement of marks'!DO79="","",'statement of marks'!DO79)</f>
        <v>70</v>
      </c>
      <c r="Q2320" s="278">
        <f>IF('statement of marks'!DP79="","",'statement of marks'!DP79)</f>
        <v>100</v>
      </c>
      <c r="R2320" s="270">
        <f>IF('statement of marks'!DQ79="","",'statement of marks'!DQ79)</f>
        <v>70</v>
      </c>
      <c r="S2320" s="944"/>
      <c r="T2320" s="270">
        <f>IF('statement of marks'!DR79="","",'statement of marks'!DR79)</f>
        <v>30</v>
      </c>
      <c r="U2320" s="277">
        <f>IF('statement of marks'!DS79="","",'statement of marks'!DS79)</f>
        <v>100</v>
      </c>
      <c r="V2320" s="279">
        <f>IF('statement of marks'!DT79="","",'statement of marks'!DT79)</f>
        <v>200</v>
      </c>
      <c r="W2320" s="270">
        <f>IF('statement of marks'!DU79="","",'statement of marks'!DU79)</f>
        <v>100</v>
      </c>
      <c r="X2320" s="271" t="str">
        <f>IF('statement of marks'!DV79="","",'statement of marks'!DV79)</f>
        <v>A</v>
      </c>
    </row>
    <row r="2321" spans="1:24" ht="15" customHeight="1">
      <c r="A2321" s="283"/>
      <c r="B2321" s="774" t="str">
        <f>IF('statement of marks'!$DY$3="","",'statement of marks'!$DY$3)</f>
        <v>SOCIAL STUDIES</v>
      </c>
      <c r="C2321" s="784"/>
      <c r="D2321" s="270">
        <f>IF('statement of marks'!DY79="","",'statement of marks'!DY79)</f>
        <v>5</v>
      </c>
      <c r="E2321" s="270">
        <f>IF('statement of marks'!DZ79="","",'statement of marks'!DZ79)</f>
        <v>5</v>
      </c>
      <c r="F2321" s="277">
        <f>IF('statement of marks'!EA79="","",'statement of marks'!EA79)</f>
        <v>10</v>
      </c>
      <c r="G2321" s="270">
        <f>IF('statement of marks'!EB79="","",'statement of marks'!EB79)</f>
        <v>5</v>
      </c>
      <c r="H2321" s="270">
        <f>IF('statement of marks'!EC79="","",'statement of marks'!EC79)</f>
        <v>5</v>
      </c>
      <c r="I2321" s="277">
        <f>IF('statement of marks'!ED79="","",'statement of marks'!ED79)</f>
        <v>10</v>
      </c>
      <c r="J2321" s="270">
        <f>IF('statement of marks'!EE79="","",'statement of marks'!EE79)</f>
        <v>5</v>
      </c>
      <c r="K2321" s="270">
        <f>IF('statement of marks'!EF79="","",'statement of marks'!EF79)</f>
        <v>5</v>
      </c>
      <c r="L2321" s="277">
        <f>IF('statement of marks'!EG79="","",'statement of marks'!EG79)</f>
        <v>10</v>
      </c>
      <c r="M2321" s="270">
        <f>IF('statement of marks'!EI79="","",'statement of marks'!EI79)</f>
        <v>50</v>
      </c>
      <c r="N2321" s="944"/>
      <c r="O2321" s="270">
        <f>IF('statement of marks'!EJ79="","",'statement of marks'!EJ79)</f>
        <v>20</v>
      </c>
      <c r="P2321" s="277">
        <f>IF('statement of marks'!EK79="","",'statement of marks'!EK79)</f>
        <v>70</v>
      </c>
      <c r="Q2321" s="278">
        <f>IF('statement of marks'!EL79="","",'statement of marks'!EL79)</f>
        <v>100</v>
      </c>
      <c r="R2321" s="270">
        <f>IF('statement of marks'!EM79="","",'statement of marks'!EM79)</f>
        <v>70</v>
      </c>
      <c r="S2321" s="944"/>
      <c r="T2321" s="270">
        <f>IF('statement of marks'!EN79="","",'statement of marks'!EN79)</f>
        <v>30</v>
      </c>
      <c r="U2321" s="277">
        <f>IF('statement of marks'!EO79="","",'statement of marks'!EO79)</f>
        <v>100</v>
      </c>
      <c r="V2321" s="279">
        <f>IF('statement of marks'!EP79="","",'statement of marks'!EP79)</f>
        <v>200</v>
      </c>
      <c r="W2321" s="270">
        <f>IF('statement of marks'!EQ79="","",'statement of marks'!EQ79)</f>
        <v>100</v>
      </c>
      <c r="X2321" s="271" t="str">
        <f>IF('statement of marks'!ER79="","",'statement of marks'!ER79)</f>
        <v>A</v>
      </c>
    </row>
    <row r="2322" spans="1:24" ht="15" customHeight="1">
      <c r="A2322" s="283"/>
      <c r="B2322" s="774" t="s">
        <v>173</v>
      </c>
      <c r="C2322" s="784"/>
      <c r="D2322" s="792" t="s">
        <v>168</v>
      </c>
      <c r="E2322" s="792"/>
      <c r="F2322" s="792"/>
      <c r="G2322" s="792" t="s">
        <v>169</v>
      </c>
      <c r="H2322" s="792"/>
      <c r="I2322" s="792"/>
      <c r="J2322" s="792" t="s">
        <v>178</v>
      </c>
      <c r="K2322" s="792"/>
      <c r="L2322" s="792"/>
      <c r="M2322" s="792" t="s">
        <v>170</v>
      </c>
      <c r="N2322" s="792"/>
      <c r="O2322" s="792"/>
      <c r="P2322" s="792"/>
      <c r="Q2322" s="792" t="s">
        <v>223</v>
      </c>
      <c r="R2322" s="792"/>
      <c r="S2322" s="792"/>
      <c r="T2322" s="792"/>
      <c r="U2322" s="280"/>
      <c r="V2322" s="792" t="s">
        <v>218</v>
      </c>
      <c r="W2322" s="792"/>
      <c r="X2322" s="827"/>
    </row>
    <row r="2323" spans="1:24" ht="15" customHeight="1">
      <c r="A2323" s="284"/>
      <c r="B2323" s="828" t="s">
        <v>167</v>
      </c>
      <c r="C2323" s="829"/>
      <c r="D2323" s="830">
        <f>IF('statement of marks'!EU$6="","",'statement of marks'!EU$6)</f>
        <v>20</v>
      </c>
      <c r="E2323" s="830"/>
      <c r="F2323" s="830"/>
      <c r="G2323" s="830">
        <f>IF('statement of marks'!EV$6="","",'statement of marks'!EV$6)</f>
        <v>20</v>
      </c>
      <c r="H2323" s="830"/>
      <c r="I2323" s="830"/>
      <c r="J2323" s="830">
        <f>IF('statement of marks'!EX$6="","",'statement of marks'!EX$6)</f>
        <v>20</v>
      </c>
      <c r="K2323" s="830"/>
      <c r="L2323" s="830"/>
      <c r="M2323" s="830">
        <f>IF('statement of marks'!EW$6="","",'statement of marks'!EW$6)</f>
        <v>20</v>
      </c>
      <c r="N2323" s="830"/>
      <c r="O2323" s="830"/>
      <c r="P2323" s="830"/>
      <c r="Q2323" s="830">
        <f>IF('statement of marks'!EY$6="","",'statement of marks'!EY$6)</f>
        <v>20</v>
      </c>
      <c r="R2323" s="830"/>
      <c r="S2323" s="830"/>
      <c r="T2323" s="830"/>
      <c r="U2323" s="289"/>
      <c r="V2323" s="272">
        <f>IF('statement of marks'!EZ$6="","",'statement of marks'!EZ$6)</f>
        <v>100</v>
      </c>
      <c r="W2323" s="272" t="s">
        <v>222</v>
      </c>
      <c r="X2323" s="276" t="s">
        <v>69</v>
      </c>
    </row>
    <row r="2324" spans="1:24" ht="15" customHeight="1">
      <c r="A2324" s="283"/>
      <c r="B2324" s="774" t="str">
        <f>IF('statement of marks'!$EU$3="","",'statement of marks'!$EU$3)</f>
        <v>WORK EXPERIENCE</v>
      </c>
      <c r="C2324" s="784"/>
      <c r="D2324" s="783">
        <f>IF('statement of marks'!EU79="","",'statement of marks'!EU79)</f>
        <v>20</v>
      </c>
      <c r="E2324" s="783"/>
      <c r="F2324" s="783"/>
      <c r="G2324" s="783">
        <f>IF('statement of marks'!EV79="","",'statement of marks'!EV79)</f>
        <v>20</v>
      </c>
      <c r="H2324" s="783"/>
      <c r="I2324" s="783"/>
      <c r="J2324" s="783">
        <f>IF('statement of marks'!EX79="","",'statement of marks'!EX79)</f>
        <v>20</v>
      </c>
      <c r="K2324" s="783"/>
      <c r="L2324" s="783"/>
      <c r="M2324" s="783">
        <f>IF('statement of marks'!EW79="","",'statement of marks'!EW79)</f>
        <v>20</v>
      </c>
      <c r="N2324" s="783"/>
      <c r="O2324" s="783"/>
      <c r="P2324" s="783"/>
      <c r="Q2324" s="783">
        <f>IF('statement of marks'!EY79="","",'statement of marks'!EY79)</f>
        <v>20</v>
      </c>
      <c r="R2324" s="783"/>
      <c r="S2324" s="783"/>
      <c r="T2324" s="783"/>
      <c r="U2324" s="280"/>
      <c r="V2324" s="280">
        <f>IF('statement of marks'!EZ79="","",'statement of marks'!EZ79)</f>
        <v>100</v>
      </c>
      <c r="W2324" s="280">
        <f>IF('statement of marks'!FA79="","",'statement of marks'!FA79)</f>
        <v>100</v>
      </c>
      <c r="X2324" s="281" t="str">
        <f>IF('statement of marks'!FB79="","",'statement of marks'!FB79)</f>
        <v>A</v>
      </c>
    </row>
    <row r="2325" spans="1:24" ht="15" customHeight="1">
      <c r="A2325" s="283"/>
      <c r="B2325" s="774" t="str">
        <f>IF('statement of marks'!$FE$3="","",'statement of marks'!$FE$3)</f>
        <v>ART EDUCATION</v>
      </c>
      <c r="C2325" s="784"/>
      <c r="D2325" s="783">
        <f>IF('statement of marks'!FE79="","",'statement of marks'!FE79)</f>
        <v>20</v>
      </c>
      <c r="E2325" s="783"/>
      <c r="F2325" s="783"/>
      <c r="G2325" s="783">
        <f>IF('statement of marks'!FF79="","",'statement of marks'!FF79)</f>
        <v>20</v>
      </c>
      <c r="H2325" s="783"/>
      <c r="I2325" s="783"/>
      <c r="J2325" s="783">
        <f>IF('statement of marks'!FH79="","",'statement of marks'!FH79)</f>
        <v>20</v>
      </c>
      <c r="K2325" s="783"/>
      <c r="L2325" s="783"/>
      <c r="M2325" s="783">
        <f>IF('statement of marks'!FG79="","",'statement of marks'!FG79)</f>
        <v>20</v>
      </c>
      <c r="N2325" s="783"/>
      <c r="O2325" s="783"/>
      <c r="P2325" s="783"/>
      <c r="Q2325" s="783">
        <f>IF('statement of marks'!FI79="","",'statement of marks'!FI79)</f>
        <v>20</v>
      </c>
      <c r="R2325" s="783"/>
      <c r="S2325" s="783"/>
      <c r="T2325" s="783"/>
      <c r="U2325" s="280"/>
      <c r="V2325" s="280">
        <f>IF('statement of marks'!FJ79="","",'statement of marks'!FJ79)</f>
        <v>100</v>
      </c>
      <c r="W2325" s="280">
        <f>IF('statement of marks'!FK79="","",'statement of marks'!FK79)</f>
        <v>100</v>
      </c>
      <c r="X2325" s="281" t="str">
        <f>IF('statement of marks'!FL79="","",'statement of marks'!FL79)</f>
        <v>A</v>
      </c>
    </row>
    <row r="2326" spans="1:24" ht="15" customHeight="1">
      <c r="A2326" s="283"/>
      <c r="B2326" s="774" t="str">
        <f>IF('statement of marks'!$FO$3="","",'statement of marks'!$FO$3)</f>
        <v>PHYSICIAL EDUCATION</v>
      </c>
      <c r="C2326" s="784"/>
      <c r="D2326" s="783">
        <f>IF('statement of marks'!FO79="","",'statement of marks'!FO79)</f>
        <v>20</v>
      </c>
      <c r="E2326" s="783"/>
      <c r="F2326" s="783"/>
      <c r="G2326" s="783">
        <f>IF('statement of marks'!FP79="","",'statement of marks'!FP79)</f>
        <v>20</v>
      </c>
      <c r="H2326" s="783"/>
      <c r="I2326" s="783"/>
      <c r="J2326" s="783">
        <f>IF('statement of marks'!FR79="","",'statement of marks'!FR79)</f>
        <v>20</v>
      </c>
      <c r="K2326" s="783"/>
      <c r="L2326" s="783"/>
      <c r="M2326" s="783">
        <f>IF('statement of marks'!FQ79="","",'statement of marks'!FQ79)</f>
        <v>20</v>
      </c>
      <c r="N2326" s="783"/>
      <c r="O2326" s="783"/>
      <c r="P2326" s="783"/>
      <c r="Q2326" s="783">
        <f>IF('statement of marks'!FS79="","",'statement of marks'!FS79)</f>
        <v>20</v>
      </c>
      <c r="R2326" s="783"/>
      <c r="S2326" s="783"/>
      <c r="T2326" s="783"/>
      <c r="U2326" s="280"/>
      <c r="V2326" s="280">
        <f>IF('statement of marks'!FT79="","",'statement of marks'!FT79)</f>
        <v>100</v>
      </c>
      <c r="W2326" s="280">
        <f>IF('statement of marks'!FU79="","",'statement of marks'!FU79)</f>
        <v>100</v>
      </c>
      <c r="X2326" s="281" t="str">
        <f>IF('statement of marks'!FV79="","",'statement of marks'!FV79)</f>
        <v>A</v>
      </c>
    </row>
    <row r="2327" spans="1:24" ht="15" customHeight="1">
      <c r="A2327" s="283"/>
      <c r="B2327" s="771" t="s">
        <v>174</v>
      </c>
      <c r="C2327" s="774"/>
      <c r="D2327" s="792" t="str">
        <f>details!$DZ$3</f>
        <v>AUGUST</v>
      </c>
      <c r="E2327" s="792"/>
      <c r="F2327" s="792"/>
      <c r="G2327" s="792" t="str">
        <f>details!$ED$3</f>
        <v>OCTOBER</v>
      </c>
      <c r="H2327" s="792"/>
      <c r="I2327" s="792"/>
      <c r="J2327" s="792" t="str">
        <f>details!$EL$3</f>
        <v>FEBURARY</v>
      </c>
      <c r="K2327" s="792"/>
      <c r="L2327" s="792"/>
      <c r="M2327" s="792" t="str">
        <f>details!$EH$3</f>
        <v>DECEMBER</v>
      </c>
      <c r="N2327" s="792"/>
      <c r="O2327" s="792"/>
      <c r="P2327" s="792"/>
      <c r="Q2327" s="792" t="str">
        <f>details!$EP$3</f>
        <v>GRAND TOAL</v>
      </c>
      <c r="R2327" s="792"/>
      <c r="S2327" s="792"/>
      <c r="T2327" s="792"/>
      <c r="U2327" s="759" t="s">
        <v>119</v>
      </c>
      <c r="V2327" s="760"/>
      <c r="W2327" s="760"/>
      <c r="X2327" s="761"/>
    </row>
    <row r="2328" spans="1:24" ht="15" customHeight="1">
      <c r="A2328" s="283"/>
      <c r="B2328" s="774" t="s">
        <v>176</v>
      </c>
      <c r="C2328" s="784"/>
      <c r="D2328" s="826" t="str">
        <f>IF(details!EA79="","",details!EA79)</f>
        <v/>
      </c>
      <c r="E2328" s="826"/>
      <c r="F2328" s="826"/>
      <c r="G2328" s="826" t="str">
        <f>IF(details!EE79="","",details!EE79)</f>
        <v/>
      </c>
      <c r="H2328" s="826"/>
      <c r="I2328" s="826"/>
      <c r="J2328" s="826" t="str">
        <f>IF(details!EM79="","",details!EM79)</f>
        <v/>
      </c>
      <c r="K2328" s="826"/>
      <c r="L2328" s="826"/>
      <c r="M2328" s="826" t="str">
        <f>IF(details!EI79="","",details!EI79)</f>
        <v/>
      </c>
      <c r="N2328" s="826"/>
      <c r="O2328" s="826"/>
      <c r="P2328" s="826"/>
      <c r="Q2328" s="826" t="str">
        <f>IF(details!EQ79="","",details!EQ79)</f>
        <v/>
      </c>
      <c r="R2328" s="826"/>
      <c r="S2328" s="826"/>
      <c r="T2328" s="826"/>
      <c r="U2328" s="762">
        <f>'statement of marks'!$HL$108</f>
        <v>45046</v>
      </c>
      <c r="V2328" s="763"/>
      <c r="W2328" s="763"/>
      <c r="X2328" s="764"/>
    </row>
    <row r="2329" spans="1:24" ht="15" customHeight="1">
      <c r="A2329" s="283"/>
      <c r="B2329" s="823" t="s">
        <v>175</v>
      </c>
      <c r="C2329" s="824"/>
      <c r="D2329" s="825" t="str">
        <f>IF(details!DZ79="","",details!DZ79)</f>
        <v/>
      </c>
      <c r="E2329" s="825"/>
      <c r="F2329" s="825"/>
      <c r="G2329" s="825" t="str">
        <f>IF(details!ED79="","",details!ED79)</f>
        <v/>
      </c>
      <c r="H2329" s="825"/>
      <c r="I2329" s="825"/>
      <c r="J2329" s="825" t="str">
        <f>IF(details!EL79="","",details!EL79)</f>
        <v/>
      </c>
      <c r="K2329" s="825"/>
      <c r="L2329" s="825"/>
      <c r="M2329" s="825" t="str">
        <f>IF(details!EH79="","",details!EH79)</f>
        <v/>
      </c>
      <c r="N2329" s="825"/>
      <c r="O2329" s="825"/>
      <c r="P2329" s="825"/>
      <c r="Q2329" s="825" t="str">
        <f>IF(details!EP79="","",details!EP79)</f>
        <v/>
      </c>
      <c r="R2329" s="825"/>
      <c r="S2329" s="825"/>
      <c r="T2329" s="825"/>
      <c r="U2329" s="759"/>
      <c r="V2329" s="760"/>
      <c r="W2329" s="760"/>
      <c r="X2329" s="761"/>
    </row>
    <row r="2330" spans="1:24" ht="15" customHeight="1">
      <c r="A2330" s="816"/>
      <c r="B2330" s="818" t="s">
        <v>235</v>
      </c>
      <c r="C2330" s="819"/>
      <c r="D2330" s="813" t="s">
        <v>190</v>
      </c>
      <c r="E2330" s="813"/>
      <c r="F2330" s="813"/>
      <c r="G2330" s="813" t="s">
        <v>191</v>
      </c>
      <c r="H2330" s="813"/>
      <c r="I2330" s="813"/>
      <c r="J2330" s="813" t="s">
        <v>148</v>
      </c>
      <c r="K2330" s="813"/>
      <c r="L2330" s="813"/>
      <c r="M2330" s="813" t="s">
        <v>224</v>
      </c>
      <c r="N2330" s="813"/>
      <c r="O2330" s="813"/>
      <c r="P2330" s="813"/>
      <c r="Q2330" s="822" t="s">
        <v>196</v>
      </c>
      <c r="R2330" s="822"/>
      <c r="S2330" s="822"/>
      <c r="T2330" s="822"/>
      <c r="U2330" s="813" t="s">
        <v>233</v>
      </c>
      <c r="V2330" s="813"/>
      <c r="W2330" s="813"/>
      <c r="X2330" s="815"/>
    </row>
    <row r="2331" spans="1:24" ht="15" customHeight="1">
      <c r="A2331" s="817"/>
      <c r="B2331" s="820"/>
      <c r="C2331" s="821"/>
      <c r="D2331" s="813">
        <f>'statement of marks'!HJ79</f>
        <v>1200</v>
      </c>
      <c r="E2331" s="813"/>
      <c r="F2331" s="813"/>
      <c r="G2331" s="813">
        <f>'statement of marks'!HK79</f>
        <v>1110</v>
      </c>
      <c r="H2331" s="813"/>
      <c r="I2331" s="813"/>
      <c r="J2331" s="814">
        <f>'statement of marks'!HL79</f>
        <v>92.5</v>
      </c>
      <c r="K2331" s="814"/>
      <c r="L2331" s="814"/>
      <c r="M2331" s="813" t="str">
        <f>'statement of marks'!HO79</f>
        <v>A</v>
      </c>
      <c r="N2331" s="813"/>
      <c r="O2331" s="813"/>
      <c r="P2331" s="813"/>
      <c r="Q2331" s="813">
        <f>'statement of marks'!HN79</f>
        <v>6</v>
      </c>
      <c r="R2331" s="813"/>
      <c r="S2331" s="813"/>
      <c r="T2331" s="813"/>
      <c r="U2331" s="813" t="str">
        <f>'statement of marks'!HI79</f>
        <v>PASSED</v>
      </c>
      <c r="V2331" s="813"/>
      <c r="W2331" s="813"/>
      <c r="X2331" s="815"/>
    </row>
    <row r="2332" spans="1:24" ht="15" customHeight="1">
      <c r="A2332" s="283"/>
      <c r="B2332" s="811" t="s">
        <v>177</v>
      </c>
      <c r="C2332" s="812"/>
      <c r="D2332" s="792"/>
      <c r="E2332" s="792"/>
      <c r="F2332" s="792"/>
      <c r="G2332" s="792"/>
      <c r="H2332" s="792"/>
      <c r="I2332" s="792"/>
      <c r="J2332" s="792"/>
      <c r="K2332" s="792"/>
      <c r="L2332" s="792"/>
      <c r="M2332" s="792"/>
      <c r="N2332" s="792"/>
      <c r="O2332" s="792"/>
      <c r="P2332" s="792"/>
      <c r="Q2332" s="792"/>
      <c r="R2332" s="792"/>
      <c r="S2332" s="792"/>
      <c r="T2332" s="792"/>
      <c r="U2332" s="793"/>
      <c r="V2332" s="794"/>
      <c r="W2332" s="794"/>
      <c r="X2332" s="804"/>
    </row>
    <row r="2333" spans="1:24" ht="15" customHeight="1">
      <c r="A2333" s="283"/>
      <c r="B2333" s="809" t="s">
        <v>162</v>
      </c>
      <c r="C2333" s="810"/>
      <c r="D2333" s="792"/>
      <c r="E2333" s="792"/>
      <c r="F2333" s="792"/>
      <c r="G2333" s="792"/>
      <c r="H2333" s="792"/>
      <c r="I2333" s="792"/>
      <c r="J2333" s="792"/>
      <c r="K2333" s="792"/>
      <c r="L2333" s="792"/>
      <c r="M2333" s="792"/>
      <c r="N2333" s="792"/>
      <c r="O2333" s="792"/>
      <c r="P2333" s="792"/>
      <c r="Q2333" s="792"/>
      <c r="R2333" s="792"/>
      <c r="S2333" s="792"/>
      <c r="T2333" s="792"/>
      <c r="U2333" s="796"/>
      <c r="V2333" s="797"/>
      <c r="W2333" s="797"/>
      <c r="X2333" s="805"/>
    </row>
    <row r="2334" spans="1:24" ht="15" customHeight="1">
      <c r="A2334" s="283"/>
      <c r="B2334" s="811" t="s">
        <v>163</v>
      </c>
      <c r="C2334" s="812"/>
      <c r="D2334" s="792"/>
      <c r="E2334" s="792"/>
      <c r="F2334" s="792"/>
      <c r="G2334" s="792"/>
      <c r="H2334" s="792"/>
      <c r="I2334" s="792"/>
      <c r="J2334" s="792"/>
      <c r="K2334" s="792"/>
      <c r="L2334" s="792"/>
      <c r="M2334" s="792"/>
      <c r="N2334" s="792"/>
      <c r="O2334" s="792"/>
      <c r="P2334" s="792"/>
      <c r="Q2334" s="793" t="s">
        <v>225</v>
      </c>
      <c r="R2334" s="794"/>
      <c r="S2334" s="794"/>
      <c r="T2334" s="795"/>
      <c r="U2334" s="806"/>
      <c r="V2334" s="807"/>
      <c r="W2334" s="807"/>
      <c r="X2334" s="808"/>
    </row>
    <row r="2335" spans="1:24" ht="15" customHeight="1">
      <c r="A2335" s="283"/>
      <c r="B2335" s="802" t="s">
        <v>164</v>
      </c>
      <c r="C2335" s="803"/>
      <c r="D2335" s="792"/>
      <c r="E2335" s="792"/>
      <c r="F2335" s="792"/>
      <c r="G2335" s="792"/>
      <c r="H2335" s="792"/>
      <c r="I2335" s="792"/>
      <c r="J2335" s="792"/>
      <c r="K2335" s="792"/>
      <c r="L2335" s="792"/>
      <c r="M2335" s="792"/>
      <c r="N2335" s="792"/>
      <c r="O2335" s="792"/>
      <c r="P2335" s="792"/>
      <c r="Q2335" s="796"/>
      <c r="R2335" s="797"/>
      <c r="S2335" s="797"/>
      <c r="T2335" s="798"/>
      <c r="U2335" s="785" t="s">
        <v>164</v>
      </c>
      <c r="V2335" s="785"/>
      <c r="W2335" s="785"/>
      <c r="X2335" s="786"/>
    </row>
    <row r="2336" spans="1:24" ht="15" customHeight="1" thickBot="1">
      <c r="A2336" s="282"/>
      <c r="B2336" s="787" t="s">
        <v>226</v>
      </c>
      <c r="C2336" s="788"/>
      <c r="D2336" s="789"/>
      <c r="E2336" s="789"/>
      <c r="F2336" s="789"/>
      <c r="G2336" s="789"/>
      <c r="H2336" s="789"/>
      <c r="I2336" s="789"/>
      <c r="J2336" s="789"/>
      <c r="K2336" s="789"/>
      <c r="L2336" s="789"/>
      <c r="M2336" s="789"/>
      <c r="N2336" s="789"/>
      <c r="O2336" s="789"/>
      <c r="P2336" s="789"/>
      <c r="Q2336" s="799"/>
      <c r="R2336" s="800"/>
      <c r="S2336" s="800"/>
      <c r="T2336" s="801"/>
      <c r="U2336" s="790" t="s">
        <v>180</v>
      </c>
      <c r="V2336" s="790"/>
      <c r="W2336" s="790"/>
      <c r="X2336" s="791"/>
    </row>
    <row r="2337" spans="1:24" ht="15" customHeight="1">
      <c r="A2337" s="285"/>
      <c r="B2337" s="765" t="s">
        <v>179</v>
      </c>
      <c r="C2337" s="766"/>
      <c r="D2337" s="766"/>
      <c r="E2337" s="766"/>
      <c r="F2337" s="766"/>
      <c r="G2337" s="766"/>
      <c r="H2337" s="766"/>
      <c r="I2337" s="766"/>
      <c r="J2337" s="766"/>
      <c r="K2337" s="766"/>
      <c r="L2337" s="766"/>
      <c r="M2337" s="766"/>
      <c r="N2337" s="766"/>
      <c r="O2337" s="766"/>
      <c r="P2337" s="766"/>
      <c r="Q2337" s="766"/>
      <c r="R2337" s="766"/>
      <c r="S2337" s="766"/>
      <c r="T2337" s="766"/>
      <c r="U2337" s="766"/>
      <c r="V2337" s="766"/>
      <c r="W2337" s="766"/>
      <c r="X2337" s="767"/>
    </row>
    <row r="2338" spans="1:24" ht="15" customHeight="1">
      <c r="A2338" s="283"/>
      <c r="B2338" s="768" t="str">
        <f>IF('statement of marks'!$A$1="","",'statement of marks'!$A$1)</f>
        <v>GOVT. HR. SEC. SCHOOL, MARJEEVI, NIMBAHERA</v>
      </c>
      <c r="C2338" s="769"/>
      <c r="D2338" s="769"/>
      <c r="E2338" s="769"/>
      <c r="F2338" s="769"/>
      <c r="G2338" s="769"/>
      <c r="H2338" s="769"/>
      <c r="I2338" s="769"/>
      <c r="J2338" s="769"/>
      <c r="K2338" s="769"/>
      <c r="L2338" s="769"/>
      <c r="M2338" s="769"/>
      <c r="N2338" s="769"/>
      <c r="O2338" s="769"/>
      <c r="P2338" s="769"/>
      <c r="Q2338" s="769"/>
      <c r="R2338" s="769"/>
      <c r="S2338" s="769"/>
      <c r="T2338" s="769"/>
      <c r="U2338" s="769"/>
      <c r="V2338" s="769"/>
      <c r="W2338" s="769"/>
      <c r="X2338" s="770"/>
    </row>
    <row r="2339" spans="1:24" ht="15" customHeight="1">
      <c r="A2339" s="283"/>
      <c r="B2339" s="771" t="s">
        <v>118</v>
      </c>
      <c r="C2339" s="771"/>
      <c r="D2339" s="771" t="str">
        <f>IF('statement of marks'!$H$3="","",'statement of marks'!$H$3)</f>
        <v>2022-23</v>
      </c>
      <c r="E2339" s="771"/>
      <c r="F2339" s="771"/>
      <c r="G2339" s="771"/>
      <c r="H2339" s="771"/>
      <c r="I2339" s="771"/>
      <c r="J2339" s="771"/>
      <c r="K2339" s="771"/>
      <c r="L2339" s="771"/>
      <c r="M2339" s="771"/>
      <c r="N2339" s="771"/>
      <c r="O2339" s="771"/>
      <c r="P2339" s="771"/>
      <c r="Q2339" s="771"/>
      <c r="R2339" s="771"/>
      <c r="S2339" s="771"/>
      <c r="T2339" s="771"/>
      <c r="U2339" s="771"/>
      <c r="V2339" s="771"/>
      <c r="W2339" s="771"/>
      <c r="X2339" s="772"/>
    </row>
    <row r="2340" spans="1:24" ht="15" customHeight="1">
      <c r="A2340" s="283"/>
      <c r="B2340" s="771" t="s">
        <v>158</v>
      </c>
      <c r="C2340" s="771"/>
      <c r="D2340" s="771" t="str">
        <f>IF('statement of marks'!I80="","",'statement of marks'!I80)</f>
        <v>A74</v>
      </c>
      <c r="E2340" s="771"/>
      <c r="F2340" s="771"/>
      <c r="G2340" s="771"/>
      <c r="H2340" s="771"/>
      <c r="I2340" s="771"/>
      <c r="J2340" s="771"/>
      <c r="K2340" s="771"/>
      <c r="L2340" s="771"/>
      <c r="M2340" s="771"/>
      <c r="N2340" s="771"/>
      <c r="O2340" s="771"/>
      <c r="P2340" s="771"/>
      <c r="Q2340" s="771"/>
      <c r="R2340" s="771"/>
      <c r="S2340" s="771"/>
      <c r="T2340" s="771"/>
      <c r="U2340" s="771"/>
      <c r="V2340" s="771"/>
      <c r="W2340" s="771"/>
      <c r="X2340" s="772"/>
    </row>
    <row r="2341" spans="1:24" ht="15" customHeight="1">
      <c r="A2341" s="283"/>
      <c r="B2341" s="771" t="s">
        <v>20</v>
      </c>
      <c r="C2341" s="771"/>
      <c r="D2341" s="771" t="str">
        <f>IF('statement of marks'!J80="","",'statement of marks'!J80)</f>
        <v>B74</v>
      </c>
      <c r="E2341" s="771"/>
      <c r="F2341" s="771"/>
      <c r="G2341" s="771"/>
      <c r="H2341" s="771"/>
      <c r="I2341" s="771"/>
      <c r="J2341" s="771"/>
      <c r="K2341" s="771"/>
      <c r="L2341" s="771"/>
      <c r="M2341" s="771"/>
      <c r="N2341" s="771"/>
      <c r="O2341" s="771"/>
      <c r="P2341" s="771"/>
      <c r="Q2341" s="771"/>
      <c r="R2341" s="771"/>
      <c r="S2341" s="771"/>
      <c r="T2341" s="771"/>
      <c r="U2341" s="771"/>
      <c r="V2341" s="771"/>
      <c r="W2341" s="771"/>
      <c r="X2341" s="772"/>
    </row>
    <row r="2342" spans="1:24" ht="15" customHeight="1">
      <c r="A2342" s="283"/>
      <c r="B2342" s="773" t="s">
        <v>21</v>
      </c>
      <c r="C2342" s="773"/>
      <c r="D2342" s="773" t="str">
        <f>IF('statement of marks'!K80="","",'statement of marks'!K80)</f>
        <v>C74</v>
      </c>
      <c r="E2342" s="773"/>
      <c r="F2342" s="773"/>
      <c r="G2342" s="771"/>
      <c r="H2342" s="771"/>
      <c r="I2342" s="771"/>
      <c r="J2342" s="771"/>
      <c r="K2342" s="771"/>
      <c r="L2342" s="771"/>
      <c r="M2342" s="771"/>
      <c r="N2342" s="771"/>
      <c r="O2342" s="771"/>
      <c r="P2342" s="771"/>
      <c r="Q2342" s="771"/>
      <c r="R2342" s="771"/>
      <c r="S2342" s="771"/>
      <c r="T2342" s="771"/>
      <c r="U2342" s="771"/>
      <c r="V2342" s="771"/>
      <c r="W2342" s="771"/>
      <c r="X2342" s="772"/>
    </row>
    <row r="2343" spans="1:24" ht="15" customHeight="1">
      <c r="A2343" s="283"/>
      <c r="B2343" s="771" t="s">
        <v>159</v>
      </c>
      <c r="C2343" s="771"/>
      <c r="D2343" s="771" t="str">
        <f>IF('statement of marks'!$G$3="","",'statement of marks'!$G$3)</f>
        <v>6 A</v>
      </c>
      <c r="E2343" s="771"/>
      <c r="F2343" s="774"/>
      <c r="G2343" s="775" t="s">
        <v>160</v>
      </c>
      <c r="H2343" s="775"/>
      <c r="I2343" s="775"/>
      <c r="J2343" s="775">
        <f>IF('statement of marks'!D80="","",'statement of marks'!D80)</f>
        <v>874</v>
      </c>
      <c r="K2343" s="775"/>
      <c r="L2343" s="775"/>
      <c r="M2343" s="776" t="s">
        <v>79</v>
      </c>
      <c r="N2343" s="938"/>
      <c r="O2343" s="775"/>
      <c r="P2343" s="775"/>
      <c r="Q2343" s="775" t="str">
        <f>IF('statement of marks'!F80="","",'statement of marks'!F80)</f>
        <v/>
      </c>
      <c r="R2343" s="775"/>
      <c r="S2343" s="775"/>
      <c r="T2343" s="777"/>
      <c r="U2343" s="778" t="str">
        <f>IF('statement of marks'!$I$3="","",'statement of marks'!$I$3)</f>
        <v>SCHOOL DISE CODE</v>
      </c>
      <c r="V2343" s="779"/>
      <c r="W2343" s="779"/>
      <c r="X2343" s="780"/>
    </row>
    <row r="2344" spans="1:24" ht="15" customHeight="1">
      <c r="A2344" s="283"/>
      <c r="B2344" s="263" t="s">
        <v>172</v>
      </c>
      <c r="C2344" s="264"/>
      <c r="D2344" s="781" t="str">
        <f>IF('statement of marks'!G80="","",'statement of marks'!G80)</f>
        <v/>
      </c>
      <c r="E2344" s="782"/>
      <c r="F2344" s="782"/>
      <c r="G2344" s="834" t="str">
        <f>IF('statement of marks'!H80="","",'statement of marks'!H80)</f>
        <v/>
      </c>
      <c r="H2344" s="834"/>
      <c r="I2344" s="834"/>
      <c r="J2344" s="834"/>
      <c r="K2344" s="834"/>
      <c r="L2344" s="834"/>
      <c r="M2344" s="834"/>
      <c r="N2344" s="834"/>
      <c r="O2344" s="834"/>
      <c r="P2344" s="834"/>
      <c r="Q2344" s="834"/>
      <c r="R2344" s="834"/>
      <c r="S2344" s="834"/>
      <c r="T2344" s="835"/>
      <c r="U2344" s="774" t="str">
        <f>IF('statement of marks'!$J$3="","",'statement of marks'!$J$3)</f>
        <v>08291009401</v>
      </c>
      <c r="V2344" s="784"/>
      <c r="W2344" s="784"/>
      <c r="X2344" s="836"/>
    </row>
    <row r="2345" spans="1:24" ht="15" customHeight="1">
      <c r="A2345" s="283"/>
      <c r="B2345" s="265" t="s">
        <v>161</v>
      </c>
      <c r="C2345" s="266" t="s">
        <v>166</v>
      </c>
      <c r="D2345" s="837" t="s">
        <v>168</v>
      </c>
      <c r="E2345" s="837"/>
      <c r="F2345" s="837"/>
      <c r="G2345" s="837" t="s">
        <v>169</v>
      </c>
      <c r="H2345" s="837"/>
      <c r="I2345" s="837"/>
      <c r="J2345" s="837" t="s">
        <v>170</v>
      </c>
      <c r="K2345" s="837"/>
      <c r="L2345" s="837"/>
      <c r="M2345" s="838" t="s">
        <v>171</v>
      </c>
      <c r="N2345" s="838"/>
      <c r="O2345" s="838"/>
      <c r="P2345" s="838"/>
      <c r="Q2345" s="839" t="s">
        <v>217</v>
      </c>
      <c r="R2345" s="841" t="s">
        <v>91</v>
      </c>
      <c r="S2345" s="841"/>
      <c r="T2345" s="841"/>
      <c r="U2345" s="842"/>
      <c r="V2345" s="783" t="s">
        <v>218</v>
      </c>
      <c r="W2345" s="783"/>
      <c r="X2345" s="831"/>
    </row>
    <row r="2346" spans="1:24" ht="15" customHeight="1">
      <c r="A2346" s="283"/>
      <c r="B2346" s="265"/>
      <c r="C2346" s="266"/>
      <c r="D2346" s="267" t="s">
        <v>219</v>
      </c>
      <c r="E2346" s="267" t="s">
        <v>220</v>
      </c>
      <c r="F2346" s="268" t="s">
        <v>221</v>
      </c>
      <c r="G2346" s="267" t="s">
        <v>219</v>
      </c>
      <c r="H2346" s="267" t="s">
        <v>220</v>
      </c>
      <c r="I2346" s="268" t="s">
        <v>221</v>
      </c>
      <c r="J2346" s="267" t="s">
        <v>219</v>
      </c>
      <c r="K2346" s="267" t="s">
        <v>220</v>
      </c>
      <c r="L2346" s="268" t="s">
        <v>221</v>
      </c>
      <c r="M2346" s="267" t="s">
        <v>219</v>
      </c>
      <c r="N2346" s="943" t="s">
        <v>332</v>
      </c>
      <c r="O2346" s="267" t="s">
        <v>220</v>
      </c>
      <c r="P2346" s="268" t="s">
        <v>221</v>
      </c>
      <c r="Q2346" s="840"/>
      <c r="R2346" s="267" t="s">
        <v>219</v>
      </c>
      <c r="S2346" s="943" t="s">
        <v>332</v>
      </c>
      <c r="T2346" s="267" t="s">
        <v>220</v>
      </c>
      <c r="U2346" s="268" t="s">
        <v>221</v>
      </c>
      <c r="V2346" s="269" t="s">
        <v>26</v>
      </c>
      <c r="W2346" s="270" t="s">
        <v>222</v>
      </c>
      <c r="X2346" s="271" t="s">
        <v>69</v>
      </c>
    </row>
    <row r="2347" spans="1:24" ht="15" customHeight="1">
      <c r="A2347" s="284"/>
      <c r="B2347" s="832" t="s">
        <v>167</v>
      </c>
      <c r="C2347" s="833"/>
      <c r="D2347" s="272">
        <f>IF('statement of marks'!L$6="","",'statement of marks'!L$6)</f>
        <v>5</v>
      </c>
      <c r="E2347" s="272">
        <f>IF('statement of marks'!M$6="","",'statement of marks'!M$6)</f>
        <v>5</v>
      </c>
      <c r="F2347" s="273">
        <f>IF('statement of marks'!N$6="","",'statement of marks'!N$6)</f>
        <v>10</v>
      </c>
      <c r="G2347" s="272">
        <f>IF('statement of marks'!O$6="","",'statement of marks'!O$6)</f>
        <v>5</v>
      </c>
      <c r="H2347" s="272">
        <f>IF('statement of marks'!P$6="","",'statement of marks'!P$6)</f>
        <v>5</v>
      </c>
      <c r="I2347" s="273">
        <f>IF('statement of marks'!Q$6="","",'statement of marks'!Q$6)</f>
        <v>10</v>
      </c>
      <c r="J2347" s="272">
        <f>IF('statement of marks'!R$6="","",'statement of marks'!R$6)</f>
        <v>5</v>
      </c>
      <c r="K2347" s="272">
        <f>IF('statement of marks'!S$6="","",'statement of marks'!S$6)</f>
        <v>5</v>
      </c>
      <c r="L2347" s="273">
        <f>IF('statement of marks'!T$6="","",'statement of marks'!T$6)</f>
        <v>10</v>
      </c>
      <c r="M2347" s="272">
        <f>IF('statement of marks'!V$6="","",'statement of marks'!V$6)</f>
        <v>30</v>
      </c>
      <c r="N2347" s="944">
        <f>IF('statement of marks'!W$6="","",'statement of marks'!W$6)</f>
        <v>30</v>
      </c>
      <c r="O2347" s="272">
        <f>IF('statement of marks'!X$6="","",'statement of marks'!X$6)</f>
        <v>10</v>
      </c>
      <c r="P2347" s="273">
        <f>IF('statement of marks'!Y$6="","",'statement of marks'!Y$6)</f>
        <v>70</v>
      </c>
      <c r="Q2347" s="274">
        <f>IF('statement of marks'!Z$6="","",'statement of marks'!Z$6)</f>
        <v>100</v>
      </c>
      <c r="R2347" s="272">
        <f>IF('statement of marks'!AA$6="","",'statement of marks'!AA$6)</f>
        <v>40</v>
      </c>
      <c r="S2347" s="944">
        <f>IF('statement of marks'!AB$6="","",'statement of marks'!AB$6)</f>
        <v>40</v>
      </c>
      <c r="T2347" s="272">
        <f>IF('statement of marks'!AC$6="","",'statement of marks'!AC$6)</f>
        <v>20</v>
      </c>
      <c r="U2347" s="273">
        <f>IF('statement of marks'!AD$6="","",'statement of marks'!AD$6)</f>
        <v>100</v>
      </c>
      <c r="V2347" s="275">
        <f>IF('statement of marks'!AE$6="","",'statement of marks'!AE$6)</f>
        <v>200</v>
      </c>
      <c r="W2347" s="272" t="str">
        <f>IF('statement of marks'!AF$6="","",'statement of marks'!AF$6)</f>
        <v/>
      </c>
      <c r="X2347" s="276" t="str">
        <f>IF('statement of marks'!AG$6="","",'statement of marks'!AG$6)</f>
        <v/>
      </c>
    </row>
    <row r="2348" spans="1:24" ht="15" customHeight="1">
      <c r="A2348" s="283"/>
      <c r="B2348" s="774" t="str">
        <f>IF('statement of marks'!$L$3="","",'statement of marks'!$L$3)</f>
        <v>HINDI</v>
      </c>
      <c r="C2348" s="784"/>
      <c r="D2348" s="270">
        <f>IF('statement of marks'!L80="","",'statement of marks'!L80)</f>
        <v>5</v>
      </c>
      <c r="E2348" s="270">
        <f>IF('statement of marks'!M80="","",'statement of marks'!M80)</f>
        <v>5</v>
      </c>
      <c r="F2348" s="277">
        <f>IF('statement of marks'!N80="","",'statement of marks'!N80)</f>
        <v>10</v>
      </c>
      <c r="G2348" s="270">
        <f>IF('statement of marks'!O80="","",'statement of marks'!O80)</f>
        <v>5</v>
      </c>
      <c r="H2348" s="270">
        <f>IF('statement of marks'!P80="","",'statement of marks'!P80)</f>
        <v>5</v>
      </c>
      <c r="I2348" s="277">
        <f>IF('statement of marks'!Q80="","",'statement of marks'!Q80)</f>
        <v>10</v>
      </c>
      <c r="J2348" s="270">
        <f>IF('statement of marks'!R80="","",'statement of marks'!R80)</f>
        <v>5</v>
      </c>
      <c r="K2348" s="270">
        <f>IF('statement of marks'!S80="","",'statement of marks'!S80)</f>
        <v>5</v>
      </c>
      <c r="L2348" s="277">
        <f>IF('statement of marks'!T80="","",'statement of marks'!T80)</f>
        <v>10</v>
      </c>
      <c r="M2348" s="270">
        <f>IF('statement of marks'!V80="","",'statement of marks'!V80)</f>
        <v>27</v>
      </c>
      <c r="N2348" s="944">
        <f>IF('statement of marks'!W80="","",'statement of marks'!W80)</f>
        <v>27</v>
      </c>
      <c r="O2348" s="270">
        <f>IF('statement of marks'!X80="","",'statement of marks'!X80)</f>
        <v>7</v>
      </c>
      <c r="P2348" s="277">
        <f>IF('statement of marks'!Y80="","",'statement of marks'!Y80)</f>
        <v>61</v>
      </c>
      <c r="Q2348" s="278">
        <f>IF('statement of marks'!Z80="","",'statement of marks'!Z80)</f>
        <v>91</v>
      </c>
      <c r="R2348" s="270">
        <f>IF('statement of marks'!AA80="","",'statement of marks'!AA80)</f>
        <v>27</v>
      </c>
      <c r="S2348" s="944">
        <f>IF('statement of marks'!AB80="","",'statement of marks'!AB80)</f>
        <v>27</v>
      </c>
      <c r="T2348" s="270">
        <f>IF('statement of marks'!AC80="","",'statement of marks'!AC80)</f>
        <v>20</v>
      </c>
      <c r="U2348" s="277">
        <f>IF('statement of marks'!AD80="","",'statement of marks'!AD80)</f>
        <v>74</v>
      </c>
      <c r="V2348" s="279">
        <f>IF('statement of marks'!AE80="","",'statement of marks'!AE80)</f>
        <v>165</v>
      </c>
      <c r="W2348" s="270">
        <f>IF('statement of marks'!AF80="","",'statement of marks'!AF80)</f>
        <v>83</v>
      </c>
      <c r="X2348" s="271" t="str">
        <f>IF('statement of marks'!AG80="","",'statement of marks'!AG80)</f>
        <v>B</v>
      </c>
    </row>
    <row r="2349" spans="1:24" ht="15" customHeight="1">
      <c r="A2349" s="283"/>
      <c r="B2349" s="774" t="str">
        <f>IF('statement of marks'!$AJ$3="","",'statement of marks'!$AJ$3)</f>
        <v>ENGLISH</v>
      </c>
      <c r="C2349" s="784"/>
      <c r="D2349" s="270">
        <f>IF('statement of marks'!AJ80="","",'statement of marks'!AJ80)</f>
        <v>5</v>
      </c>
      <c r="E2349" s="270">
        <f>IF('statement of marks'!AK80="","",'statement of marks'!AK80)</f>
        <v>5</v>
      </c>
      <c r="F2349" s="277">
        <f>IF('statement of marks'!AL80="","",'statement of marks'!AL80)</f>
        <v>10</v>
      </c>
      <c r="G2349" s="270">
        <f>IF('statement of marks'!AM80="","",'statement of marks'!AM80)</f>
        <v>5</v>
      </c>
      <c r="H2349" s="270">
        <f>IF('statement of marks'!AN80="","",'statement of marks'!AN80)</f>
        <v>5</v>
      </c>
      <c r="I2349" s="277">
        <f>IF('statement of marks'!AO80="","",'statement of marks'!AO80)</f>
        <v>10</v>
      </c>
      <c r="J2349" s="270">
        <f>IF('statement of marks'!AP80="","",'statement of marks'!AP80)</f>
        <v>5</v>
      </c>
      <c r="K2349" s="270">
        <f>IF('statement of marks'!AQ80="","",'statement of marks'!AQ80)</f>
        <v>5</v>
      </c>
      <c r="L2349" s="277">
        <f>IF('statement of marks'!AR80="","",'statement of marks'!AR80)</f>
        <v>10</v>
      </c>
      <c r="M2349" s="270">
        <f>IF('statement of marks'!AT80="","",'statement of marks'!AT80)</f>
        <v>27</v>
      </c>
      <c r="N2349" s="944">
        <f>IF('statement of marks'!AU80="","",'statement of marks'!AU80)</f>
        <v>27</v>
      </c>
      <c r="O2349" s="270">
        <f>IF('statement of marks'!AV80="","",'statement of marks'!AV80)</f>
        <v>7</v>
      </c>
      <c r="P2349" s="277">
        <f>IF('statement of marks'!AW80="","",'statement of marks'!AW80)</f>
        <v>61</v>
      </c>
      <c r="Q2349" s="278">
        <f>IF('statement of marks'!AX80="","",'statement of marks'!AX80)</f>
        <v>91</v>
      </c>
      <c r="R2349" s="270">
        <f>IF('statement of marks'!AY80="","",'statement of marks'!AY80)</f>
        <v>27</v>
      </c>
      <c r="S2349" s="944">
        <f>IF('statement of marks'!AZ80="","",'statement of marks'!AZ80)</f>
        <v>27</v>
      </c>
      <c r="T2349" s="270">
        <f>IF('statement of marks'!BA80="","",'statement of marks'!BA80)</f>
        <v>20</v>
      </c>
      <c r="U2349" s="277">
        <f>IF('statement of marks'!BB80="","",'statement of marks'!BB80)</f>
        <v>74</v>
      </c>
      <c r="V2349" s="279">
        <f>IF('statement of marks'!BC80="","",'statement of marks'!BC80)</f>
        <v>165</v>
      </c>
      <c r="W2349" s="270">
        <f>IF('statement of marks'!BD80="","",'statement of marks'!BD80)</f>
        <v>83</v>
      </c>
      <c r="X2349" s="271" t="str">
        <f>IF('statement of marks'!BE80="","",'statement of marks'!BE80)</f>
        <v>B</v>
      </c>
    </row>
    <row r="2350" spans="1:24" ht="15" customHeight="1">
      <c r="A2350" s="283"/>
      <c r="B2350" s="774" t="str">
        <f>IF('statement of marks'!BH80="s","SANSKRIT",IF('statement of marks'!BH80="u","URDU",IF('statement of marks'!BH80="g","GUJRATI",IF('statement of marks'!BH80="p","PUNJABI",IF('statement of marks'!BH80="sd","fla/kh","THIRD LANGUAGE")))))</f>
        <v>SANSKRIT</v>
      </c>
      <c r="C2350" s="784"/>
      <c r="D2350" s="270">
        <f>IF('statement of marks'!BI80="","",'statement of marks'!BI80)</f>
        <v>5</v>
      </c>
      <c r="E2350" s="270">
        <f>IF('statement of marks'!BJ80="","",'statement of marks'!BJ80)</f>
        <v>5</v>
      </c>
      <c r="F2350" s="277">
        <f>IF('statement of marks'!BK80="","",'statement of marks'!BK80)</f>
        <v>10</v>
      </c>
      <c r="G2350" s="270">
        <f>IF('statement of marks'!BL80="","",'statement of marks'!BL80)</f>
        <v>5</v>
      </c>
      <c r="H2350" s="270">
        <f>IF('statement of marks'!BM80="","",'statement of marks'!BM80)</f>
        <v>5</v>
      </c>
      <c r="I2350" s="277">
        <f>IF('statement of marks'!BN80="","",'statement of marks'!BN80)</f>
        <v>10</v>
      </c>
      <c r="J2350" s="270">
        <f>IF('statement of marks'!BO80="","",'statement of marks'!BO80)</f>
        <v>5</v>
      </c>
      <c r="K2350" s="270">
        <f>IF('statement of marks'!BP80="","",'statement of marks'!BP80)</f>
        <v>5</v>
      </c>
      <c r="L2350" s="277">
        <f>IF('statement of marks'!BQ80="","",'statement of marks'!BQ80)</f>
        <v>10</v>
      </c>
      <c r="M2350" s="270">
        <f>IF('statement of marks'!BS80="","",'statement of marks'!BS80)</f>
        <v>50</v>
      </c>
      <c r="N2350" s="944"/>
      <c r="O2350" s="270">
        <f>IF('statement of marks'!BT80="","",'statement of marks'!BT80)</f>
        <v>20</v>
      </c>
      <c r="P2350" s="277">
        <f>IF('statement of marks'!BU80="","",'statement of marks'!BU80)</f>
        <v>70</v>
      </c>
      <c r="Q2350" s="278">
        <f>IF('statement of marks'!BV80="","",'statement of marks'!BV80)</f>
        <v>100</v>
      </c>
      <c r="R2350" s="270">
        <f>IF('statement of marks'!BW80="","",'statement of marks'!BW80)</f>
        <v>70</v>
      </c>
      <c r="S2350" s="944"/>
      <c r="T2350" s="270">
        <f>IF('statement of marks'!BX80="","",'statement of marks'!BX80)</f>
        <v>30</v>
      </c>
      <c r="U2350" s="277">
        <f>IF('statement of marks'!BY80="","",'statement of marks'!BY80)</f>
        <v>100</v>
      </c>
      <c r="V2350" s="279">
        <f>IF('statement of marks'!BZ80="","",'statement of marks'!BZ80)</f>
        <v>200</v>
      </c>
      <c r="W2350" s="270">
        <f>IF('statement of marks'!CA80="","",'statement of marks'!CA80)</f>
        <v>100</v>
      </c>
      <c r="X2350" s="271" t="str">
        <f>IF('statement of marks'!CB80="","",'statement of marks'!CB80)</f>
        <v>A</v>
      </c>
    </row>
    <row r="2351" spans="1:24" ht="15" customHeight="1">
      <c r="A2351" s="283"/>
      <c r="B2351" s="774" t="str">
        <f>IF('statement of marks'!$CE$3="","",'statement of marks'!$CE$3)</f>
        <v>MATHEMATICS</v>
      </c>
      <c r="C2351" s="784"/>
      <c r="D2351" s="270">
        <f>IF('statement of marks'!CE80="","",'statement of marks'!CE80)</f>
        <v>5</v>
      </c>
      <c r="E2351" s="270">
        <f>IF('statement of marks'!CF80="","",'statement of marks'!CF80)</f>
        <v>5</v>
      </c>
      <c r="F2351" s="277">
        <f>IF('statement of marks'!CG80="","",'statement of marks'!CG80)</f>
        <v>10</v>
      </c>
      <c r="G2351" s="270">
        <f>IF('statement of marks'!CH80="","",'statement of marks'!CH80)</f>
        <v>5</v>
      </c>
      <c r="H2351" s="270">
        <f>IF('statement of marks'!CI80="","",'statement of marks'!CI80)</f>
        <v>5</v>
      </c>
      <c r="I2351" s="277">
        <f>IF('statement of marks'!CJ80="","",'statement of marks'!CJ80)</f>
        <v>10</v>
      </c>
      <c r="J2351" s="270">
        <f>IF('statement of marks'!CK80="","",'statement of marks'!CK80)</f>
        <v>5</v>
      </c>
      <c r="K2351" s="270">
        <f>IF('statement of marks'!CL80="","",'statement of marks'!CL80)</f>
        <v>5</v>
      </c>
      <c r="L2351" s="277">
        <f>IF('statement of marks'!CM80="","",'statement of marks'!CM80)</f>
        <v>10</v>
      </c>
      <c r="M2351" s="270">
        <f>IF('statement of marks'!CO80="","",'statement of marks'!CO80)</f>
        <v>27</v>
      </c>
      <c r="N2351" s="944">
        <f>IF('statement of marks'!CP80="","",'statement of marks'!CP80)</f>
        <v>27</v>
      </c>
      <c r="O2351" s="270">
        <f>IF('statement of marks'!CQ80="","",'statement of marks'!CQ80)</f>
        <v>7</v>
      </c>
      <c r="P2351" s="277">
        <f>IF('statement of marks'!CR80="","",'statement of marks'!CR80)</f>
        <v>61</v>
      </c>
      <c r="Q2351" s="278">
        <f>IF('statement of marks'!CS80="","",'statement of marks'!CS80)</f>
        <v>91</v>
      </c>
      <c r="R2351" s="270">
        <f>IF('statement of marks'!CT80="","",'statement of marks'!CT80)</f>
        <v>27</v>
      </c>
      <c r="S2351" s="944">
        <f>IF('statement of marks'!CU80="","",'statement of marks'!CU80)</f>
        <v>27</v>
      </c>
      <c r="T2351" s="270">
        <f>IF('statement of marks'!CV80="","",'statement of marks'!CV80)</f>
        <v>20</v>
      </c>
      <c r="U2351" s="277">
        <f>IF('statement of marks'!CW80="","",'statement of marks'!CW80)</f>
        <v>74</v>
      </c>
      <c r="V2351" s="279">
        <f>IF('statement of marks'!CX80="","",'statement of marks'!CX80)</f>
        <v>165</v>
      </c>
      <c r="W2351" s="270">
        <f>IF('statement of marks'!CY80="","",'statement of marks'!CY80)</f>
        <v>83</v>
      </c>
      <c r="X2351" s="271" t="str">
        <f>IF('statement of marks'!CZ80="","",'statement of marks'!CZ80)</f>
        <v>B</v>
      </c>
    </row>
    <row r="2352" spans="1:24" ht="15" customHeight="1">
      <c r="A2352" s="283"/>
      <c r="B2352" s="774" t="str">
        <f>IF('statement of marks'!$DC$3="","",'statement of marks'!$DC$3)</f>
        <v>SCIENCE</v>
      </c>
      <c r="C2352" s="784"/>
      <c r="D2352" s="270">
        <f>IF('statement of marks'!DC80="","",'statement of marks'!DC80)</f>
        <v>5</v>
      </c>
      <c r="E2352" s="270">
        <f>IF('statement of marks'!DD80="","",'statement of marks'!DD80)</f>
        <v>5</v>
      </c>
      <c r="F2352" s="277">
        <f>IF('statement of marks'!DE80="","",'statement of marks'!DE80)</f>
        <v>10</v>
      </c>
      <c r="G2352" s="270">
        <f>IF('statement of marks'!DF80="","",'statement of marks'!DF80)</f>
        <v>5</v>
      </c>
      <c r="H2352" s="270">
        <f>IF('statement of marks'!DG80="","",'statement of marks'!DG80)</f>
        <v>5</v>
      </c>
      <c r="I2352" s="277">
        <f>IF('statement of marks'!DH80="","",'statement of marks'!DH80)</f>
        <v>10</v>
      </c>
      <c r="J2352" s="270">
        <f>IF('statement of marks'!DI80="","",'statement of marks'!DI80)</f>
        <v>5</v>
      </c>
      <c r="K2352" s="270">
        <f>IF('statement of marks'!DJ80="","",'statement of marks'!DJ80)</f>
        <v>5</v>
      </c>
      <c r="L2352" s="277">
        <f>IF('statement of marks'!DK80="","",'statement of marks'!DK80)</f>
        <v>10</v>
      </c>
      <c r="M2352" s="270">
        <f>IF('statement of marks'!DM80="","",'statement of marks'!DM80)</f>
        <v>50</v>
      </c>
      <c r="N2352" s="944"/>
      <c r="O2352" s="270">
        <f>IF('statement of marks'!DN80="","",'statement of marks'!DN80)</f>
        <v>20</v>
      </c>
      <c r="P2352" s="277">
        <f>IF('statement of marks'!DO80="","",'statement of marks'!DO80)</f>
        <v>70</v>
      </c>
      <c r="Q2352" s="278">
        <f>IF('statement of marks'!DP80="","",'statement of marks'!DP80)</f>
        <v>100</v>
      </c>
      <c r="R2352" s="270">
        <f>IF('statement of marks'!DQ80="","",'statement of marks'!DQ80)</f>
        <v>70</v>
      </c>
      <c r="S2352" s="944"/>
      <c r="T2352" s="270">
        <f>IF('statement of marks'!DR80="","",'statement of marks'!DR80)</f>
        <v>30</v>
      </c>
      <c r="U2352" s="277">
        <f>IF('statement of marks'!DS80="","",'statement of marks'!DS80)</f>
        <v>100</v>
      </c>
      <c r="V2352" s="279">
        <f>IF('statement of marks'!DT80="","",'statement of marks'!DT80)</f>
        <v>200</v>
      </c>
      <c r="W2352" s="270">
        <f>IF('statement of marks'!DU80="","",'statement of marks'!DU80)</f>
        <v>100</v>
      </c>
      <c r="X2352" s="271" t="str">
        <f>IF('statement of marks'!DV80="","",'statement of marks'!DV80)</f>
        <v>A</v>
      </c>
    </row>
    <row r="2353" spans="1:24" ht="15" customHeight="1">
      <c r="A2353" s="283"/>
      <c r="B2353" s="774" t="str">
        <f>IF('statement of marks'!$DY$3="","",'statement of marks'!$DY$3)</f>
        <v>SOCIAL STUDIES</v>
      </c>
      <c r="C2353" s="784"/>
      <c r="D2353" s="270">
        <f>IF('statement of marks'!DY80="","",'statement of marks'!DY80)</f>
        <v>5</v>
      </c>
      <c r="E2353" s="270">
        <f>IF('statement of marks'!DZ80="","",'statement of marks'!DZ80)</f>
        <v>5</v>
      </c>
      <c r="F2353" s="277">
        <f>IF('statement of marks'!EA80="","",'statement of marks'!EA80)</f>
        <v>10</v>
      </c>
      <c r="G2353" s="270">
        <f>IF('statement of marks'!EB80="","",'statement of marks'!EB80)</f>
        <v>5</v>
      </c>
      <c r="H2353" s="270">
        <f>IF('statement of marks'!EC80="","",'statement of marks'!EC80)</f>
        <v>5</v>
      </c>
      <c r="I2353" s="277">
        <f>IF('statement of marks'!ED80="","",'statement of marks'!ED80)</f>
        <v>10</v>
      </c>
      <c r="J2353" s="270">
        <f>IF('statement of marks'!EE80="","",'statement of marks'!EE80)</f>
        <v>5</v>
      </c>
      <c r="K2353" s="270">
        <f>IF('statement of marks'!EF80="","",'statement of marks'!EF80)</f>
        <v>5</v>
      </c>
      <c r="L2353" s="277">
        <f>IF('statement of marks'!EG80="","",'statement of marks'!EG80)</f>
        <v>10</v>
      </c>
      <c r="M2353" s="270">
        <f>IF('statement of marks'!EI80="","",'statement of marks'!EI80)</f>
        <v>50</v>
      </c>
      <c r="N2353" s="944"/>
      <c r="O2353" s="270">
        <f>IF('statement of marks'!EJ80="","",'statement of marks'!EJ80)</f>
        <v>20</v>
      </c>
      <c r="P2353" s="277">
        <f>IF('statement of marks'!EK80="","",'statement of marks'!EK80)</f>
        <v>70</v>
      </c>
      <c r="Q2353" s="278">
        <f>IF('statement of marks'!EL80="","",'statement of marks'!EL80)</f>
        <v>100</v>
      </c>
      <c r="R2353" s="270">
        <f>IF('statement of marks'!EM80="","",'statement of marks'!EM80)</f>
        <v>70</v>
      </c>
      <c r="S2353" s="944"/>
      <c r="T2353" s="270">
        <f>IF('statement of marks'!EN80="","",'statement of marks'!EN80)</f>
        <v>30</v>
      </c>
      <c r="U2353" s="277">
        <f>IF('statement of marks'!EO80="","",'statement of marks'!EO80)</f>
        <v>100</v>
      </c>
      <c r="V2353" s="279">
        <f>IF('statement of marks'!EP80="","",'statement of marks'!EP80)</f>
        <v>200</v>
      </c>
      <c r="W2353" s="270">
        <f>IF('statement of marks'!EQ80="","",'statement of marks'!EQ80)</f>
        <v>100</v>
      </c>
      <c r="X2353" s="271" t="str">
        <f>IF('statement of marks'!ER80="","",'statement of marks'!ER80)</f>
        <v>A</v>
      </c>
    </row>
    <row r="2354" spans="1:24" ht="15" customHeight="1">
      <c r="A2354" s="283"/>
      <c r="B2354" s="774" t="s">
        <v>173</v>
      </c>
      <c r="C2354" s="784"/>
      <c r="D2354" s="792" t="s">
        <v>168</v>
      </c>
      <c r="E2354" s="792"/>
      <c r="F2354" s="792"/>
      <c r="G2354" s="792" t="s">
        <v>169</v>
      </c>
      <c r="H2354" s="792"/>
      <c r="I2354" s="792"/>
      <c r="J2354" s="792" t="s">
        <v>178</v>
      </c>
      <c r="K2354" s="792"/>
      <c r="L2354" s="792"/>
      <c r="M2354" s="792" t="s">
        <v>170</v>
      </c>
      <c r="N2354" s="792"/>
      <c r="O2354" s="792"/>
      <c r="P2354" s="792"/>
      <c r="Q2354" s="792" t="s">
        <v>223</v>
      </c>
      <c r="R2354" s="792"/>
      <c r="S2354" s="792"/>
      <c r="T2354" s="792"/>
      <c r="U2354" s="280"/>
      <c r="V2354" s="792" t="s">
        <v>218</v>
      </c>
      <c r="W2354" s="792"/>
      <c r="X2354" s="827"/>
    </row>
    <row r="2355" spans="1:24" ht="15" customHeight="1">
      <c r="A2355" s="284"/>
      <c r="B2355" s="828" t="s">
        <v>167</v>
      </c>
      <c r="C2355" s="829"/>
      <c r="D2355" s="830">
        <f>IF('statement of marks'!EU$6="","",'statement of marks'!EU$6)</f>
        <v>20</v>
      </c>
      <c r="E2355" s="830"/>
      <c r="F2355" s="830"/>
      <c r="G2355" s="830">
        <f>IF('statement of marks'!EV$6="","",'statement of marks'!EV$6)</f>
        <v>20</v>
      </c>
      <c r="H2355" s="830"/>
      <c r="I2355" s="830"/>
      <c r="J2355" s="830">
        <f>IF('statement of marks'!EX$6="","",'statement of marks'!EX$6)</f>
        <v>20</v>
      </c>
      <c r="K2355" s="830"/>
      <c r="L2355" s="830"/>
      <c r="M2355" s="830">
        <f>IF('statement of marks'!EW$6="","",'statement of marks'!EW$6)</f>
        <v>20</v>
      </c>
      <c r="N2355" s="830"/>
      <c r="O2355" s="830"/>
      <c r="P2355" s="830"/>
      <c r="Q2355" s="830">
        <f>IF('statement of marks'!EY$6="","",'statement of marks'!EY$6)</f>
        <v>20</v>
      </c>
      <c r="R2355" s="830"/>
      <c r="S2355" s="830"/>
      <c r="T2355" s="830"/>
      <c r="U2355" s="289"/>
      <c r="V2355" s="272">
        <f>IF('statement of marks'!EZ$6="","",'statement of marks'!EZ$6)</f>
        <v>100</v>
      </c>
      <c r="W2355" s="272" t="s">
        <v>222</v>
      </c>
      <c r="X2355" s="276" t="s">
        <v>69</v>
      </c>
    </row>
    <row r="2356" spans="1:24" ht="15" customHeight="1">
      <c r="A2356" s="283"/>
      <c r="B2356" s="774" t="str">
        <f>IF('statement of marks'!$EU$3="","",'statement of marks'!$EU$3)</f>
        <v>WORK EXPERIENCE</v>
      </c>
      <c r="C2356" s="784"/>
      <c r="D2356" s="783">
        <f>IF('statement of marks'!EU80="","",'statement of marks'!EU80)</f>
        <v>20</v>
      </c>
      <c r="E2356" s="783"/>
      <c r="F2356" s="783"/>
      <c r="G2356" s="783">
        <f>IF('statement of marks'!EV80="","",'statement of marks'!EV80)</f>
        <v>20</v>
      </c>
      <c r="H2356" s="783"/>
      <c r="I2356" s="783"/>
      <c r="J2356" s="783">
        <f>IF('statement of marks'!EX80="","",'statement of marks'!EX80)</f>
        <v>20</v>
      </c>
      <c r="K2356" s="783"/>
      <c r="L2356" s="783"/>
      <c r="M2356" s="783">
        <f>IF('statement of marks'!EW80="","",'statement of marks'!EW80)</f>
        <v>20</v>
      </c>
      <c r="N2356" s="783"/>
      <c r="O2356" s="783"/>
      <c r="P2356" s="783"/>
      <c r="Q2356" s="783">
        <f>IF('statement of marks'!EY80="","",'statement of marks'!EY80)</f>
        <v>20</v>
      </c>
      <c r="R2356" s="783"/>
      <c r="S2356" s="783"/>
      <c r="T2356" s="783"/>
      <c r="U2356" s="280"/>
      <c r="V2356" s="280">
        <f>IF('statement of marks'!EZ80="","",'statement of marks'!EZ80)</f>
        <v>100</v>
      </c>
      <c r="W2356" s="280">
        <f>IF('statement of marks'!FA80="","",'statement of marks'!FA80)</f>
        <v>100</v>
      </c>
      <c r="X2356" s="281" t="str">
        <f>IF('statement of marks'!FB80="","",'statement of marks'!FB80)</f>
        <v>A</v>
      </c>
    </row>
    <row r="2357" spans="1:24" ht="15" customHeight="1">
      <c r="A2357" s="283"/>
      <c r="B2357" s="774" t="str">
        <f>IF('statement of marks'!$FE$3="","",'statement of marks'!$FE$3)</f>
        <v>ART EDUCATION</v>
      </c>
      <c r="C2357" s="784"/>
      <c r="D2357" s="783">
        <f>IF('statement of marks'!FE80="","",'statement of marks'!FE80)</f>
        <v>20</v>
      </c>
      <c r="E2357" s="783"/>
      <c r="F2357" s="783"/>
      <c r="G2357" s="783">
        <f>IF('statement of marks'!FF80="","",'statement of marks'!FF80)</f>
        <v>20</v>
      </c>
      <c r="H2357" s="783"/>
      <c r="I2357" s="783"/>
      <c r="J2357" s="783">
        <f>IF('statement of marks'!FH80="","",'statement of marks'!FH80)</f>
        <v>20</v>
      </c>
      <c r="K2357" s="783"/>
      <c r="L2357" s="783"/>
      <c r="M2357" s="783">
        <f>IF('statement of marks'!FG80="","",'statement of marks'!FG80)</f>
        <v>20</v>
      </c>
      <c r="N2357" s="783"/>
      <c r="O2357" s="783"/>
      <c r="P2357" s="783"/>
      <c r="Q2357" s="783">
        <f>IF('statement of marks'!FI80="","",'statement of marks'!FI80)</f>
        <v>20</v>
      </c>
      <c r="R2357" s="783"/>
      <c r="S2357" s="783"/>
      <c r="T2357" s="783"/>
      <c r="U2357" s="280"/>
      <c r="V2357" s="280">
        <f>IF('statement of marks'!FJ80="","",'statement of marks'!FJ80)</f>
        <v>100</v>
      </c>
      <c r="W2357" s="280">
        <f>IF('statement of marks'!FK80="","",'statement of marks'!FK80)</f>
        <v>100</v>
      </c>
      <c r="X2357" s="281" t="str">
        <f>IF('statement of marks'!FL80="","",'statement of marks'!FL80)</f>
        <v>A</v>
      </c>
    </row>
    <row r="2358" spans="1:24" ht="15" customHeight="1">
      <c r="A2358" s="283"/>
      <c r="B2358" s="774" t="str">
        <f>IF('statement of marks'!$FO$3="","",'statement of marks'!$FO$3)</f>
        <v>PHYSICIAL EDUCATION</v>
      </c>
      <c r="C2358" s="784"/>
      <c r="D2358" s="783">
        <f>IF('statement of marks'!FO80="","",'statement of marks'!FO80)</f>
        <v>20</v>
      </c>
      <c r="E2358" s="783"/>
      <c r="F2358" s="783"/>
      <c r="G2358" s="783">
        <f>IF('statement of marks'!FP80="","",'statement of marks'!FP80)</f>
        <v>20</v>
      </c>
      <c r="H2358" s="783"/>
      <c r="I2358" s="783"/>
      <c r="J2358" s="783">
        <f>IF('statement of marks'!FR80="","",'statement of marks'!FR80)</f>
        <v>20</v>
      </c>
      <c r="K2358" s="783"/>
      <c r="L2358" s="783"/>
      <c r="M2358" s="783">
        <f>IF('statement of marks'!FQ80="","",'statement of marks'!FQ80)</f>
        <v>20</v>
      </c>
      <c r="N2358" s="783"/>
      <c r="O2358" s="783"/>
      <c r="P2358" s="783"/>
      <c r="Q2358" s="783">
        <f>IF('statement of marks'!FS80="","",'statement of marks'!FS80)</f>
        <v>20</v>
      </c>
      <c r="R2358" s="783"/>
      <c r="S2358" s="783"/>
      <c r="T2358" s="783"/>
      <c r="U2358" s="280"/>
      <c r="V2358" s="280">
        <f>IF('statement of marks'!FT80="","",'statement of marks'!FT80)</f>
        <v>100</v>
      </c>
      <c r="W2358" s="280">
        <f>IF('statement of marks'!FU80="","",'statement of marks'!FU80)</f>
        <v>100</v>
      </c>
      <c r="X2358" s="281" t="str">
        <f>IF('statement of marks'!FV80="","",'statement of marks'!FV80)</f>
        <v>A</v>
      </c>
    </row>
    <row r="2359" spans="1:24" ht="15" customHeight="1">
      <c r="A2359" s="283"/>
      <c r="B2359" s="771" t="s">
        <v>174</v>
      </c>
      <c r="C2359" s="774"/>
      <c r="D2359" s="792" t="str">
        <f>details!$DZ$3</f>
        <v>AUGUST</v>
      </c>
      <c r="E2359" s="792"/>
      <c r="F2359" s="792"/>
      <c r="G2359" s="792" t="str">
        <f>details!$ED$3</f>
        <v>OCTOBER</v>
      </c>
      <c r="H2359" s="792"/>
      <c r="I2359" s="792"/>
      <c r="J2359" s="792" t="str">
        <f>details!$EL$3</f>
        <v>FEBURARY</v>
      </c>
      <c r="K2359" s="792"/>
      <c r="L2359" s="792"/>
      <c r="M2359" s="792" t="str">
        <f>details!$EH$3</f>
        <v>DECEMBER</v>
      </c>
      <c r="N2359" s="792"/>
      <c r="O2359" s="792"/>
      <c r="P2359" s="792"/>
      <c r="Q2359" s="792" t="str">
        <f>details!$EP$3</f>
        <v>GRAND TOAL</v>
      </c>
      <c r="R2359" s="792"/>
      <c r="S2359" s="792"/>
      <c r="T2359" s="792"/>
      <c r="U2359" s="759" t="s">
        <v>119</v>
      </c>
      <c r="V2359" s="760"/>
      <c r="W2359" s="760"/>
      <c r="X2359" s="761"/>
    </row>
    <row r="2360" spans="1:24" ht="15" customHeight="1">
      <c r="A2360" s="283"/>
      <c r="B2360" s="774" t="s">
        <v>176</v>
      </c>
      <c r="C2360" s="784"/>
      <c r="D2360" s="826" t="str">
        <f>IF(details!EA80="","",details!EA80)</f>
        <v/>
      </c>
      <c r="E2360" s="826"/>
      <c r="F2360" s="826"/>
      <c r="G2360" s="826" t="str">
        <f>IF(details!EE80="","",details!EE80)</f>
        <v/>
      </c>
      <c r="H2360" s="826"/>
      <c r="I2360" s="826"/>
      <c r="J2360" s="826" t="str">
        <f>IF(details!EM80="","",details!EM80)</f>
        <v/>
      </c>
      <c r="K2360" s="826"/>
      <c r="L2360" s="826"/>
      <c r="M2360" s="826" t="str">
        <f>IF(details!EI80="","",details!EI80)</f>
        <v/>
      </c>
      <c r="N2360" s="826"/>
      <c r="O2360" s="826"/>
      <c r="P2360" s="826"/>
      <c r="Q2360" s="826" t="str">
        <f>IF(details!EQ80="","",details!EQ80)</f>
        <v/>
      </c>
      <c r="R2360" s="826"/>
      <c r="S2360" s="826"/>
      <c r="T2360" s="826"/>
      <c r="U2360" s="762">
        <f>'statement of marks'!$HL$108</f>
        <v>45046</v>
      </c>
      <c r="V2360" s="763"/>
      <c r="W2360" s="763"/>
      <c r="X2360" s="764"/>
    </row>
    <row r="2361" spans="1:24" ht="15" customHeight="1">
      <c r="A2361" s="283"/>
      <c r="B2361" s="823" t="s">
        <v>175</v>
      </c>
      <c r="C2361" s="824"/>
      <c r="D2361" s="825" t="str">
        <f>IF(details!DZ80="","",details!DZ80)</f>
        <v/>
      </c>
      <c r="E2361" s="825"/>
      <c r="F2361" s="825"/>
      <c r="G2361" s="825" t="str">
        <f>IF(details!ED80="","",details!ED80)</f>
        <v/>
      </c>
      <c r="H2361" s="825"/>
      <c r="I2361" s="825"/>
      <c r="J2361" s="825" t="str">
        <f>IF(details!EL80="","",details!EL80)</f>
        <v/>
      </c>
      <c r="K2361" s="825"/>
      <c r="L2361" s="825"/>
      <c r="M2361" s="825" t="str">
        <f>IF(details!EH80="","",details!EH80)</f>
        <v/>
      </c>
      <c r="N2361" s="825"/>
      <c r="O2361" s="825"/>
      <c r="P2361" s="825"/>
      <c r="Q2361" s="825" t="str">
        <f>IF(details!EP80="","",details!EP80)</f>
        <v/>
      </c>
      <c r="R2361" s="825"/>
      <c r="S2361" s="825"/>
      <c r="T2361" s="825"/>
      <c r="U2361" s="759"/>
      <c r="V2361" s="760"/>
      <c r="W2361" s="760"/>
      <c r="X2361" s="761"/>
    </row>
    <row r="2362" spans="1:24" ht="15" customHeight="1">
      <c r="A2362" s="816"/>
      <c r="B2362" s="818" t="s">
        <v>235</v>
      </c>
      <c r="C2362" s="819"/>
      <c r="D2362" s="813" t="s">
        <v>190</v>
      </c>
      <c r="E2362" s="813"/>
      <c r="F2362" s="813"/>
      <c r="G2362" s="813" t="s">
        <v>191</v>
      </c>
      <c r="H2362" s="813"/>
      <c r="I2362" s="813"/>
      <c r="J2362" s="813" t="s">
        <v>148</v>
      </c>
      <c r="K2362" s="813"/>
      <c r="L2362" s="813"/>
      <c r="M2362" s="813" t="s">
        <v>224</v>
      </c>
      <c r="N2362" s="813"/>
      <c r="O2362" s="813"/>
      <c r="P2362" s="813"/>
      <c r="Q2362" s="822" t="s">
        <v>196</v>
      </c>
      <c r="R2362" s="822"/>
      <c r="S2362" s="822"/>
      <c r="T2362" s="822"/>
      <c r="U2362" s="813" t="s">
        <v>233</v>
      </c>
      <c r="V2362" s="813"/>
      <c r="W2362" s="813"/>
      <c r="X2362" s="815"/>
    </row>
    <row r="2363" spans="1:24" ht="15" customHeight="1">
      <c r="A2363" s="817"/>
      <c r="B2363" s="820"/>
      <c r="C2363" s="821"/>
      <c r="D2363" s="813">
        <f>'statement of marks'!HJ80</f>
        <v>1200</v>
      </c>
      <c r="E2363" s="813"/>
      <c r="F2363" s="813"/>
      <c r="G2363" s="813">
        <f>'statement of marks'!HK80</f>
        <v>1095</v>
      </c>
      <c r="H2363" s="813"/>
      <c r="I2363" s="813"/>
      <c r="J2363" s="814">
        <f>'statement of marks'!HL80</f>
        <v>91.25</v>
      </c>
      <c r="K2363" s="814"/>
      <c r="L2363" s="814"/>
      <c r="M2363" s="813" t="str">
        <f>'statement of marks'!HO80</f>
        <v>A</v>
      </c>
      <c r="N2363" s="813"/>
      <c r="O2363" s="813"/>
      <c r="P2363" s="813"/>
      <c r="Q2363" s="813">
        <f>'statement of marks'!HN80</f>
        <v>6.9999999999999982</v>
      </c>
      <c r="R2363" s="813"/>
      <c r="S2363" s="813"/>
      <c r="T2363" s="813"/>
      <c r="U2363" s="813" t="str">
        <f>'statement of marks'!HI80</f>
        <v>PASSED</v>
      </c>
      <c r="V2363" s="813"/>
      <c r="W2363" s="813"/>
      <c r="X2363" s="815"/>
    </row>
    <row r="2364" spans="1:24" ht="15" customHeight="1">
      <c r="A2364" s="283"/>
      <c r="B2364" s="811" t="s">
        <v>177</v>
      </c>
      <c r="C2364" s="812"/>
      <c r="D2364" s="792"/>
      <c r="E2364" s="792"/>
      <c r="F2364" s="792"/>
      <c r="G2364" s="792"/>
      <c r="H2364" s="792"/>
      <c r="I2364" s="792"/>
      <c r="J2364" s="792"/>
      <c r="K2364" s="792"/>
      <c r="L2364" s="792"/>
      <c r="M2364" s="792"/>
      <c r="N2364" s="792"/>
      <c r="O2364" s="792"/>
      <c r="P2364" s="792"/>
      <c r="Q2364" s="792"/>
      <c r="R2364" s="792"/>
      <c r="S2364" s="792"/>
      <c r="T2364" s="792"/>
      <c r="U2364" s="793"/>
      <c r="V2364" s="794"/>
      <c r="W2364" s="794"/>
      <c r="X2364" s="804"/>
    </row>
    <row r="2365" spans="1:24" ht="15" customHeight="1">
      <c r="A2365" s="283"/>
      <c r="B2365" s="809" t="s">
        <v>162</v>
      </c>
      <c r="C2365" s="810"/>
      <c r="D2365" s="792"/>
      <c r="E2365" s="792"/>
      <c r="F2365" s="792"/>
      <c r="G2365" s="792"/>
      <c r="H2365" s="792"/>
      <c r="I2365" s="792"/>
      <c r="J2365" s="792"/>
      <c r="K2365" s="792"/>
      <c r="L2365" s="792"/>
      <c r="M2365" s="792"/>
      <c r="N2365" s="792"/>
      <c r="O2365" s="792"/>
      <c r="P2365" s="792"/>
      <c r="Q2365" s="792"/>
      <c r="R2365" s="792"/>
      <c r="S2365" s="792"/>
      <c r="T2365" s="792"/>
      <c r="U2365" s="796"/>
      <c r="V2365" s="797"/>
      <c r="W2365" s="797"/>
      <c r="X2365" s="805"/>
    </row>
    <row r="2366" spans="1:24" ht="15" customHeight="1">
      <c r="A2366" s="283"/>
      <c r="B2366" s="811" t="s">
        <v>163</v>
      </c>
      <c r="C2366" s="812"/>
      <c r="D2366" s="792"/>
      <c r="E2366" s="792"/>
      <c r="F2366" s="792"/>
      <c r="G2366" s="792"/>
      <c r="H2366" s="792"/>
      <c r="I2366" s="792"/>
      <c r="J2366" s="792"/>
      <c r="K2366" s="792"/>
      <c r="L2366" s="792"/>
      <c r="M2366" s="792"/>
      <c r="N2366" s="792"/>
      <c r="O2366" s="792"/>
      <c r="P2366" s="792"/>
      <c r="Q2366" s="793" t="s">
        <v>225</v>
      </c>
      <c r="R2366" s="794"/>
      <c r="S2366" s="794"/>
      <c r="T2366" s="795"/>
      <c r="U2366" s="806"/>
      <c r="V2366" s="807"/>
      <c r="W2366" s="807"/>
      <c r="X2366" s="808"/>
    </row>
    <row r="2367" spans="1:24" ht="15" customHeight="1">
      <c r="A2367" s="283"/>
      <c r="B2367" s="802" t="s">
        <v>164</v>
      </c>
      <c r="C2367" s="803"/>
      <c r="D2367" s="792"/>
      <c r="E2367" s="792"/>
      <c r="F2367" s="792"/>
      <c r="G2367" s="792"/>
      <c r="H2367" s="792"/>
      <c r="I2367" s="792"/>
      <c r="J2367" s="792"/>
      <c r="K2367" s="792"/>
      <c r="L2367" s="792"/>
      <c r="M2367" s="792"/>
      <c r="N2367" s="792"/>
      <c r="O2367" s="792"/>
      <c r="P2367" s="792"/>
      <c r="Q2367" s="796"/>
      <c r="R2367" s="797"/>
      <c r="S2367" s="797"/>
      <c r="T2367" s="798"/>
      <c r="U2367" s="785" t="s">
        <v>164</v>
      </c>
      <c r="V2367" s="785"/>
      <c r="W2367" s="785"/>
      <c r="X2367" s="786"/>
    </row>
    <row r="2368" spans="1:24" ht="15" customHeight="1" thickBot="1">
      <c r="A2368" s="282"/>
      <c r="B2368" s="787" t="s">
        <v>226</v>
      </c>
      <c r="C2368" s="788"/>
      <c r="D2368" s="789"/>
      <c r="E2368" s="789"/>
      <c r="F2368" s="789"/>
      <c r="G2368" s="789"/>
      <c r="H2368" s="789"/>
      <c r="I2368" s="789"/>
      <c r="J2368" s="789"/>
      <c r="K2368" s="789"/>
      <c r="L2368" s="789"/>
      <c r="M2368" s="789"/>
      <c r="N2368" s="789"/>
      <c r="O2368" s="789"/>
      <c r="P2368" s="789"/>
      <c r="Q2368" s="799"/>
      <c r="R2368" s="800"/>
      <c r="S2368" s="800"/>
      <c r="T2368" s="801"/>
      <c r="U2368" s="790" t="s">
        <v>180</v>
      </c>
      <c r="V2368" s="790"/>
      <c r="W2368" s="790"/>
      <c r="X2368" s="791"/>
    </row>
    <row r="2369" spans="1:24" ht="15" customHeight="1">
      <c r="A2369" s="285"/>
      <c r="B2369" s="765" t="s">
        <v>179</v>
      </c>
      <c r="C2369" s="766"/>
      <c r="D2369" s="766"/>
      <c r="E2369" s="766"/>
      <c r="F2369" s="766"/>
      <c r="G2369" s="766"/>
      <c r="H2369" s="766"/>
      <c r="I2369" s="766"/>
      <c r="J2369" s="766"/>
      <c r="K2369" s="766"/>
      <c r="L2369" s="766"/>
      <c r="M2369" s="766"/>
      <c r="N2369" s="766"/>
      <c r="O2369" s="766"/>
      <c r="P2369" s="766"/>
      <c r="Q2369" s="766"/>
      <c r="R2369" s="766"/>
      <c r="S2369" s="766"/>
      <c r="T2369" s="766"/>
      <c r="U2369" s="766"/>
      <c r="V2369" s="766"/>
      <c r="W2369" s="766"/>
      <c r="X2369" s="767"/>
    </row>
    <row r="2370" spans="1:24" ht="15" customHeight="1">
      <c r="A2370" s="283"/>
      <c r="B2370" s="768" t="str">
        <f>IF('statement of marks'!$A$1="","",'statement of marks'!$A$1)</f>
        <v>GOVT. HR. SEC. SCHOOL, MARJEEVI, NIMBAHERA</v>
      </c>
      <c r="C2370" s="769"/>
      <c r="D2370" s="769"/>
      <c r="E2370" s="769"/>
      <c r="F2370" s="769"/>
      <c r="G2370" s="769"/>
      <c r="H2370" s="769"/>
      <c r="I2370" s="769"/>
      <c r="J2370" s="769"/>
      <c r="K2370" s="769"/>
      <c r="L2370" s="769"/>
      <c r="M2370" s="769"/>
      <c r="N2370" s="769"/>
      <c r="O2370" s="769"/>
      <c r="P2370" s="769"/>
      <c r="Q2370" s="769"/>
      <c r="R2370" s="769"/>
      <c r="S2370" s="769"/>
      <c r="T2370" s="769"/>
      <c r="U2370" s="769"/>
      <c r="V2370" s="769"/>
      <c r="W2370" s="769"/>
      <c r="X2370" s="770"/>
    </row>
    <row r="2371" spans="1:24" ht="15" customHeight="1">
      <c r="A2371" s="283"/>
      <c r="B2371" s="771" t="s">
        <v>118</v>
      </c>
      <c r="C2371" s="771"/>
      <c r="D2371" s="771" t="str">
        <f>IF('statement of marks'!$H$3="","",'statement of marks'!$H$3)</f>
        <v>2022-23</v>
      </c>
      <c r="E2371" s="771"/>
      <c r="F2371" s="771"/>
      <c r="G2371" s="771"/>
      <c r="H2371" s="771"/>
      <c r="I2371" s="771"/>
      <c r="J2371" s="771"/>
      <c r="K2371" s="771"/>
      <c r="L2371" s="771"/>
      <c r="M2371" s="771"/>
      <c r="N2371" s="771"/>
      <c r="O2371" s="771"/>
      <c r="P2371" s="771"/>
      <c r="Q2371" s="771"/>
      <c r="R2371" s="771"/>
      <c r="S2371" s="771"/>
      <c r="T2371" s="771"/>
      <c r="U2371" s="771"/>
      <c r="V2371" s="771"/>
      <c r="W2371" s="771"/>
      <c r="X2371" s="772"/>
    </row>
    <row r="2372" spans="1:24" ht="15" customHeight="1">
      <c r="A2372" s="283"/>
      <c r="B2372" s="771" t="s">
        <v>158</v>
      </c>
      <c r="C2372" s="771"/>
      <c r="D2372" s="771" t="str">
        <f>IF('statement of marks'!I81="","",'statement of marks'!I81)</f>
        <v>A75</v>
      </c>
      <c r="E2372" s="771"/>
      <c r="F2372" s="771"/>
      <c r="G2372" s="771"/>
      <c r="H2372" s="771"/>
      <c r="I2372" s="771"/>
      <c r="J2372" s="771"/>
      <c r="K2372" s="771"/>
      <c r="L2372" s="771"/>
      <c r="M2372" s="771"/>
      <c r="N2372" s="771"/>
      <c r="O2372" s="771"/>
      <c r="P2372" s="771"/>
      <c r="Q2372" s="771"/>
      <c r="R2372" s="771"/>
      <c r="S2372" s="771"/>
      <c r="T2372" s="771"/>
      <c r="U2372" s="771"/>
      <c r="V2372" s="771"/>
      <c r="W2372" s="771"/>
      <c r="X2372" s="772"/>
    </row>
    <row r="2373" spans="1:24" ht="15" customHeight="1">
      <c r="A2373" s="283"/>
      <c r="B2373" s="771" t="s">
        <v>20</v>
      </c>
      <c r="C2373" s="771"/>
      <c r="D2373" s="771" t="str">
        <f>IF('statement of marks'!J81="","",'statement of marks'!J81)</f>
        <v>B75</v>
      </c>
      <c r="E2373" s="771"/>
      <c r="F2373" s="771"/>
      <c r="G2373" s="771"/>
      <c r="H2373" s="771"/>
      <c r="I2373" s="771"/>
      <c r="J2373" s="771"/>
      <c r="K2373" s="771"/>
      <c r="L2373" s="771"/>
      <c r="M2373" s="771"/>
      <c r="N2373" s="771"/>
      <c r="O2373" s="771"/>
      <c r="P2373" s="771"/>
      <c r="Q2373" s="771"/>
      <c r="R2373" s="771"/>
      <c r="S2373" s="771"/>
      <c r="T2373" s="771"/>
      <c r="U2373" s="771"/>
      <c r="V2373" s="771"/>
      <c r="W2373" s="771"/>
      <c r="X2373" s="772"/>
    </row>
    <row r="2374" spans="1:24" ht="15" customHeight="1">
      <c r="A2374" s="283"/>
      <c r="B2374" s="773" t="s">
        <v>21</v>
      </c>
      <c r="C2374" s="773"/>
      <c r="D2374" s="773" t="str">
        <f>IF('statement of marks'!K81="","",'statement of marks'!K81)</f>
        <v>C75</v>
      </c>
      <c r="E2374" s="773"/>
      <c r="F2374" s="773"/>
      <c r="G2374" s="771"/>
      <c r="H2374" s="771"/>
      <c r="I2374" s="771"/>
      <c r="J2374" s="771"/>
      <c r="K2374" s="771"/>
      <c r="L2374" s="771"/>
      <c r="M2374" s="771"/>
      <c r="N2374" s="771"/>
      <c r="O2374" s="771"/>
      <c r="P2374" s="771"/>
      <c r="Q2374" s="771"/>
      <c r="R2374" s="771"/>
      <c r="S2374" s="771"/>
      <c r="T2374" s="771"/>
      <c r="U2374" s="771"/>
      <c r="V2374" s="771"/>
      <c r="W2374" s="771"/>
      <c r="X2374" s="772"/>
    </row>
    <row r="2375" spans="1:24" ht="15" customHeight="1">
      <c r="A2375" s="283"/>
      <c r="B2375" s="771" t="s">
        <v>159</v>
      </c>
      <c r="C2375" s="771"/>
      <c r="D2375" s="771" t="str">
        <f>IF('statement of marks'!$G$3="","",'statement of marks'!$G$3)</f>
        <v>6 A</v>
      </c>
      <c r="E2375" s="771"/>
      <c r="F2375" s="774"/>
      <c r="G2375" s="775" t="s">
        <v>160</v>
      </c>
      <c r="H2375" s="775"/>
      <c r="I2375" s="775"/>
      <c r="J2375" s="775">
        <f>IF('statement of marks'!D81="","",'statement of marks'!D81)</f>
        <v>875</v>
      </c>
      <c r="K2375" s="775"/>
      <c r="L2375" s="775"/>
      <c r="M2375" s="776" t="s">
        <v>79</v>
      </c>
      <c r="N2375" s="938"/>
      <c r="O2375" s="775"/>
      <c r="P2375" s="775"/>
      <c r="Q2375" s="775" t="str">
        <f>IF('statement of marks'!F81="","",'statement of marks'!F81)</f>
        <v/>
      </c>
      <c r="R2375" s="775"/>
      <c r="S2375" s="775"/>
      <c r="T2375" s="777"/>
      <c r="U2375" s="778" t="str">
        <f>IF('statement of marks'!$I$3="","",'statement of marks'!$I$3)</f>
        <v>SCHOOL DISE CODE</v>
      </c>
      <c r="V2375" s="779"/>
      <c r="W2375" s="779"/>
      <c r="X2375" s="780"/>
    </row>
    <row r="2376" spans="1:24" ht="15" customHeight="1">
      <c r="A2376" s="283"/>
      <c r="B2376" s="263" t="s">
        <v>172</v>
      </c>
      <c r="C2376" s="264"/>
      <c r="D2376" s="781" t="str">
        <f>IF('statement of marks'!G81="","",'statement of marks'!G81)</f>
        <v/>
      </c>
      <c r="E2376" s="782"/>
      <c r="F2376" s="782"/>
      <c r="G2376" s="834" t="str">
        <f>IF('statement of marks'!H81="","",'statement of marks'!H81)</f>
        <v/>
      </c>
      <c r="H2376" s="834"/>
      <c r="I2376" s="834"/>
      <c r="J2376" s="834"/>
      <c r="K2376" s="834"/>
      <c r="L2376" s="834"/>
      <c r="M2376" s="834"/>
      <c r="N2376" s="834"/>
      <c r="O2376" s="834"/>
      <c r="P2376" s="834"/>
      <c r="Q2376" s="834"/>
      <c r="R2376" s="834"/>
      <c r="S2376" s="834"/>
      <c r="T2376" s="835"/>
      <c r="U2376" s="774" t="str">
        <f>IF('statement of marks'!$J$3="","",'statement of marks'!$J$3)</f>
        <v>08291009401</v>
      </c>
      <c r="V2376" s="784"/>
      <c r="W2376" s="784"/>
      <c r="X2376" s="836"/>
    </row>
    <row r="2377" spans="1:24" ht="15" customHeight="1">
      <c r="A2377" s="283"/>
      <c r="B2377" s="265" t="s">
        <v>161</v>
      </c>
      <c r="C2377" s="266" t="s">
        <v>166</v>
      </c>
      <c r="D2377" s="837" t="s">
        <v>168</v>
      </c>
      <c r="E2377" s="837"/>
      <c r="F2377" s="837"/>
      <c r="G2377" s="837" t="s">
        <v>169</v>
      </c>
      <c r="H2377" s="837"/>
      <c r="I2377" s="837"/>
      <c r="J2377" s="837" t="s">
        <v>170</v>
      </c>
      <c r="K2377" s="837"/>
      <c r="L2377" s="837"/>
      <c r="M2377" s="838" t="s">
        <v>171</v>
      </c>
      <c r="N2377" s="838"/>
      <c r="O2377" s="838"/>
      <c r="P2377" s="838"/>
      <c r="Q2377" s="839" t="s">
        <v>217</v>
      </c>
      <c r="R2377" s="841" t="s">
        <v>91</v>
      </c>
      <c r="S2377" s="841"/>
      <c r="T2377" s="841"/>
      <c r="U2377" s="842"/>
      <c r="V2377" s="783" t="s">
        <v>218</v>
      </c>
      <c r="W2377" s="783"/>
      <c r="X2377" s="831"/>
    </row>
    <row r="2378" spans="1:24" ht="15" customHeight="1">
      <c r="A2378" s="283"/>
      <c r="B2378" s="265"/>
      <c r="C2378" s="266"/>
      <c r="D2378" s="267" t="s">
        <v>219</v>
      </c>
      <c r="E2378" s="267" t="s">
        <v>220</v>
      </c>
      <c r="F2378" s="268" t="s">
        <v>221</v>
      </c>
      <c r="G2378" s="267" t="s">
        <v>219</v>
      </c>
      <c r="H2378" s="267" t="s">
        <v>220</v>
      </c>
      <c r="I2378" s="268" t="s">
        <v>221</v>
      </c>
      <c r="J2378" s="267" t="s">
        <v>219</v>
      </c>
      <c r="K2378" s="267" t="s">
        <v>220</v>
      </c>
      <c r="L2378" s="268" t="s">
        <v>221</v>
      </c>
      <c r="M2378" s="267" t="s">
        <v>219</v>
      </c>
      <c r="N2378" s="943" t="s">
        <v>332</v>
      </c>
      <c r="O2378" s="267" t="s">
        <v>220</v>
      </c>
      <c r="P2378" s="268" t="s">
        <v>221</v>
      </c>
      <c r="Q2378" s="840"/>
      <c r="R2378" s="267" t="s">
        <v>219</v>
      </c>
      <c r="S2378" s="943" t="s">
        <v>332</v>
      </c>
      <c r="T2378" s="267" t="s">
        <v>220</v>
      </c>
      <c r="U2378" s="268" t="s">
        <v>221</v>
      </c>
      <c r="V2378" s="269" t="s">
        <v>26</v>
      </c>
      <c r="W2378" s="270" t="s">
        <v>222</v>
      </c>
      <c r="X2378" s="271" t="s">
        <v>69</v>
      </c>
    </row>
    <row r="2379" spans="1:24" ht="15" customHeight="1">
      <c r="A2379" s="284"/>
      <c r="B2379" s="832" t="s">
        <v>167</v>
      </c>
      <c r="C2379" s="833"/>
      <c r="D2379" s="272">
        <f>IF('statement of marks'!L$6="","",'statement of marks'!L$6)</f>
        <v>5</v>
      </c>
      <c r="E2379" s="272">
        <f>IF('statement of marks'!M$6="","",'statement of marks'!M$6)</f>
        <v>5</v>
      </c>
      <c r="F2379" s="273">
        <f>IF('statement of marks'!N$6="","",'statement of marks'!N$6)</f>
        <v>10</v>
      </c>
      <c r="G2379" s="272">
        <f>IF('statement of marks'!O$6="","",'statement of marks'!O$6)</f>
        <v>5</v>
      </c>
      <c r="H2379" s="272">
        <f>IF('statement of marks'!P$6="","",'statement of marks'!P$6)</f>
        <v>5</v>
      </c>
      <c r="I2379" s="273">
        <f>IF('statement of marks'!Q$6="","",'statement of marks'!Q$6)</f>
        <v>10</v>
      </c>
      <c r="J2379" s="272">
        <f>IF('statement of marks'!R$6="","",'statement of marks'!R$6)</f>
        <v>5</v>
      </c>
      <c r="K2379" s="272">
        <f>IF('statement of marks'!S$6="","",'statement of marks'!S$6)</f>
        <v>5</v>
      </c>
      <c r="L2379" s="273">
        <f>IF('statement of marks'!T$6="","",'statement of marks'!T$6)</f>
        <v>10</v>
      </c>
      <c r="M2379" s="272">
        <f>IF('statement of marks'!V$6="","",'statement of marks'!V$6)</f>
        <v>30</v>
      </c>
      <c r="N2379" s="944">
        <f>IF('statement of marks'!W$6="","",'statement of marks'!W$6)</f>
        <v>30</v>
      </c>
      <c r="O2379" s="272">
        <f>IF('statement of marks'!X$6="","",'statement of marks'!X$6)</f>
        <v>10</v>
      </c>
      <c r="P2379" s="273">
        <f>IF('statement of marks'!Y$6="","",'statement of marks'!Y$6)</f>
        <v>70</v>
      </c>
      <c r="Q2379" s="274">
        <f>IF('statement of marks'!Z$6="","",'statement of marks'!Z$6)</f>
        <v>100</v>
      </c>
      <c r="R2379" s="272">
        <f>IF('statement of marks'!AA$6="","",'statement of marks'!AA$6)</f>
        <v>40</v>
      </c>
      <c r="S2379" s="944">
        <f>IF('statement of marks'!AB$6="","",'statement of marks'!AB$6)</f>
        <v>40</v>
      </c>
      <c r="T2379" s="272">
        <f>IF('statement of marks'!AC$6="","",'statement of marks'!AC$6)</f>
        <v>20</v>
      </c>
      <c r="U2379" s="273">
        <f>IF('statement of marks'!AD$6="","",'statement of marks'!AD$6)</f>
        <v>100</v>
      </c>
      <c r="V2379" s="275">
        <f>IF('statement of marks'!AE$6="","",'statement of marks'!AE$6)</f>
        <v>200</v>
      </c>
      <c r="W2379" s="272" t="str">
        <f>IF('statement of marks'!AF$6="","",'statement of marks'!AF$6)</f>
        <v/>
      </c>
      <c r="X2379" s="276" t="str">
        <f>IF('statement of marks'!AG$6="","",'statement of marks'!AG$6)</f>
        <v/>
      </c>
    </row>
    <row r="2380" spans="1:24" ht="15" customHeight="1">
      <c r="A2380" s="283"/>
      <c r="B2380" s="774" t="str">
        <f>IF('statement of marks'!$L$3="","",'statement of marks'!$L$3)</f>
        <v>HINDI</v>
      </c>
      <c r="C2380" s="784"/>
      <c r="D2380" s="270">
        <f>IF('statement of marks'!L81="","",'statement of marks'!L81)</f>
        <v>5</v>
      </c>
      <c r="E2380" s="270">
        <f>IF('statement of marks'!M81="","",'statement of marks'!M81)</f>
        <v>5</v>
      </c>
      <c r="F2380" s="277">
        <f>IF('statement of marks'!N81="","",'statement of marks'!N81)</f>
        <v>10</v>
      </c>
      <c r="G2380" s="270">
        <f>IF('statement of marks'!O81="","",'statement of marks'!O81)</f>
        <v>5</v>
      </c>
      <c r="H2380" s="270">
        <f>IF('statement of marks'!P81="","",'statement of marks'!P81)</f>
        <v>5</v>
      </c>
      <c r="I2380" s="277">
        <f>IF('statement of marks'!Q81="","",'statement of marks'!Q81)</f>
        <v>10</v>
      </c>
      <c r="J2380" s="270">
        <f>IF('statement of marks'!R81="","",'statement of marks'!R81)</f>
        <v>5</v>
      </c>
      <c r="K2380" s="270">
        <f>IF('statement of marks'!S81="","",'statement of marks'!S81)</f>
        <v>5</v>
      </c>
      <c r="L2380" s="277">
        <f>IF('statement of marks'!T81="","",'statement of marks'!T81)</f>
        <v>10</v>
      </c>
      <c r="M2380" s="270">
        <f>IF('statement of marks'!V81="","",'statement of marks'!V81)</f>
        <v>26</v>
      </c>
      <c r="N2380" s="944">
        <f>IF('statement of marks'!W81="","",'statement of marks'!W81)</f>
        <v>26</v>
      </c>
      <c r="O2380" s="270">
        <f>IF('statement of marks'!X81="","",'statement of marks'!X81)</f>
        <v>6</v>
      </c>
      <c r="P2380" s="277">
        <f>IF('statement of marks'!Y81="","",'statement of marks'!Y81)</f>
        <v>58</v>
      </c>
      <c r="Q2380" s="278">
        <f>IF('statement of marks'!Z81="","",'statement of marks'!Z81)</f>
        <v>88</v>
      </c>
      <c r="R2380" s="270">
        <f>IF('statement of marks'!AA81="","",'statement of marks'!AA81)</f>
        <v>26</v>
      </c>
      <c r="S2380" s="944">
        <f>IF('statement of marks'!AB81="","",'statement of marks'!AB81)</f>
        <v>26</v>
      </c>
      <c r="T2380" s="270">
        <f>IF('statement of marks'!AC81="","",'statement of marks'!AC81)</f>
        <v>20</v>
      </c>
      <c r="U2380" s="277">
        <f>IF('statement of marks'!AD81="","",'statement of marks'!AD81)</f>
        <v>72</v>
      </c>
      <c r="V2380" s="279">
        <f>IF('statement of marks'!AE81="","",'statement of marks'!AE81)</f>
        <v>160</v>
      </c>
      <c r="W2380" s="270">
        <f>IF('statement of marks'!AF81="","",'statement of marks'!AF81)</f>
        <v>80</v>
      </c>
      <c r="X2380" s="271" t="str">
        <f>IF('statement of marks'!AG81="","",'statement of marks'!AG81)</f>
        <v>B</v>
      </c>
    </row>
    <row r="2381" spans="1:24" ht="15" customHeight="1">
      <c r="A2381" s="283"/>
      <c r="B2381" s="774" t="str">
        <f>IF('statement of marks'!$AJ$3="","",'statement of marks'!$AJ$3)</f>
        <v>ENGLISH</v>
      </c>
      <c r="C2381" s="784"/>
      <c r="D2381" s="270">
        <f>IF('statement of marks'!AJ81="","",'statement of marks'!AJ81)</f>
        <v>5</v>
      </c>
      <c r="E2381" s="270">
        <f>IF('statement of marks'!AK81="","",'statement of marks'!AK81)</f>
        <v>5</v>
      </c>
      <c r="F2381" s="277">
        <f>IF('statement of marks'!AL81="","",'statement of marks'!AL81)</f>
        <v>10</v>
      </c>
      <c r="G2381" s="270">
        <f>IF('statement of marks'!AM81="","",'statement of marks'!AM81)</f>
        <v>5</v>
      </c>
      <c r="H2381" s="270">
        <f>IF('statement of marks'!AN81="","",'statement of marks'!AN81)</f>
        <v>5</v>
      </c>
      <c r="I2381" s="277">
        <f>IF('statement of marks'!AO81="","",'statement of marks'!AO81)</f>
        <v>10</v>
      </c>
      <c r="J2381" s="270">
        <f>IF('statement of marks'!AP81="","",'statement of marks'!AP81)</f>
        <v>5</v>
      </c>
      <c r="K2381" s="270">
        <f>IF('statement of marks'!AQ81="","",'statement of marks'!AQ81)</f>
        <v>5</v>
      </c>
      <c r="L2381" s="277">
        <f>IF('statement of marks'!AR81="","",'statement of marks'!AR81)</f>
        <v>10</v>
      </c>
      <c r="M2381" s="270">
        <f>IF('statement of marks'!AT81="","",'statement of marks'!AT81)</f>
        <v>26</v>
      </c>
      <c r="N2381" s="944">
        <f>IF('statement of marks'!AU81="","",'statement of marks'!AU81)</f>
        <v>26</v>
      </c>
      <c r="O2381" s="270">
        <f>IF('statement of marks'!AV81="","",'statement of marks'!AV81)</f>
        <v>6</v>
      </c>
      <c r="P2381" s="277">
        <f>IF('statement of marks'!AW81="","",'statement of marks'!AW81)</f>
        <v>58</v>
      </c>
      <c r="Q2381" s="278">
        <f>IF('statement of marks'!AX81="","",'statement of marks'!AX81)</f>
        <v>88</v>
      </c>
      <c r="R2381" s="270">
        <f>IF('statement of marks'!AY81="","",'statement of marks'!AY81)</f>
        <v>26</v>
      </c>
      <c r="S2381" s="944">
        <f>IF('statement of marks'!AZ81="","",'statement of marks'!AZ81)</f>
        <v>26</v>
      </c>
      <c r="T2381" s="270">
        <f>IF('statement of marks'!BA81="","",'statement of marks'!BA81)</f>
        <v>20</v>
      </c>
      <c r="U2381" s="277">
        <f>IF('statement of marks'!BB81="","",'statement of marks'!BB81)</f>
        <v>72</v>
      </c>
      <c r="V2381" s="279">
        <f>IF('statement of marks'!BC81="","",'statement of marks'!BC81)</f>
        <v>160</v>
      </c>
      <c r="W2381" s="270">
        <f>IF('statement of marks'!BD81="","",'statement of marks'!BD81)</f>
        <v>80</v>
      </c>
      <c r="X2381" s="271" t="str">
        <f>IF('statement of marks'!BE81="","",'statement of marks'!BE81)</f>
        <v>B</v>
      </c>
    </row>
    <row r="2382" spans="1:24" ht="15" customHeight="1">
      <c r="A2382" s="283"/>
      <c r="B2382" s="774" t="str">
        <f>IF('statement of marks'!BH81="s","SANSKRIT",IF('statement of marks'!BH81="u","URDU",IF('statement of marks'!BH81="g","GUJRATI",IF('statement of marks'!BH81="p","PUNJABI",IF('statement of marks'!BH81="sd","fla/kh","THIRD LANGUAGE")))))</f>
        <v>SANSKRIT</v>
      </c>
      <c r="C2382" s="784"/>
      <c r="D2382" s="270">
        <f>IF('statement of marks'!BI81="","",'statement of marks'!BI81)</f>
        <v>5</v>
      </c>
      <c r="E2382" s="270">
        <f>IF('statement of marks'!BJ81="","",'statement of marks'!BJ81)</f>
        <v>5</v>
      </c>
      <c r="F2382" s="277">
        <f>IF('statement of marks'!BK81="","",'statement of marks'!BK81)</f>
        <v>10</v>
      </c>
      <c r="G2382" s="270">
        <f>IF('statement of marks'!BL81="","",'statement of marks'!BL81)</f>
        <v>5</v>
      </c>
      <c r="H2382" s="270">
        <f>IF('statement of marks'!BM81="","",'statement of marks'!BM81)</f>
        <v>5</v>
      </c>
      <c r="I2382" s="277">
        <f>IF('statement of marks'!BN81="","",'statement of marks'!BN81)</f>
        <v>10</v>
      </c>
      <c r="J2382" s="270">
        <f>IF('statement of marks'!BO81="","",'statement of marks'!BO81)</f>
        <v>5</v>
      </c>
      <c r="K2382" s="270">
        <f>IF('statement of marks'!BP81="","",'statement of marks'!BP81)</f>
        <v>5</v>
      </c>
      <c r="L2382" s="277">
        <f>IF('statement of marks'!BQ81="","",'statement of marks'!BQ81)</f>
        <v>10</v>
      </c>
      <c r="M2382" s="270">
        <f>IF('statement of marks'!BS81="","",'statement of marks'!BS81)</f>
        <v>50</v>
      </c>
      <c r="N2382" s="944"/>
      <c r="O2382" s="270">
        <f>IF('statement of marks'!BT81="","",'statement of marks'!BT81)</f>
        <v>20</v>
      </c>
      <c r="P2382" s="277">
        <f>IF('statement of marks'!BU81="","",'statement of marks'!BU81)</f>
        <v>70</v>
      </c>
      <c r="Q2382" s="278">
        <f>IF('statement of marks'!BV81="","",'statement of marks'!BV81)</f>
        <v>100</v>
      </c>
      <c r="R2382" s="270">
        <f>IF('statement of marks'!BW81="","",'statement of marks'!BW81)</f>
        <v>70</v>
      </c>
      <c r="S2382" s="944"/>
      <c r="T2382" s="270">
        <f>IF('statement of marks'!BX81="","",'statement of marks'!BX81)</f>
        <v>30</v>
      </c>
      <c r="U2382" s="277">
        <f>IF('statement of marks'!BY81="","",'statement of marks'!BY81)</f>
        <v>100</v>
      </c>
      <c r="V2382" s="279">
        <f>IF('statement of marks'!BZ81="","",'statement of marks'!BZ81)</f>
        <v>200</v>
      </c>
      <c r="W2382" s="270">
        <f>IF('statement of marks'!CA81="","",'statement of marks'!CA81)</f>
        <v>100</v>
      </c>
      <c r="X2382" s="271" t="str">
        <f>IF('statement of marks'!CB81="","",'statement of marks'!CB81)</f>
        <v>A</v>
      </c>
    </row>
    <row r="2383" spans="1:24" ht="15" customHeight="1">
      <c r="A2383" s="283"/>
      <c r="B2383" s="774" t="str">
        <f>IF('statement of marks'!$CE$3="","",'statement of marks'!$CE$3)</f>
        <v>MATHEMATICS</v>
      </c>
      <c r="C2383" s="784"/>
      <c r="D2383" s="270">
        <f>IF('statement of marks'!CE81="","",'statement of marks'!CE81)</f>
        <v>5</v>
      </c>
      <c r="E2383" s="270">
        <f>IF('statement of marks'!CF81="","",'statement of marks'!CF81)</f>
        <v>5</v>
      </c>
      <c r="F2383" s="277">
        <f>IF('statement of marks'!CG81="","",'statement of marks'!CG81)</f>
        <v>10</v>
      </c>
      <c r="G2383" s="270">
        <f>IF('statement of marks'!CH81="","",'statement of marks'!CH81)</f>
        <v>5</v>
      </c>
      <c r="H2383" s="270">
        <f>IF('statement of marks'!CI81="","",'statement of marks'!CI81)</f>
        <v>5</v>
      </c>
      <c r="I2383" s="277">
        <f>IF('statement of marks'!CJ81="","",'statement of marks'!CJ81)</f>
        <v>10</v>
      </c>
      <c r="J2383" s="270">
        <f>IF('statement of marks'!CK81="","",'statement of marks'!CK81)</f>
        <v>5</v>
      </c>
      <c r="K2383" s="270">
        <f>IF('statement of marks'!CL81="","",'statement of marks'!CL81)</f>
        <v>5</v>
      </c>
      <c r="L2383" s="277">
        <f>IF('statement of marks'!CM81="","",'statement of marks'!CM81)</f>
        <v>10</v>
      </c>
      <c r="M2383" s="270">
        <f>IF('statement of marks'!CO81="","",'statement of marks'!CO81)</f>
        <v>26</v>
      </c>
      <c r="N2383" s="944">
        <f>IF('statement of marks'!CP81="","",'statement of marks'!CP81)</f>
        <v>26</v>
      </c>
      <c r="O2383" s="270">
        <f>IF('statement of marks'!CQ81="","",'statement of marks'!CQ81)</f>
        <v>6</v>
      </c>
      <c r="P2383" s="277">
        <f>IF('statement of marks'!CR81="","",'statement of marks'!CR81)</f>
        <v>58</v>
      </c>
      <c r="Q2383" s="278">
        <f>IF('statement of marks'!CS81="","",'statement of marks'!CS81)</f>
        <v>88</v>
      </c>
      <c r="R2383" s="270">
        <f>IF('statement of marks'!CT81="","",'statement of marks'!CT81)</f>
        <v>26</v>
      </c>
      <c r="S2383" s="944">
        <f>IF('statement of marks'!CU81="","",'statement of marks'!CU81)</f>
        <v>26</v>
      </c>
      <c r="T2383" s="270">
        <f>IF('statement of marks'!CV81="","",'statement of marks'!CV81)</f>
        <v>20</v>
      </c>
      <c r="U2383" s="277">
        <f>IF('statement of marks'!CW81="","",'statement of marks'!CW81)</f>
        <v>72</v>
      </c>
      <c r="V2383" s="279">
        <f>IF('statement of marks'!CX81="","",'statement of marks'!CX81)</f>
        <v>160</v>
      </c>
      <c r="W2383" s="270">
        <f>IF('statement of marks'!CY81="","",'statement of marks'!CY81)</f>
        <v>80</v>
      </c>
      <c r="X2383" s="271" t="str">
        <f>IF('statement of marks'!CZ81="","",'statement of marks'!CZ81)</f>
        <v>B</v>
      </c>
    </row>
    <row r="2384" spans="1:24" ht="15" customHeight="1">
      <c r="A2384" s="283"/>
      <c r="B2384" s="774" t="str">
        <f>IF('statement of marks'!$DC$3="","",'statement of marks'!$DC$3)</f>
        <v>SCIENCE</v>
      </c>
      <c r="C2384" s="784"/>
      <c r="D2384" s="270">
        <f>IF('statement of marks'!DC81="","",'statement of marks'!DC81)</f>
        <v>5</v>
      </c>
      <c r="E2384" s="270">
        <f>IF('statement of marks'!DD81="","",'statement of marks'!DD81)</f>
        <v>5</v>
      </c>
      <c r="F2384" s="277">
        <f>IF('statement of marks'!DE81="","",'statement of marks'!DE81)</f>
        <v>10</v>
      </c>
      <c r="G2384" s="270">
        <f>IF('statement of marks'!DF81="","",'statement of marks'!DF81)</f>
        <v>5</v>
      </c>
      <c r="H2384" s="270">
        <f>IF('statement of marks'!DG81="","",'statement of marks'!DG81)</f>
        <v>5</v>
      </c>
      <c r="I2384" s="277">
        <f>IF('statement of marks'!DH81="","",'statement of marks'!DH81)</f>
        <v>10</v>
      </c>
      <c r="J2384" s="270">
        <f>IF('statement of marks'!DI81="","",'statement of marks'!DI81)</f>
        <v>5</v>
      </c>
      <c r="K2384" s="270">
        <f>IF('statement of marks'!DJ81="","",'statement of marks'!DJ81)</f>
        <v>5</v>
      </c>
      <c r="L2384" s="277">
        <f>IF('statement of marks'!DK81="","",'statement of marks'!DK81)</f>
        <v>10</v>
      </c>
      <c r="M2384" s="270">
        <f>IF('statement of marks'!DM81="","",'statement of marks'!DM81)</f>
        <v>50</v>
      </c>
      <c r="N2384" s="944"/>
      <c r="O2384" s="270">
        <f>IF('statement of marks'!DN81="","",'statement of marks'!DN81)</f>
        <v>20</v>
      </c>
      <c r="P2384" s="277">
        <f>IF('statement of marks'!DO81="","",'statement of marks'!DO81)</f>
        <v>70</v>
      </c>
      <c r="Q2384" s="278">
        <f>IF('statement of marks'!DP81="","",'statement of marks'!DP81)</f>
        <v>100</v>
      </c>
      <c r="R2384" s="270">
        <f>IF('statement of marks'!DQ81="","",'statement of marks'!DQ81)</f>
        <v>70</v>
      </c>
      <c r="S2384" s="944"/>
      <c r="T2384" s="270">
        <f>IF('statement of marks'!DR81="","",'statement of marks'!DR81)</f>
        <v>30</v>
      </c>
      <c r="U2384" s="277">
        <f>IF('statement of marks'!DS81="","",'statement of marks'!DS81)</f>
        <v>100</v>
      </c>
      <c r="V2384" s="279">
        <f>IF('statement of marks'!DT81="","",'statement of marks'!DT81)</f>
        <v>200</v>
      </c>
      <c r="W2384" s="270">
        <f>IF('statement of marks'!DU81="","",'statement of marks'!DU81)</f>
        <v>100</v>
      </c>
      <c r="X2384" s="271" t="str">
        <f>IF('statement of marks'!DV81="","",'statement of marks'!DV81)</f>
        <v>A</v>
      </c>
    </row>
    <row r="2385" spans="1:24" ht="15" customHeight="1">
      <c r="A2385" s="283"/>
      <c r="B2385" s="774" t="str">
        <f>IF('statement of marks'!$DY$3="","",'statement of marks'!$DY$3)</f>
        <v>SOCIAL STUDIES</v>
      </c>
      <c r="C2385" s="784"/>
      <c r="D2385" s="270">
        <f>IF('statement of marks'!DY81="","",'statement of marks'!DY81)</f>
        <v>5</v>
      </c>
      <c r="E2385" s="270">
        <f>IF('statement of marks'!DZ81="","",'statement of marks'!DZ81)</f>
        <v>5</v>
      </c>
      <c r="F2385" s="277">
        <f>IF('statement of marks'!EA81="","",'statement of marks'!EA81)</f>
        <v>10</v>
      </c>
      <c r="G2385" s="270">
        <f>IF('statement of marks'!EB81="","",'statement of marks'!EB81)</f>
        <v>5</v>
      </c>
      <c r="H2385" s="270">
        <f>IF('statement of marks'!EC81="","",'statement of marks'!EC81)</f>
        <v>5</v>
      </c>
      <c r="I2385" s="277">
        <f>IF('statement of marks'!ED81="","",'statement of marks'!ED81)</f>
        <v>10</v>
      </c>
      <c r="J2385" s="270">
        <f>IF('statement of marks'!EE81="","",'statement of marks'!EE81)</f>
        <v>5</v>
      </c>
      <c r="K2385" s="270">
        <f>IF('statement of marks'!EF81="","",'statement of marks'!EF81)</f>
        <v>5</v>
      </c>
      <c r="L2385" s="277">
        <f>IF('statement of marks'!EG81="","",'statement of marks'!EG81)</f>
        <v>10</v>
      </c>
      <c r="M2385" s="270">
        <f>IF('statement of marks'!EI81="","",'statement of marks'!EI81)</f>
        <v>50</v>
      </c>
      <c r="N2385" s="944"/>
      <c r="O2385" s="270">
        <f>IF('statement of marks'!EJ81="","",'statement of marks'!EJ81)</f>
        <v>20</v>
      </c>
      <c r="P2385" s="277">
        <f>IF('statement of marks'!EK81="","",'statement of marks'!EK81)</f>
        <v>70</v>
      </c>
      <c r="Q2385" s="278">
        <f>IF('statement of marks'!EL81="","",'statement of marks'!EL81)</f>
        <v>100</v>
      </c>
      <c r="R2385" s="270">
        <f>IF('statement of marks'!EM81="","",'statement of marks'!EM81)</f>
        <v>70</v>
      </c>
      <c r="S2385" s="944"/>
      <c r="T2385" s="270">
        <f>IF('statement of marks'!EN81="","",'statement of marks'!EN81)</f>
        <v>30</v>
      </c>
      <c r="U2385" s="277">
        <f>IF('statement of marks'!EO81="","",'statement of marks'!EO81)</f>
        <v>100</v>
      </c>
      <c r="V2385" s="279">
        <f>IF('statement of marks'!EP81="","",'statement of marks'!EP81)</f>
        <v>200</v>
      </c>
      <c r="W2385" s="270">
        <f>IF('statement of marks'!EQ81="","",'statement of marks'!EQ81)</f>
        <v>100</v>
      </c>
      <c r="X2385" s="271" t="str">
        <f>IF('statement of marks'!ER81="","",'statement of marks'!ER81)</f>
        <v>A</v>
      </c>
    </row>
    <row r="2386" spans="1:24" ht="15" customHeight="1">
      <c r="A2386" s="283"/>
      <c r="B2386" s="774" t="s">
        <v>173</v>
      </c>
      <c r="C2386" s="784"/>
      <c r="D2386" s="792" t="s">
        <v>168</v>
      </c>
      <c r="E2386" s="792"/>
      <c r="F2386" s="792"/>
      <c r="G2386" s="792" t="s">
        <v>169</v>
      </c>
      <c r="H2386" s="792"/>
      <c r="I2386" s="792"/>
      <c r="J2386" s="792" t="s">
        <v>178</v>
      </c>
      <c r="K2386" s="792"/>
      <c r="L2386" s="792"/>
      <c r="M2386" s="792" t="s">
        <v>170</v>
      </c>
      <c r="N2386" s="792"/>
      <c r="O2386" s="792"/>
      <c r="P2386" s="792"/>
      <c r="Q2386" s="792" t="s">
        <v>223</v>
      </c>
      <c r="R2386" s="792"/>
      <c r="S2386" s="792"/>
      <c r="T2386" s="792"/>
      <c r="U2386" s="280"/>
      <c r="V2386" s="792" t="s">
        <v>218</v>
      </c>
      <c r="W2386" s="792"/>
      <c r="X2386" s="827"/>
    </row>
    <row r="2387" spans="1:24" ht="15" customHeight="1">
      <c r="A2387" s="284"/>
      <c r="B2387" s="828" t="s">
        <v>167</v>
      </c>
      <c r="C2387" s="829"/>
      <c r="D2387" s="830">
        <f>IF('statement of marks'!EU$6="","",'statement of marks'!EU$6)</f>
        <v>20</v>
      </c>
      <c r="E2387" s="830"/>
      <c r="F2387" s="830"/>
      <c r="G2387" s="830">
        <f>IF('statement of marks'!EV$6="","",'statement of marks'!EV$6)</f>
        <v>20</v>
      </c>
      <c r="H2387" s="830"/>
      <c r="I2387" s="830"/>
      <c r="J2387" s="830">
        <f>IF('statement of marks'!EX$6="","",'statement of marks'!EX$6)</f>
        <v>20</v>
      </c>
      <c r="K2387" s="830"/>
      <c r="L2387" s="830"/>
      <c r="M2387" s="830">
        <f>IF('statement of marks'!EW$6="","",'statement of marks'!EW$6)</f>
        <v>20</v>
      </c>
      <c r="N2387" s="830"/>
      <c r="O2387" s="830"/>
      <c r="P2387" s="830"/>
      <c r="Q2387" s="830">
        <f>IF('statement of marks'!EY$6="","",'statement of marks'!EY$6)</f>
        <v>20</v>
      </c>
      <c r="R2387" s="830"/>
      <c r="S2387" s="830"/>
      <c r="T2387" s="830"/>
      <c r="U2387" s="289"/>
      <c r="V2387" s="272">
        <f>IF('statement of marks'!EZ$6="","",'statement of marks'!EZ$6)</f>
        <v>100</v>
      </c>
      <c r="W2387" s="272" t="s">
        <v>222</v>
      </c>
      <c r="X2387" s="276" t="s">
        <v>69</v>
      </c>
    </row>
    <row r="2388" spans="1:24" ht="15" customHeight="1">
      <c r="A2388" s="283"/>
      <c r="B2388" s="774" t="str">
        <f>IF('statement of marks'!$EU$3="","",'statement of marks'!$EU$3)</f>
        <v>WORK EXPERIENCE</v>
      </c>
      <c r="C2388" s="784"/>
      <c r="D2388" s="783">
        <f>IF('statement of marks'!EU81="","",'statement of marks'!EU81)</f>
        <v>20</v>
      </c>
      <c r="E2388" s="783"/>
      <c r="F2388" s="783"/>
      <c r="G2388" s="783">
        <f>IF('statement of marks'!EV81="","",'statement of marks'!EV81)</f>
        <v>20</v>
      </c>
      <c r="H2388" s="783"/>
      <c r="I2388" s="783"/>
      <c r="J2388" s="783">
        <f>IF('statement of marks'!EX81="","",'statement of marks'!EX81)</f>
        <v>20</v>
      </c>
      <c r="K2388" s="783"/>
      <c r="L2388" s="783"/>
      <c r="M2388" s="783">
        <f>IF('statement of marks'!EW81="","",'statement of marks'!EW81)</f>
        <v>20</v>
      </c>
      <c r="N2388" s="783"/>
      <c r="O2388" s="783"/>
      <c r="P2388" s="783"/>
      <c r="Q2388" s="783">
        <f>IF('statement of marks'!EY81="","",'statement of marks'!EY81)</f>
        <v>20</v>
      </c>
      <c r="R2388" s="783"/>
      <c r="S2388" s="783"/>
      <c r="T2388" s="783"/>
      <c r="U2388" s="280"/>
      <c r="V2388" s="280">
        <f>IF('statement of marks'!EZ81="","",'statement of marks'!EZ81)</f>
        <v>100</v>
      </c>
      <c r="W2388" s="280">
        <f>IF('statement of marks'!FA81="","",'statement of marks'!FA81)</f>
        <v>100</v>
      </c>
      <c r="X2388" s="281" t="str">
        <f>IF('statement of marks'!FB81="","",'statement of marks'!FB81)</f>
        <v>A</v>
      </c>
    </row>
    <row r="2389" spans="1:24" ht="15" customHeight="1">
      <c r="A2389" s="283"/>
      <c r="B2389" s="774" t="str">
        <f>IF('statement of marks'!$FE$3="","",'statement of marks'!$FE$3)</f>
        <v>ART EDUCATION</v>
      </c>
      <c r="C2389" s="784"/>
      <c r="D2389" s="783">
        <f>IF('statement of marks'!FE81="","",'statement of marks'!FE81)</f>
        <v>20</v>
      </c>
      <c r="E2389" s="783"/>
      <c r="F2389" s="783"/>
      <c r="G2389" s="783">
        <f>IF('statement of marks'!FF81="","",'statement of marks'!FF81)</f>
        <v>20</v>
      </c>
      <c r="H2389" s="783"/>
      <c r="I2389" s="783"/>
      <c r="J2389" s="783">
        <f>IF('statement of marks'!FH81="","",'statement of marks'!FH81)</f>
        <v>20</v>
      </c>
      <c r="K2389" s="783"/>
      <c r="L2389" s="783"/>
      <c r="M2389" s="783">
        <f>IF('statement of marks'!FG81="","",'statement of marks'!FG81)</f>
        <v>20</v>
      </c>
      <c r="N2389" s="783"/>
      <c r="O2389" s="783"/>
      <c r="P2389" s="783"/>
      <c r="Q2389" s="783">
        <f>IF('statement of marks'!FI81="","",'statement of marks'!FI81)</f>
        <v>20</v>
      </c>
      <c r="R2389" s="783"/>
      <c r="S2389" s="783"/>
      <c r="T2389" s="783"/>
      <c r="U2389" s="280"/>
      <c r="V2389" s="280">
        <f>IF('statement of marks'!FJ81="","",'statement of marks'!FJ81)</f>
        <v>100</v>
      </c>
      <c r="W2389" s="280">
        <f>IF('statement of marks'!FK81="","",'statement of marks'!FK81)</f>
        <v>100</v>
      </c>
      <c r="X2389" s="281" t="str">
        <f>IF('statement of marks'!FL81="","",'statement of marks'!FL81)</f>
        <v>A</v>
      </c>
    </row>
    <row r="2390" spans="1:24" ht="15" customHeight="1">
      <c r="A2390" s="283"/>
      <c r="B2390" s="774" t="str">
        <f>IF('statement of marks'!$FO$3="","",'statement of marks'!$FO$3)</f>
        <v>PHYSICIAL EDUCATION</v>
      </c>
      <c r="C2390" s="784"/>
      <c r="D2390" s="783">
        <f>IF('statement of marks'!FO81="","",'statement of marks'!FO81)</f>
        <v>20</v>
      </c>
      <c r="E2390" s="783"/>
      <c r="F2390" s="783"/>
      <c r="G2390" s="783">
        <f>IF('statement of marks'!FP81="","",'statement of marks'!FP81)</f>
        <v>20</v>
      </c>
      <c r="H2390" s="783"/>
      <c r="I2390" s="783"/>
      <c r="J2390" s="783">
        <f>IF('statement of marks'!FR81="","",'statement of marks'!FR81)</f>
        <v>20</v>
      </c>
      <c r="K2390" s="783"/>
      <c r="L2390" s="783"/>
      <c r="M2390" s="783">
        <f>IF('statement of marks'!FQ81="","",'statement of marks'!FQ81)</f>
        <v>20</v>
      </c>
      <c r="N2390" s="783"/>
      <c r="O2390" s="783"/>
      <c r="P2390" s="783"/>
      <c r="Q2390" s="783">
        <f>IF('statement of marks'!FS81="","",'statement of marks'!FS81)</f>
        <v>20</v>
      </c>
      <c r="R2390" s="783"/>
      <c r="S2390" s="783"/>
      <c r="T2390" s="783"/>
      <c r="U2390" s="280"/>
      <c r="V2390" s="280">
        <f>IF('statement of marks'!FT81="","",'statement of marks'!FT81)</f>
        <v>100</v>
      </c>
      <c r="W2390" s="280">
        <f>IF('statement of marks'!FU81="","",'statement of marks'!FU81)</f>
        <v>100</v>
      </c>
      <c r="X2390" s="281" t="str">
        <f>IF('statement of marks'!FV81="","",'statement of marks'!FV81)</f>
        <v>A</v>
      </c>
    </row>
    <row r="2391" spans="1:24" ht="15" customHeight="1">
      <c r="A2391" s="283"/>
      <c r="B2391" s="771" t="s">
        <v>174</v>
      </c>
      <c r="C2391" s="774"/>
      <c r="D2391" s="792" t="str">
        <f>details!$DZ$3</f>
        <v>AUGUST</v>
      </c>
      <c r="E2391" s="792"/>
      <c r="F2391" s="792"/>
      <c r="G2391" s="792" t="str">
        <f>details!$ED$3</f>
        <v>OCTOBER</v>
      </c>
      <c r="H2391" s="792"/>
      <c r="I2391" s="792"/>
      <c r="J2391" s="792" t="str">
        <f>details!$EL$3</f>
        <v>FEBURARY</v>
      </c>
      <c r="K2391" s="792"/>
      <c r="L2391" s="792"/>
      <c r="M2391" s="792" t="str">
        <f>details!$EH$3</f>
        <v>DECEMBER</v>
      </c>
      <c r="N2391" s="792"/>
      <c r="O2391" s="792"/>
      <c r="P2391" s="792"/>
      <c r="Q2391" s="792" t="str">
        <f>details!$EP$3</f>
        <v>GRAND TOAL</v>
      </c>
      <c r="R2391" s="792"/>
      <c r="S2391" s="792"/>
      <c r="T2391" s="792"/>
      <c r="U2391" s="759" t="s">
        <v>119</v>
      </c>
      <c r="V2391" s="760"/>
      <c r="W2391" s="760"/>
      <c r="X2391" s="761"/>
    </row>
    <row r="2392" spans="1:24" ht="15" customHeight="1">
      <c r="A2392" s="283"/>
      <c r="B2392" s="774" t="s">
        <v>176</v>
      </c>
      <c r="C2392" s="784"/>
      <c r="D2392" s="826" t="str">
        <f>IF(details!EA81="","",details!EA81)</f>
        <v/>
      </c>
      <c r="E2392" s="826"/>
      <c r="F2392" s="826"/>
      <c r="G2392" s="826" t="str">
        <f>IF(details!EE81="","",details!EE81)</f>
        <v/>
      </c>
      <c r="H2392" s="826"/>
      <c r="I2392" s="826"/>
      <c r="J2392" s="826" t="str">
        <f>IF(details!EM81="","",details!EM81)</f>
        <v/>
      </c>
      <c r="K2392" s="826"/>
      <c r="L2392" s="826"/>
      <c r="M2392" s="826" t="str">
        <f>IF(details!EI81="","",details!EI81)</f>
        <v/>
      </c>
      <c r="N2392" s="826"/>
      <c r="O2392" s="826"/>
      <c r="P2392" s="826"/>
      <c r="Q2392" s="826" t="str">
        <f>IF(details!EQ81="","",details!EQ81)</f>
        <v/>
      </c>
      <c r="R2392" s="826"/>
      <c r="S2392" s="826"/>
      <c r="T2392" s="826"/>
      <c r="U2392" s="762">
        <f>'statement of marks'!$HL$108</f>
        <v>45046</v>
      </c>
      <c r="V2392" s="763"/>
      <c r="W2392" s="763"/>
      <c r="X2392" s="764"/>
    </row>
    <row r="2393" spans="1:24" ht="15" customHeight="1">
      <c r="A2393" s="283"/>
      <c r="B2393" s="823" t="s">
        <v>175</v>
      </c>
      <c r="C2393" s="824"/>
      <c r="D2393" s="825" t="str">
        <f>IF(details!DZ81="","",details!DZ81)</f>
        <v/>
      </c>
      <c r="E2393" s="825"/>
      <c r="F2393" s="825"/>
      <c r="G2393" s="825" t="str">
        <f>IF(details!ED81="","",details!ED81)</f>
        <v/>
      </c>
      <c r="H2393" s="825"/>
      <c r="I2393" s="825"/>
      <c r="J2393" s="825" t="str">
        <f>IF(details!EL81="","",details!EL81)</f>
        <v/>
      </c>
      <c r="K2393" s="825"/>
      <c r="L2393" s="825"/>
      <c r="M2393" s="825" t="str">
        <f>IF(details!EH81="","",details!EH81)</f>
        <v/>
      </c>
      <c r="N2393" s="825"/>
      <c r="O2393" s="825"/>
      <c r="P2393" s="825"/>
      <c r="Q2393" s="825" t="str">
        <f>IF(details!EP81="","",details!EP81)</f>
        <v/>
      </c>
      <c r="R2393" s="825"/>
      <c r="S2393" s="825"/>
      <c r="T2393" s="825"/>
      <c r="U2393" s="759"/>
      <c r="V2393" s="760"/>
      <c r="W2393" s="760"/>
      <c r="X2393" s="761"/>
    </row>
    <row r="2394" spans="1:24" ht="15" customHeight="1">
      <c r="A2394" s="816"/>
      <c r="B2394" s="818" t="s">
        <v>235</v>
      </c>
      <c r="C2394" s="819"/>
      <c r="D2394" s="813" t="s">
        <v>190</v>
      </c>
      <c r="E2394" s="813"/>
      <c r="F2394" s="813"/>
      <c r="G2394" s="813" t="s">
        <v>191</v>
      </c>
      <c r="H2394" s="813"/>
      <c r="I2394" s="813"/>
      <c r="J2394" s="813" t="s">
        <v>148</v>
      </c>
      <c r="K2394" s="813"/>
      <c r="L2394" s="813"/>
      <c r="M2394" s="813" t="s">
        <v>224</v>
      </c>
      <c r="N2394" s="813"/>
      <c r="O2394" s="813"/>
      <c r="P2394" s="813"/>
      <c r="Q2394" s="822" t="s">
        <v>196</v>
      </c>
      <c r="R2394" s="822"/>
      <c r="S2394" s="822"/>
      <c r="T2394" s="822"/>
      <c r="U2394" s="813" t="s">
        <v>233</v>
      </c>
      <c r="V2394" s="813"/>
      <c r="W2394" s="813"/>
      <c r="X2394" s="815"/>
    </row>
    <row r="2395" spans="1:24" ht="15" customHeight="1">
      <c r="A2395" s="817"/>
      <c r="B2395" s="820"/>
      <c r="C2395" s="821"/>
      <c r="D2395" s="813">
        <f>'statement of marks'!HJ81</f>
        <v>1200</v>
      </c>
      <c r="E2395" s="813"/>
      <c r="F2395" s="813"/>
      <c r="G2395" s="813">
        <f>'statement of marks'!HK81</f>
        <v>1080</v>
      </c>
      <c r="H2395" s="813"/>
      <c r="I2395" s="813"/>
      <c r="J2395" s="814">
        <f>'statement of marks'!HL81</f>
        <v>90</v>
      </c>
      <c r="K2395" s="814"/>
      <c r="L2395" s="814"/>
      <c r="M2395" s="813" t="str">
        <f>'statement of marks'!HO81</f>
        <v>A</v>
      </c>
      <c r="N2395" s="813"/>
      <c r="O2395" s="813"/>
      <c r="P2395" s="813"/>
      <c r="Q2395" s="813">
        <f>'statement of marks'!HN81</f>
        <v>7.9999999999999947</v>
      </c>
      <c r="R2395" s="813"/>
      <c r="S2395" s="813"/>
      <c r="T2395" s="813"/>
      <c r="U2395" s="813" t="str">
        <f>'statement of marks'!HI81</f>
        <v>PASSED</v>
      </c>
      <c r="V2395" s="813"/>
      <c r="W2395" s="813"/>
      <c r="X2395" s="815"/>
    </row>
    <row r="2396" spans="1:24" ht="15" customHeight="1">
      <c r="A2396" s="283"/>
      <c r="B2396" s="811" t="s">
        <v>177</v>
      </c>
      <c r="C2396" s="812"/>
      <c r="D2396" s="792"/>
      <c r="E2396" s="792"/>
      <c r="F2396" s="792"/>
      <c r="G2396" s="792"/>
      <c r="H2396" s="792"/>
      <c r="I2396" s="792"/>
      <c r="J2396" s="792"/>
      <c r="K2396" s="792"/>
      <c r="L2396" s="792"/>
      <c r="M2396" s="792"/>
      <c r="N2396" s="792"/>
      <c r="O2396" s="792"/>
      <c r="P2396" s="792"/>
      <c r="Q2396" s="792"/>
      <c r="R2396" s="792"/>
      <c r="S2396" s="792"/>
      <c r="T2396" s="792"/>
      <c r="U2396" s="793"/>
      <c r="V2396" s="794"/>
      <c r="W2396" s="794"/>
      <c r="X2396" s="804"/>
    </row>
    <row r="2397" spans="1:24" ht="15" customHeight="1">
      <c r="A2397" s="283"/>
      <c r="B2397" s="809" t="s">
        <v>162</v>
      </c>
      <c r="C2397" s="810"/>
      <c r="D2397" s="792"/>
      <c r="E2397" s="792"/>
      <c r="F2397" s="792"/>
      <c r="G2397" s="792"/>
      <c r="H2397" s="792"/>
      <c r="I2397" s="792"/>
      <c r="J2397" s="792"/>
      <c r="K2397" s="792"/>
      <c r="L2397" s="792"/>
      <c r="M2397" s="792"/>
      <c r="N2397" s="792"/>
      <c r="O2397" s="792"/>
      <c r="P2397" s="792"/>
      <c r="Q2397" s="792"/>
      <c r="R2397" s="792"/>
      <c r="S2397" s="792"/>
      <c r="T2397" s="792"/>
      <c r="U2397" s="796"/>
      <c r="V2397" s="797"/>
      <c r="W2397" s="797"/>
      <c r="X2397" s="805"/>
    </row>
    <row r="2398" spans="1:24" ht="15" customHeight="1">
      <c r="A2398" s="283"/>
      <c r="B2398" s="811" t="s">
        <v>163</v>
      </c>
      <c r="C2398" s="812"/>
      <c r="D2398" s="792"/>
      <c r="E2398" s="792"/>
      <c r="F2398" s="792"/>
      <c r="G2398" s="792"/>
      <c r="H2398" s="792"/>
      <c r="I2398" s="792"/>
      <c r="J2398" s="792"/>
      <c r="K2398" s="792"/>
      <c r="L2398" s="792"/>
      <c r="M2398" s="792"/>
      <c r="N2398" s="792"/>
      <c r="O2398" s="792"/>
      <c r="P2398" s="792"/>
      <c r="Q2398" s="793" t="s">
        <v>225</v>
      </c>
      <c r="R2398" s="794"/>
      <c r="S2398" s="794"/>
      <c r="T2398" s="795"/>
      <c r="U2398" s="806"/>
      <c r="V2398" s="807"/>
      <c r="W2398" s="807"/>
      <c r="X2398" s="808"/>
    </row>
    <row r="2399" spans="1:24" ht="15" customHeight="1">
      <c r="A2399" s="283"/>
      <c r="B2399" s="802" t="s">
        <v>164</v>
      </c>
      <c r="C2399" s="803"/>
      <c r="D2399" s="792"/>
      <c r="E2399" s="792"/>
      <c r="F2399" s="792"/>
      <c r="G2399" s="792"/>
      <c r="H2399" s="792"/>
      <c r="I2399" s="792"/>
      <c r="J2399" s="792"/>
      <c r="K2399" s="792"/>
      <c r="L2399" s="792"/>
      <c r="M2399" s="792"/>
      <c r="N2399" s="792"/>
      <c r="O2399" s="792"/>
      <c r="P2399" s="792"/>
      <c r="Q2399" s="796"/>
      <c r="R2399" s="797"/>
      <c r="S2399" s="797"/>
      <c r="T2399" s="798"/>
      <c r="U2399" s="785" t="s">
        <v>164</v>
      </c>
      <c r="V2399" s="785"/>
      <c r="W2399" s="785"/>
      <c r="X2399" s="786"/>
    </row>
    <row r="2400" spans="1:24" ht="15" customHeight="1" thickBot="1">
      <c r="A2400" s="282"/>
      <c r="B2400" s="787" t="s">
        <v>226</v>
      </c>
      <c r="C2400" s="788"/>
      <c r="D2400" s="789"/>
      <c r="E2400" s="789"/>
      <c r="F2400" s="789"/>
      <c r="G2400" s="789"/>
      <c r="H2400" s="789"/>
      <c r="I2400" s="789"/>
      <c r="J2400" s="789"/>
      <c r="K2400" s="789"/>
      <c r="L2400" s="789"/>
      <c r="M2400" s="789"/>
      <c r="N2400" s="789"/>
      <c r="O2400" s="789"/>
      <c r="P2400" s="789"/>
      <c r="Q2400" s="799"/>
      <c r="R2400" s="800"/>
      <c r="S2400" s="800"/>
      <c r="T2400" s="801"/>
      <c r="U2400" s="790" t="s">
        <v>180</v>
      </c>
      <c r="V2400" s="790"/>
      <c r="W2400" s="790"/>
      <c r="X2400" s="791"/>
    </row>
    <row r="2401" spans="1:24" ht="15" customHeight="1">
      <c r="A2401" s="285"/>
      <c r="B2401" s="765" t="s">
        <v>179</v>
      </c>
      <c r="C2401" s="766"/>
      <c r="D2401" s="766"/>
      <c r="E2401" s="766"/>
      <c r="F2401" s="766"/>
      <c r="G2401" s="766"/>
      <c r="H2401" s="766"/>
      <c r="I2401" s="766"/>
      <c r="J2401" s="766"/>
      <c r="K2401" s="766"/>
      <c r="L2401" s="766"/>
      <c r="M2401" s="766"/>
      <c r="N2401" s="766"/>
      <c r="O2401" s="766"/>
      <c r="P2401" s="766"/>
      <c r="Q2401" s="766"/>
      <c r="R2401" s="766"/>
      <c r="S2401" s="766"/>
      <c r="T2401" s="766"/>
      <c r="U2401" s="766"/>
      <c r="V2401" s="766"/>
      <c r="W2401" s="766"/>
      <c r="X2401" s="767"/>
    </row>
    <row r="2402" spans="1:24" ht="15" customHeight="1">
      <c r="A2402" s="283"/>
      <c r="B2402" s="768" t="str">
        <f>IF('statement of marks'!$A$1="","",'statement of marks'!$A$1)</f>
        <v>GOVT. HR. SEC. SCHOOL, MARJEEVI, NIMBAHERA</v>
      </c>
      <c r="C2402" s="769"/>
      <c r="D2402" s="769"/>
      <c r="E2402" s="769"/>
      <c r="F2402" s="769"/>
      <c r="G2402" s="769"/>
      <c r="H2402" s="769"/>
      <c r="I2402" s="769"/>
      <c r="J2402" s="769"/>
      <c r="K2402" s="769"/>
      <c r="L2402" s="769"/>
      <c r="M2402" s="769"/>
      <c r="N2402" s="769"/>
      <c r="O2402" s="769"/>
      <c r="P2402" s="769"/>
      <c r="Q2402" s="769"/>
      <c r="R2402" s="769"/>
      <c r="S2402" s="769"/>
      <c r="T2402" s="769"/>
      <c r="U2402" s="769"/>
      <c r="V2402" s="769"/>
      <c r="W2402" s="769"/>
      <c r="X2402" s="770"/>
    </row>
    <row r="2403" spans="1:24" ht="15" customHeight="1">
      <c r="A2403" s="283"/>
      <c r="B2403" s="771" t="s">
        <v>118</v>
      </c>
      <c r="C2403" s="771"/>
      <c r="D2403" s="771" t="str">
        <f>IF('statement of marks'!$H$3="","",'statement of marks'!$H$3)</f>
        <v>2022-23</v>
      </c>
      <c r="E2403" s="771"/>
      <c r="F2403" s="771"/>
      <c r="G2403" s="771"/>
      <c r="H2403" s="771"/>
      <c r="I2403" s="771"/>
      <c r="J2403" s="771"/>
      <c r="K2403" s="771"/>
      <c r="L2403" s="771"/>
      <c r="M2403" s="771"/>
      <c r="N2403" s="771"/>
      <c r="O2403" s="771"/>
      <c r="P2403" s="771"/>
      <c r="Q2403" s="771"/>
      <c r="R2403" s="771"/>
      <c r="S2403" s="771"/>
      <c r="T2403" s="771"/>
      <c r="U2403" s="771"/>
      <c r="V2403" s="771"/>
      <c r="W2403" s="771"/>
      <c r="X2403" s="772"/>
    </row>
    <row r="2404" spans="1:24" ht="15" customHeight="1">
      <c r="A2404" s="283"/>
      <c r="B2404" s="771" t="s">
        <v>158</v>
      </c>
      <c r="C2404" s="771"/>
      <c r="D2404" s="771" t="str">
        <f>IF('statement of marks'!I82="","",'statement of marks'!I82)</f>
        <v>A76</v>
      </c>
      <c r="E2404" s="771"/>
      <c r="F2404" s="771"/>
      <c r="G2404" s="771"/>
      <c r="H2404" s="771"/>
      <c r="I2404" s="771"/>
      <c r="J2404" s="771"/>
      <c r="K2404" s="771"/>
      <c r="L2404" s="771"/>
      <c r="M2404" s="771"/>
      <c r="N2404" s="771"/>
      <c r="O2404" s="771"/>
      <c r="P2404" s="771"/>
      <c r="Q2404" s="771"/>
      <c r="R2404" s="771"/>
      <c r="S2404" s="771"/>
      <c r="T2404" s="771"/>
      <c r="U2404" s="771"/>
      <c r="V2404" s="771"/>
      <c r="W2404" s="771"/>
      <c r="X2404" s="772"/>
    </row>
    <row r="2405" spans="1:24" ht="15" customHeight="1">
      <c r="A2405" s="283"/>
      <c r="B2405" s="771" t="s">
        <v>20</v>
      </c>
      <c r="C2405" s="771"/>
      <c r="D2405" s="771" t="str">
        <f>IF('statement of marks'!J82="","",'statement of marks'!J82)</f>
        <v>B76</v>
      </c>
      <c r="E2405" s="771"/>
      <c r="F2405" s="771"/>
      <c r="G2405" s="771"/>
      <c r="H2405" s="771"/>
      <c r="I2405" s="771"/>
      <c r="J2405" s="771"/>
      <c r="K2405" s="771"/>
      <c r="L2405" s="771"/>
      <c r="M2405" s="771"/>
      <c r="N2405" s="771"/>
      <c r="O2405" s="771"/>
      <c r="P2405" s="771"/>
      <c r="Q2405" s="771"/>
      <c r="R2405" s="771"/>
      <c r="S2405" s="771"/>
      <c r="T2405" s="771"/>
      <c r="U2405" s="771"/>
      <c r="V2405" s="771"/>
      <c r="W2405" s="771"/>
      <c r="X2405" s="772"/>
    </row>
    <row r="2406" spans="1:24" ht="15" customHeight="1">
      <c r="A2406" s="283"/>
      <c r="B2406" s="773" t="s">
        <v>21</v>
      </c>
      <c r="C2406" s="773"/>
      <c r="D2406" s="773" t="str">
        <f>IF('statement of marks'!K82="","",'statement of marks'!K82)</f>
        <v>C76</v>
      </c>
      <c r="E2406" s="773"/>
      <c r="F2406" s="773"/>
      <c r="G2406" s="771"/>
      <c r="H2406" s="771"/>
      <c r="I2406" s="771"/>
      <c r="J2406" s="771"/>
      <c r="K2406" s="771"/>
      <c r="L2406" s="771"/>
      <c r="M2406" s="771"/>
      <c r="N2406" s="771"/>
      <c r="O2406" s="771"/>
      <c r="P2406" s="771"/>
      <c r="Q2406" s="771"/>
      <c r="R2406" s="771"/>
      <c r="S2406" s="771"/>
      <c r="T2406" s="771"/>
      <c r="U2406" s="771"/>
      <c r="V2406" s="771"/>
      <c r="W2406" s="771"/>
      <c r="X2406" s="772"/>
    </row>
    <row r="2407" spans="1:24" ht="15" customHeight="1">
      <c r="A2407" s="283"/>
      <c r="B2407" s="771" t="s">
        <v>159</v>
      </c>
      <c r="C2407" s="771"/>
      <c r="D2407" s="771" t="str">
        <f>IF('statement of marks'!$G$3="","",'statement of marks'!$G$3)</f>
        <v>6 A</v>
      </c>
      <c r="E2407" s="771"/>
      <c r="F2407" s="774"/>
      <c r="G2407" s="775" t="s">
        <v>160</v>
      </c>
      <c r="H2407" s="775"/>
      <c r="I2407" s="775"/>
      <c r="J2407" s="775">
        <f>IF('statement of marks'!D82="","",'statement of marks'!D82)</f>
        <v>876</v>
      </c>
      <c r="K2407" s="775"/>
      <c r="L2407" s="775"/>
      <c r="M2407" s="776" t="s">
        <v>79</v>
      </c>
      <c r="N2407" s="938"/>
      <c r="O2407" s="775"/>
      <c r="P2407" s="775"/>
      <c r="Q2407" s="775" t="str">
        <f>IF('statement of marks'!F82="","",'statement of marks'!F82)</f>
        <v/>
      </c>
      <c r="R2407" s="775"/>
      <c r="S2407" s="775"/>
      <c r="T2407" s="777"/>
      <c r="U2407" s="778" t="str">
        <f>IF('statement of marks'!$I$3="","",'statement of marks'!$I$3)</f>
        <v>SCHOOL DISE CODE</v>
      </c>
      <c r="V2407" s="779"/>
      <c r="W2407" s="779"/>
      <c r="X2407" s="780"/>
    </row>
    <row r="2408" spans="1:24" ht="15" customHeight="1">
      <c r="A2408" s="283"/>
      <c r="B2408" s="263" t="s">
        <v>172</v>
      </c>
      <c r="C2408" s="264"/>
      <c r="D2408" s="781" t="str">
        <f>IF('statement of marks'!G82="","",'statement of marks'!G82)</f>
        <v/>
      </c>
      <c r="E2408" s="782"/>
      <c r="F2408" s="782"/>
      <c r="G2408" s="834" t="str">
        <f>IF('statement of marks'!H82="","",'statement of marks'!H82)</f>
        <v/>
      </c>
      <c r="H2408" s="834"/>
      <c r="I2408" s="834"/>
      <c r="J2408" s="834"/>
      <c r="K2408" s="834"/>
      <c r="L2408" s="834"/>
      <c r="M2408" s="834"/>
      <c r="N2408" s="834"/>
      <c r="O2408" s="834"/>
      <c r="P2408" s="834"/>
      <c r="Q2408" s="834"/>
      <c r="R2408" s="834"/>
      <c r="S2408" s="834"/>
      <c r="T2408" s="835"/>
      <c r="U2408" s="774" t="str">
        <f>IF('statement of marks'!$J$3="","",'statement of marks'!$J$3)</f>
        <v>08291009401</v>
      </c>
      <c r="V2408" s="784"/>
      <c r="W2408" s="784"/>
      <c r="X2408" s="836"/>
    </row>
    <row r="2409" spans="1:24" ht="15" customHeight="1">
      <c r="A2409" s="283"/>
      <c r="B2409" s="265" t="s">
        <v>161</v>
      </c>
      <c r="C2409" s="266" t="s">
        <v>166</v>
      </c>
      <c r="D2409" s="837" t="s">
        <v>168</v>
      </c>
      <c r="E2409" s="837"/>
      <c r="F2409" s="837"/>
      <c r="G2409" s="837" t="s">
        <v>169</v>
      </c>
      <c r="H2409" s="837"/>
      <c r="I2409" s="837"/>
      <c r="J2409" s="837" t="s">
        <v>170</v>
      </c>
      <c r="K2409" s="837"/>
      <c r="L2409" s="837"/>
      <c r="M2409" s="838" t="s">
        <v>171</v>
      </c>
      <c r="N2409" s="838"/>
      <c r="O2409" s="838"/>
      <c r="P2409" s="838"/>
      <c r="Q2409" s="839" t="s">
        <v>217</v>
      </c>
      <c r="R2409" s="841" t="s">
        <v>91</v>
      </c>
      <c r="S2409" s="841"/>
      <c r="T2409" s="841"/>
      <c r="U2409" s="842"/>
      <c r="V2409" s="783" t="s">
        <v>218</v>
      </c>
      <c r="W2409" s="783"/>
      <c r="X2409" s="831"/>
    </row>
    <row r="2410" spans="1:24" ht="15" customHeight="1">
      <c r="A2410" s="283"/>
      <c r="B2410" s="265"/>
      <c r="C2410" s="266"/>
      <c r="D2410" s="267" t="s">
        <v>219</v>
      </c>
      <c r="E2410" s="267" t="s">
        <v>220</v>
      </c>
      <c r="F2410" s="268" t="s">
        <v>221</v>
      </c>
      <c r="G2410" s="267" t="s">
        <v>219</v>
      </c>
      <c r="H2410" s="267" t="s">
        <v>220</v>
      </c>
      <c r="I2410" s="268" t="s">
        <v>221</v>
      </c>
      <c r="J2410" s="267" t="s">
        <v>219</v>
      </c>
      <c r="K2410" s="267" t="s">
        <v>220</v>
      </c>
      <c r="L2410" s="268" t="s">
        <v>221</v>
      </c>
      <c r="M2410" s="267" t="s">
        <v>219</v>
      </c>
      <c r="N2410" s="943" t="s">
        <v>332</v>
      </c>
      <c r="O2410" s="267" t="s">
        <v>220</v>
      </c>
      <c r="P2410" s="268" t="s">
        <v>221</v>
      </c>
      <c r="Q2410" s="840"/>
      <c r="R2410" s="267" t="s">
        <v>219</v>
      </c>
      <c r="S2410" s="943" t="s">
        <v>332</v>
      </c>
      <c r="T2410" s="267" t="s">
        <v>220</v>
      </c>
      <c r="U2410" s="268" t="s">
        <v>221</v>
      </c>
      <c r="V2410" s="269" t="s">
        <v>26</v>
      </c>
      <c r="W2410" s="270" t="s">
        <v>222</v>
      </c>
      <c r="X2410" s="271" t="s">
        <v>69</v>
      </c>
    </row>
    <row r="2411" spans="1:24" ht="15" customHeight="1">
      <c r="A2411" s="284"/>
      <c r="B2411" s="832" t="s">
        <v>167</v>
      </c>
      <c r="C2411" s="833"/>
      <c r="D2411" s="272">
        <f>IF('statement of marks'!L$6="","",'statement of marks'!L$6)</f>
        <v>5</v>
      </c>
      <c r="E2411" s="272">
        <f>IF('statement of marks'!M$6="","",'statement of marks'!M$6)</f>
        <v>5</v>
      </c>
      <c r="F2411" s="273">
        <f>IF('statement of marks'!N$6="","",'statement of marks'!N$6)</f>
        <v>10</v>
      </c>
      <c r="G2411" s="272">
        <f>IF('statement of marks'!O$6="","",'statement of marks'!O$6)</f>
        <v>5</v>
      </c>
      <c r="H2411" s="272">
        <f>IF('statement of marks'!P$6="","",'statement of marks'!P$6)</f>
        <v>5</v>
      </c>
      <c r="I2411" s="273">
        <f>IF('statement of marks'!Q$6="","",'statement of marks'!Q$6)</f>
        <v>10</v>
      </c>
      <c r="J2411" s="272">
        <f>IF('statement of marks'!R$6="","",'statement of marks'!R$6)</f>
        <v>5</v>
      </c>
      <c r="K2411" s="272">
        <f>IF('statement of marks'!S$6="","",'statement of marks'!S$6)</f>
        <v>5</v>
      </c>
      <c r="L2411" s="273">
        <f>IF('statement of marks'!T$6="","",'statement of marks'!T$6)</f>
        <v>10</v>
      </c>
      <c r="M2411" s="272">
        <f>IF('statement of marks'!V$6="","",'statement of marks'!V$6)</f>
        <v>30</v>
      </c>
      <c r="N2411" s="944">
        <f>IF('statement of marks'!W$6="","",'statement of marks'!W$6)</f>
        <v>30</v>
      </c>
      <c r="O2411" s="272">
        <f>IF('statement of marks'!X$6="","",'statement of marks'!X$6)</f>
        <v>10</v>
      </c>
      <c r="P2411" s="273">
        <f>IF('statement of marks'!Y$6="","",'statement of marks'!Y$6)</f>
        <v>70</v>
      </c>
      <c r="Q2411" s="274">
        <f>IF('statement of marks'!Z$6="","",'statement of marks'!Z$6)</f>
        <v>100</v>
      </c>
      <c r="R2411" s="272">
        <f>IF('statement of marks'!AA$6="","",'statement of marks'!AA$6)</f>
        <v>40</v>
      </c>
      <c r="S2411" s="944">
        <f>IF('statement of marks'!AB$6="","",'statement of marks'!AB$6)</f>
        <v>40</v>
      </c>
      <c r="T2411" s="272">
        <f>IF('statement of marks'!AC$6="","",'statement of marks'!AC$6)</f>
        <v>20</v>
      </c>
      <c r="U2411" s="273">
        <f>IF('statement of marks'!AD$6="","",'statement of marks'!AD$6)</f>
        <v>100</v>
      </c>
      <c r="V2411" s="275">
        <f>IF('statement of marks'!AE$6="","",'statement of marks'!AE$6)</f>
        <v>200</v>
      </c>
      <c r="W2411" s="272" t="str">
        <f>IF('statement of marks'!AF$6="","",'statement of marks'!AF$6)</f>
        <v/>
      </c>
      <c r="X2411" s="276" t="str">
        <f>IF('statement of marks'!AG$6="","",'statement of marks'!AG$6)</f>
        <v/>
      </c>
    </row>
    <row r="2412" spans="1:24" ht="15" customHeight="1">
      <c r="A2412" s="283"/>
      <c r="B2412" s="774" t="str">
        <f>IF('statement of marks'!$L$3="","",'statement of marks'!$L$3)</f>
        <v>HINDI</v>
      </c>
      <c r="C2412" s="784"/>
      <c r="D2412" s="270">
        <f>IF('statement of marks'!L82="","",'statement of marks'!L82)</f>
        <v>5</v>
      </c>
      <c r="E2412" s="270">
        <f>IF('statement of marks'!M82="","",'statement of marks'!M82)</f>
        <v>5</v>
      </c>
      <c r="F2412" s="277">
        <f>IF('statement of marks'!N82="","",'statement of marks'!N82)</f>
        <v>10</v>
      </c>
      <c r="G2412" s="270">
        <f>IF('statement of marks'!O82="","",'statement of marks'!O82)</f>
        <v>5</v>
      </c>
      <c r="H2412" s="270">
        <f>IF('statement of marks'!P82="","",'statement of marks'!P82)</f>
        <v>5</v>
      </c>
      <c r="I2412" s="277">
        <f>IF('statement of marks'!Q82="","",'statement of marks'!Q82)</f>
        <v>10</v>
      </c>
      <c r="J2412" s="270">
        <f>IF('statement of marks'!R82="","",'statement of marks'!R82)</f>
        <v>5</v>
      </c>
      <c r="K2412" s="270">
        <f>IF('statement of marks'!S82="","",'statement of marks'!S82)</f>
        <v>5</v>
      </c>
      <c r="L2412" s="277">
        <f>IF('statement of marks'!T82="","",'statement of marks'!T82)</f>
        <v>10</v>
      </c>
      <c r="M2412" s="270">
        <f>IF('statement of marks'!V82="","",'statement of marks'!V82)</f>
        <v>25</v>
      </c>
      <c r="N2412" s="944">
        <f>IF('statement of marks'!W82="","",'statement of marks'!W82)</f>
        <v>25</v>
      </c>
      <c r="O2412" s="270">
        <f>IF('statement of marks'!X82="","",'statement of marks'!X82)</f>
        <v>5</v>
      </c>
      <c r="P2412" s="277">
        <f>IF('statement of marks'!Y82="","",'statement of marks'!Y82)</f>
        <v>55</v>
      </c>
      <c r="Q2412" s="278">
        <f>IF('statement of marks'!Z82="","",'statement of marks'!Z82)</f>
        <v>85</v>
      </c>
      <c r="R2412" s="270">
        <f>IF('statement of marks'!AA82="","",'statement of marks'!AA82)</f>
        <v>25</v>
      </c>
      <c r="S2412" s="944">
        <f>IF('statement of marks'!AB82="","",'statement of marks'!AB82)</f>
        <v>25</v>
      </c>
      <c r="T2412" s="270">
        <f>IF('statement of marks'!AC82="","",'statement of marks'!AC82)</f>
        <v>20</v>
      </c>
      <c r="U2412" s="277">
        <f>IF('statement of marks'!AD82="","",'statement of marks'!AD82)</f>
        <v>70</v>
      </c>
      <c r="V2412" s="279">
        <f>IF('statement of marks'!AE82="","",'statement of marks'!AE82)</f>
        <v>155</v>
      </c>
      <c r="W2412" s="270">
        <f>IF('statement of marks'!AF82="","",'statement of marks'!AF82)</f>
        <v>78</v>
      </c>
      <c r="X2412" s="271" t="str">
        <f>IF('statement of marks'!AG82="","",'statement of marks'!AG82)</f>
        <v>B</v>
      </c>
    </row>
    <row r="2413" spans="1:24" ht="15" customHeight="1">
      <c r="A2413" s="283"/>
      <c r="B2413" s="774" t="str">
        <f>IF('statement of marks'!$AJ$3="","",'statement of marks'!$AJ$3)</f>
        <v>ENGLISH</v>
      </c>
      <c r="C2413" s="784"/>
      <c r="D2413" s="270">
        <f>IF('statement of marks'!AJ82="","",'statement of marks'!AJ82)</f>
        <v>5</v>
      </c>
      <c r="E2413" s="270">
        <f>IF('statement of marks'!AK82="","",'statement of marks'!AK82)</f>
        <v>5</v>
      </c>
      <c r="F2413" s="277">
        <f>IF('statement of marks'!AL82="","",'statement of marks'!AL82)</f>
        <v>10</v>
      </c>
      <c r="G2413" s="270">
        <f>IF('statement of marks'!AM82="","",'statement of marks'!AM82)</f>
        <v>5</v>
      </c>
      <c r="H2413" s="270">
        <f>IF('statement of marks'!AN82="","",'statement of marks'!AN82)</f>
        <v>5</v>
      </c>
      <c r="I2413" s="277">
        <f>IF('statement of marks'!AO82="","",'statement of marks'!AO82)</f>
        <v>10</v>
      </c>
      <c r="J2413" s="270">
        <f>IF('statement of marks'!AP82="","",'statement of marks'!AP82)</f>
        <v>5</v>
      </c>
      <c r="K2413" s="270">
        <f>IF('statement of marks'!AQ82="","",'statement of marks'!AQ82)</f>
        <v>5</v>
      </c>
      <c r="L2413" s="277">
        <f>IF('statement of marks'!AR82="","",'statement of marks'!AR82)</f>
        <v>10</v>
      </c>
      <c r="M2413" s="270">
        <f>IF('statement of marks'!AT82="","",'statement of marks'!AT82)</f>
        <v>25</v>
      </c>
      <c r="N2413" s="944">
        <f>IF('statement of marks'!AU82="","",'statement of marks'!AU82)</f>
        <v>25</v>
      </c>
      <c r="O2413" s="270">
        <f>IF('statement of marks'!AV82="","",'statement of marks'!AV82)</f>
        <v>5</v>
      </c>
      <c r="P2413" s="277">
        <f>IF('statement of marks'!AW82="","",'statement of marks'!AW82)</f>
        <v>55</v>
      </c>
      <c r="Q2413" s="278">
        <f>IF('statement of marks'!AX82="","",'statement of marks'!AX82)</f>
        <v>85</v>
      </c>
      <c r="R2413" s="270">
        <f>IF('statement of marks'!AY82="","",'statement of marks'!AY82)</f>
        <v>25</v>
      </c>
      <c r="S2413" s="944">
        <f>IF('statement of marks'!AZ82="","",'statement of marks'!AZ82)</f>
        <v>25</v>
      </c>
      <c r="T2413" s="270">
        <f>IF('statement of marks'!BA82="","",'statement of marks'!BA82)</f>
        <v>20</v>
      </c>
      <c r="U2413" s="277">
        <f>IF('statement of marks'!BB82="","",'statement of marks'!BB82)</f>
        <v>70</v>
      </c>
      <c r="V2413" s="279">
        <f>IF('statement of marks'!BC82="","",'statement of marks'!BC82)</f>
        <v>155</v>
      </c>
      <c r="W2413" s="270">
        <f>IF('statement of marks'!BD82="","",'statement of marks'!BD82)</f>
        <v>78</v>
      </c>
      <c r="X2413" s="271" t="str">
        <f>IF('statement of marks'!BE82="","",'statement of marks'!BE82)</f>
        <v>B</v>
      </c>
    </row>
    <row r="2414" spans="1:24" ht="15" customHeight="1">
      <c r="A2414" s="283"/>
      <c r="B2414" s="774" t="str">
        <f>IF('statement of marks'!BH82="s","SANSKRIT",IF('statement of marks'!BH82="u","URDU",IF('statement of marks'!BH82="g","GUJRATI",IF('statement of marks'!BH82="p","PUNJABI",IF('statement of marks'!BH82="sd","fla/kh","THIRD LANGUAGE")))))</f>
        <v>SANSKRIT</v>
      </c>
      <c r="C2414" s="784"/>
      <c r="D2414" s="270">
        <f>IF('statement of marks'!BI82="","",'statement of marks'!BI82)</f>
        <v>5</v>
      </c>
      <c r="E2414" s="270">
        <f>IF('statement of marks'!BJ82="","",'statement of marks'!BJ82)</f>
        <v>5</v>
      </c>
      <c r="F2414" s="277">
        <f>IF('statement of marks'!BK82="","",'statement of marks'!BK82)</f>
        <v>10</v>
      </c>
      <c r="G2414" s="270">
        <f>IF('statement of marks'!BL82="","",'statement of marks'!BL82)</f>
        <v>5</v>
      </c>
      <c r="H2414" s="270">
        <f>IF('statement of marks'!BM82="","",'statement of marks'!BM82)</f>
        <v>5</v>
      </c>
      <c r="I2414" s="277">
        <f>IF('statement of marks'!BN82="","",'statement of marks'!BN82)</f>
        <v>10</v>
      </c>
      <c r="J2414" s="270">
        <f>IF('statement of marks'!BO82="","",'statement of marks'!BO82)</f>
        <v>5</v>
      </c>
      <c r="K2414" s="270">
        <f>IF('statement of marks'!BP82="","",'statement of marks'!BP82)</f>
        <v>5</v>
      </c>
      <c r="L2414" s="277">
        <f>IF('statement of marks'!BQ82="","",'statement of marks'!BQ82)</f>
        <v>10</v>
      </c>
      <c r="M2414" s="270">
        <f>IF('statement of marks'!BS82="","",'statement of marks'!BS82)</f>
        <v>50</v>
      </c>
      <c r="N2414" s="944"/>
      <c r="O2414" s="270">
        <f>IF('statement of marks'!BT82="","",'statement of marks'!BT82)</f>
        <v>20</v>
      </c>
      <c r="P2414" s="277">
        <f>IF('statement of marks'!BU82="","",'statement of marks'!BU82)</f>
        <v>70</v>
      </c>
      <c r="Q2414" s="278">
        <f>IF('statement of marks'!BV82="","",'statement of marks'!BV82)</f>
        <v>100</v>
      </c>
      <c r="R2414" s="270">
        <f>IF('statement of marks'!BW82="","",'statement of marks'!BW82)</f>
        <v>70</v>
      </c>
      <c r="S2414" s="944"/>
      <c r="T2414" s="270">
        <f>IF('statement of marks'!BX82="","",'statement of marks'!BX82)</f>
        <v>30</v>
      </c>
      <c r="U2414" s="277">
        <f>IF('statement of marks'!BY82="","",'statement of marks'!BY82)</f>
        <v>100</v>
      </c>
      <c r="V2414" s="279">
        <f>IF('statement of marks'!BZ82="","",'statement of marks'!BZ82)</f>
        <v>200</v>
      </c>
      <c r="W2414" s="270">
        <f>IF('statement of marks'!CA82="","",'statement of marks'!CA82)</f>
        <v>100</v>
      </c>
      <c r="X2414" s="271" t="str">
        <f>IF('statement of marks'!CB82="","",'statement of marks'!CB82)</f>
        <v>A</v>
      </c>
    </row>
    <row r="2415" spans="1:24" ht="15" customHeight="1">
      <c r="A2415" s="283"/>
      <c r="B2415" s="774" t="str">
        <f>IF('statement of marks'!$CE$3="","",'statement of marks'!$CE$3)</f>
        <v>MATHEMATICS</v>
      </c>
      <c r="C2415" s="784"/>
      <c r="D2415" s="270">
        <f>IF('statement of marks'!CE82="","",'statement of marks'!CE82)</f>
        <v>5</v>
      </c>
      <c r="E2415" s="270">
        <f>IF('statement of marks'!CF82="","",'statement of marks'!CF82)</f>
        <v>5</v>
      </c>
      <c r="F2415" s="277">
        <f>IF('statement of marks'!CG82="","",'statement of marks'!CG82)</f>
        <v>10</v>
      </c>
      <c r="G2415" s="270">
        <f>IF('statement of marks'!CH82="","",'statement of marks'!CH82)</f>
        <v>5</v>
      </c>
      <c r="H2415" s="270">
        <f>IF('statement of marks'!CI82="","",'statement of marks'!CI82)</f>
        <v>5</v>
      </c>
      <c r="I2415" s="277">
        <f>IF('statement of marks'!CJ82="","",'statement of marks'!CJ82)</f>
        <v>10</v>
      </c>
      <c r="J2415" s="270">
        <f>IF('statement of marks'!CK82="","",'statement of marks'!CK82)</f>
        <v>5</v>
      </c>
      <c r="K2415" s="270">
        <f>IF('statement of marks'!CL82="","",'statement of marks'!CL82)</f>
        <v>5</v>
      </c>
      <c r="L2415" s="277">
        <f>IF('statement of marks'!CM82="","",'statement of marks'!CM82)</f>
        <v>10</v>
      </c>
      <c r="M2415" s="270">
        <f>IF('statement of marks'!CO82="","",'statement of marks'!CO82)</f>
        <v>25</v>
      </c>
      <c r="N2415" s="944">
        <f>IF('statement of marks'!CP82="","",'statement of marks'!CP82)</f>
        <v>25</v>
      </c>
      <c r="O2415" s="270">
        <f>IF('statement of marks'!CQ82="","",'statement of marks'!CQ82)</f>
        <v>5</v>
      </c>
      <c r="P2415" s="277">
        <f>IF('statement of marks'!CR82="","",'statement of marks'!CR82)</f>
        <v>55</v>
      </c>
      <c r="Q2415" s="278">
        <f>IF('statement of marks'!CS82="","",'statement of marks'!CS82)</f>
        <v>85</v>
      </c>
      <c r="R2415" s="270">
        <f>IF('statement of marks'!CT82="","",'statement of marks'!CT82)</f>
        <v>25</v>
      </c>
      <c r="S2415" s="944">
        <f>IF('statement of marks'!CU82="","",'statement of marks'!CU82)</f>
        <v>25</v>
      </c>
      <c r="T2415" s="270">
        <f>IF('statement of marks'!CV82="","",'statement of marks'!CV82)</f>
        <v>20</v>
      </c>
      <c r="U2415" s="277">
        <f>IF('statement of marks'!CW82="","",'statement of marks'!CW82)</f>
        <v>70</v>
      </c>
      <c r="V2415" s="279">
        <f>IF('statement of marks'!CX82="","",'statement of marks'!CX82)</f>
        <v>155</v>
      </c>
      <c r="W2415" s="270">
        <f>IF('statement of marks'!CY82="","",'statement of marks'!CY82)</f>
        <v>78</v>
      </c>
      <c r="X2415" s="271" t="str">
        <f>IF('statement of marks'!CZ82="","",'statement of marks'!CZ82)</f>
        <v>B</v>
      </c>
    </row>
    <row r="2416" spans="1:24" ht="15" customHeight="1">
      <c r="A2416" s="283"/>
      <c r="B2416" s="774" t="str">
        <f>IF('statement of marks'!$DC$3="","",'statement of marks'!$DC$3)</f>
        <v>SCIENCE</v>
      </c>
      <c r="C2416" s="784"/>
      <c r="D2416" s="270">
        <f>IF('statement of marks'!DC82="","",'statement of marks'!DC82)</f>
        <v>5</v>
      </c>
      <c r="E2416" s="270">
        <f>IF('statement of marks'!DD82="","",'statement of marks'!DD82)</f>
        <v>5</v>
      </c>
      <c r="F2416" s="277">
        <f>IF('statement of marks'!DE82="","",'statement of marks'!DE82)</f>
        <v>10</v>
      </c>
      <c r="G2416" s="270">
        <f>IF('statement of marks'!DF82="","",'statement of marks'!DF82)</f>
        <v>5</v>
      </c>
      <c r="H2416" s="270">
        <f>IF('statement of marks'!DG82="","",'statement of marks'!DG82)</f>
        <v>5</v>
      </c>
      <c r="I2416" s="277">
        <f>IF('statement of marks'!DH82="","",'statement of marks'!DH82)</f>
        <v>10</v>
      </c>
      <c r="J2416" s="270">
        <f>IF('statement of marks'!DI82="","",'statement of marks'!DI82)</f>
        <v>5</v>
      </c>
      <c r="K2416" s="270">
        <f>IF('statement of marks'!DJ82="","",'statement of marks'!DJ82)</f>
        <v>5</v>
      </c>
      <c r="L2416" s="277">
        <f>IF('statement of marks'!DK82="","",'statement of marks'!DK82)</f>
        <v>10</v>
      </c>
      <c r="M2416" s="270">
        <f>IF('statement of marks'!DM82="","",'statement of marks'!DM82)</f>
        <v>50</v>
      </c>
      <c r="N2416" s="944"/>
      <c r="O2416" s="270">
        <f>IF('statement of marks'!DN82="","",'statement of marks'!DN82)</f>
        <v>20</v>
      </c>
      <c r="P2416" s="277">
        <f>IF('statement of marks'!DO82="","",'statement of marks'!DO82)</f>
        <v>70</v>
      </c>
      <c r="Q2416" s="278">
        <f>IF('statement of marks'!DP82="","",'statement of marks'!DP82)</f>
        <v>100</v>
      </c>
      <c r="R2416" s="270">
        <f>IF('statement of marks'!DQ82="","",'statement of marks'!DQ82)</f>
        <v>70</v>
      </c>
      <c r="S2416" s="944"/>
      <c r="T2416" s="270">
        <f>IF('statement of marks'!DR82="","",'statement of marks'!DR82)</f>
        <v>30</v>
      </c>
      <c r="U2416" s="277">
        <f>IF('statement of marks'!DS82="","",'statement of marks'!DS82)</f>
        <v>100</v>
      </c>
      <c r="V2416" s="279">
        <f>IF('statement of marks'!DT82="","",'statement of marks'!DT82)</f>
        <v>200</v>
      </c>
      <c r="W2416" s="270">
        <f>IF('statement of marks'!DU82="","",'statement of marks'!DU82)</f>
        <v>100</v>
      </c>
      <c r="X2416" s="271" t="str">
        <f>IF('statement of marks'!DV82="","",'statement of marks'!DV82)</f>
        <v>A</v>
      </c>
    </row>
    <row r="2417" spans="1:24" ht="15" customHeight="1">
      <c r="A2417" s="283"/>
      <c r="B2417" s="774" t="str">
        <f>IF('statement of marks'!$DY$3="","",'statement of marks'!$DY$3)</f>
        <v>SOCIAL STUDIES</v>
      </c>
      <c r="C2417" s="784"/>
      <c r="D2417" s="270">
        <f>IF('statement of marks'!DY82="","",'statement of marks'!DY82)</f>
        <v>5</v>
      </c>
      <c r="E2417" s="270">
        <f>IF('statement of marks'!DZ82="","",'statement of marks'!DZ82)</f>
        <v>5</v>
      </c>
      <c r="F2417" s="277">
        <f>IF('statement of marks'!EA82="","",'statement of marks'!EA82)</f>
        <v>10</v>
      </c>
      <c r="G2417" s="270">
        <f>IF('statement of marks'!EB82="","",'statement of marks'!EB82)</f>
        <v>5</v>
      </c>
      <c r="H2417" s="270">
        <f>IF('statement of marks'!EC82="","",'statement of marks'!EC82)</f>
        <v>5</v>
      </c>
      <c r="I2417" s="277">
        <f>IF('statement of marks'!ED82="","",'statement of marks'!ED82)</f>
        <v>10</v>
      </c>
      <c r="J2417" s="270">
        <f>IF('statement of marks'!EE82="","",'statement of marks'!EE82)</f>
        <v>5</v>
      </c>
      <c r="K2417" s="270">
        <f>IF('statement of marks'!EF82="","",'statement of marks'!EF82)</f>
        <v>5</v>
      </c>
      <c r="L2417" s="277">
        <f>IF('statement of marks'!EG82="","",'statement of marks'!EG82)</f>
        <v>10</v>
      </c>
      <c r="M2417" s="270">
        <f>IF('statement of marks'!EI82="","",'statement of marks'!EI82)</f>
        <v>50</v>
      </c>
      <c r="N2417" s="944"/>
      <c r="O2417" s="270">
        <f>IF('statement of marks'!EJ82="","",'statement of marks'!EJ82)</f>
        <v>20</v>
      </c>
      <c r="P2417" s="277">
        <f>IF('statement of marks'!EK82="","",'statement of marks'!EK82)</f>
        <v>70</v>
      </c>
      <c r="Q2417" s="278">
        <f>IF('statement of marks'!EL82="","",'statement of marks'!EL82)</f>
        <v>100</v>
      </c>
      <c r="R2417" s="270">
        <f>IF('statement of marks'!EM82="","",'statement of marks'!EM82)</f>
        <v>70</v>
      </c>
      <c r="S2417" s="944"/>
      <c r="T2417" s="270">
        <f>IF('statement of marks'!EN82="","",'statement of marks'!EN82)</f>
        <v>30</v>
      </c>
      <c r="U2417" s="277">
        <f>IF('statement of marks'!EO82="","",'statement of marks'!EO82)</f>
        <v>100</v>
      </c>
      <c r="V2417" s="279">
        <f>IF('statement of marks'!EP82="","",'statement of marks'!EP82)</f>
        <v>200</v>
      </c>
      <c r="W2417" s="270">
        <f>IF('statement of marks'!EQ82="","",'statement of marks'!EQ82)</f>
        <v>100</v>
      </c>
      <c r="X2417" s="271" t="str">
        <f>IF('statement of marks'!ER82="","",'statement of marks'!ER82)</f>
        <v>A</v>
      </c>
    </row>
    <row r="2418" spans="1:24" ht="15" customHeight="1">
      <c r="A2418" s="283"/>
      <c r="B2418" s="774" t="s">
        <v>173</v>
      </c>
      <c r="C2418" s="784"/>
      <c r="D2418" s="792" t="s">
        <v>168</v>
      </c>
      <c r="E2418" s="792"/>
      <c r="F2418" s="792"/>
      <c r="G2418" s="792" t="s">
        <v>169</v>
      </c>
      <c r="H2418" s="792"/>
      <c r="I2418" s="792"/>
      <c r="J2418" s="792" t="s">
        <v>178</v>
      </c>
      <c r="K2418" s="792"/>
      <c r="L2418" s="792"/>
      <c r="M2418" s="792" t="s">
        <v>170</v>
      </c>
      <c r="N2418" s="792"/>
      <c r="O2418" s="792"/>
      <c r="P2418" s="792"/>
      <c r="Q2418" s="792" t="s">
        <v>223</v>
      </c>
      <c r="R2418" s="792"/>
      <c r="S2418" s="792"/>
      <c r="T2418" s="792"/>
      <c r="U2418" s="280"/>
      <c r="V2418" s="792" t="s">
        <v>218</v>
      </c>
      <c r="W2418" s="792"/>
      <c r="X2418" s="827"/>
    </row>
    <row r="2419" spans="1:24" ht="15" customHeight="1">
      <c r="A2419" s="284"/>
      <c r="B2419" s="828" t="s">
        <v>167</v>
      </c>
      <c r="C2419" s="829"/>
      <c r="D2419" s="830">
        <f>IF('statement of marks'!EU$6="","",'statement of marks'!EU$6)</f>
        <v>20</v>
      </c>
      <c r="E2419" s="830"/>
      <c r="F2419" s="830"/>
      <c r="G2419" s="830">
        <f>IF('statement of marks'!EV$6="","",'statement of marks'!EV$6)</f>
        <v>20</v>
      </c>
      <c r="H2419" s="830"/>
      <c r="I2419" s="830"/>
      <c r="J2419" s="830">
        <f>IF('statement of marks'!EX$6="","",'statement of marks'!EX$6)</f>
        <v>20</v>
      </c>
      <c r="K2419" s="830"/>
      <c r="L2419" s="830"/>
      <c r="M2419" s="830">
        <f>IF('statement of marks'!EW$6="","",'statement of marks'!EW$6)</f>
        <v>20</v>
      </c>
      <c r="N2419" s="830"/>
      <c r="O2419" s="830"/>
      <c r="P2419" s="830"/>
      <c r="Q2419" s="830">
        <f>IF('statement of marks'!EY$6="","",'statement of marks'!EY$6)</f>
        <v>20</v>
      </c>
      <c r="R2419" s="830"/>
      <c r="S2419" s="830"/>
      <c r="T2419" s="830"/>
      <c r="U2419" s="289"/>
      <c r="V2419" s="272">
        <f>IF('statement of marks'!EZ$6="","",'statement of marks'!EZ$6)</f>
        <v>100</v>
      </c>
      <c r="W2419" s="272" t="s">
        <v>222</v>
      </c>
      <c r="X2419" s="276" t="s">
        <v>69</v>
      </c>
    </row>
    <row r="2420" spans="1:24" ht="15" customHeight="1">
      <c r="A2420" s="283"/>
      <c r="B2420" s="774" t="str">
        <f>IF('statement of marks'!$EU$3="","",'statement of marks'!$EU$3)</f>
        <v>WORK EXPERIENCE</v>
      </c>
      <c r="C2420" s="784"/>
      <c r="D2420" s="783">
        <f>IF('statement of marks'!EU82="","",'statement of marks'!EU82)</f>
        <v>20</v>
      </c>
      <c r="E2420" s="783"/>
      <c r="F2420" s="783"/>
      <c r="G2420" s="783">
        <f>IF('statement of marks'!EV82="","",'statement of marks'!EV82)</f>
        <v>20</v>
      </c>
      <c r="H2420" s="783"/>
      <c r="I2420" s="783"/>
      <c r="J2420" s="783">
        <f>IF('statement of marks'!EX82="","",'statement of marks'!EX82)</f>
        <v>20</v>
      </c>
      <c r="K2420" s="783"/>
      <c r="L2420" s="783"/>
      <c r="M2420" s="783">
        <f>IF('statement of marks'!EW82="","",'statement of marks'!EW82)</f>
        <v>20</v>
      </c>
      <c r="N2420" s="783"/>
      <c r="O2420" s="783"/>
      <c r="P2420" s="783"/>
      <c r="Q2420" s="783">
        <f>IF('statement of marks'!EY82="","",'statement of marks'!EY82)</f>
        <v>20</v>
      </c>
      <c r="R2420" s="783"/>
      <c r="S2420" s="783"/>
      <c r="T2420" s="783"/>
      <c r="U2420" s="280"/>
      <c r="V2420" s="280">
        <f>IF('statement of marks'!EZ82="","",'statement of marks'!EZ82)</f>
        <v>100</v>
      </c>
      <c r="W2420" s="280">
        <f>IF('statement of marks'!FA82="","",'statement of marks'!FA82)</f>
        <v>100</v>
      </c>
      <c r="X2420" s="281" t="str">
        <f>IF('statement of marks'!FB82="","",'statement of marks'!FB82)</f>
        <v>A</v>
      </c>
    </row>
    <row r="2421" spans="1:24" ht="15" customHeight="1">
      <c r="A2421" s="283"/>
      <c r="B2421" s="774" t="str">
        <f>IF('statement of marks'!$FE$3="","",'statement of marks'!$FE$3)</f>
        <v>ART EDUCATION</v>
      </c>
      <c r="C2421" s="784"/>
      <c r="D2421" s="783">
        <f>IF('statement of marks'!FE82="","",'statement of marks'!FE82)</f>
        <v>20</v>
      </c>
      <c r="E2421" s="783"/>
      <c r="F2421" s="783"/>
      <c r="G2421" s="783">
        <f>IF('statement of marks'!FF82="","",'statement of marks'!FF82)</f>
        <v>20</v>
      </c>
      <c r="H2421" s="783"/>
      <c r="I2421" s="783"/>
      <c r="J2421" s="783">
        <f>IF('statement of marks'!FH82="","",'statement of marks'!FH82)</f>
        <v>20</v>
      </c>
      <c r="K2421" s="783"/>
      <c r="L2421" s="783"/>
      <c r="M2421" s="783">
        <f>IF('statement of marks'!FG82="","",'statement of marks'!FG82)</f>
        <v>20</v>
      </c>
      <c r="N2421" s="783"/>
      <c r="O2421" s="783"/>
      <c r="P2421" s="783"/>
      <c r="Q2421" s="783">
        <f>IF('statement of marks'!FI82="","",'statement of marks'!FI82)</f>
        <v>20</v>
      </c>
      <c r="R2421" s="783"/>
      <c r="S2421" s="783"/>
      <c r="T2421" s="783"/>
      <c r="U2421" s="280"/>
      <c r="V2421" s="280">
        <f>IF('statement of marks'!FJ82="","",'statement of marks'!FJ82)</f>
        <v>100</v>
      </c>
      <c r="W2421" s="280">
        <f>IF('statement of marks'!FK82="","",'statement of marks'!FK82)</f>
        <v>100</v>
      </c>
      <c r="X2421" s="281" t="str">
        <f>IF('statement of marks'!FL82="","",'statement of marks'!FL82)</f>
        <v>A</v>
      </c>
    </row>
    <row r="2422" spans="1:24" ht="15" customHeight="1">
      <c r="A2422" s="283"/>
      <c r="B2422" s="774" t="str">
        <f>IF('statement of marks'!$FO$3="","",'statement of marks'!$FO$3)</f>
        <v>PHYSICIAL EDUCATION</v>
      </c>
      <c r="C2422" s="784"/>
      <c r="D2422" s="783">
        <f>IF('statement of marks'!FO82="","",'statement of marks'!FO82)</f>
        <v>20</v>
      </c>
      <c r="E2422" s="783"/>
      <c r="F2422" s="783"/>
      <c r="G2422" s="783">
        <f>IF('statement of marks'!FP82="","",'statement of marks'!FP82)</f>
        <v>20</v>
      </c>
      <c r="H2422" s="783"/>
      <c r="I2422" s="783"/>
      <c r="J2422" s="783">
        <f>IF('statement of marks'!FR82="","",'statement of marks'!FR82)</f>
        <v>20</v>
      </c>
      <c r="K2422" s="783"/>
      <c r="L2422" s="783"/>
      <c r="M2422" s="783">
        <f>IF('statement of marks'!FQ82="","",'statement of marks'!FQ82)</f>
        <v>20</v>
      </c>
      <c r="N2422" s="783"/>
      <c r="O2422" s="783"/>
      <c r="P2422" s="783"/>
      <c r="Q2422" s="783">
        <f>IF('statement of marks'!FS82="","",'statement of marks'!FS82)</f>
        <v>20</v>
      </c>
      <c r="R2422" s="783"/>
      <c r="S2422" s="783"/>
      <c r="T2422" s="783"/>
      <c r="U2422" s="280"/>
      <c r="V2422" s="280">
        <f>IF('statement of marks'!FT82="","",'statement of marks'!FT82)</f>
        <v>100</v>
      </c>
      <c r="W2422" s="280">
        <f>IF('statement of marks'!FU82="","",'statement of marks'!FU82)</f>
        <v>100</v>
      </c>
      <c r="X2422" s="281" t="str">
        <f>IF('statement of marks'!FV82="","",'statement of marks'!FV82)</f>
        <v>A</v>
      </c>
    </row>
    <row r="2423" spans="1:24" ht="15" customHeight="1">
      <c r="A2423" s="283"/>
      <c r="B2423" s="771" t="s">
        <v>174</v>
      </c>
      <c r="C2423" s="774"/>
      <c r="D2423" s="792" t="str">
        <f>details!$DZ$3</f>
        <v>AUGUST</v>
      </c>
      <c r="E2423" s="792"/>
      <c r="F2423" s="792"/>
      <c r="G2423" s="792" t="str">
        <f>details!$ED$3</f>
        <v>OCTOBER</v>
      </c>
      <c r="H2423" s="792"/>
      <c r="I2423" s="792"/>
      <c r="J2423" s="792" t="str">
        <f>details!$EL$3</f>
        <v>FEBURARY</v>
      </c>
      <c r="K2423" s="792"/>
      <c r="L2423" s="792"/>
      <c r="M2423" s="792" t="str">
        <f>details!$EH$3</f>
        <v>DECEMBER</v>
      </c>
      <c r="N2423" s="792"/>
      <c r="O2423" s="792"/>
      <c r="P2423" s="792"/>
      <c r="Q2423" s="792" t="str">
        <f>details!$EP$3</f>
        <v>GRAND TOAL</v>
      </c>
      <c r="R2423" s="792"/>
      <c r="S2423" s="792"/>
      <c r="T2423" s="792"/>
      <c r="U2423" s="759" t="s">
        <v>119</v>
      </c>
      <c r="V2423" s="760"/>
      <c r="W2423" s="760"/>
      <c r="X2423" s="761"/>
    </row>
    <row r="2424" spans="1:24" ht="15" customHeight="1">
      <c r="A2424" s="283"/>
      <c r="B2424" s="774" t="s">
        <v>176</v>
      </c>
      <c r="C2424" s="784"/>
      <c r="D2424" s="826" t="str">
        <f>IF(details!EA82="","",details!EA82)</f>
        <v/>
      </c>
      <c r="E2424" s="826"/>
      <c r="F2424" s="826"/>
      <c r="G2424" s="826" t="str">
        <f>IF(details!EE82="","",details!EE82)</f>
        <v/>
      </c>
      <c r="H2424" s="826"/>
      <c r="I2424" s="826"/>
      <c r="J2424" s="826" t="str">
        <f>IF(details!EM82="","",details!EM82)</f>
        <v/>
      </c>
      <c r="K2424" s="826"/>
      <c r="L2424" s="826"/>
      <c r="M2424" s="826" t="str">
        <f>IF(details!EI82="","",details!EI82)</f>
        <v/>
      </c>
      <c r="N2424" s="826"/>
      <c r="O2424" s="826"/>
      <c r="P2424" s="826"/>
      <c r="Q2424" s="826" t="str">
        <f>IF(details!EQ82="","",details!EQ82)</f>
        <v/>
      </c>
      <c r="R2424" s="826"/>
      <c r="S2424" s="826"/>
      <c r="T2424" s="826"/>
      <c r="U2424" s="762">
        <f>'statement of marks'!$HL$108</f>
        <v>45046</v>
      </c>
      <c r="V2424" s="763"/>
      <c r="W2424" s="763"/>
      <c r="X2424" s="764"/>
    </row>
    <row r="2425" spans="1:24" ht="15" customHeight="1">
      <c r="A2425" s="283"/>
      <c r="B2425" s="823" t="s">
        <v>175</v>
      </c>
      <c r="C2425" s="824"/>
      <c r="D2425" s="825" t="str">
        <f>IF(details!DZ82="","",details!DZ82)</f>
        <v/>
      </c>
      <c r="E2425" s="825"/>
      <c r="F2425" s="825"/>
      <c r="G2425" s="825" t="str">
        <f>IF(details!ED82="","",details!ED82)</f>
        <v/>
      </c>
      <c r="H2425" s="825"/>
      <c r="I2425" s="825"/>
      <c r="J2425" s="825" t="str">
        <f>IF(details!EL82="","",details!EL82)</f>
        <v/>
      </c>
      <c r="K2425" s="825"/>
      <c r="L2425" s="825"/>
      <c r="M2425" s="825" t="str">
        <f>IF(details!EH82="","",details!EH82)</f>
        <v/>
      </c>
      <c r="N2425" s="825"/>
      <c r="O2425" s="825"/>
      <c r="P2425" s="825"/>
      <c r="Q2425" s="825" t="str">
        <f>IF(details!EP82="","",details!EP82)</f>
        <v/>
      </c>
      <c r="R2425" s="825"/>
      <c r="S2425" s="825"/>
      <c r="T2425" s="825"/>
      <c r="U2425" s="759"/>
      <c r="V2425" s="760"/>
      <c r="W2425" s="760"/>
      <c r="X2425" s="761"/>
    </row>
    <row r="2426" spans="1:24" ht="15" customHeight="1">
      <c r="A2426" s="816"/>
      <c r="B2426" s="818" t="s">
        <v>235</v>
      </c>
      <c r="C2426" s="819"/>
      <c r="D2426" s="813" t="s">
        <v>190</v>
      </c>
      <c r="E2426" s="813"/>
      <c r="F2426" s="813"/>
      <c r="G2426" s="813" t="s">
        <v>191</v>
      </c>
      <c r="H2426" s="813"/>
      <c r="I2426" s="813"/>
      <c r="J2426" s="813" t="s">
        <v>148</v>
      </c>
      <c r="K2426" s="813"/>
      <c r="L2426" s="813"/>
      <c r="M2426" s="813" t="s">
        <v>224</v>
      </c>
      <c r="N2426" s="813"/>
      <c r="O2426" s="813"/>
      <c r="P2426" s="813"/>
      <c r="Q2426" s="822" t="s">
        <v>196</v>
      </c>
      <c r="R2426" s="822"/>
      <c r="S2426" s="822"/>
      <c r="T2426" s="822"/>
      <c r="U2426" s="813" t="s">
        <v>233</v>
      </c>
      <c r="V2426" s="813"/>
      <c r="W2426" s="813"/>
      <c r="X2426" s="815"/>
    </row>
    <row r="2427" spans="1:24" ht="15" customHeight="1">
      <c r="A2427" s="817"/>
      <c r="B2427" s="820"/>
      <c r="C2427" s="821"/>
      <c r="D2427" s="813">
        <f>'statement of marks'!HJ82</f>
        <v>1200</v>
      </c>
      <c r="E2427" s="813"/>
      <c r="F2427" s="813"/>
      <c r="G2427" s="813">
        <f>'statement of marks'!HK82</f>
        <v>1065</v>
      </c>
      <c r="H2427" s="813"/>
      <c r="I2427" s="813"/>
      <c r="J2427" s="814">
        <f>'statement of marks'!HL82</f>
        <v>88.75</v>
      </c>
      <c r="K2427" s="814"/>
      <c r="L2427" s="814"/>
      <c r="M2427" s="813" t="str">
        <f>'statement of marks'!HO82</f>
        <v>A</v>
      </c>
      <c r="N2427" s="813"/>
      <c r="O2427" s="813"/>
      <c r="P2427" s="813"/>
      <c r="Q2427" s="813">
        <f>'statement of marks'!HN82</f>
        <v>8.9999999999999947</v>
      </c>
      <c r="R2427" s="813"/>
      <c r="S2427" s="813"/>
      <c r="T2427" s="813"/>
      <c r="U2427" s="813" t="str">
        <f>'statement of marks'!HI82</f>
        <v>PASSED</v>
      </c>
      <c r="V2427" s="813"/>
      <c r="W2427" s="813"/>
      <c r="X2427" s="815"/>
    </row>
    <row r="2428" spans="1:24" ht="15" customHeight="1">
      <c r="A2428" s="283"/>
      <c r="B2428" s="811" t="s">
        <v>177</v>
      </c>
      <c r="C2428" s="812"/>
      <c r="D2428" s="792"/>
      <c r="E2428" s="792"/>
      <c r="F2428" s="792"/>
      <c r="G2428" s="792"/>
      <c r="H2428" s="792"/>
      <c r="I2428" s="792"/>
      <c r="J2428" s="792"/>
      <c r="K2428" s="792"/>
      <c r="L2428" s="792"/>
      <c r="M2428" s="792"/>
      <c r="N2428" s="792"/>
      <c r="O2428" s="792"/>
      <c r="P2428" s="792"/>
      <c r="Q2428" s="792"/>
      <c r="R2428" s="792"/>
      <c r="S2428" s="792"/>
      <c r="T2428" s="792"/>
      <c r="U2428" s="793"/>
      <c r="V2428" s="794"/>
      <c r="W2428" s="794"/>
      <c r="X2428" s="804"/>
    </row>
    <row r="2429" spans="1:24" ht="15" customHeight="1">
      <c r="A2429" s="283"/>
      <c r="B2429" s="809" t="s">
        <v>162</v>
      </c>
      <c r="C2429" s="810"/>
      <c r="D2429" s="792"/>
      <c r="E2429" s="792"/>
      <c r="F2429" s="792"/>
      <c r="G2429" s="792"/>
      <c r="H2429" s="792"/>
      <c r="I2429" s="792"/>
      <c r="J2429" s="792"/>
      <c r="K2429" s="792"/>
      <c r="L2429" s="792"/>
      <c r="M2429" s="792"/>
      <c r="N2429" s="792"/>
      <c r="O2429" s="792"/>
      <c r="P2429" s="792"/>
      <c r="Q2429" s="792"/>
      <c r="R2429" s="792"/>
      <c r="S2429" s="792"/>
      <c r="T2429" s="792"/>
      <c r="U2429" s="796"/>
      <c r="V2429" s="797"/>
      <c r="W2429" s="797"/>
      <c r="X2429" s="805"/>
    </row>
    <row r="2430" spans="1:24" ht="15" customHeight="1">
      <c r="A2430" s="283"/>
      <c r="B2430" s="811" t="s">
        <v>163</v>
      </c>
      <c r="C2430" s="812"/>
      <c r="D2430" s="792"/>
      <c r="E2430" s="792"/>
      <c r="F2430" s="792"/>
      <c r="G2430" s="792"/>
      <c r="H2430" s="792"/>
      <c r="I2430" s="792"/>
      <c r="J2430" s="792"/>
      <c r="K2430" s="792"/>
      <c r="L2430" s="792"/>
      <c r="M2430" s="792"/>
      <c r="N2430" s="792"/>
      <c r="O2430" s="792"/>
      <c r="P2430" s="792"/>
      <c r="Q2430" s="793" t="s">
        <v>225</v>
      </c>
      <c r="R2430" s="794"/>
      <c r="S2430" s="794"/>
      <c r="T2430" s="795"/>
      <c r="U2430" s="806"/>
      <c r="V2430" s="807"/>
      <c r="W2430" s="807"/>
      <c r="X2430" s="808"/>
    </row>
    <row r="2431" spans="1:24" ht="15" customHeight="1">
      <c r="A2431" s="283"/>
      <c r="B2431" s="802" t="s">
        <v>164</v>
      </c>
      <c r="C2431" s="803"/>
      <c r="D2431" s="792"/>
      <c r="E2431" s="792"/>
      <c r="F2431" s="792"/>
      <c r="G2431" s="792"/>
      <c r="H2431" s="792"/>
      <c r="I2431" s="792"/>
      <c r="J2431" s="792"/>
      <c r="K2431" s="792"/>
      <c r="L2431" s="792"/>
      <c r="M2431" s="792"/>
      <c r="N2431" s="792"/>
      <c r="O2431" s="792"/>
      <c r="P2431" s="792"/>
      <c r="Q2431" s="796"/>
      <c r="R2431" s="797"/>
      <c r="S2431" s="797"/>
      <c r="T2431" s="798"/>
      <c r="U2431" s="785" t="s">
        <v>164</v>
      </c>
      <c r="V2431" s="785"/>
      <c r="W2431" s="785"/>
      <c r="X2431" s="786"/>
    </row>
    <row r="2432" spans="1:24" ht="15" customHeight="1" thickBot="1">
      <c r="A2432" s="282"/>
      <c r="B2432" s="787" t="s">
        <v>226</v>
      </c>
      <c r="C2432" s="788"/>
      <c r="D2432" s="789"/>
      <c r="E2432" s="789"/>
      <c r="F2432" s="789"/>
      <c r="G2432" s="789"/>
      <c r="H2432" s="789"/>
      <c r="I2432" s="789"/>
      <c r="J2432" s="789"/>
      <c r="K2432" s="789"/>
      <c r="L2432" s="789"/>
      <c r="M2432" s="789"/>
      <c r="N2432" s="789"/>
      <c r="O2432" s="789"/>
      <c r="P2432" s="789"/>
      <c r="Q2432" s="799"/>
      <c r="R2432" s="800"/>
      <c r="S2432" s="800"/>
      <c r="T2432" s="801"/>
      <c r="U2432" s="790" t="s">
        <v>180</v>
      </c>
      <c r="V2432" s="790"/>
      <c r="W2432" s="790"/>
      <c r="X2432" s="791"/>
    </row>
    <row r="2433" spans="1:24" ht="15" customHeight="1">
      <c r="A2433" s="285"/>
      <c r="B2433" s="765" t="s">
        <v>179</v>
      </c>
      <c r="C2433" s="766"/>
      <c r="D2433" s="766"/>
      <c r="E2433" s="766"/>
      <c r="F2433" s="766"/>
      <c r="G2433" s="766"/>
      <c r="H2433" s="766"/>
      <c r="I2433" s="766"/>
      <c r="J2433" s="766"/>
      <c r="K2433" s="766"/>
      <c r="L2433" s="766"/>
      <c r="M2433" s="766"/>
      <c r="N2433" s="766"/>
      <c r="O2433" s="766"/>
      <c r="P2433" s="766"/>
      <c r="Q2433" s="766"/>
      <c r="R2433" s="766"/>
      <c r="S2433" s="766"/>
      <c r="T2433" s="766"/>
      <c r="U2433" s="766"/>
      <c r="V2433" s="766"/>
      <c r="W2433" s="766"/>
      <c r="X2433" s="767"/>
    </row>
    <row r="2434" spans="1:24" ht="15" customHeight="1">
      <c r="A2434" s="283"/>
      <c r="B2434" s="768" t="str">
        <f>IF('statement of marks'!$A$1="","",'statement of marks'!$A$1)</f>
        <v>GOVT. HR. SEC. SCHOOL, MARJEEVI, NIMBAHERA</v>
      </c>
      <c r="C2434" s="769"/>
      <c r="D2434" s="769"/>
      <c r="E2434" s="769"/>
      <c r="F2434" s="769"/>
      <c r="G2434" s="769"/>
      <c r="H2434" s="769"/>
      <c r="I2434" s="769"/>
      <c r="J2434" s="769"/>
      <c r="K2434" s="769"/>
      <c r="L2434" s="769"/>
      <c r="M2434" s="769"/>
      <c r="N2434" s="769"/>
      <c r="O2434" s="769"/>
      <c r="P2434" s="769"/>
      <c r="Q2434" s="769"/>
      <c r="R2434" s="769"/>
      <c r="S2434" s="769"/>
      <c r="T2434" s="769"/>
      <c r="U2434" s="769"/>
      <c r="V2434" s="769"/>
      <c r="W2434" s="769"/>
      <c r="X2434" s="770"/>
    </row>
    <row r="2435" spans="1:24" ht="15" customHeight="1">
      <c r="A2435" s="283"/>
      <c r="B2435" s="771" t="s">
        <v>118</v>
      </c>
      <c r="C2435" s="771"/>
      <c r="D2435" s="771" t="str">
        <f>IF('statement of marks'!$H$3="","",'statement of marks'!$H$3)</f>
        <v>2022-23</v>
      </c>
      <c r="E2435" s="771"/>
      <c r="F2435" s="771"/>
      <c r="G2435" s="771"/>
      <c r="H2435" s="771"/>
      <c r="I2435" s="771"/>
      <c r="J2435" s="771"/>
      <c r="K2435" s="771"/>
      <c r="L2435" s="771"/>
      <c r="M2435" s="771"/>
      <c r="N2435" s="771"/>
      <c r="O2435" s="771"/>
      <c r="P2435" s="771"/>
      <c r="Q2435" s="771"/>
      <c r="R2435" s="771"/>
      <c r="S2435" s="771"/>
      <c r="T2435" s="771"/>
      <c r="U2435" s="771"/>
      <c r="V2435" s="771"/>
      <c r="W2435" s="771"/>
      <c r="X2435" s="772"/>
    </row>
    <row r="2436" spans="1:24" ht="15" customHeight="1">
      <c r="A2436" s="283"/>
      <c r="B2436" s="771" t="s">
        <v>158</v>
      </c>
      <c r="C2436" s="771"/>
      <c r="D2436" s="771" t="str">
        <f>IF('statement of marks'!I83="","",'statement of marks'!I83)</f>
        <v>A77</v>
      </c>
      <c r="E2436" s="771"/>
      <c r="F2436" s="771"/>
      <c r="G2436" s="771"/>
      <c r="H2436" s="771"/>
      <c r="I2436" s="771"/>
      <c r="J2436" s="771"/>
      <c r="K2436" s="771"/>
      <c r="L2436" s="771"/>
      <c r="M2436" s="771"/>
      <c r="N2436" s="771"/>
      <c r="O2436" s="771"/>
      <c r="P2436" s="771"/>
      <c r="Q2436" s="771"/>
      <c r="R2436" s="771"/>
      <c r="S2436" s="771"/>
      <c r="T2436" s="771"/>
      <c r="U2436" s="771"/>
      <c r="V2436" s="771"/>
      <c r="W2436" s="771"/>
      <c r="X2436" s="772"/>
    </row>
    <row r="2437" spans="1:24" ht="15" customHeight="1">
      <c r="A2437" s="283"/>
      <c r="B2437" s="771" t="s">
        <v>20</v>
      </c>
      <c r="C2437" s="771"/>
      <c r="D2437" s="771" t="str">
        <f>IF('statement of marks'!J83="","",'statement of marks'!J83)</f>
        <v>B77</v>
      </c>
      <c r="E2437" s="771"/>
      <c r="F2437" s="771"/>
      <c r="G2437" s="771"/>
      <c r="H2437" s="771"/>
      <c r="I2437" s="771"/>
      <c r="J2437" s="771"/>
      <c r="K2437" s="771"/>
      <c r="L2437" s="771"/>
      <c r="M2437" s="771"/>
      <c r="N2437" s="771"/>
      <c r="O2437" s="771"/>
      <c r="P2437" s="771"/>
      <c r="Q2437" s="771"/>
      <c r="R2437" s="771"/>
      <c r="S2437" s="771"/>
      <c r="T2437" s="771"/>
      <c r="U2437" s="771"/>
      <c r="V2437" s="771"/>
      <c r="W2437" s="771"/>
      <c r="X2437" s="772"/>
    </row>
    <row r="2438" spans="1:24" ht="15" customHeight="1">
      <c r="A2438" s="283"/>
      <c r="B2438" s="773" t="s">
        <v>21</v>
      </c>
      <c r="C2438" s="773"/>
      <c r="D2438" s="773" t="str">
        <f>IF('statement of marks'!K83="","",'statement of marks'!K83)</f>
        <v>C77</v>
      </c>
      <c r="E2438" s="773"/>
      <c r="F2438" s="773"/>
      <c r="G2438" s="771"/>
      <c r="H2438" s="771"/>
      <c r="I2438" s="771"/>
      <c r="J2438" s="771"/>
      <c r="K2438" s="771"/>
      <c r="L2438" s="771"/>
      <c r="M2438" s="771"/>
      <c r="N2438" s="771"/>
      <c r="O2438" s="771"/>
      <c r="P2438" s="771"/>
      <c r="Q2438" s="771"/>
      <c r="R2438" s="771"/>
      <c r="S2438" s="771"/>
      <c r="T2438" s="771"/>
      <c r="U2438" s="771"/>
      <c r="V2438" s="771"/>
      <c r="W2438" s="771"/>
      <c r="X2438" s="772"/>
    </row>
    <row r="2439" spans="1:24" ht="15" customHeight="1">
      <c r="A2439" s="283"/>
      <c r="B2439" s="771" t="s">
        <v>159</v>
      </c>
      <c r="C2439" s="771"/>
      <c r="D2439" s="771" t="str">
        <f>IF('statement of marks'!$G$3="","",'statement of marks'!$G$3)</f>
        <v>6 A</v>
      </c>
      <c r="E2439" s="771"/>
      <c r="F2439" s="774"/>
      <c r="G2439" s="775" t="s">
        <v>160</v>
      </c>
      <c r="H2439" s="775"/>
      <c r="I2439" s="775"/>
      <c r="J2439" s="775">
        <f>IF('statement of marks'!D83="","",'statement of marks'!D83)</f>
        <v>877</v>
      </c>
      <c r="K2439" s="775"/>
      <c r="L2439" s="775"/>
      <c r="M2439" s="776" t="s">
        <v>79</v>
      </c>
      <c r="N2439" s="938"/>
      <c r="O2439" s="775"/>
      <c r="P2439" s="775"/>
      <c r="Q2439" s="775" t="str">
        <f>IF('statement of marks'!F83="","",'statement of marks'!F83)</f>
        <v/>
      </c>
      <c r="R2439" s="775"/>
      <c r="S2439" s="775"/>
      <c r="T2439" s="777"/>
      <c r="U2439" s="778" t="str">
        <f>IF('statement of marks'!$I$3="","",'statement of marks'!$I$3)</f>
        <v>SCHOOL DISE CODE</v>
      </c>
      <c r="V2439" s="779"/>
      <c r="W2439" s="779"/>
      <c r="X2439" s="780"/>
    </row>
    <row r="2440" spans="1:24" ht="15" customHeight="1">
      <c r="A2440" s="283"/>
      <c r="B2440" s="263" t="s">
        <v>172</v>
      </c>
      <c r="C2440" s="264"/>
      <c r="D2440" s="781" t="str">
        <f>IF('statement of marks'!G83="","",'statement of marks'!G83)</f>
        <v/>
      </c>
      <c r="E2440" s="782"/>
      <c r="F2440" s="782"/>
      <c r="G2440" s="834" t="str">
        <f>IF('statement of marks'!H83="","",'statement of marks'!H83)</f>
        <v/>
      </c>
      <c r="H2440" s="834"/>
      <c r="I2440" s="834"/>
      <c r="J2440" s="834"/>
      <c r="K2440" s="834"/>
      <c r="L2440" s="834"/>
      <c r="M2440" s="834"/>
      <c r="N2440" s="834"/>
      <c r="O2440" s="834"/>
      <c r="P2440" s="834"/>
      <c r="Q2440" s="834"/>
      <c r="R2440" s="834"/>
      <c r="S2440" s="834"/>
      <c r="T2440" s="835"/>
      <c r="U2440" s="774" t="str">
        <f>IF('statement of marks'!$J$3="","",'statement of marks'!$J$3)</f>
        <v>08291009401</v>
      </c>
      <c r="V2440" s="784"/>
      <c r="W2440" s="784"/>
      <c r="X2440" s="836"/>
    </row>
    <row r="2441" spans="1:24" ht="15" customHeight="1">
      <c r="A2441" s="283"/>
      <c r="B2441" s="265" t="s">
        <v>161</v>
      </c>
      <c r="C2441" s="266" t="s">
        <v>166</v>
      </c>
      <c r="D2441" s="837" t="s">
        <v>168</v>
      </c>
      <c r="E2441" s="837"/>
      <c r="F2441" s="837"/>
      <c r="G2441" s="837" t="s">
        <v>169</v>
      </c>
      <c r="H2441" s="837"/>
      <c r="I2441" s="837"/>
      <c r="J2441" s="837" t="s">
        <v>170</v>
      </c>
      <c r="K2441" s="837"/>
      <c r="L2441" s="837"/>
      <c r="M2441" s="838" t="s">
        <v>171</v>
      </c>
      <c r="N2441" s="838"/>
      <c r="O2441" s="838"/>
      <c r="P2441" s="838"/>
      <c r="Q2441" s="839" t="s">
        <v>217</v>
      </c>
      <c r="R2441" s="841" t="s">
        <v>91</v>
      </c>
      <c r="S2441" s="841"/>
      <c r="T2441" s="841"/>
      <c r="U2441" s="842"/>
      <c r="V2441" s="783" t="s">
        <v>218</v>
      </c>
      <c r="W2441" s="783"/>
      <c r="X2441" s="831"/>
    </row>
    <row r="2442" spans="1:24" ht="15" customHeight="1">
      <c r="A2442" s="283"/>
      <c r="B2442" s="265"/>
      <c r="C2442" s="266"/>
      <c r="D2442" s="267" t="s">
        <v>219</v>
      </c>
      <c r="E2442" s="267" t="s">
        <v>220</v>
      </c>
      <c r="F2442" s="268" t="s">
        <v>221</v>
      </c>
      <c r="G2442" s="267" t="s">
        <v>219</v>
      </c>
      <c r="H2442" s="267" t="s">
        <v>220</v>
      </c>
      <c r="I2442" s="268" t="s">
        <v>221</v>
      </c>
      <c r="J2442" s="267" t="s">
        <v>219</v>
      </c>
      <c r="K2442" s="267" t="s">
        <v>220</v>
      </c>
      <c r="L2442" s="268" t="s">
        <v>221</v>
      </c>
      <c r="M2442" s="267" t="s">
        <v>219</v>
      </c>
      <c r="N2442" s="943" t="s">
        <v>332</v>
      </c>
      <c r="O2442" s="267" t="s">
        <v>220</v>
      </c>
      <c r="P2442" s="268" t="s">
        <v>221</v>
      </c>
      <c r="Q2442" s="840"/>
      <c r="R2442" s="267" t="s">
        <v>219</v>
      </c>
      <c r="S2442" s="943" t="s">
        <v>332</v>
      </c>
      <c r="T2442" s="267" t="s">
        <v>220</v>
      </c>
      <c r="U2442" s="268" t="s">
        <v>221</v>
      </c>
      <c r="V2442" s="269" t="s">
        <v>26</v>
      </c>
      <c r="W2442" s="270" t="s">
        <v>222</v>
      </c>
      <c r="X2442" s="271" t="s">
        <v>69</v>
      </c>
    </row>
    <row r="2443" spans="1:24" ht="15" customHeight="1">
      <c r="A2443" s="284"/>
      <c r="B2443" s="832" t="s">
        <v>167</v>
      </c>
      <c r="C2443" s="833"/>
      <c r="D2443" s="272">
        <f>IF('statement of marks'!L$6="","",'statement of marks'!L$6)</f>
        <v>5</v>
      </c>
      <c r="E2443" s="272">
        <f>IF('statement of marks'!M$6="","",'statement of marks'!M$6)</f>
        <v>5</v>
      </c>
      <c r="F2443" s="273">
        <f>IF('statement of marks'!N$6="","",'statement of marks'!N$6)</f>
        <v>10</v>
      </c>
      <c r="G2443" s="272">
        <f>IF('statement of marks'!O$6="","",'statement of marks'!O$6)</f>
        <v>5</v>
      </c>
      <c r="H2443" s="272">
        <f>IF('statement of marks'!P$6="","",'statement of marks'!P$6)</f>
        <v>5</v>
      </c>
      <c r="I2443" s="273">
        <f>IF('statement of marks'!Q$6="","",'statement of marks'!Q$6)</f>
        <v>10</v>
      </c>
      <c r="J2443" s="272">
        <f>IF('statement of marks'!R$6="","",'statement of marks'!R$6)</f>
        <v>5</v>
      </c>
      <c r="K2443" s="272">
        <f>IF('statement of marks'!S$6="","",'statement of marks'!S$6)</f>
        <v>5</v>
      </c>
      <c r="L2443" s="273">
        <f>IF('statement of marks'!T$6="","",'statement of marks'!T$6)</f>
        <v>10</v>
      </c>
      <c r="M2443" s="272">
        <f>IF('statement of marks'!V$6="","",'statement of marks'!V$6)</f>
        <v>30</v>
      </c>
      <c r="N2443" s="944">
        <f>IF('statement of marks'!W$6="","",'statement of marks'!W$6)</f>
        <v>30</v>
      </c>
      <c r="O2443" s="272">
        <f>IF('statement of marks'!X$6="","",'statement of marks'!X$6)</f>
        <v>10</v>
      </c>
      <c r="P2443" s="273">
        <f>IF('statement of marks'!Y$6="","",'statement of marks'!Y$6)</f>
        <v>70</v>
      </c>
      <c r="Q2443" s="274">
        <f>IF('statement of marks'!Z$6="","",'statement of marks'!Z$6)</f>
        <v>100</v>
      </c>
      <c r="R2443" s="272">
        <f>IF('statement of marks'!AA$6="","",'statement of marks'!AA$6)</f>
        <v>40</v>
      </c>
      <c r="S2443" s="944">
        <f>IF('statement of marks'!AB$6="","",'statement of marks'!AB$6)</f>
        <v>40</v>
      </c>
      <c r="T2443" s="272">
        <f>IF('statement of marks'!AC$6="","",'statement of marks'!AC$6)</f>
        <v>20</v>
      </c>
      <c r="U2443" s="273">
        <f>IF('statement of marks'!AD$6="","",'statement of marks'!AD$6)</f>
        <v>100</v>
      </c>
      <c r="V2443" s="275">
        <f>IF('statement of marks'!AE$6="","",'statement of marks'!AE$6)</f>
        <v>200</v>
      </c>
      <c r="W2443" s="272" t="str">
        <f>IF('statement of marks'!AF$6="","",'statement of marks'!AF$6)</f>
        <v/>
      </c>
      <c r="X2443" s="276" t="str">
        <f>IF('statement of marks'!AG$6="","",'statement of marks'!AG$6)</f>
        <v/>
      </c>
    </row>
    <row r="2444" spans="1:24" ht="15" customHeight="1">
      <c r="A2444" s="283"/>
      <c r="B2444" s="774" t="str">
        <f>IF('statement of marks'!$L$3="","",'statement of marks'!$L$3)</f>
        <v>HINDI</v>
      </c>
      <c r="C2444" s="784"/>
      <c r="D2444" s="270">
        <f>IF('statement of marks'!L83="","",'statement of marks'!L83)</f>
        <v>5</v>
      </c>
      <c r="E2444" s="270">
        <f>IF('statement of marks'!M83="","",'statement of marks'!M83)</f>
        <v>5</v>
      </c>
      <c r="F2444" s="277">
        <f>IF('statement of marks'!N83="","",'statement of marks'!N83)</f>
        <v>10</v>
      </c>
      <c r="G2444" s="270">
        <f>IF('statement of marks'!O83="","",'statement of marks'!O83)</f>
        <v>5</v>
      </c>
      <c r="H2444" s="270">
        <f>IF('statement of marks'!P83="","",'statement of marks'!P83)</f>
        <v>5</v>
      </c>
      <c r="I2444" s="277">
        <f>IF('statement of marks'!Q83="","",'statement of marks'!Q83)</f>
        <v>10</v>
      </c>
      <c r="J2444" s="270">
        <f>IF('statement of marks'!R83="","",'statement of marks'!R83)</f>
        <v>5</v>
      </c>
      <c r="K2444" s="270">
        <f>IF('statement of marks'!S83="","",'statement of marks'!S83)</f>
        <v>5</v>
      </c>
      <c r="L2444" s="277">
        <f>IF('statement of marks'!T83="","",'statement of marks'!T83)</f>
        <v>10</v>
      </c>
      <c r="M2444" s="270">
        <f>IF('statement of marks'!V83="","",'statement of marks'!V83)</f>
        <v>24</v>
      </c>
      <c r="N2444" s="944">
        <f>IF('statement of marks'!W83="","",'statement of marks'!W83)</f>
        <v>24</v>
      </c>
      <c r="O2444" s="270">
        <f>IF('statement of marks'!X83="","",'statement of marks'!X83)</f>
        <v>4</v>
      </c>
      <c r="P2444" s="277">
        <f>IF('statement of marks'!Y83="","",'statement of marks'!Y83)</f>
        <v>52</v>
      </c>
      <c r="Q2444" s="278">
        <f>IF('statement of marks'!Z83="","",'statement of marks'!Z83)</f>
        <v>82</v>
      </c>
      <c r="R2444" s="270">
        <f>IF('statement of marks'!AA83="","",'statement of marks'!AA83)</f>
        <v>24</v>
      </c>
      <c r="S2444" s="944">
        <f>IF('statement of marks'!AB83="","",'statement of marks'!AB83)</f>
        <v>24</v>
      </c>
      <c r="T2444" s="270">
        <f>IF('statement of marks'!AC83="","",'statement of marks'!AC83)</f>
        <v>20</v>
      </c>
      <c r="U2444" s="277">
        <f>IF('statement of marks'!AD83="","",'statement of marks'!AD83)</f>
        <v>68</v>
      </c>
      <c r="V2444" s="279">
        <f>IF('statement of marks'!AE83="","",'statement of marks'!AE83)</f>
        <v>150</v>
      </c>
      <c r="W2444" s="270">
        <f>IF('statement of marks'!AF83="","",'statement of marks'!AF83)</f>
        <v>75</v>
      </c>
      <c r="X2444" s="271" t="str">
        <f>IF('statement of marks'!AG83="","",'statement of marks'!AG83)</f>
        <v>B</v>
      </c>
    </row>
    <row r="2445" spans="1:24" ht="15" customHeight="1">
      <c r="A2445" s="283"/>
      <c r="B2445" s="774" t="str">
        <f>IF('statement of marks'!$AJ$3="","",'statement of marks'!$AJ$3)</f>
        <v>ENGLISH</v>
      </c>
      <c r="C2445" s="784"/>
      <c r="D2445" s="270">
        <f>IF('statement of marks'!AJ83="","",'statement of marks'!AJ83)</f>
        <v>5</v>
      </c>
      <c r="E2445" s="270">
        <f>IF('statement of marks'!AK83="","",'statement of marks'!AK83)</f>
        <v>5</v>
      </c>
      <c r="F2445" s="277">
        <f>IF('statement of marks'!AL83="","",'statement of marks'!AL83)</f>
        <v>10</v>
      </c>
      <c r="G2445" s="270">
        <f>IF('statement of marks'!AM83="","",'statement of marks'!AM83)</f>
        <v>5</v>
      </c>
      <c r="H2445" s="270">
        <f>IF('statement of marks'!AN83="","",'statement of marks'!AN83)</f>
        <v>5</v>
      </c>
      <c r="I2445" s="277">
        <f>IF('statement of marks'!AO83="","",'statement of marks'!AO83)</f>
        <v>10</v>
      </c>
      <c r="J2445" s="270">
        <f>IF('statement of marks'!AP83="","",'statement of marks'!AP83)</f>
        <v>5</v>
      </c>
      <c r="K2445" s="270">
        <f>IF('statement of marks'!AQ83="","",'statement of marks'!AQ83)</f>
        <v>5</v>
      </c>
      <c r="L2445" s="277">
        <f>IF('statement of marks'!AR83="","",'statement of marks'!AR83)</f>
        <v>10</v>
      </c>
      <c r="M2445" s="270">
        <f>IF('statement of marks'!AT83="","",'statement of marks'!AT83)</f>
        <v>24</v>
      </c>
      <c r="N2445" s="944">
        <f>IF('statement of marks'!AU83="","",'statement of marks'!AU83)</f>
        <v>24</v>
      </c>
      <c r="O2445" s="270">
        <f>IF('statement of marks'!AV83="","",'statement of marks'!AV83)</f>
        <v>4</v>
      </c>
      <c r="P2445" s="277">
        <f>IF('statement of marks'!AW83="","",'statement of marks'!AW83)</f>
        <v>52</v>
      </c>
      <c r="Q2445" s="278">
        <f>IF('statement of marks'!AX83="","",'statement of marks'!AX83)</f>
        <v>82</v>
      </c>
      <c r="R2445" s="270">
        <f>IF('statement of marks'!AY83="","",'statement of marks'!AY83)</f>
        <v>24</v>
      </c>
      <c r="S2445" s="944">
        <f>IF('statement of marks'!AZ83="","",'statement of marks'!AZ83)</f>
        <v>24</v>
      </c>
      <c r="T2445" s="270">
        <f>IF('statement of marks'!BA83="","",'statement of marks'!BA83)</f>
        <v>20</v>
      </c>
      <c r="U2445" s="277">
        <f>IF('statement of marks'!BB83="","",'statement of marks'!BB83)</f>
        <v>68</v>
      </c>
      <c r="V2445" s="279">
        <f>IF('statement of marks'!BC83="","",'statement of marks'!BC83)</f>
        <v>150</v>
      </c>
      <c r="W2445" s="270">
        <f>IF('statement of marks'!BD83="","",'statement of marks'!BD83)</f>
        <v>75</v>
      </c>
      <c r="X2445" s="271" t="str">
        <f>IF('statement of marks'!BE83="","",'statement of marks'!BE83)</f>
        <v>B</v>
      </c>
    </row>
    <row r="2446" spans="1:24" ht="15" customHeight="1">
      <c r="A2446" s="283"/>
      <c r="B2446" s="774" t="str">
        <f>IF('statement of marks'!BH83="s","SANSKRIT",IF('statement of marks'!BH83="u","URDU",IF('statement of marks'!BH83="g","GUJRATI",IF('statement of marks'!BH83="p","PUNJABI",IF('statement of marks'!BH83="sd","fla/kh","THIRD LANGUAGE")))))</f>
        <v>SANSKRIT</v>
      </c>
      <c r="C2446" s="784"/>
      <c r="D2446" s="270">
        <f>IF('statement of marks'!BI83="","",'statement of marks'!BI83)</f>
        <v>5</v>
      </c>
      <c r="E2446" s="270">
        <f>IF('statement of marks'!BJ83="","",'statement of marks'!BJ83)</f>
        <v>5</v>
      </c>
      <c r="F2446" s="277">
        <f>IF('statement of marks'!BK83="","",'statement of marks'!BK83)</f>
        <v>10</v>
      </c>
      <c r="G2446" s="270">
        <f>IF('statement of marks'!BL83="","",'statement of marks'!BL83)</f>
        <v>5</v>
      </c>
      <c r="H2446" s="270">
        <f>IF('statement of marks'!BM83="","",'statement of marks'!BM83)</f>
        <v>5</v>
      </c>
      <c r="I2446" s="277">
        <f>IF('statement of marks'!BN83="","",'statement of marks'!BN83)</f>
        <v>10</v>
      </c>
      <c r="J2446" s="270">
        <f>IF('statement of marks'!BO83="","",'statement of marks'!BO83)</f>
        <v>5</v>
      </c>
      <c r="K2446" s="270">
        <f>IF('statement of marks'!BP83="","",'statement of marks'!BP83)</f>
        <v>5</v>
      </c>
      <c r="L2446" s="277">
        <f>IF('statement of marks'!BQ83="","",'statement of marks'!BQ83)</f>
        <v>10</v>
      </c>
      <c r="M2446" s="270">
        <f>IF('statement of marks'!BS83="","",'statement of marks'!BS83)</f>
        <v>50</v>
      </c>
      <c r="N2446" s="944"/>
      <c r="O2446" s="270">
        <f>IF('statement of marks'!BT83="","",'statement of marks'!BT83)</f>
        <v>20</v>
      </c>
      <c r="P2446" s="277">
        <f>IF('statement of marks'!BU83="","",'statement of marks'!BU83)</f>
        <v>70</v>
      </c>
      <c r="Q2446" s="278">
        <f>IF('statement of marks'!BV83="","",'statement of marks'!BV83)</f>
        <v>100</v>
      </c>
      <c r="R2446" s="270">
        <f>IF('statement of marks'!BW83="","",'statement of marks'!BW83)</f>
        <v>70</v>
      </c>
      <c r="S2446" s="944"/>
      <c r="T2446" s="270">
        <f>IF('statement of marks'!BX83="","",'statement of marks'!BX83)</f>
        <v>30</v>
      </c>
      <c r="U2446" s="277">
        <f>IF('statement of marks'!BY83="","",'statement of marks'!BY83)</f>
        <v>100</v>
      </c>
      <c r="V2446" s="279">
        <f>IF('statement of marks'!BZ83="","",'statement of marks'!BZ83)</f>
        <v>200</v>
      </c>
      <c r="W2446" s="270">
        <f>IF('statement of marks'!CA83="","",'statement of marks'!CA83)</f>
        <v>100</v>
      </c>
      <c r="X2446" s="271" t="str">
        <f>IF('statement of marks'!CB83="","",'statement of marks'!CB83)</f>
        <v>A</v>
      </c>
    </row>
    <row r="2447" spans="1:24" ht="15" customHeight="1">
      <c r="A2447" s="283"/>
      <c r="B2447" s="774" t="str">
        <f>IF('statement of marks'!$CE$3="","",'statement of marks'!$CE$3)</f>
        <v>MATHEMATICS</v>
      </c>
      <c r="C2447" s="784"/>
      <c r="D2447" s="270">
        <f>IF('statement of marks'!CE83="","",'statement of marks'!CE83)</f>
        <v>5</v>
      </c>
      <c r="E2447" s="270">
        <f>IF('statement of marks'!CF83="","",'statement of marks'!CF83)</f>
        <v>5</v>
      </c>
      <c r="F2447" s="277">
        <f>IF('statement of marks'!CG83="","",'statement of marks'!CG83)</f>
        <v>10</v>
      </c>
      <c r="G2447" s="270">
        <f>IF('statement of marks'!CH83="","",'statement of marks'!CH83)</f>
        <v>5</v>
      </c>
      <c r="H2447" s="270">
        <f>IF('statement of marks'!CI83="","",'statement of marks'!CI83)</f>
        <v>5</v>
      </c>
      <c r="I2447" s="277">
        <f>IF('statement of marks'!CJ83="","",'statement of marks'!CJ83)</f>
        <v>10</v>
      </c>
      <c r="J2447" s="270">
        <f>IF('statement of marks'!CK83="","",'statement of marks'!CK83)</f>
        <v>5</v>
      </c>
      <c r="K2447" s="270">
        <f>IF('statement of marks'!CL83="","",'statement of marks'!CL83)</f>
        <v>5</v>
      </c>
      <c r="L2447" s="277">
        <f>IF('statement of marks'!CM83="","",'statement of marks'!CM83)</f>
        <v>10</v>
      </c>
      <c r="M2447" s="270">
        <f>IF('statement of marks'!CO83="","",'statement of marks'!CO83)</f>
        <v>24</v>
      </c>
      <c r="N2447" s="944">
        <f>IF('statement of marks'!CP83="","",'statement of marks'!CP83)</f>
        <v>24</v>
      </c>
      <c r="O2447" s="270">
        <f>IF('statement of marks'!CQ83="","",'statement of marks'!CQ83)</f>
        <v>4</v>
      </c>
      <c r="P2447" s="277">
        <f>IF('statement of marks'!CR83="","",'statement of marks'!CR83)</f>
        <v>52</v>
      </c>
      <c r="Q2447" s="278">
        <f>IF('statement of marks'!CS83="","",'statement of marks'!CS83)</f>
        <v>82</v>
      </c>
      <c r="R2447" s="270">
        <f>IF('statement of marks'!CT83="","",'statement of marks'!CT83)</f>
        <v>24</v>
      </c>
      <c r="S2447" s="944">
        <f>IF('statement of marks'!CU83="","",'statement of marks'!CU83)</f>
        <v>24</v>
      </c>
      <c r="T2447" s="270">
        <f>IF('statement of marks'!CV83="","",'statement of marks'!CV83)</f>
        <v>20</v>
      </c>
      <c r="U2447" s="277">
        <f>IF('statement of marks'!CW83="","",'statement of marks'!CW83)</f>
        <v>68</v>
      </c>
      <c r="V2447" s="279">
        <f>IF('statement of marks'!CX83="","",'statement of marks'!CX83)</f>
        <v>150</v>
      </c>
      <c r="W2447" s="270">
        <f>IF('statement of marks'!CY83="","",'statement of marks'!CY83)</f>
        <v>75</v>
      </c>
      <c r="X2447" s="271" t="str">
        <f>IF('statement of marks'!CZ83="","",'statement of marks'!CZ83)</f>
        <v>B</v>
      </c>
    </row>
    <row r="2448" spans="1:24" ht="15" customHeight="1">
      <c r="A2448" s="283"/>
      <c r="B2448" s="774" t="str">
        <f>IF('statement of marks'!$DC$3="","",'statement of marks'!$DC$3)</f>
        <v>SCIENCE</v>
      </c>
      <c r="C2448" s="784"/>
      <c r="D2448" s="270">
        <f>IF('statement of marks'!DC83="","",'statement of marks'!DC83)</f>
        <v>5</v>
      </c>
      <c r="E2448" s="270">
        <f>IF('statement of marks'!DD83="","",'statement of marks'!DD83)</f>
        <v>5</v>
      </c>
      <c r="F2448" s="277">
        <f>IF('statement of marks'!DE83="","",'statement of marks'!DE83)</f>
        <v>10</v>
      </c>
      <c r="G2448" s="270">
        <f>IF('statement of marks'!DF83="","",'statement of marks'!DF83)</f>
        <v>5</v>
      </c>
      <c r="H2448" s="270">
        <f>IF('statement of marks'!DG83="","",'statement of marks'!DG83)</f>
        <v>5</v>
      </c>
      <c r="I2448" s="277">
        <f>IF('statement of marks'!DH83="","",'statement of marks'!DH83)</f>
        <v>10</v>
      </c>
      <c r="J2448" s="270">
        <f>IF('statement of marks'!DI83="","",'statement of marks'!DI83)</f>
        <v>5</v>
      </c>
      <c r="K2448" s="270">
        <f>IF('statement of marks'!DJ83="","",'statement of marks'!DJ83)</f>
        <v>5</v>
      </c>
      <c r="L2448" s="277">
        <f>IF('statement of marks'!DK83="","",'statement of marks'!DK83)</f>
        <v>10</v>
      </c>
      <c r="M2448" s="270">
        <f>IF('statement of marks'!DM83="","",'statement of marks'!DM83)</f>
        <v>50</v>
      </c>
      <c r="N2448" s="944"/>
      <c r="O2448" s="270">
        <f>IF('statement of marks'!DN83="","",'statement of marks'!DN83)</f>
        <v>20</v>
      </c>
      <c r="P2448" s="277">
        <f>IF('statement of marks'!DO83="","",'statement of marks'!DO83)</f>
        <v>70</v>
      </c>
      <c r="Q2448" s="278">
        <f>IF('statement of marks'!DP83="","",'statement of marks'!DP83)</f>
        <v>100</v>
      </c>
      <c r="R2448" s="270">
        <f>IF('statement of marks'!DQ83="","",'statement of marks'!DQ83)</f>
        <v>70</v>
      </c>
      <c r="S2448" s="944"/>
      <c r="T2448" s="270">
        <f>IF('statement of marks'!DR83="","",'statement of marks'!DR83)</f>
        <v>30</v>
      </c>
      <c r="U2448" s="277">
        <f>IF('statement of marks'!DS83="","",'statement of marks'!DS83)</f>
        <v>100</v>
      </c>
      <c r="V2448" s="279">
        <f>IF('statement of marks'!DT83="","",'statement of marks'!DT83)</f>
        <v>200</v>
      </c>
      <c r="W2448" s="270">
        <f>IF('statement of marks'!DU83="","",'statement of marks'!DU83)</f>
        <v>100</v>
      </c>
      <c r="X2448" s="271" t="str">
        <f>IF('statement of marks'!DV83="","",'statement of marks'!DV83)</f>
        <v>A</v>
      </c>
    </row>
    <row r="2449" spans="1:24" ht="15" customHeight="1">
      <c r="A2449" s="283"/>
      <c r="B2449" s="774" t="str">
        <f>IF('statement of marks'!$DY$3="","",'statement of marks'!$DY$3)</f>
        <v>SOCIAL STUDIES</v>
      </c>
      <c r="C2449" s="784"/>
      <c r="D2449" s="270">
        <f>IF('statement of marks'!DY83="","",'statement of marks'!DY83)</f>
        <v>5</v>
      </c>
      <c r="E2449" s="270">
        <f>IF('statement of marks'!DZ83="","",'statement of marks'!DZ83)</f>
        <v>5</v>
      </c>
      <c r="F2449" s="277">
        <f>IF('statement of marks'!EA83="","",'statement of marks'!EA83)</f>
        <v>10</v>
      </c>
      <c r="G2449" s="270">
        <f>IF('statement of marks'!EB83="","",'statement of marks'!EB83)</f>
        <v>5</v>
      </c>
      <c r="H2449" s="270">
        <f>IF('statement of marks'!EC83="","",'statement of marks'!EC83)</f>
        <v>5</v>
      </c>
      <c r="I2449" s="277">
        <f>IF('statement of marks'!ED83="","",'statement of marks'!ED83)</f>
        <v>10</v>
      </c>
      <c r="J2449" s="270">
        <f>IF('statement of marks'!EE83="","",'statement of marks'!EE83)</f>
        <v>5</v>
      </c>
      <c r="K2449" s="270">
        <f>IF('statement of marks'!EF83="","",'statement of marks'!EF83)</f>
        <v>5</v>
      </c>
      <c r="L2449" s="277">
        <f>IF('statement of marks'!EG83="","",'statement of marks'!EG83)</f>
        <v>10</v>
      </c>
      <c r="M2449" s="270">
        <f>IF('statement of marks'!EI83="","",'statement of marks'!EI83)</f>
        <v>50</v>
      </c>
      <c r="N2449" s="944"/>
      <c r="O2449" s="270">
        <f>IF('statement of marks'!EJ83="","",'statement of marks'!EJ83)</f>
        <v>20</v>
      </c>
      <c r="P2449" s="277">
        <f>IF('statement of marks'!EK83="","",'statement of marks'!EK83)</f>
        <v>70</v>
      </c>
      <c r="Q2449" s="278">
        <f>IF('statement of marks'!EL83="","",'statement of marks'!EL83)</f>
        <v>100</v>
      </c>
      <c r="R2449" s="270">
        <f>IF('statement of marks'!EM83="","",'statement of marks'!EM83)</f>
        <v>70</v>
      </c>
      <c r="S2449" s="944"/>
      <c r="T2449" s="270">
        <f>IF('statement of marks'!EN83="","",'statement of marks'!EN83)</f>
        <v>30</v>
      </c>
      <c r="U2449" s="277">
        <f>IF('statement of marks'!EO83="","",'statement of marks'!EO83)</f>
        <v>100</v>
      </c>
      <c r="V2449" s="279">
        <f>IF('statement of marks'!EP83="","",'statement of marks'!EP83)</f>
        <v>200</v>
      </c>
      <c r="W2449" s="270">
        <f>IF('statement of marks'!EQ83="","",'statement of marks'!EQ83)</f>
        <v>100</v>
      </c>
      <c r="X2449" s="271" t="str">
        <f>IF('statement of marks'!ER83="","",'statement of marks'!ER83)</f>
        <v>A</v>
      </c>
    </row>
    <row r="2450" spans="1:24" ht="15" customHeight="1">
      <c r="A2450" s="283"/>
      <c r="B2450" s="774" t="s">
        <v>173</v>
      </c>
      <c r="C2450" s="784"/>
      <c r="D2450" s="792" t="s">
        <v>168</v>
      </c>
      <c r="E2450" s="792"/>
      <c r="F2450" s="792"/>
      <c r="G2450" s="792" t="s">
        <v>169</v>
      </c>
      <c r="H2450" s="792"/>
      <c r="I2450" s="792"/>
      <c r="J2450" s="792" t="s">
        <v>178</v>
      </c>
      <c r="K2450" s="792"/>
      <c r="L2450" s="792"/>
      <c r="M2450" s="792" t="s">
        <v>170</v>
      </c>
      <c r="N2450" s="792"/>
      <c r="O2450" s="792"/>
      <c r="P2450" s="792"/>
      <c r="Q2450" s="792" t="s">
        <v>223</v>
      </c>
      <c r="R2450" s="792"/>
      <c r="S2450" s="792"/>
      <c r="T2450" s="792"/>
      <c r="U2450" s="280"/>
      <c r="V2450" s="792" t="s">
        <v>218</v>
      </c>
      <c r="W2450" s="792"/>
      <c r="X2450" s="827"/>
    </row>
    <row r="2451" spans="1:24" ht="15" customHeight="1">
      <c r="A2451" s="284"/>
      <c r="B2451" s="828" t="s">
        <v>167</v>
      </c>
      <c r="C2451" s="829"/>
      <c r="D2451" s="830">
        <f>IF('statement of marks'!EU$6="","",'statement of marks'!EU$6)</f>
        <v>20</v>
      </c>
      <c r="E2451" s="830"/>
      <c r="F2451" s="830"/>
      <c r="G2451" s="830">
        <f>IF('statement of marks'!EV$6="","",'statement of marks'!EV$6)</f>
        <v>20</v>
      </c>
      <c r="H2451" s="830"/>
      <c r="I2451" s="830"/>
      <c r="J2451" s="830">
        <f>IF('statement of marks'!EX$6="","",'statement of marks'!EX$6)</f>
        <v>20</v>
      </c>
      <c r="K2451" s="830"/>
      <c r="L2451" s="830"/>
      <c r="M2451" s="830">
        <f>IF('statement of marks'!EW$6="","",'statement of marks'!EW$6)</f>
        <v>20</v>
      </c>
      <c r="N2451" s="830"/>
      <c r="O2451" s="830"/>
      <c r="P2451" s="830"/>
      <c r="Q2451" s="830">
        <f>IF('statement of marks'!EY$6="","",'statement of marks'!EY$6)</f>
        <v>20</v>
      </c>
      <c r="R2451" s="830"/>
      <c r="S2451" s="830"/>
      <c r="T2451" s="830"/>
      <c r="U2451" s="289"/>
      <c r="V2451" s="272">
        <f>IF('statement of marks'!EZ$6="","",'statement of marks'!EZ$6)</f>
        <v>100</v>
      </c>
      <c r="W2451" s="272" t="s">
        <v>222</v>
      </c>
      <c r="X2451" s="276" t="s">
        <v>69</v>
      </c>
    </row>
    <row r="2452" spans="1:24" ht="15" customHeight="1">
      <c r="A2452" s="283"/>
      <c r="B2452" s="774" t="str">
        <f>IF('statement of marks'!$EU$3="","",'statement of marks'!$EU$3)</f>
        <v>WORK EXPERIENCE</v>
      </c>
      <c r="C2452" s="784"/>
      <c r="D2452" s="783">
        <f>IF('statement of marks'!EU83="","",'statement of marks'!EU83)</f>
        <v>20</v>
      </c>
      <c r="E2452" s="783"/>
      <c r="F2452" s="783"/>
      <c r="G2452" s="783">
        <f>IF('statement of marks'!EV83="","",'statement of marks'!EV83)</f>
        <v>20</v>
      </c>
      <c r="H2452" s="783"/>
      <c r="I2452" s="783"/>
      <c r="J2452" s="783">
        <f>IF('statement of marks'!EX83="","",'statement of marks'!EX83)</f>
        <v>20</v>
      </c>
      <c r="K2452" s="783"/>
      <c r="L2452" s="783"/>
      <c r="M2452" s="783">
        <f>IF('statement of marks'!EW83="","",'statement of marks'!EW83)</f>
        <v>20</v>
      </c>
      <c r="N2452" s="783"/>
      <c r="O2452" s="783"/>
      <c r="P2452" s="783"/>
      <c r="Q2452" s="783">
        <f>IF('statement of marks'!EY83="","",'statement of marks'!EY83)</f>
        <v>20</v>
      </c>
      <c r="R2452" s="783"/>
      <c r="S2452" s="783"/>
      <c r="T2452" s="783"/>
      <c r="U2452" s="280"/>
      <c r="V2452" s="280">
        <f>IF('statement of marks'!EZ83="","",'statement of marks'!EZ83)</f>
        <v>100</v>
      </c>
      <c r="W2452" s="280">
        <f>IF('statement of marks'!FA83="","",'statement of marks'!FA83)</f>
        <v>100</v>
      </c>
      <c r="X2452" s="281" t="str">
        <f>IF('statement of marks'!FB83="","",'statement of marks'!FB83)</f>
        <v>A</v>
      </c>
    </row>
    <row r="2453" spans="1:24" ht="15" customHeight="1">
      <c r="A2453" s="283"/>
      <c r="B2453" s="774" t="str">
        <f>IF('statement of marks'!$FE$3="","",'statement of marks'!$FE$3)</f>
        <v>ART EDUCATION</v>
      </c>
      <c r="C2453" s="784"/>
      <c r="D2453" s="783">
        <f>IF('statement of marks'!FE83="","",'statement of marks'!FE83)</f>
        <v>20</v>
      </c>
      <c r="E2453" s="783"/>
      <c r="F2453" s="783"/>
      <c r="G2453" s="783">
        <f>IF('statement of marks'!FF83="","",'statement of marks'!FF83)</f>
        <v>20</v>
      </c>
      <c r="H2453" s="783"/>
      <c r="I2453" s="783"/>
      <c r="J2453" s="783">
        <f>IF('statement of marks'!FH83="","",'statement of marks'!FH83)</f>
        <v>20</v>
      </c>
      <c r="K2453" s="783"/>
      <c r="L2453" s="783"/>
      <c r="M2453" s="783">
        <f>IF('statement of marks'!FG83="","",'statement of marks'!FG83)</f>
        <v>20</v>
      </c>
      <c r="N2453" s="783"/>
      <c r="O2453" s="783"/>
      <c r="P2453" s="783"/>
      <c r="Q2453" s="783">
        <f>IF('statement of marks'!FI83="","",'statement of marks'!FI83)</f>
        <v>20</v>
      </c>
      <c r="R2453" s="783"/>
      <c r="S2453" s="783"/>
      <c r="T2453" s="783"/>
      <c r="U2453" s="280"/>
      <c r="V2453" s="280">
        <f>IF('statement of marks'!FJ83="","",'statement of marks'!FJ83)</f>
        <v>100</v>
      </c>
      <c r="W2453" s="280">
        <f>IF('statement of marks'!FK83="","",'statement of marks'!FK83)</f>
        <v>100</v>
      </c>
      <c r="X2453" s="281" t="str">
        <f>IF('statement of marks'!FL83="","",'statement of marks'!FL83)</f>
        <v>A</v>
      </c>
    </row>
    <row r="2454" spans="1:24" ht="15" customHeight="1">
      <c r="A2454" s="283"/>
      <c r="B2454" s="774" t="str">
        <f>IF('statement of marks'!$FO$3="","",'statement of marks'!$FO$3)</f>
        <v>PHYSICIAL EDUCATION</v>
      </c>
      <c r="C2454" s="784"/>
      <c r="D2454" s="783">
        <f>IF('statement of marks'!FO83="","",'statement of marks'!FO83)</f>
        <v>20</v>
      </c>
      <c r="E2454" s="783"/>
      <c r="F2454" s="783"/>
      <c r="G2454" s="783">
        <f>IF('statement of marks'!FP83="","",'statement of marks'!FP83)</f>
        <v>20</v>
      </c>
      <c r="H2454" s="783"/>
      <c r="I2454" s="783"/>
      <c r="J2454" s="783">
        <f>IF('statement of marks'!FR83="","",'statement of marks'!FR83)</f>
        <v>20</v>
      </c>
      <c r="K2454" s="783"/>
      <c r="L2454" s="783"/>
      <c r="M2454" s="783">
        <f>IF('statement of marks'!FQ83="","",'statement of marks'!FQ83)</f>
        <v>20</v>
      </c>
      <c r="N2454" s="783"/>
      <c r="O2454" s="783"/>
      <c r="P2454" s="783"/>
      <c r="Q2454" s="783">
        <f>IF('statement of marks'!FS83="","",'statement of marks'!FS83)</f>
        <v>20</v>
      </c>
      <c r="R2454" s="783"/>
      <c r="S2454" s="783"/>
      <c r="T2454" s="783"/>
      <c r="U2454" s="280"/>
      <c r="V2454" s="280">
        <f>IF('statement of marks'!FT83="","",'statement of marks'!FT83)</f>
        <v>100</v>
      </c>
      <c r="W2454" s="280">
        <f>IF('statement of marks'!FU83="","",'statement of marks'!FU83)</f>
        <v>100</v>
      </c>
      <c r="X2454" s="281" t="str">
        <f>IF('statement of marks'!FV83="","",'statement of marks'!FV83)</f>
        <v>A</v>
      </c>
    </row>
    <row r="2455" spans="1:24" ht="15" customHeight="1">
      <c r="A2455" s="283"/>
      <c r="B2455" s="771" t="s">
        <v>174</v>
      </c>
      <c r="C2455" s="774"/>
      <c r="D2455" s="792" t="str">
        <f>details!$DZ$3</f>
        <v>AUGUST</v>
      </c>
      <c r="E2455" s="792"/>
      <c r="F2455" s="792"/>
      <c r="G2455" s="792" t="str">
        <f>details!$ED$3</f>
        <v>OCTOBER</v>
      </c>
      <c r="H2455" s="792"/>
      <c r="I2455" s="792"/>
      <c r="J2455" s="792" t="str">
        <f>details!$EL$3</f>
        <v>FEBURARY</v>
      </c>
      <c r="K2455" s="792"/>
      <c r="L2455" s="792"/>
      <c r="M2455" s="792" t="str">
        <f>details!$EH$3</f>
        <v>DECEMBER</v>
      </c>
      <c r="N2455" s="792"/>
      <c r="O2455" s="792"/>
      <c r="P2455" s="792"/>
      <c r="Q2455" s="792" t="str">
        <f>details!$EP$3</f>
        <v>GRAND TOAL</v>
      </c>
      <c r="R2455" s="792"/>
      <c r="S2455" s="792"/>
      <c r="T2455" s="792"/>
      <c r="U2455" s="759" t="s">
        <v>119</v>
      </c>
      <c r="V2455" s="760"/>
      <c r="W2455" s="760"/>
      <c r="X2455" s="761"/>
    </row>
    <row r="2456" spans="1:24" ht="15" customHeight="1">
      <c r="A2456" s="283"/>
      <c r="B2456" s="774" t="s">
        <v>176</v>
      </c>
      <c r="C2456" s="784"/>
      <c r="D2456" s="826" t="str">
        <f>IF(details!EA83="","",details!EA83)</f>
        <v/>
      </c>
      <c r="E2456" s="826"/>
      <c r="F2456" s="826"/>
      <c r="G2456" s="826" t="str">
        <f>IF(details!EE83="","",details!EE83)</f>
        <v/>
      </c>
      <c r="H2456" s="826"/>
      <c r="I2456" s="826"/>
      <c r="J2456" s="826" t="str">
        <f>IF(details!EM83="","",details!EM83)</f>
        <v/>
      </c>
      <c r="K2456" s="826"/>
      <c r="L2456" s="826"/>
      <c r="M2456" s="826" t="str">
        <f>IF(details!EI83="","",details!EI83)</f>
        <v/>
      </c>
      <c r="N2456" s="826"/>
      <c r="O2456" s="826"/>
      <c r="P2456" s="826"/>
      <c r="Q2456" s="826" t="str">
        <f>IF(details!EQ83="","",details!EQ83)</f>
        <v/>
      </c>
      <c r="R2456" s="826"/>
      <c r="S2456" s="826"/>
      <c r="T2456" s="826"/>
      <c r="U2456" s="762">
        <f>'statement of marks'!$HL$108</f>
        <v>45046</v>
      </c>
      <c r="V2456" s="763"/>
      <c r="W2456" s="763"/>
      <c r="X2456" s="764"/>
    </row>
    <row r="2457" spans="1:24" ht="15" customHeight="1">
      <c r="A2457" s="283"/>
      <c r="B2457" s="823" t="s">
        <v>175</v>
      </c>
      <c r="C2457" s="824"/>
      <c r="D2457" s="825" t="str">
        <f>IF(details!DZ83="","",details!DZ83)</f>
        <v/>
      </c>
      <c r="E2457" s="825"/>
      <c r="F2457" s="825"/>
      <c r="G2457" s="825" t="str">
        <f>IF(details!ED83="","",details!ED83)</f>
        <v/>
      </c>
      <c r="H2457" s="825"/>
      <c r="I2457" s="825"/>
      <c r="J2457" s="825" t="str">
        <f>IF(details!EL83="","",details!EL83)</f>
        <v/>
      </c>
      <c r="K2457" s="825"/>
      <c r="L2457" s="825"/>
      <c r="M2457" s="825" t="str">
        <f>IF(details!EH83="","",details!EH83)</f>
        <v/>
      </c>
      <c r="N2457" s="825"/>
      <c r="O2457" s="825"/>
      <c r="P2457" s="825"/>
      <c r="Q2457" s="825" t="str">
        <f>IF(details!EP83="","",details!EP83)</f>
        <v/>
      </c>
      <c r="R2457" s="825"/>
      <c r="S2457" s="825"/>
      <c r="T2457" s="825"/>
      <c r="U2457" s="759"/>
      <c r="V2457" s="760"/>
      <c r="W2457" s="760"/>
      <c r="X2457" s="761"/>
    </row>
    <row r="2458" spans="1:24" ht="15" customHeight="1">
      <c r="A2458" s="816"/>
      <c r="B2458" s="818" t="s">
        <v>235</v>
      </c>
      <c r="C2458" s="819"/>
      <c r="D2458" s="813" t="s">
        <v>190</v>
      </c>
      <c r="E2458" s="813"/>
      <c r="F2458" s="813"/>
      <c r="G2458" s="813" t="s">
        <v>191</v>
      </c>
      <c r="H2458" s="813"/>
      <c r="I2458" s="813"/>
      <c r="J2458" s="813" t="s">
        <v>148</v>
      </c>
      <c r="K2458" s="813"/>
      <c r="L2458" s="813"/>
      <c r="M2458" s="813" t="s">
        <v>224</v>
      </c>
      <c r="N2458" s="813"/>
      <c r="O2458" s="813"/>
      <c r="P2458" s="813"/>
      <c r="Q2458" s="822" t="s">
        <v>196</v>
      </c>
      <c r="R2458" s="822"/>
      <c r="S2458" s="822"/>
      <c r="T2458" s="822"/>
      <c r="U2458" s="813" t="s">
        <v>233</v>
      </c>
      <c r="V2458" s="813"/>
      <c r="W2458" s="813"/>
      <c r="X2458" s="815"/>
    </row>
    <row r="2459" spans="1:24" ht="15" customHeight="1">
      <c r="A2459" s="817"/>
      <c r="B2459" s="820"/>
      <c r="C2459" s="821"/>
      <c r="D2459" s="813">
        <f>'statement of marks'!HJ83</f>
        <v>1200</v>
      </c>
      <c r="E2459" s="813"/>
      <c r="F2459" s="813"/>
      <c r="G2459" s="813">
        <f>'statement of marks'!HK83</f>
        <v>1050</v>
      </c>
      <c r="H2459" s="813"/>
      <c r="I2459" s="813"/>
      <c r="J2459" s="814">
        <f>'statement of marks'!HL83</f>
        <v>87.5</v>
      </c>
      <c r="K2459" s="814"/>
      <c r="L2459" s="814"/>
      <c r="M2459" s="813" t="str">
        <f>'statement of marks'!HO83</f>
        <v>A</v>
      </c>
      <c r="N2459" s="813"/>
      <c r="O2459" s="813"/>
      <c r="P2459" s="813"/>
      <c r="Q2459" s="813">
        <f>'statement of marks'!HN83</f>
        <v>9.9999999999999893</v>
      </c>
      <c r="R2459" s="813"/>
      <c r="S2459" s="813"/>
      <c r="T2459" s="813"/>
      <c r="U2459" s="813" t="str">
        <f>'statement of marks'!HI83</f>
        <v>PASSED</v>
      </c>
      <c r="V2459" s="813"/>
      <c r="W2459" s="813"/>
      <c r="X2459" s="815"/>
    </row>
    <row r="2460" spans="1:24" ht="15" customHeight="1">
      <c r="A2460" s="283"/>
      <c r="B2460" s="811" t="s">
        <v>177</v>
      </c>
      <c r="C2460" s="812"/>
      <c r="D2460" s="792"/>
      <c r="E2460" s="792"/>
      <c r="F2460" s="792"/>
      <c r="G2460" s="792"/>
      <c r="H2460" s="792"/>
      <c r="I2460" s="792"/>
      <c r="J2460" s="792"/>
      <c r="K2460" s="792"/>
      <c r="L2460" s="792"/>
      <c r="M2460" s="792"/>
      <c r="N2460" s="792"/>
      <c r="O2460" s="792"/>
      <c r="P2460" s="792"/>
      <c r="Q2460" s="792"/>
      <c r="R2460" s="792"/>
      <c r="S2460" s="792"/>
      <c r="T2460" s="792"/>
      <c r="U2460" s="793"/>
      <c r="V2460" s="794"/>
      <c r="W2460" s="794"/>
      <c r="X2460" s="804"/>
    </row>
    <row r="2461" spans="1:24" ht="15" customHeight="1">
      <c r="A2461" s="283"/>
      <c r="B2461" s="809" t="s">
        <v>162</v>
      </c>
      <c r="C2461" s="810"/>
      <c r="D2461" s="792"/>
      <c r="E2461" s="792"/>
      <c r="F2461" s="792"/>
      <c r="G2461" s="792"/>
      <c r="H2461" s="792"/>
      <c r="I2461" s="792"/>
      <c r="J2461" s="792"/>
      <c r="K2461" s="792"/>
      <c r="L2461" s="792"/>
      <c r="M2461" s="792"/>
      <c r="N2461" s="792"/>
      <c r="O2461" s="792"/>
      <c r="P2461" s="792"/>
      <c r="Q2461" s="792"/>
      <c r="R2461" s="792"/>
      <c r="S2461" s="792"/>
      <c r="T2461" s="792"/>
      <c r="U2461" s="796"/>
      <c r="V2461" s="797"/>
      <c r="W2461" s="797"/>
      <c r="X2461" s="805"/>
    </row>
    <row r="2462" spans="1:24" ht="15" customHeight="1">
      <c r="A2462" s="283"/>
      <c r="B2462" s="811" t="s">
        <v>163</v>
      </c>
      <c r="C2462" s="812"/>
      <c r="D2462" s="792"/>
      <c r="E2462" s="792"/>
      <c r="F2462" s="792"/>
      <c r="G2462" s="792"/>
      <c r="H2462" s="792"/>
      <c r="I2462" s="792"/>
      <c r="J2462" s="792"/>
      <c r="K2462" s="792"/>
      <c r="L2462" s="792"/>
      <c r="M2462" s="792"/>
      <c r="N2462" s="792"/>
      <c r="O2462" s="792"/>
      <c r="P2462" s="792"/>
      <c r="Q2462" s="793" t="s">
        <v>225</v>
      </c>
      <c r="R2462" s="794"/>
      <c r="S2462" s="794"/>
      <c r="T2462" s="795"/>
      <c r="U2462" s="806"/>
      <c r="V2462" s="807"/>
      <c r="W2462" s="807"/>
      <c r="X2462" s="808"/>
    </row>
    <row r="2463" spans="1:24" ht="15" customHeight="1">
      <c r="A2463" s="283"/>
      <c r="B2463" s="802" t="s">
        <v>164</v>
      </c>
      <c r="C2463" s="803"/>
      <c r="D2463" s="792"/>
      <c r="E2463" s="792"/>
      <c r="F2463" s="792"/>
      <c r="G2463" s="792"/>
      <c r="H2463" s="792"/>
      <c r="I2463" s="792"/>
      <c r="J2463" s="792"/>
      <c r="K2463" s="792"/>
      <c r="L2463" s="792"/>
      <c r="M2463" s="792"/>
      <c r="N2463" s="792"/>
      <c r="O2463" s="792"/>
      <c r="P2463" s="792"/>
      <c r="Q2463" s="796"/>
      <c r="R2463" s="797"/>
      <c r="S2463" s="797"/>
      <c r="T2463" s="798"/>
      <c r="U2463" s="785" t="s">
        <v>164</v>
      </c>
      <c r="V2463" s="785"/>
      <c r="W2463" s="785"/>
      <c r="X2463" s="786"/>
    </row>
    <row r="2464" spans="1:24" ht="15" customHeight="1" thickBot="1">
      <c r="A2464" s="282"/>
      <c r="B2464" s="787" t="s">
        <v>226</v>
      </c>
      <c r="C2464" s="788"/>
      <c r="D2464" s="789"/>
      <c r="E2464" s="789"/>
      <c r="F2464" s="789"/>
      <c r="G2464" s="789"/>
      <c r="H2464" s="789"/>
      <c r="I2464" s="789"/>
      <c r="J2464" s="789"/>
      <c r="K2464" s="789"/>
      <c r="L2464" s="789"/>
      <c r="M2464" s="789"/>
      <c r="N2464" s="789"/>
      <c r="O2464" s="789"/>
      <c r="P2464" s="789"/>
      <c r="Q2464" s="799"/>
      <c r="R2464" s="800"/>
      <c r="S2464" s="800"/>
      <c r="T2464" s="801"/>
      <c r="U2464" s="790" t="s">
        <v>180</v>
      </c>
      <c r="V2464" s="790"/>
      <c r="W2464" s="790"/>
      <c r="X2464" s="791"/>
    </row>
    <row r="2465" spans="1:24" ht="15" customHeight="1">
      <c r="A2465" s="285"/>
      <c r="B2465" s="765" t="s">
        <v>179</v>
      </c>
      <c r="C2465" s="766"/>
      <c r="D2465" s="766"/>
      <c r="E2465" s="766"/>
      <c r="F2465" s="766"/>
      <c r="G2465" s="766"/>
      <c r="H2465" s="766"/>
      <c r="I2465" s="766"/>
      <c r="J2465" s="766"/>
      <c r="K2465" s="766"/>
      <c r="L2465" s="766"/>
      <c r="M2465" s="766"/>
      <c r="N2465" s="766"/>
      <c r="O2465" s="766"/>
      <c r="P2465" s="766"/>
      <c r="Q2465" s="766"/>
      <c r="R2465" s="766"/>
      <c r="S2465" s="766"/>
      <c r="T2465" s="766"/>
      <c r="U2465" s="766"/>
      <c r="V2465" s="766"/>
      <c r="W2465" s="766"/>
      <c r="X2465" s="767"/>
    </row>
    <row r="2466" spans="1:24" ht="15" customHeight="1">
      <c r="A2466" s="283"/>
      <c r="B2466" s="768" t="str">
        <f>IF('statement of marks'!$A$1="","",'statement of marks'!$A$1)</f>
        <v>GOVT. HR. SEC. SCHOOL, MARJEEVI, NIMBAHERA</v>
      </c>
      <c r="C2466" s="769"/>
      <c r="D2466" s="769"/>
      <c r="E2466" s="769"/>
      <c r="F2466" s="769"/>
      <c r="G2466" s="769"/>
      <c r="H2466" s="769"/>
      <c r="I2466" s="769"/>
      <c r="J2466" s="769"/>
      <c r="K2466" s="769"/>
      <c r="L2466" s="769"/>
      <c r="M2466" s="769"/>
      <c r="N2466" s="769"/>
      <c r="O2466" s="769"/>
      <c r="P2466" s="769"/>
      <c r="Q2466" s="769"/>
      <c r="R2466" s="769"/>
      <c r="S2466" s="769"/>
      <c r="T2466" s="769"/>
      <c r="U2466" s="769"/>
      <c r="V2466" s="769"/>
      <c r="W2466" s="769"/>
      <c r="X2466" s="770"/>
    </row>
    <row r="2467" spans="1:24" ht="15" customHeight="1">
      <c r="A2467" s="283"/>
      <c r="B2467" s="771" t="s">
        <v>118</v>
      </c>
      <c r="C2467" s="771"/>
      <c r="D2467" s="771" t="str">
        <f>IF('statement of marks'!$H$3="","",'statement of marks'!$H$3)</f>
        <v>2022-23</v>
      </c>
      <c r="E2467" s="771"/>
      <c r="F2467" s="771"/>
      <c r="G2467" s="771"/>
      <c r="H2467" s="771"/>
      <c r="I2467" s="771"/>
      <c r="J2467" s="771"/>
      <c r="K2467" s="771"/>
      <c r="L2467" s="771"/>
      <c r="M2467" s="771"/>
      <c r="N2467" s="771"/>
      <c r="O2467" s="771"/>
      <c r="P2467" s="771"/>
      <c r="Q2467" s="771"/>
      <c r="R2467" s="771"/>
      <c r="S2467" s="771"/>
      <c r="T2467" s="771"/>
      <c r="U2467" s="771"/>
      <c r="V2467" s="771"/>
      <c r="W2467" s="771"/>
      <c r="X2467" s="772"/>
    </row>
    <row r="2468" spans="1:24" ht="15" customHeight="1">
      <c r="A2468" s="283"/>
      <c r="B2468" s="771" t="s">
        <v>158</v>
      </c>
      <c r="C2468" s="771"/>
      <c r="D2468" s="771" t="str">
        <f>IF('statement of marks'!I84="","",'statement of marks'!I84)</f>
        <v>A78</v>
      </c>
      <c r="E2468" s="771"/>
      <c r="F2468" s="771"/>
      <c r="G2468" s="771"/>
      <c r="H2468" s="771"/>
      <c r="I2468" s="771"/>
      <c r="J2468" s="771"/>
      <c r="K2468" s="771"/>
      <c r="L2468" s="771"/>
      <c r="M2468" s="771"/>
      <c r="N2468" s="771"/>
      <c r="O2468" s="771"/>
      <c r="P2468" s="771"/>
      <c r="Q2468" s="771"/>
      <c r="R2468" s="771"/>
      <c r="S2468" s="771"/>
      <c r="T2468" s="771"/>
      <c r="U2468" s="771"/>
      <c r="V2468" s="771"/>
      <c r="W2468" s="771"/>
      <c r="X2468" s="772"/>
    </row>
    <row r="2469" spans="1:24" ht="15" customHeight="1">
      <c r="A2469" s="283"/>
      <c r="B2469" s="771" t="s">
        <v>20</v>
      </c>
      <c r="C2469" s="771"/>
      <c r="D2469" s="771" t="str">
        <f>IF('statement of marks'!J84="","",'statement of marks'!J84)</f>
        <v>B78</v>
      </c>
      <c r="E2469" s="771"/>
      <c r="F2469" s="771"/>
      <c r="G2469" s="771"/>
      <c r="H2469" s="771"/>
      <c r="I2469" s="771"/>
      <c r="J2469" s="771"/>
      <c r="K2469" s="771"/>
      <c r="L2469" s="771"/>
      <c r="M2469" s="771"/>
      <c r="N2469" s="771"/>
      <c r="O2469" s="771"/>
      <c r="P2469" s="771"/>
      <c r="Q2469" s="771"/>
      <c r="R2469" s="771"/>
      <c r="S2469" s="771"/>
      <c r="T2469" s="771"/>
      <c r="U2469" s="771"/>
      <c r="V2469" s="771"/>
      <c r="W2469" s="771"/>
      <c r="X2469" s="772"/>
    </row>
    <row r="2470" spans="1:24" ht="15" customHeight="1">
      <c r="A2470" s="283"/>
      <c r="B2470" s="773" t="s">
        <v>21</v>
      </c>
      <c r="C2470" s="773"/>
      <c r="D2470" s="773" t="str">
        <f>IF('statement of marks'!K84="","",'statement of marks'!K84)</f>
        <v>C78</v>
      </c>
      <c r="E2470" s="773"/>
      <c r="F2470" s="773"/>
      <c r="G2470" s="771"/>
      <c r="H2470" s="771"/>
      <c r="I2470" s="771"/>
      <c r="J2470" s="771"/>
      <c r="K2470" s="771"/>
      <c r="L2470" s="771"/>
      <c r="M2470" s="771"/>
      <c r="N2470" s="771"/>
      <c r="O2470" s="771"/>
      <c r="P2470" s="771"/>
      <c r="Q2470" s="771"/>
      <c r="R2470" s="771"/>
      <c r="S2470" s="771"/>
      <c r="T2470" s="771"/>
      <c r="U2470" s="771"/>
      <c r="V2470" s="771"/>
      <c r="W2470" s="771"/>
      <c r="X2470" s="772"/>
    </row>
    <row r="2471" spans="1:24" ht="15" customHeight="1">
      <c r="A2471" s="283"/>
      <c r="B2471" s="771" t="s">
        <v>159</v>
      </c>
      <c r="C2471" s="771"/>
      <c r="D2471" s="771" t="str">
        <f>IF('statement of marks'!$G$3="","",'statement of marks'!$G$3)</f>
        <v>6 A</v>
      </c>
      <c r="E2471" s="771"/>
      <c r="F2471" s="774"/>
      <c r="G2471" s="775" t="s">
        <v>160</v>
      </c>
      <c r="H2471" s="775"/>
      <c r="I2471" s="775"/>
      <c r="J2471" s="775">
        <f>IF('statement of marks'!D84="","",'statement of marks'!D84)</f>
        <v>878</v>
      </c>
      <c r="K2471" s="775"/>
      <c r="L2471" s="775"/>
      <c r="M2471" s="776" t="s">
        <v>79</v>
      </c>
      <c r="N2471" s="938"/>
      <c r="O2471" s="775"/>
      <c r="P2471" s="775"/>
      <c r="Q2471" s="775" t="str">
        <f>IF('statement of marks'!F84="","",'statement of marks'!F84)</f>
        <v/>
      </c>
      <c r="R2471" s="775"/>
      <c r="S2471" s="775"/>
      <c r="T2471" s="777"/>
      <c r="U2471" s="778" t="str">
        <f>IF('statement of marks'!$I$3="","",'statement of marks'!$I$3)</f>
        <v>SCHOOL DISE CODE</v>
      </c>
      <c r="V2471" s="779"/>
      <c r="W2471" s="779"/>
      <c r="X2471" s="780"/>
    </row>
    <row r="2472" spans="1:24" ht="15" customHeight="1">
      <c r="A2472" s="283"/>
      <c r="B2472" s="263" t="s">
        <v>172</v>
      </c>
      <c r="C2472" s="264"/>
      <c r="D2472" s="781" t="str">
        <f>IF('statement of marks'!G84="","",'statement of marks'!G84)</f>
        <v/>
      </c>
      <c r="E2472" s="782"/>
      <c r="F2472" s="782"/>
      <c r="G2472" s="834" t="str">
        <f>IF('statement of marks'!H84="","",'statement of marks'!H84)</f>
        <v/>
      </c>
      <c r="H2472" s="834"/>
      <c r="I2472" s="834"/>
      <c r="J2472" s="834"/>
      <c r="K2472" s="834"/>
      <c r="L2472" s="834"/>
      <c r="M2472" s="834"/>
      <c r="N2472" s="834"/>
      <c r="O2472" s="834"/>
      <c r="P2472" s="834"/>
      <c r="Q2472" s="834"/>
      <c r="R2472" s="834"/>
      <c r="S2472" s="834"/>
      <c r="T2472" s="835"/>
      <c r="U2472" s="774" t="str">
        <f>IF('statement of marks'!$J$3="","",'statement of marks'!$J$3)</f>
        <v>08291009401</v>
      </c>
      <c r="V2472" s="784"/>
      <c r="W2472" s="784"/>
      <c r="X2472" s="836"/>
    </row>
    <row r="2473" spans="1:24" ht="15" customHeight="1">
      <c r="A2473" s="283"/>
      <c r="B2473" s="265" t="s">
        <v>161</v>
      </c>
      <c r="C2473" s="266" t="s">
        <v>166</v>
      </c>
      <c r="D2473" s="837" t="s">
        <v>168</v>
      </c>
      <c r="E2473" s="837"/>
      <c r="F2473" s="837"/>
      <c r="G2473" s="837" t="s">
        <v>169</v>
      </c>
      <c r="H2473" s="837"/>
      <c r="I2473" s="837"/>
      <c r="J2473" s="837" t="s">
        <v>170</v>
      </c>
      <c r="K2473" s="837"/>
      <c r="L2473" s="837"/>
      <c r="M2473" s="838" t="s">
        <v>171</v>
      </c>
      <c r="N2473" s="838"/>
      <c r="O2473" s="838"/>
      <c r="P2473" s="838"/>
      <c r="Q2473" s="839" t="s">
        <v>217</v>
      </c>
      <c r="R2473" s="841" t="s">
        <v>91</v>
      </c>
      <c r="S2473" s="841"/>
      <c r="T2473" s="841"/>
      <c r="U2473" s="842"/>
      <c r="V2473" s="783" t="s">
        <v>218</v>
      </c>
      <c r="W2473" s="783"/>
      <c r="X2473" s="831"/>
    </row>
    <row r="2474" spans="1:24" ht="15" customHeight="1">
      <c r="A2474" s="283"/>
      <c r="B2474" s="265"/>
      <c r="C2474" s="266"/>
      <c r="D2474" s="267" t="s">
        <v>219</v>
      </c>
      <c r="E2474" s="267" t="s">
        <v>220</v>
      </c>
      <c r="F2474" s="268" t="s">
        <v>221</v>
      </c>
      <c r="G2474" s="267" t="s">
        <v>219</v>
      </c>
      <c r="H2474" s="267" t="s">
        <v>220</v>
      </c>
      <c r="I2474" s="268" t="s">
        <v>221</v>
      </c>
      <c r="J2474" s="267" t="s">
        <v>219</v>
      </c>
      <c r="K2474" s="267" t="s">
        <v>220</v>
      </c>
      <c r="L2474" s="268" t="s">
        <v>221</v>
      </c>
      <c r="M2474" s="267" t="s">
        <v>219</v>
      </c>
      <c r="N2474" s="943" t="s">
        <v>332</v>
      </c>
      <c r="O2474" s="267" t="s">
        <v>220</v>
      </c>
      <c r="P2474" s="268" t="s">
        <v>221</v>
      </c>
      <c r="Q2474" s="840"/>
      <c r="R2474" s="267" t="s">
        <v>219</v>
      </c>
      <c r="S2474" s="943" t="s">
        <v>332</v>
      </c>
      <c r="T2474" s="267" t="s">
        <v>220</v>
      </c>
      <c r="U2474" s="268" t="s">
        <v>221</v>
      </c>
      <c r="V2474" s="269" t="s">
        <v>26</v>
      </c>
      <c r="W2474" s="270" t="s">
        <v>222</v>
      </c>
      <c r="X2474" s="271" t="s">
        <v>69</v>
      </c>
    </row>
    <row r="2475" spans="1:24" ht="15" customHeight="1">
      <c r="A2475" s="284"/>
      <c r="B2475" s="832" t="s">
        <v>167</v>
      </c>
      <c r="C2475" s="833"/>
      <c r="D2475" s="272">
        <f>IF('statement of marks'!L$6="","",'statement of marks'!L$6)</f>
        <v>5</v>
      </c>
      <c r="E2475" s="272">
        <f>IF('statement of marks'!M$6="","",'statement of marks'!M$6)</f>
        <v>5</v>
      </c>
      <c r="F2475" s="273">
        <f>IF('statement of marks'!N$6="","",'statement of marks'!N$6)</f>
        <v>10</v>
      </c>
      <c r="G2475" s="272">
        <f>IF('statement of marks'!O$6="","",'statement of marks'!O$6)</f>
        <v>5</v>
      </c>
      <c r="H2475" s="272">
        <f>IF('statement of marks'!P$6="","",'statement of marks'!P$6)</f>
        <v>5</v>
      </c>
      <c r="I2475" s="273">
        <f>IF('statement of marks'!Q$6="","",'statement of marks'!Q$6)</f>
        <v>10</v>
      </c>
      <c r="J2475" s="272">
        <f>IF('statement of marks'!R$6="","",'statement of marks'!R$6)</f>
        <v>5</v>
      </c>
      <c r="K2475" s="272">
        <f>IF('statement of marks'!S$6="","",'statement of marks'!S$6)</f>
        <v>5</v>
      </c>
      <c r="L2475" s="273">
        <f>IF('statement of marks'!T$6="","",'statement of marks'!T$6)</f>
        <v>10</v>
      </c>
      <c r="M2475" s="272">
        <f>IF('statement of marks'!V$6="","",'statement of marks'!V$6)</f>
        <v>30</v>
      </c>
      <c r="N2475" s="944">
        <f>IF('statement of marks'!W$6="","",'statement of marks'!W$6)</f>
        <v>30</v>
      </c>
      <c r="O2475" s="272">
        <f>IF('statement of marks'!X$6="","",'statement of marks'!X$6)</f>
        <v>10</v>
      </c>
      <c r="P2475" s="273">
        <f>IF('statement of marks'!Y$6="","",'statement of marks'!Y$6)</f>
        <v>70</v>
      </c>
      <c r="Q2475" s="274">
        <f>IF('statement of marks'!Z$6="","",'statement of marks'!Z$6)</f>
        <v>100</v>
      </c>
      <c r="R2475" s="272">
        <f>IF('statement of marks'!AA$6="","",'statement of marks'!AA$6)</f>
        <v>40</v>
      </c>
      <c r="S2475" s="944">
        <f>IF('statement of marks'!AB$6="","",'statement of marks'!AB$6)</f>
        <v>40</v>
      </c>
      <c r="T2475" s="272">
        <f>IF('statement of marks'!AC$6="","",'statement of marks'!AC$6)</f>
        <v>20</v>
      </c>
      <c r="U2475" s="273">
        <f>IF('statement of marks'!AD$6="","",'statement of marks'!AD$6)</f>
        <v>100</v>
      </c>
      <c r="V2475" s="275">
        <f>IF('statement of marks'!AE$6="","",'statement of marks'!AE$6)</f>
        <v>200</v>
      </c>
      <c r="W2475" s="272" t="str">
        <f>IF('statement of marks'!AF$6="","",'statement of marks'!AF$6)</f>
        <v/>
      </c>
      <c r="X2475" s="276" t="str">
        <f>IF('statement of marks'!AG$6="","",'statement of marks'!AG$6)</f>
        <v/>
      </c>
    </row>
    <row r="2476" spans="1:24" ht="15" customHeight="1">
      <c r="A2476" s="283"/>
      <c r="B2476" s="774" t="str">
        <f>IF('statement of marks'!$L$3="","",'statement of marks'!$L$3)</f>
        <v>HINDI</v>
      </c>
      <c r="C2476" s="784"/>
      <c r="D2476" s="270">
        <f>IF('statement of marks'!L84="","",'statement of marks'!L84)</f>
        <v>5</v>
      </c>
      <c r="E2476" s="270">
        <f>IF('statement of marks'!M84="","",'statement of marks'!M84)</f>
        <v>5</v>
      </c>
      <c r="F2476" s="277">
        <f>IF('statement of marks'!N84="","",'statement of marks'!N84)</f>
        <v>10</v>
      </c>
      <c r="G2476" s="270">
        <f>IF('statement of marks'!O84="","",'statement of marks'!O84)</f>
        <v>5</v>
      </c>
      <c r="H2476" s="270">
        <f>IF('statement of marks'!P84="","",'statement of marks'!P84)</f>
        <v>5</v>
      </c>
      <c r="I2476" s="277">
        <f>IF('statement of marks'!Q84="","",'statement of marks'!Q84)</f>
        <v>10</v>
      </c>
      <c r="J2476" s="270">
        <f>IF('statement of marks'!R84="","",'statement of marks'!R84)</f>
        <v>5</v>
      </c>
      <c r="K2476" s="270">
        <f>IF('statement of marks'!S84="","",'statement of marks'!S84)</f>
        <v>5</v>
      </c>
      <c r="L2476" s="277">
        <f>IF('statement of marks'!T84="","",'statement of marks'!T84)</f>
        <v>10</v>
      </c>
      <c r="M2476" s="270">
        <f>IF('statement of marks'!V84="","",'statement of marks'!V84)</f>
        <v>23</v>
      </c>
      <c r="N2476" s="944">
        <f>IF('statement of marks'!W84="","",'statement of marks'!W84)</f>
        <v>23</v>
      </c>
      <c r="O2476" s="270">
        <f>IF('statement of marks'!X84="","",'statement of marks'!X84)</f>
        <v>3</v>
      </c>
      <c r="P2476" s="277">
        <f>IF('statement of marks'!Y84="","",'statement of marks'!Y84)</f>
        <v>49</v>
      </c>
      <c r="Q2476" s="278">
        <f>IF('statement of marks'!Z84="","",'statement of marks'!Z84)</f>
        <v>79</v>
      </c>
      <c r="R2476" s="270">
        <f>IF('statement of marks'!AA84="","",'statement of marks'!AA84)</f>
        <v>23</v>
      </c>
      <c r="S2476" s="944">
        <f>IF('statement of marks'!AB84="","",'statement of marks'!AB84)</f>
        <v>23</v>
      </c>
      <c r="T2476" s="270">
        <f>IF('statement of marks'!AC84="","",'statement of marks'!AC84)</f>
        <v>20</v>
      </c>
      <c r="U2476" s="277">
        <f>IF('statement of marks'!AD84="","",'statement of marks'!AD84)</f>
        <v>66</v>
      </c>
      <c r="V2476" s="279">
        <f>IF('statement of marks'!AE84="","",'statement of marks'!AE84)</f>
        <v>145</v>
      </c>
      <c r="W2476" s="270">
        <f>IF('statement of marks'!AF84="","",'statement of marks'!AF84)</f>
        <v>73</v>
      </c>
      <c r="X2476" s="271" t="str">
        <f>IF('statement of marks'!AG84="","",'statement of marks'!AG84)</f>
        <v>B</v>
      </c>
    </row>
    <row r="2477" spans="1:24" ht="15" customHeight="1">
      <c r="A2477" s="283"/>
      <c r="B2477" s="774" t="str">
        <f>IF('statement of marks'!$AJ$3="","",'statement of marks'!$AJ$3)</f>
        <v>ENGLISH</v>
      </c>
      <c r="C2477" s="784"/>
      <c r="D2477" s="270">
        <f>IF('statement of marks'!AJ84="","",'statement of marks'!AJ84)</f>
        <v>5</v>
      </c>
      <c r="E2477" s="270">
        <f>IF('statement of marks'!AK84="","",'statement of marks'!AK84)</f>
        <v>5</v>
      </c>
      <c r="F2477" s="277">
        <f>IF('statement of marks'!AL84="","",'statement of marks'!AL84)</f>
        <v>10</v>
      </c>
      <c r="G2477" s="270">
        <f>IF('statement of marks'!AM84="","",'statement of marks'!AM84)</f>
        <v>5</v>
      </c>
      <c r="H2477" s="270">
        <f>IF('statement of marks'!AN84="","",'statement of marks'!AN84)</f>
        <v>5</v>
      </c>
      <c r="I2477" s="277">
        <f>IF('statement of marks'!AO84="","",'statement of marks'!AO84)</f>
        <v>10</v>
      </c>
      <c r="J2477" s="270">
        <f>IF('statement of marks'!AP84="","",'statement of marks'!AP84)</f>
        <v>5</v>
      </c>
      <c r="K2477" s="270">
        <f>IF('statement of marks'!AQ84="","",'statement of marks'!AQ84)</f>
        <v>5</v>
      </c>
      <c r="L2477" s="277">
        <f>IF('statement of marks'!AR84="","",'statement of marks'!AR84)</f>
        <v>10</v>
      </c>
      <c r="M2477" s="270">
        <f>IF('statement of marks'!AT84="","",'statement of marks'!AT84)</f>
        <v>23</v>
      </c>
      <c r="N2477" s="944">
        <f>IF('statement of marks'!AU84="","",'statement of marks'!AU84)</f>
        <v>23</v>
      </c>
      <c r="O2477" s="270">
        <f>IF('statement of marks'!AV84="","",'statement of marks'!AV84)</f>
        <v>3</v>
      </c>
      <c r="P2477" s="277">
        <f>IF('statement of marks'!AW84="","",'statement of marks'!AW84)</f>
        <v>49</v>
      </c>
      <c r="Q2477" s="278">
        <f>IF('statement of marks'!AX84="","",'statement of marks'!AX84)</f>
        <v>79</v>
      </c>
      <c r="R2477" s="270">
        <f>IF('statement of marks'!AY84="","",'statement of marks'!AY84)</f>
        <v>23</v>
      </c>
      <c r="S2477" s="944">
        <f>IF('statement of marks'!AZ84="","",'statement of marks'!AZ84)</f>
        <v>23</v>
      </c>
      <c r="T2477" s="270">
        <f>IF('statement of marks'!BA84="","",'statement of marks'!BA84)</f>
        <v>20</v>
      </c>
      <c r="U2477" s="277">
        <f>IF('statement of marks'!BB84="","",'statement of marks'!BB84)</f>
        <v>66</v>
      </c>
      <c r="V2477" s="279">
        <f>IF('statement of marks'!BC84="","",'statement of marks'!BC84)</f>
        <v>145</v>
      </c>
      <c r="W2477" s="270">
        <f>IF('statement of marks'!BD84="","",'statement of marks'!BD84)</f>
        <v>73</v>
      </c>
      <c r="X2477" s="271" t="str">
        <f>IF('statement of marks'!BE84="","",'statement of marks'!BE84)</f>
        <v>B</v>
      </c>
    </row>
    <row r="2478" spans="1:24" ht="15" customHeight="1">
      <c r="A2478" s="283"/>
      <c r="B2478" s="774" t="str">
        <f>IF('statement of marks'!BH84="s","SANSKRIT",IF('statement of marks'!BH84="u","URDU",IF('statement of marks'!BH84="g","GUJRATI",IF('statement of marks'!BH84="p","PUNJABI",IF('statement of marks'!BH84="sd","fla/kh","THIRD LANGUAGE")))))</f>
        <v>SANSKRIT</v>
      </c>
      <c r="C2478" s="784"/>
      <c r="D2478" s="270">
        <f>IF('statement of marks'!BI84="","",'statement of marks'!BI84)</f>
        <v>5</v>
      </c>
      <c r="E2478" s="270">
        <f>IF('statement of marks'!BJ84="","",'statement of marks'!BJ84)</f>
        <v>5</v>
      </c>
      <c r="F2478" s="277">
        <f>IF('statement of marks'!BK84="","",'statement of marks'!BK84)</f>
        <v>10</v>
      </c>
      <c r="G2478" s="270">
        <f>IF('statement of marks'!BL84="","",'statement of marks'!BL84)</f>
        <v>5</v>
      </c>
      <c r="H2478" s="270">
        <f>IF('statement of marks'!BM84="","",'statement of marks'!BM84)</f>
        <v>5</v>
      </c>
      <c r="I2478" s="277">
        <f>IF('statement of marks'!BN84="","",'statement of marks'!BN84)</f>
        <v>10</v>
      </c>
      <c r="J2478" s="270">
        <f>IF('statement of marks'!BO84="","",'statement of marks'!BO84)</f>
        <v>5</v>
      </c>
      <c r="K2478" s="270">
        <f>IF('statement of marks'!BP84="","",'statement of marks'!BP84)</f>
        <v>5</v>
      </c>
      <c r="L2478" s="277">
        <f>IF('statement of marks'!BQ84="","",'statement of marks'!BQ84)</f>
        <v>10</v>
      </c>
      <c r="M2478" s="270">
        <f>IF('statement of marks'!BS84="","",'statement of marks'!BS84)</f>
        <v>50</v>
      </c>
      <c r="N2478" s="944"/>
      <c r="O2478" s="270">
        <f>IF('statement of marks'!BT84="","",'statement of marks'!BT84)</f>
        <v>20</v>
      </c>
      <c r="P2478" s="277">
        <f>IF('statement of marks'!BU84="","",'statement of marks'!BU84)</f>
        <v>70</v>
      </c>
      <c r="Q2478" s="278">
        <f>IF('statement of marks'!BV84="","",'statement of marks'!BV84)</f>
        <v>100</v>
      </c>
      <c r="R2478" s="270">
        <f>IF('statement of marks'!BW84="","",'statement of marks'!BW84)</f>
        <v>70</v>
      </c>
      <c r="S2478" s="944"/>
      <c r="T2478" s="270">
        <f>IF('statement of marks'!BX84="","",'statement of marks'!BX84)</f>
        <v>30</v>
      </c>
      <c r="U2478" s="277">
        <f>IF('statement of marks'!BY84="","",'statement of marks'!BY84)</f>
        <v>100</v>
      </c>
      <c r="V2478" s="279">
        <f>IF('statement of marks'!BZ84="","",'statement of marks'!BZ84)</f>
        <v>200</v>
      </c>
      <c r="W2478" s="270">
        <f>IF('statement of marks'!CA84="","",'statement of marks'!CA84)</f>
        <v>100</v>
      </c>
      <c r="X2478" s="271" t="str">
        <f>IF('statement of marks'!CB84="","",'statement of marks'!CB84)</f>
        <v>A</v>
      </c>
    </row>
    <row r="2479" spans="1:24" ht="15" customHeight="1">
      <c r="A2479" s="283"/>
      <c r="B2479" s="774" t="str">
        <f>IF('statement of marks'!$CE$3="","",'statement of marks'!$CE$3)</f>
        <v>MATHEMATICS</v>
      </c>
      <c r="C2479" s="784"/>
      <c r="D2479" s="270">
        <f>IF('statement of marks'!CE84="","",'statement of marks'!CE84)</f>
        <v>5</v>
      </c>
      <c r="E2479" s="270">
        <f>IF('statement of marks'!CF84="","",'statement of marks'!CF84)</f>
        <v>5</v>
      </c>
      <c r="F2479" s="277">
        <f>IF('statement of marks'!CG84="","",'statement of marks'!CG84)</f>
        <v>10</v>
      </c>
      <c r="G2479" s="270">
        <f>IF('statement of marks'!CH84="","",'statement of marks'!CH84)</f>
        <v>5</v>
      </c>
      <c r="H2479" s="270">
        <f>IF('statement of marks'!CI84="","",'statement of marks'!CI84)</f>
        <v>5</v>
      </c>
      <c r="I2479" s="277">
        <f>IF('statement of marks'!CJ84="","",'statement of marks'!CJ84)</f>
        <v>10</v>
      </c>
      <c r="J2479" s="270">
        <f>IF('statement of marks'!CK84="","",'statement of marks'!CK84)</f>
        <v>5</v>
      </c>
      <c r="K2479" s="270">
        <f>IF('statement of marks'!CL84="","",'statement of marks'!CL84)</f>
        <v>5</v>
      </c>
      <c r="L2479" s="277">
        <f>IF('statement of marks'!CM84="","",'statement of marks'!CM84)</f>
        <v>10</v>
      </c>
      <c r="M2479" s="270">
        <f>IF('statement of marks'!CO84="","",'statement of marks'!CO84)</f>
        <v>23</v>
      </c>
      <c r="N2479" s="944">
        <f>IF('statement of marks'!CP84="","",'statement of marks'!CP84)</f>
        <v>23</v>
      </c>
      <c r="O2479" s="270">
        <f>IF('statement of marks'!CQ84="","",'statement of marks'!CQ84)</f>
        <v>3</v>
      </c>
      <c r="P2479" s="277">
        <f>IF('statement of marks'!CR84="","",'statement of marks'!CR84)</f>
        <v>49</v>
      </c>
      <c r="Q2479" s="278">
        <f>IF('statement of marks'!CS84="","",'statement of marks'!CS84)</f>
        <v>79</v>
      </c>
      <c r="R2479" s="270">
        <f>IF('statement of marks'!CT84="","",'statement of marks'!CT84)</f>
        <v>23</v>
      </c>
      <c r="S2479" s="944">
        <f>IF('statement of marks'!CU84="","",'statement of marks'!CU84)</f>
        <v>23</v>
      </c>
      <c r="T2479" s="270">
        <f>IF('statement of marks'!CV84="","",'statement of marks'!CV84)</f>
        <v>20</v>
      </c>
      <c r="U2479" s="277">
        <f>IF('statement of marks'!CW84="","",'statement of marks'!CW84)</f>
        <v>66</v>
      </c>
      <c r="V2479" s="279">
        <f>IF('statement of marks'!CX84="","",'statement of marks'!CX84)</f>
        <v>145</v>
      </c>
      <c r="W2479" s="270">
        <f>IF('statement of marks'!CY84="","",'statement of marks'!CY84)</f>
        <v>73</v>
      </c>
      <c r="X2479" s="271" t="str">
        <f>IF('statement of marks'!CZ84="","",'statement of marks'!CZ84)</f>
        <v>B</v>
      </c>
    </row>
    <row r="2480" spans="1:24" ht="15" customHeight="1">
      <c r="A2480" s="283"/>
      <c r="B2480" s="774" t="str">
        <f>IF('statement of marks'!$DC$3="","",'statement of marks'!$DC$3)</f>
        <v>SCIENCE</v>
      </c>
      <c r="C2480" s="784"/>
      <c r="D2480" s="270">
        <f>IF('statement of marks'!DC84="","",'statement of marks'!DC84)</f>
        <v>5</v>
      </c>
      <c r="E2480" s="270">
        <f>IF('statement of marks'!DD84="","",'statement of marks'!DD84)</f>
        <v>5</v>
      </c>
      <c r="F2480" s="277">
        <f>IF('statement of marks'!DE84="","",'statement of marks'!DE84)</f>
        <v>10</v>
      </c>
      <c r="G2480" s="270">
        <f>IF('statement of marks'!DF84="","",'statement of marks'!DF84)</f>
        <v>5</v>
      </c>
      <c r="H2480" s="270">
        <f>IF('statement of marks'!DG84="","",'statement of marks'!DG84)</f>
        <v>5</v>
      </c>
      <c r="I2480" s="277">
        <f>IF('statement of marks'!DH84="","",'statement of marks'!DH84)</f>
        <v>10</v>
      </c>
      <c r="J2480" s="270">
        <f>IF('statement of marks'!DI84="","",'statement of marks'!DI84)</f>
        <v>5</v>
      </c>
      <c r="K2480" s="270">
        <f>IF('statement of marks'!DJ84="","",'statement of marks'!DJ84)</f>
        <v>5</v>
      </c>
      <c r="L2480" s="277">
        <f>IF('statement of marks'!DK84="","",'statement of marks'!DK84)</f>
        <v>10</v>
      </c>
      <c r="M2480" s="270">
        <f>IF('statement of marks'!DM84="","",'statement of marks'!DM84)</f>
        <v>50</v>
      </c>
      <c r="N2480" s="944"/>
      <c r="O2480" s="270">
        <f>IF('statement of marks'!DN84="","",'statement of marks'!DN84)</f>
        <v>20</v>
      </c>
      <c r="P2480" s="277">
        <f>IF('statement of marks'!DO84="","",'statement of marks'!DO84)</f>
        <v>70</v>
      </c>
      <c r="Q2480" s="278">
        <f>IF('statement of marks'!DP84="","",'statement of marks'!DP84)</f>
        <v>100</v>
      </c>
      <c r="R2480" s="270">
        <f>IF('statement of marks'!DQ84="","",'statement of marks'!DQ84)</f>
        <v>70</v>
      </c>
      <c r="S2480" s="944"/>
      <c r="T2480" s="270">
        <f>IF('statement of marks'!DR84="","",'statement of marks'!DR84)</f>
        <v>30</v>
      </c>
      <c r="U2480" s="277">
        <f>IF('statement of marks'!DS84="","",'statement of marks'!DS84)</f>
        <v>100</v>
      </c>
      <c r="V2480" s="279">
        <f>IF('statement of marks'!DT84="","",'statement of marks'!DT84)</f>
        <v>200</v>
      </c>
      <c r="W2480" s="270">
        <f>IF('statement of marks'!DU84="","",'statement of marks'!DU84)</f>
        <v>100</v>
      </c>
      <c r="X2480" s="271" t="str">
        <f>IF('statement of marks'!DV84="","",'statement of marks'!DV84)</f>
        <v>A</v>
      </c>
    </row>
    <row r="2481" spans="1:24" ht="15" customHeight="1">
      <c r="A2481" s="283"/>
      <c r="B2481" s="774" t="str">
        <f>IF('statement of marks'!$DY$3="","",'statement of marks'!$DY$3)</f>
        <v>SOCIAL STUDIES</v>
      </c>
      <c r="C2481" s="784"/>
      <c r="D2481" s="270">
        <f>IF('statement of marks'!DY84="","",'statement of marks'!DY84)</f>
        <v>5</v>
      </c>
      <c r="E2481" s="270">
        <f>IF('statement of marks'!DZ84="","",'statement of marks'!DZ84)</f>
        <v>5</v>
      </c>
      <c r="F2481" s="277">
        <f>IF('statement of marks'!EA84="","",'statement of marks'!EA84)</f>
        <v>10</v>
      </c>
      <c r="G2481" s="270">
        <f>IF('statement of marks'!EB84="","",'statement of marks'!EB84)</f>
        <v>5</v>
      </c>
      <c r="H2481" s="270">
        <f>IF('statement of marks'!EC84="","",'statement of marks'!EC84)</f>
        <v>5</v>
      </c>
      <c r="I2481" s="277">
        <f>IF('statement of marks'!ED84="","",'statement of marks'!ED84)</f>
        <v>10</v>
      </c>
      <c r="J2481" s="270">
        <f>IF('statement of marks'!EE84="","",'statement of marks'!EE84)</f>
        <v>5</v>
      </c>
      <c r="K2481" s="270">
        <f>IF('statement of marks'!EF84="","",'statement of marks'!EF84)</f>
        <v>5</v>
      </c>
      <c r="L2481" s="277">
        <f>IF('statement of marks'!EG84="","",'statement of marks'!EG84)</f>
        <v>10</v>
      </c>
      <c r="M2481" s="270">
        <f>IF('statement of marks'!EI84="","",'statement of marks'!EI84)</f>
        <v>50</v>
      </c>
      <c r="N2481" s="944"/>
      <c r="O2481" s="270">
        <f>IF('statement of marks'!EJ84="","",'statement of marks'!EJ84)</f>
        <v>20</v>
      </c>
      <c r="P2481" s="277">
        <f>IF('statement of marks'!EK84="","",'statement of marks'!EK84)</f>
        <v>70</v>
      </c>
      <c r="Q2481" s="278">
        <f>IF('statement of marks'!EL84="","",'statement of marks'!EL84)</f>
        <v>100</v>
      </c>
      <c r="R2481" s="270">
        <f>IF('statement of marks'!EM84="","",'statement of marks'!EM84)</f>
        <v>70</v>
      </c>
      <c r="S2481" s="944"/>
      <c r="T2481" s="270">
        <f>IF('statement of marks'!EN84="","",'statement of marks'!EN84)</f>
        <v>30</v>
      </c>
      <c r="U2481" s="277">
        <f>IF('statement of marks'!EO84="","",'statement of marks'!EO84)</f>
        <v>100</v>
      </c>
      <c r="V2481" s="279">
        <f>IF('statement of marks'!EP84="","",'statement of marks'!EP84)</f>
        <v>200</v>
      </c>
      <c r="W2481" s="270">
        <f>IF('statement of marks'!EQ84="","",'statement of marks'!EQ84)</f>
        <v>100</v>
      </c>
      <c r="X2481" s="271" t="str">
        <f>IF('statement of marks'!ER84="","",'statement of marks'!ER84)</f>
        <v>A</v>
      </c>
    </row>
    <row r="2482" spans="1:24" ht="15" customHeight="1">
      <c r="A2482" s="283"/>
      <c r="B2482" s="774" t="s">
        <v>173</v>
      </c>
      <c r="C2482" s="784"/>
      <c r="D2482" s="792" t="s">
        <v>168</v>
      </c>
      <c r="E2482" s="792"/>
      <c r="F2482" s="792"/>
      <c r="G2482" s="792" t="s">
        <v>169</v>
      </c>
      <c r="H2482" s="792"/>
      <c r="I2482" s="792"/>
      <c r="J2482" s="792" t="s">
        <v>178</v>
      </c>
      <c r="K2482" s="792"/>
      <c r="L2482" s="792"/>
      <c r="M2482" s="792" t="s">
        <v>170</v>
      </c>
      <c r="N2482" s="792"/>
      <c r="O2482" s="792"/>
      <c r="P2482" s="792"/>
      <c r="Q2482" s="792" t="s">
        <v>223</v>
      </c>
      <c r="R2482" s="792"/>
      <c r="S2482" s="792"/>
      <c r="T2482" s="792"/>
      <c r="U2482" s="280"/>
      <c r="V2482" s="792" t="s">
        <v>218</v>
      </c>
      <c r="W2482" s="792"/>
      <c r="X2482" s="827"/>
    </row>
    <row r="2483" spans="1:24" ht="15" customHeight="1">
      <c r="A2483" s="284"/>
      <c r="B2483" s="828" t="s">
        <v>167</v>
      </c>
      <c r="C2483" s="829"/>
      <c r="D2483" s="830">
        <f>IF('statement of marks'!EU$6="","",'statement of marks'!EU$6)</f>
        <v>20</v>
      </c>
      <c r="E2483" s="830"/>
      <c r="F2483" s="830"/>
      <c r="G2483" s="830">
        <f>IF('statement of marks'!EV$6="","",'statement of marks'!EV$6)</f>
        <v>20</v>
      </c>
      <c r="H2483" s="830"/>
      <c r="I2483" s="830"/>
      <c r="J2483" s="830">
        <f>IF('statement of marks'!EX$6="","",'statement of marks'!EX$6)</f>
        <v>20</v>
      </c>
      <c r="K2483" s="830"/>
      <c r="L2483" s="830"/>
      <c r="M2483" s="830">
        <f>IF('statement of marks'!EW$6="","",'statement of marks'!EW$6)</f>
        <v>20</v>
      </c>
      <c r="N2483" s="830"/>
      <c r="O2483" s="830"/>
      <c r="P2483" s="830"/>
      <c r="Q2483" s="830">
        <f>IF('statement of marks'!EY$6="","",'statement of marks'!EY$6)</f>
        <v>20</v>
      </c>
      <c r="R2483" s="830"/>
      <c r="S2483" s="830"/>
      <c r="T2483" s="830"/>
      <c r="U2483" s="289"/>
      <c r="V2483" s="272">
        <f>IF('statement of marks'!EZ$6="","",'statement of marks'!EZ$6)</f>
        <v>100</v>
      </c>
      <c r="W2483" s="272" t="s">
        <v>222</v>
      </c>
      <c r="X2483" s="276" t="s">
        <v>69</v>
      </c>
    </row>
    <row r="2484" spans="1:24" ht="15" customHeight="1">
      <c r="A2484" s="283"/>
      <c r="B2484" s="774" t="str">
        <f>IF('statement of marks'!$EU$3="","",'statement of marks'!$EU$3)</f>
        <v>WORK EXPERIENCE</v>
      </c>
      <c r="C2484" s="784"/>
      <c r="D2484" s="783">
        <f>IF('statement of marks'!EU84="","",'statement of marks'!EU84)</f>
        <v>20</v>
      </c>
      <c r="E2484" s="783"/>
      <c r="F2484" s="783"/>
      <c r="G2484" s="783">
        <f>IF('statement of marks'!EV84="","",'statement of marks'!EV84)</f>
        <v>20</v>
      </c>
      <c r="H2484" s="783"/>
      <c r="I2484" s="783"/>
      <c r="J2484" s="783">
        <f>IF('statement of marks'!EX84="","",'statement of marks'!EX84)</f>
        <v>20</v>
      </c>
      <c r="K2484" s="783"/>
      <c r="L2484" s="783"/>
      <c r="M2484" s="783">
        <f>IF('statement of marks'!EW84="","",'statement of marks'!EW84)</f>
        <v>20</v>
      </c>
      <c r="N2484" s="783"/>
      <c r="O2484" s="783"/>
      <c r="P2484" s="783"/>
      <c r="Q2484" s="783">
        <f>IF('statement of marks'!EY84="","",'statement of marks'!EY84)</f>
        <v>20</v>
      </c>
      <c r="R2484" s="783"/>
      <c r="S2484" s="783"/>
      <c r="T2484" s="783"/>
      <c r="U2484" s="280"/>
      <c r="V2484" s="280">
        <f>IF('statement of marks'!EZ84="","",'statement of marks'!EZ84)</f>
        <v>100</v>
      </c>
      <c r="W2484" s="280">
        <f>IF('statement of marks'!FA84="","",'statement of marks'!FA84)</f>
        <v>100</v>
      </c>
      <c r="X2484" s="281" t="str">
        <f>IF('statement of marks'!FB84="","",'statement of marks'!FB84)</f>
        <v>A</v>
      </c>
    </row>
    <row r="2485" spans="1:24" ht="15" customHeight="1">
      <c r="A2485" s="283"/>
      <c r="B2485" s="774" t="str">
        <f>IF('statement of marks'!$FE$3="","",'statement of marks'!$FE$3)</f>
        <v>ART EDUCATION</v>
      </c>
      <c r="C2485" s="784"/>
      <c r="D2485" s="783">
        <f>IF('statement of marks'!FE84="","",'statement of marks'!FE84)</f>
        <v>20</v>
      </c>
      <c r="E2485" s="783"/>
      <c r="F2485" s="783"/>
      <c r="G2485" s="783">
        <f>IF('statement of marks'!FF84="","",'statement of marks'!FF84)</f>
        <v>20</v>
      </c>
      <c r="H2485" s="783"/>
      <c r="I2485" s="783"/>
      <c r="J2485" s="783">
        <f>IF('statement of marks'!FH84="","",'statement of marks'!FH84)</f>
        <v>20</v>
      </c>
      <c r="K2485" s="783"/>
      <c r="L2485" s="783"/>
      <c r="M2485" s="783">
        <f>IF('statement of marks'!FG84="","",'statement of marks'!FG84)</f>
        <v>20</v>
      </c>
      <c r="N2485" s="783"/>
      <c r="O2485" s="783"/>
      <c r="P2485" s="783"/>
      <c r="Q2485" s="783">
        <f>IF('statement of marks'!FI84="","",'statement of marks'!FI84)</f>
        <v>20</v>
      </c>
      <c r="R2485" s="783"/>
      <c r="S2485" s="783"/>
      <c r="T2485" s="783"/>
      <c r="U2485" s="280"/>
      <c r="V2485" s="280">
        <f>IF('statement of marks'!FJ84="","",'statement of marks'!FJ84)</f>
        <v>100</v>
      </c>
      <c r="W2485" s="280">
        <f>IF('statement of marks'!FK84="","",'statement of marks'!FK84)</f>
        <v>100</v>
      </c>
      <c r="X2485" s="281" t="str">
        <f>IF('statement of marks'!FL84="","",'statement of marks'!FL84)</f>
        <v>A</v>
      </c>
    </row>
    <row r="2486" spans="1:24" ht="15" customHeight="1">
      <c r="A2486" s="283"/>
      <c r="B2486" s="774" t="str">
        <f>IF('statement of marks'!$FO$3="","",'statement of marks'!$FO$3)</f>
        <v>PHYSICIAL EDUCATION</v>
      </c>
      <c r="C2486" s="784"/>
      <c r="D2486" s="783">
        <f>IF('statement of marks'!FO84="","",'statement of marks'!FO84)</f>
        <v>20</v>
      </c>
      <c r="E2486" s="783"/>
      <c r="F2486" s="783"/>
      <c r="G2486" s="783">
        <f>IF('statement of marks'!FP84="","",'statement of marks'!FP84)</f>
        <v>20</v>
      </c>
      <c r="H2486" s="783"/>
      <c r="I2486" s="783"/>
      <c r="J2486" s="783">
        <f>IF('statement of marks'!FR84="","",'statement of marks'!FR84)</f>
        <v>20</v>
      </c>
      <c r="K2486" s="783"/>
      <c r="L2486" s="783"/>
      <c r="M2486" s="783">
        <f>IF('statement of marks'!FQ84="","",'statement of marks'!FQ84)</f>
        <v>20</v>
      </c>
      <c r="N2486" s="783"/>
      <c r="O2486" s="783"/>
      <c r="P2486" s="783"/>
      <c r="Q2486" s="783">
        <f>IF('statement of marks'!FS84="","",'statement of marks'!FS84)</f>
        <v>20</v>
      </c>
      <c r="R2486" s="783"/>
      <c r="S2486" s="783"/>
      <c r="T2486" s="783"/>
      <c r="U2486" s="280"/>
      <c r="V2486" s="280">
        <f>IF('statement of marks'!FT84="","",'statement of marks'!FT84)</f>
        <v>100</v>
      </c>
      <c r="W2486" s="280">
        <f>IF('statement of marks'!FU84="","",'statement of marks'!FU84)</f>
        <v>100</v>
      </c>
      <c r="X2486" s="281" t="str">
        <f>IF('statement of marks'!FV84="","",'statement of marks'!FV84)</f>
        <v>A</v>
      </c>
    </row>
    <row r="2487" spans="1:24" ht="15" customHeight="1">
      <c r="A2487" s="283"/>
      <c r="B2487" s="771" t="s">
        <v>174</v>
      </c>
      <c r="C2487" s="774"/>
      <c r="D2487" s="792" t="str">
        <f>details!$DZ$3</f>
        <v>AUGUST</v>
      </c>
      <c r="E2487" s="792"/>
      <c r="F2487" s="792"/>
      <c r="G2487" s="792" t="str">
        <f>details!$ED$3</f>
        <v>OCTOBER</v>
      </c>
      <c r="H2487" s="792"/>
      <c r="I2487" s="792"/>
      <c r="J2487" s="792" t="str">
        <f>details!$EL$3</f>
        <v>FEBURARY</v>
      </c>
      <c r="K2487" s="792"/>
      <c r="L2487" s="792"/>
      <c r="M2487" s="792" t="str">
        <f>details!$EH$3</f>
        <v>DECEMBER</v>
      </c>
      <c r="N2487" s="792"/>
      <c r="O2487" s="792"/>
      <c r="P2487" s="792"/>
      <c r="Q2487" s="792" t="str">
        <f>details!$EP$3</f>
        <v>GRAND TOAL</v>
      </c>
      <c r="R2487" s="792"/>
      <c r="S2487" s="792"/>
      <c r="T2487" s="792"/>
      <c r="U2487" s="759" t="s">
        <v>119</v>
      </c>
      <c r="V2487" s="760"/>
      <c r="W2487" s="760"/>
      <c r="X2487" s="761"/>
    </row>
    <row r="2488" spans="1:24" ht="15" customHeight="1">
      <c r="A2488" s="283"/>
      <c r="B2488" s="774" t="s">
        <v>176</v>
      </c>
      <c r="C2488" s="784"/>
      <c r="D2488" s="826" t="str">
        <f>IF(details!EA84="","",details!EA84)</f>
        <v/>
      </c>
      <c r="E2488" s="826"/>
      <c r="F2488" s="826"/>
      <c r="G2488" s="826" t="str">
        <f>IF(details!EE84="","",details!EE84)</f>
        <v/>
      </c>
      <c r="H2488" s="826"/>
      <c r="I2488" s="826"/>
      <c r="J2488" s="826" t="str">
        <f>IF(details!EM84="","",details!EM84)</f>
        <v/>
      </c>
      <c r="K2488" s="826"/>
      <c r="L2488" s="826"/>
      <c r="M2488" s="826" t="str">
        <f>IF(details!EI84="","",details!EI84)</f>
        <v/>
      </c>
      <c r="N2488" s="826"/>
      <c r="O2488" s="826"/>
      <c r="P2488" s="826"/>
      <c r="Q2488" s="826" t="str">
        <f>IF(details!EQ84="","",details!EQ84)</f>
        <v/>
      </c>
      <c r="R2488" s="826"/>
      <c r="S2488" s="826"/>
      <c r="T2488" s="826"/>
      <c r="U2488" s="762">
        <f>'statement of marks'!$HL$108</f>
        <v>45046</v>
      </c>
      <c r="V2488" s="763"/>
      <c r="W2488" s="763"/>
      <c r="X2488" s="764"/>
    </row>
    <row r="2489" spans="1:24" ht="15" customHeight="1">
      <c r="A2489" s="283"/>
      <c r="B2489" s="823" t="s">
        <v>175</v>
      </c>
      <c r="C2489" s="824"/>
      <c r="D2489" s="825" t="str">
        <f>IF(details!DZ84="","",details!DZ84)</f>
        <v/>
      </c>
      <c r="E2489" s="825"/>
      <c r="F2489" s="825"/>
      <c r="G2489" s="825" t="str">
        <f>IF(details!ED84="","",details!ED84)</f>
        <v/>
      </c>
      <c r="H2489" s="825"/>
      <c r="I2489" s="825"/>
      <c r="J2489" s="825" t="str">
        <f>IF(details!EL84="","",details!EL84)</f>
        <v/>
      </c>
      <c r="K2489" s="825"/>
      <c r="L2489" s="825"/>
      <c r="M2489" s="825" t="str">
        <f>IF(details!EH84="","",details!EH84)</f>
        <v/>
      </c>
      <c r="N2489" s="825"/>
      <c r="O2489" s="825"/>
      <c r="P2489" s="825"/>
      <c r="Q2489" s="825" t="str">
        <f>IF(details!EP84="","",details!EP84)</f>
        <v/>
      </c>
      <c r="R2489" s="825"/>
      <c r="S2489" s="825"/>
      <c r="T2489" s="825"/>
      <c r="U2489" s="759"/>
      <c r="V2489" s="760"/>
      <c r="W2489" s="760"/>
      <c r="X2489" s="761"/>
    </row>
    <row r="2490" spans="1:24" ht="15" customHeight="1">
      <c r="A2490" s="816"/>
      <c r="B2490" s="818" t="s">
        <v>235</v>
      </c>
      <c r="C2490" s="819"/>
      <c r="D2490" s="813" t="s">
        <v>190</v>
      </c>
      <c r="E2490" s="813"/>
      <c r="F2490" s="813"/>
      <c r="G2490" s="813" t="s">
        <v>191</v>
      </c>
      <c r="H2490" s="813"/>
      <c r="I2490" s="813"/>
      <c r="J2490" s="813" t="s">
        <v>148</v>
      </c>
      <c r="K2490" s="813"/>
      <c r="L2490" s="813"/>
      <c r="M2490" s="813" t="s">
        <v>224</v>
      </c>
      <c r="N2490" s="813"/>
      <c r="O2490" s="813"/>
      <c r="P2490" s="813"/>
      <c r="Q2490" s="822" t="s">
        <v>196</v>
      </c>
      <c r="R2490" s="822"/>
      <c r="S2490" s="822"/>
      <c r="T2490" s="822"/>
      <c r="U2490" s="813" t="s">
        <v>233</v>
      </c>
      <c r="V2490" s="813"/>
      <c r="W2490" s="813"/>
      <c r="X2490" s="815"/>
    </row>
    <row r="2491" spans="1:24" ht="15" customHeight="1">
      <c r="A2491" s="817"/>
      <c r="B2491" s="820"/>
      <c r="C2491" s="821"/>
      <c r="D2491" s="813">
        <f>'statement of marks'!HJ84</f>
        <v>1200</v>
      </c>
      <c r="E2491" s="813"/>
      <c r="F2491" s="813"/>
      <c r="G2491" s="813">
        <f>'statement of marks'!HK84</f>
        <v>1035</v>
      </c>
      <c r="H2491" s="813"/>
      <c r="I2491" s="813"/>
      <c r="J2491" s="814">
        <f>'statement of marks'!HL84</f>
        <v>86.25</v>
      </c>
      <c r="K2491" s="814"/>
      <c r="L2491" s="814"/>
      <c r="M2491" s="813" t="str">
        <f>'statement of marks'!HO84</f>
        <v>A</v>
      </c>
      <c r="N2491" s="813"/>
      <c r="O2491" s="813"/>
      <c r="P2491" s="813"/>
      <c r="Q2491" s="813">
        <f>'statement of marks'!HN84</f>
        <v>10.999999999999988</v>
      </c>
      <c r="R2491" s="813"/>
      <c r="S2491" s="813"/>
      <c r="T2491" s="813"/>
      <c r="U2491" s="813" t="str">
        <f>'statement of marks'!HI84</f>
        <v>PASSED</v>
      </c>
      <c r="V2491" s="813"/>
      <c r="W2491" s="813"/>
      <c r="X2491" s="815"/>
    </row>
    <row r="2492" spans="1:24" ht="15" customHeight="1">
      <c r="A2492" s="283"/>
      <c r="B2492" s="811" t="s">
        <v>177</v>
      </c>
      <c r="C2492" s="812"/>
      <c r="D2492" s="792"/>
      <c r="E2492" s="792"/>
      <c r="F2492" s="792"/>
      <c r="G2492" s="792"/>
      <c r="H2492" s="792"/>
      <c r="I2492" s="792"/>
      <c r="J2492" s="792"/>
      <c r="K2492" s="792"/>
      <c r="L2492" s="792"/>
      <c r="M2492" s="792"/>
      <c r="N2492" s="792"/>
      <c r="O2492" s="792"/>
      <c r="P2492" s="792"/>
      <c r="Q2492" s="792"/>
      <c r="R2492" s="792"/>
      <c r="S2492" s="792"/>
      <c r="T2492" s="792"/>
      <c r="U2492" s="793"/>
      <c r="V2492" s="794"/>
      <c r="W2492" s="794"/>
      <c r="X2492" s="804"/>
    </row>
    <row r="2493" spans="1:24" ht="15" customHeight="1">
      <c r="A2493" s="283"/>
      <c r="B2493" s="809" t="s">
        <v>162</v>
      </c>
      <c r="C2493" s="810"/>
      <c r="D2493" s="792"/>
      <c r="E2493" s="792"/>
      <c r="F2493" s="792"/>
      <c r="G2493" s="792"/>
      <c r="H2493" s="792"/>
      <c r="I2493" s="792"/>
      <c r="J2493" s="792"/>
      <c r="K2493" s="792"/>
      <c r="L2493" s="792"/>
      <c r="M2493" s="792"/>
      <c r="N2493" s="792"/>
      <c r="O2493" s="792"/>
      <c r="P2493" s="792"/>
      <c r="Q2493" s="792"/>
      <c r="R2493" s="792"/>
      <c r="S2493" s="792"/>
      <c r="T2493" s="792"/>
      <c r="U2493" s="796"/>
      <c r="V2493" s="797"/>
      <c r="W2493" s="797"/>
      <c r="X2493" s="805"/>
    </row>
    <row r="2494" spans="1:24" ht="15" customHeight="1">
      <c r="A2494" s="283"/>
      <c r="B2494" s="811" t="s">
        <v>163</v>
      </c>
      <c r="C2494" s="812"/>
      <c r="D2494" s="792"/>
      <c r="E2494" s="792"/>
      <c r="F2494" s="792"/>
      <c r="G2494" s="792"/>
      <c r="H2494" s="792"/>
      <c r="I2494" s="792"/>
      <c r="J2494" s="792"/>
      <c r="K2494" s="792"/>
      <c r="L2494" s="792"/>
      <c r="M2494" s="792"/>
      <c r="N2494" s="792"/>
      <c r="O2494" s="792"/>
      <c r="P2494" s="792"/>
      <c r="Q2494" s="793" t="s">
        <v>225</v>
      </c>
      <c r="R2494" s="794"/>
      <c r="S2494" s="794"/>
      <c r="T2494" s="795"/>
      <c r="U2494" s="806"/>
      <c r="V2494" s="807"/>
      <c r="W2494" s="807"/>
      <c r="X2494" s="808"/>
    </row>
    <row r="2495" spans="1:24" ht="15" customHeight="1">
      <c r="A2495" s="283"/>
      <c r="B2495" s="802" t="s">
        <v>164</v>
      </c>
      <c r="C2495" s="803"/>
      <c r="D2495" s="792"/>
      <c r="E2495" s="792"/>
      <c r="F2495" s="792"/>
      <c r="G2495" s="792"/>
      <c r="H2495" s="792"/>
      <c r="I2495" s="792"/>
      <c r="J2495" s="792"/>
      <c r="K2495" s="792"/>
      <c r="L2495" s="792"/>
      <c r="M2495" s="792"/>
      <c r="N2495" s="792"/>
      <c r="O2495" s="792"/>
      <c r="P2495" s="792"/>
      <c r="Q2495" s="796"/>
      <c r="R2495" s="797"/>
      <c r="S2495" s="797"/>
      <c r="T2495" s="798"/>
      <c r="U2495" s="785" t="s">
        <v>164</v>
      </c>
      <c r="V2495" s="785"/>
      <c r="W2495" s="785"/>
      <c r="X2495" s="786"/>
    </row>
    <row r="2496" spans="1:24" ht="15" customHeight="1" thickBot="1">
      <c r="A2496" s="282"/>
      <c r="B2496" s="787" t="s">
        <v>226</v>
      </c>
      <c r="C2496" s="788"/>
      <c r="D2496" s="789"/>
      <c r="E2496" s="789"/>
      <c r="F2496" s="789"/>
      <c r="G2496" s="789"/>
      <c r="H2496" s="789"/>
      <c r="I2496" s="789"/>
      <c r="J2496" s="789"/>
      <c r="K2496" s="789"/>
      <c r="L2496" s="789"/>
      <c r="M2496" s="789"/>
      <c r="N2496" s="789"/>
      <c r="O2496" s="789"/>
      <c r="P2496" s="789"/>
      <c r="Q2496" s="799"/>
      <c r="R2496" s="800"/>
      <c r="S2496" s="800"/>
      <c r="T2496" s="801"/>
      <c r="U2496" s="790" t="s">
        <v>180</v>
      </c>
      <c r="V2496" s="790"/>
      <c r="W2496" s="790"/>
      <c r="X2496" s="791"/>
    </row>
    <row r="2497" spans="1:24" ht="15" customHeight="1">
      <c r="A2497" s="285"/>
      <c r="B2497" s="765" t="s">
        <v>179</v>
      </c>
      <c r="C2497" s="766"/>
      <c r="D2497" s="766"/>
      <c r="E2497" s="766"/>
      <c r="F2497" s="766"/>
      <c r="G2497" s="766"/>
      <c r="H2497" s="766"/>
      <c r="I2497" s="766"/>
      <c r="J2497" s="766"/>
      <c r="K2497" s="766"/>
      <c r="L2497" s="766"/>
      <c r="M2497" s="766"/>
      <c r="N2497" s="766"/>
      <c r="O2497" s="766"/>
      <c r="P2497" s="766"/>
      <c r="Q2497" s="766"/>
      <c r="R2497" s="766"/>
      <c r="S2497" s="766"/>
      <c r="T2497" s="766"/>
      <c r="U2497" s="766"/>
      <c r="V2497" s="766"/>
      <c r="W2497" s="766"/>
      <c r="X2497" s="767"/>
    </row>
    <row r="2498" spans="1:24" ht="15" customHeight="1">
      <c r="A2498" s="283"/>
      <c r="B2498" s="768" t="str">
        <f>IF('statement of marks'!$A$1="","",'statement of marks'!$A$1)</f>
        <v>GOVT. HR. SEC. SCHOOL, MARJEEVI, NIMBAHERA</v>
      </c>
      <c r="C2498" s="769"/>
      <c r="D2498" s="769"/>
      <c r="E2498" s="769"/>
      <c r="F2498" s="769"/>
      <c r="G2498" s="769"/>
      <c r="H2498" s="769"/>
      <c r="I2498" s="769"/>
      <c r="J2498" s="769"/>
      <c r="K2498" s="769"/>
      <c r="L2498" s="769"/>
      <c r="M2498" s="769"/>
      <c r="N2498" s="769"/>
      <c r="O2498" s="769"/>
      <c r="P2498" s="769"/>
      <c r="Q2498" s="769"/>
      <c r="R2498" s="769"/>
      <c r="S2498" s="769"/>
      <c r="T2498" s="769"/>
      <c r="U2498" s="769"/>
      <c r="V2498" s="769"/>
      <c r="W2498" s="769"/>
      <c r="X2498" s="770"/>
    </row>
    <row r="2499" spans="1:24" ht="15" customHeight="1">
      <c r="A2499" s="283"/>
      <c r="B2499" s="771" t="s">
        <v>118</v>
      </c>
      <c r="C2499" s="771"/>
      <c r="D2499" s="771" t="str">
        <f>IF('statement of marks'!$H$3="","",'statement of marks'!$H$3)</f>
        <v>2022-23</v>
      </c>
      <c r="E2499" s="771"/>
      <c r="F2499" s="771"/>
      <c r="G2499" s="771"/>
      <c r="H2499" s="771"/>
      <c r="I2499" s="771"/>
      <c r="J2499" s="771"/>
      <c r="K2499" s="771"/>
      <c r="L2499" s="771"/>
      <c r="M2499" s="771"/>
      <c r="N2499" s="771"/>
      <c r="O2499" s="771"/>
      <c r="P2499" s="771"/>
      <c r="Q2499" s="771"/>
      <c r="R2499" s="771"/>
      <c r="S2499" s="771"/>
      <c r="T2499" s="771"/>
      <c r="U2499" s="771"/>
      <c r="V2499" s="771"/>
      <c r="W2499" s="771"/>
      <c r="X2499" s="772"/>
    </row>
    <row r="2500" spans="1:24" ht="15" customHeight="1">
      <c r="A2500" s="283"/>
      <c r="B2500" s="771" t="s">
        <v>158</v>
      </c>
      <c r="C2500" s="771"/>
      <c r="D2500" s="771" t="str">
        <f>IF('statement of marks'!I85="","",'statement of marks'!I85)</f>
        <v>A79</v>
      </c>
      <c r="E2500" s="771"/>
      <c r="F2500" s="771"/>
      <c r="G2500" s="771"/>
      <c r="H2500" s="771"/>
      <c r="I2500" s="771"/>
      <c r="J2500" s="771"/>
      <c r="K2500" s="771"/>
      <c r="L2500" s="771"/>
      <c r="M2500" s="771"/>
      <c r="N2500" s="771"/>
      <c r="O2500" s="771"/>
      <c r="P2500" s="771"/>
      <c r="Q2500" s="771"/>
      <c r="R2500" s="771"/>
      <c r="S2500" s="771"/>
      <c r="T2500" s="771"/>
      <c r="U2500" s="771"/>
      <c r="V2500" s="771"/>
      <c r="W2500" s="771"/>
      <c r="X2500" s="772"/>
    </row>
    <row r="2501" spans="1:24" ht="15" customHeight="1">
      <c r="A2501" s="283"/>
      <c r="B2501" s="771" t="s">
        <v>20</v>
      </c>
      <c r="C2501" s="771"/>
      <c r="D2501" s="771" t="str">
        <f>IF('statement of marks'!J85="","",'statement of marks'!J85)</f>
        <v>B79</v>
      </c>
      <c r="E2501" s="771"/>
      <c r="F2501" s="771"/>
      <c r="G2501" s="771"/>
      <c r="H2501" s="771"/>
      <c r="I2501" s="771"/>
      <c r="J2501" s="771"/>
      <c r="K2501" s="771"/>
      <c r="L2501" s="771"/>
      <c r="M2501" s="771"/>
      <c r="N2501" s="771"/>
      <c r="O2501" s="771"/>
      <c r="P2501" s="771"/>
      <c r="Q2501" s="771"/>
      <c r="R2501" s="771"/>
      <c r="S2501" s="771"/>
      <c r="T2501" s="771"/>
      <c r="U2501" s="771"/>
      <c r="V2501" s="771"/>
      <c r="W2501" s="771"/>
      <c r="X2501" s="772"/>
    </row>
    <row r="2502" spans="1:24" ht="15" customHeight="1">
      <c r="A2502" s="283"/>
      <c r="B2502" s="773" t="s">
        <v>21</v>
      </c>
      <c r="C2502" s="773"/>
      <c r="D2502" s="773" t="str">
        <f>IF('statement of marks'!K85="","",'statement of marks'!K85)</f>
        <v>C79</v>
      </c>
      <c r="E2502" s="773"/>
      <c r="F2502" s="773"/>
      <c r="G2502" s="771"/>
      <c r="H2502" s="771"/>
      <c r="I2502" s="771"/>
      <c r="J2502" s="771"/>
      <c r="K2502" s="771"/>
      <c r="L2502" s="771"/>
      <c r="M2502" s="771"/>
      <c r="N2502" s="771"/>
      <c r="O2502" s="771"/>
      <c r="P2502" s="771"/>
      <c r="Q2502" s="771"/>
      <c r="R2502" s="771"/>
      <c r="S2502" s="771"/>
      <c r="T2502" s="771"/>
      <c r="U2502" s="771"/>
      <c r="V2502" s="771"/>
      <c r="W2502" s="771"/>
      <c r="X2502" s="772"/>
    </row>
    <row r="2503" spans="1:24" ht="15" customHeight="1">
      <c r="A2503" s="283"/>
      <c r="B2503" s="771" t="s">
        <v>159</v>
      </c>
      <c r="C2503" s="771"/>
      <c r="D2503" s="771" t="str">
        <f>IF('statement of marks'!$G$3="","",'statement of marks'!$G$3)</f>
        <v>6 A</v>
      </c>
      <c r="E2503" s="771"/>
      <c r="F2503" s="774"/>
      <c r="G2503" s="775" t="s">
        <v>160</v>
      </c>
      <c r="H2503" s="775"/>
      <c r="I2503" s="775"/>
      <c r="J2503" s="775">
        <f>IF('statement of marks'!D85="","",'statement of marks'!D85)</f>
        <v>879</v>
      </c>
      <c r="K2503" s="775"/>
      <c r="L2503" s="775"/>
      <c r="M2503" s="776" t="s">
        <v>79</v>
      </c>
      <c r="N2503" s="938"/>
      <c r="O2503" s="775"/>
      <c r="P2503" s="775"/>
      <c r="Q2503" s="775" t="str">
        <f>IF('statement of marks'!F85="","",'statement of marks'!F85)</f>
        <v/>
      </c>
      <c r="R2503" s="775"/>
      <c r="S2503" s="775"/>
      <c r="T2503" s="777"/>
      <c r="U2503" s="778" t="str">
        <f>IF('statement of marks'!$I$3="","",'statement of marks'!$I$3)</f>
        <v>SCHOOL DISE CODE</v>
      </c>
      <c r="V2503" s="779"/>
      <c r="W2503" s="779"/>
      <c r="X2503" s="780"/>
    </row>
    <row r="2504" spans="1:24" ht="15" customHeight="1">
      <c r="A2504" s="283"/>
      <c r="B2504" s="263" t="s">
        <v>172</v>
      </c>
      <c r="C2504" s="264"/>
      <c r="D2504" s="781" t="str">
        <f>IF('statement of marks'!G85="","",'statement of marks'!G85)</f>
        <v/>
      </c>
      <c r="E2504" s="782"/>
      <c r="F2504" s="782"/>
      <c r="G2504" s="834" t="str">
        <f>IF('statement of marks'!H85="","",'statement of marks'!H85)</f>
        <v/>
      </c>
      <c r="H2504" s="834"/>
      <c r="I2504" s="834"/>
      <c r="J2504" s="834"/>
      <c r="K2504" s="834"/>
      <c r="L2504" s="834"/>
      <c r="M2504" s="834"/>
      <c r="N2504" s="834"/>
      <c r="O2504" s="834"/>
      <c r="P2504" s="834"/>
      <c r="Q2504" s="834"/>
      <c r="R2504" s="834"/>
      <c r="S2504" s="834"/>
      <c r="T2504" s="835"/>
      <c r="U2504" s="774" t="str">
        <f>IF('statement of marks'!$J$3="","",'statement of marks'!$J$3)</f>
        <v>08291009401</v>
      </c>
      <c r="V2504" s="784"/>
      <c r="W2504" s="784"/>
      <c r="X2504" s="836"/>
    </row>
    <row r="2505" spans="1:24" ht="15" customHeight="1">
      <c r="A2505" s="283"/>
      <c r="B2505" s="265" t="s">
        <v>161</v>
      </c>
      <c r="C2505" s="266" t="s">
        <v>166</v>
      </c>
      <c r="D2505" s="837" t="s">
        <v>168</v>
      </c>
      <c r="E2505" s="837"/>
      <c r="F2505" s="837"/>
      <c r="G2505" s="837" t="s">
        <v>169</v>
      </c>
      <c r="H2505" s="837"/>
      <c r="I2505" s="837"/>
      <c r="J2505" s="837" t="s">
        <v>170</v>
      </c>
      <c r="K2505" s="837"/>
      <c r="L2505" s="837"/>
      <c r="M2505" s="838" t="s">
        <v>171</v>
      </c>
      <c r="N2505" s="838"/>
      <c r="O2505" s="838"/>
      <c r="P2505" s="838"/>
      <c r="Q2505" s="839" t="s">
        <v>217</v>
      </c>
      <c r="R2505" s="841" t="s">
        <v>91</v>
      </c>
      <c r="S2505" s="841"/>
      <c r="T2505" s="841"/>
      <c r="U2505" s="842"/>
      <c r="V2505" s="783" t="s">
        <v>218</v>
      </c>
      <c r="W2505" s="783"/>
      <c r="X2505" s="831"/>
    </row>
    <row r="2506" spans="1:24" ht="15" customHeight="1">
      <c r="A2506" s="283"/>
      <c r="B2506" s="265"/>
      <c r="C2506" s="266"/>
      <c r="D2506" s="267" t="s">
        <v>219</v>
      </c>
      <c r="E2506" s="267" t="s">
        <v>220</v>
      </c>
      <c r="F2506" s="268" t="s">
        <v>221</v>
      </c>
      <c r="G2506" s="267" t="s">
        <v>219</v>
      </c>
      <c r="H2506" s="267" t="s">
        <v>220</v>
      </c>
      <c r="I2506" s="268" t="s">
        <v>221</v>
      </c>
      <c r="J2506" s="267" t="s">
        <v>219</v>
      </c>
      <c r="K2506" s="267" t="s">
        <v>220</v>
      </c>
      <c r="L2506" s="268" t="s">
        <v>221</v>
      </c>
      <c r="M2506" s="267" t="s">
        <v>219</v>
      </c>
      <c r="N2506" s="943" t="s">
        <v>332</v>
      </c>
      <c r="O2506" s="267" t="s">
        <v>220</v>
      </c>
      <c r="P2506" s="268" t="s">
        <v>221</v>
      </c>
      <c r="Q2506" s="840"/>
      <c r="R2506" s="267" t="s">
        <v>219</v>
      </c>
      <c r="S2506" s="943" t="s">
        <v>332</v>
      </c>
      <c r="T2506" s="267" t="s">
        <v>220</v>
      </c>
      <c r="U2506" s="268" t="s">
        <v>221</v>
      </c>
      <c r="V2506" s="269" t="s">
        <v>26</v>
      </c>
      <c r="W2506" s="270" t="s">
        <v>222</v>
      </c>
      <c r="X2506" s="271" t="s">
        <v>69</v>
      </c>
    </row>
    <row r="2507" spans="1:24" ht="15" customHeight="1">
      <c r="A2507" s="284"/>
      <c r="B2507" s="832" t="s">
        <v>167</v>
      </c>
      <c r="C2507" s="833"/>
      <c r="D2507" s="272">
        <f>IF('statement of marks'!L$6="","",'statement of marks'!L$6)</f>
        <v>5</v>
      </c>
      <c r="E2507" s="272">
        <f>IF('statement of marks'!M$6="","",'statement of marks'!M$6)</f>
        <v>5</v>
      </c>
      <c r="F2507" s="273">
        <f>IF('statement of marks'!N$6="","",'statement of marks'!N$6)</f>
        <v>10</v>
      </c>
      <c r="G2507" s="272">
        <f>IF('statement of marks'!O$6="","",'statement of marks'!O$6)</f>
        <v>5</v>
      </c>
      <c r="H2507" s="272">
        <f>IF('statement of marks'!P$6="","",'statement of marks'!P$6)</f>
        <v>5</v>
      </c>
      <c r="I2507" s="273">
        <f>IF('statement of marks'!Q$6="","",'statement of marks'!Q$6)</f>
        <v>10</v>
      </c>
      <c r="J2507" s="272">
        <f>IF('statement of marks'!R$6="","",'statement of marks'!R$6)</f>
        <v>5</v>
      </c>
      <c r="K2507" s="272">
        <f>IF('statement of marks'!S$6="","",'statement of marks'!S$6)</f>
        <v>5</v>
      </c>
      <c r="L2507" s="273">
        <f>IF('statement of marks'!T$6="","",'statement of marks'!T$6)</f>
        <v>10</v>
      </c>
      <c r="M2507" s="272">
        <f>IF('statement of marks'!V$6="","",'statement of marks'!V$6)</f>
        <v>30</v>
      </c>
      <c r="N2507" s="944">
        <f>IF('statement of marks'!W$6="","",'statement of marks'!W$6)</f>
        <v>30</v>
      </c>
      <c r="O2507" s="272">
        <f>IF('statement of marks'!X$6="","",'statement of marks'!X$6)</f>
        <v>10</v>
      </c>
      <c r="P2507" s="273">
        <f>IF('statement of marks'!Y$6="","",'statement of marks'!Y$6)</f>
        <v>70</v>
      </c>
      <c r="Q2507" s="274">
        <f>IF('statement of marks'!Z$6="","",'statement of marks'!Z$6)</f>
        <v>100</v>
      </c>
      <c r="R2507" s="272">
        <f>IF('statement of marks'!AA$6="","",'statement of marks'!AA$6)</f>
        <v>40</v>
      </c>
      <c r="S2507" s="944">
        <f>IF('statement of marks'!AB$6="","",'statement of marks'!AB$6)</f>
        <v>40</v>
      </c>
      <c r="T2507" s="272">
        <f>IF('statement of marks'!AC$6="","",'statement of marks'!AC$6)</f>
        <v>20</v>
      </c>
      <c r="U2507" s="273">
        <f>IF('statement of marks'!AD$6="","",'statement of marks'!AD$6)</f>
        <v>100</v>
      </c>
      <c r="V2507" s="275">
        <f>IF('statement of marks'!AE$6="","",'statement of marks'!AE$6)</f>
        <v>200</v>
      </c>
      <c r="W2507" s="272" t="str">
        <f>IF('statement of marks'!AF$6="","",'statement of marks'!AF$6)</f>
        <v/>
      </c>
      <c r="X2507" s="276" t="str">
        <f>IF('statement of marks'!AG$6="","",'statement of marks'!AG$6)</f>
        <v/>
      </c>
    </row>
    <row r="2508" spans="1:24" ht="15" customHeight="1">
      <c r="A2508" s="283"/>
      <c r="B2508" s="774" t="str">
        <f>IF('statement of marks'!$L$3="","",'statement of marks'!$L$3)</f>
        <v>HINDI</v>
      </c>
      <c r="C2508" s="784"/>
      <c r="D2508" s="270">
        <f>IF('statement of marks'!L85="","",'statement of marks'!L85)</f>
        <v>5</v>
      </c>
      <c r="E2508" s="270">
        <f>IF('statement of marks'!M85="","",'statement of marks'!M85)</f>
        <v>5</v>
      </c>
      <c r="F2508" s="277">
        <f>IF('statement of marks'!N85="","",'statement of marks'!N85)</f>
        <v>10</v>
      </c>
      <c r="G2508" s="270">
        <f>IF('statement of marks'!O85="","",'statement of marks'!O85)</f>
        <v>5</v>
      </c>
      <c r="H2508" s="270">
        <f>IF('statement of marks'!P85="","",'statement of marks'!P85)</f>
        <v>5</v>
      </c>
      <c r="I2508" s="277">
        <f>IF('statement of marks'!Q85="","",'statement of marks'!Q85)</f>
        <v>10</v>
      </c>
      <c r="J2508" s="270">
        <f>IF('statement of marks'!R85="","",'statement of marks'!R85)</f>
        <v>5</v>
      </c>
      <c r="K2508" s="270">
        <f>IF('statement of marks'!S85="","",'statement of marks'!S85)</f>
        <v>5</v>
      </c>
      <c r="L2508" s="277">
        <f>IF('statement of marks'!T85="","",'statement of marks'!T85)</f>
        <v>10</v>
      </c>
      <c r="M2508" s="270">
        <f>IF('statement of marks'!V85="","",'statement of marks'!V85)</f>
        <v>22</v>
      </c>
      <c r="N2508" s="944">
        <f>IF('statement of marks'!W85="","",'statement of marks'!W85)</f>
        <v>22</v>
      </c>
      <c r="O2508" s="270">
        <f>IF('statement of marks'!X85="","",'statement of marks'!X85)</f>
        <v>2</v>
      </c>
      <c r="P2508" s="277">
        <f>IF('statement of marks'!Y85="","",'statement of marks'!Y85)</f>
        <v>46</v>
      </c>
      <c r="Q2508" s="278">
        <f>IF('statement of marks'!Z85="","",'statement of marks'!Z85)</f>
        <v>76</v>
      </c>
      <c r="R2508" s="270">
        <f>IF('statement of marks'!AA85="","",'statement of marks'!AA85)</f>
        <v>22</v>
      </c>
      <c r="S2508" s="944">
        <f>IF('statement of marks'!AB85="","",'statement of marks'!AB85)</f>
        <v>22</v>
      </c>
      <c r="T2508" s="270">
        <f>IF('statement of marks'!AC85="","",'statement of marks'!AC85)</f>
        <v>20</v>
      </c>
      <c r="U2508" s="277">
        <f>IF('statement of marks'!AD85="","",'statement of marks'!AD85)</f>
        <v>64</v>
      </c>
      <c r="V2508" s="279">
        <f>IF('statement of marks'!AE85="","",'statement of marks'!AE85)</f>
        <v>140</v>
      </c>
      <c r="W2508" s="270">
        <f>IF('statement of marks'!AF85="","",'statement of marks'!AF85)</f>
        <v>70</v>
      </c>
      <c r="X2508" s="271" t="str">
        <f>IF('statement of marks'!AG85="","",'statement of marks'!AG85)</f>
        <v>C</v>
      </c>
    </row>
    <row r="2509" spans="1:24" ht="15" customHeight="1">
      <c r="A2509" s="283"/>
      <c r="B2509" s="774" t="str">
        <f>IF('statement of marks'!$AJ$3="","",'statement of marks'!$AJ$3)</f>
        <v>ENGLISH</v>
      </c>
      <c r="C2509" s="784"/>
      <c r="D2509" s="270">
        <f>IF('statement of marks'!AJ85="","",'statement of marks'!AJ85)</f>
        <v>5</v>
      </c>
      <c r="E2509" s="270">
        <f>IF('statement of marks'!AK85="","",'statement of marks'!AK85)</f>
        <v>5</v>
      </c>
      <c r="F2509" s="277">
        <f>IF('statement of marks'!AL85="","",'statement of marks'!AL85)</f>
        <v>10</v>
      </c>
      <c r="G2509" s="270">
        <f>IF('statement of marks'!AM85="","",'statement of marks'!AM85)</f>
        <v>5</v>
      </c>
      <c r="H2509" s="270">
        <f>IF('statement of marks'!AN85="","",'statement of marks'!AN85)</f>
        <v>5</v>
      </c>
      <c r="I2509" s="277">
        <f>IF('statement of marks'!AO85="","",'statement of marks'!AO85)</f>
        <v>10</v>
      </c>
      <c r="J2509" s="270">
        <f>IF('statement of marks'!AP85="","",'statement of marks'!AP85)</f>
        <v>5</v>
      </c>
      <c r="K2509" s="270">
        <f>IF('statement of marks'!AQ85="","",'statement of marks'!AQ85)</f>
        <v>5</v>
      </c>
      <c r="L2509" s="277">
        <f>IF('statement of marks'!AR85="","",'statement of marks'!AR85)</f>
        <v>10</v>
      </c>
      <c r="M2509" s="270">
        <f>IF('statement of marks'!AT85="","",'statement of marks'!AT85)</f>
        <v>22</v>
      </c>
      <c r="N2509" s="944">
        <f>IF('statement of marks'!AU85="","",'statement of marks'!AU85)</f>
        <v>22</v>
      </c>
      <c r="O2509" s="270">
        <f>IF('statement of marks'!AV85="","",'statement of marks'!AV85)</f>
        <v>2</v>
      </c>
      <c r="P2509" s="277">
        <f>IF('statement of marks'!AW85="","",'statement of marks'!AW85)</f>
        <v>46</v>
      </c>
      <c r="Q2509" s="278">
        <f>IF('statement of marks'!AX85="","",'statement of marks'!AX85)</f>
        <v>76</v>
      </c>
      <c r="R2509" s="270">
        <f>IF('statement of marks'!AY85="","",'statement of marks'!AY85)</f>
        <v>22</v>
      </c>
      <c r="S2509" s="944">
        <f>IF('statement of marks'!AZ85="","",'statement of marks'!AZ85)</f>
        <v>22</v>
      </c>
      <c r="T2509" s="270">
        <f>IF('statement of marks'!BA85="","",'statement of marks'!BA85)</f>
        <v>20</v>
      </c>
      <c r="U2509" s="277">
        <f>IF('statement of marks'!BB85="","",'statement of marks'!BB85)</f>
        <v>64</v>
      </c>
      <c r="V2509" s="279">
        <f>IF('statement of marks'!BC85="","",'statement of marks'!BC85)</f>
        <v>140</v>
      </c>
      <c r="W2509" s="270">
        <f>IF('statement of marks'!BD85="","",'statement of marks'!BD85)</f>
        <v>70</v>
      </c>
      <c r="X2509" s="271" t="str">
        <f>IF('statement of marks'!BE85="","",'statement of marks'!BE85)</f>
        <v>C</v>
      </c>
    </row>
    <row r="2510" spans="1:24" ht="15" customHeight="1">
      <c r="A2510" s="283"/>
      <c r="B2510" s="774" t="str">
        <f>IF('statement of marks'!BH85="s","SANSKRIT",IF('statement of marks'!BH85="u","URDU",IF('statement of marks'!BH85="g","GUJRATI",IF('statement of marks'!BH85="p","PUNJABI",IF('statement of marks'!BH85="sd","fla/kh","THIRD LANGUAGE")))))</f>
        <v>SANSKRIT</v>
      </c>
      <c r="C2510" s="784"/>
      <c r="D2510" s="270">
        <f>IF('statement of marks'!BI85="","",'statement of marks'!BI85)</f>
        <v>5</v>
      </c>
      <c r="E2510" s="270">
        <f>IF('statement of marks'!BJ85="","",'statement of marks'!BJ85)</f>
        <v>5</v>
      </c>
      <c r="F2510" s="277">
        <f>IF('statement of marks'!BK85="","",'statement of marks'!BK85)</f>
        <v>10</v>
      </c>
      <c r="G2510" s="270">
        <f>IF('statement of marks'!BL85="","",'statement of marks'!BL85)</f>
        <v>5</v>
      </c>
      <c r="H2510" s="270">
        <f>IF('statement of marks'!BM85="","",'statement of marks'!BM85)</f>
        <v>5</v>
      </c>
      <c r="I2510" s="277">
        <f>IF('statement of marks'!BN85="","",'statement of marks'!BN85)</f>
        <v>10</v>
      </c>
      <c r="J2510" s="270">
        <f>IF('statement of marks'!BO85="","",'statement of marks'!BO85)</f>
        <v>5</v>
      </c>
      <c r="K2510" s="270">
        <f>IF('statement of marks'!BP85="","",'statement of marks'!BP85)</f>
        <v>5</v>
      </c>
      <c r="L2510" s="277">
        <f>IF('statement of marks'!BQ85="","",'statement of marks'!BQ85)</f>
        <v>10</v>
      </c>
      <c r="M2510" s="270">
        <f>IF('statement of marks'!BS85="","",'statement of marks'!BS85)</f>
        <v>50</v>
      </c>
      <c r="N2510" s="944"/>
      <c r="O2510" s="270">
        <f>IF('statement of marks'!BT85="","",'statement of marks'!BT85)</f>
        <v>20</v>
      </c>
      <c r="P2510" s="277">
        <f>IF('statement of marks'!BU85="","",'statement of marks'!BU85)</f>
        <v>70</v>
      </c>
      <c r="Q2510" s="278">
        <f>IF('statement of marks'!BV85="","",'statement of marks'!BV85)</f>
        <v>100</v>
      </c>
      <c r="R2510" s="270">
        <f>IF('statement of marks'!BW85="","",'statement of marks'!BW85)</f>
        <v>70</v>
      </c>
      <c r="S2510" s="944"/>
      <c r="T2510" s="270">
        <f>IF('statement of marks'!BX85="","",'statement of marks'!BX85)</f>
        <v>30</v>
      </c>
      <c r="U2510" s="277">
        <f>IF('statement of marks'!BY85="","",'statement of marks'!BY85)</f>
        <v>100</v>
      </c>
      <c r="V2510" s="279">
        <f>IF('statement of marks'!BZ85="","",'statement of marks'!BZ85)</f>
        <v>200</v>
      </c>
      <c r="W2510" s="270">
        <f>IF('statement of marks'!CA85="","",'statement of marks'!CA85)</f>
        <v>100</v>
      </c>
      <c r="X2510" s="271" t="str">
        <f>IF('statement of marks'!CB85="","",'statement of marks'!CB85)</f>
        <v>A</v>
      </c>
    </row>
    <row r="2511" spans="1:24" ht="15" customHeight="1">
      <c r="A2511" s="283"/>
      <c r="B2511" s="774" t="str">
        <f>IF('statement of marks'!$CE$3="","",'statement of marks'!$CE$3)</f>
        <v>MATHEMATICS</v>
      </c>
      <c r="C2511" s="784"/>
      <c r="D2511" s="270">
        <f>IF('statement of marks'!CE85="","",'statement of marks'!CE85)</f>
        <v>5</v>
      </c>
      <c r="E2511" s="270">
        <f>IF('statement of marks'!CF85="","",'statement of marks'!CF85)</f>
        <v>5</v>
      </c>
      <c r="F2511" s="277">
        <f>IF('statement of marks'!CG85="","",'statement of marks'!CG85)</f>
        <v>10</v>
      </c>
      <c r="G2511" s="270">
        <f>IF('statement of marks'!CH85="","",'statement of marks'!CH85)</f>
        <v>5</v>
      </c>
      <c r="H2511" s="270">
        <f>IF('statement of marks'!CI85="","",'statement of marks'!CI85)</f>
        <v>5</v>
      </c>
      <c r="I2511" s="277">
        <f>IF('statement of marks'!CJ85="","",'statement of marks'!CJ85)</f>
        <v>10</v>
      </c>
      <c r="J2511" s="270">
        <f>IF('statement of marks'!CK85="","",'statement of marks'!CK85)</f>
        <v>5</v>
      </c>
      <c r="K2511" s="270">
        <f>IF('statement of marks'!CL85="","",'statement of marks'!CL85)</f>
        <v>5</v>
      </c>
      <c r="L2511" s="277">
        <f>IF('statement of marks'!CM85="","",'statement of marks'!CM85)</f>
        <v>10</v>
      </c>
      <c r="M2511" s="270">
        <f>IF('statement of marks'!CO85="","",'statement of marks'!CO85)</f>
        <v>22</v>
      </c>
      <c r="N2511" s="944">
        <f>IF('statement of marks'!CP85="","",'statement of marks'!CP85)</f>
        <v>22</v>
      </c>
      <c r="O2511" s="270">
        <f>IF('statement of marks'!CQ85="","",'statement of marks'!CQ85)</f>
        <v>2</v>
      </c>
      <c r="P2511" s="277">
        <f>IF('statement of marks'!CR85="","",'statement of marks'!CR85)</f>
        <v>46</v>
      </c>
      <c r="Q2511" s="278">
        <f>IF('statement of marks'!CS85="","",'statement of marks'!CS85)</f>
        <v>76</v>
      </c>
      <c r="R2511" s="270">
        <f>IF('statement of marks'!CT85="","",'statement of marks'!CT85)</f>
        <v>22</v>
      </c>
      <c r="S2511" s="944">
        <f>IF('statement of marks'!CU85="","",'statement of marks'!CU85)</f>
        <v>22</v>
      </c>
      <c r="T2511" s="270">
        <f>IF('statement of marks'!CV85="","",'statement of marks'!CV85)</f>
        <v>20</v>
      </c>
      <c r="U2511" s="277">
        <f>IF('statement of marks'!CW85="","",'statement of marks'!CW85)</f>
        <v>64</v>
      </c>
      <c r="V2511" s="279">
        <f>IF('statement of marks'!CX85="","",'statement of marks'!CX85)</f>
        <v>140</v>
      </c>
      <c r="W2511" s="270">
        <f>IF('statement of marks'!CY85="","",'statement of marks'!CY85)</f>
        <v>70</v>
      </c>
      <c r="X2511" s="271" t="str">
        <f>IF('statement of marks'!CZ85="","",'statement of marks'!CZ85)</f>
        <v>C</v>
      </c>
    </row>
    <row r="2512" spans="1:24" ht="15" customHeight="1">
      <c r="A2512" s="283"/>
      <c r="B2512" s="774" t="str">
        <f>IF('statement of marks'!$DC$3="","",'statement of marks'!$DC$3)</f>
        <v>SCIENCE</v>
      </c>
      <c r="C2512" s="784"/>
      <c r="D2512" s="270">
        <f>IF('statement of marks'!DC85="","",'statement of marks'!DC85)</f>
        <v>5</v>
      </c>
      <c r="E2512" s="270">
        <f>IF('statement of marks'!DD85="","",'statement of marks'!DD85)</f>
        <v>5</v>
      </c>
      <c r="F2512" s="277">
        <f>IF('statement of marks'!DE85="","",'statement of marks'!DE85)</f>
        <v>10</v>
      </c>
      <c r="G2512" s="270">
        <f>IF('statement of marks'!DF85="","",'statement of marks'!DF85)</f>
        <v>5</v>
      </c>
      <c r="H2512" s="270">
        <f>IF('statement of marks'!DG85="","",'statement of marks'!DG85)</f>
        <v>5</v>
      </c>
      <c r="I2512" s="277">
        <f>IF('statement of marks'!DH85="","",'statement of marks'!DH85)</f>
        <v>10</v>
      </c>
      <c r="J2512" s="270">
        <f>IF('statement of marks'!DI85="","",'statement of marks'!DI85)</f>
        <v>5</v>
      </c>
      <c r="K2512" s="270">
        <f>IF('statement of marks'!DJ85="","",'statement of marks'!DJ85)</f>
        <v>5</v>
      </c>
      <c r="L2512" s="277">
        <f>IF('statement of marks'!DK85="","",'statement of marks'!DK85)</f>
        <v>10</v>
      </c>
      <c r="M2512" s="270">
        <f>IF('statement of marks'!DM85="","",'statement of marks'!DM85)</f>
        <v>50</v>
      </c>
      <c r="N2512" s="944"/>
      <c r="O2512" s="270">
        <f>IF('statement of marks'!DN85="","",'statement of marks'!DN85)</f>
        <v>20</v>
      </c>
      <c r="P2512" s="277">
        <f>IF('statement of marks'!DO85="","",'statement of marks'!DO85)</f>
        <v>70</v>
      </c>
      <c r="Q2512" s="278">
        <f>IF('statement of marks'!DP85="","",'statement of marks'!DP85)</f>
        <v>100</v>
      </c>
      <c r="R2512" s="270">
        <f>IF('statement of marks'!DQ85="","",'statement of marks'!DQ85)</f>
        <v>70</v>
      </c>
      <c r="S2512" s="944"/>
      <c r="T2512" s="270">
        <f>IF('statement of marks'!DR85="","",'statement of marks'!DR85)</f>
        <v>30</v>
      </c>
      <c r="U2512" s="277">
        <f>IF('statement of marks'!DS85="","",'statement of marks'!DS85)</f>
        <v>100</v>
      </c>
      <c r="V2512" s="279">
        <f>IF('statement of marks'!DT85="","",'statement of marks'!DT85)</f>
        <v>200</v>
      </c>
      <c r="W2512" s="270">
        <f>IF('statement of marks'!DU85="","",'statement of marks'!DU85)</f>
        <v>100</v>
      </c>
      <c r="X2512" s="271" t="str">
        <f>IF('statement of marks'!DV85="","",'statement of marks'!DV85)</f>
        <v>A</v>
      </c>
    </row>
    <row r="2513" spans="1:24" ht="15" customHeight="1">
      <c r="A2513" s="283"/>
      <c r="B2513" s="774" t="str">
        <f>IF('statement of marks'!$DY$3="","",'statement of marks'!$DY$3)</f>
        <v>SOCIAL STUDIES</v>
      </c>
      <c r="C2513" s="784"/>
      <c r="D2513" s="270">
        <f>IF('statement of marks'!DY85="","",'statement of marks'!DY85)</f>
        <v>5</v>
      </c>
      <c r="E2513" s="270">
        <f>IF('statement of marks'!DZ85="","",'statement of marks'!DZ85)</f>
        <v>5</v>
      </c>
      <c r="F2513" s="277">
        <f>IF('statement of marks'!EA85="","",'statement of marks'!EA85)</f>
        <v>10</v>
      </c>
      <c r="G2513" s="270">
        <f>IF('statement of marks'!EB85="","",'statement of marks'!EB85)</f>
        <v>5</v>
      </c>
      <c r="H2513" s="270">
        <f>IF('statement of marks'!EC85="","",'statement of marks'!EC85)</f>
        <v>5</v>
      </c>
      <c r="I2513" s="277">
        <f>IF('statement of marks'!ED85="","",'statement of marks'!ED85)</f>
        <v>10</v>
      </c>
      <c r="J2513" s="270">
        <f>IF('statement of marks'!EE85="","",'statement of marks'!EE85)</f>
        <v>5</v>
      </c>
      <c r="K2513" s="270">
        <f>IF('statement of marks'!EF85="","",'statement of marks'!EF85)</f>
        <v>5</v>
      </c>
      <c r="L2513" s="277">
        <f>IF('statement of marks'!EG85="","",'statement of marks'!EG85)</f>
        <v>10</v>
      </c>
      <c r="M2513" s="270">
        <f>IF('statement of marks'!EI85="","",'statement of marks'!EI85)</f>
        <v>50</v>
      </c>
      <c r="N2513" s="944"/>
      <c r="O2513" s="270">
        <f>IF('statement of marks'!EJ85="","",'statement of marks'!EJ85)</f>
        <v>20</v>
      </c>
      <c r="P2513" s="277">
        <f>IF('statement of marks'!EK85="","",'statement of marks'!EK85)</f>
        <v>70</v>
      </c>
      <c r="Q2513" s="278">
        <f>IF('statement of marks'!EL85="","",'statement of marks'!EL85)</f>
        <v>100</v>
      </c>
      <c r="R2513" s="270">
        <f>IF('statement of marks'!EM85="","",'statement of marks'!EM85)</f>
        <v>70</v>
      </c>
      <c r="S2513" s="944"/>
      <c r="T2513" s="270">
        <f>IF('statement of marks'!EN85="","",'statement of marks'!EN85)</f>
        <v>30</v>
      </c>
      <c r="U2513" s="277">
        <f>IF('statement of marks'!EO85="","",'statement of marks'!EO85)</f>
        <v>100</v>
      </c>
      <c r="V2513" s="279">
        <f>IF('statement of marks'!EP85="","",'statement of marks'!EP85)</f>
        <v>200</v>
      </c>
      <c r="W2513" s="270">
        <f>IF('statement of marks'!EQ85="","",'statement of marks'!EQ85)</f>
        <v>100</v>
      </c>
      <c r="X2513" s="271" t="str">
        <f>IF('statement of marks'!ER85="","",'statement of marks'!ER85)</f>
        <v>A</v>
      </c>
    </row>
    <row r="2514" spans="1:24" ht="15" customHeight="1">
      <c r="A2514" s="283"/>
      <c r="B2514" s="774" t="s">
        <v>173</v>
      </c>
      <c r="C2514" s="784"/>
      <c r="D2514" s="792" t="s">
        <v>168</v>
      </c>
      <c r="E2514" s="792"/>
      <c r="F2514" s="792"/>
      <c r="G2514" s="792" t="s">
        <v>169</v>
      </c>
      <c r="H2514" s="792"/>
      <c r="I2514" s="792"/>
      <c r="J2514" s="792" t="s">
        <v>178</v>
      </c>
      <c r="K2514" s="792"/>
      <c r="L2514" s="792"/>
      <c r="M2514" s="792" t="s">
        <v>170</v>
      </c>
      <c r="N2514" s="792"/>
      <c r="O2514" s="792"/>
      <c r="P2514" s="792"/>
      <c r="Q2514" s="792" t="s">
        <v>223</v>
      </c>
      <c r="R2514" s="792"/>
      <c r="S2514" s="792"/>
      <c r="T2514" s="792"/>
      <c r="U2514" s="280"/>
      <c r="V2514" s="792" t="s">
        <v>218</v>
      </c>
      <c r="W2514" s="792"/>
      <c r="X2514" s="827"/>
    </row>
    <row r="2515" spans="1:24" ht="15" customHeight="1">
      <c r="A2515" s="284"/>
      <c r="B2515" s="828" t="s">
        <v>167</v>
      </c>
      <c r="C2515" s="829"/>
      <c r="D2515" s="830">
        <f>IF('statement of marks'!EU$6="","",'statement of marks'!EU$6)</f>
        <v>20</v>
      </c>
      <c r="E2515" s="830"/>
      <c r="F2515" s="830"/>
      <c r="G2515" s="830">
        <f>IF('statement of marks'!EV$6="","",'statement of marks'!EV$6)</f>
        <v>20</v>
      </c>
      <c r="H2515" s="830"/>
      <c r="I2515" s="830"/>
      <c r="J2515" s="830">
        <f>IF('statement of marks'!EX$6="","",'statement of marks'!EX$6)</f>
        <v>20</v>
      </c>
      <c r="K2515" s="830"/>
      <c r="L2515" s="830"/>
      <c r="M2515" s="830">
        <f>IF('statement of marks'!EW$6="","",'statement of marks'!EW$6)</f>
        <v>20</v>
      </c>
      <c r="N2515" s="830"/>
      <c r="O2515" s="830"/>
      <c r="P2515" s="830"/>
      <c r="Q2515" s="830">
        <f>IF('statement of marks'!EY$6="","",'statement of marks'!EY$6)</f>
        <v>20</v>
      </c>
      <c r="R2515" s="830"/>
      <c r="S2515" s="830"/>
      <c r="T2515" s="830"/>
      <c r="U2515" s="289"/>
      <c r="V2515" s="272">
        <f>IF('statement of marks'!EZ$6="","",'statement of marks'!EZ$6)</f>
        <v>100</v>
      </c>
      <c r="W2515" s="272" t="s">
        <v>222</v>
      </c>
      <c r="X2515" s="276" t="s">
        <v>69</v>
      </c>
    </row>
    <row r="2516" spans="1:24" ht="15" customHeight="1">
      <c r="A2516" s="283"/>
      <c r="B2516" s="774" t="str">
        <f>IF('statement of marks'!$EU$3="","",'statement of marks'!$EU$3)</f>
        <v>WORK EXPERIENCE</v>
      </c>
      <c r="C2516" s="784"/>
      <c r="D2516" s="783">
        <f>IF('statement of marks'!EU85="","",'statement of marks'!EU85)</f>
        <v>20</v>
      </c>
      <c r="E2516" s="783"/>
      <c r="F2516" s="783"/>
      <c r="G2516" s="783">
        <f>IF('statement of marks'!EV85="","",'statement of marks'!EV85)</f>
        <v>20</v>
      </c>
      <c r="H2516" s="783"/>
      <c r="I2516" s="783"/>
      <c r="J2516" s="783">
        <f>IF('statement of marks'!EX85="","",'statement of marks'!EX85)</f>
        <v>20</v>
      </c>
      <c r="K2516" s="783"/>
      <c r="L2516" s="783"/>
      <c r="M2516" s="783">
        <f>IF('statement of marks'!EW85="","",'statement of marks'!EW85)</f>
        <v>20</v>
      </c>
      <c r="N2516" s="783"/>
      <c r="O2516" s="783"/>
      <c r="P2516" s="783"/>
      <c r="Q2516" s="783">
        <f>IF('statement of marks'!EY85="","",'statement of marks'!EY85)</f>
        <v>20</v>
      </c>
      <c r="R2516" s="783"/>
      <c r="S2516" s="783"/>
      <c r="T2516" s="783"/>
      <c r="U2516" s="280"/>
      <c r="V2516" s="280">
        <f>IF('statement of marks'!EZ85="","",'statement of marks'!EZ85)</f>
        <v>100</v>
      </c>
      <c r="W2516" s="280">
        <f>IF('statement of marks'!FA85="","",'statement of marks'!FA85)</f>
        <v>100</v>
      </c>
      <c r="X2516" s="281" t="str">
        <f>IF('statement of marks'!FB85="","",'statement of marks'!FB85)</f>
        <v>A</v>
      </c>
    </row>
    <row r="2517" spans="1:24" ht="15" customHeight="1">
      <c r="A2517" s="283"/>
      <c r="B2517" s="774" t="str">
        <f>IF('statement of marks'!$FE$3="","",'statement of marks'!$FE$3)</f>
        <v>ART EDUCATION</v>
      </c>
      <c r="C2517" s="784"/>
      <c r="D2517" s="783">
        <f>IF('statement of marks'!FE85="","",'statement of marks'!FE85)</f>
        <v>20</v>
      </c>
      <c r="E2517" s="783"/>
      <c r="F2517" s="783"/>
      <c r="G2517" s="783">
        <f>IF('statement of marks'!FF85="","",'statement of marks'!FF85)</f>
        <v>20</v>
      </c>
      <c r="H2517" s="783"/>
      <c r="I2517" s="783"/>
      <c r="J2517" s="783">
        <f>IF('statement of marks'!FH85="","",'statement of marks'!FH85)</f>
        <v>20</v>
      </c>
      <c r="K2517" s="783"/>
      <c r="L2517" s="783"/>
      <c r="M2517" s="783">
        <f>IF('statement of marks'!FG85="","",'statement of marks'!FG85)</f>
        <v>20</v>
      </c>
      <c r="N2517" s="783"/>
      <c r="O2517" s="783"/>
      <c r="P2517" s="783"/>
      <c r="Q2517" s="783">
        <f>IF('statement of marks'!FI85="","",'statement of marks'!FI85)</f>
        <v>20</v>
      </c>
      <c r="R2517" s="783"/>
      <c r="S2517" s="783"/>
      <c r="T2517" s="783"/>
      <c r="U2517" s="280"/>
      <c r="V2517" s="280">
        <f>IF('statement of marks'!FJ85="","",'statement of marks'!FJ85)</f>
        <v>100</v>
      </c>
      <c r="W2517" s="280">
        <f>IF('statement of marks'!FK85="","",'statement of marks'!FK85)</f>
        <v>100</v>
      </c>
      <c r="X2517" s="281" t="str">
        <f>IF('statement of marks'!FL85="","",'statement of marks'!FL85)</f>
        <v>A</v>
      </c>
    </row>
    <row r="2518" spans="1:24" ht="15" customHeight="1">
      <c r="A2518" s="283"/>
      <c r="B2518" s="774" t="str">
        <f>IF('statement of marks'!$FO$3="","",'statement of marks'!$FO$3)</f>
        <v>PHYSICIAL EDUCATION</v>
      </c>
      <c r="C2518" s="784"/>
      <c r="D2518" s="783">
        <f>IF('statement of marks'!FO85="","",'statement of marks'!FO85)</f>
        <v>20</v>
      </c>
      <c r="E2518" s="783"/>
      <c r="F2518" s="783"/>
      <c r="G2518" s="783">
        <f>IF('statement of marks'!FP85="","",'statement of marks'!FP85)</f>
        <v>20</v>
      </c>
      <c r="H2518" s="783"/>
      <c r="I2518" s="783"/>
      <c r="J2518" s="783">
        <f>IF('statement of marks'!FR85="","",'statement of marks'!FR85)</f>
        <v>20</v>
      </c>
      <c r="K2518" s="783"/>
      <c r="L2518" s="783"/>
      <c r="M2518" s="783">
        <f>IF('statement of marks'!FQ85="","",'statement of marks'!FQ85)</f>
        <v>20</v>
      </c>
      <c r="N2518" s="783"/>
      <c r="O2518" s="783"/>
      <c r="P2518" s="783"/>
      <c r="Q2518" s="783">
        <f>IF('statement of marks'!FS85="","",'statement of marks'!FS85)</f>
        <v>20</v>
      </c>
      <c r="R2518" s="783"/>
      <c r="S2518" s="783"/>
      <c r="T2518" s="783"/>
      <c r="U2518" s="280"/>
      <c r="V2518" s="280">
        <f>IF('statement of marks'!FT85="","",'statement of marks'!FT85)</f>
        <v>100</v>
      </c>
      <c r="W2518" s="280">
        <f>IF('statement of marks'!FU85="","",'statement of marks'!FU85)</f>
        <v>100</v>
      </c>
      <c r="X2518" s="281" t="str">
        <f>IF('statement of marks'!FV85="","",'statement of marks'!FV85)</f>
        <v>A</v>
      </c>
    </row>
    <row r="2519" spans="1:24" ht="15" customHeight="1">
      <c r="A2519" s="283"/>
      <c r="B2519" s="771" t="s">
        <v>174</v>
      </c>
      <c r="C2519" s="774"/>
      <c r="D2519" s="792" t="str">
        <f>details!$DZ$3</f>
        <v>AUGUST</v>
      </c>
      <c r="E2519" s="792"/>
      <c r="F2519" s="792"/>
      <c r="G2519" s="792" t="str">
        <f>details!$ED$3</f>
        <v>OCTOBER</v>
      </c>
      <c r="H2519" s="792"/>
      <c r="I2519" s="792"/>
      <c r="J2519" s="792" t="str">
        <f>details!$EL$3</f>
        <v>FEBURARY</v>
      </c>
      <c r="K2519" s="792"/>
      <c r="L2519" s="792"/>
      <c r="M2519" s="792" t="str">
        <f>details!$EH$3</f>
        <v>DECEMBER</v>
      </c>
      <c r="N2519" s="792"/>
      <c r="O2519" s="792"/>
      <c r="P2519" s="792"/>
      <c r="Q2519" s="792" t="str">
        <f>details!$EP$3</f>
        <v>GRAND TOAL</v>
      </c>
      <c r="R2519" s="792"/>
      <c r="S2519" s="792"/>
      <c r="T2519" s="792"/>
      <c r="U2519" s="759" t="s">
        <v>119</v>
      </c>
      <c r="V2519" s="760"/>
      <c r="W2519" s="760"/>
      <c r="X2519" s="761"/>
    </row>
    <row r="2520" spans="1:24" ht="15" customHeight="1">
      <c r="A2520" s="283"/>
      <c r="B2520" s="774" t="s">
        <v>176</v>
      </c>
      <c r="C2520" s="784"/>
      <c r="D2520" s="826" t="str">
        <f>IF(details!EA85="","",details!EA85)</f>
        <v/>
      </c>
      <c r="E2520" s="826"/>
      <c r="F2520" s="826"/>
      <c r="G2520" s="826" t="str">
        <f>IF(details!EE85="","",details!EE85)</f>
        <v/>
      </c>
      <c r="H2520" s="826"/>
      <c r="I2520" s="826"/>
      <c r="J2520" s="826" t="str">
        <f>IF(details!EM85="","",details!EM85)</f>
        <v/>
      </c>
      <c r="K2520" s="826"/>
      <c r="L2520" s="826"/>
      <c r="M2520" s="826" t="str">
        <f>IF(details!EI85="","",details!EI85)</f>
        <v/>
      </c>
      <c r="N2520" s="826"/>
      <c r="O2520" s="826"/>
      <c r="P2520" s="826"/>
      <c r="Q2520" s="826" t="str">
        <f>IF(details!EQ85="","",details!EQ85)</f>
        <v/>
      </c>
      <c r="R2520" s="826"/>
      <c r="S2520" s="826"/>
      <c r="T2520" s="826"/>
      <c r="U2520" s="762">
        <f>'statement of marks'!$HL$108</f>
        <v>45046</v>
      </c>
      <c r="V2520" s="763"/>
      <c r="W2520" s="763"/>
      <c r="X2520" s="764"/>
    </row>
    <row r="2521" spans="1:24" ht="15" customHeight="1">
      <c r="A2521" s="283"/>
      <c r="B2521" s="823" t="s">
        <v>175</v>
      </c>
      <c r="C2521" s="824"/>
      <c r="D2521" s="825" t="str">
        <f>IF(details!DZ85="","",details!DZ85)</f>
        <v/>
      </c>
      <c r="E2521" s="825"/>
      <c r="F2521" s="825"/>
      <c r="G2521" s="825" t="str">
        <f>IF(details!ED85="","",details!ED85)</f>
        <v/>
      </c>
      <c r="H2521" s="825"/>
      <c r="I2521" s="825"/>
      <c r="J2521" s="825" t="str">
        <f>IF(details!EL85="","",details!EL85)</f>
        <v/>
      </c>
      <c r="K2521" s="825"/>
      <c r="L2521" s="825"/>
      <c r="M2521" s="825" t="str">
        <f>IF(details!EH85="","",details!EH85)</f>
        <v/>
      </c>
      <c r="N2521" s="825"/>
      <c r="O2521" s="825"/>
      <c r="P2521" s="825"/>
      <c r="Q2521" s="825" t="str">
        <f>IF(details!EP85="","",details!EP85)</f>
        <v/>
      </c>
      <c r="R2521" s="825"/>
      <c r="S2521" s="825"/>
      <c r="T2521" s="825"/>
      <c r="U2521" s="759"/>
      <c r="V2521" s="760"/>
      <c r="W2521" s="760"/>
      <c r="X2521" s="761"/>
    </row>
    <row r="2522" spans="1:24" ht="15" customHeight="1">
      <c r="A2522" s="816"/>
      <c r="B2522" s="818" t="s">
        <v>235</v>
      </c>
      <c r="C2522" s="819"/>
      <c r="D2522" s="813" t="s">
        <v>190</v>
      </c>
      <c r="E2522" s="813"/>
      <c r="F2522" s="813"/>
      <c r="G2522" s="813" t="s">
        <v>191</v>
      </c>
      <c r="H2522" s="813"/>
      <c r="I2522" s="813"/>
      <c r="J2522" s="813" t="s">
        <v>148</v>
      </c>
      <c r="K2522" s="813"/>
      <c r="L2522" s="813"/>
      <c r="M2522" s="813" t="s">
        <v>224</v>
      </c>
      <c r="N2522" s="813"/>
      <c r="O2522" s="813"/>
      <c r="P2522" s="813"/>
      <c r="Q2522" s="822" t="s">
        <v>196</v>
      </c>
      <c r="R2522" s="822"/>
      <c r="S2522" s="822"/>
      <c r="T2522" s="822"/>
      <c r="U2522" s="813" t="s">
        <v>233</v>
      </c>
      <c r="V2522" s="813"/>
      <c r="W2522" s="813"/>
      <c r="X2522" s="815"/>
    </row>
    <row r="2523" spans="1:24" ht="15" customHeight="1">
      <c r="A2523" s="817"/>
      <c r="B2523" s="820"/>
      <c r="C2523" s="821"/>
      <c r="D2523" s="813">
        <f>'statement of marks'!HJ85</f>
        <v>1200</v>
      </c>
      <c r="E2523" s="813"/>
      <c r="F2523" s="813"/>
      <c r="G2523" s="813">
        <f>'statement of marks'!HK85</f>
        <v>1020</v>
      </c>
      <c r="H2523" s="813"/>
      <c r="I2523" s="813"/>
      <c r="J2523" s="814">
        <f>'statement of marks'!HL85</f>
        <v>85</v>
      </c>
      <c r="K2523" s="814"/>
      <c r="L2523" s="814"/>
      <c r="M2523" s="813" t="str">
        <f>'statement of marks'!HO85</f>
        <v>B</v>
      </c>
      <c r="N2523" s="813"/>
      <c r="O2523" s="813"/>
      <c r="P2523" s="813"/>
      <c r="Q2523" s="813">
        <f>'statement of marks'!HN85</f>
        <v>11.999999999999986</v>
      </c>
      <c r="R2523" s="813"/>
      <c r="S2523" s="813"/>
      <c r="T2523" s="813"/>
      <c r="U2523" s="813" t="str">
        <f>'statement of marks'!HI85</f>
        <v>PASSED</v>
      </c>
      <c r="V2523" s="813"/>
      <c r="W2523" s="813"/>
      <c r="X2523" s="815"/>
    </row>
    <row r="2524" spans="1:24" ht="15" customHeight="1">
      <c r="A2524" s="283"/>
      <c r="B2524" s="811" t="s">
        <v>177</v>
      </c>
      <c r="C2524" s="812"/>
      <c r="D2524" s="792"/>
      <c r="E2524" s="792"/>
      <c r="F2524" s="792"/>
      <c r="G2524" s="792"/>
      <c r="H2524" s="792"/>
      <c r="I2524" s="792"/>
      <c r="J2524" s="792"/>
      <c r="K2524" s="792"/>
      <c r="L2524" s="792"/>
      <c r="M2524" s="792"/>
      <c r="N2524" s="792"/>
      <c r="O2524" s="792"/>
      <c r="P2524" s="792"/>
      <c r="Q2524" s="792"/>
      <c r="R2524" s="792"/>
      <c r="S2524" s="792"/>
      <c r="T2524" s="792"/>
      <c r="U2524" s="793"/>
      <c r="V2524" s="794"/>
      <c r="W2524" s="794"/>
      <c r="X2524" s="804"/>
    </row>
    <row r="2525" spans="1:24" ht="15" customHeight="1">
      <c r="A2525" s="283"/>
      <c r="B2525" s="809" t="s">
        <v>162</v>
      </c>
      <c r="C2525" s="810"/>
      <c r="D2525" s="792"/>
      <c r="E2525" s="792"/>
      <c r="F2525" s="792"/>
      <c r="G2525" s="792"/>
      <c r="H2525" s="792"/>
      <c r="I2525" s="792"/>
      <c r="J2525" s="792"/>
      <c r="K2525" s="792"/>
      <c r="L2525" s="792"/>
      <c r="M2525" s="792"/>
      <c r="N2525" s="792"/>
      <c r="O2525" s="792"/>
      <c r="P2525" s="792"/>
      <c r="Q2525" s="792"/>
      <c r="R2525" s="792"/>
      <c r="S2525" s="792"/>
      <c r="T2525" s="792"/>
      <c r="U2525" s="796"/>
      <c r="V2525" s="797"/>
      <c r="W2525" s="797"/>
      <c r="X2525" s="805"/>
    </row>
    <row r="2526" spans="1:24" ht="15" customHeight="1">
      <c r="A2526" s="283"/>
      <c r="B2526" s="811" t="s">
        <v>163</v>
      </c>
      <c r="C2526" s="812"/>
      <c r="D2526" s="792"/>
      <c r="E2526" s="792"/>
      <c r="F2526" s="792"/>
      <c r="G2526" s="792"/>
      <c r="H2526" s="792"/>
      <c r="I2526" s="792"/>
      <c r="J2526" s="792"/>
      <c r="K2526" s="792"/>
      <c r="L2526" s="792"/>
      <c r="M2526" s="792"/>
      <c r="N2526" s="792"/>
      <c r="O2526" s="792"/>
      <c r="P2526" s="792"/>
      <c r="Q2526" s="793" t="s">
        <v>225</v>
      </c>
      <c r="R2526" s="794"/>
      <c r="S2526" s="794"/>
      <c r="T2526" s="795"/>
      <c r="U2526" s="806"/>
      <c r="V2526" s="807"/>
      <c r="W2526" s="807"/>
      <c r="X2526" s="808"/>
    </row>
    <row r="2527" spans="1:24" ht="15" customHeight="1">
      <c r="A2527" s="283"/>
      <c r="B2527" s="802" t="s">
        <v>164</v>
      </c>
      <c r="C2527" s="803"/>
      <c r="D2527" s="792"/>
      <c r="E2527" s="792"/>
      <c r="F2527" s="792"/>
      <c r="G2527" s="792"/>
      <c r="H2527" s="792"/>
      <c r="I2527" s="792"/>
      <c r="J2527" s="792"/>
      <c r="K2527" s="792"/>
      <c r="L2527" s="792"/>
      <c r="M2527" s="792"/>
      <c r="N2527" s="792"/>
      <c r="O2527" s="792"/>
      <c r="P2527" s="792"/>
      <c r="Q2527" s="796"/>
      <c r="R2527" s="797"/>
      <c r="S2527" s="797"/>
      <c r="T2527" s="798"/>
      <c r="U2527" s="785" t="s">
        <v>164</v>
      </c>
      <c r="V2527" s="785"/>
      <c r="W2527" s="785"/>
      <c r="X2527" s="786"/>
    </row>
    <row r="2528" spans="1:24" ht="15" customHeight="1" thickBot="1">
      <c r="A2528" s="282"/>
      <c r="B2528" s="787" t="s">
        <v>226</v>
      </c>
      <c r="C2528" s="788"/>
      <c r="D2528" s="789"/>
      <c r="E2528" s="789"/>
      <c r="F2528" s="789"/>
      <c r="G2528" s="789"/>
      <c r="H2528" s="789"/>
      <c r="I2528" s="789"/>
      <c r="J2528" s="789"/>
      <c r="K2528" s="789"/>
      <c r="L2528" s="789"/>
      <c r="M2528" s="789"/>
      <c r="N2528" s="789"/>
      <c r="O2528" s="789"/>
      <c r="P2528" s="789"/>
      <c r="Q2528" s="799"/>
      <c r="R2528" s="800"/>
      <c r="S2528" s="800"/>
      <c r="T2528" s="801"/>
      <c r="U2528" s="790" t="s">
        <v>180</v>
      </c>
      <c r="V2528" s="790"/>
      <c r="W2528" s="790"/>
      <c r="X2528" s="791"/>
    </row>
    <row r="2529" spans="1:24" ht="15" customHeight="1">
      <c r="A2529" s="285"/>
      <c r="B2529" s="765" t="s">
        <v>179</v>
      </c>
      <c r="C2529" s="766"/>
      <c r="D2529" s="766"/>
      <c r="E2529" s="766"/>
      <c r="F2529" s="766"/>
      <c r="G2529" s="766"/>
      <c r="H2529" s="766"/>
      <c r="I2529" s="766"/>
      <c r="J2529" s="766"/>
      <c r="K2529" s="766"/>
      <c r="L2529" s="766"/>
      <c r="M2529" s="766"/>
      <c r="N2529" s="766"/>
      <c r="O2529" s="766"/>
      <c r="P2529" s="766"/>
      <c r="Q2529" s="766"/>
      <c r="R2529" s="766"/>
      <c r="S2529" s="766"/>
      <c r="T2529" s="766"/>
      <c r="U2529" s="766"/>
      <c r="V2529" s="766"/>
      <c r="W2529" s="766"/>
      <c r="X2529" s="767"/>
    </row>
    <row r="2530" spans="1:24" ht="15" customHeight="1">
      <c r="A2530" s="283"/>
      <c r="B2530" s="768" t="str">
        <f>IF('statement of marks'!$A$1="","",'statement of marks'!$A$1)</f>
        <v>GOVT. HR. SEC. SCHOOL, MARJEEVI, NIMBAHERA</v>
      </c>
      <c r="C2530" s="769"/>
      <c r="D2530" s="769"/>
      <c r="E2530" s="769"/>
      <c r="F2530" s="769"/>
      <c r="G2530" s="769"/>
      <c r="H2530" s="769"/>
      <c r="I2530" s="769"/>
      <c r="J2530" s="769"/>
      <c r="K2530" s="769"/>
      <c r="L2530" s="769"/>
      <c r="M2530" s="769"/>
      <c r="N2530" s="769"/>
      <c r="O2530" s="769"/>
      <c r="P2530" s="769"/>
      <c r="Q2530" s="769"/>
      <c r="R2530" s="769"/>
      <c r="S2530" s="769"/>
      <c r="T2530" s="769"/>
      <c r="U2530" s="769"/>
      <c r="V2530" s="769"/>
      <c r="W2530" s="769"/>
      <c r="X2530" s="770"/>
    </row>
    <row r="2531" spans="1:24" ht="15" customHeight="1">
      <c r="A2531" s="283"/>
      <c r="B2531" s="771" t="s">
        <v>118</v>
      </c>
      <c r="C2531" s="771"/>
      <c r="D2531" s="771" t="str">
        <f>IF('statement of marks'!$H$3="","",'statement of marks'!$H$3)</f>
        <v>2022-23</v>
      </c>
      <c r="E2531" s="771"/>
      <c r="F2531" s="771"/>
      <c r="G2531" s="771"/>
      <c r="H2531" s="771"/>
      <c r="I2531" s="771"/>
      <c r="J2531" s="771"/>
      <c r="K2531" s="771"/>
      <c r="L2531" s="771"/>
      <c r="M2531" s="771"/>
      <c r="N2531" s="771"/>
      <c r="O2531" s="771"/>
      <c r="P2531" s="771"/>
      <c r="Q2531" s="771"/>
      <c r="R2531" s="771"/>
      <c r="S2531" s="771"/>
      <c r="T2531" s="771"/>
      <c r="U2531" s="771"/>
      <c r="V2531" s="771"/>
      <c r="W2531" s="771"/>
      <c r="X2531" s="772"/>
    </row>
    <row r="2532" spans="1:24" ht="15" customHeight="1">
      <c r="A2532" s="283"/>
      <c r="B2532" s="771" t="s">
        <v>158</v>
      </c>
      <c r="C2532" s="771"/>
      <c r="D2532" s="771" t="str">
        <f>IF('statement of marks'!I86="","",'statement of marks'!I86)</f>
        <v>A80</v>
      </c>
      <c r="E2532" s="771"/>
      <c r="F2532" s="771"/>
      <c r="G2532" s="771"/>
      <c r="H2532" s="771"/>
      <c r="I2532" s="771"/>
      <c r="J2532" s="771"/>
      <c r="K2532" s="771"/>
      <c r="L2532" s="771"/>
      <c r="M2532" s="771"/>
      <c r="N2532" s="771"/>
      <c r="O2532" s="771"/>
      <c r="P2532" s="771"/>
      <c r="Q2532" s="771"/>
      <c r="R2532" s="771"/>
      <c r="S2532" s="771"/>
      <c r="T2532" s="771"/>
      <c r="U2532" s="771"/>
      <c r="V2532" s="771"/>
      <c r="W2532" s="771"/>
      <c r="X2532" s="772"/>
    </row>
    <row r="2533" spans="1:24" ht="15" customHeight="1">
      <c r="A2533" s="283"/>
      <c r="B2533" s="771" t="s">
        <v>20</v>
      </c>
      <c r="C2533" s="771"/>
      <c r="D2533" s="771" t="str">
        <f>IF('statement of marks'!J86="","",'statement of marks'!J86)</f>
        <v>B80</v>
      </c>
      <c r="E2533" s="771"/>
      <c r="F2533" s="771"/>
      <c r="G2533" s="771"/>
      <c r="H2533" s="771"/>
      <c r="I2533" s="771"/>
      <c r="J2533" s="771"/>
      <c r="K2533" s="771"/>
      <c r="L2533" s="771"/>
      <c r="M2533" s="771"/>
      <c r="N2533" s="771"/>
      <c r="O2533" s="771"/>
      <c r="P2533" s="771"/>
      <c r="Q2533" s="771"/>
      <c r="R2533" s="771"/>
      <c r="S2533" s="771"/>
      <c r="T2533" s="771"/>
      <c r="U2533" s="771"/>
      <c r="V2533" s="771"/>
      <c r="W2533" s="771"/>
      <c r="X2533" s="772"/>
    </row>
    <row r="2534" spans="1:24" ht="15" customHeight="1">
      <c r="A2534" s="283"/>
      <c r="B2534" s="773" t="s">
        <v>21</v>
      </c>
      <c r="C2534" s="773"/>
      <c r="D2534" s="773" t="str">
        <f>IF('statement of marks'!K86="","",'statement of marks'!K86)</f>
        <v>C80</v>
      </c>
      <c r="E2534" s="773"/>
      <c r="F2534" s="773"/>
      <c r="G2534" s="771"/>
      <c r="H2534" s="771"/>
      <c r="I2534" s="771"/>
      <c r="J2534" s="771"/>
      <c r="K2534" s="771"/>
      <c r="L2534" s="771"/>
      <c r="M2534" s="771"/>
      <c r="N2534" s="771"/>
      <c r="O2534" s="771"/>
      <c r="P2534" s="771"/>
      <c r="Q2534" s="771"/>
      <c r="R2534" s="771"/>
      <c r="S2534" s="771"/>
      <c r="T2534" s="771"/>
      <c r="U2534" s="771"/>
      <c r="V2534" s="771"/>
      <c r="W2534" s="771"/>
      <c r="X2534" s="772"/>
    </row>
    <row r="2535" spans="1:24" ht="15" customHeight="1">
      <c r="A2535" s="283"/>
      <c r="B2535" s="771" t="s">
        <v>159</v>
      </c>
      <c r="C2535" s="771"/>
      <c r="D2535" s="771" t="str">
        <f>IF('statement of marks'!$G$3="","",'statement of marks'!$G$3)</f>
        <v>6 A</v>
      </c>
      <c r="E2535" s="771"/>
      <c r="F2535" s="774"/>
      <c r="G2535" s="775" t="s">
        <v>160</v>
      </c>
      <c r="H2535" s="775"/>
      <c r="I2535" s="775"/>
      <c r="J2535" s="775">
        <f>IF('statement of marks'!D86="","",'statement of marks'!D86)</f>
        <v>880</v>
      </c>
      <c r="K2535" s="775"/>
      <c r="L2535" s="775"/>
      <c r="M2535" s="776" t="s">
        <v>79</v>
      </c>
      <c r="N2535" s="938"/>
      <c r="O2535" s="775"/>
      <c r="P2535" s="775"/>
      <c r="Q2535" s="775" t="str">
        <f>IF('statement of marks'!F86="","",'statement of marks'!F86)</f>
        <v/>
      </c>
      <c r="R2535" s="775"/>
      <c r="S2535" s="775"/>
      <c r="T2535" s="777"/>
      <c r="U2535" s="778" t="str">
        <f>IF('statement of marks'!$I$3="","",'statement of marks'!$I$3)</f>
        <v>SCHOOL DISE CODE</v>
      </c>
      <c r="V2535" s="779"/>
      <c r="W2535" s="779"/>
      <c r="X2535" s="780"/>
    </row>
    <row r="2536" spans="1:24" ht="15" customHeight="1">
      <c r="A2536" s="283"/>
      <c r="B2536" s="263" t="s">
        <v>172</v>
      </c>
      <c r="C2536" s="264"/>
      <c r="D2536" s="781" t="str">
        <f>IF('statement of marks'!G86="","",'statement of marks'!G86)</f>
        <v/>
      </c>
      <c r="E2536" s="782"/>
      <c r="F2536" s="782"/>
      <c r="G2536" s="834" t="str">
        <f>IF('statement of marks'!H86="","",'statement of marks'!H86)</f>
        <v/>
      </c>
      <c r="H2536" s="834"/>
      <c r="I2536" s="834"/>
      <c r="J2536" s="834"/>
      <c r="K2536" s="834"/>
      <c r="L2536" s="834"/>
      <c r="M2536" s="834"/>
      <c r="N2536" s="834"/>
      <c r="O2536" s="834"/>
      <c r="P2536" s="834"/>
      <c r="Q2536" s="834"/>
      <c r="R2536" s="834"/>
      <c r="S2536" s="834"/>
      <c r="T2536" s="835"/>
      <c r="U2536" s="774" t="str">
        <f>IF('statement of marks'!$J$3="","",'statement of marks'!$J$3)</f>
        <v>08291009401</v>
      </c>
      <c r="V2536" s="784"/>
      <c r="W2536" s="784"/>
      <c r="X2536" s="836"/>
    </row>
    <row r="2537" spans="1:24" ht="15" customHeight="1">
      <c r="A2537" s="283"/>
      <c r="B2537" s="265" t="s">
        <v>161</v>
      </c>
      <c r="C2537" s="266" t="s">
        <v>166</v>
      </c>
      <c r="D2537" s="837" t="s">
        <v>168</v>
      </c>
      <c r="E2537" s="837"/>
      <c r="F2537" s="837"/>
      <c r="G2537" s="837" t="s">
        <v>169</v>
      </c>
      <c r="H2537" s="837"/>
      <c r="I2537" s="837"/>
      <c r="J2537" s="837" t="s">
        <v>170</v>
      </c>
      <c r="K2537" s="837"/>
      <c r="L2537" s="837"/>
      <c r="M2537" s="838" t="s">
        <v>171</v>
      </c>
      <c r="N2537" s="838"/>
      <c r="O2537" s="838"/>
      <c r="P2537" s="838"/>
      <c r="Q2537" s="839" t="s">
        <v>217</v>
      </c>
      <c r="R2537" s="841" t="s">
        <v>91</v>
      </c>
      <c r="S2537" s="841"/>
      <c r="T2537" s="841"/>
      <c r="U2537" s="842"/>
      <c r="V2537" s="783" t="s">
        <v>218</v>
      </c>
      <c r="W2537" s="783"/>
      <c r="X2537" s="831"/>
    </row>
    <row r="2538" spans="1:24" ht="15" customHeight="1">
      <c r="A2538" s="283"/>
      <c r="B2538" s="265"/>
      <c r="C2538" s="266"/>
      <c r="D2538" s="267" t="s">
        <v>219</v>
      </c>
      <c r="E2538" s="267" t="s">
        <v>220</v>
      </c>
      <c r="F2538" s="268" t="s">
        <v>221</v>
      </c>
      <c r="G2538" s="267" t="s">
        <v>219</v>
      </c>
      <c r="H2538" s="267" t="s">
        <v>220</v>
      </c>
      <c r="I2538" s="268" t="s">
        <v>221</v>
      </c>
      <c r="J2538" s="267" t="s">
        <v>219</v>
      </c>
      <c r="K2538" s="267" t="s">
        <v>220</v>
      </c>
      <c r="L2538" s="268" t="s">
        <v>221</v>
      </c>
      <c r="M2538" s="267" t="s">
        <v>219</v>
      </c>
      <c r="N2538" s="943" t="s">
        <v>332</v>
      </c>
      <c r="O2538" s="267" t="s">
        <v>220</v>
      </c>
      <c r="P2538" s="268" t="s">
        <v>221</v>
      </c>
      <c r="Q2538" s="840"/>
      <c r="R2538" s="267" t="s">
        <v>219</v>
      </c>
      <c r="S2538" s="943" t="s">
        <v>332</v>
      </c>
      <c r="T2538" s="267" t="s">
        <v>220</v>
      </c>
      <c r="U2538" s="268" t="s">
        <v>221</v>
      </c>
      <c r="V2538" s="269" t="s">
        <v>26</v>
      </c>
      <c r="W2538" s="270" t="s">
        <v>222</v>
      </c>
      <c r="X2538" s="271" t="s">
        <v>69</v>
      </c>
    </row>
    <row r="2539" spans="1:24" ht="15" customHeight="1">
      <c r="A2539" s="284"/>
      <c r="B2539" s="832" t="s">
        <v>167</v>
      </c>
      <c r="C2539" s="833"/>
      <c r="D2539" s="272">
        <f>IF('statement of marks'!L$6="","",'statement of marks'!L$6)</f>
        <v>5</v>
      </c>
      <c r="E2539" s="272">
        <f>IF('statement of marks'!M$6="","",'statement of marks'!M$6)</f>
        <v>5</v>
      </c>
      <c r="F2539" s="273">
        <f>IF('statement of marks'!N$6="","",'statement of marks'!N$6)</f>
        <v>10</v>
      </c>
      <c r="G2539" s="272">
        <f>IF('statement of marks'!O$6="","",'statement of marks'!O$6)</f>
        <v>5</v>
      </c>
      <c r="H2539" s="272">
        <f>IF('statement of marks'!P$6="","",'statement of marks'!P$6)</f>
        <v>5</v>
      </c>
      <c r="I2539" s="273">
        <f>IF('statement of marks'!Q$6="","",'statement of marks'!Q$6)</f>
        <v>10</v>
      </c>
      <c r="J2539" s="272">
        <f>IF('statement of marks'!R$6="","",'statement of marks'!R$6)</f>
        <v>5</v>
      </c>
      <c r="K2539" s="272">
        <f>IF('statement of marks'!S$6="","",'statement of marks'!S$6)</f>
        <v>5</v>
      </c>
      <c r="L2539" s="273">
        <f>IF('statement of marks'!T$6="","",'statement of marks'!T$6)</f>
        <v>10</v>
      </c>
      <c r="M2539" s="272">
        <f>IF('statement of marks'!V$6="","",'statement of marks'!V$6)</f>
        <v>30</v>
      </c>
      <c r="N2539" s="944">
        <f>IF('statement of marks'!W$6="","",'statement of marks'!W$6)</f>
        <v>30</v>
      </c>
      <c r="O2539" s="272">
        <f>IF('statement of marks'!X$6="","",'statement of marks'!X$6)</f>
        <v>10</v>
      </c>
      <c r="P2539" s="273">
        <f>IF('statement of marks'!Y$6="","",'statement of marks'!Y$6)</f>
        <v>70</v>
      </c>
      <c r="Q2539" s="274">
        <f>IF('statement of marks'!Z$6="","",'statement of marks'!Z$6)</f>
        <v>100</v>
      </c>
      <c r="R2539" s="272">
        <f>IF('statement of marks'!AA$6="","",'statement of marks'!AA$6)</f>
        <v>40</v>
      </c>
      <c r="S2539" s="944">
        <f>IF('statement of marks'!AB$6="","",'statement of marks'!AB$6)</f>
        <v>40</v>
      </c>
      <c r="T2539" s="272">
        <f>IF('statement of marks'!AC$6="","",'statement of marks'!AC$6)</f>
        <v>20</v>
      </c>
      <c r="U2539" s="273">
        <f>IF('statement of marks'!AD$6="","",'statement of marks'!AD$6)</f>
        <v>100</v>
      </c>
      <c r="V2539" s="275">
        <f>IF('statement of marks'!AE$6="","",'statement of marks'!AE$6)</f>
        <v>200</v>
      </c>
      <c r="W2539" s="272" t="str">
        <f>IF('statement of marks'!AF$6="","",'statement of marks'!AF$6)</f>
        <v/>
      </c>
      <c r="X2539" s="276" t="str">
        <f>IF('statement of marks'!AG$6="","",'statement of marks'!AG$6)</f>
        <v/>
      </c>
    </row>
    <row r="2540" spans="1:24" ht="15" customHeight="1">
      <c r="A2540" s="283"/>
      <c r="B2540" s="774" t="str">
        <f>IF('statement of marks'!$L$3="","",'statement of marks'!$L$3)</f>
        <v>HINDI</v>
      </c>
      <c r="C2540" s="784"/>
      <c r="D2540" s="270">
        <f>IF('statement of marks'!L86="","",'statement of marks'!L86)</f>
        <v>5</v>
      </c>
      <c r="E2540" s="270">
        <f>IF('statement of marks'!M86="","",'statement of marks'!M86)</f>
        <v>5</v>
      </c>
      <c r="F2540" s="277">
        <f>IF('statement of marks'!N86="","",'statement of marks'!N86)</f>
        <v>10</v>
      </c>
      <c r="G2540" s="270">
        <f>IF('statement of marks'!O86="","",'statement of marks'!O86)</f>
        <v>5</v>
      </c>
      <c r="H2540" s="270">
        <f>IF('statement of marks'!P86="","",'statement of marks'!P86)</f>
        <v>5</v>
      </c>
      <c r="I2540" s="277">
        <f>IF('statement of marks'!Q86="","",'statement of marks'!Q86)</f>
        <v>10</v>
      </c>
      <c r="J2540" s="270">
        <f>IF('statement of marks'!R86="","",'statement of marks'!R86)</f>
        <v>5</v>
      </c>
      <c r="K2540" s="270">
        <f>IF('statement of marks'!S86="","",'statement of marks'!S86)</f>
        <v>5</v>
      </c>
      <c r="L2540" s="277">
        <f>IF('statement of marks'!T86="","",'statement of marks'!T86)</f>
        <v>10</v>
      </c>
      <c r="M2540" s="270">
        <f>IF('statement of marks'!V86="","",'statement of marks'!V86)</f>
        <v>21</v>
      </c>
      <c r="N2540" s="944">
        <f>IF('statement of marks'!W86="","",'statement of marks'!W86)</f>
        <v>21</v>
      </c>
      <c r="O2540" s="270">
        <f>IF('statement of marks'!X86="","",'statement of marks'!X86)</f>
        <v>1</v>
      </c>
      <c r="P2540" s="277">
        <f>IF('statement of marks'!Y86="","",'statement of marks'!Y86)</f>
        <v>43</v>
      </c>
      <c r="Q2540" s="278">
        <f>IF('statement of marks'!Z86="","",'statement of marks'!Z86)</f>
        <v>73</v>
      </c>
      <c r="R2540" s="270">
        <f>IF('statement of marks'!AA86="","",'statement of marks'!AA86)</f>
        <v>21</v>
      </c>
      <c r="S2540" s="944">
        <f>IF('statement of marks'!AB86="","",'statement of marks'!AB86)</f>
        <v>21</v>
      </c>
      <c r="T2540" s="270">
        <f>IF('statement of marks'!AC86="","",'statement of marks'!AC86)</f>
        <v>20</v>
      </c>
      <c r="U2540" s="277">
        <f>IF('statement of marks'!AD86="","",'statement of marks'!AD86)</f>
        <v>62</v>
      </c>
      <c r="V2540" s="279">
        <f>IF('statement of marks'!AE86="","",'statement of marks'!AE86)</f>
        <v>135</v>
      </c>
      <c r="W2540" s="270">
        <f>IF('statement of marks'!AF86="","",'statement of marks'!AF86)</f>
        <v>68</v>
      </c>
      <c r="X2540" s="271" t="str">
        <f>IF('statement of marks'!AG86="","",'statement of marks'!AG86)</f>
        <v>C</v>
      </c>
    </row>
    <row r="2541" spans="1:24" ht="15" customHeight="1">
      <c r="A2541" s="283"/>
      <c r="B2541" s="774" t="str">
        <f>IF('statement of marks'!$AJ$3="","",'statement of marks'!$AJ$3)</f>
        <v>ENGLISH</v>
      </c>
      <c r="C2541" s="784"/>
      <c r="D2541" s="270">
        <f>IF('statement of marks'!AJ86="","",'statement of marks'!AJ86)</f>
        <v>5</v>
      </c>
      <c r="E2541" s="270">
        <f>IF('statement of marks'!AK86="","",'statement of marks'!AK86)</f>
        <v>5</v>
      </c>
      <c r="F2541" s="277">
        <f>IF('statement of marks'!AL86="","",'statement of marks'!AL86)</f>
        <v>10</v>
      </c>
      <c r="G2541" s="270">
        <f>IF('statement of marks'!AM86="","",'statement of marks'!AM86)</f>
        <v>5</v>
      </c>
      <c r="H2541" s="270">
        <f>IF('statement of marks'!AN86="","",'statement of marks'!AN86)</f>
        <v>5</v>
      </c>
      <c r="I2541" s="277">
        <f>IF('statement of marks'!AO86="","",'statement of marks'!AO86)</f>
        <v>10</v>
      </c>
      <c r="J2541" s="270">
        <f>IF('statement of marks'!AP86="","",'statement of marks'!AP86)</f>
        <v>5</v>
      </c>
      <c r="K2541" s="270">
        <f>IF('statement of marks'!AQ86="","",'statement of marks'!AQ86)</f>
        <v>5</v>
      </c>
      <c r="L2541" s="277">
        <f>IF('statement of marks'!AR86="","",'statement of marks'!AR86)</f>
        <v>10</v>
      </c>
      <c r="M2541" s="270">
        <f>IF('statement of marks'!AT86="","",'statement of marks'!AT86)</f>
        <v>21</v>
      </c>
      <c r="N2541" s="944">
        <f>IF('statement of marks'!AU86="","",'statement of marks'!AU86)</f>
        <v>21</v>
      </c>
      <c r="O2541" s="270">
        <f>IF('statement of marks'!AV86="","",'statement of marks'!AV86)</f>
        <v>1</v>
      </c>
      <c r="P2541" s="277">
        <f>IF('statement of marks'!AW86="","",'statement of marks'!AW86)</f>
        <v>43</v>
      </c>
      <c r="Q2541" s="278">
        <f>IF('statement of marks'!AX86="","",'statement of marks'!AX86)</f>
        <v>73</v>
      </c>
      <c r="R2541" s="270">
        <f>IF('statement of marks'!AY86="","",'statement of marks'!AY86)</f>
        <v>21</v>
      </c>
      <c r="S2541" s="944">
        <f>IF('statement of marks'!AZ86="","",'statement of marks'!AZ86)</f>
        <v>21</v>
      </c>
      <c r="T2541" s="270">
        <f>IF('statement of marks'!BA86="","",'statement of marks'!BA86)</f>
        <v>20</v>
      </c>
      <c r="U2541" s="277">
        <f>IF('statement of marks'!BB86="","",'statement of marks'!BB86)</f>
        <v>62</v>
      </c>
      <c r="V2541" s="279">
        <f>IF('statement of marks'!BC86="","",'statement of marks'!BC86)</f>
        <v>135</v>
      </c>
      <c r="W2541" s="270">
        <f>IF('statement of marks'!BD86="","",'statement of marks'!BD86)</f>
        <v>68</v>
      </c>
      <c r="X2541" s="271" t="str">
        <f>IF('statement of marks'!BE86="","",'statement of marks'!BE86)</f>
        <v>C</v>
      </c>
    </row>
    <row r="2542" spans="1:24" ht="15" customHeight="1">
      <c r="A2542" s="283"/>
      <c r="B2542" s="774" t="str">
        <f>IF('statement of marks'!BH86="s","SANSKRIT",IF('statement of marks'!BH86="u","URDU",IF('statement of marks'!BH86="g","GUJRATI",IF('statement of marks'!BH86="p","PUNJABI",IF('statement of marks'!BH86="sd","fla/kh","THIRD LANGUAGE")))))</f>
        <v>SANSKRIT</v>
      </c>
      <c r="C2542" s="784"/>
      <c r="D2542" s="270">
        <f>IF('statement of marks'!BI86="","",'statement of marks'!BI86)</f>
        <v>5</v>
      </c>
      <c r="E2542" s="270">
        <f>IF('statement of marks'!BJ86="","",'statement of marks'!BJ86)</f>
        <v>5</v>
      </c>
      <c r="F2542" s="277">
        <f>IF('statement of marks'!BK86="","",'statement of marks'!BK86)</f>
        <v>10</v>
      </c>
      <c r="G2542" s="270">
        <f>IF('statement of marks'!BL86="","",'statement of marks'!BL86)</f>
        <v>5</v>
      </c>
      <c r="H2542" s="270">
        <f>IF('statement of marks'!BM86="","",'statement of marks'!BM86)</f>
        <v>5</v>
      </c>
      <c r="I2542" s="277">
        <f>IF('statement of marks'!BN86="","",'statement of marks'!BN86)</f>
        <v>10</v>
      </c>
      <c r="J2542" s="270">
        <f>IF('statement of marks'!BO86="","",'statement of marks'!BO86)</f>
        <v>5</v>
      </c>
      <c r="K2542" s="270">
        <f>IF('statement of marks'!BP86="","",'statement of marks'!BP86)</f>
        <v>5</v>
      </c>
      <c r="L2542" s="277">
        <f>IF('statement of marks'!BQ86="","",'statement of marks'!BQ86)</f>
        <v>10</v>
      </c>
      <c r="M2542" s="270">
        <f>IF('statement of marks'!BS86="","",'statement of marks'!BS86)</f>
        <v>50</v>
      </c>
      <c r="N2542" s="944"/>
      <c r="O2542" s="270">
        <f>IF('statement of marks'!BT86="","",'statement of marks'!BT86)</f>
        <v>20</v>
      </c>
      <c r="P2542" s="277">
        <f>IF('statement of marks'!BU86="","",'statement of marks'!BU86)</f>
        <v>70</v>
      </c>
      <c r="Q2542" s="278">
        <f>IF('statement of marks'!BV86="","",'statement of marks'!BV86)</f>
        <v>100</v>
      </c>
      <c r="R2542" s="270">
        <f>IF('statement of marks'!BW86="","",'statement of marks'!BW86)</f>
        <v>70</v>
      </c>
      <c r="S2542" s="944"/>
      <c r="T2542" s="270">
        <f>IF('statement of marks'!BX86="","",'statement of marks'!BX86)</f>
        <v>30</v>
      </c>
      <c r="U2542" s="277">
        <f>IF('statement of marks'!BY86="","",'statement of marks'!BY86)</f>
        <v>100</v>
      </c>
      <c r="V2542" s="279">
        <f>IF('statement of marks'!BZ86="","",'statement of marks'!BZ86)</f>
        <v>200</v>
      </c>
      <c r="W2542" s="270">
        <f>IF('statement of marks'!CA86="","",'statement of marks'!CA86)</f>
        <v>100</v>
      </c>
      <c r="X2542" s="271" t="str">
        <f>IF('statement of marks'!CB86="","",'statement of marks'!CB86)</f>
        <v>A</v>
      </c>
    </row>
    <row r="2543" spans="1:24" ht="15" customHeight="1">
      <c r="A2543" s="283"/>
      <c r="B2543" s="774" t="str">
        <f>IF('statement of marks'!$CE$3="","",'statement of marks'!$CE$3)</f>
        <v>MATHEMATICS</v>
      </c>
      <c r="C2543" s="784"/>
      <c r="D2543" s="270">
        <f>IF('statement of marks'!CE86="","",'statement of marks'!CE86)</f>
        <v>5</v>
      </c>
      <c r="E2543" s="270">
        <f>IF('statement of marks'!CF86="","",'statement of marks'!CF86)</f>
        <v>5</v>
      </c>
      <c r="F2543" s="277">
        <f>IF('statement of marks'!CG86="","",'statement of marks'!CG86)</f>
        <v>10</v>
      </c>
      <c r="G2543" s="270">
        <f>IF('statement of marks'!CH86="","",'statement of marks'!CH86)</f>
        <v>5</v>
      </c>
      <c r="H2543" s="270">
        <f>IF('statement of marks'!CI86="","",'statement of marks'!CI86)</f>
        <v>5</v>
      </c>
      <c r="I2543" s="277">
        <f>IF('statement of marks'!CJ86="","",'statement of marks'!CJ86)</f>
        <v>10</v>
      </c>
      <c r="J2543" s="270">
        <f>IF('statement of marks'!CK86="","",'statement of marks'!CK86)</f>
        <v>5</v>
      </c>
      <c r="K2543" s="270">
        <f>IF('statement of marks'!CL86="","",'statement of marks'!CL86)</f>
        <v>5</v>
      </c>
      <c r="L2543" s="277">
        <f>IF('statement of marks'!CM86="","",'statement of marks'!CM86)</f>
        <v>10</v>
      </c>
      <c r="M2543" s="270">
        <f>IF('statement of marks'!CO86="","",'statement of marks'!CO86)</f>
        <v>21</v>
      </c>
      <c r="N2543" s="944">
        <f>IF('statement of marks'!CP86="","",'statement of marks'!CP86)</f>
        <v>21</v>
      </c>
      <c r="O2543" s="270">
        <f>IF('statement of marks'!CQ86="","",'statement of marks'!CQ86)</f>
        <v>1</v>
      </c>
      <c r="P2543" s="277">
        <f>IF('statement of marks'!CR86="","",'statement of marks'!CR86)</f>
        <v>43</v>
      </c>
      <c r="Q2543" s="278">
        <f>IF('statement of marks'!CS86="","",'statement of marks'!CS86)</f>
        <v>73</v>
      </c>
      <c r="R2543" s="270">
        <f>IF('statement of marks'!CT86="","",'statement of marks'!CT86)</f>
        <v>21</v>
      </c>
      <c r="S2543" s="944">
        <f>IF('statement of marks'!CU86="","",'statement of marks'!CU86)</f>
        <v>21</v>
      </c>
      <c r="T2543" s="270">
        <f>IF('statement of marks'!CV86="","",'statement of marks'!CV86)</f>
        <v>20</v>
      </c>
      <c r="U2543" s="277">
        <f>IF('statement of marks'!CW86="","",'statement of marks'!CW86)</f>
        <v>62</v>
      </c>
      <c r="V2543" s="279">
        <f>IF('statement of marks'!CX86="","",'statement of marks'!CX86)</f>
        <v>135</v>
      </c>
      <c r="W2543" s="270">
        <f>IF('statement of marks'!CY86="","",'statement of marks'!CY86)</f>
        <v>68</v>
      </c>
      <c r="X2543" s="271" t="str">
        <f>IF('statement of marks'!CZ86="","",'statement of marks'!CZ86)</f>
        <v>C</v>
      </c>
    </row>
    <row r="2544" spans="1:24" ht="15" customHeight="1">
      <c r="A2544" s="283"/>
      <c r="B2544" s="774" t="str">
        <f>IF('statement of marks'!$DC$3="","",'statement of marks'!$DC$3)</f>
        <v>SCIENCE</v>
      </c>
      <c r="C2544" s="784"/>
      <c r="D2544" s="270">
        <f>IF('statement of marks'!DC86="","",'statement of marks'!DC86)</f>
        <v>5</v>
      </c>
      <c r="E2544" s="270">
        <f>IF('statement of marks'!DD86="","",'statement of marks'!DD86)</f>
        <v>5</v>
      </c>
      <c r="F2544" s="277">
        <f>IF('statement of marks'!DE86="","",'statement of marks'!DE86)</f>
        <v>10</v>
      </c>
      <c r="G2544" s="270">
        <f>IF('statement of marks'!DF86="","",'statement of marks'!DF86)</f>
        <v>5</v>
      </c>
      <c r="H2544" s="270">
        <f>IF('statement of marks'!DG86="","",'statement of marks'!DG86)</f>
        <v>5</v>
      </c>
      <c r="I2544" s="277">
        <f>IF('statement of marks'!DH86="","",'statement of marks'!DH86)</f>
        <v>10</v>
      </c>
      <c r="J2544" s="270">
        <f>IF('statement of marks'!DI86="","",'statement of marks'!DI86)</f>
        <v>5</v>
      </c>
      <c r="K2544" s="270">
        <f>IF('statement of marks'!DJ86="","",'statement of marks'!DJ86)</f>
        <v>5</v>
      </c>
      <c r="L2544" s="277">
        <f>IF('statement of marks'!DK86="","",'statement of marks'!DK86)</f>
        <v>10</v>
      </c>
      <c r="M2544" s="270">
        <f>IF('statement of marks'!DM86="","",'statement of marks'!DM86)</f>
        <v>50</v>
      </c>
      <c r="N2544" s="944"/>
      <c r="O2544" s="270">
        <f>IF('statement of marks'!DN86="","",'statement of marks'!DN86)</f>
        <v>20</v>
      </c>
      <c r="P2544" s="277">
        <f>IF('statement of marks'!DO86="","",'statement of marks'!DO86)</f>
        <v>70</v>
      </c>
      <c r="Q2544" s="278">
        <f>IF('statement of marks'!DP86="","",'statement of marks'!DP86)</f>
        <v>100</v>
      </c>
      <c r="R2544" s="270">
        <f>IF('statement of marks'!DQ86="","",'statement of marks'!DQ86)</f>
        <v>70</v>
      </c>
      <c r="S2544" s="944"/>
      <c r="T2544" s="270">
        <f>IF('statement of marks'!DR86="","",'statement of marks'!DR86)</f>
        <v>30</v>
      </c>
      <c r="U2544" s="277">
        <f>IF('statement of marks'!DS86="","",'statement of marks'!DS86)</f>
        <v>100</v>
      </c>
      <c r="V2544" s="279">
        <f>IF('statement of marks'!DT86="","",'statement of marks'!DT86)</f>
        <v>200</v>
      </c>
      <c r="W2544" s="270">
        <f>IF('statement of marks'!DU86="","",'statement of marks'!DU86)</f>
        <v>100</v>
      </c>
      <c r="X2544" s="271" t="str">
        <f>IF('statement of marks'!DV86="","",'statement of marks'!DV86)</f>
        <v>A</v>
      </c>
    </row>
    <row r="2545" spans="1:24" ht="15" customHeight="1">
      <c r="A2545" s="283"/>
      <c r="B2545" s="774" t="str">
        <f>IF('statement of marks'!$DY$3="","",'statement of marks'!$DY$3)</f>
        <v>SOCIAL STUDIES</v>
      </c>
      <c r="C2545" s="784"/>
      <c r="D2545" s="270">
        <f>IF('statement of marks'!DY86="","",'statement of marks'!DY86)</f>
        <v>5</v>
      </c>
      <c r="E2545" s="270">
        <f>IF('statement of marks'!DZ86="","",'statement of marks'!DZ86)</f>
        <v>5</v>
      </c>
      <c r="F2545" s="277">
        <f>IF('statement of marks'!EA86="","",'statement of marks'!EA86)</f>
        <v>10</v>
      </c>
      <c r="G2545" s="270">
        <f>IF('statement of marks'!EB86="","",'statement of marks'!EB86)</f>
        <v>5</v>
      </c>
      <c r="H2545" s="270">
        <f>IF('statement of marks'!EC86="","",'statement of marks'!EC86)</f>
        <v>5</v>
      </c>
      <c r="I2545" s="277">
        <f>IF('statement of marks'!ED86="","",'statement of marks'!ED86)</f>
        <v>10</v>
      </c>
      <c r="J2545" s="270">
        <f>IF('statement of marks'!EE86="","",'statement of marks'!EE86)</f>
        <v>5</v>
      </c>
      <c r="K2545" s="270">
        <f>IF('statement of marks'!EF86="","",'statement of marks'!EF86)</f>
        <v>5</v>
      </c>
      <c r="L2545" s="277">
        <f>IF('statement of marks'!EG86="","",'statement of marks'!EG86)</f>
        <v>10</v>
      </c>
      <c r="M2545" s="270">
        <f>IF('statement of marks'!EI86="","",'statement of marks'!EI86)</f>
        <v>50</v>
      </c>
      <c r="N2545" s="944"/>
      <c r="O2545" s="270">
        <f>IF('statement of marks'!EJ86="","",'statement of marks'!EJ86)</f>
        <v>20</v>
      </c>
      <c r="P2545" s="277">
        <f>IF('statement of marks'!EK86="","",'statement of marks'!EK86)</f>
        <v>70</v>
      </c>
      <c r="Q2545" s="278">
        <f>IF('statement of marks'!EL86="","",'statement of marks'!EL86)</f>
        <v>100</v>
      </c>
      <c r="R2545" s="270">
        <f>IF('statement of marks'!EM86="","",'statement of marks'!EM86)</f>
        <v>70</v>
      </c>
      <c r="S2545" s="944"/>
      <c r="T2545" s="270">
        <f>IF('statement of marks'!EN86="","",'statement of marks'!EN86)</f>
        <v>30</v>
      </c>
      <c r="U2545" s="277">
        <f>IF('statement of marks'!EO86="","",'statement of marks'!EO86)</f>
        <v>100</v>
      </c>
      <c r="V2545" s="279">
        <f>IF('statement of marks'!EP86="","",'statement of marks'!EP86)</f>
        <v>200</v>
      </c>
      <c r="W2545" s="270">
        <f>IF('statement of marks'!EQ86="","",'statement of marks'!EQ86)</f>
        <v>100</v>
      </c>
      <c r="X2545" s="271" t="str">
        <f>IF('statement of marks'!ER86="","",'statement of marks'!ER86)</f>
        <v>A</v>
      </c>
    </row>
    <row r="2546" spans="1:24" ht="15" customHeight="1">
      <c r="A2546" s="283"/>
      <c r="B2546" s="774" t="s">
        <v>173</v>
      </c>
      <c r="C2546" s="784"/>
      <c r="D2546" s="792" t="s">
        <v>168</v>
      </c>
      <c r="E2546" s="792"/>
      <c r="F2546" s="792"/>
      <c r="G2546" s="792" t="s">
        <v>169</v>
      </c>
      <c r="H2546" s="792"/>
      <c r="I2546" s="792"/>
      <c r="J2546" s="792" t="s">
        <v>178</v>
      </c>
      <c r="K2546" s="792"/>
      <c r="L2546" s="792"/>
      <c r="M2546" s="792" t="s">
        <v>170</v>
      </c>
      <c r="N2546" s="792"/>
      <c r="O2546" s="792"/>
      <c r="P2546" s="792"/>
      <c r="Q2546" s="792" t="s">
        <v>223</v>
      </c>
      <c r="R2546" s="792"/>
      <c r="S2546" s="792"/>
      <c r="T2546" s="792"/>
      <c r="U2546" s="280"/>
      <c r="V2546" s="792" t="s">
        <v>218</v>
      </c>
      <c r="W2546" s="792"/>
      <c r="X2546" s="827"/>
    </row>
    <row r="2547" spans="1:24" ht="15" customHeight="1">
      <c r="A2547" s="284"/>
      <c r="B2547" s="828" t="s">
        <v>167</v>
      </c>
      <c r="C2547" s="829"/>
      <c r="D2547" s="830">
        <f>IF('statement of marks'!EU$6="","",'statement of marks'!EU$6)</f>
        <v>20</v>
      </c>
      <c r="E2547" s="830"/>
      <c r="F2547" s="830"/>
      <c r="G2547" s="830">
        <f>IF('statement of marks'!EV$6="","",'statement of marks'!EV$6)</f>
        <v>20</v>
      </c>
      <c r="H2547" s="830"/>
      <c r="I2547" s="830"/>
      <c r="J2547" s="830">
        <f>IF('statement of marks'!EX$6="","",'statement of marks'!EX$6)</f>
        <v>20</v>
      </c>
      <c r="K2547" s="830"/>
      <c r="L2547" s="830"/>
      <c r="M2547" s="830">
        <f>IF('statement of marks'!EW$6="","",'statement of marks'!EW$6)</f>
        <v>20</v>
      </c>
      <c r="N2547" s="830"/>
      <c r="O2547" s="830"/>
      <c r="P2547" s="830"/>
      <c r="Q2547" s="830">
        <f>IF('statement of marks'!EY$6="","",'statement of marks'!EY$6)</f>
        <v>20</v>
      </c>
      <c r="R2547" s="830"/>
      <c r="S2547" s="830"/>
      <c r="T2547" s="830"/>
      <c r="U2547" s="289"/>
      <c r="V2547" s="272">
        <f>IF('statement of marks'!EZ$6="","",'statement of marks'!EZ$6)</f>
        <v>100</v>
      </c>
      <c r="W2547" s="272" t="s">
        <v>222</v>
      </c>
      <c r="X2547" s="276" t="s">
        <v>69</v>
      </c>
    </row>
    <row r="2548" spans="1:24" ht="15" customHeight="1">
      <c r="A2548" s="283"/>
      <c r="B2548" s="774" t="str">
        <f>IF('statement of marks'!$EU$3="","",'statement of marks'!$EU$3)</f>
        <v>WORK EXPERIENCE</v>
      </c>
      <c r="C2548" s="784"/>
      <c r="D2548" s="783">
        <f>IF('statement of marks'!EU86="","",'statement of marks'!EU86)</f>
        <v>20</v>
      </c>
      <c r="E2548" s="783"/>
      <c r="F2548" s="783"/>
      <c r="G2548" s="783">
        <f>IF('statement of marks'!EV86="","",'statement of marks'!EV86)</f>
        <v>20</v>
      </c>
      <c r="H2548" s="783"/>
      <c r="I2548" s="783"/>
      <c r="J2548" s="783">
        <f>IF('statement of marks'!EX86="","",'statement of marks'!EX86)</f>
        <v>20</v>
      </c>
      <c r="K2548" s="783"/>
      <c r="L2548" s="783"/>
      <c r="M2548" s="783">
        <f>IF('statement of marks'!EW86="","",'statement of marks'!EW86)</f>
        <v>20</v>
      </c>
      <c r="N2548" s="783"/>
      <c r="O2548" s="783"/>
      <c r="P2548" s="783"/>
      <c r="Q2548" s="783">
        <f>IF('statement of marks'!EY86="","",'statement of marks'!EY86)</f>
        <v>20</v>
      </c>
      <c r="R2548" s="783"/>
      <c r="S2548" s="783"/>
      <c r="T2548" s="783"/>
      <c r="U2548" s="280"/>
      <c r="V2548" s="280">
        <f>IF('statement of marks'!EZ86="","",'statement of marks'!EZ86)</f>
        <v>100</v>
      </c>
      <c r="W2548" s="280">
        <f>IF('statement of marks'!FA86="","",'statement of marks'!FA86)</f>
        <v>100</v>
      </c>
      <c r="X2548" s="281" t="str">
        <f>IF('statement of marks'!FB86="","",'statement of marks'!FB86)</f>
        <v>A</v>
      </c>
    </row>
    <row r="2549" spans="1:24" ht="15" customHeight="1">
      <c r="A2549" s="283"/>
      <c r="B2549" s="774" t="str">
        <f>IF('statement of marks'!$FE$3="","",'statement of marks'!$FE$3)</f>
        <v>ART EDUCATION</v>
      </c>
      <c r="C2549" s="784"/>
      <c r="D2549" s="783">
        <f>IF('statement of marks'!FE86="","",'statement of marks'!FE86)</f>
        <v>20</v>
      </c>
      <c r="E2549" s="783"/>
      <c r="F2549" s="783"/>
      <c r="G2549" s="783">
        <f>IF('statement of marks'!FF86="","",'statement of marks'!FF86)</f>
        <v>20</v>
      </c>
      <c r="H2549" s="783"/>
      <c r="I2549" s="783"/>
      <c r="J2549" s="783">
        <f>IF('statement of marks'!FH86="","",'statement of marks'!FH86)</f>
        <v>20</v>
      </c>
      <c r="K2549" s="783"/>
      <c r="L2549" s="783"/>
      <c r="M2549" s="783">
        <f>IF('statement of marks'!FG86="","",'statement of marks'!FG86)</f>
        <v>20</v>
      </c>
      <c r="N2549" s="783"/>
      <c r="O2549" s="783"/>
      <c r="P2549" s="783"/>
      <c r="Q2549" s="783">
        <f>IF('statement of marks'!FI86="","",'statement of marks'!FI86)</f>
        <v>20</v>
      </c>
      <c r="R2549" s="783"/>
      <c r="S2549" s="783"/>
      <c r="T2549" s="783"/>
      <c r="U2549" s="280"/>
      <c r="V2549" s="280">
        <f>IF('statement of marks'!FJ86="","",'statement of marks'!FJ86)</f>
        <v>100</v>
      </c>
      <c r="W2549" s="280">
        <f>IF('statement of marks'!FK86="","",'statement of marks'!FK86)</f>
        <v>100</v>
      </c>
      <c r="X2549" s="281" t="str">
        <f>IF('statement of marks'!FL86="","",'statement of marks'!FL86)</f>
        <v>A</v>
      </c>
    </row>
    <row r="2550" spans="1:24" ht="15" customHeight="1">
      <c r="A2550" s="283"/>
      <c r="B2550" s="774" t="str">
        <f>IF('statement of marks'!$FO$3="","",'statement of marks'!$FO$3)</f>
        <v>PHYSICIAL EDUCATION</v>
      </c>
      <c r="C2550" s="784"/>
      <c r="D2550" s="783">
        <f>IF('statement of marks'!FO86="","",'statement of marks'!FO86)</f>
        <v>20</v>
      </c>
      <c r="E2550" s="783"/>
      <c r="F2550" s="783"/>
      <c r="G2550" s="783">
        <f>IF('statement of marks'!FP86="","",'statement of marks'!FP86)</f>
        <v>20</v>
      </c>
      <c r="H2550" s="783"/>
      <c r="I2550" s="783"/>
      <c r="J2550" s="783">
        <f>IF('statement of marks'!FR86="","",'statement of marks'!FR86)</f>
        <v>20</v>
      </c>
      <c r="K2550" s="783"/>
      <c r="L2550" s="783"/>
      <c r="M2550" s="783">
        <f>IF('statement of marks'!FQ86="","",'statement of marks'!FQ86)</f>
        <v>20</v>
      </c>
      <c r="N2550" s="783"/>
      <c r="O2550" s="783"/>
      <c r="P2550" s="783"/>
      <c r="Q2550" s="783">
        <f>IF('statement of marks'!FS86="","",'statement of marks'!FS86)</f>
        <v>20</v>
      </c>
      <c r="R2550" s="783"/>
      <c r="S2550" s="783"/>
      <c r="T2550" s="783"/>
      <c r="U2550" s="280"/>
      <c r="V2550" s="280">
        <f>IF('statement of marks'!FT86="","",'statement of marks'!FT86)</f>
        <v>100</v>
      </c>
      <c r="W2550" s="280">
        <f>IF('statement of marks'!FU86="","",'statement of marks'!FU86)</f>
        <v>100</v>
      </c>
      <c r="X2550" s="281" t="str">
        <f>IF('statement of marks'!FV86="","",'statement of marks'!FV86)</f>
        <v>A</v>
      </c>
    </row>
    <row r="2551" spans="1:24" ht="15" customHeight="1">
      <c r="A2551" s="283"/>
      <c r="B2551" s="771" t="s">
        <v>174</v>
      </c>
      <c r="C2551" s="774"/>
      <c r="D2551" s="792" t="str">
        <f>details!$DZ$3</f>
        <v>AUGUST</v>
      </c>
      <c r="E2551" s="792"/>
      <c r="F2551" s="792"/>
      <c r="G2551" s="792" t="str">
        <f>details!$ED$3</f>
        <v>OCTOBER</v>
      </c>
      <c r="H2551" s="792"/>
      <c r="I2551" s="792"/>
      <c r="J2551" s="792" t="str">
        <f>details!$EL$3</f>
        <v>FEBURARY</v>
      </c>
      <c r="K2551" s="792"/>
      <c r="L2551" s="792"/>
      <c r="M2551" s="792" t="str">
        <f>details!$EH$3</f>
        <v>DECEMBER</v>
      </c>
      <c r="N2551" s="792"/>
      <c r="O2551" s="792"/>
      <c r="P2551" s="792"/>
      <c r="Q2551" s="792" t="str">
        <f>details!$EP$3</f>
        <v>GRAND TOAL</v>
      </c>
      <c r="R2551" s="792"/>
      <c r="S2551" s="792"/>
      <c r="T2551" s="792"/>
      <c r="U2551" s="759" t="s">
        <v>119</v>
      </c>
      <c r="V2551" s="760"/>
      <c r="W2551" s="760"/>
      <c r="X2551" s="761"/>
    </row>
    <row r="2552" spans="1:24" ht="15" customHeight="1">
      <c r="A2552" s="283"/>
      <c r="B2552" s="774" t="s">
        <v>176</v>
      </c>
      <c r="C2552" s="784"/>
      <c r="D2552" s="826" t="str">
        <f>IF(details!EA86="","",details!EA86)</f>
        <v/>
      </c>
      <c r="E2552" s="826"/>
      <c r="F2552" s="826"/>
      <c r="G2552" s="826" t="str">
        <f>IF(details!EE86="","",details!EE86)</f>
        <v/>
      </c>
      <c r="H2552" s="826"/>
      <c r="I2552" s="826"/>
      <c r="J2552" s="826" t="str">
        <f>IF(details!EM86="","",details!EM86)</f>
        <v/>
      </c>
      <c r="K2552" s="826"/>
      <c r="L2552" s="826"/>
      <c r="M2552" s="826" t="str">
        <f>IF(details!EI86="","",details!EI86)</f>
        <v/>
      </c>
      <c r="N2552" s="826"/>
      <c r="O2552" s="826"/>
      <c r="P2552" s="826"/>
      <c r="Q2552" s="826" t="str">
        <f>IF(details!EQ86="","",details!EQ86)</f>
        <v/>
      </c>
      <c r="R2552" s="826"/>
      <c r="S2552" s="826"/>
      <c r="T2552" s="826"/>
      <c r="U2552" s="762">
        <f>'statement of marks'!$HL$108</f>
        <v>45046</v>
      </c>
      <c r="V2552" s="763"/>
      <c r="W2552" s="763"/>
      <c r="X2552" s="764"/>
    </row>
    <row r="2553" spans="1:24" ht="15" customHeight="1">
      <c r="A2553" s="283"/>
      <c r="B2553" s="823" t="s">
        <v>175</v>
      </c>
      <c r="C2553" s="824"/>
      <c r="D2553" s="825" t="str">
        <f>IF(details!DZ86="","",details!DZ86)</f>
        <v/>
      </c>
      <c r="E2553" s="825"/>
      <c r="F2553" s="825"/>
      <c r="G2553" s="825" t="str">
        <f>IF(details!ED86="","",details!ED86)</f>
        <v/>
      </c>
      <c r="H2553" s="825"/>
      <c r="I2553" s="825"/>
      <c r="J2553" s="825" t="str">
        <f>IF(details!EL86="","",details!EL86)</f>
        <v/>
      </c>
      <c r="K2553" s="825"/>
      <c r="L2553" s="825"/>
      <c r="M2553" s="825" t="str">
        <f>IF(details!EH86="","",details!EH86)</f>
        <v/>
      </c>
      <c r="N2553" s="825"/>
      <c r="O2553" s="825"/>
      <c r="P2553" s="825"/>
      <c r="Q2553" s="825" t="str">
        <f>IF(details!EP86="","",details!EP86)</f>
        <v/>
      </c>
      <c r="R2553" s="825"/>
      <c r="S2553" s="825"/>
      <c r="T2553" s="825"/>
      <c r="U2553" s="759"/>
      <c r="V2553" s="760"/>
      <c r="W2553" s="760"/>
      <c r="X2553" s="761"/>
    </row>
    <row r="2554" spans="1:24" ht="15" customHeight="1">
      <c r="A2554" s="816"/>
      <c r="B2554" s="818" t="s">
        <v>235</v>
      </c>
      <c r="C2554" s="819"/>
      <c r="D2554" s="813" t="s">
        <v>190</v>
      </c>
      <c r="E2554" s="813"/>
      <c r="F2554" s="813"/>
      <c r="G2554" s="813" t="s">
        <v>191</v>
      </c>
      <c r="H2554" s="813"/>
      <c r="I2554" s="813"/>
      <c r="J2554" s="813" t="s">
        <v>148</v>
      </c>
      <c r="K2554" s="813"/>
      <c r="L2554" s="813"/>
      <c r="M2554" s="813" t="s">
        <v>224</v>
      </c>
      <c r="N2554" s="813"/>
      <c r="O2554" s="813"/>
      <c r="P2554" s="813"/>
      <c r="Q2554" s="822" t="s">
        <v>196</v>
      </c>
      <c r="R2554" s="822"/>
      <c r="S2554" s="822"/>
      <c r="T2554" s="822"/>
      <c r="U2554" s="813" t="s">
        <v>233</v>
      </c>
      <c r="V2554" s="813"/>
      <c r="W2554" s="813"/>
      <c r="X2554" s="815"/>
    </row>
    <row r="2555" spans="1:24" ht="15" customHeight="1">
      <c r="A2555" s="817"/>
      <c r="B2555" s="820"/>
      <c r="C2555" s="821"/>
      <c r="D2555" s="813">
        <f>'statement of marks'!HJ86</f>
        <v>1200</v>
      </c>
      <c r="E2555" s="813"/>
      <c r="F2555" s="813"/>
      <c r="G2555" s="813">
        <f>'statement of marks'!HK86</f>
        <v>1005</v>
      </c>
      <c r="H2555" s="813"/>
      <c r="I2555" s="813"/>
      <c r="J2555" s="814">
        <f>'statement of marks'!HL86</f>
        <v>83.75</v>
      </c>
      <c r="K2555" s="814"/>
      <c r="L2555" s="814"/>
      <c r="M2555" s="813" t="str">
        <f>'statement of marks'!HO86</f>
        <v>B</v>
      </c>
      <c r="N2555" s="813"/>
      <c r="O2555" s="813"/>
      <c r="P2555" s="813"/>
      <c r="Q2555" s="813">
        <f>'statement of marks'!HN86</f>
        <v>12.99999999999998</v>
      </c>
      <c r="R2555" s="813"/>
      <c r="S2555" s="813"/>
      <c r="T2555" s="813"/>
      <c r="U2555" s="813" t="str">
        <f>'statement of marks'!HI86</f>
        <v>PASSED</v>
      </c>
      <c r="V2555" s="813"/>
      <c r="W2555" s="813"/>
      <c r="X2555" s="815"/>
    </row>
    <row r="2556" spans="1:24" ht="15" customHeight="1">
      <c r="A2556" s="283"/>
      <c r="B2556" s="811" t="s">
        <v>177</v>
      </c>
      <c r="C2556" s="812"/>
      <c r="D2556" s="792"/>
      <c r="E2556" s="792"/>
      <c r="F2556" s="792"/>
      <c r="G2556" s="792"/>
      <c r="H2556" s="792"/>
      <c r="I2556" s="792"/>
      <c r="J2556" s="792"/>
      <c r="K2556" s="792"/>
      <c r="L2556" s="792"/>
      <c r="M2556" s="792"/>
      <c r="N2556" s="792"/>
      <c r="O2556" s="792"/>
      <c r="P2556" s="792"/>
      <c r="Q2556" s="792"/>
      <c r="R2556" s="792"/>
      <c r="S2556" s="792"/>
      <c r="T2556" s="792"/>
      <c r="U2556" s="793"/>
      <c r="V2556" s="794"/>
      <c r="W2556" s="794"/>
      <c r="X2556" s="804"/>
    </row>
    <row r="2557" spans="1:24" ht="15" customHeight="1">
      <c r="A2557" s="283"/>
      <c r="B2557" s="809" t="s">
        <v>162</v>
      </c>
      <c r="C2557" s="810"/>
      <c r="D2557" s="792"/>
      <c r="E2557" s="792"/>
      <c r="F2557" s="792"/>
      <c r="G2557" s="792"/>
      <c r="H2557" s="792"/>
      <c r="I2557" s="792"/>
      <c r="J2557" s="792"/>
      <c r="K2557" s="792"/>
      <c r="L2557" s="792"/>
      <c r="M2557" s="792"/>
      <c r="N2557" s="792"/>
      <c r="O2557" s="792"/>
      <c r="P2557" s="792"/>
      <c r="Q2557" s="792"/>
      <c r="R2557" s="792"/>
      <c r="S2557" s="792"/>
      <c r="T2557" s="792"/>
      <c r="U2557" s="796"/>
      <c r="V2557" s="797"/>
      <c r="W2557" s="797"/>
      <c r="X2557" s="805"/>
    </row>
    <row r="2558" spans="1:24" ht="15" customHeight="1">
      <c r="A2558" s="283"/>
      <c r="B2558" s="811" t="s">
        <v>163</v>
      </c>
      <c r="C2558" s="812"/>
      <c r="D2558" s="792"/>
      <c r="E2558" s="792"/>
      <c r="F2558" s="792"/>
      <c r="G2558" s="792"/>
      <c r="H2558" s="792"/>
      <c r="I2558" s="792"/>
      <c r="J2558" s="792"/>
      <c r="K2558" s="792"/>
      <c r="L2558" s="792"/>
      <c r="M2558" s="792"/>
      <c r="N2558" s="792"/>
      <c r="O2558" s="792"/>
      <c r="P2558" s="792"/>
      <c r="Q2558" s="793" t="s">
        <v>225</v>
      </c>
      <c r="R2558" s="794"/>
      <c r="S2558" s="794"/>
      <c r="T2558" s="795"/>
      <c r="U2558" s="806"/>
      <c r="V2558" s="807"/>
      <c r="W2558" s="807"/>
      <c r="X2558" s="808"/>
    </row>
    <row r="2559" spans="1:24" ht="15" customHeight="1">
      <c r="A2559" s="283"/>
      <c r="B2559" s="802" t="s">
        <v>164</v>
      </c>
      <c r="C2559" s="803"/>
      <c r="D2559" s="792"/>
      <c r="E2559" s="792"/>
      <c r="F2559" s="792"/>
      <c r="G2559" s="792"/>
      <c r="H2559" s="792"/>
      <c r="I2559" s="792"/>
      <c r="J2559" s="792"/>
      <c r="K2559" s="792"/>
      <c r="L2559" s="792"/>
      <c r="M2559" s="792"/>
      <c r="N2559" s="792"/>
      <c r="O2559" s="792"/>
      <c r="P2559" s="792"/>
      <c r="Q2559" s="796"/>
      <c r="R2559" s="797"/>
      <c r="S2559" s="797"/>
      <c r="T2559" s="798"/>
      <c r="U2559" s="785" t="s">
        <v>164</v>
      </c>
      <c r="V2559" s="785"/>
      <c r="W2559" s="785"/>
      <c r="X2559" s="786"/>
    </row>
    <row r="2560" spans="1:24" ht="15" customHeight="1" thickBot="1">
      <c r="A2560" s="282"/>
      <c r="B2560" s="787" t="s">
        <v>226</v>
      </c>
      <c r="C2560" s="788"/>
      <c r="D2560" s="789"/>
      <c r="E2560" s="789"/>
      <c r="F2560" s="789"/>
      <c r="G2560" s="789"/>
      <c r="H2560" s="789"/>
      <c r="I2560" s="789"/>
      <c r="J2560" s="789"/>
      <c r="K2560" s="789"/>
      <c r="L2560" s="789"/>
      <c r="M2560" s="789"/>
      <c r="N2560" s="789"/>
      <c r="O2560" s="789"/>
      <c r="P2560" s="789"/>
      <c r="Q2560" s="799"/>
      <c r="R2560" s="800"/>
      <c r="S2560" s="800"/>
      <c r="T2560" s="801"/>
      <c r="U2560" s="790" t="s">
        <v>180</v>
      </c>
      <c r="V2560" s="790"/>
      <c r="W2560" s="790"/>
      <c r="X2560" s="791"/>
    </row>
    <row r="2561" spans="1:24" ht="15" customHeight="1">
      <c r="A2561" s="285"/>
      <c r="B2561" s="765" t="s">
        <v>179</v>
      </c>
      <c r="C2561" s="766"/>
      <c r="D2561" s="766"/>
      <c r="E2561" s="766"/>
      <c r="F2561" s="766"/>
      <c r="G2561" s="766"/>
      <c r="H2561" s="766"/>
      <c r="I2561" s="766"/>
      <c r="J2561" s="766"/>
      <c r="K2561" s="766"/>
      <c r="L2561" s="766"/>
      <c r="M2561" s="766"/>
      <c r="N2561" s="766"/>
      <c r="O2561" s="766"/>
      <c r="P2561" s="766"/>
      <c r="Q2561" s="766"/>
      <c r="R2561" s="766"/>
      <c r="S2561" s="766"/>
      <c r="T2561" s="766"/>
      <c r="U2561" s="766"/>
      <c r="V2561" s="766"/>
      <c r="W2561" s="766"/>
      <c r="X2561" s="767"/>
    </row>
    <row r="2562" spans="1:24" ht="15" customHeight="1">
      <c r="A2562" s="283"/>
      <c r="B2562" s="768" t="str">
        <f>IF('statement of marks'!$A$1="","",'statement of marks'!$A$1)</f>
        <v>GOVT. HR. SEC. SCHOOL, MARJEEVI, NIMBAHERA</v>
      </c>
      <c r="C2562" s="769"/>
      <c r="D2562" s="769"/>
      <c r="E2562" s="769"/>
      <c r="F2562" s="769"/>
      <c r="G2562" s="769"/>
      <c r="H2562" s="769"/>
      <c r="I2562" s="769"/>
      <c r="J2562" s="769"/>
      <c r="K2562" s="769"/>
      <c r="L2562" s="769"/>
      <c r="M2562" s="769"/>
      <c r="N2562" s="769"/>
      <c r="O2562" s="769"/>
      <c r="P2562" s="769"/>
      <c r="Q2562" s="769"/>
      <c r="R2562" s="769"/>
      <c r="S2562" s="769"/>
      <c r="T2562" s="769"/>
      <c r="U2562" s="769"/>
      <c r="V2562" s="769"/>
      <c r="W2562" s="769"/>
      <c r="X2562" s="770"/>
    </row>
    <row r="2563" spans="1:24" ht="15" customHeight="1">
      <c r="A2563" s="283"/>
      <c r="B2563" s="771" t="s">
        <v>118</v>
      </c>
      <c r="C2563" s="771"/>
      <c r="D2563" s="771" t="str">
        <f>IF('statement of marks'!$H$3="","",'statement of marks'!$H$3)</f>
        <v>2022-23</v>
      </c>
      <c r="E2563" s="771"/>
      <c r="F2563" s="771"/>
      <c r="G2563" s="771"/>
      <c r="H2563" s="771"/>
      <c r="I2563" s="771"/>
      <c r="J2563" s="771"/>
      <c r="K2563" s="771"/>
      <c r="L2563" s="771"/>
      <c r="M2563" s="771"/>
      <c r="N2563" s="771"/>
      <c r="O2563" s="771"/>
      <c r="P2563" s="771"/>
      <c r="Q2563" s="771"/>
      <c r="R2563" s="771"/>
      <c r="S2563" s="771"/>
      <c r="T2563" s="771"/>
      <c r="U2563" s="771"/>
      <c r="V2563" s="771"/>
      <c r="W2563" s="771"/>
      <c r="X2563" s="772"/>
    </row>
    <row r="2564" spans="1:24" ht="15" customHeight="1">
      <c r="A2564" s="283"/>
      <c r="B2564" s="771" t="s">
        <v>158</v>
      </c>
      <c r="C2564" s="771"/>
      <c r="D2564" s="771" t="str">
        <f>IF('statement of marks'!I87="","",'statement of marks'!I87)</f>
        <v>A81</v>
      </c>
      <c r="E2564" s="771"/>
      <c r="F2564" s="771"/>
      <c r="G2564" s="771"/>
      <c r="H2564" s="771"/>
      <c r="I2564" s="771"/>
      <c r="J2564" s="771"/>
      <c r="K2564" s="771"/>
      <c r="L2564" s="771"/>
      <c r="M2564" s="771"/>
      <c r="N2564" s="771"/>
      <c r="O2564" s="771"/>
      <c r="P2564" s="771"/>
      <c r="Q2564" s="771"/>
      <c r="R2564" s="771"/>
      <c r="S2564" s="771"/>
      <c r="T2564" s="771"/>
      <c r="U2564" s="771"/>
      <c r="V2564" s="771"/>
      <c r="W2564" s="771"/>
      <c r="X2564" s="772"/>
    </row>
    <row r="2565" spans="1:24" ht="15" customHeight="1">
      <c r="A2565" s="283"/>
      <c r="B2565" s="771" t="s">
        <v>20</v>
      </c>
      <c r="C2565" s="771"/>
      <c r="D2565" s="771" t="str">
        <f>IF('statement of marks'!J87="","",'statement of marks'!J87)</f>
        <v>B81</v>
      </c>
      <c r="E2565" s="771"/>
      <c r="F2565" s="771"/>
      <c r="G2565" s="771"/>
      <c r="H2565" s="771"/>
      <c r="I2565" s="771"/>
      <c r="J2565" s="771"/>
      <c r="K2565" s="771"/>
      <c r="L2565" s="771"/>
      <c r="M2565" s="771"/>
      <c r="N2565" s="771"/>
      <c r="O2565" s="771"/>
      <c r="P2565" s="771"/>
      <c r="Q2565" s="771"/>
      <c r="R2565" s="771"/>
      <c r="S2565" s="771"/>
      <c r="T2565" s="771"/>
      <c r="U2565" s="771"/>
      <c r="V2565" s="771"/>
      <c r="W2565" s="771"/>
      <c r="X2565" s="772"/>
    </row>
    <row r="2566" spans="1:24" ht="15" customHeight="1">
      <c r="A2566" s="283"/>
      <c r="B2566" s="773" t="s">
        <v>21</v>
      </c>
      <c r="C2566" s="773"/>
      <c r="D2566" s="773" t="str">
        <f>IF('statement of marks'!K87="","",'statement of marks'!K87)</f>
        <v>C81</v>
      </c>
      <c r="E2566" s="773"/>
      <c r="F2566" s="773"/>
      <c r="G2566" s="771"/>
      <c r="H2566" s="771"/>
      <c r="I2566" s="771"/>
      <c r="J2566" s="771"/>
      <c r="K2566" s="771"/>
      <c r="L2566" s="771"/>
      <c r="M2566" s="771"/>
      <c r="N2566" s="771"/>
      <c r="O2566" s="771"/>
      <c r="P2566" s="771"/>
      <c r="Q2566" s="771"/>
      <c r="R2566" s="771"/>
      <c r="S2566" s="771"/>
      <c r="T2566" s="771"/>
      <c r="U2566" s="771"/>
      <c r="V2566" s="771"/>
      <c r="W2566" s="771"/>
      <c r="X2566" s="772"/>
    </row>
    <row r="2567" spans="1:24" ht="15" customHeight="1">
      <c r="A2567" s="283"/>
      <c r="B2567" s="771" t="s">
        <v>159</v>
      </c>
      <c r="C2567" s="771"/>
      <c r="D2567" s="771" t="str">
        <f>IF('statement of marks'!$G$3="","",'statement of marks'!$G$3)</f>
        <v>6 A</v>
      </c>
      <c r="E2567" s="771"/>
      <c r="F2567" s="774"/>
      <c r="G2567" s="775" t="s">
        <v>160</v>
      </c>
      <c r="H2567" s="775"/>
      <c r="I2567" s="775"/>
      <c r="J2567" s="775">
        <f>IF('statement of marks'!D87="","",'statement of marks'!D87)</f>
        <v>881</v>
      </c>
      <c r="K2567" s="775"/>
      <c r="L2567" s="775"/>
      <c r="M2567" s="776" t="s">
        <v>79</v>
      </c>
      <c r="N2567" s="938"/>
      <c r="O2567" s="775"/>
      <c r="P2567" s="775"/>
      <c r="Q2567" s="775" t="str">
        <f>IF('statement of marks'!F87="","",'statement of marks'!F87)</f>
        <v/>
      </c>
      <c r="R2567" s="775"/>
      <c r="S2567" s="775"/>
      <c r="T2567" s="777"/>
      <c r="U2567" s="778" t="str">
        <f>IF('statement of marks'!$I$3="","",'statement of marks'!$I$3)</f>
        <v>SCHOOL DISE CODE</v>
      </c>
      <c r="V2567" s="779"/>
      <c r="W2567" s="779"/>
      <c r="X2567" s="780"/>
    </row>
    <row r="2568" spans="1:24" ht="15" customHeight="1">
      <c r="A2568" s="283"/>
      <c r="B2568" s="263" t="s">
        <v>172</v>
      </c>
      <c r="C2568" s="264"/>
      <c r="D2568" s="781" t="str">
        <f>IF('statement of marks'!G87="","",'statement of marks'!G87)</f>
        <v/>
      </c>
      <c r="E2568" s="782"/>
      <c r="F2568" s="782"/>
      <c r="G2568" s="834" t="str">
        <f>IF('statement of marks'!H87="","",'statement of marks'!H87)</f>
        <v/>
      </c>
      <c r="H2568" s="834"/>
      <c r="I2568" s="834"/>
      <c r="J2568" s="834"/>
      <c r="K2568" s="834"/>
      <c r="L2568" s="834"/>
      <c r="M2568" s="834"/>
      <c r="N2568" s="834"/>
      <c r="O2568" s="834"/>
      <c r="P2568" s="834"/>
      <c r="Q2568" s="834"/>
      <c r="R2568" s="834"/>
      <c r="S2568" s="834"/>
      <c r="T2568" s="835"/>
      <c r="U2568" s="774" t="str">
        <f>IF('statement of marks'!$J$3="","",'statement of marks'!$J$3)</f>
        <v>08291009401</v>
      </c>
      <c r="V2568" s="784"/>
      <c r="W2568" s="784"/>
      <c r="X2568" s="836"/>
    </row>
    <row r="2569" spans="1:24" ht="15" customHeight="1">
      <c r="A2569" s="283"/>
      <c r="B2569" s="265" t="s">
        <v>161</v>
      </c>
      <c r="C2569" s="266" t="s">
        <v>166</v>
      </c>
      <c r="D2569" s="837" t="s">
        <v>168</v>
      </c>
      <c r="E2569" s="837"/>
      <c r="F2569" s="837"/>
      <c r="G2569" s="837" t="s">
        <v>169</v>
      </c>
      <c r="H2569" s="837"/>
      <c r="I2569" s="837"/>
      <c r="J2569" s="837" t="s">
        <v>170</v>
      </c>
      <c r="K2569" s="837"/>
      <c r="L2569" s="837"/>
      <c r="M2569" s="838" t="s">
        <v>171</v>
      </c>
      <c r="N2569" s="838"/>
      <c r="O2569" s="838"/>
      <c r="P2569" s="838"/>
      <c r="Q2569" s="839" t="s">
        <v>217</v>
      </c>
      <c r="R2569" s="841" t="s">
        <v>91</v>
      </c>
      <c r="S2569" s="841"/>
      <c r="T2569" s="841"/>
      <c r="U2569" s="842"/>
      <c r="V2569" s="783" t="s">
        <v>218</v>
      </c>
      <c r="W2569" s="783"/>
      <c r="X2569" s="831"/>
    </row>
    <row r="2570" spans="1:24" ht="15" customHeight="1">
      <c r="A2570" s="283"/>
      <c r="B2570" s="265"/>
      <c r="C2570" s="266"/>
      <c r="D2570" s="267" t="s">
        <v>219</v>
      </c>
      <c r="E2570" s="267" t="s">
        <v>220</v>
      </c>
      <c r="F2570" s="268" t="s">
        <v>221</v>
      </c>
      <c r="G2570" s="267" t="s">
        <v>219</v>
      </c>
      <c r="H2570" s="267" t="s">
        <v>220</v>
      </c>
      <c r="I2570" s="268" t="s">
        <v>221</v>
      </c>
      <c r="J2570" s="267" t="s">
        <v>219</v>
      </c>
      <c r="K2570" s="267" t="s">
        <v>220</v>
      </c>
      <c r="L2570" s="268" t="s">
        <v>221</v>
      </c>
      <c r="M2570" s="267" t="s">
        <v>219</v>
      </c>
      <c r="N2570" s="943" t="s">
        <v>332</v>
      </c>
      <c r="O2570" s="267" t="s">
        <v>220</v>
      </c>
      <c r="P2570" s="268" t="s">
        <v>221</v>
      </c>
      <c r="Q2570" s="840"/>
      <c r="R2570" s="267" t="s">
        <v>219</v>
      </c>
      <c r="S2570" s="943" t="s">
        <v>332</v>
      </c>
      <c r="T2570" s="267" t="s">
        <v>220</v>
      </c>
      <c r="U2570" s="268" t="s">
        <v>221</v>
      </c>
      <c r="V2570" s="269" t="s">
        <v>26</v>
      </c>
      <c r="W2570" s="270" t="s">
        <v>222</v>
      </c>
      <c r="X2570" s="271" t="s">
        <v>69</v>
      </c>
    </row>
    <row r="2571" spans="1:24" ht="15" customHeight="1">
      <c r="A2571" s="284"/>
      <c r="B2571" s="832" t="s">
        <v>167</v>
      </c>
      <c r="C2571" s="833"/>
      <c r="D2571" s="272">
        <f>IF('statement of marks'!L$6="","",'statement of marks'!L$6)</f>
        <v>5</v>
      </c>
      <c r="E2571" s="272">
        <f>IF('statement of marks'!M$6="","",'statement of marks'!M$6)</f>
        <v>5</v>
      </c>
      <c r="F2571" s="273">
        <f>IF('statement of marks'!N$6="","",'statement of marks'!N$6)</f>
        <v>10</v>
      </c>
      <c r="G2571" s="272">
        <f>IF('statement of marks'!O$6="","",'statement of marks'!O$6)</f>
        <v>5</v>
      </c>
      <c r="H2571" s="272">
        <f>IF('statement of marks'!P$6="","",'statement of marks'!P$6)</f>
        <v>5</v>
      </c>
      <c r="I2571" s="273">
        <f>IF('statement of marks'!Q$6="","",'statement of marks'!Q$6)</f>
        <v>10</v>
      </c>
      <c r="J2571" s="272">
        <f>IF('statement of marks'!R$6="","",'statement of marks'!R$6)</f>
        <v>5</v>
      </c>
      <c r="K2571" s="272">
        <f>IF('statement of marks'!S$6="","",'statement of marks'!S$6)</f>
        <v>5</v>
      </c>
      <c r="L2571" s="273">
        <f>IF('statement of marks'!T$6="","",'statement of marks'!T$6)</f>
        <v>10</v>
      </c>
      <c r="M2571" s="272">
        <f>IF('statement of marks'!V$6="","",'statement of marks'!V$6)</f>
        <v>30</v>
      </c>
      <c r="N2571" s="944">
        <f>IF('statement of marks'!W$6="","",'statement of marks'!W$6)</f>
        <v>30</v>
      </c>
      <c r="O2571" s="272">
        <f>IF('statement of marks'!X$6="","",'statement of marks'!X$6)</f>
        <v>10</v>
      </c>
      <c r="P2571" s="273">
        <f>IF('statement of marks'!Y$6="","",'statement of marks'!Y$6)</f>
        <v>70</v>
      </c>
      <c r="Q2571" s="274">
        <f>IF('statement of marks'!Z$6="","",'statement of marks'!Z$6)</f>
        <v>100</v>
      </c>
      <c r="R2571" s="272">
        <f>IF('statement of marks'!AA$6="","",'statement of marks'!AA$6)</f>
        <v>40</v>
      </c>
      <c r="S2571" s="944">
        <f>IF('statement of marks'!AB$6="","",'statement of marks'!AB$6)</f>
        <v>40</v>
      </c>
      <c r="T2571" s="272">
        <f>IF('statement of marks'!AC$6="","",'statement of marks'!AC$6)</f>
        <v>20</v>
      </c>
      <c r="U2571" s="273">
        <f>IF('statement of marks'!AD$6="","",'statement of marks'!AD$6)</f>
        <v>100</v>
      </c>
      <c r="V2571" s="275">
        <f>IF('statement of marks'!AE$6="","",'statement of marks'!AE$6)</f>
        <v>200</v>
      </c>
      <c r="W2571" s="272" t="str">
        <f>IF('statement of marks'!AF$6="","",'statement of marks'!AF$6)</f>
        <v/>
      </c>
      <c r="X2571" s="276" t="str">
        <f>IF('statement of marks'!AG$6="","",'statement of marks'!AG$6)</f>
        <v/>
      </c>
    </row>
    <row r="2572" spans="1:24" ht="15" customHeight="1">
      <c r="A2572" s="283"/>
      <c r="B2572" s="774" t="str">
        <f>IF('statement of marks'!$L$3="","",'statement of marks'!$L$3)</f>
        <v>HINDI</v>
      </c>
      <c r="C2572" s="784"/>
      <c r="D2572" s="270">
        <f>IF('statement of marks'!L87="","",'statement of marks'!L87)</f>
        <v>5</v>
      </c>
      <c r="E2572" s="270">
        <f>IF('statement of marks'!M87="","",'statement of marks'!M87)</f>
        <v>5</v>
      </c>
      <c r="F2572" s="277">
        <f>IF('statement of marks'!N87="","",'statement of marks'!N87)</f>
        <v>10</v>
      </c>
      <c r="G2572" s="270">
        <f>IF('statement of marks'!O87="","",'statement of marks'!O87)</f>
        <v>5</v>
      </c>
      <c r="H2572" s="270">
        <f>IF('statement of marks'!P87="","",'statement of marks'!P87)</f>
        <v>5</v>
      </c>
      <c r="I2572" s="277">
        <f>IF('statement of marks'!Q87="","",'statement of marks'!Q87)</f>
        <v>10</v>
      </c>
      <c r="J2572" s="270">
        <f>IF('statement of marks'!R87="","",'statement of marks'!R87)</f>
        <v>5</v>
      </c>
      <c r="K2572" s="270">
        <f>IF('statement of marks'!S87="","",'statement of marks'!S87)</f>
        <v>5</v>
      </c>
      <c r="L2572" s="277">
        <f>IF('statement of marks'!T87="","",'statement of marks'!T87)</f>
        <v>10</v>
      </c>
      <c r="M2572" s="270">
        <f>IF('statement of marks'!V87="","",'statement of marks'!V87)</f>
        <v>30</v>
      </c>
      <c r="N2572" s="944">
        <f>IF('statement of marks'!W87="","",'statement of marks'!W87)</f>
        <v>30</v>
      </c>
      <c r="O2572" s="270">
        <f>IF('statement of marks'!X87="","",'statement of marks'!X87)</f>
        <v>10</v>
      </c>
      <c r="P2572" s="277">
        <f>IF('statement of marks'!Y87="","",'statement of marks'!Y87)</f>
        <v>70</v>
      </c>
      <c r="Q2572" s="278">
        <f>IF('statement of marks'!Z87="","",'statement of marks'!Z87)</f>
        <v>100</v>
      </c>
      <c r="R2572" s="270">
        <f>IF('statement of marks'!AA87="","",'statement of marks'!AA87)</f>
        <v>40</v>
      </c>
      <c r="S2572" s="944">
        <f>IF('statement of marks'!AB87="","",'statement of marks'!AB87)</f>
        <v>40</v>
      </c>
      <c r="T2572" s="270">
        <f>IF('statement of marks'!AC87="","",'statement of marks'!AC87)</f>
        <v>20</v>
      </c>
      <c r="U2572" s="277">
        <f>IF('statement of marks'!AD87="","",'statement of marks'!AD87)</f>
        <v>100</v>
      </c>
      <c r="V2572" s="279">
        <f>IF('statement of marks'!AE87="","",'statement of marks'!AE87)</f>
        <v>200</v>
      </c>
      <c r="W2572" s="270">
        <f>IF('statement of marks'!AF87="","",'statement of marks'!AF87)</f>
        <v>100</v>
      </c>
      <c r="X2572" s="271" t="str">
        <f>IF('statement of marks'!AG87="","",'statement of marks'!AG87)</f>
        <v>A</v>
      </c>
    </row>
    <row r="2573" spans="1:24" ht="15" customHeight="1">
      <c r="A2573" s="283"/>
      <c r="B2573" s="774" t="str">
        <f>IF('statement of marks'!$AJ$3="","",'statement of marks'!$AJ$3)</f>
        <v>ENGLISH</v>
      </c>
      <c r="C2573" s="784"/>
      <c r="D2573" s="270">
        <f>IF('statement of marks'!AJ87="","",'statement of marks'!AJ87)</f>
        <v>5</v>
      </c>
      <c r="E2573" s="270">
        <f>IF('statement of marks'!AK87="","",'statement of marks'!AK87)</f>
        <v>5</v>
      </c>
      <c r="F2573" s="277">
        <f>IF('statement of marks'!AL87="","",'statement of marks'!AL87)</f>
        <v>10</v>
      </c>
      <c r="G2573" s="270">
        <f>IF('statement of marks'!AM87="","",'statement of marks'!AM87)</f>
        <v>5</v>
      </c>
      <c r="H2573" s="270">
        <f>IF('statement of marks'!AN87="","",'statement of marks'!AN87)</f>
        <v>5</v>
      </c>
      <c r="I2573" s="277">
        <f>IF('statement of marks'!AO87="","",'statement of marks'!AO87)</f>
        <v>10</v>
      </c>
      <c r="J2573" s="270">
        <f>IF('statement of marks'!AP87="","",'statement of marks'!AP87)</f>
        <v>5</v>
      </c>
      <c r="K2573" s="270">
        <f>IF('statement of marks'!AQ87="","",'statement of marks'!AQ87)</f>
        <v>5</v>
      </c>
      <c r="L2573" s="277">
        <f>IF('statement of marks'!AR87="","",'statement of marks'!AR87)</f>
        <v>10</v>
      </c>
      <c r="M2573" s="270">
        <f>IF('statement of marks'!AT87="","",'statement of marks'!AT87)</f>
        <v>30</v>
      </c>
      <c r="N2573" s="944">
        <f>IF('statement of marks'!AU87="","",'statement of marks'!AU87)</f>
        <v>30</v>
      </c>
      <c r="O2573" s="270">
        <f>IF('statement of marks'!AV87="","",'statement of marks'!AV87)</f>
        <v>10</v>
      </c>
      <c r="P2573" s="277">
        <f>IF('statement of marks'!AW87="","",'statement of marks'!AW87)</f>
        <v>70</v>
      </c>
      <c r="Q2573" s="278">
        <f>IF('statement of marks'!AX87="","",'statement of marks'!AX87)</f>
        <v>100</v>
      </c>
      <c r="R2573" s="270">
        <f>IF('statement of marks'!AY87="","",'statement of marks'!AY87)</f>
        <v>40</v>
      </c>
      <c r="S2573" s="944">
        <f>IF('statement of marks'!AZ87="","",'statement of marks'!AZ87)</f>
        <v>40</v>
      </c>
      <c r="T2573" s="270">
        <f>IF('statement of marks'!BA87="","",'statement of marks'!BA87)</f>
        <v>20</v>
      </c>
      <c r="U2573" s="277">
        <f>IF('statement of marks'!BB87="","",'statement of marks'!BB87)</f>
        <v>100</v>
      </c>
      <c r="V2573" s="279">
        <f>IF('statement of marks'!BC87="","",'statement of marks'!BC87)</f>
        <v>200</v>
      </c>
      <c r="W2573" s="270">
        <f>IF('statement of marks'!BD87="","",'statement of marks'!BD87)</f>
        <v>100</v>
      </c>
      <c r="X2573" s="271" t="str">
        <f>IF('statement of marks'!BE87="","",'statement of marks'!BE87)</f>
        <v>A</v>
      </c>
    </row>
    <row r="2574" spans="1:24" ht="15" customHeight="1">
      <c r="A2574" s="283"/>
      <c r="B2574" s="774" t="str">
        <f>IF('statement of marks'!BH87="s","SANSKRIT",IF('statement of marks'!BH87="u","URDU",IF('statement of marks'!BH87="g","GUJRATI",IF('statement of marks'!BH87="p","PUNJABI",IF('statement of marks'!BH87="sd","fla/kh","THIRD LANGUAGE")))))</f>
        <v>SANSKRIT</v>
      </c>
      <c r="C2574" s="784"/>
      <c r="D2574" s="270">
        <f>IF('statement of marks'!BI87="","",'statement of marks'!BI87)</f>
        <v>5</v>
      </c>
      <c r="E2574" s="270">
        <f>IF('statement of marks'!BJ87="","",'statement of marks'!BJ87)</f>
        <v>5</v>
      </c>
      <c r="F2574" s="277">
        <f>IF('statement of marks'!BK87="","",'statement of marks'!BK87)</f>
        <v>10</v>
      </c>
      <c r="G2574" s="270">
        <f>IF('statement of marks'!BL87="","",'statement of marks'!BL87)</f>
        <v>5</v>
      </c>
      <c r="H2574" s="270">
        <f>IF('statement of marks'!BM87="","",'statement of marks'!BM87)</f>
        <v>5</v>
      </c>
      <c r="I2574" s="277">
        <f>IF('statement of marks'!BN87="","",'statement of marks'!BN87)</f>
        <v>10</v>
      </c>
      <c r="J2574" s="270">
        <f>IF('statement of marks'!BO87="","",'statement of marks'!BO87)</f>
        <v>5</v>
      </c>
      <c r="K2574" s="270">
        <f>IF('statement of marks'!BP87="","",'statement of marks'!BP87)</f>
        <v>5</v>
      </c>
      <c r="L2574" s="277">
        <f>IF('statement of marks'!BQ87="","",'statement of marks'!BQ87)</f>
        <v>10</v>
      </c>
      <c r="M2574" s="270">
        <f>IF('statement of marks'!BS87="","",'statement of marks'!BS87)</f>
        <v>50</v>
      </c>
      <c r="N2574" s="944"/>
      <c r="O2574" s="270">
        <f>IF('statement of marks'!BT87="","",'statement of marks'!BT87)</f>
        <v>20</v>
      </c>
      <c r="P2574" s="277">
        <f>IF('statement of marks'!BU87="","",'statement of marks'!BU87)</f>
        <v>70</v>
      </c>
      <c r="Q2574" s="278">
        <f>IF('statement of marks'!BV87="","",'statement of marks'!BV87)</f>
        <v>100</v>
      </c>
      <c r="R2574" s="270">
        <f>IF('statement of marks'!BW87="","",'statement of marks'!BW87)</f>
        <v>70</v>
      </c>
      <c r="S2574" s="944"/>
      <c r="T2574" s="270">
        <f>IF('statement of marks'!BX87="","",'statement of marks'!BX87)</f>
        <v>30</v>
      </c>
      <c r="U2574" s="277">
        <f>IF('statement of marks'!BY87="","",'statement of marks'!BY87)</f>
        <v>100</v>
      </c>
      <c r="V2574" s="279">
        <f>IF('statement of marks'!BZ87="","",'statement of marks'!BZ87)</f>
        <v>200</v>
      </c>
      <c r="W2574" s="270">
        <f>IF('statement of marks'!CA87="","",'statement of marks'!CA87)</f>
        <v>100</v>
      </c>
      <c r="X2574" s="271" t="str">
        <f>IF('statement of marks'!CB87="","",'statement of marks'!CB87)</f>
        <v>A</v>
      </c>
    </row>
    <row r="2575" spans="1:24" ht="15" customHeight="1">
      <c r="A2575" s="283"/>
      <c r="B2575" s="774" t="str">
        <f>IF('statement of marks'!$CE$3="","",'statement of marks'!$CE$3)</f>
        <v>MATHEMATICS</v>
      </c>
      <c r="C2575" s="784"/>
      <c r="D2575" s="270">
        <f>IF('statement of marks'!CE87="","",'statement of marks'!CE87)</f>
        <v>5</v>
      </c>
      <c r="E2575" s="270">
        <f>IF('statement of marks'!CF87="","",'statement of marks'!CF87)</f>
        <v>5</v>
      </c>
      <c r="F2575" s="277">
        <f>IF('statement of marks'!CG87="","",'statement of marks'!CG87)</f>
        <v>10</v>
      </c>
      <c r="G2575" s="270">
        <f>IF('statement of marks'!CH87="","",'statement of marks'!CH87)</f>
        <v>5</v>
      </c>
      <c r="H2575" s="270">
        <f>IF('statement of marks'!CI87="","",'statement of marks'!CI87)</f>
        <v>5</v>
      </c>
      <c r="I2575" s="277">
        <f>IF('statement of marks'!CJ87="","",'statement of marks'!CJ87)</f>
        <v>10</v>
      </c>
      <c r="J2575" s="270">
        <f>IF('statement of marks'!CK87="","",'statement of marks'!CK87)</f>
        <v>5</v>
      </c>
      <c r="K2575" s="270">
        <f>IF('statement of marks'!CL87="","",'statement of marks'!CL87)</f>
        <v>5</v>
      </c>
      <c r="L2575" s="277">
        <f>IF('statement of marks'!CM87="","",'statement of marks'!CM87)</f>
        <v>10</v>
      </c>
      <c r="M2575" s="270">
        <f>IF('statement of marks'!CO87="","",'statement of marks'!CO87)</f>
        <v>30</v>
      </c>
      <c r="N2575" s="944">
        <f>IF('statement of marks'!CP87="","",'statement of marks'!CP87)</f>
        <v>30</v>
      </c>
      <c r="O2575" s="270">
        <f>IF('statement of marks'!CQ87="","",'statement of marks'!CQ87)</f>
        <v>10</v>
      </c>
      <c r="P2575" s="277">
        <f>IF('statement of marks'!CR87="","",'statement of marks'!CR87)</f>
        <v>70</v>
      </c>
      <c r="Q2575" s="278">
        <f>IF('statement of marks'!CS87="","",'statement of marks'!CS87)</f>
        <v>100</v>
      </c>
      <c r="R2575" s="270">
        <f>IF('statement of marks'!CT87="","",'statement of marks'!CT87)</f>
        <v>40</v>
      </c>
      <c r="S2575" s="944">
        <f>IF('statement of marks'!CU87="","",'statement of marks'!CU87)</f>
        <v>40</v>
      </c>
      <c r="T2575" s="270">
        <f>IF('statement of marks'!CV87="","",'statement of marks'!CV87)</f>
        <v>20</v>
      </c>
      <c r="U2575" s="277">
        <f>IF('statement of marks'!CW87="","",'statement of marks'!CW87)</f>
        <v>100</v>
      </c>
      <c r="V2575" s="279">
        <f>IF('statement of marks'!CX87="","",'statement of marks'!CX87)</f>
        <v>200</v>
      </c>
      <c r="W2575" s="270">
        <f>IF('statement of marks'!CY87="","",'statement of marks'!CY87)</f>
        <v>100</v>
      </c>
      <c r="X2575" s="271" t="str">
        <f>IF('statement of marks'!CZ87="","",'statement of marks'!CZ87)</f>
        <v>A</v>
      </c>
    </row>
    <row r="2576" spans="1:24" ht="15" customHeight="1">
      <c r="A2576" s="283"/>
      <c r="B2576" s="774" t="str">
        <f>IF('statement of marks'!$DC$3="","",'statement of marks'!$DC$3)</f>
        <v>SCIENCE</v>
      </c>
      <c r="C2576" s="784"/>
      <c r="D2576" s="270">
        <f>IF('statement of marks'!DC87="","",'statement of marks'!DC87)</f>
        <v>5</v>
      </c>
      <c r="E2576" s="270">
        <f>IF('statement of marks'!DD87="","",'statement of marks'!DD87)</f>
        <v>5</v>
      </c>
      <c r="F2576" s="277">
        <f>IF('statement of marks'!DE87="","",'statement of marks'!DE87)</f>
        <v>10</v>
      </c>
      <c r="G2576" s="270">
        <f>IF('statement of marks'!DF87="","",'statement of marks'!DF87)</f>
        <v>5</v>
      </c>
      <c r="H2576" s="270">
        <f>IF('statement of marks'!DG87="","",'statement of marks'!DG87)</f>
        <v>5</v>
      </c>
      <c r="I2576" s="277">
        <f>IF('statement of marks'!DH87="","",'statement of marks'!DH87)</f>
        <v>10</v>
      </c>
      <c r="J2576" s="270">
        <f>IF('statement of marks'!DI87="","",'statement of marks'!DI87)</f>
        <v>5</v>
      </c>
      <c r="K2576" s="270">
        <f>IF('statement of marks'!DJ87="","",'statement of marks'!DJ87)</f>
        <v>5</v>
      </c>
      <c r="L2576" s="277">
        <f>IF('statement of marks'!DK87="","",'statement of marks'!DK87)</f>
        <v>10</v>
      </c>
      <c r="M2576" s="270">
        <f>IF('statement of marks'!DM87="","",'statement of marks'!DM87)</f>
        <v>50</v>
      </c>
      <c r="N2576" s="944"/>
      <c r="O2576" s="270">
        <f>IF('statement of marks'!DN87="","",'statement of marks'!DN87)</f>
        <v>20</v>
      </c>
      <c r="P2576" s="277">
        <f>IF('statement of marks'!DO87="","",'statement of marks'!DO87)</f>
        <v>70</v>
      </c>
      <c r="Q2576" s="278">
        <f>IF('statement of marks'!DP87="","",'statement of marks'!DP87)</f>
        <v>100</v>
      </c>
      <c r="R2576" s="270">
        <f>IF('statement of marks'!DQ87="","",'statement of marks'!DQ87)</f>
        <v>70</v>
      </c>
      <c r="S2576" s="944"/>
      <c r="T2576" s="270">
        <f>IF('statement of marks'!DR87="","",'statement of marks'!DR87)</f>
        <v>30</v>
      </c>
      <c r="U2576" s="277">
        <f>IF('statement of marks'!DS87="","",'statement of marks'!DS87)</f>
        <v>100</v>
      </c>
      <c r="V2576" s="279">
        <f>IF('statement of marks'!DT87="","",'statement of marks'!DT87)</f>
        <v>200</v>
      </c>
      <c r="W2576" s="270">
        <f>IF('statement of marks'!DU87="","",'statement of marks'!DU87)</f>
        <v>100</v>
      </c>
      <c r="X2576" s="271" t="str">
        <f>IF('statement of marks'!DV87="","",'statement of marks'!DV87)</f>
        <v>A</v>
      </c>
    </row>
    <row r="2577" spans="1:24" ht="15" customHeight="1">
      <c r="A2577" s="283"/>
      <c r="B2577" s="774" t="str">
        <f>IF('statement of marks'!$DY$3="","",'statement of marks'!$DY$3)</f>
        <v>SOCIAL STUDIES</v>
      </c>
      <c r="C2577" s="784"/>
      <c r="D2577" s="270">
        <f>IF('statement of marks'!DY87="","",'statement of marks'!DY87)</f>
        <v>5</v>
      </c>
      <c r="E2577" s="270">
        <f>IF('statement of marks'!DZ87="","",'statement of marks'!DZ87)</f>
        <v>5</v>
      </c>
      <c r="F2577" s="277">
        <f>IF('statement of marks'!EA87="","",'statement of marks'!EA87)</f>
        <v>10</v>
      </c>
      <c r="G2577" s="270">
        <f>IF('statement of marks'!EB87="","",'statement of marks'!EB87)</f>
        <v>5</v>
      </c>
      <c r="H2577" s="270">
        <f>IF('statement of marks'!EC87="","",'statement of marks'!EC87)</f>
        <v>5</v>
      </c>
      <c r="I2577" s="277">
        <f>IF('statement of marks'!ED87="","",'statement of marks'!ED87)</f>
        <v>10</v>
      </c>
      <c r="J2577" s="270">
        <f>IF('statement of marks'!EE87="","",'statement of marks'!EE87)</f>
        <v>5</v>
      </c>
      <c r="K2577" s="270">
        <f>IF('statement of marks'!EF87="","",'statement of marks'!EF87)</f>
        <v>5</v>
      </c>
      <c r="L2577" s="277">
        <f>IF('statement of marks'!EG87="","",'statement of marks'!EG87)</f>
        <v>10</v>
      </c>
      <c r="M2577" s="270">
        <f>IF('statement of marks'!EI87="","",'statement of marks'!EI87)</f>
        <v>50</v>
      </c>
      <c r="N2577" s="944"/>
      <c r="O2577" s="270">
        <f>IF('statement of marks'!EJ87="","",'statement of marks'!EJ87)</f>
        <v>20</v>
      </c>
      <c r="P2577" s="277">
        <f>IF('statement of marks'!EK87="","",'statement of marks'!EK87)</f>
        <v>70</v>
      </c>
      <c r="Q2577" s="278">
        <f>IF('statement of marks'!EL87="","",'statement of marks'!EL87)</f>
        <v>100</v>
      </c>
      <c r="R2577" s="270">
        <f>IF('statement of marks'!EM87="","",'statement of marks'!EM87)</f>
        <v>70</v>
      </c>
      <c r="S2577" s="944"/>
      <c r="T2577" s="270">
        <f>IF('statement of marks'!EN87="","",'statement of marks'!EN87)</f>
        <v>30</v>
      </c>
      <c r="U2577" s="277">
        <f>IF('statement of marks'!EO87="","",'statement of marks'!EO87)</f>
        <v>100</v>
      </c>
      <c r="V2577" s="279">
        <f>IF('statement of marks'!EP87="","",'statement of marks'!EP87)</f>
        <v>200</v>
      </c>
      <c r="W2577" s="270">
        <f>IF('statement of marks'!EQ87="","",'statement of marks'!EQ87)</f>
        <v>100</v>
      </c>
      <c r="X2577" s="271" t="str">
        <f>IF('statement of marks'!ER87="","",'statement of marks'!ER87)</f>
        <v>A</v>
      </c>
    </row>
    <row r="2578" spans="1:24" ht="15" customHeight="1">
      <c r="A2578" s="283"/>
      <c r="B2578" s="774" t="s">
        <v>173</v>
      </c>
      <c r="C2578" s="784"/>
      <c r="D2578" s="792" t="s">
        <v>168</v>
      </c>
      <c r="E2578" s="792"/>
      <c r="F2578" s="792"/>
      <c r="G2578" s="792" t="s">
        <v>169</v>
      </c>
      <c r="H2578" s="792"/>
      <c r="I2578" s="792"/>
      <c r="J2578" s="792" t="s">
        <v>178</v>
      </c>
      <c r="K2578" s="792"/>
      <c r="L2578" s="792"/>
      <c r="M2578" s="792" t="s">
        <v>170</v>
      </c>
      <c r="N2578" s="792"/>
      <c r="O2578" s="792"/>
      <c r="P2578" s="792"/>
      <c r="Q2578" s="792" t="s">
        <v>223</v>
      </c>
      <c r="R2578" s="792"/>
      <c r="S2578" s="792"/>
      <c r="T2578" s="792"/>
      <c r="U2578" s="280"/>
      <c r="V2578" s="792" t="s">
        <v>218</v>
      </c>
      <c r="W2578" s="792"/>
      <c r="X2578" s="827"/>
    </row>
    <row r="2579" spans="1:24" ht="15" customHeight="1">
      <c r="A2579" s="284"/>
      <c r="B2579" s="828" t="s">
        <v>167</v>
      </c>
      <c r="C2579" s="829"/>
      <c r="D2579" s="830">
        <f>IF('statement of marks'!EU$6="","",'statement of marks'!EU$6)</f>
        <v>20</v>
      </c>
      <c r="E2579" s="830"/>
      <c r="F2579" s="830"/>
      <c r="G2579" s="830">
        <f>IF('statement of marks'!EV$6="","",'statement of marks'!EV$6)</f>
        <v>20</v>
      </c>
      <c r="H2579" s="830"/>
      <c r="I2579" s="830"/>
      <c r="J2579" s="830">
        <f>IF('statement of marks'!EX$6="","",'statement of marks'!EX$6)</f>
        <v>20</v>
      </c>
      <c r="K2579" s="830"/>
      <c r="L2579" s="830"/>
      <c r="M2579" s="830">
        <f>IF('statement of marks'!EW$6="","",'statement of marks'!EW$6)</f>
        <v>20</v>
      </c>
      <c r="N2579" s="830"/>
      <c r="O2579" s="830"/>
      <c r="P2579" s="830"/>
      <c r="Q2579" s="830">
        <f>IF('statement of marks'!EY$6="","",'statement of marks'!EY$6)</f>
        <v>20</v>
      </c>
      <c r="R2579" s="830"/>
      <c r="S2579" s="830"/>
      <c r="T2579" s="830"/>
      <c r="U2579" s="289"/>
      <c r="V2579" s="272">
        <f>IF('statement of marks'!EZ$6="","",'statement of marks'!EZ$6)</f>
        <v>100</v>
      </c>
      <c r="W2579" s="272" t="s">
        <v>222</v>
      </c>
      <c r="X2579" s="276" t="s">
        <v>69</v>
      </c>
    </row>
    <row r="2580" spans="1:24" ht="15" customHeight="1">
      <c r="A2580" s="283"/>
      <c r="B2580" s="774" t="str">
        <f>IF('statement of marks'!$EU$3="","",'statement of marks'!$EU$3)</f>
        <v>WORK EXPERIENCE</v>
      </c>
      <c r="C2580" s="784"/>
      <c r="D2580" s="783">
        <f>IF('statement of marks'!EU87="","",'statement of marks'!EU87)</f>
        <v>20</v>
      </c>
      <c r="E2580" s="783"/>
      <c r="F2580" s="783"/>
      <c r="G2580" s="783">
        <f>IF('statement of marks'!EV87="","",'statement of marks'!EV87)</f>
        <v>20</v>
      </c>
      <c r="H2580" s="783"/>
      <c r="I2580" s="783"/>
      <c r="J2580" s="783">
        <f>IF('statement of marks'!EX87="","",'statement of marks'!EX87)</f>
        <v>20</v>
      </c>
      <c r="K2580" s="783"/>
      <c r="L2580" s="783"/>
      <c r="M2580" s="783">
        <f>IF('statement of marks'!EW87="","",'statement of marks'!EW87)</f>
        <v>20</v>
      </c>
      <c r="N2580" s="783"/>
      <c r="O2580" s="783"/>
      <c r="P2580" s="783"/>
      <c r="Q2580" s="783">
        <f>IF('statement of marks'!EY87="","",'statement of marks'!EY87)</f>
        <v>20</v>
      </c>
      <c r="R2580" s="783"/>
      <c r="S2580" s="783"/>
      <c r="T2580" s="783"/>
      <c r="U2580" s="280"/>
      <c r="V2580" s="280">
        <f>IF('statement of marks'!EZ87="","",'statement of marks'!EZ87)</f>
        <v>100</v>
      </c>
      <c r="W2580" s="280">
        <f>IF('statement of marks'!FA87="","",'statement of marks'!FA87)</f>
        <v>100</v>
      </c>
      <c r="X2580" s="281" t="str">
        <f>IF('statement of marks'!FB87="","",'statement of marks'!FB87)</f>
        <v>A</v>
      </c>
    </row>
    <row r="2581" spans="1:24" ht="15" customHeight="1">
      <c r="A2581" s="283"/>
      <c r="B2581" s="774" t="str">
        <f>IF('statement of marks'!$FE$3="","",'statement of marks'!$FE$3)</f>
        <v>ART EDUCATION</v>
      </c>
      <c r="C2581" s="784"/>
      <c r="D2581" s="783">
        <f>IF('statement of marks'!FE87="","",'statement of marks'!FE87)</f>
        <v>20</v>
      </c>
      <c r="E2581" s="783"/>
      <c r="F2581" s="783"/>
      <c r="G2581" s="783">
        <f>IF('statement of marks'!FF87="","",'statement of marks'!FF87)</f>
        <v>20</v>
      </c>
      <c r="H2581" s="783"/>
      <c r="I2581" s="783"/>
      <c r="J2581" s="783">
        <f>IF('statement of marks'!FH87="","",'statement of marks'!FH87)</f>
        <v>20</v>
      </c>
      <c r="K2581" s="783"/>
      <c r="L2581" s="783"/>
      <c r="M2581" s="783">
        <f>IF('statement of marks'!FG87="","",'statement of marks'!FG87)</f>
        <v>20</v>
      </c>
      <c r="N2581" s="783"/>
      <c r="O2581" s="783"/>
      <c r="P2581" s="783"/>
      <c r="Q2581" s="783">
        <f>IF('statement of marks'!FI87="","",'statement of marks'!FI87)</f>
        <v>20</v>
      </c>
      <c r="R2581" s="783"/>
      <c r="S2581" s="783"/>
      <c r="T2581" s="783"/>
      <c r="U2581" s="280"/>
      <c r="V2581" s="280">
        <f>IF('statement of marks'!FJ87="","",'statement of marks'!FJ87)</f>
        <v>100</v>
      </c>
      <c r="W2581" s="280">
        <f>IF('statement of marks'!FK87="","",'statement of marks'!FK87)</f>
        <v>100</v>
      </c>
      <c r="X2581" s="281" t="str">
        <f>IF('statement of marks'!FL87="","",'statement of marks'!FL87)</f>
        <v>A</v>
      </c>
    </row>
    <row r="2582" spans="1:24" ht="15" customHeight="1">
      <c r="A2582" s="283"/>
      <c r="B2582" s="774" t="str">
        <f>IF('statement of marks'!$FO$3="","",'statement of marks'!$FO$3)</f>
        <v>PHYSICIAL EDUCATION</v>
      </c>
      <c r="C2582" s="784"/>
      <c r="D2582" s="783">
        <f>IF('statement of marks'!FO87="","",'statement of marks'!FO87)</f>
        <v>20</v>
      </c>
      <c r="E2582" s="783"/>
      <c r="F2582" s="783"/>
      <c r="G2582" s="783">
        <f>IF('statement of marks'!FP87="","",'statement of marks'!FP87)</f>
        <v>20</v>
      </c>
      <c r="H2582" s="783"/>
      <c r="I2582" s="783"/>
      <c r="J2582" s="783">
        <f>IF('statement of marks'!FR87="","",'statement of marks'!FR87)</f>
        <v>20</v>
      </c>
      <c r="K2582" s="783"/>
      <c r="L2582" s="783"/>
      <c r="M2582" s="783">
        <f>IF('statement of marks'!FQ87="","",'statement of marks'!FQ87)</f>
        <v>20</v>
      </c>
      <c r="N2582" s="783"/>
      <c r="O2582" s="783"/>
      <c r="P2582" s="783"/>
      <c r="Q2582" s="783">
        <f>IF('statement of marks'!FS87="","",'statement of marks'!FS87)</f>
        <v>20</v>
      </c>
      <c r="R2582" s="783"/>
      <c r="S2582" s="783"/>
      <c r="T2582" s="783"/>
      <c r="U2582" s="280"/>
      <c r="V2582" s="280">
        <f>IF('statement of marks'!FT87="","",'statement of marks'!FT87)</f>
        <v>100</v>
      </c>
      <c r="W2582" s="280">
        <f>IF('statement of marks'!FU87="","",'statement of marks'!FU87)</f>
        <v>100</v>
      </c>
      <c r="X2582" s="281" t="str">
        <f>IF('statement of marks'!FV87="","",'statement of marks'!FV87)</f>
        <v>A</v>
      </c>
    </row>
    <row r="2583" spans="1:24" ht="15" customHeight="1">
      <c r="A2583" s="283"/>
      <c r="B2583" s="771" t="s">
        <v>174</v>
      </c>
      <c r="C2583" s="774"/>
      <c r="D2583" s="792" t="str">
        <f>details!$DZ$3</f>
        <v>AUGUST</v>
      </c>
      <c r="E2583" s="792"/>
      <c r="F2583" s="792"/>
      <c r="G2583" s="792" t="str">
        <f>details!$ED$3</f>
        <v>OCTOBER</v>
      </c>
      <c r="H2583" s="792"/>
      <c r="I2583" s="792"/>
      <c r="J2583" s="792" t="str">
        <f>details!$EL$3</f>
        <v>FEBURARY</v>
      </c>
      <c r="K2583" s="792"/>
      <c r="L2583" s="792"/>
      <c r="M2583" s="792" t="str">
        <f>details!$EH$3</f>
        <v>DECEMBER</v>
      </c>
      <c r="N2583" s="792"/>
      <c r="O2583" s="792"/>
      <c r="P2583" s="792"/>
      <c r="Q2583" s="792" t="str">
        <f>details!$EP$3</f>
        <v>GRAND TOAL</v>
      </c>
      <c r="R2583" s="792"/>
      <c r="S2583" s="792"/>
      <c r="T2583" s="792"/>
      <c r="U2583" s="759" t="s">
        <v>119</v>
      </c>
      <c r="V2583" s="760"/>
      <c r="W2583" s="760"/>
      <c r="X2583" s="761"/>
    </row>
    <row r="2584" spans="1:24" ht="15" customHeight="1">
      <c r="A2584" s="283"/>
      <c r="B2584" s="774" t="s">
        <v>176</v>
      </c>
      <c r="C2584" s="784"/>
      <c r="D2584" s="826" t="str">
        <f>IF(details!EA87="","",details!EA87)</f>
        <v/>
      </c>
      <c r="E2584" s="826"/>
      <c r="F2584" s="826"/>
      <c r="G2584" s="826" t="str">
        <f>IF(details!EE87="","",details!EE87)</f>
        <v/>
      </c>
      <c r="H2584" s="826"/>
      <c r="I2584" s="826"/>
      <c r="J2584" s="826" t="str">
        <f>IF(details!EM87="","",details!EM87)</f>
        <v/>
      </c>
      <c r="K2584" s="826"/>
      <c r="L2584" s="826"/>
      <c r="M2584" s="826" t="str">
        <f>IF(details!EI87="","",details!EI87)</f>
        <v/>
      </c>
      <c r="N2584" s="826"/>
      <c r="O2584" s="826"/>
      <c r="P2584" s="826"/>
      <c r="Q2584" s="826" t="str">
        <f>IF(details!EQ87="","",details!EQ87)</f>
        <v/>
      </c>
      <c r="R2584" s="826"/>
      <c r="S2584" s="826"/>
      <c r="T2584" s="826"/>
      <c r="U2584" s="762">
        <f>'statement of marks'!$HL$108</f>
        <v>45046</v>
      </c>
      <c r="V2584" s="763"/>
      <c r="W2584" s="763"/>
      <c r="X2584" s="764"/>
    </row>
    <row r="2585" spans="1:24" ht="15" customHeight="1">
      <c r="A2585" s="283"/>
      <c r="B2585" s="823" t="s">
        <v>175</v>
      </c>
      <c r="C2585" s="824"/>
      <c r="D2585" s="825" t="str">
        <f>IF(details!DZ87="","",details!DZ87)</f>
        <v/>
      </c>
      <c r="E2585" s="825"/>
      <c r="F2585" s="825"/>
      <c r="G2585" s="825" t="str">
        <f>IF(details!ED87="","",details!ED87)</f>
        <v/>
      </c>
      <c r="H2585" s="825"/>
      <c r="I2585" s="825"/>
      <c r="J2585" s="825" t="str">
        <f>IF(details!EL87="","",details!EL87)</f>
        <v/>
      </c>
      <c r="K2585" s="825"/>
      <c r="L2585" s="825"/>
      <c r="M2585" s="825" t="str">
        <f>IF(details!EH87="","",details!EH87)</f>
        <v/>
      </c>
      <c r="N2585" s="825"/>
      <c r="O2585" s="825"/>
      <c r="P2585" s="825"/>
      <c r="Q2585" s="825" t="str">
        <f>IF(details!EP87="","",details!EP87)</f>
        <v/>
      </c>
      <c r="R2585" s="825"/>
      <c r="S2585" s="825"/>
      <c r="T2585" s="825"/>
      <c r="U2585" s="759"/>
      <c r="V2585" s="760"/>
      <c r="W2585" s="760"/>
      <c r="X2585" s="761"/>
    </row>
    <row r="2586" spans="1:24" ht="15" customHeight="1">
      <c r="A2586" s="816"/>
      <c r="B2586" s="818" t="s">
        <v>235</v>
      </c>
      <c r="C2586" s="819"/>
      <c r="D2586" s="813" t="s">
        <v>190</v>
      </c>
      <c r="E2586" s="813"/>
      <c r="F2586" s="813"/>
      <c r="G2586" s="813" t="s">
        <v>191</v>
      </c>
      <c r="H2586" s="813"/>
      <c r="I2586" s="813"/>
      <c r="J2586" s="813" t="s">
        <v>148</v>
      </c>
      <c r="K2586" s="813"/>
      <c r="L2586" s="813"/>
      <c r="M2586" s="813" t="s">
        <v>224</v>
      </c>
      <c r="N2586" s="813"/>
      <c r="O2586" s="813"/>
      <c r="P2586" s="813"/>
      <c r="Q2586" s="822" t="s">
        <v>196</v>
      </c>
      <c r="R2586" s="822"/>
      <c r="S2586" s="822"/>
      <c r="T2586" s="822"/>
      <c r="U2586" s="813" t="s">
        <v>233</v>
      </c>
      <c r="V2586" s="813"/>
      <c r="W2586" s="813"/>
      <c r="X2586" s="815"/>
    </row>
    <row r="2587" spans="1:24" ht="15" customHeight="1">
      <c r="A2587" s="817"/>
      <c r="B2587" s="820"/>
      <c r="C2587" s="821"/>
      <c r="D2587" s="813">
        <f>'statement of marks'!HJ87</f>
        <v>1200</v>
      </c>
      <c r="E2587" s="813"/>
      <c r="F2587" s="813"/>
      <c r="G2587" s="813">
        <f>'statement of marks'!HK87</f>
        <v>1200</v>
      </c>
      <c r="H2587" s="813"/>
      <c r="I2587" s="813"/>
      <c r="J2587" s="814">
        <f>'statement of marks'!HL87</f>
        <v>100</v>
      </c>
      <c r="K2587" s="814"/>
      <c r="L2587" s="814"/>
      <c r="M2587" s="813" t="str">
        <f>'statement of marks'!HO87</f>
        <v>A</v>
      </c>
      <c r="N2587" s="813"/>
      <c r="O2587" s="813"/>
      <c r="P2587" s="813"/>
      <c r="Q2587" s="813">
        <f>'statement of marks'!HN87</f>
        <v>0</v>
      </c>
      <c r="R2587" s="813"/>
      <c r="S2587" s="813"/>
      <c r="T2587" s="813"/>
      <c r="U2587" s="813" t="str">
        <f>'statement of marks'!HI87</f>
        <v>PASSED</v>
      </c>
      <c r="V2587" s="813"/>
      <c r="W2587" s="813"/>
      <c r="X2587" s="815"/>
    </row>
    <row r="2588" spans="1:24" ht="15" customHeight="1">
      <c r="A2588" s="283"/>
      <c r="B2588" s="811" t="s">
        <v>177</v>
      </c>
      <c r="C2588" s="812"/>
      <c r="D2588" s="792"/>
      <c r="E2588" s="792"/>
      <c r="F2588" s="792"/>
      <c r="G2588" s="792"/>
      <c r="H2588" s="792"/>
      <c r="I2588" s="792"/>
      <c r="J2588" s="792"/>
      <c r="K2588" s="792"/>
      <c r="L2588" s="792"/>
      <c r="M2588" s="792"/>
      <c r="N2588" s="792"/>
      <c r="O2588" s="792"/>
      <c r="P2588" s="792"/>
      <c r="Q2588" s="792"/>
      <c r="R2588" s="792"/>
      <c r="S2588" s="792"/>
      <c r="T2588" s="792"/>
      <c r="U2588" s="793"/>
      <c r="V2588" s="794"/>
      <c r="W2588" s="794"/>
      <c r="X2588" s="804"/>
    </row>
    <row r="2589" spans="1:24" ht="15" customHeight="1">
      <c r="A2589" s="283"/>
      <c r="B2589" s="809" t="s">
        <v>162</v>
      </c>
      <c r="C2589" s="810"/>
      <c r="D2589" s="792"/>
      <c r="E2589" s="792"/>
      <c r="F2589" s="792"/>
      <c r="G2589" s="792"/>
      <c r="H2589" s="792"/>
      <c r="I2589" s="792"/>
      <c r="J2589" s="792"/>
      <c r="K2589" s="792"/>
      <c r="L2589" s="792"/>
      <c r="M2589" s="792"/>
      <c r="N2589" s="792"/>
      <c r="O2589" s="792"/>
      <c r="P2589" s="792"/>
      <c r="Q2589" s="792"/>
      <c r="R2589" s="792"/>
      <c r="S2589" s="792"/>
      <c r="T2589" s="792"/>
      <c r="U2589" s="796"/>
      <c r="V2589" s="797"/>
      <c r="W2589" s="797"/>
      <c r="X2589" s="805"/>
    </row>
    <row r="2590" spans="1:24" ht="15" customHeight="1">
      <c r="A2590" s="283"/>
      <c r="B2590" s="811" t="s">
        <v>163</v>
      </c>
      <c r="C2590" s="812"/>
      <c r="D2590" s="792"/>
      <c r="E2590" s="792"/>
      <c r="F2590" s="792"/>
      <c r="G2590" s="792"/>
      <c r="H2590" s="792"/>
      <c r="I2590" s="792"/>
      <c r="J2590" s="792"/>
      <c r="K2590" s="792"/>
      <c r="L2590" s="792"/>
      <c r="M2590" s="792"/>
      <c r="N2590" s="792"/>
      <c r="O2590" s="792"/>
      <c r="P2590" s="792"/>
      <c r="Q2590" s="793" t="s">
        <v>225</v>
      </c>
      <c r="R2590" s="794"/>
      <c r="S2590" s="794"/>
      <c r="T2590" s="795"/>
      <c r="U2590" s="806"/>
      <c r="V2590" s="807"/>
      <c r="W2590" s="807"/>
      <c r="X2590" s="808"/>
    </row>
    <row r="2591" spans="1:24" ht="15" customHeight="1">
      <c r="A2591" s="283"/>
      <c r="B2591" s="802" t="s">
        <v>164</v>
      </c>
      <c r="C2591" s="803"/>
      <c r="D2591" s="792"/>
      <c r="E2591" s="792"/>
      <c r="F2591" s="792"/>
      <c r="G2591" s="792"/>
      <c r="H2591" s="792"/>
      <c r="I2591" s="792"/>
      <c r="J2591" s="792"/>
      <c r="K2591" s="792"/>
      <c r="L2591" s="792"/>
      <c r="M2591" s="792"/>
      <c r="N2591" s="792"/>
      <c r="O2591" s="792"/>
      <c r="P2591" s="792"/>
      <c r="Q2591" s="796"/>
      <c r="R2591" s="797"/>
      <c r="S2591" s="797"/>
      <c r="T2591" s="798"/>
      <c r="U2591" s="785" t="s">
        <v>164</v>
      </c>
      <c r="V2591" s="785"/>
      <c r="W2591" s="785"/>
      <c r="X2591" s="786"/>
    </row>
    <row r="2592" spans="1:24" ht="15" customHeight="1" thickBot="1">
      <c r="A2592" s="282"/>
      <c r="B2592" s="787" t="s">
        <v>226</v>
      </c>
      <c r="C2592" s="788"/>
      <c r="D2592" s="789"/>
      <c r="E2592" s="789"/>
      <c r="F2592" s="789"/>
      <c r="G2592" s="789"/>
      <c r="H2592" s="789"/>
      <c r="I2592" s="789"/>
      <c r="J2592" s="789"/>
      <c r="K2592" s="789"/>
      <c r="L2592" s="789"/>
      <c r="M2592" s="789"/>
      <c r="N2592" s="789"/>
      <c r="O2592" s="789"/>
      <c r="P2592" s="789"/>
      <c r="Q2592" s="799"/>
      <c r="R2592" s="800"/>
      <c r="S2592" s="800"/>
      <c r="T2592" s="801"/>
      <c r="U2592" s="790" t="s">
        <v>180</v>
      </c>
      <c r="V2592" s="790"/>
      <c r="W2592" s="790"/>
      <c r="X2592" s="791"/>
    </row>
    <row r="2593" spans="1:24" ht="15" customHeight="1">
      <c r="A2593" s="285"/>
      <c r="B2593" s="765" t="s">
        <v>179</v>
      </c>
      <c r="C2593" s="766"/>
      <c r="D2593" s="766"/>
      <c r="E2593" s="766"/>
      <c r="F2593" s="766"/>
      <c r="G2593" s="766"/>
      <c r="H2593" s="766"/>
      <c r="I2593" s="766"/>
      <c r="J2593" s="766"/>
      <c r="K2593" s="766"/>
      <c r="L2593" s="766"/>
      <c r="M2593" s="766"/>
      <c r="N2593" s="766"/>
      <c r="O2593" s="766"/>
      <c r="P2593" s="766"/>
      <c r="Q2593" s="766"/>
      <c r="R2593" s="766"/>
      <c r="S2593" s="766"/>
      <c r="T2593" s="766"/>
      <c r="U2593" s="766"/>
      <c r="V2593" s="766"/>
      <c r="W2593" s="766"/>
      <c r="X2593" s="767"/>
    </row>
    <row r="2594" spans="1:24" ht="15" customHeight="1">
      <c r="A2594" s="283"/>
      <c r="B2594" s="768" t="str">
        <f>IF('statement of marks'!$A$1="","",'statement of marks'!$A$1)</f>
        <v>GOVT. HR. SEC. SCHOOL, MARJEEVI, NIMBAHERA</v>
      </c>
      <c r="C2594" s="769"/>
      <c r="D2594" s="769"/>
      <c r="E2594" s="769"/>
      <c r="F2594" s="769"/>
      <c r="G2594" s="769"/>
      <c r="H2594" s="769"/>
      <c r="I2594" s="769"/>
      <c r="J2594" s="769"/>
      <c r="K2594" s="769"/>
      <c r="L2594" s="769"/>
      <c r="M2594" s="769"/>
      <c r="N2594" s="769"/>
      <c r="O2594" s="769"/>
      <c r="P2594" s="769"/>
      <c r="Q2594" s="769"/>
      <c r="R2594" s="769"/>
      <c r="S2594" s="769"/>
      <c r="T2594" s="769"/>
      <c r="U2594" s="769"/>
      <c r="V2594" s="769"/>
      <c r="W2594" s="769"/>
      <c r="X2594" s="770"/>
    </row>
    <row r="2595" spans="1:24" ht="15" customHeight="1">
      <c r="A2595" s="283"/>
      <c r="B2595" s="771" t="s">
        <v>118</v>
      </c>
      <c r="C2595" s="771"/>
      <c r="D2595" s="771" t="str">
        <f>IF('statement of marks'!$H$3="","",'statement of marks'!$H$3)</f>
        <v>2022-23</v>
      </c>
      <c r="E2595" s="771"/>
      <c r="F2595" s="771"/>
      <c r="G2595" s="771"/>
      <c r="H2595" s="771"/>
      <c r="I2595" s="771"/>
      <c r="J2595" s="771"/>
      <c r="K2595" s="771"/>
      <c r="L2595" s="771"/>
      <c r="M2595" s="771"/>
      <c r="N2595" s="771"/>
      <c r="O2595" s="771"/>
      <c r="P2595" s="771"/>
      <c r="Q2595" s="771"/>
      <c r="R2595" s="771"/>
      <c r="S2595" s="771"/>
      <c r="T2595" s="771"/>
      <c r="U2595" s="771"/>
      <c r="V2595" s="771"/>
      <c r="W2595" s="771"/>
      <c r="X2595" s="772"/>
    </row>
    <row r="2596" spans="1:24" ht="15" customHeight="1">
      <c r="A2596" s="283"/>
      <c r="B2596" s="771" t="s">
        <v>158</v>
      </c>
      <c r="C2596" s="771"/>
      <c r="D2596" s="771" t="str">
        <f>IF('statement of marks'!I88="","",'statement of marks'!I88)</f>
        <v>A82</v>
      </c>
      <c r="E2596" s="771"/>
      <c r="F2596" s="771"/>
      <c r="G2596" s="771"/>
      <c r="H2596" s="771"/>
      <c r="I2596" s="771"/>
      <c r="J2596" s="771"/>
      <c r="K2596" s="771"/>
      <c r="L2596" s="771"/>
      <c r="M2596" s="771"/>
      <c r="N2596" s="771"/>
      <c r="O2596" s="771"/>
      <c r="P2596" s="771"/>
      <c r="Q2596" s="771"/>
      <c r="R2596" s="771"/>
      <c r="S2596" s="771"/>
      <c r="T2596" s="771"/>
      <c r="U2596" s="771"/>
      <c r="V2596" s="771"/>
      <c r="W2596" s="771"/>
      <c r="X2596" s="772"/>
    </row>
    <row r="2597" spans="1:24" ht="15" customHeight="1">
      <c r="A2597" s="283"/>
      <c r="B2597" s="771" t="s">
        <v>20</v>
      </c>
      <c r="C2597" s="771"/>
      <c r="D2597" s="771" t="str">
        <f>IF('statement of marks'!J88="","",'statement of marks'!J88)</f>
        <v>B82</v>
      </c>
      <c r="E2597" s="771"/>
      <c r="F2597" s="771"/>
      <c r="G2597" s="771"/>
      <c r="H2597" s="771"/>
      <c r="I2597" s="771"/>
      <c r="J2597" s="771"/>
      <c r="K2597" s="771"/>
      <c r="L2597" s="771"/>
      <c r="M2597" s="771"/>
      <c r="N2597" s="771"/>
      <c r="O2597" s="771"/>
      <c r="P2597" s="771"/>
      <c r="Q2597" s="771"/>
      <c r="R2597" s="771"/>
      <c r="S2597" s="771"/>
      <c r="T2597" s="771"/>
      <c r="U2597" s="771"/>
      <c r="V2597" s="771"/>
      <c r="W2597" s="771"/>
      <c r="X2597" s="772"/>
    </row>
    <row r="2598" spans="1:24" ht="15" customHeight="1">
      <c r="A2598" s="283"/>
      <c r="B2598" s="773" t="s">
        <v>21</v>
      </c>
      <c r="C2598" s="773"/>
      <c r="D2598" s="773" t="str">
        <f>IF('statement of marks'!K88="","",'statement of marks'!K88)</f>
        <v>C82</v>
      </c>
      <c r="E2598" s="773"/>
      <c r="F2598" s="773"/>
      <c r="G2598" s="771"/>
      <c r="H2598" s="771"/>
      <c r="I2598" s="771"/>
      <c r="J2598" s="771"/>
      <c r="K2598" s="771"/>
      <c r="L2598" s="771"/>
      <c r="M2598" s="771"/>
      <c r="N2598" s="771"/>
      <c r="O2598" s="771"/>
      <c r="P2598" s="771"/>
      <c r="Q2598" s="771"/>
      <c r="R2598" s="771"/>
      <c r="S2598" s="771"/>
      <c r="T2598" s="771"/>
      <c r="U2598" s="771"/>
      <c r="V2598" s="771"/>
      <c r="W2598" s="771"/>
      <c r="X2598" s="772"/>
    </row>
    <row r="2599" spans="1:24" ht="15" customHeight="1">
      <c r="A2599" s="283"/>
      <c r="B2599" s="771" t="s">
        <v>159</v>
      </c>
      <c r="C2599" s="771"/>
      <c r="D2599" s="771" t="str">
        <f>IF('statement of marks'!$G$3="","",'statement of marks'!$G$3)</f>
        <v>6 A</v>
      </c>
      <c r="E2599" s="771"/>
      <c r="F2599" s="774"/>
      <c r="G2599" s="775" t="s">
        <v>160</v>
      </c>
      <c r="H2599" s="775"/>
      <c r="I2599" s="775"/>
      <c r="J2599" s="775">
        <f>IF('statement of marks'!D88="","",'statement of marks'!D88)</f>
        <v>882</v>
      </c>
      <c r="K2599" s="775"/>
      <c r="L2599" s="775"/>
      <c r="M2599" s="776" t="s">
        <v>79</v>
      </c>
      <c r="N2599" s="938"/>
      <c r="O2599" s="775"/>
      <c r="P2599" s="775"/>
      <c r="Q2599" s="775" t="str">
        <f>IF('statement of marks'!F88="","",'statement of marks'!F88)</f>
        <v/>
      </c>
      <c r="R2599" s="775"/>
      <c r="S2599" s="775"/>
      <c r="T2599" s="777"/>
      <c r="U2599" s="778" t="str">
        <f>IF('statement of marks'!$I$3="","",'statement of marks'!$I$3)</f>
        <v>SCHOOL DISE CODE</v>
      </c>
      <c r="V2599" s="779"/>
      <c r="W2599" s="779"/>
      <c r="X2599" s="780"/>
    </row>
    <row r="2600" spans="1:24" ht="15" customHeight="1">
      <c r="A2600" s="283"/>
      <c r="B2600" s="263" t="s">
        <v>172</v>
      </c>
      <c r="C2600" s="264"/>
      <c r="D2600" s="781" t="str">
        <f>IF('statement of marks'!G88="","",'statement of marks'!G88)</f>
        <v/>
      </c>
      <c r="E2600" s="782"/>
      <c r="F2600" s="782"/>
      <c r="G2600" s="834" t="str">
        <f>IF('statement of marks'!H88="","",'statement of marks'!H88)</f>
        <v/>
      </c>
      <c r="H2600" s="834"/>
      <c r="I2600" s="834"/>
      <c r="J2600" s="834"/>
      <c r="K2600" s="834"/>
      <c r="L2600" s="834"/>
      <c r="M2600" s="834"/>
      <c r="N2600" s="834"/>
      <c r="O2600" s="834"/>
      <c r="P2600" s="834"/>
      <c r="Q2600" s="834"/>
      <c r="R2600" s="834"/>
      <c r="S2600" s="834"/>
      <c r="T2600" s="835"/>
      <c r="U2600" s="774" t="str">
        <f>IF('statement of marks'!$J$3="","",'statement of marks'!$J$3)</f>
        <v>08291009401</v>
      </c>
      <c r="V2600" s="784"/>
      <c r="W2600" s="784"/>
      <c r="X2600" s="836"/>
    </row>
    <row r="2601" spans="1:24" ht="15" customHeight="1">
      <c r="A2601" s="283"/>
      <c r="B2601" s="265" t="s">
        <v>161</v>
      </c>
      <c r="C2601" s="266" t="s">
        <v>166</v>
      </c>
      <c r="D2601" s="837" t="s">
        <v>168</v>
      </c>
      <c r="E2601" s="837"/>
      <c r="F2601" s="837"/>
      <c r="G2601" s="837" t="s">
        <v>169</v>
      </c>
      <c r="H2601" s="837"/>
      <c r="I2601" s="837"/>
      <c r="J2601" s="837" t="s">
        <v>170</v>
      </c>
      <c r="K2601" s="837"/>
      <c r="L2601" s="837"/>
      <c r="M2601" s="838" t="s">
        <v>171</v>
      </c>
      <c r="N2601" s="838"/>
      <c r="O2601" s="838"/>
      <c r="P2601" s="838"/>
      <c r="Q2601" s="839" t="s">
        <v>217</v>
      </c>
      <c r="R2601" s="841" t="s">
        <v>91</v>
      </c>
      <c r="S2601" s="841"/>
      <c r="T2601" s="841"/>
      <c r="U2601" s="842"/>
      <c r="V2601" s="783" t="s">
        <v>218</v>
      </c>
      <c r="W2601" s="783"/>
      <c r="X2601" s="831"/>
    </row>
    <row r="2602" spans="1:24" ht="15" customHeight="1">
      <c r="A2602" s="283"/>
      <c r="B2602" s="265"/>
      <c r="C2602" s="266"/>
      <c r="D2602" s="267" t="s">
        <v>219</v>
      </c>
      <c r="E2602" s="267" t="s">
        <v>220</v>
      </c>
      <c r="F2602" s="268" t="s">
        <v>221</v>
      </c>
      <c r="G2602" s="267" t="s">
        <v>219</v>
      </c>
      <c r="H2602" s="267" t="s">
        <v>220</v>
      </c>
      <c r="I2602" s="268" t="s">
        <v>221</v>
      </c>
      <c r="J2602" s="267" t="s">
        <v>219</v>
      </c>
      <c r="K2602" s="267" t="s">
        <v>220</v>
      </c>
      <c r="L2602" s="268" t="s">
        <v>221</v>
      </c>
      <c r="M2602" s="267" t="s">
        <v>219</v>
      </c>
      <c r="N2602" s="943" t="s">
        <v>332</v>
      </c>
      <c r="O2602" s="267" t="s">
        <v>220</v>
      </c>
      <c r="P2602" s="268" t="s">
        <v>221</v>
      </c>
      <c r="Q2602" s="840"/>
      <c r="R2602" s="267" t="s">
        <v>219</v>
      </c>
      <c r="S2602" s="943" t="s">
        <v>332</v>
      </c>
      <c r="T2602" s="267" t="s">
        <v>220</v>
      </c>
      <c r="U2602" s="268" t="s">
        <v>221</v>
      </c>
      <c r="V2602" s="269" t="s">
        <v>26</v>
      </c>
      <c r="W2602" s="270" t="s">
        <v>222</v>
      </c>
      <c r="X2602" s="271" t="s">
        <v>69</v>
      </c>
    </row>
    <row r="2603" spans="1:24" ht="15" customHeight="1">
      <c r="A2603" s="284"/>
      <c r="B2603" s="832" t="s">
        <v>167</v>
      </c>
      <c r="C2603" s="833"/>
      <c r="D2603" s="272">
        <f>IF('statement of marks'!L$6="","",'statement of marks'!L$6)</f>
        <v>5</v>
      </c>
      <c r="E2603" s="272">
        <f>IF('statement of marks'!M$6="","",'statement of marks'!M$6)</f>
        <v>5</v>
      </c>
      <c r="F2603" s="273">
        <f>IF('statement of marks'!N$6="","",'statement of marks'!N$6)</f>
        <v>10</v>
      </c>
      <c r="G2603" s="272">
        <f>IF('statement of marks'!O$6="","",'statement of marks'!O$6)</f>
        <v>5</v>
      </c>
      <c r="H2603" s="272">
        <f>IF('statement of marks'!P$6="","",'statement of marks'!P$6)</f>
        <v>5</v>
      </c>
      <c r="I2603" s="273">
        <f>IF('statement of marks'!Q$6="","",'statement of marks'!Q$6)</f>
        <v>10</v>
      </c>
      <c r="J2603" s="272">
        <f>IF('statement of marks'!R$6="","",'statement of marks'!R$6)</f>
        <v>5</v>
      </c>
      <c r="K2603" s="272">
        <f>IF('statement of marks'!S$6="","",'statement of marks'!S$6)</f>
        <v>5</v>
      </c>
      <c r="L2603" s="273">
        <f>IF('statement of marks'!T$6="","",'statement of marks'!T$6)</f>
        <v>10</v>
      </c>
      <c r="M2603" s="272">
        <f>IF('statement of marks'!V$6="","",'statement of marks'!V$6)</f>
        <v>30</v>
      </c>
      <c r="N2603" s="944">
        <f>IF('statement of marks'!W$6="","",'statement of marks'!W$6)</f>
        <v>30</v>
      </c>
      <c r="O2603" s="272">
        <f>IF('statement of marks'!X$6="","",'statement of marks'!X$6)</f>
        <v>10</v>
      </c>
      <c r="P2603" s="273">
        <f>IF('statement of marks'!Y$6="","",'statement of marks'!Y$6)</f>
        <v>70</v>
      </c>
      <c r="Q2603" s="274">
        <f>IF('statement of marks'!Z$6="","",'statement of marks'!Z$6)</f>
        <v>100</v>
      </c>
      <c r="R2603" s="272">
        <f>IF('statement of marks'!AA$6="","",'statement of marks'!AA$6)</f>
        <v>40</v>
      </c>
      <c r="S2603" s="944">
        <f>IF('statement of marks'!AB$6="","",'statement of marks'!AB$6)</f>
        <v>40</v>
      </c>
      <c r="T2603" s="272">
        <f>IF('statement of marks'!AC$6="","",'statement of marks'!AC$6)</f>
        <v>20</v>
      </c>
      <c r="U2603" s="273">
        <f>IF('statement of marks'!AD$6="","",'statement of marks'!AD$6)</f>
        <v>100</v>
      </c>
      <c r="V2603" s="275">
        <f>IF('statement of marks'!AE$6="","",'statement of marks'!AE$6)</f>
        <v>200</v>
      </c>
      <c r="W2603" s="272" t="str">
        <f>IF('statement of marks'!AF$6="","",'statement of marks'!AF$6)</f>
        <v/>
      </c>
      <c r="X2603" s="276" t="str">
        <f>IF('statement of marks'!AG$6="","",'statement of marks'!AG$6)</f>
        <v/>
      </c>
    </row>
    <row r="2604" spans="1:24" ht="15" customHeight="1">
      <c r="A2604" s="283"/>
      <c r="B2604" s="774" t="str">
        <f>IF('statement of marks'!$L$3="","",'statement of marks'!$L$3)</f>
        <v>HINDI</v>
      </c>
      <c r="C2604" s="784"/>
      <c r="D2604" s="270">
        <f>IF('statement of marks'!L88="","",'statement of marks'!L88)</f>
        <v>5</v>
      </c>
      <c r="E2604" s="270">
        <f>IF('statement of marks'!M88="","",'statement of marks'!M88)</f>
        <v>5</v>
      </c>
      <c r="F2604" s="277">
        <f>IF('statement of marks'!N88="","",'statement of marks'!N88)</f>
        <v>10</v>
      </c>
      <c r="G2604" s="270">
        <f>IF('statement of marks'!O88="","",'statement of marks'!O88)</f>
        <v>5</v>
      </c>
      <c r="H2604" s="270">
        <f>IF('statement of marks'!P88="","",'statement of marks'!P88)</f>
        <v>5</v>
      </c>
      <c r="I2604" s="277">
        <f>IF('statement of marks'!Q88="","",'statement of marks'!Q88)</f>
        <v>10</v>
      </c>
      <c r="J2604" s="270">
        <f>IF('statement of marks'!R88="","",'statement of marks'!R88)</f>
        <v>5</v>
      </c>
      <c r="K2604" s="270">
        <f>IF('statement of marks'!S88="","",'statement of marks'!S88)</f>
        <v>5</v>
      </c>
      <c r="L2604" s="277">
        <f>IF('statement of marks'!T88="","",'statement of marks'!T88)</f>
        <v>10</v>
      </c>
      <c r="M2604" s="270">
        <f>IF('statement of marks'!V88="","",'statement of marks'!V88)</f>
        <v>29</v>
      </c>
      <c r="N2604" s="944">
        <f>IF('statement of marks'!W88="","",'statement of marks'!W88)</f>
        <v>29</v>
      </c>
      <c r="O2604" s="270">
        <f>IF('statement of marks'!X88="","",'statement of marks'!X88)</f>
        <v>9</v>
      </c>
      <c r="P2604" s="277">
        <f>IF('statement of marks'!Y88="","",'statement of marks'!Y88)</f>
        <v>67</v>
      </c>
      <c r="Q2604" s="278">
        <f>IF('statement of marks'!Z88="","",'statement of marks'!Z88)</f>
        <v>97</v>
      </c>
      <c r="R2604" s="270">
        <f>IF('statement of marks'!AA88="","",'statement of marks'!AA88)</f>
        <v>39</v>
      </c>
      <c r="S2604" s="944">
        <f>IF('statement of marks'!AB88="","",'statement of marks'!AB88)</f>
        <v>39</v>
      </c>
      <c r="T2604" s="270">
        <f>IF('statement of marks'!AC88="","",'statement of marks'!AC88)</f>
        <v>20</v>
      </c>
      <c r="U2604" s="277">
        <f>IF('statement of marks'!AD88="","",'statement of marks'!AD88)</f>
        <v>98</v>
      </c>
      <c r="V2604" s="279">
        <f>IF('statement of marks'!AE88="","",'statement of marks'!AE88)</f>
        <v>195</v>
      </c>
      <c r="W2604" s="270">
        <f>IF('statement of marks'!AF88="","",'statement of marks'!AF88)</f>
        <v>98</v>
      </c>
      <c r="X2604" s="271" t="str">
        <f>IF('statement of marks'!AG88="","",'statement of marks'!AG88)</f>
        <v>A</v>
      </c>
    </row>
    <row r="2605" spans="1:24" ht="15" customHeight="1">
      <c r="A2605" s="283"/>
      <c r="B2605" s="774" t="str">
        <f>IF('statement of marks'!$AJ$3="","",'statement of marks'!$AJ$3)</f>
        <v>ENGLISH</v>
      </c>
      <c r="C2605" s="784"/>
      <c r="D2605" s="270">
        <f>IF('statement of marks'!AJ88="","",'statement of marks'!AJ88)</f>
        <v>5</v>
      </c>
      <c r="E2605" s="270">
        <f>IF('statement of marks'!AK88="","",'statement of marks'!AK88)</f>
        <v>5</v>
      </c>
      <c r="F2605" s="277">
        <f>IF('statement of marks'!AL88="","",'statement of marks'!AL88)</f>
        <v>10</v>
      </c>
      <c r="G2605" s="270">
        <f>IF('statement of marks'!AM88="","",'statement of marks'!AM88)</f>
        <v>5</v>
      </c>
      <c r="H2605" s="270">
        <f>IF('statement of marks'!AN88="","",'statement of marks'!AN88)</f>
        <v>5</v>
      </c>
      <c r="I2605" s="277">
        <f>IF('statement of marks'!AO88="","",'statement of marks'!AO88)</f>
        <v>10</v>
      </c>
      <c r="J2605" s="270">
        <f>IF('statement of marks'!AP88="","",'statement of marks'!AP88)</f>
        <v>5</v>
      </c>
      <c r="K2605" s="270">
        <f>IF('statement of marks'!AQ88="","",'statement of marks'!AQ88)</f>
        <v>5</v>
      </c>
      <c r="L2605" s="277">
        <f>IF('statement of marks'!AR88="","",'statement of marks'!AR88)</f>
        <v>10</v>
      </c>
      <c r="M2605" s="270">
        <f>IF('statement of marks'!AT88="","",'statement of marks'!AT88)</f>
        <v>29</v>
      </c>
      <c r="N2605" s="944">
        <f>IF('statement of marks'!AU88="","",'statement of marks'!AU88)</f>
        <v>29</v>
      </c>
      <c r="O2605" s="270">
        <f>IF('statement of marks'!AV88="","",'statement of marks'!AV88)</f>
        <v>9</v>
      </c>
      <c r="P2605" s="277">
        <f>IF('statement of marks'!AW88="","",'statement of marks'!AW88)</f>
        <v>67</v>
      </c>
      <c r="Q2605" s="278">
        <f>IF('statement of marks'!AX88="","",'statement of marks'!AX88)</f>
        <v>97</v>
      </c>
      <c r="R2605" s="270">
        <f>IF('statement of marks'!AY88="","",'statement of marks'!AY88)</f>
        <v>39</v>
      </c>
      <c r="S2605" s="944">
        <f>IF('statement of marks'!AZ88="","",'statement of marks'!AZ88)</f>
        <v>39</v>
      </c>
      <c r="T2605" s="270">
        <f>IF('statement of marks'!BA88="","",'statement of marks'!BA88)</f>
        <v>20</v>
      </c>
      <c r="U2605" s="277">
        <f>IF('statement of marks'!BB88="","",'statement of marks'!BB88)</f>
        <v>98</v>
      </c>
      <c r="V2605" s="279">
        <f>IF('statement of marks'!BC88="","",'statement of marks'!BC88)</f>
        <v>195</v>
      </c>
      <c r="W2605" s="270">
        <f>IF('statement of marks'!BD88="","",'statement of marks'!BD88)</f>
        <v>98</v>
      </c>
      <c r="X2605" s="271" t="str">
        <f>IF('statement of marks'!BE88="","",'statement of marks'!BE88)</f>
        <v>A</v>
      </c>
    </row>
    <row r="2606" spans="1:24" ht="15" customHeight="1">
      <c r="A2606" s="283"/>
      <c r="B2606" s="774" t="str">
        <f>IF('statement of marks'!BH88="s","SANSKRIT",IF('statement of marks'!BH88="u","URDU",IF('statement of marks'!BH88="g","GUJRATI",IF('statement of marks'!BH88="p","PUNJABI",IF('statement of marks'!BH88="sd","fla/kh","THIRD LANGUAGE")))))</f>
        <v>SANSKRIT</v>
      </c>
      <c r="C2606" s="784"/>
      <c r="D2606" s="270">
        <f>IF('statement of marks'!BI88="","",'statement of marks'!BI88)</f>
        <v>5</v>
      </c>
      <c r="E2606" s="270">
        <f>IF('statement of marks'!BJ88="","",'statement of marks'!BJ88)</f>
        <v>5</v>
      </c>
      <c r="F2606" s="277">
        <f>IF('statement of marks'!BK88="","",'statement of marks'!BK88)</f>
        <v>10</v>
      </c>
      <c r="G2606" s="270">
        <f>IF('statement of marks'!BL88="","",'statement of marks'!BL88)</f>
        <v>5</v>
      </c>
      <c r="H2606" s="270">
        <f>IF('statement of marks'!BM88="","",'statement of marks'!BM88)</f>
        <v>5</v>
      </c>
      <c r="I2606" s="277">
        <f>IF('statement of marks'!BN88="","",'statement of marks'!BN88)</f>
        <v>10</v>
      </c>
      <c r="J2606" s="270">
        <f>IF('statement of marks'!BO88="","",'statement of marks'!BO88)</f>
        <v>5</v>
      </c>
      <c r="K2606" s="270">
        <f>IF('statement of marks'!BP88="","",'statement of marks'!BP88)</f>
        <v>5</v>
      </c>
      <c r="L2606" s="277">
        <f>IF('statement of marks'!BQ88="","",'statement of marks'!BQ88)</f>
        <v>10</v>
      </c>
      <c r="M2606" s="270">
        <f>IF('statement of marks'!BS88="","",'statement of marks'!BS88)</f>
        <v>50</v>
      </c>
      <c r="N2606" s="944"/>
      <c r="O2606" s="270">
        <f>IF('statement of marks'!BT88="","",'statement of marks'!BT88)</f>
        <v>20</v>
      </c>
      <c r="P2606" s="277">
        <f>IF('statement of marks'!BU88="","",'statement of marks'!BU88)</f>
        <v>70</v>
      </c>
      <c r="Q2606" s="278">
        <f>IF('statement of marks'!BV88="","",'statement of marks'!BV88)</f>
        <v>100</v>
      </c>
      <c r="R2606" s="270">
        <f>IF('statement of marks'!BW88="","",'statement of marks'!BW88)</f>
        <v>70</v>
      </c>
      <c r="S2606" s="944"/>
      <c r="T2606" s="270">
        <f>IF('statement of marks'!BX88="","",'statement of marks'!BX88)</f>
        <v>30</v>
      </c>
      <c r="U2606" s="277">
        <f>IF('statement of marks'!BY88="","",'statement of marks'!BY88)</f>
        <v>100</v>
      </c>
      <c r="V2606" s="279">
        <f>IF('statement of marks'!BZ88="","",'statement of marks'!BZ88)</f>
        <v>200</v>
      </c>
      <c r="W2606" s="270">
        <f>IF('statement of marks'!CA88="","",'statement of marks'!CA88)</f>
        <v>100</v>
      </c>
      <c r="X2606" s="271" t="str">
        <f>IF('statement of marks'!CB88="","",'statement of marks'!CB88)</f>
        <v>A</v>
      </c>
    </row>
    <row r="2607" spans="1:24" ht="15" customHeight="1">
      <c r="A2607" s="283"/>
      <c r="B2607" s="774" t="str">
        <f>IF('statement of marks'!$CE$3="","",'statement of marks'!$CE$3)</f>
        <v>MATHEMATICS</v>
      </c>
      <c r="C2607" s="784"/>
      <c r="D2607" s="270">
        <f>IF('statement of marks'!CE88="","",'statement of marks'!CE88)</f>
        <v>5</v>
      </c>
      <c r="E2607" s="270">
        <f>IF('statement of marks'!CF88="","",'statement of marks'!CF88)</f>
        <v>5</v>
      </c>
      <c r="F2607" s="277">
        <f>IF('statement of marks'!CG88="","",'statement of marks'!CG88)</f>
        <v>10</v>
      </c>
      <c r="G2607" s="270">
        <f>IF('statement of marks'!CH88="","",'statement of marks'!CH88)</f>
        <v>5</v>
      </c>
      <c r="H2607" s="270">
        <f>IF('statement of marks'!CI88="","",'statement of marks'!CI88)</f>
        <v>5</v>
      </c>
      <c r="I2607" s="277">
        <f>IF('statement of marks'!CJ88="","",'statement of marks'!CJ88)</f>
        <v>10</v>
      </c>
      <c r="J2607" s="270">
        <f>IF('statement of marks'!CK88="","",'statement of marks'!CK88)</f>
        <v>5</v>
      </c>
      <c r="K2607" s="270">
        <f>IF('statement of marks'!CL88="","",'statement of marks'!CL88)</f>
        <v>5</v>
      </c>
      <c r="L2607" s="277">
        <f>IF('statement of marks'!CM88="","",'statement of marks'!CM88)</f>
        <v>10</v>
      </c>
      <c r="M2607" s="270">
        <f>IF('statement of marks'!CO88="","",'statement of marks'!CO88)</f>
        <v>29</v>
      </c>
      <c r="N2607" s="944">
        <f>IF('statement of marks'!CP88="","",'statement of marks'!CP88)</f>
        <v>29</v>
      </c>
      <c r="O2607" s="270">
        <f>IF('statement of marks'!CQ88="","",'statement of marks'!CQ88)</f>
        <v>9</v>
      </c>
      <c r="P2607" s="277">
        <f>IF('statement of marks'!CR88="","",'statement of marks'!CR88)</f>
        <v>67</v>
      </c>
      <c r="Q2607" s="278">
        <f>IF('statement of marks'!CS88="","",'statement of marks'!CS88)</f>
        <v>97</v>
      </c>
      <c r="R2607" s="270">
        <f>IF('statement of marks'!CT88="","",'statement of marks'!CT88)</f>
        <v>39</v>
      </c>
      <c r="S2607" s="944">
        <f>IF('statement of marks'!CU88="","",'statement of marks'!CU88)</f>
        <v>39</v>
      </c>
      <c r="T2607" s="270">
        <f>IF('statement of marks'!CV88="","",'statement of marks'!CV88)</f>
        <v>20</v>
      </c>
      <c r="U2607" s="277">
        <f>IF('statement of marks'!CW88="","",'statement of marks'!CW88)</f>
        <v>98</v>
      </c>
      <c r="V2607" s="279">
        <f>IF('statement of marks'!CX88="","",'statement of marks'!CX88)</f>
        <v>195</v>
      </c>
      <c r="W2607" s="270">
        <f>IF('statement of marks'!CY88="","",'statement of marks'!CY88)</f>
        <v>98</v>
      </c>
      <c r="X2607" s="271" t="str">
        <f>IF('statement of marks'!CZ88="","",'statement of marks'!CZ88)</f>
        <v>A</v>
      </c>
    </row>
    <row r="2608" spans="1:24" ht="15" customHeight="1">
      <c r="A2608" s="283"/>
      <c r="B2608" s="774" t="str">
        <f>IF('statement of marks'!$DC$3="","",'statement of marks'!$DC$3)</f>
        <v>SCIENCE</v>
      </c>
      <c r="C2608" s="784"/>
      <c r="D2608" s="270">
        <f>IF('statement of marks'!DC88="","",'statement of marks'!DC88)</f>
        <v>5</v>
      </c>
      <c r="E2608" s="270">
        <f>IF('statement of marks'!DD88="","",'statement of marks'!DD88)</f>
        <v>5</v>
      </c>
      <c r="F2608" s="277">
        <f>IF('statement of marks'!DE88="","",'statement of marks'!DE88)</f>
        <v>10</v>
      </c>
      <c r="G2608" s="270">
        <f>IF('statement of marks'!DF88="","",'statement of marks'!DF88)</f>
        <v>5</v>
      </c>
      <c r="H2608" s="270">
        <f>IF('statement of marks'!DG88="","",'statement of marks'!DG88)</f>
        <v>5</v>
      </c>
      <c r="I2608" s="277">
        <f>IF('statement of marks'!DH88="","",'statement of marks'!DH88)</f>
        <v>10</v>
      </c>
      <c r="J2608" s="270">
        <f>IF('statement of marks'!DI88="","",'statement of marks'!DI88)</f>
        <v>5</v>
      </c>
      <c r="K2608" s="270">
        <f>IF('statement of marks'!DJ88="","",'statement of marks'!DJ88)</f>
        <v>5</v>
      </c>
      <c r="L2608" s="277">
        <f>IF('statement of marks'!DK88="","",'statement of marks'!DK88)</f>
        <v>10</v>
      </c>
      <c r="M2608" s="270">
        <f>IF('statement of marks'!DM88="","",'statement of marks'!DM88)</f>
        <v>50</v>
      </c>
      <c r="N2608" s="944"/>
      <c r="O2608" s="270">
        <f>IF('statement of marks'!DN88="","",'statement of marks'!DN88)</f>
        <v>20</v>
      </c>
      <c r="P2608" s="277">
        <f>IF('statement of marks'!DO88="","",'statement of marks'!DO88)</f>
        <v>70</v>
      </c>
      <c r="Q2608" s="278">
        <f>IF('statement of marks'!DP88="","",'statement of marks'!DP88)</f>
        <v>100</v>
      </c>
      <c r="R2608" s="270">
        <f>IF('statement of marks'!DQ88="","",'statement of marks'!DQ88)</f>
        <v>70</v>
      </c>
      <c r="S2608" s="944"/>
      <c r="T2608" s="270">
        <f>IF('statement of marks'!DR88="","",'statement of marks'!DR88)</f>
        <v>30</v>
      </c>
      <c r="U2608" s="277">
        <f>IF('statement of marks'!DS88="","",'statement of marks'!DS88)</f>
        <v>100</v>
      </c>
      <c r="V2608" s="279">
        <f>IF('statement of marks'!DT88="","",'statement of marks'!DT88)</f>
        <v>200</v>
      </c>
      <c r="W2608" s="270">
        <f>IF('statement of marks'!DU88="","",'statement of marks'!DU88)</f>
        <v>100</v>
      </c>
      <c r="X2608" s="271" t="str">
        <f>IF('statement of marks'!DV88="","",'statement of marks'!DV88)</f>
        <v>A</v>
      </c>
    </row>
    <row r="2609" spans="1:24" ht="15" customHeight="1">
      <c r="A2609" s="283"/>
      <c r="B2609" s="774" t="str">
        <f>IF('statement of marks'!$DY$3="","",'statement of marks'!$DY$3)</f>
        <v>SOCIAL STUDIES</v>
      </c>
      <c r="C2609" s="784"/>
      <c r="D2609" s="270">
        <f>IF('statement of marks'!DY88="","",'statement of marks'!DY88)</f>
        <v>5</v>
      </c>
      <c r="E2609" s="270">
        <f>IF('statement of marks'!DZ88="","",'statement of marks'!DZ88)</f>
        <v>5</v>
      </c>
      <c r="F2609" s="277">
        <f>IF('statement of marks'!EA88="","",'statement of marks'!EA88)</f>
        <v>10</v>
      </c>
      <c r="G2609" s="270">
        <f>IF('statement of marks'!EB88="","",'statement of marks'!EB88)</f>
        <v>5</v>
      </c>
      <c r="H2609" s="270">
        <f>IF('statement of marks'!EC88="","",'statement of marks'!EC88)</f>
        <v>5</v>
      </c>
      <c r="I2609" s="277">
        <f>IF('statement of marks'!ED88="","",'statement of marks'!ED88)</f>
        <v>10</v>
      </c>
      <c r="J2609" s="270">
        <f>IF('statement of marks'!EE88="","",'statement of marks'!EE88)</f>
        <v>5</v>
      </c>
      <c r="K2609" s="270">
        <f>IF('statement of marks'!EF88="","",'statement of marks'!EF88)</f>
        <v>5</v>
      </c>
      <c r="L2609" s="277">
        <f>IF('statement of marks'!EG88="","",'statement of marks'!EG88)</f>
        <v>10</v>
      </c>
      <c r="M2609" s="270">
        <f>IF('statement of marks'!EI88="","",'statement of marks'!EI88)</f>
        <v>50</v>
      </c>
      <c r="N2609" s="944"/>
      <c r="O2609" s="270">
        <f>IF('statement of marks'!EJ88="","",'statement of marks'!EJ88)</f>
        <v>20</v>
      </c>
      <c r="P2609" s="277">
        <f>IF('statement of marks'!EK88="","",'statement of marks'!EK88)</f>
        <v>70</v>
      </c>
      <c r="Q2609" s="278">
        <f>IF('statement of marks'!EL88="","",'statement of marks'!EL88)</f>
        <v>100</v>
      </c>
      <c r="R2609" s="270">
        <f>IF('statement of marks'!EM88="","",'statement of marks'!EM88)</f>
        <v>70</v>
      </c>
      <c r="S2609" s="944"/>
      <c r="T2609" s="270">
        <f>IF('statement of marks'!EN88="","",'statement of marks'!EN88)</f>
        <v>30</v>
      </c>
      <c r="U2609" s="277">
        <f>IF('statement of marks'!EO88="","",'statement of marks'!EO88)</f>
        <v>100</v>
      </c>
      <c r="V2609" s="279">
        <f>IF('statement of marks'!EP88="","",'statement of marks'!EP88)</f>
        <v>200</v>
      </c>
      <c r="W2609" s="270">
        <f>IF('statement of marks'!EQ88="","",'statement of marks'!EQ88)</f>
        <v>100</v>
      </c>
      <c r="X2609" s="271" t="str">
        <f>IF('statement of marks'!ER88="","",'statement of marks'!ER88)</f>
        <v>A</v>
      </c>
    </row>
    <row r="2610" spans="1:24" ht="15" customHeight="1">
      <c r="A2610" s="283"/>
      <c r="B2610" s="774" t="s">
        <v>173</v>
      </c>
      <c r="C2610" s="784"/>
      <c r="D2610" s="792" t="s">
        <v>168</v>
      </c>
      <c r="E2610" s="792"/>
      <c r="F2610" s="792"/>
      <c r="G2610" s="792" t="s">
        <v>169</v>
      </c>
      <c r="H2610" s="792"/>
      <c r="I2610" s="792"/>
      <c r="J2610" s="792" t="s">
        <v>178</v>
      </c>
      <c r="K2610" s="792"/>
      <c r="L2610" s="792"/>
      <c r="M2610" s="792" t="s">
        <v>170</v>
      </c>
      <c r="N2610" s="792"/>
      <c r="O2610" s="792"/>
      <c r="P2610" s="792"/>
      <c r="Q2610" s="792" t="s">
        <v>223</v>
      </c>
      <c r="R2610" s="792"/>
      <c r="S2610" s="792"/>
      <c r="T2610" s="792"/>
      <c r="U2610" s="280"/>
      <c r="V2610" s="792" t="s">
        <v>218</v>
      </c>
      <c r="W2610" s="792"/>
      <c r="X2610" s="827"/>
    </row>
    <row r="2611" spans="1:24" ht="15" customHeight="1">
      <c r="A2611" s="284"/>
      <c r="B2611" s="828" t="s">
        <v>167</v>
      </c>
      <c r="C2611" s="829"/>
      <c r="D2611" s="830">
        <f>IF('statement of marks'!EU$6="","",'statement of marks'!EU$6)</f>
        <v>20</v>
      </c>
      <c r="E2611" s="830"/>
      <c r="F2611" s="830"/>
      <c r="G2611" s="830">
        <f>IF('statement of marks'!EV$6="","",'statement of marks'!EV$6)</f>
        <v>20</v>
      </c>
      <c r="H2611" s="830"/>
      <c r="I2611" s="830"/>
      <c r="J2611" s="830">
        <f>IF('statement of marks'!EX$6="","",'statement of marks'!EX$6)</f>
        <v>20</v>
      </c>
      <c r="K2611" s="830"/>
      <c r="L2611" s="830"/>
      <c r="M2611" s="830">
        <f>IF('statement of marks'!EW$6="","",'statement of marks'!EW$6)</f>
        <v>20</v>
      </c>
      <c r="N2611" s="830"/>
      <c r="O2611" s="830"/>
      <c r="P2611" s="830"/>
      <c r="Q2611" s="830">
        <f>IF('statement of marks'!EY$6="","",'statement of marks'!EY$6)</f>
        <v>20</v>
      </c>
      <c r="R2611" s="830"/>
      <c r="S2611" s="830"/>
      <c r="T2611" s="830"/>
      <c r="U2611" s="289"/>
      <c r="V2611" s="272">
        <f>IF('statement of marks'!EZ$6="","",'statement of marks'!EZ$6)</f>
        <v>100</v>
      </c>
      <c r="W2611" s="272" t="s">
        <v>222</v>
      </c>
      <c r="X2611" s="276" t="s">
        <v>69</v>
      </c>
    </row>
    <row r="2612" spans="1:24" ht="15" customHeight="1">
      <c r="A2612" s="283"/>
      <c r="B2612" s="774" t="str">
        <f>IF('statement of marks'!$EU$3="","",'statement of marks'!$EU$3)</f>
        <v>WORK EXPERIENCE</v>
      </c>
      <c r="C2612" s="784"/>
      <c r="D2612" s="783">
        <f>IF('statement of marks'!EU88="","",'statement of marks'!EU88)</f>
        <v>20</v>
      </c>
      <c r="E2612" s="783"/>
      <c r="F2612" s="783"/>
      <c r="G2612" s="783">
        <f>IF('statement of marks'!EV88="","",'statement of marks'!EV88)</f>
        <v>20</v>
      </c>
      <c r="H2612" s="783"/>
      <c r="I2612" s="783"/>
      <c r="J2612" s="783">
        <f>IF('statement of marks'!EX88="","",'statement of marks'!EX88)</f>
        <v>20</v>
      </c>
      <c r="K2612" s="783"/>
      <c r="L2612" s="783"/>
      <c r="M2612" s="783">
        <f>IF('statement of marks'!EW88="","",'statement of marks'!EW88)</f>
        <v>20</v>
      </c>
      <c r="N2612" s="783"/>
      <c r="O2612" s="783"/>
      <c r="P2612" s="783"/>
      <c r="Q2612" s="783">
        <f>IF('statement of marks'!EY88="","",'statement of marks'!EY88)</f>
        <v>20</v>
      </c>
      <c r="R2612" s="783"/>
      <c r="S2612" s="783"/>
      <c r="T2612" s="783"/>
      <c r="U2612" s="280"/>
      <c r="V2612" s="280">
        <f>IF('statement of marks'!EZ88="","",'statement of marks'!EZ88)</f>
        <v>100</v>
      </c>
      <c r="W2612" s="280">
        <f>IF('statement of marks'!FA88="","",'statement of marks'!FA88)</f>
        <v>100</v>
      </c>
      <c r="X2612" s="281" t="str">
        <f>IF('statement of marks'!FB88="","",'statement of marks'!FB88)</f>
        <v>A</v>
      </c>
    </row>
    <row r="2613" spans="1:24" ht="15" customHeight="1">
      <c r="A2613" s="283"/>
      <c r="B2613" s="774" t="str">
        <f>IF('statement of marks'!$FE$3="","",'statement of marks'!$FE$3)</f>
        <v>ART EDUCATION</v>
      </c>
      <c r="C2613" s="784"/>
      <c r="D2613" s="783">
        <f>IF('statement of marks'!FE88="","",'statement of marks'!FE88)</f>
        <v>20</v>
      </c>
      <c r="E2613" s="783"/>
      <c r="F2613" s="783"/>
      <c r="G2613" s="783">
        <f>IF('statement of marks'!FF88="","",'statement of marks'!FF88)</f>
        <v>20</v>
      </c>
      <c r="H2613" s="783"/>
      <c r="I2613" s="783"/>
      <c r="J2613" s="783">
        <f>IF('statement of marks'!FH88="","",'statement of marks'!FH88)</f>
        <v>20</v>
      </c>
      <c r="K2613" s="783"/>
      <c r="L2613" s="783"/>
      <c r="M2613" s="783">
        <f>IF('statement of marks'!FG88="","",'statement of marks'!FG88)</f>
        <v>20</v>
      </c>
      <c r="N2613" s="783"/>
      <c r="O2613" s="783"/>
      <c r="P2613" s="783"/>
      <c r="Q2613" s="783">
        <f>IF('statement of marks'!FI88="","",'statement of marks'!FI88)</f>
        <v>20</v>
      </c>
      <c r="R2613" s="783"/>
      <c r="S2613" s="783"/>
      <c r="T2613" s="783"/>
      <c r="U2613" s="280"/>
      <c r="V2613" s="280">
        <f>IF('statement of marks'!FJ88="","",'statement of marks'!FJ88)</f>
        <v>100</v>
      </c>
      <c r="W2613" s="280">
        <f>IF('statement of marks'!FK88="","",'statement of marks'!FK88)</f>
        <v>100</v>
      </c>
      <c r="X2613" s="281" t="str">
        <f>IF('statement of marks'!FL88="","",'statement of marks'!FL88)</f>
        <v>A</v>
      </c>
    </row>
    <row r="2614" spans="1:24" ht="15" customHeight="1">
      <c r="A2614" s="283"/>
      <c r="B2614" s="774" t="str">
        <f>IF('statement of marks'!$FO$3="","",'statement of marks'!$FO$3)</f>
        <v>PHYSICIAL EDUCATION</v>
      </c>
      <c r="C2614" s="784"/>
      <c r="D2614" s="783">
        <f>IF('statement of marks'!FO88="","",'statement of marks'!FO88)</f>
        <v>20</v>
      </c>
      <c r="E2614" s="783"/>
      <c r="F2614" s="783"/>
      <c r="G2614" s="783">
        <f>IF('statement of marks'!FP88="","",'statement of marks'!FP88)</f>
        <v>20</v>
      </c>
      <c r="H2614" s="783"/>
      <c r="I2614" s="783"/>
      <c r="J2614" s="783">
        <f>IF('statement of marks'!FR88="","",'statement of marks'!FR88)</f>
        <v>20</v>
      </c>
      <c r="K2614" s="783"/>
      <c r="L2614" s="783"/>
      <c r="M2614" s="783">
        <f>IF('statement of marks'!FQ88="","",'statement of marks'!FQ88)</f>
        <v>20</v>
      </c>
      <c r="N2614" s="783"/>
      <c r="O2614" s="783"/>
      <c r="P2614" s="783"/>
      <c r="Q2614" s="783">
        <f>IF('statement of marks'!FS88="","",'statement of marks'!FS88)</f>
        <v>20</v>
      </c>
      <c r="R2614" s="783"/>
      <c r="S2614" s="783"/>
      <c r="T2614" s="783"/>
      <c r="U2614" s="280"/>
      <c r="V2614" s="280">
        <f>IF('statement of marks'!FT88="","",'statement of marks'!FT88)</f>
        <v>100</v>
      </c>
      <c r="W2614" s="280">
        <f>IF('statement of marks'!FU88="","",'statement of marks'!FU88)</f>
        <v>100</v>
      </c>
      <c r="X2614" s="281" t="str">
        <f>IF('statement of marks'!FV88="","",'statement of marks'!FV88)</f>
        <v>A</v>
      </c>
    </row>
    <row r="2615" spans="1:24" ht="15" customHeight="1">
      <c r="A2615" s="283"/>
      <c r="B2615" s="771" t="s">
        <v>174</v>
      </c>
      <c r="C2615" s="774"/>
      <c r="D2615" s="792" t="str">
        <f>details!$DZ$3</f>
        <v>AUGUST</v>
      </c>
      <c r="E2615" s="792"/>
      <c r="F2615" s="792"/>
      <c r="G2615" s="792" t="str">
        <f>details!$ED$3</f>
        <v>OCTOBER</v>
      </c>
      <c r="H2615" s="792"/>
      <c r="I2615" s="792"/>
      <c r="J2615" s="792" t="str">
        <f>details!$EL$3</f>
        <v>FEBURARY</v>
      </c>
      <c r="K2615" s="792"/>
      <c r="L2615" s="792"/>
      <c r="M2615" s="792" t="str">
        <f>details!$EH$3</f>
        <v>DECEMBER</v>
      </c>
      <c r="N2615" s="792"/>
      <c r="O2615" s="792"/>
      <c r="P2615" s="792"/>
      <c r="Q2615" s="792" t="str">
        <f>details!$EP$3</f>
        <v>GRAND TOAL</v>
      </c>
      <c r="R2615" s="792"/>
      <c r="S2615" s="792"/>
      <c r="T2615" s="792"/>
      <c r="U2615" s="759" t="s">
        <v>119</v>
      </c>
      <c r="V2615" s="760"/>
      <c r="W2615" s="760"/>
      <c r="X2615" s="761"/>
    </row>
    <row r="2616" spans="1:24" ht="15" customHeight="1">
      <c r="A2616" s="283"/>
      <c r="B2616" s="774" t="s">
        <v>176</v>
      </c>
      <c r="C2616" s="784"/>
      <c r="D2616" s="826" t="str">
        <f>IF(details!EA88="","",details!EA88)</f>
        <v/>
      </c>
      <c r="E2616" s="826"/>
      <c r="F2616" s="826"/>
      <c r="G2616" s="826" t="str">
        <f>IF(details!EE88="","",details!EE88)</f>
        <v/>
      </c>
      <c r="H2616" s="826"/>
      <c r="I2616" s="826"/>
      <c r="J2616" s="826" t="str">
        <f>IF(details!EM88="","",details!EM88)</f>
        <v/>
      </c>
      <c r="K2616" s="826"/>
      <c r="L2616" s="826"/>
      <c r="M2616" s="826" t="str">
        <f>IF(details!EI88="","",details!EI88)</f>
        <v/>
      </c>
      <c r="N2616" s="826"/>
      <c r="O2616" s="826"/>
      <c r="P2616" s="826"/>
      <c r="Q2616" s="826" t="str">
        <f>IF(details!EQ88="","",details!EQ88)</f>
        <v/>
      </c>
      <c r="R2616" s="826"/>
      <c r="S2616" s="826"/>
      <c r="T2616" s="826"/>
      <c r="U2616" s="762">
        <f>'statement of marks'!$HL$108</f>
        <v>45046</v>
      </c>
      <c r="V2616" s="763"/>
      <c r="W2616" s="763"/>
      <c r="X2616" s="764"/>
    </row>
    <row r="2617" spans="1:24" ht="15" customHeight="1">
      <c r="A2617" s="283"/>
      <c r="B2617" s="823" t="s">
        <v>175</v>
      </c>
      <c r="C2617" s="824"/>
      <c r="D2617" s="825" t="str">
        <f>IF(details!DZ88="","",details!DZ88)</f>
        <v/>
      </c>
      <c r="E2617" s="825"/>
      <c r="F2617" s="825"/>
      <c r="G2617" s="825" t="str">
        <f>IF(details!ED88="","",details!ED88)</f>
        <v/>
      </c>
      <c r="H2617" s="825"/>
      <c r="I2617" s="825"/>
      <c r="J2617" s="825" t="str">
        <f>IF(details!EL88="","",details!EL88)</f>
        <v/>
      </c>
      <c r="K2617" s="825"/>
      <c r="L2617" s="825"/>
      <c r="M2617" s="825" t="str">
        <f>IF(details!EH88="","",details!EH88)</f>
        <v/>
      </c>
      <c r="N2617" s="825"/>
      <c r="O2617" s="825"/>
      <c r="P2617" s="825"/>
      <c r="Q2617" s="825" t="str">
        <f>IF(details!EP88="","",details!EP88)</f>
        <v/>
      </c>
      <c r="R2617" s="825"/>
      <c r="S2617" s="825"/>
      <c r="T2617" s="825"/>
      <c r="U2617" s="759"/>
      <c r="V2617" s="760"/>
      <c r="W2617" s="760"/>
      <c r="X2617" s="761"/>
    </row>
    <row r="2618" spans="1:24" ht="15" customHeight="1">
      <c r="A2618" s="816"/>
      <c r="B2618" s="818" t="s">
        <v>235</v>
      </c>
      <c r="C2618" s="819"/>
      <c r="D2618" s="813" t="s">
        <v>190</v>
      </c>
      <c r="E2618" s="813"/>
      <c r="F2618" s="813"/>
      <c r="G2618" s="813" t="s">
        <v>191</v>
      </c>
      <c r="H2618" s="813"/>
      <c r="I2618" s="813"/>
      <c r="J2618" s="813" t="s">
        <v>148</v>
      </c>
      <c r="K2618" s="813"/>
      <c r="L2618" s="813"/>
      <c r="M2618" s="813" t="s">
        <v>224</v>
      </c>
      <c r="N2618" s="813"/>
      <c r="O2618" s="813"/>
      <c r="P2618" s="813"/>
      <c r="Q2618" s="822" t="s">
        <v>196</v>
      </c>
      <c r="R2618" s="822"/>
      <c r="S2618" s="822"/>
      <c r="T2618" s="822"/>
      <c r="U2618" s="813" t="s">
        <v>233</v>
      </c>
      <c r="V2618" s="813"/>
      <c r="W2618" s="813"/>
      <c r="X2618" s="815"/>
    </row>
    <row r="2619" spans="1:24" ht="15" customHeight="1">
      <c r="A2619" s="817"/>
      <c r="B2619" s="820"/>
      <c r="C2619" s="821"/>
      <c r="D2619" s="813">
        <f>'statement of marks'!HJ88</f>
        <v>1200</v>
      </c>
      <c r="E2619" s="813"/>
      <c r="F2619" s="813"/>
      <c r="G2619" s="813">
        <f>'statement of marks'!HK88</f>
        <v>1185</v>
      </c>
      <c r="H2619" s="813"/>
      <c r="I2619" s="813"/>
      <c r="J2619" s="814">
        <f>'statement of marks'!HL88</f>
        <v>98.75</v>
      </c>
      <c r="K2619" s="814"/>
      <c r="L2619" s="814"/>
      <c r="M2619" s="813" t="str">
        <f>'statement of marks'!HO88</f>
        <v>A</v>
      </c>
      <c r="N2619" s="813"/>
      <c r="O2619" s="813"/>
      <c r="P2619" s="813"/>
      <c r="Q2619" s="813">
        <f>'statement of marks'!HN88</f>
        <v>1</v>
      </c>
      <c r="R2619" s="813"/>
      <c r="S2619" s="813"/>
      <c r="T2619" s="813"/>
      <c r="U2619" s="813" t="str">
        <f>'statement of marks'!HI88</f>
        <v>PASSED</v>
      </c>
      <c r="V2619" s="813"/>
      <c r="W2619" s="813"/>
      <c r="X2619" s="815"/>
    </row>
    <row r="2620" spans="1:24" ht="15" customHeight="1">
      <c r="A2620" s="283"/>
      <c r="B2620" s="811" t="s">
        <v>177</v>
      </c>
      <c r="C2620" s="812"/>
      <c r="D2620" s="792"/>
      <c r="E2620" s="792"/>
      <c r="F2620" s="792"/>
      <c r="G2620" s="792"/>
      <c r="H2620" s="792"/>
      <c r="I2620" s="792"/>
      <c r="J2620" s="792"/>
      <c r="K2620" s="792"/>
      <c r="L2620" s="792"/>
      <c r="M2620" s="792"/>
      <c r="N2620" s="792"/>
      <c r="O2620" s="792"/>
      <c r="P2620" s="792"/>
      <c r="Q2620" s="792"/>
      <c r="R2620" s="792"/>
      <c r="S2620" s="792"/>
      <c r="T2620" s="792"/>
      <c r="U2620" s="793"/>
      <c r="V2620" s="794"/>
      <c r="W2620" s="794"/>
      <c r="X2620" s="804"/>
    </row>
    <row r="2621" spans="1:24" ht="15" customHeight="1">
      <c r="A2621" s="283"/>
      <c r="B2621" s="809" t="s">
        <v>162</v>
      </c>
      <c r="C2621" s="810"/>
      <c r="D2621" s="792"/>
      <c r="E2621" s="792"/>
      <c r="F2621" s="792"/>
      <c r="G2621" s="792"/>
      <c r="H2621" s="792"/>
      <c r="I2621" s="792"/>
      <c r="J2621" s="792"/>
      <c r="K2621" s="792"/>
      <c r="L2621" s="792"/>
      <c r="M2621" s="792"/>
      <c r="N2621" s="792"/>
      <c r="O2621" s="792"/>
      <c r="P2621" s="792"/>
      <c r="Q2621" s="792"/>
      <c r="R2621" s="792"/>
      <c r="S2621" s="792"/>
      <c r="T2621" s="792"/>
      <c r="U2621" s="796"/>
      <c r="V2621" s="797"/>
      <c r="W2621" s="797"/>
      <c r="X2621" s="805"/>
    </row>
    <row r="2622" spans="1:24" ht="15" customHeight="1">
      <c r="A2622" s="283"/>
      <c r="B2622" s="811" t="s">
        <v>163</v>
      </c>
      <c r="C2622" s="812"/>
      <c r="D2622" s="792"/>
      <c r="E2622" s="792"/>
      <c r="F2622" s="792"/>
      <c r="G2622" s="792"/>
      <c r="H2622" s="792"/>
      <c r="I2622" s="792"/>
      <c r="J2622" s="792"/>
      <c r="K2622" s="792"/>
      <c r="L2622" s="792"/>
      <c r="M2622" s="792"/>
      <c r="N2622" s="792"/>
      <c r="O2622" s="792"/>
      <c r="P2622" s="792"/>
      <c r="Q2622" s="793" t="s">
        <v>225</v>
      </c>
      <c r="R2622" s="794"/>
      <c r="S2622" s="794"/>
      <c r="T2622" s="795"/>
      <c r="U2622" s="806"/>
      <c r="V2622" s="807"/>
      <c r="W2622" s="807"/>
      <c r="X2622" s="808"/>
    </row>
    <row r="2623" spans="1:24" ht="15" customHeight="1">
      <c r="A2623" s="283"/>
      <c r="B2623" s="802" t="s">
        <v>164</v>
      </c>
      <c r="C2623" s="803"/>
      <c r="D2623" s="792"/>
      <c r="E2623" s="792"/>
      <c r="F2623" s="792"/>
      <c r="G2623" s="792"/>
      <c r="H2623" s="792"/>
      <c r="I2623" s="792"/>
      <c r="J2623" s="792"/>
      <c r="K2623" s="792"/>
      <c r="L2623" s="792"/>
      <c r="M2623" s="792"/>
      <c r="N2623" s="792"/>
      <c r="O2623" s="792"/>
      <c r="P2623" s="792"/>
      <c r="Q2623" s="796"/>
      <c r="R2623" s="797"/>
      <c r="S2623" s="797"/>
      <c r="T2623" s="798"/>
      <c r="U2623" s="785" t="s">
        <v>164</v>
      </c>
      <c r="V2623" s="785"/>
      <c r="W2623" s="785"/>
      <c r="X2623" s="786"/>
    </row>
    <row r="2624" spans="1:24" ht="15" customHeight="1" thickBot="1">
      <c r="A2624" s="282"/>
      <c r="B2624" s="787" t="s">
        <v>226</v>
      </c>
      <c r="C2624" s="788"/>
      <c r="D2624" s="789"/>
      <c r="E2624" s="789"/>
      <c r="F2624" s="789"/>
      <c r="G2624" s="789"/>
      <c r="H2624" s="789"/>
      <c r="I2624" s="789"/>
      <c r="J2624" s="789"/>
      <c r="K2624" s="789"/>
      <c r="L2624" s="789"/>
      <c r="M2624" s="789"/>
      <c r="N2624" s="789"/>
      <c r="O2624" s="789"/>
      <c r="P2624" s="789"/>
      <c r="Q2624" s="799"/>
      <c r="R2624" s="800"/>
      <c r="S2624" s="800"/>
      <c r="T2624" s="801"/>
      <c r="U2624" s="790" t="s">
        <v>180</v>
      </c>
      <c r="V2624" s="790"/>
      <c r="W2624" s="790"/>
      <c r="X2624" s="791"/>
    </row>
    <row r="2625" spans="1:24" ht="15" customHeight="1">
      <c r="A2625" s="285"/>
      <c r="B2625" s="765" t="s">
        <v>179</v>
      </c>
      <c r="C2625" s="766"/>
      <c r="D2625" s="766"/>
      <c r="E2625" s="766"/>
      <c r="F2625" s="766"/>
      <c r="G2625" s="766"/>
      <c r="H2625" s="766"/>
      <c r="I2625" s="766"/>
      <c r="J2625" s="766"/>
      <c r="K2625" s="766"/>
      <c r="L2625" s="766"/>
      <c r="M2625" s="766"/>
      <c r="N2625" s="766"/>
      <c r="O2625" s="766"/>
      <c r="P2625" s="766"/>
      <c r="Q2625" s="766"/>
      <c r="R2625" s="766"/>
      <c r="S2625" s="766"/>
      <c r="T2625" s="766"/>
      <c r="U2625" s="766"/>
      <c r="V2625" s="766"/>
      <c r="W2625" s="766"/>
      <c r="X2625" s="767"/>
    </row>
    <row r="2626" spans="1:24" ht="15" customHeight="1">
      <c r="A2626" s="283"/>
      <c r="B2626" s="768" t="str">
        <f>IF('statement of marks'!$A$1="","",'statement of marks'!$A$1)</f>
        <v>GOVT. HR. SEC. SCHOOL, MARJEEVI, NIMBAHERA</v>
      </c>
      <c r="C2626" s="769"/>
      <c r="D2626" s="769"/>
      <c r="E2626" s="769"/>
      <c r="F2626" s="769"/>
      <c r="G2626" s="769"/>
      <c r="H2626" s="769"/>
      <c r="I2626" s="769"/>
      <c r="J2626" s="769"/>
      <c r="K2626" s="769"/>
      <c r="L2626" s="769"/>
      <c r="M2626" s="769"/>
      <c r="N2626" s="769"/>
      <c r="O2626" s="769"/>
      <c r="P2626" s="769"/>
      <c r="Q2626" s="769"/>
      <c r="R2626" s="769"/>
      <c r="S2626" s="769"/>
      <c r="T2626" s="769"/>
      <c r="U2626" s="769"/>
      <c r="V2626" s="769"/>
      <c r="W2626" s="769"/>
      <c r="X2626" s="770"/>
    </row>
    <row r="2627" spans="1:24" ht="15" customHeight="1">
      <c r="A2627" s="283"/>
      <c r="B2627" s="771" t="s">
        <v>118</v>
      </c>
      <c r="C2627" s="771"/>
      <c r="D2627" s="771" t="str">
        <f>IF('statement of marks'!$H$3="","",'statement of marks'!$H$3)</f>
        <v>2022-23</v>
      </c>
      <c r="E2627" s="771"/>
      <c r="F2627" s="771"/>
      <c r="G2627" s="771"/>
      <c r="H2627" s="771"/>
      <c r="I2627" s="771"/>
      <c r="J2627" s="771"/>
      <c r="K2627" s="771"/>
      <c r="L2627" s="771"/>
      <c r="M2627" s="771"/>
      <c r="N2627" s="771"/>
      <c r="O2627" s="771"/>
      <c r="P2627" s="771"/>
      <c r="Q2627" s="771"/>
      <c r="R2627" s="771"/>
      <c r="S2627" s="771"/>
      <c r="T2627" s="771"/>
      <c r="U2627" s="771"/>
      <c r="V2627" s="771"/>
      <c r="W2627" s="771"/>
      <c r="X2627" s="772"/>
    </row>
    <row r="2628" spans="1:24" ht="15" customHeight="1">
      <c r="A2628" s="283"/>
      <c r="B2628" s="771" t="s">
        <v>158</v>
      </c>
      <c r="C2628" s="771"/>
      <c r="D2628" s="771" t="str">
        <f>IF('statement of marks'!I89="","",'statement of marks'!I89)</f>
        <v>A83</v>
      </c>
      <c r="E2628" s="771"/>
      <c r="F2628" s="771"/>
      <c r="G2628" s="771"/>
      <c r="H2628" s="771"/>
      <c r="I2628" s="771"/>
      <c r="J2628" s="771"/>
      <c r="K2628" s="771"/>
      <c r="L2628" s="771"/>
      <c r="M2628" s="771"/>
      <c r="N2628" s="771"/>
      <c r="O2628" s="771"/>
      <c r="P2628" s="771"/>
      <c r="Q2628" s="771"/>
      <c r="R2628" s="771"/>
      <c r="S2628" s="771"/>
      <c r="T2628" s="771"/>
      <c r="U2628" s="771"/>
      <c r="V2628" s="771"/>
      <c r="W2628" s="771"/>
      <c r="X2628" s="772"/>
    </row>
    <row r="2629" spans="1:24" ht="15" customHeight="1">
      <c r="A2629" s="283"/>
      <c r="B2629" s="771" t="s">
        <v>20</v>
      </c>
      <c r="C2629" s="771"/>
      <c r="D2629" s="771" t="str">
        <f>IF('statement of marks'!J89="","",'statement of marks'!J89)</f>
        <v>B83</v>
      </c>
      <c r="E2629" s="771"/>
      <c r="F2629" s="771"/>
      <c r="G2629" s="771"/>
      <c r="H2629" s="771"/>
      <c r="I2629" s="771"/>
      <c r="J2629" s="771"/>
      <c r="K2629" s="771"/>
      <c r="L2629" s="771"/>
      <c r="M2629" s="771"/>
      <c r="N2629" s="771"/>
      <c r="O2629" s="771"/>
      <c r="P2629" s="771"/>
      <c r="Q2629" s="771"/>
      <c r="R2629" s="771"/>
      <c r="S2629" s="771"/>
      <c r="T2629" s="771"/>
      <c r="U2629" s="771"/>
      <c r="V2629" s="771"/>
      <c r="W2629" s="771"/>
      <c r="X2629" s="772"/>
    </row>
    <row r="2630" spans="1:24" ht="15" customHeight="1">
      <c r="A2630" s="283"/>
      <c r="B2630" s="773" t="s">
        <v>21</v>
      </c>
      <c r="C2630" s="773"/>
      <c r="D2630" s="773" t="str">
        <f>IF('statement of marks'!K89="","",'statement of marks'!K89)</f>
        <v>C83</v>
      </c>
      <c r="E2630" s="773"/>
      <c r="F2630" s="773"/>
      <c r="G2630" s="771"/>
      <c r="H2630" s="771"/>
      <c r="I2630" s="771"/>
      <c r="J2630" s="771"/>
      <c r="K2630" s="771"/>
      <c r="L2630" s="771"/>
      <c r="M2630" s="771"/>
      <c r="N2630" s="771"/>
      <c r="O2630" s="771"/>
      <c r="P2630" s="771"/>
      <c r="Q2630" s="771"/>
      <c r="R2630" s="771"/>
      <c r="S2630" s="771"/>
      <c r="T2630" s="771"/>
      <c r="U2630" s="771"/>
      <c r="V2630" s="771"/>
      <c r="W2630" s="771"/>
      <c r="X2630" s="772"/>
    </row>
    <row r="2631" spans="1:24" ht="15" customHeight="1">
      <c r="A2631" s="283"/>
      <c r="B2631" s="771" t="s">
        <v>159</v>
      </c>
      <c r="C2631" s="771"/>
      <c r="D2631" s="771" t="str">
        <f>IF('statement of marks'!$G$3="","",'statement of marks'!$G$3)</f>
        <v>6 A</v>
      </c>
      <c r="E2631" s="771"/>
      <c r="F2631" s="774"/>
      <c r="G2631" s="775" t="s">
        <v>160</v>
      </c>
      <c r="H2631" s="775"/>
      <c r="I2631" s="775"/>
      <c r="J2631" s="775">
        <f>IF('statement of marks'!D89="","",'statement of marks'!D89)</f>
        <v>883</v>
      </c>
      <c r="K2631" s="775"/>
      <c r="L2631" s="775"/>
      <c r="M2631" s="776" t="s">
        <v>79</v>
      </c>
      <c r="N2631" s="938"/>
      <c r="O2631" s="775"/>
      <c r="P2631" s="775"/>
      <c r="Q2631" s="775" t="str">
        <f>IF('statement of marks'!F89="","",'statement of marks'!F89)</f>
        <v/>
      </c>
      <c r="R2631" s="775"/>
      <c r="S2631" s="775"/>
      <c r="T2631" s="777"/>
      <c r="U2631" s="778" t="str">
        <f>IF('statement of marks'!$I$3="","",'statement of marks'!$I$3)</f>
        <v>SCHOOL DISE CODE</v>
      </c>
      <c r="V2631" s="779"/>
      <c r="W2631" s="779"/>
      <c r="X2631" s="780"/>
    </row>
    <row r="2632" spans="1:24" ht="15" customHeight="1">
      <c r="A2632" s="283"/>
      <c r="B2632" s="263" t="s">
        <v>172</v>
      </c>
      <c r="C2632" s="264"/>
      <c r="D2632" s="781" t="str">
        <f>IF('statement of marks'!G89="","",'statement of marks'!G89)</f>
        <v/>
      </c>
      <c r="E2632" s="782"/>
      <c r="F2632" s="782"/>
      <c r="G2632" s="834" t="str">
        <f>IF('statement of marks'!H89="","",'statement of marks'!H89)</f>
        <v/>
      </c>
      <c r="H2632" s="834"/>
      <c r="I2632" s="834"/>
      <c r="J2632" s="834"/>
      <c r="K2632" s="834"/>
      <c r="L2632" s="834"/>
      <c r="M2632" s="834"/>
      <c r="N2632" s="834"/>
      <c r="O2632" s="834"/>
      <c r="P2632" s="834"/>
      <c r="Q2632" s="834"/>
      <c r="R2632" s="834"/>
      <c r="S2632" s="834"/>
      <c r="T2632" s="835"/>
      <c r="U2632" s="774" t="str">
        <f>IF('statement of marks'!$J$3="","",'statement of marks'!$J$3)</f>
        <v>08291009401</v>
      </c>
      <c r="V2632" s="784"/>
      <c r="W2632" s="784"/>
      <c r="X2632" s="836"/>
    </row>
    <row r="2633" spans="1:24" ht="15" customHeight="1">
      <c r="A2633" s="283"/>
      <c r="B2633" s="265" t="s">
        <v>161</v>
      </c>
      <c r="C2633" s="266" t="s">
        <v>166</v>
      </c>
      <c r="D2633" s="837" t="s">
        <v>168</v>
      </c>
      <c r="E2633" s="837"/>
      <c r="F2633" s="837"/>
      <c r="G2633" s="837" t="s">
        <v>169</v>
      </c>
      <c r="H2633" s="837"/>
      <c r="I2633" s="837"/>
      <c r="J2633" s="837" t="s">
        <v>170</v>
      </c>
      <c r="K2633" s="837"/>
      <c r="L2633" s="837"/>
      <c r="M2633" s="838" t="s">
        <v>171</v>
      </c>
      <c r="N2633" s="838"/>
      <c r="O2633" s="838"/>
      <c r="P2633" s="838"/>
      <c r="Q2633" s="839" t="s">
        <v>217</v>
      </c>
      <c r="R2633" s="841" t="s">
        <v>91</v>
      </c>
      <c r="S2633" s="841"/>
      <c r="T2633" s="841"/>
      <c r="U2633" s="842"/>
      <c r="V2633" s="783" t="s">
        <v>218</v>
      </c>
      <c r="W2633" s="783"/>
      <c r="X2633" s="831"/>
    </row>
    <row r="2634" spans="1:24" ht="15" customHeight="1">
      <c r="A2634" s="283"/>
      <c r="B2634" s="265"/>
      <c r="C2634" s="266"/>
      <c r="D2634" s="267" t="s">
        <v>219</v>
      </c>
      <c r="E2634" s="267" t="s">
        <v>220</v>
      </c>
      <c r="F2634" s="268" t="s">
        <v>221</v>
      </c>
      <c r="G2634" s="267" t="s">
        <v>219</v>
      </c>
      <c r="H2634" s="267" t="s">
        <v>220</v>
      </c>
      <c r="I2634" s="268" t="s">
        <v>221</v>
      </c>
      <c r="J2634" s="267" t="s">
        <v>219</v>
      </c>
      <c r="K2634" s="267" t="s">
        <v>220</v>
      </c>
      <c r="L2634" s="268" t="s">
        <v>221</v>
      </c>
      <c r="M2634" s="267" t="s">
        <v>219</v>
      </c>
      <c r="N2634" s="943" t="s">
        <v>332</v>
      </c>
      <c r="O2634" s="267" t="s">
        <v>220</v>
      </c>
      <c r="P2634" s="268" t="s">
        <v>221</v>
      </c>
      <c r="Q2634" s="840"/>
      <c r="R2634" s="267" t="s">
        <v>219</v>
      </c>
      <c r="S2634" s="943" t="s">
        <v>332</v>
      </c>
      <c r="T2634" s="267" t="s">
        <v>220</v>
      </c>
      <c r="U2634" s="268" t="s">
        <v>221</v>
      </c>
      <c r="V2634" s="269" t="s">
        <v>26</v>
      </c>
      <c r="W2634" s="270" t="s">
        <v>222</v>
      </c>
      <c r="X2634" s="271" t="s">
        <v>69</v>
      </c>
    </row>
    <row r="2635" spans="1:24" ht="15" customHeight="1">
      <c r="A2635" s="284"/>
      <c r="B2635" s="832" t="s">
        <v>167</v>
      </c>
      <c r="C2635" s="833"/>
      <c r="D2635" s="272">
        <f>IF('statement of marks'!L$6="","",'statement of marks'!L$6)</f>
        <v>5</v>
      </c>
      <c r="E2635" s="272">
        <f>IF('statement of marks'!M$6="","",'statement of marks'!M$6)</f>
        <v>5</v>
      </c>
      <c r="F2635" s="273">
        <f>IF('statement of marks'!N$6="","",'statement of marks'!N$6)</f>
        <v>10</v>
      </c>
      <c r="G2635" s="272">
        <f>IF('statement of marks'!O$6="","",'statement of marks'!O$6)</f>
        <v>5</v>
      </c>
      <c r="H2635" s="272">
        <f>IF('statement of marks'!P$6="","",'statement of marks'!P$6)</f>
        <v>5</v>
      </c>
      <c r="I2635" s="273">
        <f>IF('statement of marks'!Q$6="","",'statement of marks'!Q$6)</f>
        <v>10</v>
      </c>
      <c r="J2635" s="272">
        <f>IF('statement of marks'!R$6="","",'statement of marks'!R$6)</f>
        <v>5</v>
      </c>
      <c r="K2635" s="272">
        <f>IF('statement of marks'!S$6="","",'statement of marks'!S$6)</f>
        <v>5</v>
      </c>
      <c r="L2635" s="273">
        <f>IF('statement of marks'!T$6="","",'statement of marks'!T$6)</f>
        <v>10</v>
      </c>
      <c r="M2635" s="272">
        <f>IF('statement of marks'!V$6="","",'statement of marks'!V$6)</f>
        <v>30</v>
      </c>
      <c r="N2635" s="944">
        <f>IF('statement of marks'!W$6="","",'statement of marks'!W$6)</f>
        <v>30</v>
      </c>
      <c r="O2635" s="272">
        <f>IF('statement of marks'!X$6="","",'statement of marks'!X$6)</f>
        <v>10</v>
      </c>
      <c r="P2635" s="273">
        <f>IF('statement of marks'!Y$6="","",'statement of marks'!Y$6)</f>
        <v>70</v>
      </c>
      <c r="Q2635" s="274">
        <f>IF('statement of marks'!Z$6="","",'statement of marks'!Z$6)</f>
        <v>100</v>
      </c>
      <c r="R2635" s="272">
        <f>IF('statement of marks'!AA$6="","",'statement of marks'!AA$6)</f>
        <v>40</v>
      </c>
      <c r="S2635" s="944">
        <f>IF('statement of marks'!AB$6="","",'statement of marks'!AB$6)</f>
        <v>40</v>
      </c>
      <c r="T2635" s="272">
        <f>IF('statement of marks'!AC$6="","",'statement of marks'!AC$6)</f>
        <v>20</v>
      </c>
      <c r="U2635" s="273">
        <f>IF('statement of marks'!AD$6="","",'statement of marks'!AD$6)</f>
        <v>100</v>
      </c>
      <c r="V2635" s="275">
        <f>IF('statement of marks'!AE$6="","",'statement of marks'!AE$6)</f>
        <v>200</v>
      </c>
      <c r="W2635" s="272" t="str">
        <f>IF('statement of marks'!AF$6="","",'statement of marks'!AF$6)</f>
        <v/>
      </c>
      <c r="X2635" s="276" t="str">
        <f>IF('statement of marks'!AG$6="","",'statement of marks'!AG$6)</f>
        <v/>
      </c>
    </row>
    <row r="2636" spans="1:24" ht="15" customHeight="1">
      <c r="A2636" s="283"/>
      <c r="B2636" s="774" t="str">
        <f>IF('statement of marks'!$L$3="","",'statement of marks'!$L$3)</f>
        <v>HINDI</v>
      </c>
      <c r="C2636" s="784"/>
      <c r="D2636" s="270">
        <f>IF('statement of marks'!L89="","",'statement of marks'!L89)</f>
        <v>5</v>
      </c>
      <c r="E2636" s="270">
        <f>IF('statement of marks'!M89="","",'statement of marks'!M89)</f>
        <v>5</v>
      </c>
      <c r="F2636" s="277">
        <f>IF('statement of marks'!N89="","",'statement of marks'!N89)</f>
        <v>10</v>
      </c>
      <c r="G2636" s="270">
        <f>IF('statement of marks'!O89="","",'statement of marks'!O89)</f>
        <v>5</v>
      </c>
      <c r="H2636" s="270">
        <f>IF('statement of marks'!P89="","",'statement of marks'!P89)</f>
        <v>5</v>
      </c>
      <c r="I2636" s="277">
        <f>IF('statement of marks'!Q89="","",'statement of marks'!Q89)</f>
        <v>10</v>
      </c>
      <c r="J2636" s="270">
        <f>IF('statement of marks'!R89="","",'statement of marks'!R89)</f>
        <v>5</v>
      </c>
      <c r="K2636" s="270">
        <f>IF('statement of marks'!S89="","",'statement of marks'!S89)</f>
        <v>5</v>
      </c>
      <c r="L2636" s="277">
        <f>IF('statement of marks'!T89="","",'statement of marks'!T89)</f>
        <v>10</v>
      </c>
      <c r="M2636" s="270">
        <f>IF('statement of marks'!V89="","",'statement of marks'!V89)</f>
        <v>28</v>
      </c>
      <c r="N2636" s="944">
        <f>IF('statement of marks'!W89="","",'statement of marks'!W89)</f>
        <v>28</v>
      </c>
      <c r="O2636" s="270">
        <f>IF('statement of marks'!X89="","",'statement of marks'!X89)</f>
        <v>8</v>
      </c>
      <c r="P2636" s="277">
        <f>IF('statement of marks'!Y89="","",'statement of marks'!Y89)</f>
        <v>64</v>
      </c>
      <c r="Q2636" s="278">
        <f>IF('statement of marks'!Z89="","",'statement of marks'!Z89)</f>
        <v>94</v>
      </c>
      <c r="R2636" s="270">
        <f>IF('statement of marks'!AA89="","",'statement of marks'!AA89)</f>
        <v>38</v>
      </c>
      <c r="S2636" s="944">
        <f>IF('statement of marks'!AB89="","",'statement of marks'!AB89)</f>
        <v>38</v>
      </c>
      <c r="T2636" s="270">
        <f>IF('statement of marks'!AC89="","",'statement of marks'!AC89)</f>
        <v>20</v>
      </c>
      <c r="U2636" s="277">
        <f>IF('statement of marks'!AD89="","",'statement of marks'!AD89)</f>
        <v>96</v>
      </c>
      <c r="V2636" s="279">
        <f>IF('statement of marks'!AE89="","",'statement of marks'!AE89)</f>
        <v>190</v>
      </c>
      <c r="W2636" s="270">
        <f>IF('statement of marks'!AF89="","",'statement of marks'!AF89)</f>
        <v>95</v>
      </c>
      <c r="X2636" s="271" t="str">
        <f>IF('statement of marks'!AG89="","",'statement of marks'!AG89)</f>
        <v>A</v>
      </c>
    </row>
    <row r="2637" spans="1:24" ht="15" customHeight="1">
      <c r="A2637" s="283"/>
      <c r="B2637" s="774" t="str">
        <f>IF('statement of marks'!$AJ$3="","",'statement of marks'!$AJ$3)</f>
        <v>ENGLISH</v>
      </c>
      <c r="C2637" s="784"/>
      <c r="D2637" s="270">
        <f>IF('statement of marks'!AJ89="","",'statement of marks'!AJ89)</f>
        <v>5</v>
      </c>
      <c r="E2637" s="270">
        <f>IF('statement of marks'!AK89="","",'statement of marks'!AK89)</f>
        <v>5</v>
      </c>
      <c r="F2637" s="277">
        <f>IF('statement of marks'!AL89="","",'statement of marks'!AL89)</f>
        <v>10</v>
      </c>
      <c r="G2637" s="270">
        <f>IF('statement of marks'!AM89="","",'statement of marks'!AM89)</f>
        <v>5</v>
      </c>
      <c r="H2637" s="270">
        <f>IF('statement of marks'!AN89="","",'statement of marks'!AN89)</f>
        <v>5</v>
      </c>
      <c r="I2637" s="277">
        <f>IF('statement of marks'!AO89="","",'statement of marks'!AO89)</f>
        <v>10</v>
      </c>
      <c r="J2637" s="270">
        <f>IF('statement of marks'!AP89="","",'statement of marks'!AP89)</f>
        <v>5</v>
      </c>
      <c r="K2637" s="270">
        <f>IF('statement of marks'!AQ89="","",'statement of marks'!AQ89)</f>
        <v>5</v>
      </c>
      <c r="L2637" s="277">
        <f>IF('statement of marks'!AR89="","",'statement of marks'!AR89)</f>
        <v>10</v>
      </c>
      <c r="M2637" s="270">
        <f>IF('statement of marks'!AT89="","",'statement of marks'!AT89)</f>
        <v>28</v>
      </c>
      <c r="N2637" s="944">
        <f>IF('statement of marks'!AU89="","",'statement of marks'!AU89)</f>
        <v>28</v>
      </c>
      <c r="O2637" s="270">
        <f>IF('statement of marks'!AV89="","",'statement of marks'!AV89)</f>
        <v>8</v>
      </c>
      <c r="P2637" s="277">
        <f>IF('statement of marks'!AW89="","",'statement of marks'!AW89)</f>
        <v>64</v>
      </c>
      <c r="Q2637" s="278">
        <f>IF('statement of marks'!AX89="","",'statement of marks'!AX89)</f>
        <v>94</v>
      </c>
      <c r="R2637" s="270">
        <f>IF('statement of marks'!AY89="","",'statement of marks'!AY89)</f>
        <v>38</v>
      </c>
      <c r="S2637" s="944">
        <f>IF('statement of marks'!AZ89="","",'statement of marks'!AZ89)</f>
        <v>38</v>
      </c>
      <c r="T2637" s="270">
        <f>IF('statement of marks'!BA89="","",'statement of marks'!BA89)</f>
        <v>20</v>
      </c>
      <c r="U2637" s="277">
        <f>IF('statement of marks'!BB89="","",'statement of marks'!BB89)</f>
        <v>96</v>
      </c>
      <c r="V2637" s="279">
        <f>IF('statement of marks'!BC89="","",'statement of marks'!BC89)</f>
        <v>190</v>
      </c>
      <c r="W2637" s="270">
        <f>IF('statement of marks'!BD89="","",'statement of marks'!BD89)</f>
        <v>95</v>
      </c>
      <c r="X2637" s="271" t="str">
        <f>IF('statement of marks'!BE89="","",'statement of marks'!BE89)</f>
        <v>A</v>
      </c>
    </row>
    <row r="2638" spans="1:24" ht="15" customHeight="1">
      <c r="A2638" s="283"/>
      <c r="B2638" s="774" t="str">
        <f>IF('statement of marks'!BH89="s","SANSKRIT",IF('statement of marks'!BH89="u","URDU",IF('statement of marks'!BH89="g","GUJRATI",IF('statement of marks'!BH89="p","PUNJABI",IF('statement of marks'!BH89="sd","fla/kh","THIRD LANGUAGE")))))</f>
        <v>SANSKRIT</v>
      </c>
      <c r="C2638" s="784"/>
      <c r="D2638" s="270">
        <f>IF('statement of marks'!BI89="","",'statement of marks'!BI89)</f>
        <v>5</v>
      </c>
      <c r="E2638" s="270">
        <f>IF('statement of marks'!BJ89="","",'statement of marks'!BJ89)</f>
        <v>5</v>
      </c>
      <c r="F2638" s="277">
        <f>IF('statement of marks'!BK89="","",'statement of marks'!BK89)</f>
        <v>10</v>
      </c>
      <c r="G2638" s="270">
        <f>IF('statement of marks'!BL89="","",'statement of marks'!BL89)</f>
        <v>5</v>
      </c>
      <c r="H2638" s="270">
        <f>IF('statement of marks'!BM89="","",'statement of marks'!BM89)</f>
        <v>5</v>
      </c>
      <c r="I2638" s="277">
        <f>IF('statement of marks'!BN89="","",'statement of marks'!BN89)</f>
        <v>10</v>
      </c>
      <c r="J2638" s="270">
        <f>IF('statement of marks'!BO89="","",'statement of marks'!BO89)</f>
        <v>5</v>
      </c>
      <c r="K2638" s="270">
        <f>IF('statement of marks'!BP89="","",'statement of marks'!BP89)</f>
        <v>5</v>
      </c>
      <c r="L2638" s="277">
        <f>IF('statement of marks'!BQ89="","",'statement of marks'!BQ89)</f>
        <v>10</v>
      </c>
      <c r="M2638" s="270">
        <f>IF('statement of marks'!BS89="","",'statement of marks'!BS89)</f>
        <v>50</v>
      </c>
      <c r="N2638" s="944"/>
      <c r="O2638" s="270">
        <f>IF('statement of marks'!BT89="","",'statement of marks'!BT89)</f>
        <v>20</v>
      </c>
      <c r="P2638" s="277">
        <f>IF('statement of marks'!BU89="","",'statement of marks'!BU89)</f>
        <v>70</v>
      </c>
      <c r="Q2638" s="278">
        <f>IF('statement of marks'!BV89="","",'statement of marks'!BV89)</f>
        <v>100</v>
      </c>
      <c r="R2638" s="270">
        <f>IF('statement of marks'!BW89="","",'statement of marks'!BW89)</f>
        <v>70</v>
      </c>
      <c r="S2638" s="944"/>
      <c r="T2638" s="270">
        <f>IF('statement of marks'!BX89="","",'statement of marks'!BX89)</f>
        <v>30</v>
      </c>
      <c r="U2638" s="277">
        <f>IF('statement of marks'!BY89="","",'statement of marks'!BY89)</f>
        <v>100</v>
      </c>
      <c r="V2638" s="279">
        <f>IF('statement of marks'!BZ89="","",'statement of marks'!BZ89)</f>
        <v>200</v>
      </c>
      <c r="W2638" s="270">
        <f>IF('statement of marks'!CA89="","",'statement of marks'!CA89)</f>
        <v>100</v>
      </c>
      <c r="X2638" s="271" t="str">
        <f>IF('statement of marks'!CB89="","",'statement of marks'!CB89)</f>
        <v>A</v>
      </c>
    </row>
    <row r="2639" spans="1:24" ht="15" customHeight="1">
      <c r="A2639" s="283"/>
      <c r="B2639" s="774" t="str">
        <f>IF('statement of marks'!$CE$3="","",'statement of marks'!$CE$3)</f>
        <v>MATHEMATICS</v>
      </c>
      <c r="C2639" s="784"/>
      <c r="D2639" s="270">
        <f>IF('statement of marks'!CE89="","",'statement of marks'!CE89)</f>
        <v>5</v>
      </c>
      <c r="E2639" s="270">
        <f>IF('statement of marks'!CF89="","",'statement of marks'!CF89)</f>
        <v>5</v>
      </c>
      <c r="F2639" s="277">
        <f>IF('statement of marks'!CG89="","",'statement of marks'!CG89)</f>
        <v>10</v>
      </c>
      <c r="G2639" s="270">
        <f>IF('statement of marks'!CH89="","",'statement of marks'!CH89)</f>
        <v>5</v>
      </c>
      <c r="H2639" s="270">
        <f>IF('statement of marks'!CI89="","",'statement of marks'!CI89)</f>
        <v>5</v>
      </c>
      <c r="I2639" s="277">
        <f>IF('statement of marks'!CJ89="","",'statement of marks'!CJ89)</f>
        <v>10</v>
      </c>
      <c r="J2639" s="270">
        <f>IF('statement of marks'!CK89="","",'statement of marks'!CK89)</f>
        <v>5</v>
      </c>
      <c r="K2639" s="270">
        <f>IF('statement of marks'!CL89="","",'statement of marks'!CL89)</f>
        <v>5</v>
      </c>
      <c r="L2639" s="277">
        <f>IF('statement of marks'!CM89="","",'statement of marks'!CM89)</f>
        <v>10</v>
      </c>
      <c r="M2639" s="270">
        <f>IF('statement of marks'!CO89="","",'statement of marks'!CO89)</f>
        <v>28</v>
      </c>
      <c r="N2639" s="944">
        <f>IF('statement of marks'!CP89="","",'statement of marks'!CP89)</f>
        <v>28</v>
      </c>
      <c r="O2639" s="270">
        <f>IF('statement of marks'!CQ89="","",'statement of marks'!CQ89)</f>
        <v>8</v>
      </c>
      <c r="P2639" s="277">
        <f>IF('statement of marks'!CR89="","",'statement of marks'!CR89)</f>
        <v>64</v>
      </c>
      <c r="Q2639" s="278">
        <f>IF('statement of marks'!CS89="","",'statement of marks'!CS89)</f>
        <v>94</v>
      </c>
      <c r="R2639" s="270">
        <f>IF('statement of marks'!CT89="","",'statement of marks'!CT89)</f>
        <v>38</v>
      </c>
      <c r="S2639" s="944">
        <f>IF('statement of marks'!CU89="","",'statement of marks'!CU89)</f>
        <v>38</v>
      </c>
      <c r="T2639" s="270">
        <f>IF('statement of marks'!CV89="","",'statement of marks'!CV89)</f>
        <v>20</v>
      </c>
      <c r="U2639" s="277">
        <f>IF('statement of marks'!CW89="","",'statement of marks'!CW89)</f>
        <v>96</v>
      </c>
      <c r="V2639" s="279">
        <f>IF('statement of marks'!CX89="","",'statement of marks'!CX89)</f>
        <v>190</v>
      </c>
      <c r="W2639" s="270">
        <f>IF('statement of marks'!CY89="","",'statement of marks'!CY89)</f>
        <v>95</v>
      </c>
      <c r="X2639" s="271" t="str">
        <f>IF('statement of marks'!CZ89="","",'statement of marks'!CZ89)</f>
        <v>A</v>
      </c>
    </row>
    <row r="2640" spans="1:24" ht="15" customHeight="1">
      <c r="A2640" s="283"/>
      <c r="B2640" s="774" t="str">
        <f>IF('statement of marks'!$DC$3="","",'statement of marks'!$DC$3)</f>
        <v>SCIENCE</v>
      </c>
      <c r="C2640" s="784"/>
      <c r="D2640" s="270">
        <f>IF('statement of marks'!DC89="","",'statement of marks'!DC89)</f>
        <v>5</v>
      </c>
      <c r="E2640" s="270">
        <f>IF('statement of marks'!DD89="","",'statement of marks'!DD89)</f>
        <v>5</v>
      </c>
      <c r="F2640" s="277">
        <f>IF('statement of marks'!DE89="","",'statement of marks'!DE89)</f>
        <v>10</v>
      </c>
      <c r="G2640" s="270">
        <f>IF('statement of marks'!DF89="","",'statement of marks'!DF89)</f>
        <v>5</v>
      </c>
      <c r="H2640" s="270">
        <f>IF('statement of marks'!DG89="","",'statement of marks'!DG89)</f>
        <v>5</v>
      </c>
      <c r="I2640" s="277">
        <f>IF('statement of marks'!DH89="","",'statement of marks'!DH89)</f>
        <v>10</v>
      </c>
      <c r="J2640" s="270">
        <f>IF('statement of marks'!DI89="","",'statement of marks'!DI89)</f>
        <v>5</v>
      </c>
      <c r="K2640" s="270">
        <f>IF('statement of marks'!DJ89="","",'statement of marks'!DJ89)</f>
        <v>5</v>
      </c>
      <c r="L2640" s="277">
        <f>IF('statement of marks'!DK89="","",'statement of marks'!DK89)</f>
        <v>10</v>
      </c>
      <c r="M2640" s="270">
        <f>IF('statement of marks'!DM89="","",'statement of marks'!DM89)</f>
        <v>50</v>
      </c>
      <c r="N2640" s="944"/>
      <c r="O2640" s="270">
        <f>IF('statement of marks'!DN89="","",'statement of marks'!DN89)</f>
        <v>20</v>
      </c>
      <c r="P2640" s="277">
        <f>IF('statement of marks'!DO89="","",'statement of marks'!DO89)</f>
        <v>70</v>
      </c>
      <c r="Q2640" s="278">
        <f>IF('statement of marks'!DP89="","",'statement of marks'!DP89)</f>
        <v>100</v>
      </c>
      <c r="R2640" s="270">
        <f>IF('statement of marks'!DQ89="","",'statement of marks'!DQ89)</f>
        <v>70</v>
      </c>
      <c r="S2640" s="944"/>
      <c r="T2640" s="270">
        <f>IF('statement of marks'!DR89="","",'statement of marks'!DR89)</f>
        <v>30</v>
      </c>
      <c r="U2640" s="277">
        <f>IF('statement of marks'!DS89="","",'statement of marks'!DS89)</f>
        <v>100</v>
      </c>
      <c r="V2640" s="279">
        <f>IF('statement of marks'!DT89="","",'statement of marks'!DT89)</f>
        <v>200</v>
      </c>
      <c r="W2640" s="270">
        <f>IF('statement of marks'!DU89="","",'statement of marks'!DU89)</f>
        <v>100</v>
      </c>
      <c r="X2640" s="271" t="str">
        <f>IF('statement of marks'!DV89="","",'statement of marks'!DV89)</f>
        <v>A</v>
      </c>
    </row>
    <row r="2641" spans="1:24" ht="15" customHeight="1">
      <c r="A2641" s="283"/>
      <c r="B2641" s="774" t="str">
        <f>IF('statement of marks'!$DY$3="","",'statement of marks'!$DY$3)</f>
        <v>SOCIAL STUDIES</v>
      </c>
      <c r="C2641" s="784"/>
      <c r="D2641" s="270">
        <f>IF('statement of marks'!DY89="","",'statement of marks'!DY89)</f>
        <v>5</v>
      </c>
      <c r="E2641" s="270">
        <f>IF('statement of marks'!DZ89="","",'statement of marks'!DZ89)</f>
        <v>5</v>
      </c>
      <c r="F2641" s="277">
        <f>IF('statement of marks'!EA89="","",'statement of marks'!EA89)</f>
        <v>10</v>
      </c>
      <c r="G2641" s="270">
        <f>IF('statement of marks'!EB89="","",'statement of marks'!EB89)</f>
        <v>5</v>
      </c>
      <c r="H2641" s="270">
        <f>IF('statement of marks'!EC89="","",'statement of marks'!EC89)</f>
        <v>5</v>
      </c>
      <c r="I2641" s="277">
        <f>IF('statement of marks'!ED89="","",'statement of marks'!ED89)</f>
        <v>10</v>
      </c>
      <c r="J2641" s="270">
        <f>IF('statement of marks'!EE89="","",'statement of marks'!EE89)</f>
        <v>5</v>
      </c>
      <c r="K2641" s="270">
        <f>IF('statement of marks'!EF89="","",'statement of marks'!EF89)</f>
        <v>5</v>
      </c>
      <c r="L2641" s="277">
        <f>IF('statement of marks'!EG89="","",'statement of marks'!EG89)</f>
        <v>10</v>
      </c>
      <c r="M2641" s="270">
        <f>IF('statement of marks'!EI89="","",'statement of marks'!EI89)</f>
        <v>50</v>
      </c>
      <c r="N2641" s="944"/>
      <c r="O2641" s="270">
        <f>IF('statement of marks'!EJ89="","",'statement of marks'!EJ89)</f>
        <v>20</v>
      </c>
      <c r="P2641" s="277">
        <f>IF('statement of marks'!EK89="","",'statement of marks'!EK89)</f>
        <v>70</v>
      </c>
      <c r="Q2641" s="278">
        <f>IF('statement of marks'!EL89="","",'statement of marks'!EL89)</f>
        <v>100</v>
      </c>
      <c r="R2641" s="270">
        <f>IF('statement of marks'!EM89="","",'statement of marks'!EM89)</f>
        <v>70</v>
      </c>
      <c r="S2641" s="944"/>
      <c r="T2641" s="270">
        <f>IF('statement of marks'!EN89="","",'statement of marks'!EN89)</f>
        <v>30</v>
      </c>
      <c r="U2641" s="277">
        <f>IF('statement of marks'!EO89="","",'statement of marks'!EO89)</f>
        <v>100</v>
      </c>
      <c r="V2641" s="279">
        <f>IF('statement of marks'!EP89="","",'statement of marks'!EP89)</f>
        <v>200</v>
      </c>
      <c r="W2641" s="270">
        <f>IF('statement of marks'!EQ89="","",'statement of marks'!EQ89)</f>
        <v>100</v>
      </c>
      <c r="X2641" s="271" t="str">
        <f>IF('statement of marks'!ER89="","",'statement of marks'!ER89)</f>
        <v>A</v>
      </c>
    </row>
    <row r="2642" spans="1:24" ht="15" customHeight="1">
      <c r="A2642" s="283"/>
      <c r="B2642" s="774" t="s">
        <v>173</v>
      </c>
      <c r="C2642" s="784"/>
      <c r="D2642" s="792" t="s">
        <v>168</v>
      </c>
      <c r="E2642" s="792"/>
      <c r="F2642" s="792"/>
      <c r="G2642" s="792" t="s">
        <v>169</v>
      </c>
      <c r="H2642" s="792"/>
      <c r="I2642" s="792"/>
      <c r="J2642" s="792" t="s">
        <v>178</v>
      </c>
      <c r="K2642" s="792"/>
      <c r="L2642" s="792"/>
      <c r="M2642" s="792" t="s">
        <v>170</v>
      </c>
      <c r="N2642" s="792"/>
      <c r="O2642" s="792"/>
      <c r="P2642" s="792"/>
      <c r="Q2642" s="792" t="s">
        <v>223</v>
      </c>
      <c r="R2642" s="792"/>
      <c r="S2642" s="792"/>
      <c r="T2642" s="792"/>
      <c r="U2642" s="280"/>
      <c r="V2642" s="792" t="s">
        <v>218</v>
      </c>
      <c r="W2642" s="792"/>
      <c r="X2642" s="827"/>
    </row>
    <row r="2643" spans="1:24" ht="15" customHeight="1">
      <c r="A2643" s="284"/>
      <c r="B2643" s="828" t="s">
        <v>167</v>
      </c>
      <c r="C2643" s="829"/>
      <c r="D2643" s="830">
        <f>IF('statement of marks'!EU$6="","",'statement of marks'!EU$6)</f>
        <v>20</v>
      </c>
      <c r="E2643" s="830"/>
      <c r="F2643" s="830"/>
      <c r="G2643" s="830">
        <f>IF('statement of marks'!EV$6="","",'statement of marks'!EV$6)</f>
        <v>20</v>
      </c>
      <c r="H2643" s="830"/>
      <c r="I2643" s="830"/>
      <c r="J2643" s="830">
        <f>IF('statement of marks'!EX$6="","",'statement of marks'!EX$6)</f>
        <v>20</v>
      </c>
      <c r="K2643" s="830"/>
      <c r="L2643" s="830"/>
      <c r="M2643" s="830">
        <f>IF('statement of marks'!EW$6="","",'statement of marks'!EW$6)</f>
        <v>20</v>
      </c>
      <c r="N2643" s="830"/>
      <c r="O2643" s="830"/>
      <c r="P2643" s="830"/>
      <c r="Q2643" s="830">
        <f>IF('statement of marks'!EY$6="","",'statement of marks'!EY$6)</f>
        <v>20</v>
      </c>
      <c r="R2643" s="830"/>
      <c r="S2643" s="830"/>
      <c r="T2643" s="830"/>
      <c r="U2643" s="289"/>
      <c r="V2643" s="272">
        <f>IF('statement of marks'!EZ$6="","",'statement of marks'!EZ$6)</f>
        <v>100</v>
      </c>
      <c r="W2643" s="272" t="s">
        <v>222</v>
      </c>
      <c r="X2643" s="276" t="s">
        <v>69</v>
      </c>
    </row>
    <row r="2644" spans="1:24" ht="15" customHeight="1">
      <c r="A2644" s="283"/>
      <c r="B2644" s="774" t="str">
        <f>IF('statement of marks'!$EU$3="","",'statement of marks'!$EU$3)</f>
        <v>WORK EXPERIENCE</v>
      </c>
      <c r="C2644" s="784"/>
      <c r="D2644" s="783">
        <f>IF('statement of marks'!EU89="","",'statement of marks'!EU89)</f>
        <v>20</v>
      </c>
      <c r="E2644" s="783"/>
      <c r="F2644" s="783"/>
      <c r="G2644" s="783">
        <f>IF('statement of marks'!EV89="","",'statement of marks'!EV89)</f>
        <v>20</v>
      </c>
      <c r="H2644" s="783"/>
      <c r="I2644" s="783"/>
      <c r="J2644" s="783">
        <f>IF('statement of marks'!EX89="","",'statement of marks'!EX89)</f>
        <v>20</v>
      </c>
      <c r="K2644" s="783"/>
      <c r="L2644" s="783"/>
      <c r="M2644" s="783">
        <f>IF('statement of marks'!EW89="","",'statement of marks'!EW89)</f>
        <v>20</v>
      </c>
      <c r="N2644" s="783"/>
      <c r="O2644" s="783"/>
      <c r="P2644" s="783"/>
      <c r="Q2644" s="783">
        <f>IF('statement of marks'!EY89="","",'statement of marks'!EY89)</f>
        <v>20</v>
      </c>
      <c r="R2644" s="783"/>
      <c r="S2644" s="783"/>
      <c r="T2644" s="783"/>
      <c r="U2644" s="280"/>
      <c r="V2644" s="280">
        <f>IF('statement of marks'!EZ89="","",'statement of marks'!EZ89)</f>
        <v>100</v>
      </c>
      <c r="W2644" s="280">
        <f>IF('statement of marks'!FA89="","",'statement of marks'!FA89)</f>
        <v>100</v>
      </c>
      <c r="X2644" s="281" t="str">
        <f>IF('statement of marks'!FB89="","",'statement of marks'!FB89)</f>
        <v>A</v>
      </c>
    </row>
    <row r="2645" spans="1:24" ht="15" customHeight="1">
      <c r="A2645" s="283"/>
      <c r="B2645" s="774" t="str">
        <f>IF('statement of marks'!$FE$3="","",'statement of marks'!$FE$3)</f>
        <v>ART EDUCATION</v>
      </c>
      <c r="C2645" s="784"/>
      <c r="D2645" s="783">
        <f>IF('statement of marks'!FE89="","",'statement of marks'!FE89)</f>
        <v>20</v>
      </c>
      <c r="E2645" s="783"/>
      <c r="F2645" s="783"/>
      <c r="G2645" s="783">
        <f>IF('statement of marks'!FF89="","",'statement of marks'!FF89)</f>
        <v>20</v>
      </c>
      <c r="H2645" s="783"/>
      <c r="I2645" s="783"/>
      <c r="J2645" s="783">
        <f>IF('statement of marks'!FH89="","",'statement of marks'!FH89)</f>
        <v>20</v>
      </c>
      <c r="K2645" s="783"/>
      <c r="L2645" s="783"/>
      <c r="M2645" s="783">
        <f>IF('statement of marks'!FG89="","",'statement of marks'!FG89)</f>
        <v>20</v>
      </c>
      <c r="N2645" s="783"/>
      <c r="O2645" s="783"/>
      <c r="P2645" s="783"/>
      <c r="Q2645" s="783">
        <f>IF('statement of marks'!FI89="","",'statement of marks'!FI89)</f>
        <v>20</v>
      </c>
      <c r="R2645" s="783"/>
      <c r="S2645" s="783"/>
      <c r="T2645" s="783"/>
      <c r="U2645" s="280"/>
      <c r="V2645" s="280">
        <f>IF('statement of marks'!FJ89="","",'statement of marks'!FJ89)</f>
        <v>100</v>
      </c>
      <c r="W2645" s="280">
        <f>IF('statement of marks'!FK89="","",'statement of marks'!FK89)</f>
        <v>100</v>
      </c>
      <c r="X2645" s="281" t="str">
        <f>IF('statement of marks'!FL89="","",'statement of marks'!FL89)</f>
        <v>A</v>
      </c>
    </row>
    <row r="2646" spans="1:24" ht="15" customHeight="1">
      <c r="A2646" s="283"/>
      <c r="B2646" s="774" t="str">
        <f>IF('statement of marks'!$FO$3="","",'statement of marks'!$FO$3)</f>
        <v>PHYSICIAL EDUCATION</v>
      </c>
      <c r="C2646" s="784"/>
      <c r="D2646" s="783">
        <f>IF('statement of marks'!FO89="","",'statement of marks'!FO89)</f>
        <v>20</v>
      </c>
      <c r="E2646" s="783"/>
      <c r="F2646" s="783"/>
      <c r="G2646" s="783">
        <f>IF('statement of marks'!FP89="","",'statement of marks'!FP89)</f>
        <v>20</v>
      </c>
      <c r="H2646" s="783"/>
      <c r="I2646" s="783"/>
      <c r="J2646" s="783">
        <f>IF('statement of marks'!FR89="","",'statement of marks'!FR89)</f>
        <v>20</v>
      </c>
      <c r="K2646" s="783"/>
      <c r="L2646" s="783"/>
      <c r="M2646" s="783">
        <f>IF('statement of marks'!FQ89="","",'statement of marks'!FQ89)</f>
        <v>20</v>
      </c>
      <c r="N2646" s="783"/>
      <c r="O2646" s="783"/>
      <c r="P2646" s="783"/>
      <c r="Q2646" s="783">
        <f>IF('statement of marks'!FS89="","",'statement of marks'!FS89)</f>
        <v>20</v>
      </c>
      <c r="R2646" s="783"/>
      <c r="S2646" s="783"/>
      <c r="T2646" s="783"/>
      <c r="U2646" s="280"/>
      <c r="V2646" s="280">
        <f>IF('statement of marks'!FT89="","",'statement of marks'!FT89)</f>
        <v>100</v>
      </c>
      <c r="W2646" s="280">
        <f>IF('statement of marks'!FU89="","",'statement of marks'!FU89)</f>
        <v>100</v>
      </c>
      <c r="X2646" s="281" t="str">
        <f>IF('statement of marks'!FV89="","",'statement of marks'!FV89)</f>
        <v>A</v>
      </c>
    </row>
    <row r="2647" spans="1:24" ht="15" customHeight="1">
      <c r="A2647" s="283"/>
      <c r="B2647" s="771" t="s">
        <v>174</v>
      </c>
      <c r="C2647" s="774"/>
      <c r="D2647" s="792" t="str">
        <f>details!$DZ$3</f>
        <v>AUGUST</v>
      </c>
      <c r="E2647" s="792"/>
      <c r="F2647" s="792"/>
      <c r="G2647" s="792" t="str">
        <f>details!$ED$3</f>
        <v>OCTOBER</v>
      </c>
      <c r="H2647" s="792"/>
      <c r="I2647" s="792"/>
      <c r="J2647" s="792" t="str">
        <f>details!$EL$3</f>
        <v>FEBURARY</v>
      </c>
      <c r="K2647" s="792"/>
      <c r="L2647" s="792"/>
      <c r="M2647" s="792" t="str">
        <f>details!$EH$3</f>
        <v>DECEMBER</v>
      </c>
      <c r="N2647" s="792"/>
      <c r="O2647" s="792"/>
      <c r="P2647" s="792"/>
      <c r="Q2647" s="792" t="str">
        <f>details!$EP$3</f>
        <v>GRAND TOAL</v>
      </c>
      <c r="R2647" s="792"/>
      <c r="S2647" s="792"/>
      <c r="T2647" s="792"/>
      <c r="U2647" s="759" t="s">
        <v>119</v>
      </c>
      <c r="V2647" s="760"/>
      <c r="W2647" s="760"/>
      <c r="X2647" s="761"/>
    </row>
    <row r="2648" spans="1:24" ht="15" customHeight="1">
      <c r="A2648" s="283"/>
      <c r="B2648" s="774" t="s">
        <v>176</v>
      </c>
      <c r="C2648" s="784"/>
      <c r="D2648" s="826" t="str">
        <f>IF(details!EA89="","",details!EA89)</f>
        <v/>
      </c>
      <c r="E2648" s="826"/>
      <c r="F2648" s="826"/>
      <c r="G2648" s="826" t="str">
        <f>IF(details!EE89="","",details!EE89)</f>
        <v/>
      </c>
      <c r="H2648" s="826"/>
      <c r="I2648" s="826"/>
      <c r="J2648" s="826" t="str">
        <f>IF(details!EM89="","",details!EM89)</f>
        <v/>
      </c>
      <c r="K2648" s="826"/>
      <c r="L2648" s="826"/>
      <c r="M2648" s="826" t="str">
        <f>IF(details!EI89="","",details!EI89)</f>
        <v/>
      </c>
      <c r="N2648" s="826"/>
      <c r="O2648" s="826"/>
      <c r="P2648" s="826"/>
      <c r="Q2648" s="826" t="str">
        <f>IF(details!EQ89="","",details!EQ89)</f>
        <v/>
      </c>
      <c r="R2648" s="826"/>
      <c r="S2648" s="826"/>
      <c r="T2648" s="826"/>
      <c r="U2648" s="762">
        <f>'statement of marks'!$HL$108</f>
        <v>45046</v>
      </c>
      <c r="V2648" s="763"/>
      <c r="W2648" s="763"/>
      <c r="X2648" s="764"/>
    </row>
    <row r="2649" spans="1:24" ht="15" customHeight="1">
      <c r="A2649" s="283"/>
      <c r="B2649" s="823" t="s">
        <v>175</v>
      </c>
      <c r="C2649" s="824"/>
      <c r="D2649" s="825" t="str">
        <f>IF(details!DZ89="","",details!DZ89)</f>
        <v/>
      </c>
      <c r="E2649" s="825"/>
      <c r="F2649" s="825"/>
      <c r="G2649" s="825" t="str">
        <f>IF(details!ED89="","",details!ED89)</f>
        <v/>
      </c>
      <c r="H2649" s="825"/>
      <c r="I2649" s="825"/>
      <c r="J2649" s="825" t="str">
        <f>IF(details!EL89="","",details!EL89)</f>
        <v/>
      </c>
      <c r="K2649" s="825"/>
      <c r="L2649" s="825"/>
      <c r="M2649" s="825" t="str">
        <f>IF(details!EH89="","",details!EH89)</f>
        <v/>
      </c>
      <c r="N2649" s="825"/>
      <c r="O2649" s="825"/>
      <c r="P2649" s="825"/>
      <c r="Q2649" s="825" t="str">
        <f>IF(details!EP89="","",details!EP89)</f>
        <v/>
      </c>
      <c r="R2649" s="825"/>
      <c r="S2649" s="825"/>
      <c r="T2649" s="825"/>
      <c r="U2649" s="759"/>
      <c r="V2649" s="760"/>
      <c r="W2649" s="760"/>
      <c r="X2649" s="761"/>
    </row>
    <row r="2650" spans="1:24" ht="15" customHeight="1">
      <c r="A2650" s="816"/>
      <c r="B2650" s="818" t="s">
        <v>235</v>
      </c>
      <c r="C2650" s="819"/>
      <c r="D2650" s="813" t="s">
        <v>190</v>
      </c>
      <c r="E2650" s="813"/>
      <c r="F2650" s="813"/>
      <c r="G2650" s="813" t="s">
        <v>191</v>
      </c>
      <c r="H2650" s="813"/>
      <c r="I2650" s="813"/>
      <c r="J2650" s="813" t="s">
        <v>148</v>
      </c>
      <c r="K2650" s="813"/>
      <c r="L2650" s="813"/>
      <c r="M2650" s="813" t="s">
        <v>224</v>
      </c>
      <c r="N2650" s="813"/>
      <c r="O2650" s="813"/>
      <c r="P2650" s="813"/>
      <c r="Q2650" s="822" t="s">
        <v>196</v>
      </c>
      <c r="R2650" s="822"/>
      <c r="S2650" s="822"/>
      <c r="T2650" s="822"/>
      <c r="U2650" s="813" t="s">
        <v>233</v>
      </c>
      <c r="V2650" s="813"/>
      <c r="W2650" s="813"/>
      <c r="X2650" s="815"/>
    </row>
    <row r="2651" spans="1:24" ht="15" customHeight="1">
      <c r="A2651" s="817"/>
      <c r="B2651" s="820"/>
      <c r="C2651" s="821"/>
      <c r="D2651" s="813">
        <f>'statement of marks'!HJ89</f>
        <v>1200</v>
      </c>
      <c r="E2651" s="813"/>
      <c r="F2651" s="813"/>
      <c r="G2651" s="813">
        <f>'statement of marks'!HK89</f>
        <v>1170</v>
      </c>
      <c r="H2651" s="813"/>
      <c r="I2651" s="813"/>
      <c r="J2651" s="814">
        <f>'statement of marks'!HL89</f>
        <v>97.5</v>
      </c>
      <c r="K2651" s="814"/>
      <c r="L2651" s="814"/>
      <c r="M2651" s="813" t="str">
        <f>'statement of marks'!HO89</f>
        <v>A</v>
      </c>
      <c r="N2651" s="813"/>
      <c r="O2651" s="813"/>
      <c r="P2651" s="813"/>
      <c r="Q2651" s="813">
        <f>'statement of marks'!HN89</f>
        <v>1.9999999999999998</v>
      </c>
      <c r="R2651" s="813"/>
      <c r="S2651" s="813"/>
      <c r="T2651" s="813"/>
      <c r="U2651" s="813" t="str">
        <f>'statement of marks'!HI89</f>
        <v>PASSED</v>
      </c>
      <c r="V2651" s="813"/>
      <c r="W2651" s="813"/>
      <c r="X2651" s="815"/>
    </row>
    <row r="2652" spans="1:24" ht="15" customHeight="1">
      <c r="A2652" s="283"/>
      <c r="B2652" s="811" t="s">
        <v>177</v>
      </c>
      <c r="C2652" s="812"/>
      <c r="D2652" s="792"/>
      <c r="E2652" s="792"/>
      <c r="F2652" s="792"/>
      <c r="G2652" s="792"/>
      <c r="H2652" s="792"/>
      <c r="I2652" s="792"/>
      <c r="J2652" s="792"/>
      <c r="K2652" s="792"/>
      <c r="L2652" s="792"/>
      <c r="M2652" s="792"/>
      <c r="N2652" s="792"/>
      <c r="O2652" s="792"/>
      <c r="P2652" s="792"/>
      <c r="Q2652" s="792"/>
      <c r="R2652" s="792"/>
      <c r="S2652" s="792"/>
      <c r="T2652" s="792"/>
      <c r="U2652" s="793"/>
      <c r="V2652" s="794"/>
      <c r="W2652" s="794"/>
      <c r="X2652" s="804"/>
    </row>
    <row r="2653" spans="1:24" ht="15" customHeight="1">
      <c r="A2653" s="283"/>
      <c r="B2653" s="809" t="s">
        <v>162</v>
      </c>
      <c r="C2653" s="810"/>
      <c r="D2653" s="792"/>
      <c r="E2653" s="792"/>
      <c r="F2653" s="792"/>
      <c r="G2653" s="792"/>
      <c r="H2653" s="792"/>
      <c r="I2653" s="792"/>
      <c r="J2653" s="792"/>
      <c r="K2653" s="792"/>
      <c r="L2653" s="792"/>
      <c r="M2653" s="792"/>
      <c r="N2653" s="792"/>
      <c r="O2653" s="792"/>
      <c r="P2653" s="792"/>
      <c r="Q2653" s="792"/>
      <c r="R2653" s="792"/>
      <c r="S2653" s="792"/>
      <c r="T2653" s="792"/>
      <c r="U2653" s="796"/>
      <c r="V2653" s="797"/>
      <c r="W2653" s="797"/>
      <c r="X2653" s="805"/>
    </row>
    <row r="2654" spans="1:24" ht="15" customHeight="1">
      <c r="A2654" s="283"/>
      <c r="B2654" s="811" t="s">
        <v>163</v>
      </c>
      <c r="C2654" s="812"/>
      <c r="D2654" s="792"/>
      <c r="E2654" s="792"/>
      <c r="F2654" s="792"/>
      <c r="G2654" s="792"/>
      <c r="H2654" s="792"/>
      <c r="I2654" s="792"/>
      <c r="J2654" s="792"/>
      <c r="K2654" s="792"/>
      <c r="L2654" s="792"/>
      <c r="M2654" s="792"/>
      <c r="N2654" s="792"/>
      <c r="O2654" s="792"/>
      <c r="P2654" s="792"/>
      <c r="Q2654" s="793" t="s">
        <v>225</v>
      </c>
      <c r="R2654" s="794"/>
      <c r="S2654" s="794"/>
      <c r="T2654" s="795"/>
      <c r="U2654" s="806"/>
      <c r="V2654" s="807"/>
      <c r="W2654" s="807"/>
      <c r="X2654" s="808"/>
    </row>
    <row r="2655" spans="1:24" ht="15" customHeight="1">
      <c r="A2655" s="283"/>
      <c r="B2655" s="802" t="s">
        <v>164</v>
      </c>
      <c r="C2655" s="803"/>
      <c r="D2655" s="792"/>
      <c r="E2655" s="792"/>
      <c r="F2655" s="792"/>
      <c r="G2655" s="792"/>
      <c r="H2655" s="792"/>
      <c r="I2655" s="792"/>
      <c r="J2655" s="792"/>
      <c r="K2655" s="792"/>
      <c r="L2655" s="792"/>
      <c r="M2655" s="792"/>
      <c r="N2655" s="792"/>
      <c r="O2655" s="792"/>
      <c r="P2655" s="792"/>
      <c r="Q2655" s="796"/>
      <c r="R2655" s="797"/>
      <c r="S2655" s="797"/>
      <c r="T2655" s="798"/>
      <c r="U2655" s="785" t="s">
        <v>164</v>
      </c>
      <c r="V2655" s="785"/>
      <c r="W2655" s="785"/>
      <c r="X2655" s="786"/>
    </row>
    <row r="2656" spans="1:24" ht="15" customHeight="1" thickBot="1">
      <c r="A2656" s="282"/>
      <c r="B2656" s="787" t="s">
        <v>226</v>
      </c>
      <c r="C2656" s="788"/>
      <c r="D2656" s="789"/>
      <c r="E2656" s="789"/>
      <c r="F2656" s="789"/>
      <c r="G2656" s="789"/>
      <c r="H2656" s="789"/>
      <c r="I2656" s="789"/>
      <c r="J2656" s="789"/>
      <c r="K2656" s="789"/>
      <c r="L2656" s="789"/>
      <c r="M2656" s="789"/>
      <c r="N2656" s="789"/>
      <c r="O2656" s="789"/>
      <c r="P2656" s="789"/>
      <c r="Q2656" s="799"/>
      <c r="R2656" s="800"/>
      <c r="S2656" s="800"/>
      <c r="T2656" s="801"/>
      <c r="U2656" s="790" t="s">
        <v>180</v>
      </c>
      <c r="V2656" s="790"/>
      <c r="W2656" s="790"/>
      <c r="X2656" s="791"/>
    </row>
    <row r="2657" spans="1:24" ht="15" customHeight="1">
      <c r="A2657" s="285"/>
      <c r="B2657" s="765" t="s">
        <v>179</v>
      </c>
      <c r="C2657" s="766"/>
      <c r="D2657" s="766"/>
      <c r="E2657" s="766"/>
      <c r="F2657" s="766"/>
      <c r="G2657" s="766"/>
      <c r="H2657" s="766"/>
      <c r="I2657" s="766"/>
      <c r="J2657" s="766"/>
      <c r="K2657" s="766"/>
      <c r="L2657" s="766"/>
      <c r="M2657" s="766"/>
      <c r="N2657" s="766"/>
      <c r="O2657" s="766"/>
      <c r="P2657" s="766"/>
      <c r="Q2657" s="766"/>
      <c r="R2657" s="766"/>
      <c r="S2657" s="766"/>
      <c r="T2657" s="766"/>
      <c r="U2657" s="766"/>
      <c r="V2657" s="766"/>
      <c r="W2657" s="766"/>
      <c r="X2657" s="767"/>
    </row>
    <row r="2658" spans="1:24" ht="15" customHeight="1">
      <c r="A2658" s="283"/>
      <c r="B2658" s="768" t="str">
        <f>IF('statement of marks'!$A$1="","",'statement of marks'!$A$1)</f>
        <v>GOVT. HR. SEC. SCHOOL, MARJEEVI, NIMBAHERA</v>
      </c>
      <c r="C2658" s="769"/>
      <c r="D2658" s="769"/>
      <c r="E2658" s="769"/>
      <c r="F2658" s="769"/>
      <c r="G2658" s="769"/>
      <c r="H2658" s="769"/>
      <c r="I2658" s="769"/>
      <c r="J2658" s="769"/>
      <c r="K2658" s="769"/>
      <c r="L2658" s="769"/>
      <c r="M2658" s="769"/>
      <c r="N2658" s="769"/>
      <c r="O2658" s="769"/>
      <c r="P2658" s="769"/>
      <c r="Q2658" s="769"/>
      <c r="R2658" s="769"/>
      <c r="S2658" s="769"/>
      <c r="T2658" s="769"/>
      <c r="U2658" s="769"/>
      <c r="V2658" s="769"/>
      <c r="W2658" s="769"/>
      <c r="X2658" s="770"/>
    </row>
    <row r="2659" spans="1:24" ht="15" customHeight="1">
      <c r="A2659" s="283"/>
      <c r="B2659" s="771" t="s">
        <v>118</v>
      </c>
      <c r="C2659" s="771"/>
      <c r="D2659" s="771" t="str">
        <f>IF('statement of marks'!$H$3="","",'statement of marks'!$H$3)</f>
        <v>2022-23</v>
      </c>
      <c r="E2659" s="771"/>
      <c r="F2659" s="771"/>
      <c r="G2659" s="771"/>
      <c r="H2659" s="771"/>
      <c r="I2659" s="771"/>
      <c r="J2659" s="771"/>
      <c r="K2659" s="771"/>
      <c r="L2659" s="771"/>
      <c r="M2659" s="771"/>
      <c r="N2659" s="771"/>
      <c r="O2659" s="771"/>
      <c r="P2659" s="771"/>
      <c r="Q2659" s="771"/>
      <c r="R2659" s="771"/>
      <c r="S2659" s="771"/>
      <c r="T2659" s="771"/>
      <c r="U2659" s="771"/>
      <c r="V2659" s="771"/>
      <c r="W2659" s="771"/>
      <c r="X2659" s="772"/>
    </row>
    <row r="2660" spans="1:24" ht="15" customHeight="1">
      <c r="A2660" s="283"/>
      <c r="B2660" s="771" t="s">
        <v>158</v>
      </c>
      <c r="C2660" s="771"/>
      <c r="D2660" s="771" t="str">
        <f>IF('statement of marks'!I90="","",'statement of marks'!I90)</f>
        <v>A84</v>
      </c>
      <c r="E2660" s="771"/>
      <c r="F2660" s="771"/>
      <c r="G2660" s="771"/>
      <c r="H2660" s="771"/>
      <c r="I2660" s="771"/>
      <c r="J2660" s="771"/>
      <c r="K2660" s="771"/>
      <c r="L2660" s="771"/>
      <c r="M2660" s="771"/>
      <c r="N2660" s="771"/>
      <c r="O2660" s="771"/>
      <c r="P2660" s="771"/>
      <c r="Q2660" s="771"/>
      <c r="R2660" s="771"/>
      <c r="S2660" s="771"/>
      <c r="T2660" s="771"/>
      <c r="U2660" s="771"/>
      <c r="V2660" s="771"/>
      <c r="W2660" s="771"/>
      <c r="X2660" s="772"/>
    </row>
    <row r="2661" spans="1:24" ht="15" customHeight="1">
      <c r="A2661" s="283"/>
      <c r="B2661" s="771" t="s">
        <v>20</v>
      </c>
      <c r="C2661" s="771"/>
      <c r="D2661" s="771" t="str">
        <f>IF('statement of marks'!J90="","",'statement of marks'!J90)</f>
        <v>B84</v>
      </c>
      <c r="E2661" s="771"/>
      <c r="F2661" s="771"/>
      <c r="G2661" s="771"/>
      <c r="H2661" s="771"/>
      <c r="I2661" s="771"/>
      <c r="J2661" s="771"/>
      <c r="K2661" s="771"/>
      <c r="L2661" s="771"/>
      <c r="M2661" s="771"/>
      <c r="N2661" s="771"/>
      <c r="O2661" s="771"/>
      <c r="P2661" s="771"/>
      <c r="Q2661" s="771"/>
      <c r="R2661" s="771"/>
      <c r="S2661" s="771"/>
      <c r="T2661" s="771"/>
      <c r="U2661" s="771"/>
      <c r="V2661" s="771"/>
      <c r="W2661" s="771"/>
      <c r="X2661" s="772"/>
    </row>
    <row r="2662" spans="1:24" ht="15" customHeight="1">
      <c r="A2662" s="283"/>
      <c r="B2662" s="773" t="s">
        <v>21</v>
      </c>
      <c r="C2662" s="773"/>
      <c r="D2662" s="773" t="str">
        <f>IF('statement of marks'!K90="","",'statement of marks'!K90)</f>
        <v>C84</v>
      </c>
      <c r="E2662" s="773"/>
      <c r="F2662" s="773"/>
      <c r="G2662" s="771"/>
      <c r="H2662" s="771"/>
      <c r="I2662" s="771"/>
      <c r="J2662" s="771"/>
      <c r="K2662" s="771"/>
      <c r="L2662" s="771"/>
      <c r="M2662" s="771"/>
      <c r="N2662" s="771"/>
      <c r="O2662" s="771"/>
      <c r="P2662" s="771"/>
      <c r="Q2662" s="771"/>
      <c r="R2662" s="771"/>
      <c r="S2662" s="771"/>
      <c r="T2662" s="771"/>
      <c r="U2662" s="771"/>
      <c r="V2662" s="771"/>
      <c r="W2662" s="771"/>
      <c r="X2662" s="772"/>
    </row>
    <row r="2663" spans="1:24" ht="15" customHeight="1">
      <c r="A2663" s="283"/>
      <c r="B2663" s="771" t="s">
        <v>159</v>
      </c>
      <c r="C2663" s="771"/>
      <c r="D2663" s="771" t="str">
        <f>IF('statement of marks'!$G$3="","",'statement of marks'!$G$3)</f>
        <v>6 A</v>
      </c>
      <c r="E2663" s="771"/>
      <c r="F2663" s="774"/>
      <c r="G2663" s="775" t="s">
        <v>160</v>
      </c>
      <c r="H2663" s="775"/>
      <c r="I2663" s="775"/>
      <c r="J2663" s="775">
        <f>IF('statement of marks'!D90="","",'statement of marks'!D90)</f>
        <v>884</v>
      </c>
      <c r="K2663" s="775"/>
      <c r="L2663" s="775"/>
      <c r="M2663" s="776" t="s">
        <v>79</v>
      </c>
      <c r="N2663" s="938"/>
      <c r="O2663" s="775"/>
      <c r="P2663" s="775"/>
      <c r="Q2663" s="775" t="str">
        <f>IF('statement of marks'!F90="","",'statement of marks'!F90)</f>
        <v/>
      </c>
      <c r="R2663" s="775"/>
      <c r="S2663" s="775"/>
      <c r="T2663" s="777"/>
      <c r="U2663" s="778" t="str">
        <f>IF('statement of marks'!$I$3="","",'statement of marks'!$I$3)</f>
        <v>SCHOOL DISE CODE</v>
      </c>
      <c r="V2663" s="779"/>
      <c r="W2663" s="779"/>
      <c r="X2663" s="780"/>
    </row>
    <row r="2664" spans="1:24" ht="15" customHeight="1">
      <c r="A2664" s="283"/>
      <c r="B2664" s="263" t="s">
        <v>172</v>
      </c>
      <c r="C2664" s="264"/>
      <c r="D2664" s="781" t="str">
        <f>IF('statement of marks'!G90="","",'statement of marks'!G90)</f>
        <v/>
      </c>
      <c r="E2664" s="782"/>
      <c r="F2664" s="782"/>
      <c r="G2664" s="834" t="str">
        <f>IF('statement of marks'!H90="","",'statement of marks'!H90)</f>
        <v/>
      </c>
      <c r="H2664" s="834"/>
      <c r="I2664" s="834"/>
      <c r="J2664" s="834"/>
      <c r="K2664" s="834"/>
      <c r="L2664" s="834"/>
      <c r="M2664" s="834"/>
      <c r="N2664" s="834"/>
      <c r="O2664" s="834"/>
      <c r="P2664" s="834"/>
      <c r="Q2664" s="834"/>
      <c r="R2664" s="834"/>
      <c r="S2664" s="834"/>
      <c r="T2664" s="835"/>
      <c r="U2664" s="774" t="str">
        <f>IF('statement of marks'!$J$3="","",'statement of marks'!$J$3)</f>
        <v>08291009401</v>
      </c>
      <c r="V2664" s="784"/>
      <c r="W2664" s="784"/>
      <c r="X2664" s="836"/>
    </row>
    <row r="2665" spans="1:24" ht="15" customHeight="1">
      <c r="A2665" s="283"/>
      <c r="B2665" s="265" t="s">
        <v>161</v>
      </c>
      <c r="C2665" s="266" t="s">
        <v>166</v>
      </c>
      <c r="D2665" s="837" t="s">
        <v>168</v>
      </c>
      <c r="E2665" s="837"/>
      <c r="F2665" s="837"/>
      <c r="G2665" s="837" t="s">
        <v>169</v>
      </c>
      <c r="H2665" s="837"/>
      <c r="I2665" s="837"/>
      <c r="J2665" s="837" t="s">
        <v>170</v>
      </c>
      <c r="K2665" s="837"/>
      <c r="L2665" s="837"/>
      <c r="M2665" s="838" t="s">
        <v>171</v>
      </c>
      <c r="N2665" s="838"/>
      <c r="O2665" s="838"/>
      <c r="P2665" s="838"/>
      <c r="Q2665" s="839" t="s">
        <v>217</v>
      </c>
      <c r="R2665" s="841" t="s">
        <v>91</v>
      </c>
      <c r="S2665" s="841"/>
      <c r="T2665" s="841"/>
      <c r="U2665" s="842"/>
      <c r="V2665" s="783" t="s">
        <v>218</v>
      </c>
      <c r="W2665" s="783"/>
      <c r="X2665" s="831"/>
    </row>
    <row r="2666" spans="1:24" ht="15" customHeight="1">
      <c r="A2666" s="283"/>
      <c r="B2666" s="265"/>
      <c r="C2666" s="266"/>
      <c r="D2666" s="267" t="s">
        <v>219</v>
      </c>
      <c r="E2666" s="267" t="s">
        <v>220</v>
      </c>
      <c r="F2666" s="268" t="s">
        <v>221</v>
      </c>
      <c r="G2666" s="267" t="s">
        <v>219</v>
      </c>
      <c r="H2666" s="267" t="s">
        <v>220</v>
      </c>
      <c r="I2666" s="268" t="s">
        <v>221</v>
      </c>
      <c r="J2666" s="267" t="s">
        <v>219</v>
      </c>
      <c r="K2666" s="267" t="s">
        <v>220</v>
      </c>
      <c r="L2666" s="268" t="s">
        <v>221</v>
      </c>
      <c r="M2666" s="267" t="s">
        <v>219</v>
      </c>
      <c r="N2666" s="943" t="s">
        <v>332</v>
      </c>
      <c r="O2666" s="267" t="s">
        <v>220</v>
      </c>
      <c r="P2666" s="268" t="s">
        <v>221</v>
      </c>
      <c r="Q2666" s="840"/>
      <c r="R2666" s="267" t="s">
        <v>219</v>
      </c>
      <c r="S2666" s="943" t="s">
        <v>332</v>
      </c>
      <c r="T2666" s="267" t="s">
        <v>220</v>
      </c>
      <c r="U2666" s="268" t="s">
        <v>221</v>
      </c>
      <c r="V2666" s="269" t="s">
        <v>26</v>
      </c>
      <c r="W2666" s="270" t="s">
        <v>222</v>
      </c>
      <c r="X2666" s="271" t="s">
        <v>69</v>
      </c>
    </row>
    <row r="2667" spans="1:24" ht="15" customHeight="1">
      <c r="A2667" s="284"/>
      <c r="B2667" s="832" t="s">
        <v>167</v>
      </c>
      <c r="C2667" s="833"/>
      <c r="D2667" s="272">
        <f>IF('statement of marks'!L$6="","",'statement of marks'!L$6)</f>
        <v>5</v>
      </c>
      <c r="E2667" s="272">
        <f>IF('statement of marks'!M$6="","",'statement of marks'!M$6)</f>
        <v>5</v>
      </c>
      <c r="F2667" s="273">
        <f>IF('statement of marks'!N$6="","",'statement of marks'!N$6)</f>
        <v>10</v>
      </c>
      <c r="G2667" s="272">
        <f>IF('statement of marks'!O$6="","",'statement of marks'!O$6)</f>
        <v>5</v>
      </c>
      <c r="H2667" s="272">
        <f>IF('statement of marks'!P$6="","",'statement of marks'!P$6)</f>
        <v>5</v>
      </c>
      <c r="I2667" s="273">
        <f>IF('statement of marks'!Q$6="","",'statement of marks'!Q$6)</f>
        <v>10</v>
      </c>
      <c r="J2667" s="272">
        <f>IF('statement of marks'!R$6="","",'statement of marks'!R$6)</f>
        <v>5</v>
      </c>
      <c r="K2667" s="272">
        <f>IF('statement of marks'!S$6="","",'statement of marks'!S$6)</f>
        <v>5</v>
      </c>
      <c r="L2667" s="273">
        <f>IF('statement of marks'!T$6="","",'statement of marks'!T$6)</f>
        <v>10</v>
      </c>
      <c r="M2667" s="272">
        <f>IF('statement of marks'!V$6="","",'statement of marks'!V$6)</f>
        <v>30</v>
      </c>
      <c r="N2667" s="944">
        <f>IF('statement of marks'!W$6="","",'statement of marks'!W$6)</f>
        <v>30</v>
      </c>
      <c r="O2667" s="272">
        <f>IF('statement of marks'!X$6="","",'statement of marks'!X$6)</f>
        <v>10</v>
      </c>
      <c r="P2667" s="273">
        <f>IF('statement of marks'!Y$6="","",'statement of marks'!Y$6)</f>
        <v>70</v>
      </c>
      <c r="Q2667" s="274">
        <f>IF('statement of marks'!Z$6="","",'statement of marks'!Z$6)</f>
        <v>100</v>
      </c>
      <c r="R2667" s="272">
        <f>IF('statement of marks'!AA$6="","",'statement of marks'!AA$6)</f>
        <v>40</v>
      </c>
      <c r="S2667" s="944">
        <f>IF('statement of marks'!AB$6="","",'statement of marks'!AB$6)</f>
        <v>40</v>
      </c>
      <c r="T2667" s="272">
        <f>IF('statement of marks'!AC$6="","",'statement of marks'!AC$6)</f>
        <v>20</v>
      </c>
      <c r="U2667" s="273">
        <f>IF('statement of marks'!AD$6="","",'statement of marks'!AD$6)</f>
        <v>100</v>
      </c>
      <c r="V2667" s="275">
        <f>IF('statement of marks'!AE$6="","",'statement of marks'!AE$6)</f>
        <v>200</v>
      </c>
      <c r="W2667" s="272" t="str">
        <f>IF('statement of marks'!AF$6="","",'statement of marks'!AF$6)</f>
        <v/>
      </c>
      <c r="X2667" s="276" t="str">
        <f>IF('statement of marks'!AG$6="","",'statement of marks'!AG$6)</f>
        <v/>
      </c>
    </row>
    <row r="2668" spans="1:24" ht="15" customHeight="1">
      <c r="A2668" s="283"/>
      <c r="B2668" s="774" t="str">
        <f>IF('statement of marks'!$L$3="","",'statement of marks'!$L$3)</f>
        <v>HINDI</v>
      </c>
      <c r="C2668" s="784"/>
      <c r="D2668" s="270">
        <f>IF('statement of marks'!L90="","",'statement of marks'!L90)</f>
        <v>5</v>
      </c>
      <c r="E2668" s="270">
        <f>IF('statement of marks'!M90="","",'statement of marks'!M90)</f>
        <v>5</v>
      </c>
      <c r="F2668" s="277">
        <f>IF('statement of marks'!N90="","",'statement of marks'!N90)</f>
        <v>10</v>
      </c>
      <c r="G2668" s="270">
        <f>IF('statement of marks'!O90="","",'statement of marks'!O90)</f>
        <v>5</v>
      </c>
      <c r="H2668" s="270">
        <f>IF('statement of marks'!P90="","",'statement of marks'!P90)</f>
        <v>5</v>
      </c>
      <c r="I2668" s="277">
        <f>IF('statement of marks'!Q90="","",'statement of marks'!Q90)</f>
        <v>10</v>
      </c>
      <c r="J2668" s="270">
        <f>IF('statement of marks'!R90="","",'statement of marks'!R90)</f>
        <v>5</v>
      </c>
      <c r="K2668" s="270">
        <f>IF('statement of marks'!S90="","",'statement of marks'!S90)</f>
        <v>5</v>
      </c>
      <c r="L2668" s="277">
        <f>IF('statement of marks'!T90="","",'statement of marks'!T90)</f>
        <v>10</v>
      </c>
      <c r="M2668" s="270">
        <f>IF('statement of marks'!V90="","",'statement of marks'!V90)</f>
        <v>27</v>
      </c>
      <c r="N2668" s="944">
        <f>IF('statement of marks'!W90="","",'statement of marks'!W90)</f>
        <v>27</v>
      </c>
      <c r="O2668" s="270">
        <f>IF('statement of marks'!X90="","",'statement of marks'!X90)</f>
        <v>7</v>
      </c>
      <c r="P2668" s="277">
        <f>IF('statement of marks'!Y90="","",'statement of marks'!Y90)</f>
        <v>61</v>
      </c>
      <c r="Q2668" s="278">
        <f>IF('statement of marks'!Z90="","",'statement of marks'!Z90)</f>
        <v>91</v>
      </c>
      <c r="R2668" s="270">
        <f>IF('statement of marks'!AA90="","",'statement of marks'!AA90)</f>
        <v>37</v>
      </c>
      <c r="S2668" s="944">
        <f>IF('statement of marks'!AB90="","",'statement of marks'!AB90)</f>
        <v>37</v>
      </c>
      <c r="T2668" s="270">
        <f>IF('statement of marks'!AC90="","",'statement of marks'!AC90)</f>
        <v>20</v>
      </c>
      <c r="U2668" s="277">
        <f>IF('statement of marks'!AD90="","",'statement of marks'!AD90)</f>
        <v>94</v>
      </c>
      <c r="V2668" s="279">
        <f>IF('statement of marks'!AE90="","",'statement of marks'!AE90)</f>
        <v>185</v>
      </c>
      <c r="W2668" s="270">
        <f>IF('statement of marks'!AF90="","",'statement of marks'!AF90)</f>
        <v>93</v>
      </c>
      <c r="X2668" s="271" t="str">
        <f>IF('statement of marks'!AG90="","",'statement of marks'!AG90)</f>
        <v>A</v>
      </c>
    </row>
    <row r="2669" spans="1:24" ht="15" customHeight="1">
      <c r="A2669" s="283"/>
      <c r="B2669" s="774" t="str">
        <f>IF('statement of marks'!$AJ$3="","",'statement of marks'!$AJ$3)</f>
        <v>ENGLISH</v>
      </c>
      <c r="C2669" s="784"/>
      <c r="D2669" s="270">
        <f>IF('statement of marks'!AJ90="","",'statement of marks'!AJ90)</f>
        <v>5</v>
      </c>
      <c r="E2669" s="270">
        <f>IF('statement of marks'!AK90="","",'statement of marks'!AK90)</f>
        <v>5</v>
      </c>
      <c r="F2669" s="277">
        <f>IF('statement of marks'!AL90="","",'statement of marks'!AL90)</f>
        <v>10</v>
      </c>
      <c r="G2669" s="270">
        <f>IF('statement of marks'!AM90="","",'statement of marks'!AM90)</f>
        <v>5</v>
      </c>
      <c r="H2669" s="270">
        <f>IF('statement of marks'!AN90="","",'statement of marks'!AN90)</f>
        <v>5</v>
      </c>
      <c r="I2669" s="277">
        <f>IF('statement of marks'!AO90="","",'statement of marks'!AO90)</f>
        <v>10</v>
      </c>
      <c r="J2669" s="270">
        <f>IF('statement of marks'!AP90="","",'statement of marks'!AP90)</f>
        <v>5</v>
      </c>
      <c r="K2669" s="270">
        <f>IF('statement of marks'!AQ90="","",'statement of marks'!AQ90)</f>
        <v>5</v>
      </c>
      <c r="L2669" s="277">
        <f>IF('statement of marks'!AR90="","",'statement of marks'!AR90)</f>
        <v>10</v>
      </c>
      <c r="M2669" s="270">
        <f>IF('statement of marks'!AT90="","",'statement of marks'!AT90)</f>
        <v>27</v>
      </c>
      <c r="N2669" s="944">
        <f>IF('statement of marks'!AU90="","",'statement of marks'!AU90)</f>
        <v>27</v>
      </c>
      <c r="O2669" s="270">
        <f>IF('statement of marks'!AV90="","",'statement of marks'!AV90)</f>
        <v>7</v>
      </c>
      <c r="P2669" s="277">
        <f>IF('statement of marks'!AW90="","",'statement of marks'!AW90)</f>
        <v>61</v>
      </c>
      <c r="Q2669" s="278">
        <f>IF('statement of marks'!AX90="","",'statement of marks'!AX90)</f>
        <v>91</v>
      </c>
      <c r="R2669" s="270">
        <f>IF('statement of marks'!AY90="","",'statement of marks'!AY90)</f>
        <v>37</v>
      </c>
      <c r="S2669" s="944">
        <f>IF('statement of marks'!AZ90="","",'statement of marks'!AZ90)</f>
        <v>37</v>
      </c>
      <c r="T2669" s="270">
        <f>IF('statement of marks'!BA90="","",'statement of marks'!BA90)</f>
        <v>20</v>
      </c>
      <c r="U2669" s="277">
        <f>IF('statement of marks'!BB90="","",'statement of marks'!BB90)</f>
        <v>94</v>
      </c>
      <c r="V2669" s="279">
        <f>IF('statement of marks'!BC90="","",'statement of marks'!BC90)</f>
        <v>185</v>
      </c>
      <c r="W2669" s="270">
        <f>IF('statement of marks'!BD90="","",'statement of marks'!BD90)</f>
        <v>93</v>
      </c>
      <c r="X2669" s="271" t="str">
        <f>IF('statement of marks'!BE90="","",'statement of marks'!BE90)</f>
        <v>A</v>
      </c>
    </row>
    <row r="2670" spans="1:24" ht="15" customHeight="1">
      <c r="A2670" s="283"/>
      <c r="B2670" s="774" t="str">
        <f>IF('statement of marks'!BH90="s","SANSKRIT",IF('statement of marks'!BH90="u","URDU",IF('statement of marks'!BH90="g","GUJRATI",IF('statement of marks'!BH90="p","PUNJABI",IF('statement of marks'!BH90="sd","fla/kh","THIRD LANGUAGE")))))</f>
        <v>SANSKRIT</v>
      </c>
      <c r="C2670" s="784"/>
      <c r="D2670" s="270">
        <f>IF('statement of marks'!BI90="","",'statement of marks'!BI90)</f>
        <v>5</v>
      </c>
      <c r="E2670" s="270">
        <f>IF('statement of marks'!BJ90="","",'statement of marks'!BJ90)</f>
        <v>5</v>
      </c>
      <c r="F2670" s="277">
        <f>IF('statement of marks'!BK90="","",'statement of marks'!BK90)</f>
        <v>10</v>
      </c>
      <c r="G2670" s="270">
        <f>IF('statement of marks'!BL90="","",'statement of marks'!BL90)</f>
        <v>5</v>
      </c>
      <c r="H2670" s="270">
        <f>IF('statement of marks'!BM90="","",'statement of marks'!BM90)</f>
        <v>5</v>
      </c>
      <c r="I2670" s="277">
        <f>IF('statement of marks'!BN90="","",'statement of marks'!BN90)</f>
        <v>10</v>
      </c>
      <c r="J2670" s="270">
        <f>IF('statement of marks'!BO90="","",'statement of marks'!BO90)</f>
        <v>5</v>
      </c>
      <c r="K2670" s="270">
        <f>IF('statement of marks'!BP90="","",'statement of marks'!BP90)</f>
        <v>5</v>
      </c>
      <c r="L2670" s="277">
        <f>IF('statement of marks'!BQ90="","",'statement of marks'!BQ90)</f>
        <v>10</v>
      </c>
      <c r="M2670" s="270">
        <f>IF('statement of marks'!BS90="","",'statement of marks'!BS90)</f>
        <v>50</v>
      </c>
      <c r="N2670" s="944"/>
      <c r="O2670" s="270">
        <f>IF('statement of marks'!BT90="","",'statement of marks'!BT90)</f>
        <v>20</v>
      </c>
      <c r="P2670" s="277">
        <f>IF('statement of marks'!BU90="","",'statement of marks'!BU90)</f>
        <v>70</v>
      </c>
      <c r="Q2670" s="278">
        <f>IF('statement of marks'!BV90="","",'statement of marks'!BV90)</f>
        <v>100</v>
      </c>
      <c r="R2670" s="270">
        <f>IF('statement of marks'!BW90="","",'statement of marks'!BW90)</f>
        <v>70</v>
      </c>
      <c r="S2670" s="944"/>
      <c r="T2670" s="270">
        <f>IF('statement of marks'!BX90="","",'statement of marks'!BX90)</f>
        <v>30</v>
      </c>
      <c r="U2670" s="277">
        <f>IF('statement of marks'!BY90="","",'statement of marks'!BY90)</f>
        <v>100</v>
      </c>
      <c r="V2670" s="279">
        <f>IF('statement of marks'!BZ90="","",'statement of marks'!BZ90)</f>
        <v>200</v>
      </c>
      <c r="W2670" s="270">
        <f>IF('statement of marks'!CA90="","",'statement of marks'!CA90)</f>
        <v>100</v>
      </c>
      <c r="X2670" s="271" t="str">
        <f>IF('statement of marks'!CB90="","",'statement of marks'!CB90)</f>
        <v>A</v>
      </c>
    </row>
    <row r="2671" spans="1:24" ht="15" customHeight="1">
      <c r="A2671" s="283"/>
      <c r="B2671" s="774" t="str">
        <f>IF('statement of marks'!$CE$3="","",'statement of marks'!$CE$3)</f>
        <v>MATHEMATICS</v>
      </c>
      <c r="C2671" s="784"/>
      <c r="D2671" s="270">
        <f>IF('statement of marks'!CE90="","",'statement of marks'!CE90)</f>
        <v>5</v>
      </c>
      <c r="E2671" s="270">
        <f>IF('statement of marks'!CF90="","",'statement of marks'!CF90)</f>
        <v>5</v>
      </c>
      <c r="F2671" s="277">
        <f>IF('statement of marks'!CG90="","",'statement of marks'!CG90)</f>
        <v>10</v>
      </c>
      <c r="G2671" s="270">
        <f>IF('statement of marks'!CH90="","",'statement of marks'!CH90)</f>
        <v>5</v>
      </c>
      <c r="H2671" s="270">
        <f>IF('statement of marks'!CI90="","",'statement of marks'!CI90)</f>
        <v>5</v>
      </c>
      <c r="I2671" s="277">
        <f>IF('statement of marks'!CJ90="","",'statement of marks'!CJ90)</f>
        <v>10</v>
      </c>
      <c r="J2671" s="270">
        <f>IF('statement of marks'!CK90="","",'statement of marks'!CK90)</f>
        <v>5</v>
      </c>
      <c r="K2671" s="270">
        <f>IF('statement of marks'!CL90="","",'statement of marks'!CL90)</f>
        <v>5</v>
      </c>
      <c r="L2671" s="277">
        <f>IF('statement of marks'!CM90="","",'statement of marks'!CM90)</f>
        <v>10</v>
      </c>
      <c r="M2671" s="270">
        <f>IF('statement of marks'!CO90="","",'statement of marks'!CO90)</f>
        <v>27</v>
      </c>
      <c r="N2671" s="944">
        <f>IF('statement of marks'!CP90="","",'statement of marks'!CP90)</f>
        <v>27</v>
      </c>
      <c r="O2671" s="270">
        <f>IF('statement of marks'!CQ90="","",'statement of marks'!CQ90)</f>
        <v>7</v>
      </c>
      <c r="P2671" s="277">
        <f>IF('statement of marks'!CR90="","",'statement of marks'!CR90)</f>
        <v>61</v>
      </c>
      <c r="Q2671" s="278">
        <f>IF('statement of marks'!CS90="","",'statement of marks'!CS90)</f>
        <v>91</v>
      </c>
      <c r="R2671" s="270">
        <f>IF('statement of marks'!CT90="","",'statement of marks'!CT90)</f>
        <v>37</v>
      </c>
      <c r="S2671" s="944">
        <f>IF('statement of marks'!CU90="","",'statement of marks'!CU90)</f>
        <v>37</v>
      </c>
      <c r="T2671" s="270">
        <f>IF('statement of marks'!CV90="","",'statement of marks'!CV90)</f>
        <v>20</v>
      </c>
      <c r="U2671" s="277">
        <f>IF('statement of marks'!CW90="","",'statement of marks'!CW90)</f>
        <v>94</v>
      </c>
      <c r="V2671" s="279">
        <f>IF('statement of marks'!CX90="","",'statement of marks'!CX90)</f>
        <v>185</v>
      </c>
      <c r="W2671" s="270">
        <f>IF('statement of marks'!CY90="","",'statement of marks'!CY90)</f>
        <v>93</v>
      </c>
      <c r="X2671" s="271" t="str">
        <f>IF('statement of marks'!CZ90="","",'statement of marks'!CZ90)</f>
        <v>A</v>
      </c>
    </row>
    <row r="2672" spans="1:24" ht="15" customHeight="1">
      <c r="A2672" s="283"/>
      <c r="B2672" s="774" t="str">
        <f>IF('statement of marks'!$DC$3="","",'statement of marks'!$DC$3)</f>
        <v>SCIENCE</v>
      </c>
      <c r="C2672" s="784"/>
      <c r="D2672" s="270">
        <f>IF('statement of marks'!DC90="","",'statement of marks'!DC90)</f>
        <v>5</v>
      </c>
      <c r="E2672" s="270">
        <f>IF('statement of marks'!DD90="","",'statement of marks'!DD90)</f>
        <v>5</v>
      </c>
      <c r="F2672" s="277">
        <f>IF('statement of marks'!DE90="","",'statement of marks'!DE90)</f>
        <v>10</v>
      </c>
      <c r="G2672" s="270">
        <f>IF('statement of marks'!DF90="","",'statement of marks'!DF90)</f>
        <v>5</v>
      </c>
      <c r="H2672" s="270">
        <f>IF('statement of marks'!DG90="","",'statement of marks'!DG90)</f>
        <v>5</v>
      </c>
      <c r="I2672" s="277">
        <f>IF('statement of marks'!DH90="","",'statement of marks'!DH90)</f>
        <v>10</v>
      </c>
      <c r="J2672" s="270">
        <f>IF('statement of marks'!DI90="","",'statement of marks'!DI90)</f>
        <v>5</v>
      </c>
      <c r="K2672" s="270">
        <f>IF('statement of marks'!DJ90="","",'statement of marks'!DJ90)</f>
        <v>5</v>
      </c>
      <c r="L2672" s="277">
        <f>IF('statement of marks'!DK90="","",'statement of marks'!DK90)</f>
        <v>10</v>
      </c>
      <c r="M2672" s="270">
        <f>IF('statement of marks'!DM90="","",'statement of marks'!DM90)</f>
        <v>50</v>
      </c>
      <c r="N2672" s="944"/>
      <c r="O2672" s="270">
        <f>IF('statement of marks'!DN90="","",'statement of marks'!DN90)</f>
        <v>20</v>
      </c>
      <c r="P2672" s="277">
        <f>IF('statement of marks'!DO90="","",'statement of marks'!DO90)</f>
        <v>70</v>
      </c>
      <c r="Q2672" s="278">
        <f>IF('statement of marks'!DP90="","",'statement of marks'!DP90)</f>
        <v>100</v>
      </c>
      <c r="R2672" s="270">
        <f>IF('statement of marks'!DQ90="","",'statement of marks'!DQ90)</f>
        <v>70</v>
      </c>
      <c r="S2672" s="944"/>
      <c r="T2672" s="270">
        <f>IF('statement of marks'!DR90="","",'statement of marks'!DR90)</f>
        <v>30</v>
      </c>
      <c r="U2672" s="277">
        <f>IF('statement of marks'!DS90="","",'statement of marks'!DS90)</f>
        <v>100</v>
      </c>
      <c r="V2672" s="279">
        <f>IF('statement of marks'!DT90="","",'statement of marks'!DT90)</f>
        <v>200</v>
      </c>
      <c r="W2672" s="270">
        <f>IF('statement of marks'!DU90="","",'statement of marks'!DU90)</f>
        <v>100</v>
      </c>
      <c r="X2672" s="271" t="str">
        <f>IF('statement of marks'!DV90="","",'statement of marks'!DV90)</f>
        <v>A</v>
      </c>
    </row>
    <row r="2673" spans="1:24" ht="15" customHeight="1">
      <c r="A2673" s="283"/>
      <c r="B2673" s="774" t="str">
        <f>IF('statement of marks'!$DY$3="","",'statement of marks'!$DY$3)</f>
        <v>SOCIAL STUDIES</v>
      </c>
      <c r="C2673" s="784"/>
      <c r="D2673" s="270">
        <f>IF('statement of marks'!DY90="","",'statement of marks'!DY90)</f>
        <v>5</v>
      </c>
      <c r="E2673" s="270">
        <f>IF('statement of marks'!DZ90="","",'statement of marks'!DZ90)</f>
        <v>5</v>
      </c>
      <c r="F2673" s="277">
        <f>IF('statement of marks'!EA90="","",'statement of marks'!EA90)</f>
        <v>10</v>
      </c>
      <c r="G2673" s="270">
        <f>IF('statement of marks'!EB90="","",'statement of marks'!EB90)</f>
        <v>5</v>
      </c>
      <c r="H2673" s="270">
        <f>IF('statement of marks'!EC90="","",'statement of marks'!EC90)</f>
        <v>5</v>
      </c>
      <c r="I2673" s="277">
        <f>IF('statement of marks'!ED90="","",'statement of marks'!ED90)</f>
        <v>10</v>
      </c>
      <c r="J2673" s="270">
        <f>IF('statement of marks'!EE90="","",'statement of marks'!EE90)</f>
        <v>5</v>
      </c>
      <c r="K2673" s="270">
        <f>IF('statement of marks'!EF90="","",'statement of marks'!EF90)</f>
        <v>5</v>
      </c>
      <c r="L2673" s="277">
        <f>IF('statement of marks'!EG90="","",'statement of marks'!EG90)</f>
        <v>10</v>
      </c>
      <c r="M2673" s="270">
        <f>IF('statement of marks'!EI90="","",'statement of marks'!EI90)</f>
        <v>50</v>
      </c>
      <c r="N2673" s="944"/>
      <c r="O2673" s="270">
        <f>IF('statement of marks'!EJ90="","",'statement of marks'!EJ90)</f>
        <v>20</v>
      </c>
      <c r="P2673" s="277">
        <f>IF('statement of marks'!EK90="","",'statement of marks'!EK90)</f>
        <v>70</v>
      </c>
      <c r="Q2673" s="278">
        <f>IF('statement of marks'!EL90="","",'statement of marks'!EL90)</f>
        <v>100</v>
      </c>
      <c r="R2673" s="270">
        <f>IF('statement of marks'!EM90="","",'statement of marks'!EM90)</f>
        <v>70</v>
      </c>
      <c r="S2673" s="944"/>
      <c r="T2673" s="270">
        <f>IF('statement of marks'!EN90="","",'statement of marks'!EN90)</f>
        <v>30</v>
      </c>
      <c r="U2673" s="277">
        <f>IF('statement of marks'!EO90="","",'statement of marks'!EO90)</f>
        <v>100</v>
      </c>
      <c r="V2673" s="279">
        <f>IF('statement of marks'!EP90="","",'statement of marks'!EP90)</f>
        <v>200</v>
      </c>
      <c r="W2673" s="270">
        <f>IF('statement of marks'!EQ90="","",'statement of marks'!EQ90)</f>
        <v>100</v>
      </c>
      <c r="X2673" s="271" t="str">
        <f>IF('statement of marks'!ER90="","",'statement of marks'!ER90)</f>
        <v>A</v>
      </c>
    </row>
    <row r="2674" spans="1:24" ht="15" customHeight="1">
      <c r="A2674" s="283"/>
      <c r="B2674" s="774" t="s">
        <v>173</v>
      </c>
      <c r="C2674" s="784"/>
      <c r="D2674" s="792" t="s">
        <v>168</v>
      </c>
      <c r="E2674" s="792"/>
      <c r="F2674" s="792"/>
      <c r="G2674" s="792" t="s">
        <v>169</v>
      </c>
      <c r="H2674" s="792"/>
      <c r="I2674" s="792"/>
      <c r="J2674" s="792" t="s">
        <v>178</v>
      </c>
      <c r="K2674" s="792"/>
      <c r="L2674" s="792"/>
      <c r="M2674" s="792" t="s">
        <v>170</v>
      </c>
      <c r="N2674" s="792"/>
      <c r="O2674" s="792"/>
      <c r="P2674" s="792"/>
      <c r="Q2674" s="792" t="s">
        <v>223</v>
      </c>
      <c r="R2674" s="792"/>
      <c r="S2674" s="792"/>
      <c r="T2674" s="792"/>
      <c r="U2674" s="280"/>
      <c r="V2674" s="792" t="s">
        <v>218</v>
      </c>
      <c r="W2674" s="792"/>
      <c r="X2674" s="827"/>
    </row>
    <row r="2675" spans="1:24" ht="15" customHeight="1">
      <c r="A2675" s="284"/>
      <c r="B2675" s="828" t="s">
        <v>167</v>
      </c>
      <c r="C2675" s="829"/>
      <c r="D2675" s="830">
        <f>IF('statement of marks'!EU$6="","",'statement of marks'!EU$6)</f>
        <v>20</v>
      </c>
      <c r="E2675" s="830"/>
      <c r="F2675" s="830"/>
      <c r="G2675" s="830">
        <f>IF('statement of marks'!EV$6="","",'statement of marks'!EV$6)</f>
        <v>20</v>
      </c>
      <c r="H2675" s="830"/>
      <c r="I2675" s="830"/>
      <c r="J2675" s="830">
        <f>IF('statement of marks'!EX$6="","",'statement of marks'!EX$6)</f>
        <v>20</v>
      </c>
      <c r="K2675" s="830"/>
      <c r="L2675" s="830"/>
      <c r="M2675" s="830">
        <f>IF('statement of marks'!EW$6="","",'statement of marks'!EW$6)</f>
        <v>20</v>
      </c>
      <c r="N2675" s="830"/>
      <c r="O2675" s="830"/>
      <c r="P2675" s="830"/>
      <c r="Q2675" s="830">
        <f>IF('statement of marks'!EY$6="","",'statement of marks'!EY$6)</f>
        <v>20</v>
      </c>
      <c r="R2675" s="830"/>
      <c r="S2675" s="830"/>
      <c r="T2675" s="830"/>
      <c r="U2675" s="289"/>
      <c r="V2675" s="272">
        <f>IF('statement of marks'!EZ$6="","",'statement of marks'!EZ$6)</f>
        <v>100</v>
      </c>
      <c r="W2675" s="272" t="s">
        <v>222</v>
      </c>
      <c r="X2675" s="276" t="s">
        <v>69</v>
      </c>
    </row>
    <row r="2676" spans="1:24" ht="15" customHeight="1">
      <c r="A2676" s="283"/>
      <c r="B2676" s="774" t="str">
        <f>IF('statement of marks'!$EU$3="","",'statement of marks'!$EU$3)</f>
        <v>WORK EXPERIENCE</v>
      </c>
      <c r="C2676" s="784"/>
      <c r="D2676" s="783">
        <f>IF('statement of marks'!EU90="","",'statement of marks'!EU90)</f>
        <v>20</v>
      </c>
      <c r="E2676" s="783"/>
      <c r="F2676" s="783"/>
      <c r="G2676" s="783">
        <f>IF('statement of marks'!EV90="","",'statement of marks'!EV90)</f>
        <v>20</v>
      </c>
      <c r="H2676" s="783"/>
      <c r="I2676" s="783"/>
      <c r="J2676" s="783">
        <f>IF('statement of marks'!EX90="","",'statement of marks'!EX90)</f>
        <v>20</v>
      </c>
      <c r="K2676" s="783"/>
      <c r="L2676" s="783"/>
      <c r="M2676" s="783">
        <f>IF('statement of marks'!EW90="","",'statement of marks'!EW90)</f>
        <v>20</v>
      </c>
      <c r="N2676" s="783"/>
      <c r="O2676" s="783"/>
      <c r="P2676" s="783"/>
      <c r="Q2676" s="783">
        <f>IF('statement of marks'!EY90="","",'statement of marks'!EY90)</f>
        <v>20</v>
      </c>
      <c r="R2676" s="783"/>
      <c r="S2676" s="783"/>
      <c r="T2676" s="783"/>
      <c r="U2676" s="280"/>
      <c r="V2676" s="280">
        <f>IF('statement of marks'!EZ90="","",'statement of marks'!EZ90)</f>
        <v>100</v>
      </c>
      <c r="W2676" s="280">
        <f>IF('statement of marks'!FA90="","",'statement of marks'!FA90)</f>
        <v>100</v>
      </c>
      <c r="X2676" s="281" t="str">
        <f>IF('statement of marks'!FB90="","",'statement of marks'!FB90)</f>
        <v>A</v>
      </c>
    </row>
    <row r="2677" spans="1:24" ht="15" customHeight="1">
      <c r="A2677" s="283"/>
      <c r="B2677" s="774" t="str">
        <f>IF('statement of marks'!$FE$3="","",'statement of marks'!$FE$3)</f>
        <v>ART EDUCATION</v>
      </c>
      <c r="C2677" s="784"/>
      <c r="D2677" s="783">
        <f>IF('statement of marks'!FE90="","",'statement of marks'!FE90)</f>
        <v>20</v>
      </c>
      <c r="E2677" s="783"/>
      <c r="F2677" s="783"/>
      <c r="G2677" s="783">
        <f>IF('statement of marks'!FF90="","",'statement of marks'!FF90)</f>
        <v>20</v>
      </c>
      <c r="H2677" s="783"/>
      <c r="I2677" s="783"/>
      <c r="J2677" s="783">
        <f>IF('statement of marks'!FH90="","",'statement of marks'!FH90)</f>
        <v>20</v>
      </c>
      <c r="K2677" s="783"/>
      <c r="L2677" s="783"/>
      <c r="M2677" s="783">
        <f>IF('statement of marks'!FG90="","",'statement of marks'!FG90)</f>
        <v>20</v>
      </c>
      <c r="N2677" s="783"/>
      <c r="O2677" s="783"/>
      <c r="P2677" s="783"/>
      <c r="Q2677" s="783">
        <f>IF('statement of marks'!FI90="","",'statement of marks'!FI90)</f>
        <v>20</v>
      </c>
      <c r="R2677" s="783"/>
      <c r="S2677" s="783"/>
      <c r="T2677" s="783"/>
      <c r="U2677" s="280"/>
      <c r="V2677" s="280">
        <f>IF('statement of marks'!FJ90="","",'statement of marks'!FJ90)</f>
        <v>100</v>
      </c>
      <c r="W2677" s="280">
        <f>IF('statement of marks'!FK90="","",'statement of marks'!FK90)</f>
        <v>100</v>
      </c>
      <c r="X2677" s="281" t="str">
        <f>IF('statement of marks'!FL90="","",'statement of marks'!FL90)</f>
        <v>A</v>
      </c>
    </row>
    <row r="2678" spans="1:24" ht="15" customHeight="1">
      <c r="A2678" s="283"/>
      <c r="B2678" s="774" t="str">
        <f>IF('statement of marks'!$FO$3="","",'statement of marks'!$FO$3)</f>
        <v>PHYSICIAL EDUCATION</v>
      </c>
      <c r="C2678" s="784"/>
      <c r="D2678" s="783">
        <f>IF('statement of marks'!FO90="","",'statement of marks'!FO90)</f>
        <v>20</v>
      </c>
      <c r="E2678" s="783"/>
      <c r="F2678" s="783"/>
      <c r="G2678" s="783">
        <f>IF('statement of marks'!FP90="","",'statement of marks'!FP90)</f>
        <v>20</v>
      </c>
      <c r="H2678" s="783"/>
      <c r="I2678" s="783"/>
      <c r="J2678" s="783">
        <f>IF('statement of marks'!FR90="","",'statement of marks'!FR90)</f>
        <v>20</v>
      </c>
      <c r="K2678" s="783"/>
      <c r="L2678" s="783"/>
      <c r="M2678" s="783">
        <f>IF('statement of marks'!FQ90="","",'statement of marks'!FQ90)</f>
        <v>20</v>
      </c>
      <c r="N2678" s="783"/>
      <c r="O2678" s="783"/>
      <c r="P2678" s="783"/>
      <c r="Q2678" s="783">
        <f>IF('statement of marks'!FS90="","",'statement of marks'!FS90)</f>
        <v>20</v>
      </c>
      <c r="R2678" s="783"/>
      <c r="S2678" s="783"/>
      <c r="T2678" s="783"/>
      <c r="U2678" s="280"/>
      <c r="V2678" s="280">
        <f>IF('statement of marks'!FT90="","",'statement of marks'!FT90)</f>
        <v>100</v>
      </c>
      <c r="W2678" s="280">
        <f>IF('statement of marks'!FU90="","",'statement of marks'!FU90)</f>
        <v>100</v>
      </c>
      <c r="X2678" s="281" t="str">
        <f>IF('statement of marks'!FV90="","",'statement of marks'!FV90)</f>
        <v>A</v>
      </c>
    </row>
    <row r="2679" spans="1:24" ht="15" customHeight="1">
      <c r="A2679" s="283"/>
      <c r="B2679" s="771" t="s">
        <v>174</v>
      </c>
      <c r="C2679" s="774"/>
      <c r="D2679" s="792" t="str">
        <f>details!$DZ$3</f>
        <v>AUGUST</v>
      </c>
      <c r="E2679" s="792"/>
      <c r="F2679" s="792"/>
      <c r="G2679" s="792" t="str">
        <f>details!$ED$3</f>
        <v>OCTOBER</v>
      </c>
      <c r="H2679" s="792"/>
      <c r="I2679" s="792"/>
      <c r="J2679" s="792" t="str">
        <f>details!$EL$3</f>
        <v>FEBURARY</v>
      </c>
      <c r="K2679" s="792"/>
      <c r="L2679" s="792"/>
      <c r="M2679" s="792" t="str">
        <f>details!$EH$3</f>
        <v>DECEMBER</v>
      </c>
      <c r="N2679" s="792"/>
      <c r="O2679" s="792"/>
      <c r="P2679" s="792"/>
      <c r="Q2679" s="792" t="str">
        <f>details!$EP$3</f>
        <v>GRAND TOAL</v>
      </c>
      <c r="R2679" s="792"/>
      <c r="S2679" s="792"/>
      <c r="T2679" s="792"/>
      <c r="U2679" s="759" t="s">
        <v>119</v>
      </c>
      <c r="V2679" s="760"/>
      <c r="W2679" s="760"/>
      <c r="X2679" s="761"/>
    </row>
    <row r="2680" spans="1:24" ht="15" customHeight="1">
      <c r="A2680" s="283"/>
      <c r="B2680" s="774" t="s">
        <v>176</v>
      </c>
      <c r="C2680" s="784"/>
      <c r="D2680" s="826" t="str">
        <f>IF(details!EA90="","",details!EA90)</f>
        <v/>
      </c>
      <c r="E2680" s="826"/>
      <c r="F2680" s="826"/>
      <c r="G2680" s="826" t="str">
        <f>IF(details!EE90="","",details!EE90)</f>
        <v/>
      </c>
      <c r="H2680" s="826"/>
      <c r="I2680" s="826"/>
      <c r="J2680" s="826" t="str">
        <f>IF(details!EM90="","",details!EM90)</f>
        <v/>
      </c>
      <c r="K2680" s="826"/>
      <c r="L2680" s="826"/>
      <c r="M2680" s="826" t="str">
        <f>IF(details!EI90="","",details!EI90)</f>
        <v/>
      </c>
      <c r="N2680" s="826"/>
      <c r="O2680" s="826"/>
      <c r="P2680" s="826"/>
      <c r="Q2680" s="826" t="str">
        <f>IF(details!EQ90="","",details!EQ90)</f>
        <v/>
      </c>
      <c r="R2680" s="826"/>
      <c r="S2680" s="826"/>
      <c r="T2680" s="826"/>
      <c r="U2680" s="762">
        <f>'statement of marks'!$HL$108</f>
        <v>45046</v>
      </c>
      <c r="V2680" s="763"/>
      <c r="W2680" s="763"/>
      <c r="X2680" s="764"/>
    </row>
    <row r="2681" spans="1:24" ht="15" customHeight="1">
      <c r="A2681" s="283"/>
      <c r="B2681" s="823" t="s">
        <v>175</v>
      </c>
      <c r="C2681" s="824"/>
      <c r="D2681" s="825" t="str">
        <f>IF(details!DZ90="","",details!DZ90)</f>
        <v/>
      </c>
      <c r="E2681" s="825"/>
      <c r="F2681" s="825"/>
      <c r="G2681" s="825" t="str">
        <f>IF(details!ED90="","",details!ED90)</f>
        <v/>
      </c>
      <c r="H2681" s="825"/>
      <c r="I2681" s="825"/>
      <c r="J2681" s="825" t="str">
        <f>IF(details!EL90="","",details!EL90)</f>
        <v/>
      </c>
      <c r="K2681" s="825"/>
      <c r="L2681" s="825"/>
      <c r="M2681" s="825" t="str">
        <f>IF(details!EH90="","",details!EH90)</f>
        <v/>
      </c>
      <c r="N2681" s="825"/>
      <c r="O2681" s="825"/>
      <c r="P2681" s="825"/>
      <c r="Q2681" s="825" t="str">
        <f>IF(details!EP90="","",details!EP90)</f>
        <v/>
      </c>
      <c r="R2681" s="825"/>
      <c r="S2681" s="825"/>
      <c r="T2681" s="825"/>
      <c r="U2681" s="759"/>
      <c r="V2681" s="760"/>
      <c r="W2681" s="760"/>
      <c r="X2681" s="761"/>
    </row>
    <row r="2682" spans="1:24" ht="15" customHeight="1">
      <c r="A2682" s="816"/>
      <c r="B2682" s="818" t="s">
        <v>235</v>
      </c>
      <c r="C2682" s="819"/>
      <c r="D2682" s="813" t="s">
        <v>190</v>
      </c>
      <c r="E2682" s="813"/>
      <c r="F2682" s="813"/>
      <c r="G2682" s="813" t="s">
        <v>191</v>
      </c>
      <c r="H2682" s="813"/>
      <c r="I2682" s="813"/>
      <c r="J2682" s="813" t="s">
        <v>148</v>
      </c>
      <c r="K2682" s="813"/>
      <c r="L2682" s="813"/>
      <c r="M2682" s="813" t="s">
        <v>224</v>
      </c>
      <c r="N2682" s="813"/>
      <c r="O2682" s="813"/>
      <c r="P2682" s="813"/>
      <c r="Q2682" s="822" t="s">
        <v>196</v>
      </c>
      <c r="R2682" s="822"/>
      <c r="S2682" s="822"/>
      <c r="T2682" s="822"/>
      <c r="U2682" s="813" t="s">
        <v>233</v>
      </c>
      <c r="V2682" s="813"/>
      <c r="W2682" s="813"/>
      <c r="X2682" s="815"/>
    </row>
    <row r="2683" spans="1:24" ht="15" customHeight="1">
      <c r="A2683" s="817"/>
      <c r="B2683" s="820"/>
      <c r="C2683" s="821"/>
      <c r="D2683" s="813">
        <f>'statement of marks'!HJ90</f>
        <v>1200</v>
      </c>
      <c r="E2683" s="813"/>
      <c r="F2683" s="813"/>
      <c r="G2683" s="813">
        <f>'statement of marks'!HK90</f>
        <v>1155</v>
      </c>
      <c r="H2683" s="813"/>
      <c r="I2683" s="813"/>
      <c r="J2683" s="814">
        <f>'statement of marks'!HL90</f>
        <v>96.25</v>
      </c>
      <c r="K2683" s="814"/>
      <c r="L2683" s="814"/>
      <c r="M2683" s="813" t="str">
        <f>'statement of marks'!HO90</f>
        <v>A</v>
      </c>
      <c r="N2683" s="813"/>
      <c r="O2683" s="813"/>
      <c r="P2683" s="813"/>
      <c r="Q2683" s="813">
        <f>'statement of marks'!HN90</f>
        <v>3.0000000000000004</v>
      </c>
      <c r="R2683" s="813"/>
      <c r="S2683" s="813"/>
      <c r="T2683" s="813"/>
      <c r="U2683" s="813" t="str">
        <f>'statement of marks'!HI90</f>
        <v>PASSED</v>
      </c>
      <c r="V2683" s="813"/>
      <c r="W2683" s="813"/>
      <c r="X2683" s="815"/>
    </row>
    <row r="2684" spans="1:24" ht="15" customHeight="1">
      <c r="A2684" s="283"/>
      <c r="B2684" s="811" t="s">
        <v>177</v>
      </c>
      <c r="C2684" s="812"/>
      <c r="D2684" s="792"/>
      <c r="E2684" s="792"/>
      <c r="F2684" s="792"/>
      <c r="G2684" s="792"/>
      <c r="H2684" s="792"/>
      <c r="I2684" s="792"/>
      <c r="J2684" s="792"/>
      <c r="K2684" s="792"/>
      <c r="L2684" s="792"/>
      <c r="M2684" s="792"/>
      <c r="N2684" s="792"/>
      <c r="O2684" s="792"/>
      <c r="P2684" s="792"/>
      <c r="Q2684" s="792"/>
      <c r="R2684" s="792"/>
      <c r="S2684" s="792"/>
      <c r="T2684" s="792"/>
      <c r="U2684" s="793"/>
      <c r="V2684" s="794"/>
      <c r="W2684" s="794"/>
      <c r="X2684" s="804"/>
    </row>
    <row r="2685" spans="1:24" ht="15" customHeight="1">
      <c r="A2685" s="283"/>
      <c r="B2685" s="809" t="s">
        <v>162</v>
      </c>
      <c r="C2685" s="810"/>
      <c r="D2685" s="792"/>
      <c r="E2685" s="792"/>
      <c r="F2685" s="792"/>
      <c r="G2685" s="792"/>
      <c r="H2685" s="792"/>
      <c r="I2685" s="792"/>
      <c r="J2685" s="792"/>
      <c r="K2685" s="792"/>
      <c r="L2685" s="792"/>
      <c r="M2685" s="792"/>
      <c r="N2685" s="792"/>
      <c r="O2685" s="792"/>
      <c r="P2685" s="792"/>
      <c r="Q2685" s="792"/>
      <c r="R2685" s="792"/>
      <c r="S2685" s="792"/>
      <c r="T2685" s="792"/>
      <c r="U2685" s="796"/>
      <c r="V2685" s="797"/>
      <c r="W2685" s="797"/>
      <c r="X2685" s="805"/>
    </row>
    <row r="2686" spans="1:24" ht="15" customHeight="1">
      <c r="A2686" s="283"/>
      <c r="B2686" s="811" t="s">
        <v>163</v>
      </c>
      <c r="C2686" s="812"/>
      <c r="D2686" s="792"/>
      <c r="E2686" s="792"/>
      <c r="F2686" s="792"/>
      <c r="G2686" s="792"/>
      <c r="H2686" s="792"/>
      <c r="I2686" s="792"/>
      <c r="J2686" s="792"/>
      <c r="K2686" s="792"/>
      <c r="L2686" s="792"/>
      <c r="M2686" s="792"/>
      <c r="N2686" s="792"/>
      <c r="O2686" s="792"/>
      <c r="P2686" s="792"/>
      <c r="Q2686" s="793" t="s">
        <v>225</v>
      </c>
      <c r="R2686" s="794"/>
      <c r="S2686" s="794"/>
      <c r="T2686" s="795"/>
      <c r="U2686" s="806"/>
      <c r="V2686" s="807"/>
      <c r="W2686" s="807"/>
      <c r="X2686" s="808"/>
    </row>
    <row r="2687" spans="1:24" ht="15" customHeight="1">
      <c r="A2687" s="283"/>
      <c r="B2687" s="802" t="s">
        <v>164</v>
      </c>
      <c r="C2687" s="803"/>
      <c r="D2687" s="792"/>
      <c r="E2687" s="792"/>
      <c r="F2687" s="792"/>
      <c r="G2687" s="792"/>
      <c r="H2687" s="792"/>
      <c r="I2687" s="792"/>
      <c r="J2687" s="792"/>
      <c r="K2687" s="792"/>
      <c r="L2687" s="792"/>
      <c r="M2687" s="792"/>
      <c r="N2687" s="792"/>
      <c r="O2687" s="792"/>
      <c r="P2687" s="792"/>
      <c r="Q2687" s="796"/>
      <c r="R2687" s="797"/>
      <c r="S2687" s="797"/>
      <c r="T2687" s="798"/>
      <c r="U2687" s="785" t="s">
        <v>164</v>
      </c>
      <c r="V2687" s="785"/>
      <c r="W2687" s="785"/>
      <c r="X2687" s="786"/>
    </row>
    <row r="2688" spans="1:24" ht="15" customHeight="1" thickBot="1">
      <c r="A2688" s="282"/>
      <c r="B2688" s="787" t="s">
        <v>226</v>
      </c>
      <c r="C2688" s="788"/>
      <c r="D2688" s="789"/>
      <c r="E2688" s="789"/>
      <c r="F2688" s="789"/>
      <c r="G2688" s="789"/>
      <c r="H2688" s="789"/>
      <c r="I2688" s="789"/>
      <c r="J2688" s="789"/>
      <c r="K2688" s="789"/>
      <c r="L2688" s="789"/>
      <c r="M2688" s="789"/>
      <c r="N2688" s="789"/>
      <c r="O2688" s="789"/>
      <c r="P2688" s="789"/>
      <c r="Q2688" s="799"/>
      <c r="R2688" s="800"/>
      <c r="S2688" s="800"/>
      <c r="T2688" s="801"/>
      <c r="U2688" s="790" t="s">
        <v>180</v>
      </c>
      <c r="V2688" s="790"/>
      <c r="W2688" s="790"/>
      <c r="X2688" s="791"/>
    </row>
    <row r="2689" spans="1:24" ht="15" customHeight="1">
      <c r="A2689" s="285"/>
      <c r="B2689" s="765" t="s">
        <v>179</v>
      </c>
      <c r="C2689" s="766"/>
      <c r="D2689" s="766"/>
      <c r="E2689" s="766"/>
      <c r="F2689" s="766"/>
      <c r="G2689" s="766"/>
      <c r="H2689" s="766"/>
      <c r="I2689" s="766"/>
      <c r="J2689" s="766"/>
      <c r="K2689" s="766"/>
      <c r="L2689" s="766"/>
      <c r="M2689" s="766"/>
      <c r="N2689" s="766"/>
      <c r="O2689" s="766"/>
      <c r="P2689" s="766"/>
      <c r="Q2689" s="766"/>
      <c r="R2689" s="766"/>
      <c r="S2689" s="766"/>
      <c r="T2689" s="766"/>
      <c r="U2689" s="766"/>
      <c r="V2689" s="766"/>
      <c r="W2689" s="766"/>
      <c r="X2689" s="767"/>
    </row>
    <row r="2690" spans="1:24" ht="15" customHeight="1">
      <c r="A2690" s="283"/>
      <c r="B2690" s="768" t="str">
        <f>IF('statement of marks'!$A$1="","",'statement of marks'!$A$1)</f>
        <v>GOVT. HR. SEC. SCHOOL, MARJEEVI, NIMBAHERA</v>
      </c>
      <c r="C2690" s="769"/>
      <c r="D2690" s="769"/>
      <c r="E2690" s="769"/>
      <c r="F2690" s="769"/>
      <c r="G2690" s="769"/>
      <c r="H2690" s="769"/>
      <c r="I2690" s="769"/>
      <c r="J2690" s="769"/>
      <c r="K2690" s="769"/>
      <c r="L2690" s="769"/>
      <c r="M2690" s="769"/>
      <c r="N2690" s="769"/>
      <c r="O2690" s="769"/>
      <c r="P2690" s="769"/>
      <c r="Q2690" s="769"/>
      <c r="R2690" s="769"/>
      <c r="S2690" s="769"/>
      <c r="T2690" s="769"/>
      <c r="U2690" s="769"/>
      <c r="V2690" s="769"/>
      <c r="W2690" s="769"/>
      <c r="X2690" s="770"/>
    </row>
    <row r="2691" spans="1:24" ht="15" customHeight="1">
      <c r="A2691" s="283"/>
      <c r="B2691" s="771" t="s">
        <v>118</v>
      </c>
      <c r="C2691" s="771"/>
      <c r="D2691" s="771" t="str">
        <f>IF('statement of marks'!$H$3="","",'statement of marks'!$H$3)</f>
        <v>2022-23</v>
      </c>
      <c r="E2691" s="771"/>
      <c r="F2691" s="771"/>
      <c r="G2691" s="771"/>
      <c r="H2691" s="771"/>
      <c r="I2691" s="771"/>
      <c r="J2691" s="771"/>
      <c r="K2691" s="771"/>
      <c r="L2691" s="771"/>
      <c r="M2691" s="771"/>
      <c r="N2691" s="771"/>
      <c r="O2691" s="771"/>
      <c r="P2691" s="771"/>
      <c r="Q2691" s="771"/>
      <c r="R2691" s="771"/>
      <c r="S2691" s="771"/>
      <c r="T2691" s="771"/>
      <c r="U2691" s="771"/>
      <c r="V2691" s="771"/>
      <c r="W2691" s="771"/>
      <c r="X2691" s="772"/>
    </row>
    <row r="2692" spans="1:24" ht="15" customHeight="1">
      <c r="A2692" s="283"/>
      <c r="B2692" s="771" t="s">
        <v>158</v>
      </c>
      <c r="C2692" s="771"/>
      <c r="D2692" s="771" t="str">
        <f>IF('statement of marks'!I91="","",'statement of marks'!I91)</f>
        <v>A85</v>
      </c>
      <c r="E2692" s="771"/>
      <c r="F2692" s="771"/>
      <c r="G2692" s="771"/>
      <c r="H2692" s="771"/>
      <c r="I2692" s="771"/>
      <c r="J2692" s="771"/>
      <c r="K2692" s="771"/>
      <c r="L2692" s="771"/>
      <c r="M2692" s="771"/>
      <c r="N2692" s="771"/>
      <c r="O2692" s="771"/>
      <c r="P2692" s="771"/>
      <c r="Q2692" s="771"/>
      <c r="R2692" s="771"/>
      <c r="S2692" s="771"/>
      <c r="T2692" s="771"/>
      <c r="U2692" s="771"/>
      <c r="V2692" s="771"/>
      <c r="W2692" s="771"/>
      <c r="X2692" s="772"/>
    </row>
    <row r="2693" spans="1:24" ht="15" customHeight="1">
      <c r="A2693" s="283"/>
      <c r="B2693" s="771" t="s">
        <v>20</v>
      </c>
      <c r="C2693" s="771"/>
      <c r="D2693" s="771" t="str">
        <f>IF('statement of marks'!J91="","",'statement of marks'!J91)</f>
        <v>B85</v>
      </c>
      <c r="E2693" s="771"/>
      <c r="F2693" s="771"/>
      <c r="G2693" s="771"/>
      <c r="H2693" s="771"/>
      <c r="I2693" s="771"/>
      <c r="J2693" s="771"/>
      <c r="K2693" s="771"/>
      <c r="L2693" s="771"/>
      <c r="M2693" s="771"/>
      <c r="N2693" s="771"/>
      <c r="O2693" s="771"/>
      <c r="P2693" s="771"/>
      <c r="Q2693" s="771"/>
      <c r="R2693" s="771"/>
      <c r="S2693" s="771"/>
      <c r="T2693" s="771"/>
      <c r="U2693" s="771"/>
      <c r="V2693" s="771"/>
      <c r="W2693" s="771"/>
      <c r="X2693" s="772"/>
    </row>
    <row r="2694" spans="1:24" ht="15" customHeight="1">
      <c r="A2694" s="283"/>
      <c r="B2694" s="773" t="s">
        <v>21</v>
      </c>
      <c r="C2694" s="773"/>
      <c r="D2694" s="773" t="str">
        <f>IF('statement of marks'!K91="","",'statement of marks'!K91)</f>
        <v>C85</v>
      </c>
      <c r="E2694" s="773"/>
      <c r="F2694" s="773"/>
      <c r="G2694" s="771"/>
      <c r="H2694" s="771"/>
      <c r="I2694" s="771"/>
      <c r="J2694" s="771"/>
      <c r="K2694" s="771"/>
      <c r="L2694" s="771"/>
      <c r="M2694" s="771"/>
      <c r="N2694" s="771"/>
      <c r="O2694" s="771"/>
      <c r="P2694" s="771"/>
      <c r="Q2694" s="771"/>
      <c r="R2694" s="771"/>
      <c r="S2694" s="771"/>
      <c r="T2694" s="771"/>
      <c r="U2694" s="771"/>
      <c r="V2694" s="771"/>
      <c r="W2694" s="771"/>
      <c r="X2694" s="772"/>
    </row>
    <row r="2695" spans="1:24" ht="15" customHeight="1">
      <c r="A2695" s="283"/>
      <c r="B2695" s="771" t="s">
        <v>159</v>
      </c>
      <c r="C2695" s="771"/>
      <c r="D2695" s="771" t="str">
        <f>IF('statement of marks'!$G$3="","",'statement of marks'!$G$3)</f>
        <v>6 A</v>
      </c>
      <c r="E2695" s="771"/>
      <c r="F2695" s="774"/>
      <c r="G2695" s="775" t="s">
        <v>160</v>
      </c>
      <c r="H2695" s="775"/>
      <c r="I2695" s="775"/>
      <c r="J2695" s="775">
        <f>IF('statement of marks'!D91="","",'statement of marks'!D91)</f>
        <v>885</v>
      </c>
      <c r="K2695" s="775"/>
      <c r="L2695" s="775"/>
      <c r="M2695" s="776" t="s">
        <v>79</v>
      </c>
      <c r="N2695" s="938"/>
      <c r="O2695" s="775"/>
      <c r="P2695" s="775"/>
      <c r="Q2695" s="775" t="str">
        <f>IF('statement of marks'!F91="","",'statement of marks'!F91)</f>
        <v/>
      </c>
      <c r="R2695" s="775"/>
      <c r="S2695" s="775"/>
      <c r="T2695" s="777"/>
      <c r="U2695" s="778" t="str">
        <f>IF('statement of marks'!$I$3="","",'statement of marks'!$I$3)</f>
        <v>SCHOOL DISE CODE</v>
      </c>
      <c r="V2695" s="779"/>
      <c r="W2695" s="779"/>
      <c r="X2695" s="780"/>
    </row>
    <row r="2696" spans="1:24" ht="15" customHeight="1">
      <c r="A2696" s="283"/>
      <c r="B2696" s="263" t="s">
        <v>172</v>
      </c>
      <c r="C2696" s="264"/>
      <c r="D2696" s="781" t="str">
        <f>IF('statement of marks'!G91="","",'statement of marks'!G91)</f>
        <v/>
      </c>
      <c r="E2696" s="782"/>
      <c r="F2696" s="782"/>
      <c r="G2696" s="834" t="str">
        <f>IF('statement of marks'!H91="","",'statement of marks'!H91)</f>
        <v/>
      </c>
      <c r="H2696" s="834"/>
      <c r="I2696" s="834"/>
      <c r="J2696" s="834"/>
      <c r="K2696" s="834"/>
      <c r="L2696" s="834"/>
      <c r="M2696" s="834"/>
      <c r="N2696" s="834"/>
      <c r="O2696" s="834"/>
      <c r="P2696" s="834"/>
      <c r="Q2696" s="834"/>
      <c r="R2696" s="834"/>
      <c r="S2696" s="834"/>
      <c r="T2696" s="835"/>
      <c r="U2696" s="774" t="str">
        <f>IF('statement of marks'!$J$3="","",'statement of marks'!$J$3)</f>
        <v>08291009401</v>
      </c>
      <c r="V2696" s="784"/>
      <c r="W2696" s="784"/>
      <c r="X2696" s="836"/>
    </row>
    <row r="2697" spans="1:24" ht="15" customHeight="1">
      <c r="A2697" s="283"/>
      <c r="B2697" s="265" t="s">
        <v>161</v>
      </c>
      <c r="C2697" s="266" t="s">
        <v>166</v>
      </c>
      <c r="D2697" s="837" t="s">
        <v>168</v>
      </c>
      <c r="E2697" s="837"/>
      <c r="F2697" s="837"/>
      <c r="G2697" s="837" t="s">
        <v>169</v>
      </c>
      <c r="H2697" s="837"/>
      <c r="I2697" s="837"/>
      <c r="J2697" s="837" t="s">
        <v>170</v>
      </c>
      <c r="K2697" s="837"/>
      <c r="L2697" s="837"/>
      <c r="M2697" s="838" t="s">
        <v>171</v>
      </c>
      <c r="N2697" s="838"/>
      <c r="O2697" s="838"/>
      <c r="P2697" s="838"/>
      <c r="Q2697" s="839" t="s">
        <v>217</v>
      </c>
      <c r="R2697" s="841" t="s">
        <v>91</v>
      </c>
      <c r="S2697" s="841"/>
      <c r="T2697" s="841"/>
      <c r="U2697" s="842"/>
      <c r="V2697" s="783" t="s">
        <v>218</v>
      </c>
      <c r="W2697" s="783"/>
      <c r="X2697" s="831"/>
    </row>
    <row r="2698" spans="1:24" ht="15" customHeight="1">
      <c r="A2698" s="283"/>
      <c r="B2698" s="265"/>
      <c r="C2698" s="266"/>
      <c r="D2698" s="267" t="s">
        <v>219</v>
      </c>
      <c r="E2698" s="267" t="s">
        <v>220</v>
      </c>
      <c r="F2698" s="268" t="s">
        <v>221</v>
      </c>
      <c r="G2698" s="267" t="s">
        <v>219</v>
      </c>
      <c r="H2698" s="267" t="s">
        <v>220</v>
      </c>
      <c r="I2698" s="268" t="s">
        <v>221</v>
      </c>
      <c r="J2698" s="267" t="s">
        <v>219</v>
      </c>
      <c r="K2698" s="267" t="s">
        <v>220</v>
      </c>
      <c r="L2698" s="268" t="s">
        <v>221</v>
      </c>
      <c r="M2698" s="267" t="s">
        <v>219</v>
      </c>
      <c r="N2698" s="943" t="s">
        <v>332</v>
      </c>
      <c r="O2698" s="267" t="s">
        <v>220</v>
      </c>
      <c r="P2698" s="268" t="s">
        <v>221</v>
      </c>
      <c r="Q2698" s="840"/>
      <c r="R2698" s="267" t="s">
        <v>219</v>
      </c>
      <c r="S2698" s="943" t="s">
        <v>332</v>
      </c>
      <c r="T2698" s="267" t="s">
        <v>220</v>
      </c>
      <c r="U2698" s="268" t="s">
        <v>221</v>
      </c>
      <c r="V2698" s="269" t="s">
        <v>26</v>
      </c>
      <c r="W2698" s="270" t="s">
        <v>222</v>
      </c>
      <c r="X2698" s="271" t="s">
        <v>69</v>
      </c>
    </row>
    <row r="2699" spans="1:24" ht="15" customHeight="1">
      <c r="A2699" s="284"/>
      <c r="B2699" s="832" t="s">
        <v>167</v>
      </c>
      <c r="C2699" s="833"/>
      <c r="D2699" s="272">
        <f>IF('statement of marks'!L$6="","",'statement of marks'!L$6)</f>
        <v>5</v>
      </c>
      <c r="E2699" s="272">
        <f>IF('statement of marks'!M$6="","",'statement of marks'!M$6)</f>
        <v>5</v>
      </c>
      <c r="F2699" s="273">
        <f>IF('statement of marks'!N$6="","",'statement of marks'!N$6)</f>
        <v>10</v>
      </c>
      <c r="G2699" s="272">
        <f>IF('statement of marks'!O$6="","",'statement of marks'!O$6)</f>
        <v>5</v>
      </c>
      <c r="H2699" s="272">
        <f>IF('statement of marks'!P$6="","",'statement of marks'!P$6)</f>
        <v>5</v>
      </c>
      <c r="I2699" s="273">
        <f>IF('statement of marks'!Q$6="","",'statement of marks'!Q$6)</f>
        <v>10</v>
      </c>
      <c r="J2699" s="272">
        <f>IF('statement of marks'!R$6="","",'statement of marks'!R$6)</f>
        <v>5</v>
      </c>
      <c r="K2699" s="272">
        <f>IF('statement of marks'!S$6="","",'statement of marks'!S$6)</f>
        <v>5</v>
      </c>
      <c r="L2699" s="273">
        <f>IF('statement of marks'!T$6="","",'statement of marks'!T$6)</f>
        <v>10</v>
      </c>
      <c r="M2699" s="272">
        <f>IF('statement of marks'!V$6="","",'statement of marks'!V$6)</f>
        <v>30</v>
      </c>
      <c r="N2699" s="944">
        <f>IF('statement of marks'!W$6="","",'statement of marks'!W$6)</f>
        <v>30</v>
      </c>
      <c r="O2699" s="272">
        <f>IF('statement of marks'!X$6="","",'statement of marks'!X$6)</f>
        <v>10</v>
      </c>
      <c r="P2699" s="273">
        <f>IF('statement of marks'!Y$6="","",'statement of marks'!Y$6)</f>
        <v>70</v>
      </c>
      <c r="Q2699" s="274">
        <f>IF('statement of marks'!Z$6="","",'statement of marks'!Z$6)</f>
        <v>100</v>
      </c>
      <c r="R2699" s="272">
        <f>IF('statement of marks'!AA$6="","",'statement of marks'!AA$6)</f>
        <v>40</v>
      </c>
      <c r="S2699" s="944">
        <f>IF('statement of marks'!AB$6="","",'statement of marks'!AB$6)</f>
        <v>40</v>
      </c>
      <c r="T2699" s="272">
        <f>IF('statement of marks'!AC$6="","",'statement of marks'!AC$6)</f>
        <v>20</v>
      </c>
      <c r="U2699" s="273">
        <f>IF('statement of marks'!AD$6="","",'statement of marks'!AD$6)</f>
        <v>100</v>
      </c>
      <c r="V2699" s="275">
        <f>IF('statement of marks'!AE$6="","",'statement of marks'!AE$6)</f>
        <v>200</v>
      </c>
      <c r="W2699" s="272" t="str">
        <f>IF('statement of marks'!AF$6="","",'statement of marks'!AF$6)</f>
        <v/>
      </c>
      <c r="X2699" s="276" t="str">
        <f>IF('statement of marks'!AG$6="","",'statement of marks'!AG$6)</f>
        <v/>
      </c>
    </row>
    <row r="2700" spans="1:24" ht="15" customHeight="1">
      <c r="A2700" s="283"/>
      <c r="B2700" s="774" t="str">
        <f>IF('statement of marks'!$L$3="","",'statement of marks'!$L$3)</f>
        <v>HINDI</v>
      </c>
      <c r="C2700" s="784"/>
      <c r="D2700" s="270">
        <f>IF('statement of marks'!L91="","",'statement of marks'!L91)</f>
        <v>5</v>
      </c>
      <c r="E2700" s="270">
        <f>IF('statement of marks'!M91="","",'statement of marks'!M91)</f>
        <v>5</v>
      </c>
      <c r="F2700" s="277">
        <f>IF('statement of marks'!N91="","",'statement of marks'!N91)</f>
        <v>10</v>
      </c>
      <c r="G2700" s="270">
        <f>IF('statement of marks'!O91="","",'statement of marks'!O91)</f>
        <v>5</v>
      </c>
      <c r="H2700" s="270">
        <f>IF('statement of marks'!P91="","",'statement of marks'!P91)</f>
        <v>5</v>
      </c>
      <c r="I2700" s="277">
        <f>IF('statement of marks'!Q91="","",'statement of marks'!Q91)</f>
        <v>10</v>
      </c>
      <c r="J2700" s="270">
        <f>IF('statement of marks'!R91="","",'statement of marks'!R91)</f>
        <v>5</v>
      </c>
      <c r="K2700" s="270">
        <f>IF('statement of marks'!S91="","",'statement of marks'!S91)</f>
        <v>5</v>
      </c>
      <c r="L2700" s="277">
        <f>IF('statement of marks'!T91="","",'statement of marks'!T91)</f>
        <v>10</v>
      </c>
      <c r="M2700" s="270">
        <f>IF('statement of marks'!V91="","",'statement of marks'!V91)</f>
        <v>26</v>
      </c>
      <c r="N2700" s="944">
        <f>IF('statement of marks'!W91="","",'statement of marks'!W91)</f>
        <v>26</v>
      </c>
      <c r="O2700" s="270">
        <f>IF('statement of marks'!X91="","",'statement of marks'!X91)</f>
        <v>6</v>
      </c>
      <c r="P2700" s="277">
        <f>IF('statement of marks'!Y91="","",'statement of marks'!Y91)</f>
        <v>58</v>
      </c>
      <c r="Q2700" s="278">
        <f>IF('statement of marks'!Z91="","",'statement of marks'!Z91)</f>
        <v>88</v>
      </c>
      <c r="R2700" s="270">
        <f>IF('statement of marks'!AA91="","",'statement of marks'!AA91)</f>
        <v>36</v>
      </c>
      <c r="S2700" s="944">
        <f>IF('statement of marks'!AB91="","",'statement of marks'!AB91)</f>
        <v>36</v>
      </c>
      <c r="T2700" s="270">
        <f>IF('statement of marks'!AC91="","",'statement of marks'!AC91)</f>
        <v>20</v>
      </c>
      <c r="U2700" s="277">
        <f>IF('statement of marks'!AD91="","",'statement of marks'!AD91)</f>
        <v>92</v>
      </c>
      <c r="V2700" s="279">
        <f>IF('statement of marks'!AE91="","",'statement of marks'!AE91)</f>
        <v>180</v>
      </c>
      <c r="W2700" s="270">
        <f>IF('statement of marks'!AF91="","",'statement of marks'!AF91)</f>
        <v>90</v>
      </c>
      <c r="X2700" s="271" t="str">
        <f>IF('statement of marks'!AG91="","",'statement of marks'!AG91)</f>
        <v>A</v>
      </c>
    </row>
    <row r="2701" spans="1:24" ht="15" customHeight="1">
      <c r="A2701" s="283"/>
      <c r="B2701" s="774" t="str">
        <f>IF('statement of marks'!$AJ$3="","",'statement of marks'!$AJ$3)</f>
        <v>ENGLISH</v>
      </c>
      <c r="C2701" s="784"/>
      <c r="D2701" s="270">
        <f>IF('statement of marks'!AJ91="","",'statement of marks'!AJ91)</f>
        <v>5</v>
      </c>
      <c r="E2701" s="270">
        <f>IF('statement of marks'!AK91="","",'statement of marks'!AK91)</f>
        <v>5</v>
      </c>
      <c r="F2701" s="277">
        <f>IF('statement of marks'!AL91="","",'statement of marks'!AL91)</f>
        <v>10</v>
      </c>
      <c r="G2701" s="270">
        <f>IF('statement of marks'!AM91="","",'statement of marks'!AM91)</f>
        <v>5</v>
      </c>
      <c r="H2701" s="270">
        <f>IF('statement of marks'!AN91="","",'statement of marks'!AN91)</f>
        <v>5</v>
      </c>
      <c r="I2701" s="277">
        <f>IF('statement of marks'!AO91="","",'statement of marks'!AO91)</f>
        <v>10</v>
      </c>
      <c r="J2701" s="270">
        <f>IF('statement of marks'!AP91="","",'statement of marks'!AP91)</f>
        <v>5</v>
      </c>
      <c r="K2701" s="270">
        <f>IF('statement of marks'!AQ91="","",'statement of marks'!AQ91)</f>
        <v>5</v>
      </c>
      <c r="L2701" s="277">
        <f>IF('statement of marks'!AR91="","",'statement of marks'!AR91)</f>
        <v>10</v>
      </c>
      <c r="M2701" s="270">
        <f>IF('statement of marks'!AT91="","",'statement of marks'!AT91)</f>
        <v>26</v>
      </c>
      <c r="N2701" s="944">
        <f>IF('statement of marks'!AU91="","",'statement of marks'!AU91)</f>
        <v>26</v>
      </c>
      <c r="O2701" s="270">
        <f>IF('statement of marks'!AV91="","",'statement of marks'!AV91)</f>
        <v>6</v>
      </c>
      <c r="P2701" s="277">
        <f>IF('statement of marks'!AW91="","",'statement of marks'!AW91)</f>
        <v>58</v>
      </c>
      <c r="Q2701" s="278">
        <f>IF('statement of marks'!AX91="","",'statement of marks'!AX91)</f>
        <v>88</v>
      </c>
      <c r="R2701" s="270">
        <f>IF('statement of marks'!AY91="","",'statement of marks'!AY91)</f>
        <v>36</v>
      </c>
      <c r="S2701" s="944">
        <f>IF('statement of marks'!AZ91="","",'statement of marks'!AZ91)</f>
        <v>36</v>
      </c>
      <c r="T2701" s="270">
        <f>IF('statement of marks'!BA91="","",'statement of marks'!BA91)</f>
        <v>20</v>
      </c>
      <c r="U2701" s="277">
        <f>IF('statement of marks'!BB91="","",'statement of marks'!BB91)</f>
        <v>92</v>
      </c>
      <c r="V2701" s="279">
        <f>IF('statement of marks'!BC91="","",'statement of marks'!BC91)</f>
        <v>180</v>
      </c>
      <c r="W2701" s="270">
        <f>IF('statement of marks'!BD91="","",'statement of marks'!BD91)</f>
        <v>90</v>
      </c>
      <c r="X2701" s="271" t="str">
        <f>IF('statement of marks'!BE91="","",'statement of marks'!BE91)</f>
        <v>A</v>
      </c>
    </row>
    <row r="2702" spans="1:24" ht="15" customHeight="1">
      <c r="A2702" s="283"/>
      <c r="B2702" s="774" t="str">
        <f>IF('statement of marks'!BH91="s","SANSKRIT",IF('statement of marks'!BH91="u","URDU",IF('statement of marks'!BH91="g","GUJRATI",IF('statement of marks'!BH91="p","PUNJABI",IF('statement of marks'!BH91="sd","fla/kh","THIRD LANGUAGE")))))</f>
        <v>SANSKRIT</v>
      </c>
      <c r="C2702" s="784"/>
      <c r="D2702" s="270">
        <f>IF('statement of marks'!BI91="","",'statement of marks'!BI91)</f>
        <v>5</v>
      </c>
      <c r="E2702" s="270">
        <f>IF('statement of marks'!BJ91="","",'statement of marks'!BJ91)</f>
        <v>5</v>
      </c>
      <c r="F2702" s="277">
        <f>IF('statement of marks'!BK91="","",'statement of marks'!BK91)</f>
        <v>10</v>
      </c>
      <c r="G2702" s="270">
        <f>IF('statement of marks'!BL91="","",'statement of marks'!BL91)</f>
        <v>5</v>
      </c>
      <c r="H2702" s="270">
        <f>IF('statement of marks'!BM91="","",'statement of marks'!BM91)</f>
        <v>5</v>
      </c>
      <c r="I2702" s="277">
        <f>IF('statement of marks'!BN91="","",'statement of marks'!BN91)</f>
        <v>10</v>
      </c>
      <c r="J2702" s="270">
        <f>IF('statement of marks'!BO91="","",'statement of marks'!BO91)</f>
        <v>5</v>
      </c>
      <c r="K2702" s="270">
        <f>IF('statement of marks'!BP91="","",'statement of marks'!BP91)</f>
        <v>5</v>
      </c>
      <c r="L2702" s="277">
        <f>IF('statement of marks'!BQ91="","",'statement of marks'!BQ91)</f>
        <v>10</v>
      </c>
      <c r="M2702" s="270">
        <f>IF('statement of marks'!BS91="","",'statement of marks'!BS91)</f>
        <v>50</v>
      </c>
      <c r="N2702" s="944"/>
      <c r="O2702" s="270">
        <f>IF('statement of marks'!BT91="","",'statement of marks'!BT91)</f>
        <v>20</v>
      </c>
      <c r="P2702" s="277">
        <f>IF('statement of marks'!BU91="","",'statement of marks'!BU91)</f>
        <v>70</v>
      </c>
      <c r="Q2702" s="278">
        <f>IF('statement of marks'!BV91="","",'statement of marks'!BV91)</f>
        <v>100</v>
      </c>
      <c r="R2702" s="270">
        <f>IF('statement of marks'!BW91="","",'statement of marks'!BW91)</f>
        <v>70</v>
      </c>
      <c r="S2702" s="944"/>
      <c r="T2702" s="270">
        <f>IF('statement of marks'!BX91="","",'statement of marks'!BX91)</f>
        <v>30</v>
      </c>
      <c r="U2702" s="277">
        <f>IF('statement of marks'!BY91="","",'statement of marks'!BY91)</f>
        <v>100</v>
      </c>
      <c r="V2702" s="279">
        <f>IF('statement of marks'!BZ91="","",'statement of marks'!BZ91)</f>
        <v>200</v>
      </c>
      <c r="W2702" s="270">
        <f>IF('statement of marks'!CA91="","",'statement of marks'!CA91)</f>
        <v>100</v>
      </c>
      <c r="X2702" s="271" t="str">
        <f>IF('statement of marks'!CB91="","",'statement of marks'!CB91)</f>
        <v>A</v>
      </c>
    </row>
    <row r="2703" spans="1:24" ht="15" customHeight="1">
      <c r="A2703" s="283"/>
      <c r="B2703" s="774" t="str">
        <f>IF('statement of marks'!$CE$3="","",'statement of marks'!$CE$3)</f>
        <v>MATHEMATICS</v>
      </c>
      <c r="C2703" s="784"/>
      <c r="D2703" s="270">
        <f>IF('statement of marks'!CE91="","",'statement of marks'!CE91)</f>
        <v>5</v>
      </c>
      <c r="E2703" s="270">
        <f>IF('statement of marks'!CF91="","",'statement of marks'!CF91)</f>
        <v>5</v>
      </c>
      <c r="F2703" s="277">
        <f>IF('statement of marks'!CG91="","",'statement of marks'!CG91)</f>
        <v>10</v>
      </c>
      <c r="G2703" s="270">
        <f>IF('statement of marks'!CH91="","",'statement of marks'!CH91)</f>
        <v>5</v>
      </c>
      <c r="H2703" s="270">
        <f>IF('statement of marks'!CI91="","",'statement of marks'!CI91)</f>
        <v>5</v>
      </c>
      <c r="I2703" s="277">
        <f>IF('statement of marks'!CJ91="","",'statement of marks'!CJ91)</f>
        <v>10</v>
      </c>
      <c r="J2703" s="270">
        <f>IF('statement of marks'!CK91="","",'statement of marks'!CK91)</f>
        <v>5</v>
      </c>
      <c r="K2703" s="270">
        <f>IF('statement of marks'!CL91="","",'statement of marks'!CL91)</f>
        <v>5</v>
      </c>
      <c r="L2703" s="277">
        <f>IF('statement of marks'!CM91="","",'statement of marks'!CM91)</f>
        <v>10</v>
      </c>
      <c r="M2703" s="270">
        <f>IF('statement of marks'!CO91="","",'statement of marks'!CO91)</f>
        <v>26</v>
      </c>
      <c r="N2703" s="944">
        <f>IF('statement of marks'!CP91="","",'statement of marks'!CP91)</f>
        <v>26</v>
      </c>
      <c r="O2703" s="270">
        <f>IF('statement of marks'!CQ91="","",'statement of marks'!CQ91)</f>
        <v>6</v>
      </c>
      <c r="P2703" s="277">
        <f>IF('statement of marks'!CR91="","",'statement of marks'!CR91)</f>
        <v>58</v>
      </c>
      <c r="Q2703" s="278">
        <f>IF('statement of marks'!CS91="","",'statement of marks'!CS91)</f>
        <v>88</v>
      </c>
      <c r="R2703" s="270">
        <f>IF('statement of marks'!CT91="","",'statement of marks'!CT91)</f>
        <v>36</v>
      </c>
      <c r="S2703" s="944">
        <f>IF('statement of marks'!CU91="","",'statement of marks'!CU91)</f>
        <v>36</v>
      </c>
      <c r="T2703" s="270">
        <f>IF('statement of marks'!CV91="","",'statement of marks'!CV91)</f>
        <v>20</v>
      </c>
      <c r="U2703" s="277">
        <f>IF('statement of marks'!CW91="","",'statement of marks'!CW91)</f>
        <v>92</v>
      </c>
      <c r="V2703" s="279">
        <f>IF('statement of marks'!CX91="","",'statement of marks'!CX91)</f>
        <v>180</v>
      </c>
      <c r="W2703" s="270">
        <f>IF('statement of marks'!CY91="","",'statement of marks'!CY91)</f>
        <v>90</v>
      </c>
      <c r="X2703" s="271" t="str">
        <f>IF('statement of marks'!CZ91="","",'statement of marks'!CZ91)</f>
        <v>A</v>
      </c>
    </row>
    <row r="2704" spans="1:24" ht="15" customHeight="1">
      <c r="A2704" s="283"/>
      <c r="B2704" s="774" t="str">
        <f>IF('statement of marks'!$DC$3="","",'statement of marks'!$DC$3)</f>
        <v>SCIENCE</v>
      </c>
      <c r="C2704" s="784"/>
      <c r="D2704" s="270">
        <f>IF('statement of marks'!DC91="","",'statement of marks'!DC91)</f>
        <v>5</v>
      </c>
      <c r="E2704" s="270">
        <f>IF('statement of marks'!DD91="","",'statement of marks'!DD91)</f>
        <v>5</v>
      </c>
      <c r="F2704" s="277">
        <f>IF('statement of marks'!DE91="","",'statement of marks'!DE91)</f>
        <v>10</v>
      </c>
      <c r="G2704" s="270">
        <f>IF('statement of marks'!DF91="","",'statement of marks'!DF91)</f>
        <v>5</v>
      </c>
      <c r="H2704" s="270">
        <f>IF('statement of marks'!DG91="","",'statement of marks'!DG91)</f>
        <v>5</v>
      </c>
      <c r="I2704" s="277">
        <f>IF('statement of marks'!DH91="","",'statement of marks'!DH91)</f>
        <v>10</v>
      </c>
      <c r="J2704" s="270">
        <f>IF('statement of marks'!DI91="","",'statement of marks'!DI91)</f>
        <v>5</v>
      </c>
      <c r="K2704" s="270">
        <f>IF('statement of marks'!DJ91="","",'statement of marks'!DJ91)</f>
        <v>5</v>
      </c>
      <c r="L2704" s="277">
        <f>IF('statement of marks'!DK91="","",'statement of marks'!DK91)</f>
        <v>10</v>
      </c>
      <c r="M2704" s="270">
        <f>IF('statement of marks'!DM91="","",'statement of marks'!DM91)</f>
        <v>50</v>
      </c>
      <c r="N2704" s="944"/>
      <c r="O2704" s="270">
        <f>IF('statement of marks'!DN91="","",'statement of marks'!DN91)</f>
        <v>20</v>
      </c>
      <c r="P2704" s="277">
        <f>IF('statement of marks'!DO91="","",'statement of marks'!DO91)</f>
        <v>70</v>
      </c>
      <c r="Q2704" s="278">
        <f>IF('statement of marks'!DP91="","",'statement of marks'!DP91)</f>
        <v>100</v>
      </c>
      <c r="R2704" s="270">
        <f>IF('statement of marks'!DQ91="","",'statement of marks'!DQ91)</f>
        <v>70</v>
      </c>
      <c r="S2704" s="944"/>
      <c r="T2704" s="270">
        <f>IF('statement of marks'!DR91="","",'statement of marks'!DR91)</f>
        <v>30</v>
      </c>
      <c r="U2704" s="277">
        <f>IF('statement of marks'!DS91="","",'statement of marks'!DS91)</f>
        <v>100</v>
      </c>
      <c r="V2704" s="279">
        <f>IF('statement of marks'!DT91="","",'statement of marks'!DT91)</f>
        <v>200</v>
      </c>
      <c r="W2704" s="270">
        <f>IF('statement of marks'!DU91="","",'statement of marks'!DU91)</f>
        <v>100</v>
      </c>
      <c r="X2704" s="271" t="str">
        <f>IF('statement of marks'!DV91="","",'statement of marks'!DV91)</f>
        <v>A</v>
      </c>
    </row>
    <row r="2705" spans="1:24" ht="15" customHeight="1">
      <c r="A2705" s="283"/>
      <c r="B2705" s="774" t="str">
        <f>IF('statement of marks'!$DY$3="","",'statement of marks'!$DY$3)</f>
        <v>SOCIAL STUDIES</v>
      </c>
      <c r="C2705" s="784"/>
      <c r="D2705" s="270">
        <f>IF('statement of marks'!DY91="","",'statement of marks'!DY91)</f>
        <v>5</v>
      </c>
      <c r="E2705" s="270">
        <f>IF('statement of marks'!DZ91="","",'statement of marks'!DZ91)</f>
        <v>5</v>
      </c>
      <c r="F2705" s="277">
        <f>IF('statement of marks'!EA91="","",'statement of marks'!EA91)</f>
        <v>10</v>
      </c>
      <c r="G2705" s="270">
        <f>IF('statement of marks'!EB91="","",'statement of marks'!EB91)</f>
        <v>5</v>
      </c>
      <c r="H2705" s="270">
        <f>IF('statement of marks'!EC91="","",'statement of marks'!EC91)</f>
        <v>5</v>
      </c>
      <c r="I2705" s="277">
        <f>IF('statement of marks'!ED91="","",'statement of marks'!ED91)</f>
        <v>10</v>
      </c>
      <c r="J2705" s="270">
        <f>IF('statement of marks'!EE91="","",'statement of marks'!EE91)</f>
        <v>5</v>
      </c>
      <c r="K2705" s="270">
        <f>IF('statement of marks'!EF91="","",'statement of marks'!EF91)</f>
        <v>5</v>
      </c>
      <c r="L2705" s="277">
        <f>IF('statement of marks'!EG91="","",'statement of marks'!EG91)</f>
        <v>10</v>
      </c>
      <c r="M2705" s="270">
        <f>IF('statement of marks'!EI91="","",'statement of marks'!EI91)</f>
        <v>50</v>
      </c>
      <c r="N2705" s="944"/>
      <c r="O2705" s="270">
        <f>IF('statement of marks'!EJ91="","",'statement of marks'!EJ91)</f>
        <v>20</v>
      </c>
      <c r="P2705" s="277">
        <f>IF('statement of marks'!EK91="","",'statement of marks'!EK91)</f>
        <v>70</v>
      </c>
      <c r="Q2705" s="278">
        <f>IF('statement of marks'!EL91="","",'statement of marks'!EL91)</f>
        <v>100</v>
      </c>
      <c r="R2705" s="270">
        <f>IF('statement of marks'!EM91="","",'statement of marks'!EM91)</f>
        <v>70</v>
      </c>
      <c r="S2705" s="944"/>
      <c r="T2705" s="270">
        <f>IF('statement of marks'!EN91="","",'statement of marks'!EN91)</f>
        <v>30</v>
      </c>
      <c r="U2705" s="277">
        <f>IF('statement of marks'!EO91="","",'statement of marks'!EO91)</f>
        <v>100</v>
      </c>
      <c r="V2705" s="279">
        <f>IF('statement of marks'!EP91="","",'statement of marks'!EP91)</f>
        <v>200</v>
      </c>
      <c r="W2705" s="270">
        <f>IF('statement of marks'!EQ91="","",'statement of marks'!EQ91)</f>
        <v>100</v>
      </c>
      <c r="X2705" s="271" t="str">
        <f>IF('statement of marks'!ER91="","",'statement of marks'!ER91)</f>
        <v>A</v>
      </c>
    </row>
    <row r="2706" spans="1:24" ht="15" customHeight="1">
      <c r="A2706" s="283"/>
      <c r="B2706" s="774" t="s">
        <v>173</v>
      </c>
      <c r="C2706" s="784"/>
      <c r="D2706" s="792" t="s">
        <v>168</v>
      </c>
      <c r="E2706" s="792"/>
      <c r="F2706" s="792"/>
      <c r="G2706" s="792" t="s">
        <v>169</v>
      </c>
      <c r="H2706" s="792"/>
      <c r="I2706" s="792"/>
      <c r="J2706" s="792" t="s">
        <v>178</v>
      </c>
      <c r="K2706" s="792"/>
      <c r="L2706" s="792"/>
      <c r="M2706" s="792" t="s">
        <v>170</v>
      </c>
      <c r="N2706" s="792"/>
      <c r="O2706" s="792"/>
      <c r="P2706" s="792"/>
      <c r="Q2706" s="792" t="s">
        <v>223</v>
      </c>
      <c r="R2706" s="792"/>
      <c r="S2706" s="792"/>
      <c r="T2706" s="792"/>
      <c r="U2706" s="280"/>
      <c r="V2706" s="792" t="s">
        <v>218</v>
      </c>
      <c r="W2706" s="792"/>
      <c r="X2706" s="827"/>
    </row>
    <row r="2707" spans="1:24" ht="15" customHeight="1">
      <c r="A2707" s="284"/>
      <c r="B2707" s="828" t="s">
        <v>167</v>
      </c>
      <c r="C2707" s="829"/>
      <c r="D2707" s="830">
        <f>IF('statement of marks'!EU$6="","",'statement of marks'!EU$6)</f>
        <v>20</v>
      </c>
      <c r="E2707" s="830"/>
      <c r="F2707" s="830"/>
      <c r="G2707" s="830">
        <f>IF('statement of marks'!EV$6="","",'statement of marks'!EV$6)</f>
        <v>20</v>
      </c>
      <c r="H2707" s="830"/>
      <c r="I2707" s="830"/>
      <c r="J2707" s="830">
        <f>IF('statement of marks'!EX$6="","",'statement of marks'!EX$6)</f>
        <v>20</v>
      </c>
      <c r="K2707" s="830"/>
      <c r="L2707" s="830"/>
      <c r="M2707" s="830">
        <f>IF('statement of marks'!EW$6="","",'statement of marks'!EW$6)</f>
        <v>20</v>
      </c>
      <c r="N2707" s="830"/>
      <c r="O2707" s="830"/>
      <c r="P2707" s="830"/>
      <c r="Q2707" s="830">
        <f>IF('statement of marks'!EY$6="","",'statement of marks'!EY$6)</f>
        <v>20</v>
      </c>
      <c r="R2707" s="830"/>
      <c r="S2707" s="830"/>
      <c r="T2707" s="830"/>
      <c r="U2707" s="289"/>
      <c r="V2707" s="272">
        <f>IF('statement of marks'!EZ$6="","",'statement of marks'!EZ$6)</f>
        <v>100</v>
      </c>
      <c r="W2707" s="272" t="s">
        <v>222</v>
      </c>
      <c r="X2707" s="276" t="s">
        <v>69</v>
      </c>
    </row>
    <row r="2708" spans="1:24" ht="15" customHeight="1">
      <c r="A2708" s="283"/>
      <c r="B2708" s="774" t="str">
        <f>IF('statement of marks'!$EU$3="","",'statement of marks'!$EU$3)</f>
        <v>WORK EXPERIENCE</v>
      </c>
      <c r="C2708" s="784"/>
      <c r="D2708" s="783">
        <f>IF('statement of marks'!EU91="","",'statement of marks'!EU91)</f>
        <v>20</v>
      </c>
      <c r="E2708" s="783"/>
      <c r="F2708" s="783"/>
      <c r="G2708" s="783">
        <f>IF('statement of marks'!EV91="","",'statement of marks'!EV91)</f>
        <v>20</v>
      </c>
      <c r="H2708" s="783"/>
      <c r="I2708" s="783"/>
      <c r="J2708" s="783">
        <f>IF('statement of marks'!EX91="","",'statement of marks'!EX91)</f>
        <v>20</v>
      </c>
      <c r="K2708" s="783"/>
      <c r="L2708" s="783"/>
      <c r="M2708" s="783">
        <f>IF('statement of marks'!EW91="","",'statement of marks'!EW91)</f>
        <v>20</v>
      </c>
      <c r="N2708" s="783"/>
      <c r="O2708" s="783"/>
      <c r="P2708" s="783"/>
      <c r="Q2708" s="783">
        <f>IF('statement of marks'!EY91="","",'statement of marks'!EY91)</f>
        <v>20</v>
      </c>
      <c r="R2708" s="783"/>
      <c r="S2708" s="783"/>
      <c r="T2708" s="783"/>
      <c r="U2708" s="280"/>
      <c r="V2708" s="280">
        <f>IF('statement of marks'!EZ91="","",'statement of marks'!EZ91)</f>
        <v>100</v>
      </c>
      <c r="W2708" s="280">
        <f>IF('statement of marks'!FA91="","",'statement of marks'!FA91)</f>
        <v>100</v>
      </c>
      <c r="X2708" s="281" t="str">
        <f>IF('statement of marks'!FB91="","",'statement of marks'!FB91)</f>
        <v>A</v>
      </c>
    </row>
    <row r="2709" spans="1:24" ht="15" customHeight="1">
      <c r="A2709" s="283"/>
      <c r="B2709" s="774" t="str">
        <f>IF('statement of marks'!$FE$3="","",'statement of marks'!$FE$3)</f>
        <v>ART EDUCATION</v>
      </c>
      <c r="C2709" s="784"/>
      <c r="D2709" s="783">
        <f>IF('statement of marks'!FE91="","",'statement of marks'!FE91)</f>
        <v>20</v>
      </c>
      <c r="E2709" s="783"/>
      <c r="F2709" s="783"/>
      <c r="G2709" s="783">
        <f>IF('statement of marks'!FF91="","",'statement of marks'!FF91)</f>
        <v>20</v>
      </c>
      <c r="H2709" s="783"/>
      <c r="I2709" s="783"/>
      <c r="J2709" s="783">
        <f>IF('statement of marks'!FH91="","",'statement of marks'!FH91)</f>
        <v>20</v>
      </c>
      <c r="K2709" s="783"/>
      <c r="L2709" s="783"/>
      <c r="M2709" s="783">
        <f>IF('statement of marks'!FG91="","",'statement of marks'!FG91)</f>
        <v>20</v>
      </c>
      <c r="N2709" s="783"/>
      <c r="O2709" s="783"/>
      <c r="P2709" s="783"/>
      <c r="Q2709" s="783">
        <f>IF('statement of marks'!FI91="","",'statement of marks'!FI91)</f>
        <v>20</v>
      </c>
      <c r="R2709" s="783"/>
      <c r="S2709" s="783"/>
      <c r="T2709" s="783"/>
      <c r="U2709" s="280"/>
      <c r="V2709" s="280">
        <f>IF('statement of marks'!FJ91="","",'statement of marks'!FJ91)</f>
        <v>100</v>
      </c>
      <c r="W2709" s="280">
        <f>IF('statement of marks'!FK91="","",'statement of marks'!FK91)</f>
        <v>100</v>
      </c>
      <c r="X2709" s="281" t="str">
        <f>IF('statement of marks'!FL91="","",'statement of marks'!FL91)</f>
        <v>A</v>
      </c>
    </row>
    <row r="2710" spans="1:24" ht="15" customHeight="1">
      <c r="A2710" s="283"/>
      <c r="B2710" s="774" t="str">
        <f>IF('statement of marks'!$FO$3="","",'statement of marks'!$FO$3)</f>
        <v>PHYSICIAL EDUCATION</v>
      </c>
      <c r="C2710" s="784"/>
      <c r="D2710" s="783">
        <f>IF('statement of marks'!FO91="","",'statement of marks'!FO91)</f>
        <v>20</v>
      </c>
      <c r="E2710" s="783"/>
      <c r="F2710" s="783"/>
      <c r="G2710" s="783">
        <f>IF('statement of marks'!FP91="","",'statement of marks'!FP91)</f>
        <v>20</v>
      </c>
      <c r="H2710" s="783"/>
      <c r="I2710" s="783"/>
      <c r="J2710" s="783">
        <f>IF('statement of marks'!FR91="","",'statement of marks'!FR91)</f>
        <v>20</v>
      </c>
      <c r="K2710" s="783"/>
      <c r="L2710" s="783"/>
      <c r="M2710" s="783">
        <f>IF('statement of marks'!FQ91="","",'statement of marks'!FQ91)</f>
        <v>20</v>
      </c>
      <c r="N2710" s="783"/>
      <c r="O2710" s="783"/>
      <c r="P2710" s="783"/>
      <c r="Q2710" s="783">
        <f>IF('statement of marks'!FS91="","",'statement of marks'!FS91)</f>
        <v>20</v>
      </c>
      <c r="R2710" s="783"/>
      <c r="S2710" s="783"/>
      <c r="T2710" s="783"/>
      <c r="U2710" s="280"/>
      <c r="V2710" s="280">
        <f>IF('statement of marks'!FT91="","",'statement of marks'!FT91)</f>
        <v>100</v>
      </c>
      <c r="W2710" s="280">
        <f>IF('statement of marks'!FU91="","",'statement of marks'!FU91)</f>
        <v>100</v>
      </c>
      <c r="X2710" s="281" t="str">
        <f>IF('statement of marks'!FV91="","",'statement of marks'!FV91)</f>
        <v>A</v>
      </c>
    </row>
    <row r="2711" spans="1:24" ht="15" customHeight="1">
      <c r="A2711" s="283"/>
      <c r="B2711" s="771" t="s">
        <v>174</v>
      </c>
      <c r="C2711" s="774"/>
      <c r="D2711" s="792" t="str">
        <f>details!$DZ$3</f>
        <v>AUGUST</v>
      </c>
      <c r="E2711" s="792"/>
      <c r="F2711" s="792"/>
      <c r="G2711" s="792" t="str">
        <f>details!$ED$3</f>
        <v>OCTOBER</v>
      </c>
      <c r="H2711" s="792"/>
      <c r="I2711" s="792"/>
      <c r="J2711" s="792" t="str">
        <f>details!$EL$3</f>
        <v>FEBURARY</v>
      </c>
      <c r="K2711" s="792"/>
      <c r="L2711" s="792"/>
      <c r="M2711" s="792" t="str">
        <f>details!$EH$3</f>
        <v>DECEMBER</v>
      </c>
      <c r="N2711" s="792"/>
      <c r="O2711" s="792"/>
      <c r="P2711" s="792"/>
      <c r="Q2711" s="792" t="str">
        <f>details!$EP$3</f>
        <v>GRAND TOAL</v>
      </c>
      <c r="R2711" s="792"/>
      <c r="S2711" s="792"/>
      <c r="T2711" s="792"/>
      <c r="U2711" s="759" t="s">
        <v>119</v>
      </c>
      <c r="V2711" s="760"/>
      <c r="W2711" s="760"/>
      <c r="X2711" s="761"/>
    </row>
    <row r="2712" spans="1:24" ht="15" customHeight="1">
      <c r="A2712" s="283"/>
      <c r="B2712" s="774" t="s">
        <v>176</v>
      </c>
      <c r="C2712" s="784"/>
      <c r="D2712" s="826" t="str">
        <f>IF(details!EA91="","",details!EA91)</f>
        <v/>
      </c>
      <c r="E2712" s="826"/>
      <c r="F2712" s="826"/>
      <c r="G2712" s="826" t="str">
        <f>IF(details!EE91="","",details!EE91)</f>
        <v/>
      </c>
      <c r="H2712" s="826"/>
      <c r="I2712" s="826"/>
      <c r="J2712" s="826" t="str">
        <f>IF(details!EM91="","",details!EM91)</f>
        <v/>
      </c>
      <c r="K2712" s="826"/>
      <c r="L2712" s="826"/>
      <c r="M2712" s="826" t="str">
        <f>IF(details!EI91="","",details!EI91)</f>
        <v/>
      </c>
      <c r="N2712" s="826"/>
      <c r="O2712" s="826"/>
      <c r="P2712" s="826"/>
      <c r="Q2712" s="826" t="str">
        <f>IF(details!EQ91="","",details!EQ91)</f>
        <v/>
      </c>
      <c r="R2712" s="826"/>
      <c r="S2712" s="826"/>
      <c r="T2712" s="826"/>
      <c r="U2712" s="762">
        <f>'statement of marks'!$HL$108</f>
        <v>45046</v>
      </c>
      <c r="V2712" s="763"/>
      <c r="W2712" s="763"/>
      <c r="X2712" s="764"/>
    </row>
    <row r="2713" spans="1:24" ht="15" customHeight="1">
      <c r="A2713" s="283"/>
      <c r="B2713" s="823" t="s">
        <v>175</v>
      </c>
      <c r="C2713" s="824"/>
      <c r="D2713" s="825" t="str">
        <f>IF(details!DZ91="","",details!DZ91)</f>
        <v/>
      </c>
      <c r="E2713" s="825"/>
      <c r="F2713" s="825"/>
      <c r="G2713" s="825" t="str">
        <f>IF(details!ED91="","",details!ED91)</f>
        <v/>
      </c>
      <c r="H2713" s="825"/>
      <c r="I2713" s="825"/>
      <c r="J2713" s="825" t="str">
        <f>IF(details!EL91="","",details!EL91)</f>
        <v/>
      </c>
      <c r="K2713" s="825"/>
      <c r="L2713" s="825"/>
      <c r="M2713" s="825" t="str">
        <f>IF(details!EH91="","",details!EH91)</f>
        <v/>
      </c>
      <c r="N2713" s="825"/>
      <c r="O2713" s="825"/>
      <c r="P2713" s="825"/>
      <c r="Q2713" s="825" t="str">
        <f>IF(details!EP91="","",details!EP91)</f>
        <v/>
      </c>
      <c r="R2713" s="825"/>
      <c r="S2713" s="825"/>
      <c r="T2713" s="825"/>
      <c r="U2713" s="759"/>
      <c r="V2713" s="760"/>
      <c r="W2713" s="760"/>
      <c r="X2713" s="761"/>
    </row>
    <row r="2714" spans="1:24" ht="15" customHeight="1">
      <c r="A2714" s="816"/>
      <c r="B2714" s="818" t="s">
        <v>235</v>
      </c>
      <c r="C2714" s="819"/>
      <c r="D2714" s="813" t="s">
        <v>190</v>
      </c>
      <c r="E2714" s="813"/>
      <c r="F2714" s="813"/>
      <c r="G2714" s="813" t="s">
        <v>191</v>
      </c>
      <c r="H2714" s="813"/>
      <c r="I2714" s="813"/>
      <c r="J2714" s="813" t="s">
        <v>148</v>
      </c>
      <c r="K2714" s="813"/>
      <c r="L2714" s="813"/>
      <c r="M2714" s="813" t="s">
        <v>224</v>
      </c>
      <c r="N2714" s="813"/>
      <c r="O2714" s="813"/>
      <c r="P2714" s="813"/>
      <c r="Q2714" s="822" t="s">
        <v>196</v>
      </c>
      <c r="R2714" s="822"/>
      <c r="S2714" s="822"/>
      <c r="T2714" s="822"/>
      <c r="U2714" s="813" t="s">
        <v>233</v>
      </c>
      <c r="V2714" s="813"/>
      <c r="W2714" s="813"/>
      <c r="X2714" s="815"/>
    </row>
    <row r="2715" spans="1:24" ht="15" customHeight="1">
      <c r="A2715" s="817"/>
      <c r="B2715" s="820"/>
      <c r="C2715" s="821"/>
      <c r="D2715" s="813">
        <f>'statement of marks'!HJ91</f>
        <v>1200</v>
      </c>
      <c r="E2715" s="813"/>
      <c r="F2715" s="813"/>
      <c r="G2715" s="813">
        <f>'statement of marks'!HK91</f>
        <v>1140</v>
      </c>
      <c r="H2715" s="813"/>
      <c r="I2715" s="813"/>
      <c r="J2715" s="814">
        <f>'statement of marks'!HL91</f>
        <v>95</v>
      </c>
      <c r="K2715" s="814"/>
      <c r="L2715" s="814"/>
      <c r="M2715" s="813" t="str">
        <f>'statement of marks'!HO91</f>
        <v>A</v>
      </c>
      <c r="N2715" s="813"/>
      <c r="O2715" s="813"/>
      <c r="P2715" s="813"/>
      <c r="Q2715" s="813">
        <f>'statement of marks'!HN91</f>
        <v>4.0000000000000009</v>
      </c>
      <c r="R2715" s="813"/>
      <c r="S2715" s="813"/>
      <c r="T2715" s="813"/>
      <c r="U2715" s="813" t="str">
        <f>'statement of marks'!HI91</f>
        <v>PASSED</v>
      </c>
      <c r="V2715" s="813"/>
      <c r="W2715" s="813"/>
      <c r="X2715" s="815"/>
    </row>
    <row r="2716" spans="1:24" ht="15" customHeight="1">
      <c r="A2716" s="283"/>
      <c r="B2716" s="811" t="s">
        <v>177</v>
      </c>
      <c r="C2716" s="812"/>
      <c r="D2716" s="792"/>
      <c r="E2716" s="792"/>
      <c r="F2716" s="792"/>
      <c r="G2716" s="792"/>
      <c r="H2716" s="792"/>
      <c r="I2716" s="792"/>
      <c r="J2716" s="792"/>
      <c r="K2716" s="792"/>
      <c r="L2716" s="792"/>
      <c r="M2716" s="792"/>
      <c r="N2716" s="792"/>
      <c r="O2716" s="792"/>
      <c r="P2716" s="792"/>
      <c r="Q2716" s="792"/>
      <c r="R2716" s="792"/>
      <c r="S2716" s="792"/>
      <c r="T2716" s="792"/>
      <c r="U2716" s="793"/>
      <c r="V2716" s="794"/>
      <c r="W2716" s="794"/>
      <c r="X2716" s="804"/>
    </row>
    <row r="2717" spans="1:24" ht="15" customHeight="1">
      <c r="A2717" s="283"/>
      <c r="B2717" s="809" t="s">
        <v>162</v>
      </c>
      <c r="C2717" s="810"/>
      <c r="D2717" s="792"/>
      <c r="E2717" s="792"/>
      <c r="F2717" s="792"/>
      <c r="G2717" s="792"/>
      <c r="H2717" s="792"/>
      <c r="I2717" s="792"/>
      <c r="J2717" s="792"/>
      <c r="K2717" s="792"/>
      <c r="L2717" s="792"/>
      <c r="M2717" s="792"/>
      <c r="N2717" s="792"/>
      <c r="O2717" s="792"/>
      <c r="P2717" s="792"/>
      <c r="Q2717" s="792"/>
      <c r="R2717" s="792"/>
      <c r="S2717" s="792"/>
      <c r="T2717" s="792"/>
      <c r="U2717" s="796"/>
      <c r="V2717" s="797"/>
      <c r="W2717" s="797"/>
      <c r="X2717" s="805"/>
    </row>
    <row r="2718" spans="1:24" ht="15" customHeight="1">
      <c r="A2718" s="283"/>
      <c r="B2718" s="811" t="s">
        <v>163</v>
      </c>
      <c r="C2718" s="812"/>
      <c r="D2718" s="792"/>
      <c r="E2718" s="792"/>
      <c r="F2718" s="792"/>
      <c r="G2718" s="792"/>
      <c r="H2718" s="792"/>
      <c r="I2718" s="792"/>
      <c r="J2718" s="792"/>
      <c r="K2718" s="792"/>
      <c r="L2718" s="792"/>
      <c r="M2718" s="792"/>
      <c r="N2718" s="792"/>
      <c r="O2718" s="792"/>
      <c r="P2718" s="792"/>
      <c r="Q2718" s="793" t="s">
        <v>225</v>
      </c>
      <c r="R2718" s="794"/>
      <c r="S2718" s="794"/>
      <c r="T2718" s="795"/>
      <c r="U2718" s="806"/>
      <c r="V2718" s="807"/>
      <c r="W2718" s="807"/>
      <c r="X2718" s="808"/>
    </row>
    <row r="2719" spans="1:24" ht="15" customHeight="1">
      <c r="A2719" s="283"/>
      <c r="B2719" s="802" t="s">
        <v>164</v>
      </c>
      <c r="C2719" s="803"/>
      <c r="D2719" s="792"/>
      <c r="E2719" s="792"/>
      <c r="F2719" s="792"/>
      <c r="G2719" s="792"/>
      <c r="H2719" s="792"/>
      <c r="I2719" s="792"/>
      <c r="J2719" s="792"/>
      <c r="K2719" s="792"/>
      <c r="L2719" s="792"/>
      <c r="M2719" s="792"/>
      <c r="N2719" s="792"/>
      <c r="O2719" s="792"/>
      <c r="P2719" s="792"/>
      <c r="Q2719" s="796"/>
      <c r="R2719" s="797"/>
      <c r="S2719" s="797"/>
      <c r="T2719" s="798"/>
      <c r="U2719" s="785" t="s">
        <v>164</v>
      </c>
      <c r="V2719" s="785"/>
      <c r="W2719" s="785"/>
      <c r="X2719" s="786"/>
    </row>
    <row r="2720" spans="1:24" ht="15" customHeight="1" thickBot="1">
      <c r="A2720" s="282"/>
      <c r="B2720" s="787" t="s">
        <v>226</v>
      </c>
      <c r="C2720" s="788"/>
      <c r="D2720" s="789"/>
      <c r="E2720" s="789"/>
      <c r="F2720" s="789"/>
      <c r="G2720" s="789"/>
      <c r="H2720" s="789"/>
      <c r="I2720" s="789"/>
      <c r="J2720" s="789"/>
      <c r="K2720" s="789"/>
      <c r="L2720" s="789"/>
      <c r="M2720" s="789"/>
      <c r="N2720" s="789"/>
      <c r="O2720" s="789"/>
      <c r="P2720" s="789"/>
      <c r="Q2720" s="799"/>
      <c r="R2720" s="800"/>
      <c r="S2720" s="800"/>
      <c r="T2720" s="801"/>
      <c r="U2720" s="790" t="s">
        <v>180</v>
      </c>
      <c r="V2720" s="790"/>
      <c r="W2720" s="790"/>
      <c r="X2720" s="791"/>
    </row>
    <row r="2721" spans="1:24" ht="15" customHeight="1">
      <c r="A2721" s="285"/>
      <c r="B2721" s="765" t="s">
        <v>179</v>
      </c>
      <c r="C2721" s="766"/>
      <c r="D2721" s="766"/>
      <c r="E2721" s="766"/>
      <c r="F2721" s="766"/>
      <c r="G2721" s="766"/>
      <c r="H2721" s="766"/>
      <c r="I2721" s="766"/>
      <c r="J2721" s="766"/>
      <c r="K2721" s="766"/>
      <c r="L2721" s="766"/>
      <c r="M2721" s="766"/>
      <c r="N2721" s="766"/>
      <c r="O2721" s="766"/>
      <c r="P2721" s="766"/>
      <c r="Q2721" s="766"/>
      <c r="R2721" s="766"/>
      <c r="S2721" s="766"/>
      <c r="T2721" s="766"/>
      <c r="U2721" s="766"/>
      <c r="V2721" s="766"/>
      <c r="W2721" s="766"/>
      <c r="X2721" s="767"/>
    </row>
    <row r="2722" spans="1:24" ht="15" customHeight="1">
      <c r="A2722" s="283"/>
      <c r="B2722" s="768" t="str">
        <f>IF('statement of marks'!$A$1="","",'statement of marks'!$A$1)</f>
        <v>GOVT. HR. SEC. SCHOOL, MARJEEVI, NIMBAHERA</v>
      </c>
      <c r="C2722" s="769"/>
      <c r="D2722" s="769"/>
      <c r="E2722" s="769"/>
      <c r="F2722" s="769"/>
      <c r="G2722" s="769"/>
      <c r="H2722" s="769"/>
      <c r="I2722" s="769"/>
      <c r="J2722" s="769"/>
      <c r="K2722" s="769"/>
      <c r="L2722" s="769"/>
      <c r="M2722" s="769"/>
      <c r="N2722" s="769"/>
      <c r="O2722" s="769"/>
      <c r="P2722" s="769"/>
      <c r="Q2722" s="769"/>
      <c r="R2722" s="769"/>
      <c r="S2722" s="769"/>
      <c r="T2722" s="769"/>
      <c r="U2722" s="769"/>
      <c r="V2722" s="769"/>
      <c r="W2722" s="769"/>
      <c r="X2722" s="770"/>
    </row>
    <row r="2723" spans="1:24" ht="15" customHeight="1">
      <c r="A2723" s="283"/>
      <c r="B2723" s="771" t="s">
        <v>118</v>
      </c>
      <c r="C2723" s="771"/>
      <c r="D2723" s="771" t="str">
        <f>IF('statement of marks'!$H$3="","",'statement of marks'!$H$3)</f>
        <v>2022-23</v>
      </c>
      <c r="E2723" s="771"/>
      <c r="F2723" s="771"/>
      <c r="G2723" s="771"/>
      <c r="H2723" s="771"/>
      <c r="I2723" s="771"/>
      <c r="J2723" s="771"/>
      <c r="K2723" s="771"/>
      <c r="L2723" s="771"/>
      <c r="M2723" s="771"/>
      <c r="N2723" s="771"/>
      <c r="O2723" s="771"/>
      <c r="P2723" s="771"/>
      <c r="Q2723" s="771"/>
      <c r="R2723" s="771"/>
      <c r="S2723" s="771"/>
      <c r="T2723" s="771"/>
      <c r="U2723" s="771"/>
      <c r="V2723" s="771"/>
      <c r="W2723" s="771"/>
      <c r="X2723" s="772"/>
    </row>
    <row r="2724" spans="1:24" ht="15" customHeight="1">
      <c r="A2724" s="283"/>
      <c r="B2724" s="771" t="s">
        <v>158</v>
      </c>
      <c r="C2724" s="771"/>
      <c r="D2724" s="771" t="str">
        <f>IF('statement of marks'!I92="","",'statement of marks'!I92)</f>
        <v>A86</v>
      </c>
      <c r="E2724" s="771"/>
      <c r="F2724" s="771"/>
      <c r="G2724" s="771"/>
      <c r="H2724" s="771"/>
      <c r="I2724" s="771"/>
      <c r="J2724" s="771"/>
      <c r="K2724" s="771"/>
      <c r="L2724" s="771"/>
      <c r="M2724" s="771"/>
      <c r="N2724" s="771"/>
      <c r="O2724" s="771"/>
      <c r="P2724" s="771"/>
      <c r="Q2724" s="771"/>
      <c r="R2724" s="771"/>
      <c r="S2724" s="771"/>
      <c r="T2724" s="771"/>
      <c r="U2724" s="771"/>
      <c r="V2724" s="771"/>
      <c r="W2724" s="771"/>
      <c r="X2724" s="772"/>
    </row>
    <row r="2725" spans="1:24" ht="15" customHeight="1">
      <c r="A2725" s="283"/>
      <c r="B2725" s="771" t="s">
        <v>20</v>
      </c>
      <c r="C2725" s="771"/>
      <c r="D2725" s="771" t="str">
        <f>IF('statement of marks'!J92="","",'statement of marks'!J92)</f>
        <v>B86</v>
      </c>
      <c r="E2725" s="771"/>
      <c r="F2725" s="771"/>
      <c r="G2725" s="771"/>
      <c r="H2725" s="771"/>
      <c r="I2725" s="771"/>
      <c r="J2725" s="771"/>
      <c r="K2725" s="771"/>
      <c r="L2725" s="771"/>
      <c r="M2725" s="771"/>
      <c r="N2725" s="771"/>
      <c r="O2725" s="771"/>
      <c r="P2725" s="771"/>
      <c r="Q2725" s="771"/>
      <c r="R2725" s="771"/>
      <c r="S2725" s="771"/>
      <c r="T2725" s="771"/>
      <c r="U2725" s="771"/>
      <c r="V2725" s="771"/>
      <c r="W2725" s="771"/>
      <c r="X2725" s="772"/>
    </row>
    <row r="2726" spans="1:24" ht="15" customHeight="1">
      <c r="A2726" s="283"/>
      <c r="B2726" s="773" t="s">
        <v>21</v>
      </c>
      <c r="C2726" s="773"/>
      <c r="D2726" s="773" t="str">
        <f>IF('statement of marks'!K92="","",'statement of marks'!K92)</f>
        <v>C86</v>
      </c>
      <c r="E2726" s="773"/>
      <c r="F2726" s="773"/>
      <c r="G2726" s="771"/>
      <c r="H2726" s="771"/>
      <c r="I2726" s="771"/>
      <c r="J2726" s="771"/>
      <c r="K2726" s="771"/>
      <c r="L2726" s="771"/>
      <c r="M2726" s="771"/>
      <c r="N2726" s="771"/>
      <c r="O2726" s="771"/>
      <c r="P2726" s="771"/>
      <c r="Q2726" s="771"/>
      <c r="R2726" s="771"/>
      <c r="S2726" s="771"/>
      <c r="T2726" s="771"/>
      <c r="U2726" s="771"/>
      <c r="V2726" s="771"/>
      <c r="W2726" s="771"/>
      <c r="X2726" s="772"/>
    </row>
    <row r="2727" spans="1:24" ht="15" customHeight="1">
      <c r="A2727" s="283"/>
      <c r="B2727" s="771" t="s">
        <v>159</v>
      </c>
      <c r="C2727" s="771"/>
      <c r="D2727" s="771" t="str">
        <f>IF('statement of marks'!$G$3="","",'statement of marks'!$G$3)</f>
        <v>6 A</v>
      </c>
      <c r="E2727" s="771"/>
      <c r="F2727" s="774"/>
      <c r="G2727" s="775" t="s">
        <v>160</v>
      </c>
      <c r="H2727" s="775"/>
      <c r="I2727" s="775"/>
      <c r="J2727" s="775">
        <f>IF('statement of marks'!D92="","",'statement of marks'!D92)</f>
        <v>886</v>
      </c>
      <c r="K2727" s="775"/>
      <c r="L2727" s="775"/>
      <c r="M2727" s="776" t="s">
        <v>79</v>
      </c>
      <c r="N2727" s="938"/>
      <c r="O2727" s="775"/>
      <c r="P2727" s="775"/>
      <c r="Q2727" s="775" t="str">
        <f>IF('statement of marks'!F92="","",'statement of marks'!F92)</f>
        <v/>
      </c>
      <c r="R2727" s="775"/>
      <c r="S2727" s="775"/>
      <c r="T2727" s="777"/>
      <c r="U2727" s="778" t="str">
        <f>IF('statement of marks'!$I$3="","",'statement of marks'!$I$3)</f>
        <v>SCHOOL DISE CODE</v>
      </c>
      <c r="V2727" s="779"/>
      <c r="W2727" s="779"/>
      <c r="X2727" s="780"/>
    </row>
    <row r="2728" spans="1:24" ht="15" customHeight="1">
      <c r="A2728" s="283"/>
      <c r="B2728" s="263" t="s">
        <v>172</v>
      </c>
      <c r="C2728" s="264"/>
      <c r="D2728" s="781" t="str">
        <f>IF('statement of marks'!G92="","",'statement of marks'!G92)</f>
        <v/>
      </c>
      <c r="E2728" s="782"/>
      <c r="F2728" s="782"/>
      <c r="G2728" s="834" t="str">
        <f>IF('statement of marks'!H92="","",'statement of marks'!H92)</f>
        <v/>
      </c>
      <c r="H2728" s="834"/>
      <c r="I2728" s="834"/>
      <c r="J2728" s="834"/>
      <c r="K2728" s="834"/>
      <c r="L2728" s="834"/>
      <c r="M2728" s="834"/>
      <c r="N2728" s="834"/>
      <c r="O2728" s="834"/>
      <c r="P2728" s="834"/>
      <c r="Q2728" s="834"/>
      <c r="R2728" s="834"/>
      <c r="S2728" s="834"/>
      <c r="T2728" s="835"/>
      <c r="U2728" s="774" t="str">
        <f>IF('statement of marks'!$J$3="","",'statement of marks'!$J$3)</f>
        <v>08291009401</v>
      </c>
      <c r="V2728" s="784"/>
      <c r="W2728" s="784"/>
      <c r="X2728" s="836"/>
    </row>
    <row r="2729" spans="1:24" ht="15" customHeight="1">
      <c r="A2729" s="283"/>
      <c r="B2729" s="265" t="s">
        <v>161</v>
      </c>
      <c r="C2729" s="266" t="s">
        <v>166</v>
      </c>
      <c r="D2729" s="837" t="s">
        <v>168</v>
      </c>
      <c r="E2729" s="837"/>
      <c r="F2729" s="837"/>
      <c r="G2729" s="837" t="s">
        <v>169</v>
      </c>
      <c r="H2729" s="837"/>
      <c r="I2729" s="837"/>
      <c r="J2729" s="837" t="s">
        <v>170</v>
      </c>
      <c r="K2729" s="837"/>
      <c r="L2729" s="837"/>
      <c r="M2729" s="838" t="s">
        <v>171</v>
      </c>
      <c r="N2729" s="838"/>
      <c r="O2729" s="838"/>
      <c r="P2729" s="838"/>
      <c r="Q2729" s="839" t="s">
        <v>217</v>
      </c>
      <c r="R2729" s="841" t="s">
        <v>91</v>
      </c>
      <c r="S2729" s="841"/>
      <c r="T2729" s="841"/>
      <c r="U2729" s="842"/>
      <c r="V2729" s="783" t="s">
        <v>218</v>
      </c>
      <c r="W2729" s="783"/>
      <c r="X2729" s="831"/>
    </row>
    <row r="2730" spans="1:24" ht="15" customHeight="1">
      <c r="A2730" s="283"/>
      <c r="B2730" s="265"/>
      <c r="C2730" s="266"/>
      <c r="D2730" s="267" t="s">
        <v>219</v>
      </c>
      <c r="E2730" s="267" t="s">
        <v>220</v>
      </c>
      <c r="F2730" s="268" t="s">
        <v>221</v>
      </c>
      <c r="G2730" s="267" t="s">
        <v>219</v>
      </c>
      <c r="H2730" s="267" t="s">
        <v>220</v>
      </c>
      <c r="I2730" s="268" t="s">
        <v>221</v>
      </c>
      <c r="J2730" s="267" t="s">
        <v>219</v>
      </c>
      <c r="K2730" s="267" t="s">
        <v>220</v>
      </c>
      <c r="L2730" s="268" t="s">
        <v>221</v>
      </c>
      <c r="M2730" s="267" t="s">
        <v>219</v>
      </c>
      <c r="N2730" s="943" t="s">
        <v>332</v>
      </c>
      <c r="O2730" s="267" t="s">
        <v>220</v>
      </c>
      <c r="P2730" s="268" t="s">
        <v>221</v>
      </c>
      <c r="Q2730" s="840"/>
      <c r="R2730" s="267" t="s">
        <v>219</v>
      </c>
      <c r="S2730" s="943" t="s">
        <v>332</v>
      </c>
      <c r="T2730" s="267" t="s">
        <v>220</v>
      </c>
      <c r="U2730" s="268" t="s">
        <v>221</v>
      </c>
      <c r="V2730" s="269" t="s">
        <v>26</v>
      </c>
      <c r="W2730" s="270" t="s">
        <v>222</v>
      </c>
      <c r="X2730" s="271" t="s">
        <v>69</v>
      </c>
    </row>
    <row r="2731" spans="1:24" ht="15" customHeight="1">
      <c r="A2731" s="284"/>
      <c r="B2731" s="832" t="s">
        <v>167</v>
      </c>
      <c r="C2731" s="833"/>
      <c r="D2731" s="272">
        <f>IF('statement of marks'!L$6="","",'statement of marks'!L$6)</f>
        <v>5</v>
      </c>
      <c r="E2731" s="272">
        <f>IF('statement of marks'!M$6="","",'statement of marks'!M$6)</f>
        <v>5</v>
      </c>
      <c r="F2731" s="273">
        <f>IF('statement of marks'!N$6="","",'statement of marks'!N$6)</f>
        <v>10</v>
      </c>
      <c r="G2731" s="272">
        <f>IF('statement of marks'!O$6="","",'statement of marks'!O$6)</f>
        <v>5</v>
      </c>
      <c r="H2731" s="272">
        <f>IF('statement of marks'!P$6="","",'statement of marks'!P$6)</f>
        <v>5</v>
      </c>
      <c r="I2731" s="273">
        <f>IF('statement of marks'!Q$6="","",'statement of marks'!Q$6)</f>
        <v>10</v>
      </c>
      <c r="J2731" s="272">
        <f>IF('statement of marks'!R$6="","",'statement of marks'!R$6)</f>
        <v>5</v>
      </c>
      <c r="K2731" s="272">
        <f>IF('statement of marks'!S$6="","",'statement of marks'!S$6)</f>
        <v>5</v>
      </c>
      <c r="L2731" s="273">
        <f>IF('statement of marks'!T$6="","",'statement of marks'!T$6)</f>
        <v>10</v>
      </c>
      <c r="M2731" s="272">
        <f>IF('statement of marks'!V$6="","",'statement of marks'!V$6)</f>
        <v>30</v>
      </c>
      <c r="N2731" s="944">
        <f>IF('statement of marks'!W$6="","",'statement of marks'!W$6)</f>
        <v>30</v>
      </c>
      <c r="O2731" s="272">
        <f>IF('statement of marks'!X$6="","",'statement of marks'!X$6)</f>
        <v>10</v>
      </c>
      <c r="P2731" s="273">
        <f>IF('statement of marks'!Y$6="","",'statement of marks'!Y$6)</f>
        <v>70</v>
      </c>
      <c r="Q2731" s="274">
        <f>IF('statement of marks'!Z$6="","",'statement of marks'!Z$6)</f>
        <v>100</v>
      </c>
      <c r="R2731" s="272">
        <f>IF('statement of marks'!AA$6="","",'statement of marks'!AA$6)</f>
        <v>40</v>
      </c>
      <c r="S2731" s="944">
        <f>IF('statement of marks'!AB$6="","",'statement of marks'!AB$6)</f>
        <v>40</v>
      </c>
      <c r="T2731" s="272">
        <f>IF('statement of marks'!AC$6="","",'statement of marks'!AC$6)</f>
        <v>20</v>
      </c>
      <c r="U2731" s="273">
        <f>IF('statement of marks'!AD$6="","",'statement of marks'!AD$6)</f>
        <v>100</v>
      </c>
      <c r="V2731" s="275">
        <f>IF('statement of marks'!AE$6="","",'statement of marks'!AE$6)</f>
        <v>200</v>
      </c>
      <c r="W2731" s="272" t="str">
        <f>IF('statement of marks'!AF$6="","",'statement of marks'!AF$6)</f>
        <v/>
      </c>
      <c r="X2731" s="276" t="str">
        <f>IF('statement of marks'!AG$6="","",'statement of marks'!AG$6)</f>
        <v/>
      </c>
    </row>
    <row r="2732" spans="1:24" ht="15" customHeight="1">
      <c r="A2732" s="283"/>
      <c r="B2732" s="774" t="str">
        <f>IF('statement of marks'!$L$3="","",'statement of marks'!$L$3)</f>
        <v>HINDI</v>
      </c>
      <c r="C2732" s="784"/>
      <c r="D2732" s="270">
        <f>IF('statement of marks'!L92="","",'statement of marks'!L92)</f>
        <v>5</v>
      </c>
      <c r="E2732" s="270">
        <f>IF('statement of marks'!M92="","",'statement of marks'!M92)</f>
        <v>5</v>
      </c>
      <c r="F2732" s="277">
        <f>IF('statement of marks'!N92="","",'statement of marks'!N92)</f>
        <v>10</v>
      </c>
      <c r="G2732" s="270">
        <f>IF('statement of marks'!O92="","",'statement of marks'!O92)</f>
        <v>5</v>
      </c>
      <c r="H2732" s="270">
        <f>IF('statement of marks'!P92="","",'statement of marks'!P92)</f>
        <v>5</v>
      </c>
      <c r="I2732" s="277">
        <f>IF('statement of marks'!Q92="","",'statement of marks'!Q92)</f>
        <v>10</v>
      </c>
      <c r="J2732" s="270">
        <f>IF('statement of marks'!R92="","",'statement of marks'!R92)</f>
        <v>5</v>
      </c>
      <c r="K2732" s="270">
        <f>IF('statement of marks'!S92="","",'statement of marks'!S92)</f>
        <v>5</v>
      </c>
      <c r="L2732" s="277">
        <f>IF('statement of marks'!T92="","",'statement of marks'!T92)</f>
        <v>10</v>
      </c>
      <c r="M2732" s="270">
        <f>IF('statement of marks'!V92="","",'statement of marks'!V92)</f>
        <v>25</v>
      </c>
      <c r="N2732" s="944">
        <f>IF('statement of marks'!W92="","",'statement of marks'!W92)</f>
        <v>25</v>
      </c>
      <c r="O2732" s="270">
        <f>IF('statement of marks'!X92="","",'statement of marks'!X92)</f>
        <v>5</v>
      </c>
      <c r="P2732" s="277">
        <f>IF('statement of marks'!Y92="","",'statement of marks'!Y92)</f>
        <v>55</v>
      </c>
      <c r="Q2732" s="278">
        <f>IF('statement of marks'!Z92="","",'statement of marks'!Z92)</f>
        <v>85</v>
      </c>
      <c r="R2732" s="270">
        <f>IF('statement of marks'!AA92="","",'statement of marks'!AA92)</f>
        <v>35</v>
      </c>
      <c r="S2732" s="944">
        <f>IF('statement of marks'!AB92="","",'statement of marks'!AB92)</f>
        <v>35</v>
      </c>
      <c r="T2732" s="270">
        <f>IF('statement of marks'!AC92="","",'statement of marks'!AC92)</f>
        <v>20</v>
      </c>
      <c r="U2732" s="277">
        <f>IF('statement of marks'!AD92="","",'statement of marks'!AD92)</f>
        <v>90</v>
      </c>
      <c r="V2732" s="279">
        <f>IF('statement of marks'!AE92="","",'statement of marks'!AE92)</f>
        <v>175</v>
      </c>
      <c r="W2732" s="270">
        <f>IF('statement of marks'!AF92="","",'statement of marks'!AF92)</f>
        <v>88</v>
      </c>
      <c r="X2732" s="271" t="str">
        <f>IF('statement of marks'!AG92="","",'statement of marks'!AG92)</f>
        <v>A</v>
      </c>
    </row>
    <row r="2733" spans="1:24" ht="15" customHeight="1">
      <c r="A2733" s="283"/>
      <c r="B2733" s="774" t="str">
        <f>IF('statement of marks'!$AJ$3="","",'statement of marks'!$AJ$3)</f>
        <v>ENGLISH</v>
      </c>
      <c r="C2733" s="784"/>
      <c r="D2733" s="270">
        <f>IF('statement of marks'!AJ92="","",'statement of marks'!AJ92)</f>
        <v>5</v>
      </c>
      <c r="E2733" s="270">
        <f>IF('statement of marks'!AK92="","",'statement of marks'!AK92)</f>
        <v>5</v>
      </c>
      <c r="F2733" s="277">
        <f>IF('statement of marks'!AL92="","",'statement of marks'!AL92)</f>
        <v>10</v>
      </c>
      <c r="G2733" s="270">
        <f>IF('statement of marks'!AM92="","",'statement of marks'!AM92)</f>
        <v>5</v>
      </c>
      <c r="H2733" s="270">
        <f>IF('statement of marks'!AN92="","",'statement of marks'!AN92)</f>
        <v>5</v>
      </c>
      <c r="I2733" s="277">
        <f>IF('statement of marks'!AO92="","",'statement of marks'!AO92)</f>
        <v>10</v>
      </c>
      <c r="J2733" s="270">
        <f>IF('statement of marks'!AP92="","",'statement of marks'!AP92)</f>
        <v>5</v>
      </c>
      <c r="K2733" s="270">
        <f>IF('statement of marks'!AQ92="","",'statement of marks'!AQ92)</f>
        <v>5</v>
      </c>
      <c r="L2733" s="277">
        <f>IF('statement of marks'!AR92="","",'statement of marks'!AR92)</f>
        <v>10</v>
      </c>
      <c r="M2733" s="270">
        <f>IF('statement of marks'!AT92="","",'statement of marks'!AT92)</f>
        <v>25</v>
      </c>
      <c r="N2733" s="944">
        <f>IF('statement of marks'!AU92="","",'statement of marks'!AU92)</f>
        <v>25</v>
      </c>
      <c r="O2733" s="270">
        <f>IF('statement of marks'!AV92="","",'statement of marks'!AV92)</f>
        <v>5</v>
      </c>
      <c r="P2733" s="277">
        <f>IF('statement of marks'!AW92="","",'statement of marks'!AW92)</f>
        <v>55</v>
      </c>
      <c r="Q2733" s="278">
        <f>IF('statement of marks'!AX92="","",'statement of marks'!AX92)</f>
        <v>85</v>
      </c>
      <c r="R2733" s="270">
        <f>IF('statement of marks'!AY92="","",'statement of marks'!AY92)</f>
        <v>35</v>
      </c>
      <c r="S2733" s="944">
        <f>IF('statement of marks'!AZ92="","",'statement of marks'!AZ92)</f>
        <v>35</v>
      </c>
      <c r="T2733" s="270">
        <f>IF('statement of marks'!BA92="","",'statement of marks'!BA92)</f>
        <v>20</v>
      </c>
      <c r="U2733" s="277">
        <f>IF('statement of marks'!BB92="","",'statement of marks'!BB92)</f>
        <v>90</v>
      </c>
      <c r="V2733" s="279">
        <f>IF('statement of marks'!BC92="","",'statement of marks'!BC92)</f>
        <v>175</v>
      </c>
      <c r="W2733" s="270">
        <f>IF('statement of marks'!BD92="","",'statement of marks'!BD92)</f>
        <v>88</v>
      </c>
      <c r="X2733" s="271" t="str">
        <f>IF('statement of marks'!BE92="","",'statement of marks'!BE92)</f>
        <v>A</v>
      </c>
    </row>
    <row r="2734" spans="1:24" ht="15" customHeight="1">
      <c r="A2734" s="283"/>
      <c r="B2734" s="774" t="str">
        <f>IF('statement of marks'!BH92="s","SANSKRIT",IF('statement of marks'!BH92="u","URDU",IF('statement of marks'!BH92="g","GUJRATI",IF('statement of marks'!BH92="p","PUNJABI",IF('statement of marks'!BH92="sd","fla/kh","THIRD LANGUAGE")))))</f>
        <v>SANSKRIT</v>
      </c>
      <c r="C2734" s="784"/>
      <c r="D2734" s="270">
        <f>IF('statement of marks'!BI92="","",'statement of marks'!BI92)</f>
        <v>5</v>
      </c>
      <c r="E2734" s="270">
        <f>IF('statement of marks'!BJ92="","",'statement of marks'!BJ92)</f>
        <v>5</v>
      </c>
      <c r="F2734" s="277">
        <f>IF('statement of marks'!BK92="","",'statement of marks'!BK92)</f>
        <v>10</v>
      </c>
      <c r="G2734" s="270">
        <f>IF('statement of marks'!BL92="","",'statement of marks'!BL92)</f>
        <v>5</v>
      </c>
      <c r="H2734" s="270">
        <f>IF('statement of marks'!BM92="","",'statement of marks'!BM92)</f>
        <v>5</v>
      </c>
      <c r="I2734" s="277">
        <f>IF('statement of marks'!BN92="","",'statement of marks'!BN92)</f>
        <v>10</v>
      </c>
      <c r="J2734" s="270">
        <f>IF('statement of marks'!BO92="","",'statement of marks'!BO92)</f>
        <v>5</v>
      </c>
      <c r="K2734" s="270">
        <f>IF('statement of marks'!BP92="","",'statement of marks'!BP92)</f>
        <v>5</v>
      </c>
      <c r="L2734" s="277">
        <f>IF('statement of marks'!BQ92="","",'statement of marks'!BQ92)</f>
        <v>10</v>
      </c>
      <c r="M2734" s="270">
        <f>IF('statement of marks'!BS92="","",'statement of marks'!BS92)</f>
        <v>50</v>
      </c>
      <c r="N2734" s="944"/>
      <c r="O2734" s="270">
        <f>IF('statement of marks'!BT92="","",'statement of marks'!BT92)</f>
        <v>20</v>
      </c>
      <c r="P2734" s="277">
        <f>IF('statement of marks'!BU92="","",'statement of marks'!BU92)</f>
        <v>70</v>
      </c>
      <c r="Q2734" s="278">
        <f>IF('statement of marks'!BV92="","",'statement of marks'!BV92)</f>
        <v>100</v>
      </c>
      <c r="R2734" s="270">
        <f>IF('statement of marks'!BW92="","",'statement of marks'!BW92)</f>
        <v>70</v>
      </c>
      <c r="S2734" s="944"/>
      <c r="T2734" s="270">
        <f>IF('statement of marks'!BX92="","",'statement of marks'!BX92)</f>
        <v>30</v>
      </c>
      <c r="U2734" s="277">
        <f>IF('statement of marks'!BY92="","",'statement of marks'!BY92)</f>
        <v>100</v>
      </c>
      <c r="V2734" s="279">
        <f>IF('statement of marks'!BZ92="","",'statement of marks'!BZ92)</f>
        <v>200</v>
      </c>
      <c r="W2734" s="270">
        <f>IF('statement of marks'!CA92="","",'statement of marks'!CA92)</f>
        <v>100</v>
      </c>
      <c r="X2734" s="271" t="str">
        <f>IF('statement of marks'!CB92="","",'statement of marks'!CB92)</f>
        <v>A</v>
      </c>
    </row>
    <row r="2735" spans="1:24" ht="15" customHeight="1">
      <c r="A2735" s="283"/>
      <c r="B2735" s="774" t="str">
        <f>IF('statement of marks'!$CE$3="","",'statement of marks'!$CE$3)</f>
        <v>MATHEMATICS</v>
      </c>
      <c r="C2735" s="784"/>
      <c r="D2735" s="270">
        <f>IF('statement of marks'!CE92="","",'statement of marks'!CE92)</f>
        <v>5</v>
      </c>
      <c r="E2735" s="270">
        <f>IF('statement of marks'!CF92="","",'statement of marks'!CF92)</f>
        <v>5</v>
      </c>
      <c r="F2735" s="277">
        <f>IF('statement of marks'!CG92="","",'statement of marks'!CG92)</f>
        <v>10</v>
      </c>
      <c r="G2735" s="270">
        <f>IF('statement of marks'!CH92="","",'statement of marks'!CH92)</f>
        <v>5</v>
      </c>
      <c r="H2735" s="270">
        <f>IF('statement of marks'!CI92="","",'statement of marks'!CI92)</f>
        <v>5</v>
      </c>
      <c r="I2735" s="277">
        <f>IF('statement of marks'!CJ92="","",'statement of marks'!CJ92)</f>
        <v>10</v>
      </c>
      <c r="J2735" s="270">
        <f>IF('statement of marks'!CK92="","",'statement of marks'!CK92)</f>
        <v>5</v>
      </c>
      <c r="K2735" s="270">
        <f>IF('statement of marks'!CL92="","",'statement of marks'!CL92)</f>
        <v>5</v>
      </c>
      <c r="L2735" s="277">
        <f>IF('statement of marks'!CM92="","",'statement of marks'!CM92)</f>
        <v>10</v>
      </c>
      <c r="M2735" s="270">
        <f>IF('statement of marks'!CO92="","",'statement of marks'!CO92)</f>
        <v>25</v>
      </c>
      <c r="N2735" s="944">
        <f>IF('statement of marks'!CP92="","",'statement of marks'!CP92)</f>
        <v>25</v>
      </c>
      <c r="O2735" s="270">
        <f>IF('statement of marks'!CQ92="","",'statement of marks'!CQ92)</f>
        <v>5</v>
      </c>
      <c r="P2735" s="277">
        <f>IF('statement of marks'!CR92="","",'statement of marks'!CR92)</f>
        <v>55</v>
      </c>
      <c r="Q2735" s="278">
        <f>IF('statement of marks'!CS92="","",'statement of marks'!CS92)</f>
        <v>85</v>
      </c>
      <c r="R2735" s="270">
        <f>IF('statement of marks'!CT92="","",'statement of marks'!CT92)</f>
        <v>35</v>
      </c>
      <c r="S2735" s="944">
        <f>IF('statement of marks'!CU92="","",'statement of marks'!CU92)</f>
        <v>35</v>
      </c>
      <c r="T2735" s="270">
        <f>IF('statement of marks'!CV92="","",'statement of marks'!CV92)</f>
        <v>20</v>
      </c>
      <c r="U2735" s="277">
        <f>IF('statement of marks'!CW92="","",'statement of marks'!CW92)</f>
        <v>90</v>
      </c>
      <c r="V2735" s="279">
        <f>IF('statement of marks'!CX92="","",'statement of marks'!CX92)</f>
        <v>175</v>
      </c>
      <c r="W2735" s="270">
        <f>IF('statement of marks'!CY92="","",'statement of marks'!CY92)</f>
        <v>88</v>
      </c>
      <c r="X2735" s="271" t="str">
        <f>IF('statement of marks'!CZ92="","",'statement of marks'!CZ92)</f>
        <v>A</v>
      </c>
    </row>
    <row r="2736" spans="1:24" ht="15" customHeight="1">
      <c r="A2736" s="283"/>
      <c r="B2736" s="774" t="str">
        <f>IF('statement of marks'!$DC$3="","",'statement of marks'!$DC$3)</f>
        <v>SCIENCE</v>
      </c>
      <c r="C2736" s="784"/>
      <c r="D2736" s="270">
        <f>IF('statement of marks'!DC92="","",'statement of marks'!DC92)</f>
        <v>5</v>
      </c>
      <c r="E2736" s="270">
        <f>IF('statement of marks'!DD92="","",'statement of marks'!DD92)</f>
        <v>5</v>
      </c>
      <c r="F2736" s="277">
        <f>IF('statement of marks'!DE92="","",'statement of marks'!DE92)</f>
        <v>10</v>
      </c>
      <c r="G2736" s="270">
        <f>IF('statement of marks'!DF92="","",'statement of marks'!DF92)</f>
        <v>5</v>
      </c>
      <c r="H2736" s="270">
        <f>IF('statement of marks'!DG92="","",'statement of marks'!DG92)</f>
        <v>5</v>
      </c>
      <c r="I2736" s="277">
        <f>IF('statement of marks'!DH92="","",'statement of marks'!DH92)</f>
        <v>10</v>
      </c>
      <c r="J2736" s="270">
        <f>IF('statement of marks'!DI92="","",'statement of marks'!DI92)</f>
        <v>5</v>
      </c>
      <c r="K2736" s="270">
        <f>IF('statement of marks'!DJ92="","",'statement of marks'!DJ92)</f>
        <v>5</v>
      </c>
      <c r="L2736" s="277">
        <f>IF('statement of marks'!DK92="","",'statement of marks'!DK92)</f>
        <v>10</v>
      </c>
      <c r="M2736" s="270">
        <f>IF('statement of marks'!DM92="","",'statement of marks'!DM92)</f>
        <v>50</v>
      </c>
      <c r="N2736" s="944"/>
      <c r="O2736" s="270">
        <f>IF('statement of marks'!DN92="","",'statement of marks'!DN92)</f>
        <v>20</v>
      </c>
      <c r="P2736" s="277">
        <f>IF('statement of marks'!DO92="","",'statement of marks'!DO92)</f>
        <v>70</v>
      </c>
      <c r="Q2736" s="278">
        <f>IF('statement of marks'!DP92="","",'statement of marks'!DP92)</f>
        <v>100</v>
      </c>
      <c r="R2736" s="270">
        <f>IF('statement of marks'!DQ92="","",'statement of marks'!DQ92)</f>
        <v>70</v>
      </c>
      <c r="S2736" s="944"/>
      <c r="T2736" s="270">
        <f>IF('statement of marks'!DR92="","",'statement of marks'!DR92)</f>
        <v>30</v>
      </c>
      <c r="U2736" s="277">
        <f>IF('statement of marks'!DS92="","",'statement of marks'!DS92)</f>
        <v>100</v>
      </c>
      <c r="V2736" s="279">
        <f>IF('statement of marks'!DT92="","",'statement of marks'!DT92)</f>
        <v>200</v>
      </c>
      <c r="W2736" s="270">
        <f>IF('statement of marks'!DU92="","",'statement of marks'!DU92)</f>
        <v>100</v>
      </c>
      <c r="X2736" s="271" t="str">
        <f>IF('statement of marks'!DV92="","",'statement of marks'!DV92)</f>
        <v>A</v>
      </c>
    </row>
    <row r="2737" spans="1:24" ht="15" customHeight="1">
      <c r="A2737" s="283"/>
      <c r="B2737" s="774" t="str">
        <f>IF('statement of marks'!$DY$3="","",'statement of marks'!$DY$3)</f>
        <v>SOCIAL STUDIES</v>
      </c>
      <c r="C2737" s="784"/>
      <c r="D2737" s="270">
        <f>IF('statement of marks'!DY92="","",'statement of marks'!DY92)</f>
        <v>5</v>
      </c>
      <c r="E2737" s="270">
        <f>IF('statement of marks'!DZ92="","",'statement of marks'!DZ92)</f>
        <v>5</v>
      </c>
      <c r="F2737" s="277">
        <f>IF('statement of marks'!EA92="","",'statement of marks'!EA92)</f>
        <v>10</v>
      </c>
      <c r="G2737" s="270">
        <f>IF('statement of marks'!EB92="","",'statement of marks'!EB92)</f>
        <v>5</v>
      </c>
      <c r="H2737" s="270">
        <f>IF('statement of marks'!EC92="","",'statement of marks'!EC92)</f>
        <v>5</v>
      </c>
      <c r="I2737" s="277">
        <f>IF('statement of marks'!ED92="","",'statement of marks'!ED92)</f>
        <v>10</v>
      </c>
      <c r="J2737" s="270">
        <f>IF('statement of marks'!EE92="","",'statement of marks'!EE92)</f>
        <v>5</v>
      </c>
      <c r="K2737" s="270">
        <f>IF('statement of marks'!EF92="","",'statement of marks'!EF92)</f>
        <v>5</v>
      </c>
      <c r="L2737" s="277">
        <f>IF('statement of marks'!EG92="","",'statement of marks'!EG92)</f>
        <v>10</v>
      </c>
      <c r="M2737" s="270">
        <f>IF('statement of marks'!EI92="","",'statement of marks'!EI92)</f>
        <v>50</v>
      </c>
      <c r="N2737" s="944"/>
      <c r="O2737" s="270">
        <f>IF('statement of marks'!EJ92="","",'statement of marks'!EJ92)</f>
        <v>20</v>
      </c>
      <c r="P2737" s="277">
        <f>IF('statement of marks'!EK92="","",'statement of marks'!EK92)</f>
        <v>70</v>
      </c>
      <c r="Q2737" s="278">
        <f>IF('statement of marks'!EL92="","",'statement of marks'!EL92)</f>
        <v>100</v>
      </c>
      <c r="R2737" s="270">
        <f>IF('statement of marks'!EM92="","",'statement of marks'!EM92)</f>
        <v>70</v>
      </c>
      <c r="S2737" s="944"/>
      <c r="T2737" s="270">
        <f>IF('statement of marks'!EN92="","",'statement of marks'!EN92)</f>
        <v>30</v>
      </c>
      <c r="U2737" s="277">
        <f>IF('statement of marks'!EO92="","",'statement of marks'!EO92)</f>
        <v>100</v>
      </c>
      <c r="V2737" s="279">
        <f>IF('statement of marks'!EP92="","",'statement of marks'!EP92)</f>
        <v>200</v>
      </c>
      <c r="W2737" s="270">
        <f>IF('statement of marks'!EQ92="","",'statement of marks'!EQ92)</f>
        <v>100</v>
      </c>
      <c r="X2737" s="271" t="str">
        <f>IF('statement of marks'!ER92="","",'statement of marks'!ER92)</f>
        <v>A</v>
      </c>
    </row>
    <row r="2738" spans="1:24" ht="15" customHeight="1">
      <c r="A2738" s="283"/>
      <c r="B2738" s="774" t="s">
        <v>173</v>
      </c>
      <c r="C2738" s="784"/>
      <c r="D2738" s="792" t="s">
        <v>168</v>
      </c>
      <c r="E2738" s="792"/>
      <c r="F2738" s="792"/>
      <c r="G2738" s="792" t="s">
        <v>169</v>
      </c>
      <c r="H2738" s="792"/>
      <c r="I2738" s="792"/>
      <c r="J2738" s="792" t="s">
        <v>178</v>
      </c>
      <c r="K2738" s="792"/>
      <c r="L2738" s="792"/>
      <c r="M2738" s="792" t="s">
        <v>170</v>
      </c>
      <c r="N2738" s="792"/>
      <c r="O2738" s="792"/>
      <c r="P2738" s="792"/>
      <c r="Q2738" s="792" t="s">
        <v>223</v>
      </c>
      <c r="R2738" s="792"/>
      <c r="S2738" s="792"/>
      <c r="T2738" s="792"/>
      <c r="U2738" s="280"/>
      <c r="V2738" s="792" t="s">
        <v>218</v>
      </c>
      <c r="W2738" s="792"/>
      <c r="X2738" s="827"/>
    </row>
    <row r="2739" spans="1:24" ht="15" customHeight="1">
      <c r="A2739" s="284"/>
      <c r="B2739" s="828" t="s">
        <v>167</v>
      </c>
      <c r="C2739" s="829"/>
      <c r="D2739" s="830">
        <f>IF('statement of marks'!EU$6="","",'statement of marks'!EU$6)</f>
        <v>20</v>
      </c>
      <c r="E2739" s="830"/>
      <c r="F2739" s="830"/>
      <c r="G2739" s="830">
        <f>IF('statement of marks'!EV$6="","",'statement of marks'!EV$6)</f>
        <v>20</v>
      </c>
      <c r="H2739" s="830"/>
      <c r="I2739" s="830"/>
      <c r="J2739" s="830">
        <f>IF('statement of marks'!EX$6="","",'statement of marks'!EX$6)</f>
        <v>20</v>
      </c>
      <c r="K2739" s="830"/>
      <c r="L2739" s="830"/>
      <c r="M2739" s="830">
        <f>IF('statement of marks'!EW$6="","",'statement of marks'!EW$6)</f>
        <v>20</v>
      </c>
      <c r="N2739" s="830"/>
      <c r="O2739" s="830"/>
      <c r="P2739" s="830"/>
      <c r="Q2739" s="830">
        <f>IF('statement of marks'!EY$6="","",'statement of marks'!EY$6)</f>
        <v>20</v>
      </c>
      <c r="R2739" s="830"/>
      <c r="S2739" s="830"/>
      <c r="T2739" s="830"/>
      <c r="U2739" s="289"/>
      <c r="V2739" s="272">
        <f>IF('statement of marks'!EZ$6="","",'statement of marks'!EZ$6)</f>
        <v>100</v>
      </c>
      <c r="W2739" s="272" t="s">
        <v>222</v>
      </c>
      <c r="X2739" s="276" t="s">
        <v>69</v>
      </c>
    </row>
    <row r="2740" spans="1:24" ht="15" customHeight="1">
      <c r="A2740" s="283"/>
      <c r="B2740" s="774" t="str">
        <f>IF('statement of marks'!$EU$3="","",'statement of marks'!$EU$3)</f>
        <v>WORK EXPERIENCE</v>
      </c>
      <c r="C2740" s="784"/>
      <c r="D2740" s="783">
        <f>IF('statement of marks'!EU92="","",'statement of marks'!EU92)</f>
        <v>20</v>
      </c>
      <c r="E2740" s="783"/>
      <c r="F2740" s="783"/>
      <c r="G2740" s="783">
        <f>IF('statement of marks'!EV92="","",'statement of marks'!EV92)</f>
        <v>20</v>
      </c>
      <c r="H2740" s="783"/>
      <c r="I2740" s="783"/>
      <c r="J2740" s="783">
        <f>IF('statement of marks'!EX92="","",'statement of marks'!EX92)</f>
        <v>20</v>
      </c>
      <c r="K2740" s="783"/>
      <c r="L2740" s="783"/>
      <c r="M2740" s="783">
        <f>IF('statement of marks'!EW92="","",'statement of marks'!EW92)</f>
        <v>20</v>
      </c>
      <c r="N2740" s="783"/>
      <c r="O2740" s="783"/>
      <c r="P2740" s="783"/>
      <c r="Q2740" s="783">
        <f>IF('statement of marks'!EY92="","",'statement of marks'!EY92)</f>
        <v>20</v>
      </c>
      <c r="R2740" s="783"/>
      <c r="S2740" s="783"/>
      <c r="T2740" s="783"/>
      <c r="U2740" s="280"/>
      <c r="V2740" s="280">
        <f>IF('statement of marks'!EZ92="","",'statement of marks'!EZ92)</f>
        <v>100</v>
      </c>
      <c r="W2740" s="280">
        <f>IF('statement of marks'!FA92="","",'statement of marks'!FA92)</f>
        <v>100</v>
      </c>
      <c r="X2740" s="281" t="str">
        <f>IF('statement of marks'!FB92="","",'statement of marks'!FB92)</f>
        <v>A</v>
      </c>
    </row>
    <row r="2741" spans="1:24" ht="15" customHeight="1">
      <c r="A2741" s="283"/>
      <c r="B2741" s="774" t="str">
        <f>IF('statement of marks'!$FE$3="","",'statement of marks'!$FE$3)</f>
        <v>ART EDUCATION</v>
      </c>
      <c r="C2741" s="784"/>
      <c r="D2741" s="783">
        <f>IF('statement of marks'!FE92="","",'statement of marks'!FE92)</f>
        <v>20</v>
      </c>
      <c r="E2741" s="783"/>
      <c r="F2741" s="783"/>
      <c r="G2741" s="783">
        <f>IF('statement of marks'!FF92="","",'statement of marks'!FF92)</f>
        <v>20</v>
      </c>
      <c r="H2741" s="783"/>
      <c r="I2741" s="783"/>
      <c r="J2741" s="783">
        <f>IF('statement of marks'!FH92="","",'statement of marks'!FH92)</f>
        <v>20</v>
      </c>
      <c r="K2741" s="783"/>
      <c r="L2741" s="783"/>
      <c r="M2741" s="783">
        <f>IF('statement of marks'!FG92="","",'statement of marks'!FG92)</f>
        <v>20</v>
      </c>
      <c r="N2741" s="783"/>
      <c r="O2741" s="783"/>
      <c r="P2741" s="783"/>
      <c r="Q2741" s="783">
        <f>IF('statement of marks'!FI92="","",'statement of marks'!FI92)</f>
        <v>20</v>
      </c>
      <c r="R2741" s="783"/>
      <c r="S2741" s="783"/>
      <c r="T2741" s="783"/>
      <c r="U2741" s="280"/>
      <c r="V2741" s="280">
        <f>IF('statement of marks'!FJ92="","",'statement of marks'!FJ92)</f>
        <v>100</v>
      </c>
      <c r="W2741" s="280">
        <f>IF('statement of marks'!FK92="","",'statement of marks'!FK92)</f>
        <v>100</v>
      </c>
      <c r="X2741" s="281" t="str">
        <f>IF('statement of marks'!FL92="","",'statement of marks'!FL92)</f>
        <v>A</v>
      </c>
    </row>
    <row r="2742" spans="1:24" ht="15" customHeight="1">
      <c r="A2742" s="283"/>
      <c r="B2742" s="774" t="str">
        <f>IF('statement of marks'!$FO$3="","",'statement of marks'!$FO$3)</f>
        <v>PHYSICIAL EDUCATION</v>
      </c>
      <c r="C2742" s="784"/>
      <c r="D2742" s="783">
        <f>IF('statement of marks'!FO92="","",'statement of marks'!FO92)</f>
        <v>20</v>
      </c>
      <c r="E2742" s="783"/>
      <c r="F2742" s="783"/>
      <c r="G2742" s="783">
        <f>IF('statement of marks'!FP92="","",'statement of marks'!FP92)</f>
        <v>20</v>
      </c>
      <c r="H2742" s="783"/>
      <c r="I2742" s="783"/>
      <c r="J2742" s="783">
        <f>IF('statement of marks'!FR92="","",'statement of marks'!FR92)</f>
        <v>20</v>
      </c>
      <c r="K2742" s="783"/>
      <c r="L2742" s="783"/>
      <c r="M2742" s="783">
        <f>IF('statement of marks'!FQ92="","",'statement of marks'!FQ92)</f>
        <v>20</v>
      </c>
      <c r="N2742" s="783"/>
      <c r="O2742" s="783"/>
      <c r="P2742" s="783"/>
      <c r="Q2742" s="783">
        <f>IF('statement of marks'!FS92="","",'statement of marks'!FS92)</f>
        <v>20</v>
      </c>
      <c r="R2742" s="783"/>
      <c r="S2742" s="783"/>
      <c r="T2742" s="783"/>
      <c r="U2742" s="280"/>
      <c r="V2742" s="280">
        <f>IF('statement of marks'!FT92="","",'statement of marks'!FT92)</f>
        <v>100</v>
      </c>
      <c r="W2742" s="280">
        <f>IF('statement of marks'!FU92="","",'statement of marks'!FU92)</f>
        <v>100</v>
      </c>
      <c r="X2742" s="281" t="str">
        <f>IF('statement of marks'!FV92="","",'statement of marks'!FV92)</f>
        <v>A</v>
      </c>
    </row>
    <row r="2743" spans="1:24" ht="15" customHeight="1">
      <c r="A2743" s="283"/>
      <c r="B2743" s="771" t="s">
        <v>174</v>
      </c>
      <c r="C2743" s="774"/>
      <c r="D2743" s="792" t="str">
        <f>details!$DZ$3</f>
        <v>AUGUST</v>
      </c>
      <c r="E2743" s="792"/>
      <c r="F2743" s="792"/>
      <c r="G2743" s="792" t="str">
        <f>details!$ED$3</f>
        <v>OCTOBER</v>
      </c>
      <c r="H2743" s="792"/>
      <c r="I2743" s="792"/>
      <c r="J2743" s="792" t="str">
        <f>details!$EL$3</f>
        <v>FEBURARY</v>
      </c>
      <c r="K2743" s="792"/>
      <c r="L2743" s="792"/>
      <c r="M2743" s="792" t="str">
        <f>details!$EH$3</f>
        <v>DECEMBER</v>
      </c>
      <c r="N2743" s="792"/>
      <c r="O2743" s="792"/>
      <c r="P2743" s="792"/>
      <c r="Q2743" s="792" t="str">
        <f>details!$EP$3</f>
        <v>GRAND TOAL</v>
      </c>
      <c r="R2743" s="792"/>
      <c r="S2743" s="792"/>
      <c r="T2743" s="792"/>
      <c r="U2743" s="759" t="s">
        <v>119</v>
      </c>
      <c r="V2743" s="760"/>
      <c r="W2743" s="760"/>
      <c r="X2743" s="761"/>
    </row>
    <row r="2744" spans="1:24" ht="15" customHeight="1">
      <c r="A2744" s="283"/>
      <c r="B2744" s="774" t="s">
        <v>176</v>
      </c>
      <c r="C2744" s="784"/>
      <c r="D2744" s="826" t="str">
        <f>IF(details!EA92="","",details!EA92)</f>
        <v/>
      </c>
      <c r="E2744" s="826"/>
      <c r="F2744" s="826"/>
      <c r="G2744" s="826" t="str">
        <f>IF(details!EE92="","",details!EE92)</f>
        <v/>
      </c>
      <c r="H2744" s="826"/>
      <c r="I2744" s="826"/>
      <c r="J2744" s="826" t="str">
        <f>IF(details!EM92="","",details!EM92)</f>
        <v/>
      </c>
      <c r="K2744" s="826"/>
      <c r="L2744" s="826"/>
      <c r="M2744" s="826" t="str">
        <f>IF(details!EI92="","",details!EI92)</f>
        <v/>
      </c>
      <c r="N2744" s="826"/>
      <c r="O2744" s="826"/>
      <c r="P2744" s="826"/>
      <c r="Q2744" s="826" t="str">
        <f>IF(details!EQ92="","",details!EQ92)</f>
        <v/>
      </c>
      <c r="R2744" s="826"/>
      <c r="S2744" s="826"/>
      <c r="T2744" s="826"/>
      <c r="U2744" s="762">
        <f>'statement of marks'!$HL$108</f>
        <v>45046</v>
      </c>
      <c r="V2744" s="763"/>
      <c r="W2744" s="763"/>
      <c r="X2744" s="764"/>
    </row>
    <row r="2745" spans="1:24" ht="15" customHeight="1">
      <c r="A2745" s="283"/>
      <c r="B2745" s="823" t="s">
        <v>175</v>
      </c>
      <c r="C2745" s="824"/>
      <c r="D2745" s="825" t="str">
        <f>IF(details!DZ92="","",details!DZ92)</f>
        <v/>
      </c>
      <c r="E2745" s="825"/>
      <c r="F2745" s="825"/>
      <c r="G2745" s="825" t="str">
        <f>IF(details!ED92="","",details!ED92)</f>
        <v/>
      </c>
      <c r="H2745" s="825"/>
      <c r="I2745" s="825"/>
      <c r="J2745" s="825" t="str">
        <f>IF(details!EL92="","",details!EL92)</f>
        <v/>
      </c>
      <c r="K2745" s="825"/>
      <c r="L2745" s="825"/>
      <c r="M2745" s="825" t="str">
        <f>IF(details!EH92="","",details!EH92)</f>
        <v/>
      </c>
      <c r="N2745" s="825"/>
      <c r="O2745" s="825"/>
      <c r="P2745" s="825"/>
      <c r="Q2745" s="825" t="str">
        <f>IF(details!EP92="","",details!EP92)</f>
        <v/>
      </c>
      <c r="R2745" s="825"/>
      <c r="S2745" s="825"/>
      <c r="T2745" s="825"/>
      <c r="U2745" s="759"/>
      <c r="V2745" s="760"/>
      <c r="W2745" s="760"/>
      <c r="X2745" s="761"/>
    </row>
    <row r="2746" spans="1:24" ht="15" customHeight="1">
      <c r="A2746" s="816"/>
      <c r="B2746" s="818" t="s">
        <v>235</v>
      </c>
      <c r="C2746" s="819"/>
      <c r="D2746" s="813" t="s">
        <v>190</v>
      </c>
      <c r="E2746" s="813"/>
      <c r="F2746" s="813"/>
      <c r="G2746" s="813" t="s">
        <v>191</v>
      </c>
      <c r="H2746" s="813"/>
      <c r="I2746" s="813"/>
      <c r="J2746" s="813" t="s">
        <v>148</v>
      </c>
      <c r="K2746" s="813"/>
      <c r="L2746" s="813"/>
      <c r="M2746" s="813" t="s">
        <v>224</v>
      </c>
      <c r="N2746" s="813"/>
      <c r="O2746" s="813"/>
      <c r="P2746" s="813"/>
      <c r="Q2746" s="822" t="s">
        <v>196</v>
      </c>
      <c r="R2746" s="822"/>
      <c r="S2746" s="822"/>
      <c r="T2746" s="822"/>
      <c r="U2746" s="813" t="s">
        <v>233</v>
      </c>
      <c r="V2746" s="813"/>
      <c r="W2746" s="813"/>
      <c r="X2746" s="815"/>
    </row>
    <row r="2747" spans="1:24" ht="15" customHeight="1">
      <c r="A2747" s="817"/>
      <c r="B2747" s="820"/>
      <c r="C2747" s="821"/>
      <c r="D2747" s="813">
        <f>'statement of marks'!HJ92</f>
        <v>1200</v>
      </c>
      <c r="E2747" s="813"/>
      <c r="F2747" s="813"/>
      <c r="G2747" s="813">
        <f>'statement of marks'!HK92</f>
        <v>1125</v>
      </c>
      <c r="H2747" s="813"/>
      <c r="I2747" s="813"/>
      <c r="J2747" s="814">
        <f>'statement of marks'!HL92</f>
        <v>93.75</v>
      </c>
      <c r="K2747" s="814"/>
      <c r="L2747" s="814"/>
      <c r="M2747" s="813" t="str">
        <f>'statement of marks'!HO92</f>
        <v>A</v>
      </c>
      <c r="N2747" s="813"/>
      <c r="O2747" s="813"/>
      <c r="P2747" s="813"/>
      <c r="Q2747" s="813">
        <f>'statement of marks'!HN92</f>
        <v>5.0000000000000018</v>
      </c>
      <c r="R2747" s="813"/>
      <c r="S2747" s="813"/>
      <c r="T2747" s="813"/>
      <c r="U2747" s="813" t="str">
        <f>'statement of marks'!HI92</f>
        <v>PASSED</v>
      </c>
      <c r="V2747" s="813"/>
      <c r="W2747" s="813"/>
      <c r="X2747" s="815"/>
    </row>
    <row r="2748" spans="1:24" ht="15" customHeight="1">
      <c r="A2748" s="283"/>
      <c r="B2748" s="811" t="s">
        <v>177</v>
      </c>
      <c r="C2748" s="812"/>
      <c r="D2748" s="792"/>
      <c r="E2748" s="792"/>
      <c r="F2748" s="792"/>
      <c r="G2748" s="792"/>
      <c r="H2748" s="792"/>
      <c r="I2748" s="792"/>
      <c r="J2748" s="792"/>
      <c r="K2748" s="792"/>
      <c r="L2748" s="792"/>
      <c r="M2748" s="792"/>
      <c r="N2748" s="792"/>
      <c r="O2748" s="792"/>
      <c r="P2748" s="792"/>
      <c r="Q2748" s="792"/>
      <c r="R2748" s="792"/>
      <c r="S2748" s="792"/>
      <c r="T2748" s="792"/>
      <c r="U2748" s="793"/>
      <c r="V2748" s="794"/>
      <c r="W2748" s="794"/>
      <c r="X2748" s="804"/>
    </row>
    <row r="2749" spans="1:24" ht="15" customHeight="1">
      <c r="A2749" s="283"/>
      <c r="B2749" s="809" t="s">
        <v>162</v>
      </c>
      <c r="C2749" s="810"/>
      <c r="D2749" s="792"/>
      <c r="E2749" s="792"/>
      <c r="F2749" s="792"/>
      <c r="G2749" s="792"/>
      <c r="H2749" s="792"/>
      <c r="I2749" s="792"/>
      <c r="J2749" s="792"/>
      <c r="K2749" s="792"/>
      <c r="L2749" s="792"/>
      <c r="M2749" s="792"/>
      <c r="N2749" s="792"/>
      <c r="O2749" s="792"/>
      <c r="P2749" s="792"/>
      <c r="Q2749" s="792"/>
      <c r="R2749" s="792"/>
      <c r="S2749" s="792"/>
      <c r="T2749" s="792"/>
      <c r="U2749" s="796"/>
      <c r="V2749" s="797"/>
      <c r="W2749" s="797"/>
      <c r="X2749" s="805"/>
    </row>
    <row r="2750" spans="1:24" ht="15" customHeight="1">
      <c r="A2750" s="283"/>
      <c r="B2750" s="811" t="s">
        <v>163</v>
      </c>
      <c r="C2750" s="812"/>
      <c r="D2750" s="792"/>
      <c r="E2750" s="792"/>
      <c r="F2750" s="792"/>
      <c r="G2750" s="792"/>
      <c r="H2750" s="792"/>
      <c r="I2750" s="792"/>
      <c r="J2750" s="792"/>
      <c r="K2750" s="792"/>
      <c r="L2750" s="792"/>
      <c r="M2750" s="792"/>
      <c r="N2750" s="792"/>
      <c r="O2750" s="792"/>
      <c r="P2750" s="792"/>
      <c r="Q2750" s="793" t="s">
        <v>225</v>
      </c>
      <c r="R2750" s="794"/>
      <c r="S2750" s="794"/>
      <c r="T2750" s="795"/>
      <c r="U2750" s="806"/>
      <c r="V2750" s="807"/>
      <c r="W2750" s="807"/>
      <c r="X2750" s="808"/>
    </row>
    <row r="2751" spans="1:24" ht="15" customHeight="1">
      <c r="A2751" s="283"/>
      <c r="B2751" s="802" t="s">
        <v>164</v>
      </c>
      <c r="C2751" s="803"/>
      <c r="D2751" s="792"/>
      <c r="E2751" s="792"/>
      <c r="F2751" s="792"/>
      <c r="G2751" s="792"/>
      <c r="H2751" s="792"/>
      <c r="I2751" s="792"/>
      <c r="J2751" s="792"/>
      <c r="K2751" s="792"/>
      <c r="L2751" s="792"/>
      <c r="M2751" s="792"/>
      <c r="N2751" s="792"/>
      <c r="O2751" s="792"/>
      <c r="P2751" s="792"/>
      <c r="Q2751" s="796"/>
      <c r="R2751" s="797"/>
      <c r="S2751" s="797"/>
      <c r="T2751" s="798"/>
      <c r="U2751" s="785" t="s">
        <v>164</v>
      </c>
      <c r="V2751" s="785"/>
      <c r="W2751" s="785"/>
      <c r="X2751" s="786"/>
    </row>
    <row r="2752" spans="1:24" ht="15" customHeight="1" thickBot="1">
      <c r="A2752" s="282"/>
      <c r="B2752" s="787" t="s">
        <v>226</v>
      </c>
      <c r="C2752" s="788"/>
      <c r="D2752" s="789"/>
      <c r="E2752" s="789"/>
      <c r="F2752" s="789"/>
      <c r="G2752" s="789"/>
      <c r="H2752" s="789"/>
      <c r="I2752" s="789"/>
      <c r="J2752" s="789"/>
      <c r="K2752" s="789"/>
      <c r="L2752" s="789"/>
      <c r="M2752" s="789"/>
      <c r="N2752" s="789"/>
      <c r="O2752" s="789"/>
      <c r="P2752" s="789"/>
      <c r="Q2752" s="799"/>
      <c r="R2752" s="800"/>
      <c r="S2752" s="800"/>
      <c r="T2752" s="801"/>
      <c r="U2752" s="790" t="s">
        <v>180</v>
      </c>
      <c r="V2752" s="790"/>
      <c r="W2752" s="790"/>
      <c r="X2752" s="791"/>
    </row>
    <row r="2753" spans="1:24" ht="15" customHeight="1">
      <c r="A2753" s="285"/>
      <c r="B2753" s="765" t="s">
        <v>179</v>
      </c>
      <c r="C2753" s="766"/>
      <c r="D2753" s="766"/>
      <c r="E2753" s="766"/>
      <c r="F2753" s="766"/>
      <c r="G2753" s="766"/>
      <c r="H2753" s="766"/>
      <c r="I2753" s="766"/>
      <c r="J2753" s="766"/>
      <c r="K2753" s="766"/>
      <c r="L2753" s="766"/>
      <c r="M2753" s="766"/>
      <c r="N2753" s="766"/>
      <c r="O2753" s="766"/>
      <c r="P2753" s="766"/>
      <c r="Q2753" s="766"/>
      <c r="R2753" s="766"/>
      <c r="S2753" s="766"/>
      <c r="T2753" s="766"/>
      <c r="U2753" s="766"/>
      <c r="V2753" s="766"/>
      <c r="W2753" s="766"/>
      <c r="X2753" s="767"/>
    </row>
    <row r="2754" spans="1:24" ht="15" customHeight="1">
      <c r="A2754" s="283"/>
      <c r="B2754" s="768" t="str">
        <f>IF('statement of marks'!$A$1="","",'statement of marks'!$A$1)</f>
        <v>GOVT. HR. SEC. SCHOOL, MARJEEVI, NIMBAHERA</v>
      </c>
      <c r="C2754" s="769"/>
      <c r="D2754" s="769"/>
      <c r="E2754" s="769"/>
      <c r="F2754" s="769"/>
      <c r="G2754" s="769"/>
      <c r="H2754" s="769"/>
      <c r="I2754" s="769"/>
      <c r="J2754" s="769"/>
      <c r="K2754" s="769"/>
      <c r="L2754" s="769"/>
      <c r="M2754" s="769"/>
      <c r="N2754" s="769"/>
      <c r="O2754" s="769"/>
      <c r="P2754" s="769"/>
      <c r="Q2754" s="769"/>
      <c r="R2754" s="769"/>
      <c r="S2754" s="769"/>
      <c r="T2754" s="769"/>
      <c r="U2754" s="769"/>
      <c r="V2754" s="769"/>
      <c r="W2754" s="769"/>
      <c r="X2754" s="770"/>
    </row>
    <row r="2755" spans="1:24" ht="15" customHeight="1">
      <c r="A2755" s="283"/>
      <c r="B2755" s="771" t="s">
        <v>118</v>
      </c>
      <c r="C2755" s="771"/>
      <c r="D2755" s="771" t="str">
        <f>IF('statement of marks'!$H$3="","",'statement of marks'!$H$3)</f>
        <v>2022-23</v>
      </c>
      <c r="E2755" s="771"/>
      <c r="F2755" s="771"/>
      <c r="G2755" s="771"/>
      <c r="H2755" s="771"/>
      <c r="I2755" s="771"/>
      <c r="J2755" s="771"/>
      <c r="K2755" s="771"/>
      <c r="L2755" s="771"/>
      <c r="M2755" s="771"/>
      <c r="N2755" s="771"/>
      <c r="O2755" s="771"/>
      <c r="P2755" s="771"/>
      <c r="Q2755" s="771"/>
      <c r="R2755" s="771"/>
      <c r="S2755" s="771"/>
      <c r="T2755" s="771"/>
      <c r="U2755" s="771"/>
      <c r="V2755" s="771"/>
      <c r="W2755" s="771"/>
      <c r="X2755" s="772"/>
    </row>
    <row r="2756" spans="1:24" ht="15" customHeight="1">
      <c r="A2756" s="283"/>
      <c r="B2756" s="771" t="s">
        <v>158</v>
      </c>
      <c r="C2756" s="771"/>
      <c r="D2756" s="771" t="str">
        <f>IF('statement of marks'!I93="","",'statement of marks'!I93)</f>
        <v>A87</v>
      </c>
      <c r="E2756" s="771"/>
      <c r="F2756" s="771"/>
      <c r="G2756" s="771"/>
      <c r="H2756" s="771"/>
      <c r="I2756" s="771"/>
      <c r="J2756" s="771"/>
      <c r="K2756" s="771"/>
      <c r="L2756" s="771"/>
      <c r="M2756" s="771"/>
      <c r="N2756" s="771"/>
      <c r="O2756" s="771"/>
      <c r="P2756" s="771"/>
      <c r="Q2756" s="771"/>
      <c r="R2756" s="771"/>
      <c r="S2756" s="771"/>
      <c r="T2756" s="771"/>
      <c r="U2756" s="771"/>
      <c r="V2756" s="771"/>
      <c r="W2756" s="771"/>
      <c r="X2756" s="772"/>
    </row>
    <row r="2757" spans="1:24" ht="15" customHeight="1">
      <c r="A2757" s="283"/>
      <c r="B2757" s="771" t="s">
        <v>20</v>
      </c>
      <c r="C2757" s="771"/>
      <c r="D2757" s="771" t="str">
        <f>IF('statement of marks'!J93="","",'statement of marks'!J93)</f>
        <v>B87</v>
      </c>
      <c r="E2757" s="771"/>
      <c r="F2757" s="771"/>
      <c r="G2757" s="771"/>
      <c r="H2757" s="771"/>
      <c r="I2757" s="771"/>
      <c r="J2757" s="771"/>
      <c r="K2757" s="771"/>
      <c r="L2757" s="771"/>
      <c r="M2757" s="771"/>
      <c r="N2757" s="771"/>
      <c r="O2757" s="771"/>
      <c r="P2757" s="771"/>
      <c r="Q2757" s="771"/>
      <c r="R2757" s="771"/>
      <c r="S2757" s="771"/>
      <c r="T2757" s="771"/>
      <c r="U2757" s="771"/>
      <c r="V2757" s="771"/>
      <c r="W2757" s="771"/>
      <c r="X2757" s="772"/>
    </row>
    <row r="2758" spans="1:24" ht="15" customHeight="1">
      <c r="A2758" s="283"/>
      <c r="B2758" s="773" t="s">
        <v>21</v>
      </c>
      <c r="C2758" s="773"/>
      <c r="D2758" s="773" t="str">
        <f>IF('statement of marks'!K93="","",'statement of marks'!K93)</f>
        <v>C87</v>
      </c>
      <c r="E2758" s="773"/>
      <c r="F2758" s="773"/>
      <c r="G2758" s="771"/>
      <c r="H2758" s="771"/>
      <c r="I2758" s="771"/>
      <c r="J2758" s="771"/>
      <c r="K2758" s="771"/>
      <c r="L2758" s="771"/>
      <c r="M2758" s="771"/>
      <c r="N2758" s="771"/>
      <c r="O2758" s="771"/>
      <c r="P2758" s="771"/>
      <c r="Q2758" s="771"/>
      <c r="R2758" s="771"/>
      <c r="S2758" s="771"/>
      <c r="T2758" s="771"/>
      <c r="U2758" s="771"/>
      <c r="V2758" s="771"/>
      <c r="W2758" s="771"/>
      <c r="X2758" s="772"/>
    </row>
    <row r="2759" spans="1:24" ht="15" customHeight="1">
      <c r="A2759" s="283"/>
      <c r="B2759" s="771" t="s">
        <v>159</v>
      </c>
      <c r="C2759" s="771"/>
      <c r="D2759" s="771" t="str">
        <f>IF('statement of marks'!$G$3="","",'statement of marks'!$G$3)</f>
        <v>6 A</v>
      </c>
      <c r="E2759" s="771"/>
      <c r="F2759" s="774"/>
      <c r="G2759" s="775" t="s">
        <v>160</v>
      </c>
      <c r="H2759" s="775"/>
      <c r="I2759" s="775"/>
      <c r="J2759" s="775">
        <f>IF('statement of marks'!D93="","",'statement of marks'!D93)</f>
        <v>887</v>
      </c>
      <c r="K2759" s="775"/>
      <c r="L2759" s="775"/>
      <c r="M2759" s="776" t="s">
        <v>79</v>
      </c>
      <c r="N2759" s="938"/>
      <c r="O2759" s="775"/>
      <c r="P2759" s="775"/>
      <c r="Q2759" s="775" t="str">
        <f>IF('statement of marks'!F93="","",'statement of marks'!F93)</f>
        <v/>
      </c>
      <c r="R2759" s="775"/>
      <c r="S2759" s="775"/>
      <c r="T2759" s="777"/>
      <c r="U2759" s="778" t="str">
        <f>IF('statement of marks'!$I$3="","",'statement of marks'!$I$3)</f>
        <v>SCHOOL DISE CODE</v>
      </c>
      <c r="V2759" s="779"/>
      <c r="W2759" s="779"/>
      <c r="X2759" s="780"/>
    </row>
    <row r="2760" spans="1:24" ht="15" customHeight="1">
      <c r="A2760" s="283"/>
      <c r="B2760" s="263" t="s">
        <v>172</v>
      </c>
      <c r="C2760" s="264"/>
      <c r="D2760" s="781" t="str">
        <f>IF('statement of marks'!G93="","",'statement of marks'!G93)</f>
        <v/>
      </c>
      <c r="E2760" s="782"/>
      <c r="F2760" s="782"/>
      <c r="G2760" s="834" t="str">
        <f>IF('statement of marks'!H93="","",'statement of marks'!H93)</f>
        <v/>
      </c>
      <c r="H2760" s="834"/>
      <c r="I2760" s="834"/>
      <c r="J2760" s="834"/>
      <c r="K2760" s="834"/>
      <c r="L2760" s="834"/>
      <c r="M2760" s="834"/>
      <c r="N2760" s="834"/>
      <c r="O2760" s="834"/>
      <c r="P2760" s="834"/>
      <c r="Q2760" s="834"/>
      <c r="R2760" s="834"/>
      <c r="S2760" s="834"/>
      <c r="T2760" s="835"/>
      <c r="U2760" s="774" t="str">
        <f>IF('statement of marks'!$J$3="","",'statement of marks'!$J$3)</f>
        <v>08291009401</v>
      </c>
      <c r="V2760" s="784"/>
      <c r="W2760" s="784"/>
      <c r="X2760" s="836"/>
    </row>
    <row r="2761" spans="1:24" ht="15" customHeight="1">
      <c r="A2761" s="283"/>
      <c r="B2761" s="265" t="s">
        <v>161</v>
      </c>
      <c r="C2761" s="266" t="s">
        <v>166</v>
      </c>
      <c r="D2761" s="837" t="s">
        <v>168</v>
      </c>
      <c r="E2761" s="837"/>
      <c r="F2761" s="837"/>
      <c r="G2761" s="837" t="s">
        <v>169</v>
      </c>
      <c r="H2761" s="837"/>
      <c r="I2761" s="837"/>
      <c r="J2761" s="837" t="s">
        <v>170</v>
      </c>
      <c r="K2761" s="837"/>
      <c r="L2761" s="837"/>
      <c r="M2761" s="838" t="s">
        <v>171</v>
      </c>
      <c r="N2761" s="838"/>
      <c r="O2761" s="838"/>
      <c r="P2761" s="838"/>
      <c r="Q2761" s="839" t="s">
        <v>217</v>
      </c>
      <c r="R2761" s="841" t="s">
        <v>91</v>
      </c>
      <c r="S2761" s="841"/>
      <c r="T2761" s="841"/>
      <c r="U2761" s="842"/>
      <c r="V2761" s="783" t="s">
        <v>218</v>
      </c>
      <c r="W2761" s="783"/>
      <c r="X2761" s="831"/>
    </row>
    <row r="2762" spans="1:24" ht="15" customHeight="1">
      <c r="A2762" s="283"/>
      <c r="B2762" s="265"/>
      <c r="C2762" s="266"/>
      <c r="D2762" s="267" t="s">
        <v>219</v>
      </c>
      <c r="E2762" s="267" t="s">
        <v>220</v>
      </c>
      <c r="F2762" s="268" t="s">
        <v>221</v>
      </c>
      <c r="G2762" s="267" t="s">
        <v>219</v>
      </c>
      <c r="H2762" s="267" t="s">
        <v>220</v>
      </c>
      <c r="I2762" s="268" t="s">
        <v>221</v>
      </c>
      <c r="J2762" s="267" t="s">
        <v>219</v>
      </c>
      <c r="K2762" s="267" t="s">
        <v>220</v>
      </c>
      <c r="L2762" s="268" t="s">
        <v>221</v>
      </c>
      <c r="M2762" s="267" t="s">
        <v>219</v>
      </c>
      <c r="N2762" s="943" t="s">
        <v>332</v>
      </c>
      <c r="O2762" s="267" t="s">
        <v>220</v>
      </c>
      <c r="P2762" s="268" t="s">
        <v>221</v>
      </c>
      <c r="Q2762" s="840"/>
      <c r="R2762" s="267" t="s">
        <v>219</v>
      </c>
      <c r="S2762" s="943" t="s">
        <v>332</v>
      </c>
      <c r="T2762" s="267" t="s">
        <v>220</v>
      </c>
      <c r="U2762" s="268" t="s">
        <v>221</v>
      </c>
      <c r="V2762" s="269" t="s">
        <v>26</v>
      </c>
      <c r="W2762" s="270" t="s">
        <v>222</v>
      </c>
      <c r="X2762" s="271" t="s">
        <v>69</v>
      </c>
    </row>
    <row r="2763" spans="1:24" ht="15" customHeight="1">
      <c r="A2763" s="284"/>
      <c r="B2763" s="832" t="s">
        <v>167</v>
      </c>
      <c r="C2763" s="833"/>
      <c r="D2763" s="272">
        <f>IF('statement of marks'!L$6="","",'statement of marks'!L$6)</f>
        <v>5</v>
      </c>
      <c r="E2763" s="272">
        <f>IF('statement of marks'!M$6="","",'statement of marks'!M$6)</f>
        <v>5</v>
      </c>
      <c r="F2763" s="273">
        <f>IF('statement of marks'!N$6="","",'statement of marks'!N$6)</f>
        <v>10</v>
      </c>
      <c r="G2763" s="272">
        <f>IF('statement of marks'!O$6="","",'statement of marks'!O$6)</f>
        <v>5</v>
      </c>
      <c r="H2763" s="272">
        <f>IF('statement of marks'!P$6="","",'statement of marks'!P$6)</f>
        <v>5</v>
      </c>
      <c r="I2763" s="273">
        <f>IF('statement of marks'!Q$6="","",'statement of marks'!Q$6)</f>
        <v>10</v>
      </c>
      <c r="J2763" s="272">
        <f>IF('statement of marks'!R$6="","",'statement of marks'!R$6)</f>
        <v>5</v>
      </c>
      <c r="K2763" s="272">
        <f>IF('statement of marks'!S$6="","",'statement of marks'!S$6)</f>
        <v>5</v>
      </c>
      <c r="L2763" s="273">
        <f>IF('statement of marks'!T$6="","",'statement of marks'!T$6)</f>
        <v>10</v>
      </c>
      <c r="M2763" s="272">
        <f>IF('statement of marks'!V$6="","",'statement of marks'!V$6)</f>
        <v>30</v>
      </c>
      <c r="N2763" s="944">
        <f>IF('statement of marks'!W$6="","",'statement of marks'!W$6)</f>
        <v>30</v>
      </c>
      <c r="O2763" s="272">
        <f>IF('statement of marks'!X$6="","",'statement of marks'!X$6)</f>
        <v>10</v>
      </c>
      <c r="P2763" s="273">
        <f>IF('statement of marks'!Y$6="","",'statement of marks'!Y$6)</f>
        <v>70</v>
      </c>
      <c r="Q2763" s="274">
        <f>IF('statement of marks'!Z$6="","",'statement of marks'!Z$6)</f>
        <v>100</v>
      </c>
      <c r="R2763" s="272">
        <f>IF('statement of marks'!AA$6="","",'statement of marks'!AA$6)</f>
        <v>40</v>
      </c>
      <c r="S2763" s="944">
        <f>IF('statement of marks'!AB$6="","",'statement of marks'!AB$6)</f>
        <v>40</v>
      </c>
      <c r="T2763" s="272">
        <f>IF('statement of marks'!AC$6="","",'statement of marks'!AC$6)</f>
        <v>20</v>
      </c>
      <c r="U2763" s="273">
        <f>IF('statement of marks'!AD$6="","",'statement of marks'!AD$6)</f>
        <v>100</v>
      </c>
      <c r="V2763" s="275">
        <f>IF('statement of marks'!AE$6="","",'statement of marks'!AE$6)</f>
        <v>200</v>
      </c>
      <c r="W2763" s="272" t="str">
        <f>IF('statement of marks'!AF$6="","",'statement of marks'!AF$6)</f>
        <v/>
      </c>
      <c r="X2763" s="276" t="str">
        <f>IF('statement of marks'!AG$6="","",'statement of marks'!AG$6)</f>
        <v/>
      </c>
    </row>
    <row r="2764" spans="1:24" ht="15" customHeight="1">
      <c r="A2764" s="283"/>
      <c r="B2764" s="774" t="str">
        <f>IF('statement of marks'!$L$3="","",'statement of marks'!$L$3)</f>
        <v>HINDI</v>
      </c>
      <c r="C2764" s="784"/>
      <c r="D2764" s="270">
        <f>IF('statement of marks'!L93="","",'statement of marks'!L93)</f>
        <v>5</v>
      </c>
      <c r="E2764" s="270">
        <f>IF('statement of marks'!M93="","",'statement of marks'!M93)</f>
        <v>5</v>
      </c>
      <c r="F2764" s="277">
        <f>IF('statement of marks'!N93="","",'statement of marks'!N93)</f>
        <v>10</v>
      </c>
      <c r="G2764" s="270">
        <f>IF('statement of marks'!O93="","",'statement of marks'!O93)</f>
        <v>5</v>
      </c>
      <c r="H2764" s="270">
        <f>IF('statement of marks'!P93="","",'statement of marks'!P93)</f>
        <v>5</v>
      </c>
      <c r="I2764" s="277">
        <f>IF('statement of marks'!Q93="","",'statement of marks'!Q93)</f>
        <v>10</v>
      </c>
      <c r="J2764" s="270">
        <f>IF('statement of marks'!R93="","",'statement of marks'!R93)</f>
        <v>5</v>
      </c>
      <c r="K2764" s="270">
        <f>IF('statement of marks'!S93="","",'statement of marks'!S93)</f>
        <v>5</v>
      </c>
      <c r="L2764" s="277">
        <f>IF('statement of marks'!T93="","",'statement of marks'!T93)</f>
        <v>10</v>
      </c>
      <c r="M2764" s="270">
        <f>IF('statement of marks'!V93="","",'statement of marks'!V93)</f>
        <v>24</v>
      </c>
      <c r="N2764" s="944">
        <f>IF('statement of marks'!W93="","",'statement of marks'!W93)</f>
        <v>24</v>
      </c>
      <c r="O2764" s="270">
        <f>IF('statement of marks'!X93="","",'statement of marks'!X93)</f>
        <v>4</v>
      </c>
      <c r="P2764" s="277">
        <f>IF('statement of marks'!Y93="","",'statement of marks'!Y93)</f>
        <v>52</v>
      </c>
      <c r="Q2764" s="278">
        <f>IF('statement of marks'!Z93="","",'statement of marks'!Z93)</f>
        <v>82</v>
      </c>
      <c r="R2764" s="270">
        <f>IF('statement of marks'!AA93="","",'statement of marks'!AA93)</f>
        <v>34</v>
      </c>
      <c r="S2764" s="944">
        <f>IF('statement of marks'!AB93="","",'statement of marks'!AB93)</f>
        <v>34</v>
      </c>
      <c r="T2764" s="270">
        <f>IF('statement of marks'!AC93="","",'statement of marks'!AC93)</f>
        <v>20</v>
      </c>
      <c r="U2764" s="277">
        <f>IF('statement of marks'!AD93="","",'statement of marks'!AD93)</f>
        <v>88</v>
      </c>
      <c r="V2764" s="279">
        <f>IF('statement of marks'!AE93="","",'statement of marks'!AE93)</f>
        <v>170</v>
      </c>
      <c r="W2764" s="270">
        <f>IF('statement of marks'!AF93="","",'statement of marks'!AF93)</f>
        <v>85</v>
      </c>
      <c r="X2764" s="271" t="str">
        <f>IF('statement of marks'!AG93="","",'statement of marks'!AG93)</f>
        <v>B</v>
      </c>
    </row>
    <row r="2765" spans="1:24" ht="15" customHeight="1">
      <c r="A2765" s="283"/>
      <c r="B2765" s="774" t="str">
        <f>IF('statement of marks'!$AJ$3="","",'statement of marks'!$AJ$3)</f>
        <v>ENGLISH</v>
      </c>
      <c r="C2765" s="784"/>
      <c r="D2765" s="270">
        <f>IF('statement of marks'!AJ93="","",'statement of marks'!AJ93)</f>
        <v>5</v>
      </c>
      <c r="E2765" s="270">
        <f>IF('statement of marks'!AK93="","",'statement of marks'!AK93)</f>
        <v>5</v>
      </c>
      <c r="F2765" s="277">
        <f>IF('statement of marks'!AL93="","",'statement of marks'!AL93)</f>
        <v>10</v>
      </c>
      <c r="G2765" s="270">
        <f>IF('statement of marks'!AM93="","",'statement of marks'!AM93)</f>
        <v>5</v>
      </c>
      <c r="H2765" s="270">
        <f>IF('statement of marks'!AN93="","",'statement of marks'!AN93)</f>
        <v>5</v>
      </c>
      <c r="I2765" s="277">
        <f>IF('statement of marks'!AO93="","",'statement of marks'!AO93)</f>
        <v>10</v>
      </c>
      <c r="J2765" s="270">
        <f>IF('statement of marks'!AP93="","",'statement of marks'!AP93)</f>
        <v>5</v>
      </c>
      <c r="K2765" s="270">
        <f>IF('statement of marks'!AQ93="","",'statement of marks'!AQ93)</f>
        <v>5</v>
      </c>
      <c r="L2765" s="277">
        <f>IF('statement of marks'!AR93="","",'statement of marks'!AR93)</f>
        <v>10</v>
      </c>
      <c r="M2765" s="270">
        <f>IF('statement of marks'!AT93="","",'statement of marks'!AT93)</f>
        <v>24</v>
      </c>
      <c r="N2765" s="944">
        <f>IF('statement of marks'!AU93="","",'statement of marks'!AU93)</f>
        <v>24</v>
      </c>
      <c r="O2765" s="270">
        <f>IF('statement of marks'!AV93="","",'statement of marks'!AV93)</f>
        <v>4</v>
      </c>
      <c r="P2765" s="277">
        <f>IF('statement of marks'!AW93="","",'statement of marks'!AW93)</f>
        <v>52</v>
      </c>
      <c r="Q2765" s="278">
        <f>IF('statement of marks'!AX93="","",'statement of marks'!AX93)</f>
        <v>82</v>
      </c>
      <c r="R2765" s="270">
        <f>IF('statement of marks'!AY93="","",'statement of marks'!AY93)</f>
        <v>34</v>
      </c>
      <c r="S2765" s="944">
        <f>IF('statement of marks'!AZ93="","",'statement of marks'!AZ93)</f>
        <v>34</v>
      </c>
      <c r="T2765" s="270">
        <f>IF('statement of marks'!BA93="","",'statement of marks'!BA93)</f>
        <v>20</v>
      </c>
      <c r="U2765" s="277">
        <f>IF('statement of marks'!BB93="","",'statement of marks'!BB93)</f>
        <v>88</v>
      </c>
      <c r="V2765" s="279">
        <f>IF('statement of marks'!BC93="","",'statement of marks'!BC93)</f>
        <v>170</v>
      </c>
      <c r="W2765" s="270">
        <f>IF('statement of marks'!BD93="","",'statement of marks'!BD93)</f>
        <v>85</v>
      </c>
      <c r="X2765" s="271" t="str">
        <f>IF('statement of marks'!BE93="","",'statement of marks'!BE93)</f>
        <v>B</v>
      </c>
    </row>
    <row r="2766" spans="1:24" ht="15" customHeight="1">
      <c r="A2766" s="283"/>
      <c r="B2766" s="774" t="str">
        <f>IF('statement of marks'!BH93="s","SANSKRIT",IF('statement of marks'!BH93="u","URDU",IF('statement of marks'!BH93="g","GUJRATI",IF('statement of marks'!BH93="p","PUNJABI",IF('statement of marks'!BH93="sd","fla/kh","THIRD LANGUAGE")))))</f>
        <v>SANSKRIT</v>
      </c>
      <c r="C2766" s="784"/>
      <c r="D2766" s="270">
        <f>IF('statement of marks'!BI93="","",'statement of marks'!BI93)</f>
        <v>5</v>
      </c>
      <c r="E2766" s="270">
        <f>IF('statement of marks'!BJ93="","",'statement of marks'!BJ93)</f>
        <v>5</v>
      </c>
      <c r="F2766" s="277">
        <f>IF('statement of marks'!BK93="","",'statement of marks'!BK93)</f>
        <v>10</v>
      </c>
      <c r="G2766" s="270">
        <f>IF('statement of marks'!BL93="","",'statement of marks'!BL93)</f>
        <v>5</v>
      </c>
      <c r="H2766" s="270">
        <f>IF('statement of marks'!BM93="","",'statement of marks'!BM93)</f>
        <v>5</v>
      </c>
      <c r="I2766" s="277">
        <f>IF('statement of marks'!BN93="","",'statement of marks'!BN93)</f>
        <v>10</v>
      </c>
      <c r="J2766" s="270">
        <f>IF('statement of marks'!BO93="","",'statement of marks'!BO93)</f>
        <v>5</v>
      </c>
      <c r="K2766" s="270">
        <f>IF('statement of marks'!BP93="","",'statement of marks'!BP93)</f>
        <v>5</v>
      </c>
      <c r="L2766" s="277">
        <f>IF('statement of marks'!BQ93="","",'statement of marks'!BQ93)</f>
        <v>10</v>
      </c>
      <c r="M2766" s="270">
        <f>IF('statement of marks'!BS93="","",'statement of marks'!BS93)</f>
        <v>50</v>
      </c>
      <c r="N2766" s="944"/>
      <c r="O2766" s="270">
        <f>IF('statement of marks'!BT93="","",'statement of marks'!BT93)</f>
        <v>20</v>
      </c>
      <c r="P2766" s="277">
        <f>IF('statement of marks'!BU93="","",'statement of marks'!BU93)</f>
        <v>70</v>
      </c>
      <c r="Q2766" s="278">
        <f>IF('statement of marks'!BV93="","",'statement of marks'!BV93)</f>
        <v>100</v>
      </c>
      <c r="R2766" s="270">
        <f>IF('statement of marks'!BW93="","",'statement of marks'!BW93)</f>
        <v>70</v>
      </c>
      <c r="S2766" s="944"/>
      <c r="T2766" s="270">
        <f>IF('statement of marks'!BX93="","",'statement of marks'!BX93)</f>
        <v>30</v>
      </c>
      <c r="U2766" s="277">
        <f>IF('statement of marks'!BY93="","",'statement of marks'!BY93)</f>
        <v>100</v>
      </c>
      <c r="V2766" s="279">
        <f>IF('statement of marks'!BZ93="","",'statement of marks'!BZ93)</f>
        <v>200</v>
      </c>
      <c r="W2766" s="270">
        <f>IF('statement of marks'!CA93="","",'statement of marks'!CA93)</f>
        <v>100</v>
      </c>
      <c r="X2766" s="271" t="str">
        <f>IF('statement of marks'!CB93="","",'statement of marks'!CB93)</f>
        <v>A</v>
      </c>
    </row>
    <row r="2767" spans="1:24" ht="15" customHeight="1">
      <c r="A2767" s="283"/>
      <c r="B2767" s="774" t="str">
        <f>IF('statement of marks'!$CE$3="","",'statement of marks'!$CE$3)</f>
        <v>MATHEMATICS</v>
      </c>
      <c r="C2767" s="784"/>
      <c r="D2767" s="270">
        <f>IF('statement of marks'!CE93="","",'statement of marks'!CE93)</f>
        <v>5</v>
      </c>
      <c r="E2767" s="270">
        <f>IF('statement of marks'!CF93="","",'statement of marks'!CF93)</f>
        <v>5</v>
      </c>
      <c r="F2767" s="277">
        <f>IF('statement of marks'!CG93="","",'statement of marks'!CG93)</f>
        <v>10</v>
      </c>
      <c r="G2767" s="270">
        <f>IF('statement of marks'!CH93="","",'statement of marks'!CH93)</f>
        <v>5</v>
      </c>
      <c r="H2767" s="270">
        <f>IF('statement of marks'!CI93="","",'statement of marks'!CI93)</f>
        <v>5</v>
      </c>
      <c r="I2767" s="277">
        <f>IF('statement of marks'!CJ93="","",'statement of marks'!CJ93)</f>
        <v>10</v>
      </c>
      <c r="J2767" s="270">
        <f>IF('statement of marks'!CK93="","",'statement of marks'!CK93)</f>
        <v>5</v>
      </c>
      <c r="K2767" s="270">
        <f>IF('statement of marks'!CL93="","",'statement of marks'!CL93)</f>
        <v>5</v>
      </c>
      <c r="L2767" s="277">
        <f>IF('statement of marks'!CM93="","",'statement of marks'!CM93)</f>
        <v>10</v>
      </c>
      <c r="M2767" s="270">
        <f>IF('statement of marks'!CO93="","",'statement of marks'!CO93)</f>
        <v>24</v>
      </c>
      <c r="N2767" s="944">
        <f>IF('statement of marks'!CP93="","",'statement of marks'!CP93)</f>
        <v>24</v>
      </c>
      <c r="O2767" s="270">
        <f>IF('statement of marks'!CQ93="","",'statement of marks'!CQ93)</f>
        <v>4</v>
      </c>
      <c r="P2767" s="277">
        <f>IF('statement of marks'!CR93="","",'statement of marks'!CR93)</f>
        <v>52</v>
      </c>
      <c r="Q2767" s="278">
        <f>IF('statement of marks'!CS93="","",'statement of marks'!CS93)</f>
        <v>82</v>
      </c>
      <c r="R2767" s="270">
        <f>IF('statement of marks'!CT93="","",'statement of marks'!CT93)</f>
        <v>34</v>
      </c>
      <c r="S2767" s="944">
        <f>IF('statement of marks'!CU93="","",'statement of marks'!CU93)</f>
        <v>34</v>
      </c>
      <c r="T2767" s="270">
        <f>IF('statement of marks'!CV93="","",'statement of marks'!CV93)</f>
        <v>20</v>
      </c>
      <c r="U2767" s="277">
        <f>IF('statement of marks'!CW93="","",'statement of marks'!CW93)</f>
        <v>88</v>
      </c>
      <c r="V2767" s="279">
        <f>IF('statement of marks'!CX93="","",'statement of marks'!CX93)</f>
        <v>170</v>
      </c>
      <c r="W2767" s="270">
        <f>IF('statement of marks'!CY93="","",'statement of marks'!CY93)</f>
        <v>85</v>
      </c>
      <c r="X2767" s="271" t="str">
        <f>IF('statement of marks'!CZ93="","",'statement of marks'!CZ93)</f>
        <v>B</v>
      </c>
    </row>
    <row r="2768" spans="1:24" ht="15" customHeight="1">
      <c r="A2768" s="283"/>
      <c r="B2768" s="774" t="str">
        <f>IF('statement of marks'!$DC$3="","",'statement of marks'!$DC$3)</f>
        <v>SCIENCE</v>
      </c>
      <c r="C2768" s="784"/>
      <c r="D2768" s="270">
        <f>IF('statement of marks'!DC93="","",'statement of marks'!DC93)</f>
        <v>5</v>
      </c>
      <c r="E2768" s="270">
        <f>IF('statement of marks'!DD93="","",'statement of marks'!DD93)</f>
        <v>5</v>
      </c>
      <c r="F2768" s="277">
        <f>IF('statement of marks'!DE93="","",'statement of marks'!DE93)</f>
        <v>10</v>
      </c>
      <c r="G2768" s="270">
        <f>IF('statement of marks'!DF93="","",'statement of marks'!DF93)</f>
        <v>5</v>
      </c>
      <c r="H2768" s="270">
        <f>IF('statement of marks'!DG93="","",'statement of marks'!DG93)</f>
        <v>5</v>
      </c>
      <c r="I2768" s="277">
        <f>IF('statement of marks'!DH93="","",'statement of marks'!DH93)</f>
        <v>10</v>
      </c>
      <c r="J2768" s="270">
        <f>IF('statement of marks'!DI93="","",'statement of marks'!DI93)</f>
        <v>5</v>
      </c>
      <c r="K2768" s="270">
        <f>IF('statement of marks'!DJ93="","",'statement of marks'!DJ93)</f>
        <v>5</v>
      </c>
      <c r="L2768" s="277">
        <f>IF('statement of marks'!DK93="","",'statement of marks'!DK93)</f>
        <v>10</v>
      </c>
      <c r="M2768" s="270">
        <f>IF('statement of marks'!DM93="","",'statement of marks'!DM93)</f>
        <v>50</v>
      </c>
      <c r="N2768" s="944"/>
      <c r="O2768" s="270">
        <f>IF('statement of marks'!DN93="","",'statement of marks'!DN93)</f>
        <v>20</v>
      </c>
      <c r="P2768" s="277">
        <f>IF('statement of marks'!DO93="","",'statement of marks'!DO93)</f>
        <v>70</v>
      </c>
      <c r="Q2768" s="278">
        <f>IF('statement of marks'!DP93="","",'statement of marks'!DP93)</f>
        <v>100</v>
      </c>
      <c r="R2768" s="270">
        <f>IF('statement of marks'!DQ93="","",'statement of marks'!DQ93)</f>
        <v>70</v>
      </c>
      <c r="S2768" s="944"/>
      <c r="T2768" s="270">
        <f>IF('statement of marks'!DR93="","",'statement of marks'!DR93)</f>
        <v>30</v>
      </c>
      <c r="U2768" s="277">
        <f>IF('statement of marks'!DS93="","",'statement of marks'!DS93)</f>
        <v>100</v>
      </c>
      <c r="V2768" s="279">
        <f>IF('statement of marks'!DT93="","",'statement of marks'!DT93)</f>
        <v>200</v>
      </c>
      <c r="W2768" s="270">
        <f>IF('statement of marks'!DU93="","",'statement of marks'!DU93)</f>
        <v>100</v>
      </c>
      <c r="X2768" s="271" t="str">
        <f>IF('statement of marks'!DV93="","",'statement of marks'!DV93)</f>
        <v>A</v>
      </c>
    </row>
    <row r="2769" spans="1:24" ht="15" customHeight="1">
      <c r="A2769" s="283"/>
      <c r="B2769" s="774" t="str">
        <f>IF('statement of marks'!$DY$3="","",'statement of marks'!$DY$3)</f>
        <v>SOCIAL STUDIES</v>
      </c>
      <c r="C2769" s="784"/>
      <c r="D2769" s="270">
        <f>IF('statement of marks'!DY93="","",'statement of marks'!DY93)</f>
        <v>5</v>
      </c>
      <c r="E2769" s="270">
        <f>IF('statement of marks'!DZ93="","",'statement of marks'!DZ93)</f>
        <v>5</v>
      </c>
      <c r="F2769" s="277">
        <f>IF('statement of marks'!EA93="","",'statement of marks'!EA93)</f>
        <v>10</v>
      </c>
      <c r="G2769" s="270">
        <f>IF('statement of marks'!EB93="","",'statement of marks'!EB93)</f>
        <v>5</v>
      </c>
      <c r="H2769" s="270">
        <f>IF('statement of marks'!EC93="","",'statement of marks'!EC93)</f>
        <v>5</v>
      </c>
      <c r="I2769" s="277">
        <f>IF('statement of marks'!ED93="","",'statement of marks'!ED93)</f>
        <v>10</v>
      </c>
      <c r="J2769" s="270">
        <f>IF('statement of marks'!EE93="","",'statement of marks'!EE93)</f>
        <v>5</v>
      </c>
      <c r="K2769" s="270">
        <f>IF('statement of marks'!EF93="","",'statement of marks'!EF93)</f>
        <v>5</v>
      </c>
      <c r="L2769" s="277">
        <f>IF('statement of marks'!EG93="","",'statement of marks'!EG93)</f>
        <v>10</v>
      </c>
      <c r="M2769" s="270">
        <f>IF('statement of marks'!EI93="","",'statement of marks'!EI93)</f>
        <v>50</v>
      </c>
      <c r="N2769" s="944"/>
      <c r="O2769" s="270">
        <f>IF('statement of marks'!EJ93="","",'statement of marks'!EJ93)</f>
        <v>20</v>
      </c>
      <c r="P2769" s="277">
        <f>IF('statement of marks'!EK93="","",'statement of marks'!EK93)</f>
        <v>70</v>
      </c>
      <c r="Q2769" s="278">
        <f>IF('statement of marks'!EL93="","",'statement of marks'!EL93)</f>
        <v>100</v>
      </c>
      <c r="R2769" s="270">
        <f>IF('statement of marks'!EM93="","",'statement of marks'!EM93)</f>
        <v>70</v>
      </c>
      <c r="S2769" s="944"/>
      <c r="T2769" s="270">
        <f>IF('statement of marks'!EN93="","",'statement of marks'!EN93)</f>
        <v>30</v>
      </c>
      <c r="U2769" s="277">
        <f>IF('statement of marks'!EO93="","",'statement of marks'!EO93)</f>
        <v>100</v>
      </c>
      <c r="V2769" s="279">
        <f>IF('statement of marks'!EP93="","",'statement of marks'!EP93)</f>
        <v>200</v>
      </c>
      <c r="W2769" s="270">
        <f>IF('statement of marks'!EQ93="","",'statement of marks'!EQ93)</f>
        <v>100</v>
      </c>
      <c r="X2769" s="271" t="str">
        <f>IF('statement of marks'!ER93="","",'statement of marks'!ER93)</f>
        <v>A</v>
      </c>
    </row>
    <row r="2770" spans="1:24" ht="15" customHeight="1">
      <c r="A2770" s="283"/>
      <c r="B2770" s="774" t="s">
        <v>173</v>
      </c>
      <c r="C2770" s="784"/>
      <c r="D2770" s="792" t="s">
        <v>168</v>
      </c>
      <c r="E2770" s="792"/>
      <c r="F2770" s="792"/>
      <c r="G2770" s="792" t="s">
        <v>169</v>
      </c>
      <c r="H2770" s="792"/>
      <c r="I2770" s="792"/>
      <c r="J2770" s="792" t="s">
        <v>178</v>
      </c>
      <c r="K2770" s="792"/>
      <c r="L2770" s="792"/>
      <c r="M2770" s="792" t="s">
        <v>170</v>
      </c>
      <c r="N2770" s="792"/>
      <c r="O2770" s="792"/>
      <c r="P2770" s="792"/>
      <c r="Q2770" s="792" t="s">
        <v>223</v>
      </c>
      <c r="R2770" s="792"/>
      <c r="S2770" s="792"/>
      <c r="T2770" s="792"/>
      <c r="U2770" s="280"/>
      <c r="V2770" s="792" t="s">
        <v>218</v>
      </c>
      <c r="W2770" s="792"/>
      <c r="X2770" s="827"/>
    </row>
    <row r="2771" spans="1:24" ht="15" customHeight="1">
      <c r="A2771" s="284"/>
      <c r="B2771" s="828" t="s">
        <v>167</v>
      </c>
      <c r="C2771" s="829"/>
      <c r="D2771" s="830">
        <f>IF('statement of marks'!EU$6="","",'statement of marks'!EU$6)</f>
        <v>20</v>
      </c>
      <c r="E2771" s="830"/>
      <c r="F2771" s="830"/>
      <c r="G2771" s="830">
        <f>IF('statement of marks'!EV$6="","",'statement of marks'!EV$6)</f>
        <v>20</v>
      </c>
      <c r="H2771" s="830"/>
      <c r="I2771" s="830"/>
      <c r="J2771" s="830">
        <f>IF('statement of marks'!EX$6="","",'statement of marks'!EX$6)</f>
        <v>20</v>
      </c>
      <c r="K2771" s="830"/>
      <c r="L2771" s="830"/>
      <c r="M2771" s="830">
        <f>IF('statement of marks'!EW$6="","",'statement of marks'!EW$6)</f>
        <v>20</v>
      </c>
      <c r="N2771" s="830"/>
      <c r="O2771" s="830"/>
      <c r="P2771" s="830"/>
      <c r="Q2771" s="830">
        <f>IF('statement of marks'!EY$6="","",'statement of marks'!EY$6)</f>
        <v>20</v>
      </c>
      <c r="R2771" s="830"/>
      <c r="S2771" s="830"/>
      <c r="T2771" s="830"/>
      <c r="U2771" s="289"/>
      <c r="V2771" s="272">
        <f>IF('statement of marks'!EZ$6="","",'statement of marks'!EZ$6)</f>
        <v>100</v>
      </c>
      <c r="W2771" s="272" t="s">
        <v>222</v>
      </c>
      <c r="X2771" s="276" t="s">
        <v>69</v>
      </c>
    </row>
    <row r="2772" spans="1:24" ht="15" customHeight="1">
      <c r="A2772" s="283"/>
      <c r="B2772" s="774" t="str">
        <f>IF('statement of marks'!$EU$3="","",'statement of marks'!$EU$3)</f>
        <v>WORK EXPERIENCE</v>
      </c>
      <c r="C2772" s="784"/>
      <c r="D2772" s="783">
        <f>IF('statement of marks'!EU93="","",'statement of marks'!EU93)</f>
        <v>20</v>
      </c>
      <c r="E2772" s="783"/>
      <c r="F2772" s="783"/>
      <c r="G2772" s="783">
        <f>IF('statement of marks'!EV93="","",'statement of marks'!EV93)</f>
        <v>20</v>
      </c>
      <c r="H2772" s="783"/>
      <c r="I2772" s="783"/>
      <c r="J2772" s="783">
        <f>IF('statement of marks'!EX93="","",'statement of marks'!EX93)</f>
        <v>20</v>
      </c>
      <c r="K2772" s="783"/>
      <c r="L2772" s="783"/>
      <c r="M2772" s="783">
        <f>IF('statement of marks'!EW93="","",'statement of marks'!EW93)</f>
        <v>20</v>
      </c>
      <c r="N2772" s="783"/>
      <c r="O2772" s="783"/>
      <c r="P2772" s="783"/>
      <c r="Q2772" s="783">
        <f>IF('statement of marks'!EY93="","",'statement of marks'!EY93)</f>
        <v>20</v>
      </c>
      <c r="R2772" s="783"/>
      <c r="S2772" s="783"/>
      <c r="T2772" s="783"/>
      <c r="U2772" s="280"/>
      <c r="V2772" s="280">
        <f>IF('statement of marks'!EZ93="","",'statement of marks'!EZ93)</f>
        <v>100</v>
      </c>
      <c r="W2772" s="280">
        <f>IF('statement of marks'!FA93="","",'statement of marks'!FA93)</f>
        <v>100</v>
      </c>
      <c r="X2772" s="281" t="str">
        <f>IF('statement of marks'!FB93="","",'statement of marks'!FB93)</f>
        <v>A</v>
      </c>
    </row>
    <row r="2773" spans="1:24" ht="15" customHeight="1">
      <c r="A2773" s="283"/>
      <c r="B2773" s="774" t="str">
        <f>IF('statement of marks'!$FE$3="","",'statement of marks'!$FE$3)</f>
        <v>ART EDUCATION</v>
      </c>
      <c r="C2773" s="784"/>
      <c r="D2773" s="783">
        <f>IF('statement of marks'!FE93="","",'statement of marks'!FE93)</f>
        <v>20</v>
      </c>
      <c r="E2773" s="783"/>
      <c r="F2773" s="783"/>
      <c r="G2773" s="783">
        <f>IF('statement of marks'!FF93="","",'statement of marks'!FF93)</f>
        <v>20</v>
      </c>
      <c r="H2773" s="783"/>
      <c r="I2773" s="783"/>
      <c r="J2773" s="783">
        <f>IF('statement of marks'!FH93="","",'statement of marks'!FH93)</f>
        <v>20</v>
      </c>
      <c r="K2773" s="783"/>
      <c r="L2773" s="783"/>
      <c r="M2773" s="783">
        <f>IF('statement of marks'!FG93="","",'statement of marks'!FG93)</f>
        <v>20</v>
      </c>
      <c r="N2773" s="783"/>
      <c r="O2773" s="783"/>
      <c r="P2773" s="783"/>
      <c r="Q2773" s="783">
        <f>IF('statement of marks'!FI93="","",'statement of marks'!FI93)</f>
        <v>20</v>
      </c>
      <c r="R2773" s="783"/>
      <c r="S2773" s="783"/>
      <c r="T2773" s="783"/>
      <c r="U2773" s="280"/>
      <c r="V2773" s="280">
        <f>IF('statement of marks'!FJ93="","",'statement of marks'!FJ93)</f>
        <v>100</v>
      </c>
      <c r="W2773" s="280">
        <f>IF('statement of marks'!FK93="","",'statement of marks'!FK93)</f>
        <v>100</v>
      </c>
      <c r="X2773" s="281" t="str">
        <f>IF('statement of marks'!FL93="","",'statement of marks'!FL93)</f>
        <v>A</v>
      </c>
    </row>
    <row r="2774" spans="1:24" ht="15" customHeight="1">
      <c r="A2774" s="283"/>
      <c r="B2774" s="774" t="str">
        <f>IF('statement of marks'!$FO$3="","",'statement of marks'!$FO$3)</f>
        <v>PHYSICIAL EDUCATION</v>
      </c>
      <c r="C2774" s="784"/>
      <c r="D2774" s="783">
        <f>IF('statement of marks'!FO93="","",'statement of marks'!FO93)</f>
        <v>20</v>
      </c>
      <c r="E2774" s="783"/>
      <c r="F2774" s="783"/>
      <c r="G2774" s="783">
        <f>IF('statement of marks'!FP93="","",'statement of marks'!FP93)</f>
        <v>20</v>
      </c>
      <c r="H2774" s="783"/>
      <c r="I2774" s="783"/>
      <c r="J2774" s="783">
        <f>IF('statement of marks'!FR93="","",'statement of marks'!FR93)</f>
        <v>20</v>
      </c>
      <c r="K2774" s="783"/>
      <c r="L2774" s="783"/>
      <c r="M2774" s="783">
        <f>IF('statement of marks'!FQ93="","",'statement of marks'!FQ93)</f>
        <v>20</v>
      </c>
      <c r="N2774" s="783"/>
      <c r="O2774" s="783"/>
      <c r="P2774" s="783"/>
      <c r="Q2774" s="783">
        <f>IF('statement of marks'!FS93="","",'statement of marks'!FS93)</f>
        <v>20</v>
      </c>
      <c r="R2774" s="783"/>
      <c r="S2774" s="783"/>
      <c r="T2774" s="783"/>
      <c r="U2774" s="280"/>
      <c r="V2774" s="280">
        <f>IF('statement of marks'!FT93="","",'statement of marks'!FT93)</f>
        <v>100</v>
      </c>
      <c r="W2774" s="280">
        <f>IF('statement of marks'!FU93="","",'statement of marks'!FU93)</f>
        <v>100</v>
      </c>
      <c r="X2774" s="281" t="str">
        <f>IF('statement of marks'!FV93="","",'statement of marks'!FV93)</f>
        <v>A</v>
      </c>
    </row>
    <row r="2775" spans="1:24" ht="15" customHeight="1">
      <c r="A2775" s="283"/>
      <c r="B2775" s="771" t="s">
        <v>174</v>
      </c>
      <c r="C2775" s="774"/>
      <c r="D2775" s="792" t="str">
        <f>details!$DZ$3</f>
        <v>AUGUST</v>
      </c>
      <c r="E2775" s="792"/>
      <c r="F2775" s="792"/>
      <c r="G2775" s="792" t="str">
        <f>details!$ED$3</f>
        <v>OCTOBER</v>
      </c>
      <c r="H2775" s="792"/>
      <c r="I2775" s="792"/>
      <c r="J2775" s="792" t="str">
        <f>details!$EL$3</f>
        <v>FEBURARY</v>
      </c>
      <c r="K2775" s="792"/>
      <c r="L2775" s="792"/>
      <c r="M2775" s="792" t="str">
        <f>details!$EH$3</f>
        <v>DECEMBER</v>
      </c>
      <c r="N2775" s="792"/>
      <c r="O2775" s="792"/>
      <c r="P2775" s="792"/>
      <c r="Q2775" s="792" t="str">
        <f>details!$EP$3</f>
        <v>GRAND TOAL</v>
      </c>
      <c r="R2775" s="792"/>
      <c r="S2775" s="792"/>
      <c r="T2775" s="792"/>
      <c r="U2775" s="759" t="s">
        <v>119</v>
      </c>
      <c r="V2775" s="760"/>
      <c r="W2775" s="760"/>
      <c r="X2775" s="761"/>
    </row>
    <row r="2776" spans="1:24" ht="15" customHeight="1">
      <c r="A2776" s="283"/>
      <c r="B2776" s="774" t="s">
        <v>176</v>
      </c>
      <c r="C2776" s="784"/>
      <c r="D2776" s="826" t="str">
        <f>IF(details!EA93="","",details!EA93)</f>
        <v/>
      </c>
      <c r="E2776" s="826"/>
      <c r="F2776" s="826"/>
      <c r="G2776" s="826" t="str">
        <f>IF(details!EE93="","",details!EE93)</f>
        <v/>
      </c>
      <c r="H2776" s="826"/>
      <c r="I2776" s="826"/>
      <c r="J2776" s="826" t="str">
        <f>IF(details!EM93="","",details!EM93)</f>
        <v/>
      </c>
      <c r="K2776" s="826"/>
      <c r="L2776" s="826"/>
      <c r="M2776" s="826" t="str">
        <f>IF(details!EI93="","",details!EI93)</f>
        <v/>
      </c>
      <c r="N2776" s="826"/>
      <c r="O2776" s="826"/>
      <c r="P2776" s="826"/>
      <c r="Q2776" s="826" t="str">
        <f>IF(details!EQ93="","",details!EQ93)</f>
        <v/>
      </c>
      <c r="R2776" s="826"/>
      <c r="S2776" s="826"/>
      <c r="T2776" s="826"/>
      <c r="U2776" s="762">
        <f>'statement of marks'!$HL$108</f>
        <v>45046</v>
      </c>
      <c r="V2776" s="763"/>
      <c r="W2776" s="763"/>
      <c r="X2776" s="764"/>
    </row>
    <row r="2777" spans="1:24" ht="15" customHeight="1">
      <c r="A2777" s="283"/>
      <c r="B2777" s="823" t="s">
        <v>175</v>
      </c>
      <c r="C2777" s="824"/>
      <c r="D2777" s="825" t="str">
        <f>IF(details!DZ93="","",details!DZ93)</f>
        <v/>
      </c>
      <c r="E2777" s="825"/>
      <c r="F2777" s="825"/>
      <c r="G2777" s="825" t="str">
        <f>IF(details!ED93="","",details!ED93)</f>
        <v/>
      </c>
      <c r="H2777" s="825"/>
      <c r="I2777" s="825"/>
      <c r="J2777" s="825" t="str">
        <f>IF(details!EL93="","",details!EL93)</f>
        <v/>
      </c>
      <c r="K2777" s="825"/>
      <c r="L2777" s="825"/>
      <c r="M2777" s="825" t="str">
        <f>IF(details!EH93="","",details!EH93)</f>
        <v/>
      </c>
      <c r="N2777" s="825"/>
      <c r="O2777" s="825"/>
      <c r="P2777" s="825"/>
      <c r="Q2777" s="825" t="str">
        <f>IF(details!EP93="","",details!EP93)</f>
        <v/>
      </c>
      <c r="R2777" s="825"/>
      <c r="S2777" s="825"/>
      <c r="T2777" s="825"/>
      <c r="U2777" s="759"/>
      <c r="V2777" s="760"/>
      <c r="W2777" s="760"/>
      <c r="X2777" s="761"/>
    </row>
    <row r="2778" spans="1:24" ht="15" customHeight="1">
      <c r="A2778" s="816"/>
      <c r="B2778" s="818" t="s">
        <v>235</v>
      </c>
      <c r="C2778" s="819"/>
      <c r="D2778" s="813" t="s">
        <v>190</v>
      </c>
      <c r="E2778" s="813"/>
      <c r="F2778" s="813"/>
      <c r="G2778" s="813" t="s">
        <v>191</v>
      </c>
      <c r="H2778" s="813"/>
      <c r="I2778" s="813"/>
      <c r="J2778" s="813" t="s">
        <v>148</v>
      </c>
      <c r="K2778" s="813"/>
      <c r="L2778" s="813"/>
      <c r="M2778" s="813" t="s">
        <v>224</v>
      </c>
      <c r="N2778" s="813"/>
      <c r="O2778" s="813"/>
      <c r="P2778" s="813"/>
      <c r="Q2778" s="822" t="s">
        <v>196</v>
      </c>
      <c r="R2778" s="822"/>
      <c r="S2778" s="822"/>
      <c r="T2778" s="822"/>
      <c r="U2778" s="813" t="s">
        <v>233</v>
      </c>
      <c r="V2778" s="813"/>
      <c r="W2778" s="813"/>
      <c r="X2778" s="815"/>
    </row>
    <row r="2779" spans="1:24" ht="15" customHeight="1">
      <c r="A2779" s="817"/>
      <c r="B2779" s="820"/>
      <c r="C2779" s="821"/>
      <c r="D2779" s="813">
        <f>'statement of marks'!HJ93</f>
        <v>1200</v>
      </c>
      <c r="E2779" s="813"/>
      <c r="F2779" s="813"/>
      <c r="G2779" s="813">
        <f>'statement of marks'!HK93</f>
        <v>1110</v>
      </c>
      <c r="H2779" s="813"/>
      <c r="I2779" s="813"/>
      <c r="J2779" s="814">
        <f>'statement of marks'!HL93</f>
        <v>92.5</v>
      </c>
      <c r="K2779" s="814"/>
      <c r="L2779" s="814"/>
      <c r="M2779" s="813" t="str">
        <f>'statement of marks'!HO93</f>
        <v>A</v>
      </c>
      <c r="N2779" s="813"/>
      <c r="O2779" s="813"/>
      <c r="P2779" s="813"/>
      <c r="Q2779" s="813">
        <f>'statement of marks'!HN93</f>
        <v>6</v>
      </c>
      <c r="R2779" s="813"/>
      <c r="S2779" s="813"/>
      <c r="T2779" s="813"/>
      <c r="U2779" s="813" t="str">
        <f>'statement of marks'!HI93</f>
        <v>PASSED</v>
      </c>
      <c r="V2779" s="813"/>
      <c r="W2779" s="813"/>
      <c r="X2779" s="815"/>
    </row>
    <row r="2780" spans="1:24" ht="15" customHeight="1">
      <c r="A2780" s="283"/>
      <c r="B2780" s="811" t="s">
        <v>177</v>
      </c>
      <c r="C2780" s="812"/>
      <c r="D2780" s="792"/>
      <c r="E2780" s="792"/>
      <c r="F2780" s="792"/>
      <c r="G2780" s="792"/>
      <c r="H2780" s="792"/>
      <c r="I2780" s="792"/>
      <c r="J2780" s="792"/>
      <c r="K2780" s="792"/>
      <c r="L2780" s="792"/>
      <c r="M2780" s="792"/>
      <c r="N2780" s="792"/>
      <c r="O2780" s="792"/>
      <c r="P2780" s="792"/>
      <c r="Q2780" s="792"/>
      <c r="R2780" s="792"/>
      <c r="S2780" s="792"/>
      <c r="T2780" s="792"/>
      <c r="U2780" s="793"/>
      <c r="V2780" s="794"/>
      <c r="W2780" s="794"/>
      <c r="X2780" s="804"/>
    </row>
    <row r="2781" spans="1:24" ht="15" customHeight="1">
      <c r="A2781" s="283"/>
      <c r="B2781" s="809" t="s">
        <v>162</v>
      </c>
      <c r="C2781" s="810"/>
      <c r="D2781" s="792"/>
      <c r="E2781" s="792"/>
      <c r="F2781" s="792"/>
      <c r="G2781" s="792"/>
      <c r="H2781" s="792"/>
      <c r="I2781" s="792"/>
      <c r="J2781" s="792"/>
      <c r="K2781" s="792"/>
      <c r="L2781" s="792"/>
      <c r="M2781" s="792"/>
      <c r="N2781" s="792"/>
      <c r="O2781" s="792"/>
      <c r="P2781" s="792"/>
      <c r="Q2781" s="792"/>
      <c r="R2781" s="792"/>
      <c r="S2781" s="792"/>
      <c r="T2781" s="792"/>
      <c r="U2781" s="796"/>
      <c r="V2781" s="797"/>
      <c r="W2781" s="797"/>
      <c r="X2781" s="805"/>
    </row>
    <row r="2782" spans="1:24" ht="15" customHeight="1">
      <c r="A2782" s="283"/>
      <c r="B2782" s="811" t="s">
        <v>163</v>
      </c>
      <c r="C2782" s="812"/>
      <c r="D2782" s="792"/>
      <c r="E2782" s="792"/>
      <c r="F2782" s="792"/>
      <c r="G2782" s="792"/>
      <c r="H2782" s="792"/>
      <c r="I2782" s="792"/>
      <c r="J2782" s="792"/>
      <c r="K2782" s="792"/>
      <c r="L2782" s="792"/>
      <c r="M2782" s="792"/>
      <c r="N2782" s="792"/>
      <c r="O2782" s="792"/>
      <c r="P2782" s="792"/>
      <c r="Q2782" s="793" t="s">
        <v>225</v>
      </c>
      <c r="R2782" s="794"/>
      <c r="S2782" s="794"/>
      <c r="T2782" s="795"/>
      <c r="U2782" s="806"/>
      <c r="V2782" s="807"/>
      <c r="W2782" s="807"/>
      <c r="X2782" s="808"/>
    </row>
    <row r="2783" spans="1:24" ht="15" customHeight="1">
      <c r="A2783" s="283"/>
      <c r="B2783" s="802" t="s">
        <v>164</v>
      </c>
      <c r="C2783" s="803"/>
      <c r="D2783" s="792"/>
      <c r="E2783" s="792"/>
      <c r="F2783" s="792"/>
      <c r="G2783" s="792"/>
      <c r="H2783" s="792"/>
      <c r="I2783" s="792"/>
      <c r="J2783" s="792"/>
      <c r="K2783" s="792"/>
      <c r="L2783" s="792"/>
      <c r="M2783" s="792"/>
      <c r="N2783" s="792"/>
      <c r="O2783" s="792"/>
      <c r="P2783" s="792"/>
      <c r="Q2783" s="796"/>
      <c r="R2783" s="797"/>
      <c r="S2783" s="797"/>
      <c r="T2783" s="798"/>
      <c r="U2783" s="785" t="s">
        <v>164</v>
      </c>
      <c r="V2783" s="785"/>
      <c r="W2783" s="785"/>
      <c r="X2783" s="786"/>
    </row>
    <row r="2784" spans="1:24" ht="15" customHeight="1" thickBot="1">
      <c r="A2784" s="282"/>
      <c r="B2784" s="787" t="s">
        <v>226</v>
      </c>
      <c r="C2784" s="788"/>
      <c r="D2784" s="789"/>
      <c r="E2784" s="789"/>
      <c r="F2784" s="789"/>
      <c r="G2784" s="789"/>
      <c r="H2784" s="789"/>
      <c r="I2784" s="789"/>
      <c r="J2784" s="789"/>
      <c r="K2784" s="789"/>
      <c r="L2784" s="789"/>
      <c r="M2784" s="789"/>
      <c r="N2784" s="789"/>
      <c r="O2784" s="789"/>
      <c r="P2784" s="789"/>
      <c r="Q2784" s="799"/>
      <c r="R2784" s="800"/>
      <c r="S2784" s="800"/>
      <c r="T2784" s="801"/>
      <c r="U2784" s="790" t="s">
        <v>180</v>
      </c>
      <c r="V2784" s="790"/>
      <c r="W2784" s="790"/>
      <c r="X2784" s="791"/>
    </row>
    <row r="2785" spans="1:24" ht="15" customHeight="1">
      <c r="A2785" s="285"/>
      <c r="B2785" s="765" t="s">
        <v>179</v>
      </c>
      <c r="C2785" s="766"/>
      <c r="D2785" s="766"/>
      <c r="E2785" s="766"/>
      <c r="F2785" s="766"/>
      <c r="G2785" s="766"/>
      <c r="H2785" s="766"/>
      <c r="I2785" s="766"/>
      <c r="J2785" s="766"/>
      <c r="K2785" s="766"/>
      <c r="L2785" s="766"/>
      <c r="M2785" s="766"/>
      <c r="N2785" s="766"/>
      <c r="O2785" s="766"/>
      <c r="P2785" s="766"/>
      <c r="Q2785" s="766"/>
      <c r="R2785" s="766"/>
      <c r="S2785" s="766"/>
      <c r="T2785" s="766"/>
      <c r="U2785" s="766"/>
      <c r="V2785" s="766"/>
      <c r="W2785" s="766"/>
      <c r="X2785" s="767"/>
    </row>
    <row r="2786" spans="1:24" ht="15" customHeight="1">
      <c r="A2786" s="283"/>
      <c r="B2786" s="768" t="str">
        <f>IF('statement of marks'!$A$1="","",'statement of marks'!$A$1)</f>
        <v>GOVT. HR. SEC. SCHOOL, MARJEEVI, NIMBAHERA</v>
      </c>
      <c r="C2786" s="769"/>
      <c r="D2786" s="769"/>
      <c r="E2786" s="769"/>
      <c r="F2786" s="769"/>
      <c r="G2786" s="769"/>
      <c r="H2786" s="769"/>
      <c r="I2786" s="769"/>
      <c r="J2786" s="769"/>
      <c r="K2786" s="769"/>
      <c r="L2786" s="769"/>
      <c r="M2786" s="769"/>
      <c r="N2786" s="769"/>
      <c r="O2786" s="769"/>
      <c r="P2786" s="769"/>
      <c r="Q2786" s="769"/>
      <c r="R2786" s="769"/>
      <c r="S2786" s="769"/>
      <c r="T2786" s="769"/>
      <c r="U2786" s="769"/>
      <c r="V2786" s="769"/>
      <c r="W2786" s="769"/>
      <c r="X2786" s="770"/>
    </row>
    <row r="2787" spans="1:24" ht="15" customHeight="1">
      <c r="A2787" s="283"/>
      <c r="B2787" s="771" t="s">
        <v>118</v>
      </c>
      <c r="C2787" s="771"/>
      <c r="D2787" s="771" t="str">
        <f>IF('statement of marks'!$H$3="","",'statement of marks'!$H$3)</f>
        <v>2022-23</v>
      </c>
      <c r="E2787" s="771"/>
      <c r="F2787" s="771"/>
      <c r="G2787" s="771"/>
      <c r="H2787" s="771"/>
      <c r="I2787" s="771"/>
      <c r="J2787" s="771"/>
      <c r="K2787" s="771"/>
      <c r="L2787" s="771"/>
      <c r="M2787" s="771"/>
      <c r="N2787" s="771"/>
      <c r="O2787" s="771"/>
      <c r="P2787" s="771"/>
      <c r="Q2787" s="771"/>
      <c r="R2787" s="771"/>
      <c r="S2787" s="771"/>
      <c r="T2787" s="771"/>
      <c r="U2787" s="771"/>
      <c r="V2787" s="771"/>
      <c r="W2787" s="771"/>
      <c r="X2787" s="772"/>
    </row>
    <row r="2788" spans="1:24" ht="15" customHeight="1">
      <c r="A2788" s="283"/>
      <c r="B2788" s="771" t="s">
        <v>158</v>
      </c>
      <c r="C2788" s="771"/>
      <c r="D2788" s="771" t="str">
        <f>IF('statement of marks'!I94="","",'statement of marks'!I94)</f>
        <v>A88</v>
      </c>
      <c r="E2788" s="771"/>
      <c r="F2788" s="771"/>
      <c r="G2788" s="771"/>
      <c r="H2788" s="771"/>
      <c r="I2788" s="771"/>
      <c r="J2788" s="771"/>
      <c r="K2788" s="771"/>
      <c r="L2788" s="771"/>
      <c r="M2788" s="771"/>
      <c r="N2788" s="771"/>
      <c r="O2788" s="771"/>
      <c r="P2788" s="771"/>
      <c r="Q2788" s="771"/>
      <c r="R2788" s="771"/>
      <c r="S2788" s="771"/>
      <c r="T2788" s="771"/>
      <c r="U2788" s="771"/>
      <c r="V2788" s="771"/>
      <c r="W2788" s="771"/>
      <c r="X2788" s="772"/>
    </row>
    <row r="2789" spans="1:24" ht="15" customHeight="1">
      <c r="A2789" s="283"/>
      <c r="B2789" s="771" t="s">
        <v>20</v>
      </c>
      <c r="C2789" s="771"/>
      <c r="D2789" s="771" t="str">
        <f>IF('statement of marks'!J94="","",'statement of marks'!J94)</f>
        <v>B88</v>
      </c>
      <c r="E2789" s="771"/>
      <c r="F2789" s="771"/>
      <c r="G2789" s="771"/>
      <c r="H2789" s="771"/>
      <c r="I2789" s="771"/>
      <c r="J2789" s="771"/>
      <c r="K2789" s="771"/>
      <c r="L2789" s="771"/>
      <c r="M2789" s="771"/>
      <c r="N2789" s="771"/>
      <c r="O2789" s="771"/>
      <c r="P2789" s="771"/>
      <c r="Q2789" s="771"/>
      <c r="R2789" s="771"/>
      <c r="S2789" s="771"/>
      <c r="T2789" s="771"/>
      <c r="U2789" s="771"/>
      <c r="V2789" s="771"/>
      <c r="W2789" s="771"/>
      <c r="X2789" s="772"/>
    </row>
    <row r="2790" spans="1:24" ht="15" customHeight="1">
      <c r="A2790" s="283"/>
      <c r="B2790" s="773" t="s">
        <v>21</v>
      </c>
      <c r="C2790" s="773"/>
      <c r="D2790" s="773" t="str">
        <f>IF('statement of marks'!K94="","",'statement of marks'!K94)</f>
        <v>C88</v>
      </c>
      <c r="E2790" s="773"/>
      <c r="F2790" s="773"/>
      <c r="G2790" s="771"/>
      <c r="H2790" s="771"/>
      <c r="I2790" s="771"/>
      <c r="J2790" s="771"/>
      <c r="K2790" s="771"/>
      <c r="L2790" s="771"/>
      <c r="M2790" s="771"/>
      <c r="N2790" s="771"/>
      <c r="O2790" s="771"/>
      <c r="P2790" s="771"/>
      <c r="Q2790" s="771"/>
      <c r="R2790" s="771"/>
      <c r="S2790" s="771"/>
      <c r="T2790" s="771"/>
      <c r="U2790" s="771"/>
      <c r="V2790" s="771"/>
      <c r="W2790" s="771"/>
      <c r="X2790" s="772"/>
    </row>
    <row r="2791" spans="1:24" ht="15" customHeight="1">
      <c r="A2791" s="283"/>
      <c r="B2791" s="771" t="s">
        <v>159</v>
      </c>
      <c r="C2791" s="771"/>
      <c r="D2791" s="771" t="str">
        <f>IF('statement of marks'!$G$3="","",'statement of marks'!$G$3)</f>
        <v>6 A</v>
      </c>
      <c r="E2791" s="771"/>
      <c r="F2791" s="774"/>
      <c r="G2791" s="775" t="s">
        <v>160</v>
      </c>
      <c r="H2791" s="775"/>
      <c r="I2791" s="775"/>
      <c r="J2791" s="775">
        <f>IF('statement of marks'!D94="","",'statement of marks'!D94)</f>
        <v>888</v>
      </c>
      <c r="K2791" s="775"/>
      <c r="L2791" s="775"/>
      <c r="M2791" s="776" t="s">
        <v>79</v>
      </c>
      <c r="N2791" s="938"/>
      <c r="O2791" s="775"/>
      <c r="P2791" s="775"/>
      <c r="Q2791" s="775" t="str">
        <f>IF('statement of marks'!F94="","",'statement of marks'!F94)</f>
        <v/>
      </c>
      <c r="R2791" s="775"/>
      <c r="S2791" s="775"/>
      <c r="T2791" s="777"/>
      <c r="U2791" s="778" t="str">
        <f>IF('statement of marks'!$I$3="","",'statement of marks'!$I$3)</f>
        <v>SCHOOL DISE CODE</v>
      </c>
      <c r="V2791" s="779"/>
      <c r="W2791" s="779"/>
      <c r="X2791" s="780"/>
    </row>
    <row r="2792" spans="1:24" ht="15" customHeight="1">
      <c r="A2792" s="283"/>
      <c r="B2792" s="263" t="s">
        <v>172</v>
      </c>
      <c r="C2792" s="264"/>
      <c r="D2792" s="781" t="str">
        <f>IF('statement of marks'!G94="","",'statement of marks'!G94)</f>
        <v/>
      </c>
      <c r="E2792" s="782"/>
      <c r="F2792" s="782"/>
      <c r="G2792" s="834" t="str">
        <f>IF('statement of marks'!H94="","",'statement of marks'!H94)</f>
        <v/>
      </c>
      <c r="H2792" s="834"/>
      <c r="I2792" s="834"/>
      <c r="J2792" s="834"/>
      <c r="K2792" s="834"/>
      <c r="L2792" s="834"/>
      <c r="M2792" s="834"/>
      <c r="N2792" s="834"/>
      <c r="O2792" s="834"/>
      <c r="P2792" s="834"/>
      <c r="Q2792" s="834"/>
      <c r="R2792" s="834"/>
      <c r="S2792" s="834"/>
      <c r="T2792" s="835"/>
      <c r="U2792" s="774" t="str">
        <f>IF('statement of marks'!$J$3="","",'statement of marks'!$J$3)</f>
        <v>08291009401</v>
      </c>
      <c r="V2792" s="784"/>
      <c r="W2792" s="784"/>
      <c r="X2792" s="836"/>
    </row>
    <row r="2793" spans="1:24" ht="15" customHeight="1">
      <c r="A2793" s="283"/>
      <c r="B2793" s="265" t="s">
        <v>161</v>
      </c>
      <c r="C2793" s="266" t="s">
        <v>166</v>
      </c>
      <c r="D2793" s="837" t="s">
        <v>168</v>
      </c>
      <c r="E2793" s="837"/>
      <c r="F2793" s="837"/>
      <c r="G2793" s="837" t="s">
        <v>169</v>
      </c>
      <c r="H2793" s="837"/>
      <c r="I2793" s="837"/>
      <c r="J2793" s="837" t="s">
        <v>170</v>
      </c>
      <c r="K2793" s="837"/>
      <c r="L2793" s="837"/>
      <c r="M2793" s="838" t="s">
        <v>171</v>
      </c>
      <c r="N2793" s="838"/>
      <c r="O2793" s="838"/>
      <c r="P2793" s="838"/>
      <c r="Q2793" s="839" t="s">
        <v>217</v>
      </c>
      <c r="R2793" s="841" t="s">
        <v>91</v>
      </c>
      <c r="S2793" s="841"/>
      <c r="T2793" s="841"/>
      <c r="U2793" s="842"/>
      <c r="V2793" s="783" t="s">
        <v>218</v>
      </c>
      <c r="W2793" s="783"/>
      <c r="X2793" s="831"/>
    </row>
    <row r="2794" spans="1:24" ht="15" customHeight="1">
      <c r="A2794" s="283"/>
      <c r="B2794" s="265"/>
      <c r="C2794" s="266"/>
      <c r="D2794" s="267" t="s">
        <v>219</v>
      </c>
      <c r="E2794" s="267" t="s">
        <v>220</v>
      </c>
      <c r="F2794" s="268" t="s">
        <v>221</v>
      </c>
      <c r="G2794" s="267" t="s">
        <v>219</v>
      </c>
      <c r="H2794" s="267" t="s">
        <v>220</v>
      </c>
      <c r="I2794" s="268" t="s">
        <v>221</v>
      </c>
      <c r="J2794" s="267" t="s">
        <v>219</v>
      </c>
      <c r="K2794" s="267" t="s">
        <v>220</v>
      </c>
      <c r="L2794" s="268" t="s">
        <v>221</v>
      </c>
      <c r="M2794" s="267" t="s">
        <v>219</v>
      </c>
      <c r="N2794" s="943" t="s">
        <v>332</v>
      </c>
      <c r="O2794" s="267" t="s">
        <v>220</v>
      </c>
      <c r="P2794" s="268" t="s">
        <v>221</v>
      </c>
      <c r="Q2794" s="840"/>
      <c r="R2794" s="267" t="s">
        <v>219</v>
      </c>
      <c r="S2794" s="943" t="s">
        <v>332</v>
      </c>
      <c r="T2794" s="267" t="s">
        <v>220</v>
      </c>
      <c r="U2794" s="268" t="s">
        <v>221</v>
      </c>
      <c r="V2794" s="269" t="s">
        <v>26</v>
      </c>
      <c r="W2794" s="270" t="s">
        <v>222</v>
      </c>
      <c r="X2794" s="271" t="s">
        <v>69</v>
      </c>
    </row>
    <row r="2795" spans="1:24" ht="15" customHeight="1">
      <c r="A2795" s="284"/>
      <c r="B2795" s="832" t="s">
        <v>167</v>
      </c>
      <c r="C2795" s="833"/>
      <c r="D2795" s="272">
        <f>IF('statement of marks'!L$6="","",'statement of marks'!L$6)</f>
        <v>5</v>
      </c>
      <c r="E2795" s="272">
        <f>IF('statement of marks'!M$6="","",'statement of marks'!M$6)</f>
        <v>5</v>
      </c>
      <c r="F2795" s="273">
        <f>IF('statement of marks'!N$6="","",'statement of marks'!N$6)</f>
        <v>10</v>
      </c>
      <c r="G2795" s="272">
        <f>IF('statement of marks'!O$6="","",'statement of marks'!O$6)</f>
        <v>5</v>
      </c>
      <c r="H2795" s="272">
        <f>IF('statement of marks'!P$6="","",'statement of marks'!P$6)</f>
        <v>5</v>
      </c>
      <c r="I2795" s="273">
        <f>IF('statement of marks'!Q$6="","",'statement of marks'!Q$6)</f>
        <v>10</v>
      </c>
      <c r="J2795" s="272">
        <f>IF('statement of marks'!R$6="","",'statement of marks'!R$6)</f>
        <v>5</v>
      </c>
      <c r="K2795" s="272">
        <f>IF('statement of marks'!S$6="","",'statement of marks'!S$6)</f>
        <v>5</v>
      </c>
      <c r="L2795" s="273">
        <f>IF('statement of marks'!T$6="","",'statement of marks'!T$6)</f>
        <v>10</v>
      </c>
      <c r="M2795" s="272">
        <f>IF('statement of marks'!V$6="","",'statement of marks'!V$6)</f>
        <v>30</v>
      </c>
      <c r="N2795" s="944">
        <f>IF('statement of marks'!W$6="","",'statement of marks'!W$6)</f>
        <v>30</v>
      </c>
      <c r="O2795" s="272">
        <f>IF('statement of marks'!X$6="","",'statement of marks'!X$6)</f>
        <v>10</v>
      </c>
      <c r="P2795" s="273">
        <f>IF('statement of marks'!Y$6="","",'statement of marks'!Y$6)</f>
        <v>70</v>
      </c>
      <c r="Q2795" s="274">
        <f>IF('statement of marks'!Z$6="","",'statement of marks'!Z$6)</f>
        <v>100</v>
      </c>
      <c r="R2795" s="272">
        <f>IF('statement of marks'!AA$6="","",'statement of marks'!AA$6)</f>
        <v>40</v>
      </c>
      <c r="S2795" s="944">
        <f>IF('statement of marks'!AB$6="","",'statement of marks'!AB$6)</f>
        <v>40</v>
      </c>
      <c r="T2795" s="272">
        <f>IF('statement of marks'!AC$6="","",'statement of marks'!AC$6)</f>
        <v>20</v>
      </c>
      <c r="U2795" s="273">
        <f>IF('statement of marks'!AD$6="","",'statement of marks'!AD$6)</f>
        <v>100</v>
      </c>
      <c r="V2795" s="275">
        <f>IF('statement of marks'!AE$6="","",'statement of marks'!AE$6)</f>
        <v>200</v>
      </c>
      <c r="W2795" s="272" t="str">
        <f>IF('statement of marks'!AF$6="","",'statement of marks'!AF$6)</f>
        <v/>
      </c>
      <c r="X2795" s="276" t="str">
        <f>IF('statement of marks'!AG$6="","",'statement of marks'!AG$6)</f>
        <v/>
      </c>
    </row>
    <row r="2796" spans="1:24" ht="15" customHeight="1">
      <c r="A2796" s="283"/>
      <c r="B2796" s="774" t="str">
        <f>IF('statement of marks'!$L$3="","",'statement of marks'!$L$3)</f>
        <v>HINDI</v>
      </c>
      <c r="C2796" s="784"/>
      <c r="D2796" s="270">
        <f>IF('statement of marks'!L94="","",'statement of marks'!L94)</f>
        <v>5</v>
      </c>
      <c r="E2796" s="270">
        <f>IF('statement of marks'!M94="","",'statement of marks'!M94)</f>
        <v>5</v>
      </c>
      <c r="F2796" s="277">
        <f>IF('statement of marks'!N94="","",'statement of marks'!N94)</f>
        <v>10</v>
      </c>
      <c r="G2796" s="270">
        <f>IF('statement of marks'!O94="","",'statement of marks'!O94)</f>
        <v>5</v>
      </c>
      <c r="H2796" s="270">
        <f>IF('statement of marks'!P94="","",'statement of marks'!P94)</f>
        <v>5</v>
      </c>
      <c r="I2796" s="277">
        <f>IF('statement of marks'!Q94="","",'statement of marks'!Q94)</f>
        <v>10</v>
      </c>
      <c r="J2796" s="270">
        <f>IF('statement of marks'!R94="","",'statement of marks'!R94)</f>
        <v>5</v>
      </c>
      <c r="K2796" s="270">
        <f>IF('statement of marks'!S94="","",'statement of marks'!S94)</f>
        <v>5</v>
      </c>
      <c r="L2796" s="277">
        <f>IF('statement of marks'!T94="","",'statement of marks'!T94)</f>
        <v>10</v>
      </c>
      <c r="M2796" s="270">
        <f>IF('statement of marks'!V94="","",'statement of marks'!V94)</f>
        <v>23</v>
      </c>
      <c r="N2796" s="944">
        <f>IF('statement of marks'!W94="","",'statement of marks'!W94)</f>
        <v>23</v>
      </c>
      <c r="O2796" s="270">
        <f>IF('statement of marks'!X94="","",'statement of marks'!X94)</f>
        <v>3</v>
      </c>
      <c r="P2796" s="277">
        <f>IF('statement of marks'!Y94="","",'statement of marks'!Y94)</f>
        <v>49</v>
      </c>
      <c r="Q2796" s="278">
        <f>IF('statement of marks'!Z94="","",'statement of marks'!Z94)</f>
        <v>79</v>
      </c>
      <c r="R2796" s="270">
        <f>IF('statement of marks'!AA94="","",'statement of marks'!AA94)</f>
        <v>33</v>
      </c>
      <c r="S2796" s="944">
        <f>IF('statement of marks'!AB94="","",'statement of marks'!AB94)</f>
        <v>33</v>
      </c>
      <c r="T2796" s="270">
        <f>IF('statement of marks'!AC94="","",'statement of marks'!AC94)</f>
        <v>20</v>
      </c>
      <c r="U2796" s="277">
        <f>IF('statement of marks'!AD94="","",'statement of marks'!AD94)</f>
        <v>86</v>
      </c>
      <c r="V2796" s="279">
        <f>IF('statement of marks'!AE94="","",'statement of marks'!AE94)</f>
        <v>165</v>
      </c>
      <c r="W2796" s="270">
        <f>IF('statement of marks'!AF94="","",'statement of marks'!AF94)</f>
        <v>83</v>
      </c>
      <c r="X2796" s="271" t="str">
        <f>IF('statement of marks'!AG94="","",'statement of marks'!AG94)</f>
        <v>B</v>
      </c>
    </row>
    <row r="2797" spans="1:24" ht="15" customHeight="1">
      <c r="A2797" s="283"/>
      <c r="B2797" s="774" t="str">
        <f>IF('statement of marks'!$AJ$3="","",'statement of marks'!$AJ$3)</f>
        <v>ENGLISH</v>
      </c>
      <c r="C2797" s="784"/>
      <c r="D2797" s="270">
        <f>IF('statement of marks'!AJ94="","",'statement of marks'!AJ94)</f>
        <v>5</v>
      </c>
      <c r="E2797" s="270">
        <f>IF('statement of marks'!AK94="","",'statement of marks'!AK94)</f>
        <v>5</v>
      </c>
      <c r="F2797" s="277">
        <f>IF('statement of marks'!AL94="","",'statement of marks'!AL94)</f>
        <v>10</v>
      </c>
      <c r="G2797" s="270">
        <f>IF('statement of marks'!AM94="","",'statement of marks'!AM94)</f>
        <v>5</v>
      </c>
      <c r="H2797" s="270">
        <f>IF('statement of marks'!AN94="","",'statement of marks'!AN94)</f>
        <v>5</v>
      </c>
      <c r="I2797" s="277">
        <f>IF('statement of marks'!AO94="","",'statement of marks'!AO94)</f>
        <v>10</v>
      </c>
      <c r="J2797" s="270">
        <f>IF('statement of marks'!AP94="","",'statement of marks'!AP94)</f>
        <v>5</v>
      </c>
      <c r="K2797" s="270">
        <f>IF('statement of marks'!AQ94="","",'statement of marks'!AQ94)</f>
        <v>5</v>
      </c>
      <c r="L2797" s="277">
        <f>IF('statement of marks'!AR94="","",'statement of marks'!AR94)</f>
        <v>10</v>
      </c>
      <c r="M2797" s="270">
        <f>IF('statement of marks'!AT94="","",'statement of marks'!AT94)</f>
        <v>23</v>
      </c>
      <c r="N2797" s="944">
        <f>IF('statement of marks'!AU94="","",'statement of marks'!AU94)</f>
        <v>23</v>
      </c>
      <c r="O2797" s="270">
        <f>IF('statement of marks'!AV94="","",'statement of marks'!AV94)</f>
        <v>3</v>
      </c>
      <c r="P2797" s="277">
        <f>IF('statement of marks'!AW94="","",'statement of marks'!AW94)</f>
        <v>49</v>
      </c>
      <c r="Q2797" s="278">
        <f>IF('statement of marks'!AX94="","",'statement of marks'!AX94)</f>
        <v>79</v>
      </c>
      <c r="R2797" s="270">
        <f>IF('statement of marks'!AY94="","",'statement of marks'!AY94)</f>
        <v>33</v>
      </c>
      <c r="S2797" s="944">
        <f>IF('statement of marks'!AZ94="","",'statement of marks'!AZ94)</f>
        <v>33</v>
      </c>
      <c r="T2797" s="270">
        <f>IF('statement of marks'!BA94="","",'statement of marks'!BA94)</f>
        <v>20</v>
      </c>
      <c r="U2797" s="277">
        <f>IF('statement of marks'!BB94="","",'statement of marks'!BB94)</f>
        <v>86</v>
      </c>
      <c r="V2797" s="279">
        <f>IF('statement of marks'!BC94="","",'statement of marks'!BC94)</f>
        <v>165</v>
      </c>
      <c r="W2797" s="270">
        <f>IF('statement of marks'!BD94="","",'statement of marks'!BD94)</f>
        <v>83</v>
      </c>
      <c r="X2797" s="271" t="str">
        <f>IF('statement of marks'!BE94="","",'statement of marks'!BE94)</f>
        <v>B</v>
      </c>
    </row>
    <row r="2798" spans="1:24" ht="15" customHeight="1">
      <c r="A2798" s="283"/>
      <c r="B2798" s="774" t="str">
        <f>IF('statement of marks'!BH94="s","SANSKRIT",IF('statement of marks'!BH94="u","URDU",IF('statement of marks'!BH94="g","GUJRATI",IF('statement of marks'!BH94="p","PUNJABI",IF('statement of marks'!BH94="sd","fla/kh","THIRD LANGUAGE")))))</f>
        <v>SANSKRIT</v>
      </c>
      <c r="C2798" s="784"/>
      <c r="D2798" s="270">
        <f>IF('statement of marks'!BI94="","",'statement of marks'!BI94)</f>
        <v>5</v>
      </c>
      <c r="E2798" s="270">
        <f>IF('statement of marks'!BJ94="","",'statement of marks'!BJ94)</f>
        <v>5</v>
      </c>
      <c r="F2798" s="277">
        <f>IF('statement of marks'!BK94="","",'statement of marks'!BK94)</f>
        <v>10</v>
      </c>
      <c r="G2798" s="270">
        <f>IF('statement of marks'!BL94="","",'statement of marks'!BL94)</f>
        <v>5</v>
      </c>
      <c r="H2798" s="270">
        <f>IF('statement of marks'!BM94="","",'statement of marks'!BM94)</f>
        <v>5</v>
      </c>
      <c r="I2798" s="277">
        <f>IF('statement of marks'!BN94="","",'statement of marks'!BN94)</f>
        <v>10</v>
      </c>
      <c r="J2798" s="270">
        <f>IF('statement of marks'!BO94="","",'statement of marks'!BO94)</f>
        <v>5</v>
      </c>
      <c r="K2798" s="270">
        <f>IF('statement of marks'!BP94="","",'statement of marks'!BP94)</f>
        <v>5</v>
      </c>
      <c r="L2798" s="277">
        <f>IF('statement of marks'!BQ94="","",'statement of marks'!BQ94)</f>
        <v>10</v>
      </c>
      <c r="M2798" s="270">
        <f>IF('statement of marks'!BS94="","",'statement of marks'!BS94)</f>
        <v>50</v>
      </c>
      <c r="N2798" s="944"/>
      <c r="O2798" s="270">
        <f>IF('statement of marks'!BT94="","",'statement of marks'!BT94)</f>
        <v>20</v>
      </c>
      <c r="P2798" s="277">
        <f>IF('statement of marks'!BU94="","",'statement of marks'!BU94)</f>
        <v>70</v>
      </c>
      <c r="Q2798" s="278">
        <f>IF('statement of marks'!BV94="","",'statement of marks'!BV94)</f>
        <v>100</v>
      </c>
      <c r="R2798" s="270">
        <f>IF('statement of marks'!BW94="","",'statement of marks'!BW94)</f>
        <v>70</v>
      </c>
      <c r="S2798" s="944"/>
      <c r="T2798" s="270">
        <f>IF('statement of marks'!BX94="","",'statement of marks'!BX94)</f>
        <v>30</v>
      </c>
      <c r="U2798" s="277">
        <f>IF('statement of marks'!BY94="","",'statement of marks'!BY94)</f>
        <v>100</v>
      </c>
      <c r="V2798" s="279">
        <f>IF('statement of marks'!BZ94="","",'statement of marks'!BZ94)</f>
        <v>200</v>
      </c>
      <c r="W2798" s="270">
        <f>IF('statement of marks'!CA94="","",'statement of marks'!CA94)</f>
        <v>100</v>
      </c>
      <c r="X2798" s="271" t="str">
        <f>IF('statement of marks'!CB94="","",'statement of marks'!CB94)</f>
        <v>A</v>
      </c>
    </row>
    <row r="2799" spans="1:24" ht="15" customHeight="1">
      <c r="A2799" s="283"/>
      <c r="B2799" s="774" t="str">
        <f>IF('statement of marks'!$CE$3="","",'statement of marks'!$CE$3)</f>
        <v>MATHEMATICS</v>
      </c>
      <c r="C2799" s="784"/>
      <c r="D2799" s="270">
        <f>IF('statement of marks'!CE94="","",'statement of marks'!CE94)</f>
        <v>5</v>
      </c>
      <c r="E2799" s="270">
        <f>IF('statement of marks'!CF94="","",'statement of marks'!CF94)</f>
        <v>5</v>
      </c>
      <c r="F2799" s="277">
        <f>IF('statement of marks'!CG94="","",'statement of marks'!CG94)</f>
        <v>10</v>
      </c>
      <c r="G2799" s="270">
        <f>IF('statement of marks'!CH94="","",'statement of marks'!CH94)</f>
        <v>5</v>
      </c>
      <c r="H2799" s="270">
        <f>IF('statement of marks'!CI94="","",'statement of marks'!CI94)</f>
        <v>5</v>
      </c>
      <c r="I2799" s="277">
        <f>IF('statement of marks'!CJ94="","",'statement of marks'!CJ94)</f>
        <v>10</v>
      </c>
      <c r="J2799" s="270">
        <f>IF('statement of marks'!CK94="","",'statement of marks'!CK94)</f>
        <v>5</v>
      </c>
      <c r="K2799" s="270">
        <f>IF('statement of marks'!CL94="","",'statement of marks'!CL94)</f>
        <v>5</v>
      </c>
      <c r="L2799" s="277">
        <f>IF('statement of marks'!CM94="","",'statement of marks'!CM94)</f>
        <v>10</v>
      </c>
      <c r="M2799" s="270">
        <f>IF('statement of marks'!CO94="","",'statement of marks'!CO94)</f>
        <v>23</v>
      </c>
      <c r="N2799" s="944">
        <f>IF('statement of marks'!CP94="","",'statement of marks'!CP94)</f>
        <v>23</v>
      </c>
      <c r="O2799" s="270">
        <f>IF('statement of marks'!CQ94="","",'statement of marks'!CQ94)</f>
        <v>3</v>
      </c>
      <c r="P2799" s="277">
        <f>IF('statement of marks'!CR94="","",'statement of marks'!CR94)</f>
        <v>49</v>
      </c>
      <c r="Q2799" s="278">
        <f>IF('statement of marks'!CS94="","",'statement of marks'!CS94)</f>
        <v>79</v>
      </c>
      <c r="R2799" s="270">
        <f>IF('statement of marks'!CT94="","",'statement of marks'!CT94)</f>
        <v>33</v>
      </c>
      <c r="S2799" s="944">
        <f>IF('statement of marks'!CU94="","",'statement of marks'!CU94)</f>
        <v>33</v>
      </c>
      <c r="T2799" s="270">
        <f>IF('statement of marks'!CV94="","",'statement of marks'!CV94)</f>
        <v>20</v>
      </c>
      <c r="U2799" s="277">
        <f>IF('statement of marks'!CW94="","",'statement of marks'!CW94)</f>
        <v>86</v>
      </c>
      <c r="V2799" s="279">
        <f>IF('statement of marks'!CX94="","",'statement of marks'!CX94)</f>
        <v>165</v>
      </c>
      <c r="W2799" s="270">
        <f>IF('statement of marks'!CY94="","",'statement of marks'!CY94)</f>
        <v>83</v>
      </c>
      <c r="X2799" s="271" t="str">
        <f>IF('statement of marks'!CZ94="","",'statement of marks'!CZ94)</f>
        <v>B</v>
      </c>
    </row>
    <row r="2800" spans="1:24" ht="15" customHeight="1">
      <c r="A2800" s="283"/>
      <c r="B2800" s="774" t="str">
        <f>IF('statement of marks'!$DC$3="","",'statement of marks'!$DC$3)</f>
        <v>SCIENCE</v>
      </c>
      <c r="C2800" s="784"/>
      <c r="D2800" s="270">
        <f>IF('statement of marks'!DC94="","",'statement of marks'!DC94)</f>
        <v>5</v>
      </c>
      <c r="E2800" s="270">
        <f>IF('statement of marks'!DD94="","",'statement of marks'!DD94)</f>
        <v>5</v>
      </c>
      <c r="F2800" s="277">
        <f>IF('statement of marks'!DE94="","",'statement of marks'!DE94)</f>
        <v>10</v>
      </c>
      <c r="G2800" s="270">
        <f>IF('statement of marks'!DF94="","",'statement of marks'!DF94)</f>
        <v>5</v>
      </c>
      <c r="H2800" s="270">
        <f>IF('statement of marks'!DG94="","",'statement of marks'!DG94)</f>
        <v>5</v>
      </c>
      <c r="I2800" s="277">
        <f>IF('statement of marks'!DH94="","",'statement of marks'!DH94)</f>
        <v>10</v>
      </c>
      <c r="J2800" s="270">
        <f>IF('statement of marks'!DI94="","",'statement of marks'!DI94)</f>
        <v>5</v>
      </c>
      <c r="K2800" s="270">
        <f>IF('statement of marks'!DJ94="","",'statement of marks'!DJ94)</f>
        <v>5</v>
      </c>
      <c r="L2800" s="277">
        <f>IF('statement of marks'!DK94="","",'statement of marks'!DK94)</f>
        <v>10</v>
      </c>
      <c r="M2800" s="270">
        <f>IF('statement of marks'!DM94="","",'statement of marks'!DM94)</f>
        <v>50</v>
      </c>
      <c r="N2800" s="944"/>
      <c r="O2800" s="270">
        <f>IF('statement of marks'!DN94="","",'statement of marks'!DN94)</f>
        <v>20</v>
      </c>
      <c r="P2800" s="277">
        <f>IF('statement of marks'!DO94="","",'statement of marks'!DO94)</f>
        <v>70</v>
      </c>
      <c r="Q2800" s="278">
        <f>IF('statement of marks'!DP94="","",'statement of marks'!DP94)</f>
        <v>100</v>
      </c>
      <c r="R2800" s="270">
        <f>IF('statement of marks'!DQ94="","",'statement of marks'!DQ94)</f>
        <v>70</v>
      </c>
      <c r="S2800" s="944"/>
      <c r="T2800" s="270">
        <f>IF('statement of marks'!DR94="","",'statement of marks'!DR94)</f>
        <v>30</v>
      </c>
      <c r="U2800" s="277">
        <f>IF('statement of marks'!DS94="","",'statement of marks'!DS94)</f>
        <v>100</v>
      </c>
      <c r="V2800" s="279">
        <f>IF('statement of marks'!DT94="","",'statement of marks'!DT94)</f>
        <v>200</v>
      </c>
      <c r="W2800" s="270">
        <f>IF('statement of marks'!DU94="","",'statement of marks'!DU94)</f>
        <v>100</v>
      </c>
      <c r="X2800" s="271" t="str">
        <f>IF('statement of marks'!DV94="","",'statement of marks'!DV94)</f>
        <v>A</v>
      </c>
    </row>
    <row r="2801" spans="1:24" ht="15" customHeight="1">
      <c r="A2801" s="283"/>
      <c r="B2801" s="774" t="str">
        <f>IF('statement of marks'!$DY$3="","",'statement of marks'!$DY$3)</f>
        <v>SOCIAL STUDIES</v>
      </c>
      <c r="C2801" s="784"/>
      <c r="D2801" s="270">
        <f>IF('statement of marks'!DY94="","",'statement of marks'!DY94)</f>
        <v>5</v>
      </c>
      <c r="E2801" s="270">
        <f>IF('statement of marks'!DZ94="","",'statement of marks'!DZ94)</f>
        <v>5</v>
      </c>
      <c r="F2801" s="277">
        <f>IF('statement of marks'!EA94="","",'statement of marks'!EA94)</f>
        <v>10</v>
      </c>
      <c r="G2801" s="270">
        <f>IF('statement of marks'!EB94="","",'statement of marks'!EB94)</f>
        <v>5</v>
      </c>
      <c r="H2801" s="270">
        <f>IF('statement of marks'!EC94="","",'statement of marks'!EC94)</f>
        <v>5</v>
      </c>
      <c r="I2801" s="277">
        <f>IF('statement of marks'!ED94="","",'statement of marks'!ED94)</f>
        <v>10</v>
      </c>
      <c r="J2801" s="270">
        <f>IF('statement of marks'!EE94="","",'statement of marks'!EE94)</f>
        <v>5</v>
      </c>
      <c r="K2801" s="270">
        <f>IF('statement of marks'!EF94="","",'statement of marks'!EF94)</f>
        <v>5</v>
      </c>
      <c r="L2801" s="277">
        <f>IF('statement of marks'!EG94="","",'statement of marks'!EG94)</f>
        <v>10</v>
      </c>
      <c r="M2801" s="270">
        <f>IF('statement of marks'!EI94="","",'statement of marks'!EI94)</f>
        <v>50</v>
      </c>
      <c r="N2801" s="944"/>
      <c r="O2801" s="270">
        <f>IF('statement of marks'!EJ94="","",'statement of marks'!EJ94)</f>
        <v>20</v>
      </c>
      <c r="P2801" s="277">
        <f>IF('statement of marks'!EK94="","",'statement of marks'!EK94)</f>
        <v>70</v>
      </c>
      <c r="Q2801" s="278">
        <f>IF('statement of marks'!EL94="","",'statement of marks'!EL94)</f>
        <v>100</v>
      </c>
      <c r="R2801" s="270">
        <f>IF('statement of marks'!EM94="","",'statement of marks'!EM94)</f>
        <v>70</v>
      </c>
      <c r="S2801" s="944"/>
      <c r="T2801" s="270">
        <f>IF('statement of marks'!EN94="","",'statement of marks'!EN94)</f>
        <v>30</v>
      </c>
      <c r="U2801" s="277">
        <f>IF('statement of marks'!EO94="","",'statement of marks'!EO94)</f>
        <v>100</v>
      </c>
      <c r="V2801" s="279">
        <f>IF('statement of marks'!EP94="","",'statement of marks'!EP94)</f>
        <v>200</v>
      </c>
      <c r="W2801" s="270">
        <f>IF('statement of marks'!EQ94="","",'statement of marks'!EQ94)</f>
        <v>100</v>
      </c>
      <c r="X2801" s="271" t="str">
        <f>IF('statement of marks'!ER94="","",'statement of marks'!ER94)</f>
        <v>A</v>
      </c>
    </row>
    <row r="2802" spans="1:24" ht="15" customHeight="1">
      <c r="A2802" s="283"/>
      <c r="B2802" s="774" t="s">
        <v>173</v>
      </c>
      <c r="C2802" s="784"/>
      <c r="D2802" s="792" t="s">
        <v>168</v>
      </c>
      <c r="E2802" s="792"/>
      <c r="F2802" s="792"/>
      <c r="G2802" s="792" t="s">
        <v>169</v>
      </c>
      <c r="H2802" s="792"/>
      <c r="I2802" s="792"/>
      <c r="J2802" s="792" t="s">
        <v>178</v>
      </c>
      <c r="K2802" s="792"/>
      <c r="L2802" s="792"/>
      <c r="M2802" s="792" t="s">
        <v>170</v>
      </c>
      <c r="N2802" s="792"/>
      <c r="O2802" s="792"/>
      <c r="P2802" s="792"/>
      <c r="Q2802" s="792" t="s">
        <v>223</v>
      </c>
      <c r="R2802" s="792"/>
      <c r="S2802" s="792"/>
      <c r="T2802" s="792"/>
      <c r="U2802" s="280"/>
      <c r="V2802" s="792" t="s">
        <v>218</v>
      </c>
      <c r="W2802" s="792"/>
      <c r="X2802" s="827"/>
    </row>
    <row r="2803" spans="1:24" ht="15" customHeight="1">
      <c r="A2803" s="284"/>
      <c r="B2803" s="828" t="s">
        <v>167</v>
      </c>
      <c r="C2803" s="829"/>
      <c r="D2803" s="830">
        <f>IF('statement of marks'!EU$6="","",'statement of marks'!EU$6)</f>
        <v>20</v>
      </c>
      <c r="E2803" s="830"/>
      <c r="F2803" s="830"/>
      <c r="G2803" s="830">
        <f>IF('statement of marks'!EV$6="","",'statement of marks'!EV$6)</f>
        <v>20</v>
      </c>
      <c r="H2803" s="830"/>
      <c r="I2803" s="830"/>
      <c r="J2803" s="830">
        <f>IF('statement of marks'!EX$6="","",'statement of marks'!EX$6)</f>
        <v>20</v>
      </c>
      <c r="K2803" s="830"/>
      <c r="L2803" s="830"/>
      <c r="M2803" s="830">
        <f>IF('statement of marks'!EW$6="","",'statement of marks'!EW$6)</f>
        <v>20</v>
      </c>
      <c r="N2803" s="830"/>
      <c r="O2803" s="830"/>
      <c r="P2803" s="830"/>
      <c r="Q2803" s="830">
        <f>IF('statement of marks'!EY$6="","",'statement of marks'!EY$6)</f>
        <v>20</v>
      </c>
      <c r="R2803" s="830"/>
      <c r="S2803" s="830"/>
      <c r="T2803" s="830"/>
      <c r="U2803" s="289"/>
      <c r="V2803" s="272">
        <f>IF('statement of marks'!EZ$6="","",'statement of marks'!EZ$6)</f>
        <v>100</v>
      </c>
      <c r="W2803" s="272" t="s">
        <v>222</v>
      </c>
      <c r="X2803" s="276" t="s">
        <v>69</v>
      </c>
    </row>
    <row r="2804" spans="1:24" ht="15" customHeight="1">
      <c r="A2804" s="283"/>
      <c r="B2804" s="774" t="str">
        <f>IF('statement of marks'!$EU$3="","",'statement of marks'!$EU$3)</f>
        <v>WORK EXPERIENCE</v>
      </c>
      <c r="C2804" s="784"/>
      <c r="D2804" s="783">
        <f>IF('statement of marks'!EU94="","",'statement of marks'!EU94)</f>
        <v>20</v>
      </c>
      <c r="E2804" s="783"/>
      <c r="F2804" s="783"/>
      <c r="G2804" s="783">
        <f>IF('statement of marks'!EV94="","",'statement of marks'!EV94)</f>
        <v>20</v>
      </c>
      <c r="H2804" s="783"/>
      <c r="I2804" s="783"/>
      <c r="J2804" s="783">
        <f>IF('statement of marks'!EX94="","",'statement of marks'!EX94)</f>
        <v>20</v>
      </c>
      <c r="K2804" s="783"/>
      <c r="L2804" s="783"/>
      <c r="M2804" s="783">
        <f>IF('statement of marks'!EW94="","",'statement of marks'!EW94)</f>
        <v>20</v>
      </c>
      <c r="N2804" s="783"/>
      <c r="O2804" s="783"/>
      <c r="P2804" s="783"/>
      <c r="Q2804" s="783">
        <f>IF('statement of marks'!EY94="","",'statement of marks'!EY94)</f>
        <v>20</v>
      </c>
      <c r="R2804" s="783"/>
      <c r="S2804" s="783"/>
      <c r="T2804" s="783"/>
      <c r="U2804" s="280"/>
      <c r="V2804" s="280">
        <f>IF('statement of marks'!EZ94="","",'statement of marks'!EZ94)</f>
        <v>100</v>
      </c>
      <c r="W2804" s="280">
        <f>IF('statement of marks'!FA94="","",'statement of marks'!FA94)</f>
        <v>100</v>
      </c>
      <c r="X2804" s="281" t="str">
        <f>IF('statement of marks'!FB94="","",'statement of marks'!FB94)</f>
        <v>A</v>
      </c>
    </row>
    <row r="2805" spans="1:24" ht="15" customHeight="1">
      <c r="A2805" s="283"/>
      <c r="B2805" s="774" t="str">
        <f>IF('statement of marks'!$FE$3="","",'statement of marks'!$FE$3)</f>
        <v>ART EDUCATION</v>
      </c>
      <c r="C2805" s="784"/>
      <c r="D2805" s="783">
        <f>IF('statement of marks'!FE94="","",'statement of marks'!FE94)</f>
        <v>20</v>
      </c>
      <c r="E2805" s="783"/>
      <c r="F2805" s="783"/>
      <c r="G2805" s="783">
        <f>IF('statement of marks'!FF94="","",'statement of marks'!FF94)</f>
        <v>20</v>
      </c>
      <c r="H2805" s="783"/>
      <c r="I2805" s="783"/>
      <c r="J2805" s="783">
        <f>IF('statement of marks'!FH94="","",'statement of marks'!FH94)</f>
        <v>20</v>
      </c>
      <c r="K2805" s="783"/>
      <c r="L2805" s="783"/>
      <c r="M2805" s="783">
        <f>IF('statement of marks'!FG94="","",'statement of marks'!FG94)</f>
        <v>20</v>
      </c>
      <c r="N2805" s="783"/>
      <c r="O2805" s="783"/>
      <c r="P2805" s="783"/>
      <c r="Q2805" s="783">
        <f>IF('statement of marks'!FI94="","",'statement of marks'!FI94)</f>
        <v>20</v>
      </c>
      <c r="R2805" s="783"/>
      <c r="S2805" s="783"/>
      <c r="T2805" s="783"/>
      <c r="U2805" s="280"/>
      <c r="V2805" s="280">
        <f>IF('statement of marks'!FJ94="","",'statement of marks'!FJ94)</f>
        <v>100</v>
      </c>
      <c r="W2805" s="280">
        <f>IF('statement of marks'!FK94="","",'statement of marks'!FK94)</f>
        <v>100</v>
      </c>
      <c r="X2805" s="281" t="str">
        <f>IF('statement of marks'!FL94="","",'statement of marks'!FL94)</f>
        <v>A</v>
      </c>
    </row>
    <row r="2806" spans="1:24" ht="15" customHeight="1">
      <c r="A2806" s="283"/>
      <c r="B2806" s="774" t="str">
        <f>IF('statement of marks'!$FO$3="","",'statement of marks'!$FO$3)</f>
        <v>PHYSICIAL EDUCATION</v>
      </c>
      <c r="C2806" s="784"/>
      <c r="D2806" s="783">
        <f>IF('statement of marks'!FO94="","",'statement of marks'!FO94)</f>
        <v>20</v>
      </c>
      <c r="E2806" s="783"/>
      <c r="F2806" s="783"/>
      <c r="G2806" s="783">
        <f>IF('statement of marks'!FP94="","",'statement of marks'!FP94)</f>
        <v>20</v>
      </c>
      <c r="H2806" s="783"/>
      <c r="I2806" s="783"/>
      <c r="J2806" s="783">
        <f>IF('statement of marks'!FR94="","",'statement of marks'!FR94)</f>
        <v>20</v>
      </c>
      <c r="K2806" s="783"/>
      <c r="L2806" s="783"/>
      <c r="M2806" s="783">
        <f>IF('statement of marks'!FQ94="","",'statement of marks'!FQ94)</f>
        <v>20</v>
      </c>
      <c r="N2806" s="783"/>
      <c r="O2806" s="783"/>
      <c r="P2806" s="783"/>
      <c r="Q2806" s="783">
        <f>IF('statement of marks'!FS94="","",'statement of marks'!FS94)</f>
        <v>20</v>
      </c>
      <c r="R2806" s="783"/>
      <c r="S2806" s="783"/>
      <c r="T2806" s="783"/>
      <c r="U2806" s="280"/>
      <c r="V2806" s="280">
        <f>IF('statement of marks'!FT94="","",'statement of marks'!FT94)</f>
        <v>100</v>
      </c>
      <c r="W2806" s="280">
        <f>IF('statement of marks'!FU94="","",'statement of marks'!FU94)</f>
        <v>100</v>
      </c>
      <c r="X2806" s="281" t="str">
        <f>IF('statement of marks'!FV94="","",'statement of marks'!FV94)</f>
        <v>A</v>
      </c>
    </row>
    <row r="2807" spans="1:24" ht="15" customHeight="1">
      <c r="A2807" s="283"/>
      <c r="B2807" s="771" t="s">
        <v>174</v>
      </c>
      <c r="C2807" s="774"/>
      <c r="D2807" s="792" t="str">
        <f>details!$DZ$3</f>
        <v>AUGUST</v>
      </c>
      <c r="E2807" s="792"/>
      <c r="F2807" s="792"/>
      <c r="G2807" s="792" t="str">
        <f>details!$ED$3</f>
        <v>OCTOBER</v>
      </c>
      <c r="H2807" s="792"/>
      <c r="I2807" s="792"/>
      <c r="J2807" s="792" t="str">
        <f>details!$EL$3</f>
        <v>FEBURARY</v>
      </c>
      <c r="K2807" s="792"/>
      <c r="L2807" s="792"/>
      <c r="M2807" s="792" t="str">
        <f>details!$EH$3</f>
        <v>DECEMBER</v>
      </c>
      <c r="N2807" s="792"/>
      <c r="O2807" s="792"/>
      <c r="P2807" s="792"/>
      <c r="Q2807" s="792" t="str">
        <f>details!$EP$3</f>
        <v>GRAND TOAL</v>
      </c>
      <c r="R2807" s="792"/>
      <c r="S2807" s="792"/>
      <c r="T2807" s="792"/>
      <c r="U2807" s="759" t="s">
        <v>119</v>
      </c>
      <c r="V2807" s="760"/>
      <c r="W2807" s="760"/>
      <c r="X2807" s="761"/>
    </row>
    <row r="2808" spans="1:24" ht="15" customHeight="1">
      <c r="A2808" s="283"/>
      <c r="B2808" s="774" t="s">
        <v>176</v>
      </c>
      <c r="C2808" s="784"/>
      <c r="D2808" s="826" t="str">
        <f>IF(details!EA94="","",details!EA94)</f>
        <v/>
      </c>
      <c r="E2808" s="826"/>
      <c r="F2808" s="826"/>
      <c r="G2808" s="826" t="str">
        <f>IF(details!EE94="","",details!EE94)</f>
        <v/>
      </c>
      <c r="H2808" s="826"/>
      <c r="I2808" s="826"/>
      <c r="J2808" s="826" t="str">
        <f>IF(details!EM94="","",details!EM94)</f>
        <v/>
      </c>
      <c r="K2808" s="826"/>
      <c r="L2808" s="826"/>
      <c r="M2808" s="826" t="str">
        <f>IF(details!EI94="","",details!EI94)</f>
        <v/>
      </c>
      <c r="N2808" s="826"/>
      <c r="O2808" s="826"/>
      <c r="P2808" s="826"/>
      <c r="Q2808" s="826" t="str">
        <f>IF(details!EQ94="","",details!EQ94)</f>
        <v/>
      </c>
      <c r="R2808" s="826"/>
      <c r="S2808" s="826"/>
      <c r="T2808" s="826"/>
      <c r="U2808" s="762">
        <f>'statement of marks'!$HL$108</f>
        <v>45046</v>
      </c>
      <c r="V2808" s="763"/>
      <c r="W2808" s="763"/>
      <c r="X2808" s="764"/>
    </row>
    <row r="2809" spans="1:24" ht="15" customHeight="1">
      <c r="A2809" s="283"/>
      <c r="B2809" s="823" t="s">
        <v>175</v>
      </c>
      <c r="C2809" s="824"/>
      <c r="D2809" s="825" t="str">
        <f>IF(details!DZ94="","",details!DZ94)</f>
        <v/>
      </c>
      <c r="E2809" s="825"/>
      <c r="F2809" s="825"/>
      <c r="G2809" s="825" t="str">
        <f>IF(details!ED94="","",details!ED94)</f>
        <v/>
      </c>
      <c r="H2809" s="825"/>
      <c r="I2809" s="825"/>
      <c r="J2809" s="825" t="str">
        <f>IF(details!EL94="","",details!EL94)</f>
        <v/>
      </c>
      <c r="K2809" s="825"/>
      <c r="L2809" s="825"/>
      <c r="M2809" s="825" t="str">
        <f>IF(details!EH94="","",details!EH94)</f>
        <v/>
      </c>
      <c r="N2809" s="825"/>
      <c r="O2809" s="825"/>
      <c r="P2809" s="825"/>
      <c r="Q2809" s="825" t="str">
        <f>IF(details!EP94="","",details!EP94)</f>
        <v/>
      </c>
      <c r="R2809" s="825"/>
      <c r="S2809" s="825"/>
      <c r="T2809" s="825"/>
      <c r="U2809" s="759"/>
      <c r="V2809" s="760"/>
      <c r="W2809" s="760"/>
      <c r="X2809" s="761"/>
    </row>
    <row r="2810" spans="1:24" ht="15" customHeight="1">
      <c r="A2810" s="816"/>
      <c r="B2810" s="818" t="s">
        <v>235</v>
      </c>
      <c r="C2810" s="819"/>
      <c r="D2810" s="813" t="s">
        <v>190</v>
      </c>
      <c r="E2810" s="813"/>
      <c r="F2810" s="813"/>
      <c r="G2810" s="813" t="s">
        <v>191</v>
      </c>
      <c r="H2810" s="813"/>
      <c r="I2810" s="813"/>
      <c r="J2810" s="813" t="s">
        <v>148</v>
      </c>
      <c r="K2810" s="813"/>
      <c r="L2810" s="813"/>
      <c r="M2810" s="813" t="s">
        <v>224</v>
      </c>
      <c r="N2810" s="813"/>
      <c r="O2810" s="813"/>
      <c r="P2810" s="813"/>
      <c r="Q2810" s="822" t="s">
        <v>196</v>
      </c>
      <c r="R2810" s="822"/>
      <c r="S2810" s="822"/>
      <c r="T2810" s="822"/>
      <c r="U2810" s="813" t="s">
        <v>233</v>
      </c>
      <c r="V2810" s="813"/>
      <c r="W2810" s="813"/>
      <c r="X2810" s="815"/>
    </row>
    <row r="2811" spans="1:24" ht="15" customHeight="1">
      <c r="A2811" s="817"/>
      <c r="B2811" s="820"/>
      <c r="C2811" s="821"/>
      <c r="D2811" s="813">
        <f>'statement of marks'!HJ94</f>
        <v>1200</v>
      </c>
      <c r="E2811" s="813"/>
      <c r="F2811" s="813"/>
      <c r="G2811" s="813">
        <f>'statement of marks'!HK94</f>
        <v>1095</v>
      </c>
      <c r="H2811" s="813"/>
      <c r="I2811" s="813"/>
      <c r="J2811" s="814">
        <f>'statement of marks'!HL94</f>
        <v>91.25</v>
      </c>
      <c r="K2811" s="814"/>
      <c r="L2811" s="814"/>
      <c r="M2811" s="813" t="str">
        <f>'statement of marks'!HO94</f>
        <v>A</v>
      </c>
      <c r="N2811" s="813"/>
      <c r="O2811" s="813"/>
      <c r="P2811" s="813"/>
      <c r="Q2811" s="813">
        <f>'statement of marks'!HN94</f>
        <v>6.9999999999999982</v>
      </c>
      <c r="R2811" s="813"/>
      <c r="S2811" s="813"/>
      <c r="T2811" s="813"/>
      <c r="U2811" s="813" t="str">
        <f>'statement of marks'!HI94</f>
        <v>PASSED</v>
      </c>
      <c r="V2811" s="813"/>
      <c r="W2811" s="813"/>
      <c r="X2811" s="815"/>
    </row>
    <row r="2812" spans="1:24" ht="15" customHeight="1">
      <c r="A2812" s="283"/>
      <c r="B2812" s="811" t="s">
        <v>177</v>
      </c>
      <c r="C2812" s="812"/>
      <c r="D2812" s="792"/>
      <c r="E2812" s="792"/>
      <c r="F2812" s="792"/>
      <c r="G2812" s="792"/>
      <c r="H2812" s="792"/>
      <c r="I2812" s="792"/>
      <c r="J2812" s="792"/>
      <c r="K2812" s="792"/>
      <c r="L2812" s="792"/>
      <c r="M2812" s="792"/>
      <c r="N2812" s="792"/>
      <c r="O2812" s="792"/>
      <c r="P2812" s="792"/>
      <c r="Q2812" s="792"/>
      <c r="R2812" s="792"/>
      <c r="S2812" s="792"/>
      <c r="T2812" s="792"/>
      <c r="U2812" s="793"/>
      <c r="V2812" s="794"/>
      <c r="W2812" s="794"/>
      <c r="X2812" s="804"/>
    </row>
    <row r="2813" spans="1:24" ht="15" customHeight="1">
      <c r="A2813" s="283"/>
      <c r="B2813" s="809" t="s">
        <v>162</v>
      </c>
      <c r="C2813" s="810"/>
      <c r="D2813" s="792"/>
      <c r="E2813" s="792"/>
      <c r="F2813" s="792"/>
      <c r="G2813" s="792"/>
      <c r="H2813" s="792"/>
      <c r="I2813" s="792"/>
      <c r="J2813" s="792"/>
      <c r="K2813" s="792"/>
      <c r="L2813" s="792"/>
      <c r="M2813" s="792"/>
      <c r="N2813" s="792"/>
      <c r="O2813" s="792"/>
      <c r="P2813" s="792"/>
      <c r="Q2813" s="792"/>
      <c r="R2813" s="792"/>
      <c r="S2813" s="792"/>
      <c r="T2813" s="792"/>
      <c r="U2813" s="796"/>
      <c r="V2813" s="797"/>
      <c r="W2813" s="797"/>
      <c r="X2813" s="805"/>
    </row>
    <row r="2814" spans="1:24" ht="15" customHeight="1">
      <c r="A2814" s="283"/>
      <c r="B2814" s="811" t="s">
        <v>163</v>
      </c>
      <c r="C2814" s="812"/>
      <c r="D2814" s="792"/>
      <c r="E2814" s="792"/>
      <c r="F2814" s="792"/>
      <c r="G2814" s="792"/>
      <c r="H2814" s="792"/>
      <c r="I2814" s="792"/>
      <c r="J2814" s="792"/>
      <c r="K2814" s="792"/>
      <c r="L2814" s="792"/>
      <c r="M2814" s="792"/>
      <c r="N2814" s="792"/>
      <c r="O2814" s="792"/>
      <c r="P2814" s="792"/>
      <c r="Q2814" s="793" t="s">
        <v>225</v>
      </c>
      <c r="R2814" s="794"/>
      <c r="S2814" s="794"/>
      <c r="T2814" s="795"/>
      <c r="U2814" s="806"/>
      <c r="V2814" s="807"/>
      <c r="W2814" s="807"/>
      <c r="X2814" s="808"/>
    </row>
    <row r="2815" spans="1:24" ht="15" customHeight="1">
      <c r="A2815" s="283"/>
      <c r="B2815" s="802" t="s">
        <v>164</v>
      </c>
      <c r="C2815" s="803"/>
      <c r="D2815" s="792"/>
      <c r="E2815" s="792"/>
      <c r="F2815" s="792"/>
      <c r="G2815" s="792"/>
      <c r="H2815" s="792"/>
      <c r="I2815" s="792"/>
      <c r="J2815" s="792"/>
      <c r="K2815" s="792"/>
      <c r="L2815" s="792"/>
      <c r="M2815" s="792"/>
      <c r="N2815" s="792"/>
      <c r="O2815" s="792"/>
      <c r="P2815" s="792"/>
      <c r="Q2815" s="796"/>
      <c r="R2815" s="797"/>
      <c r="S2815" s="797"/>
      <c r="T2815" s="798"/>
      <c r="U2815" s="785" t="s">
        <v>164</v>
      </c>
      <c r="V2815" s="785"/>
      <c r="W2815" s="785"/>
      <c r="X2815" s="786"/>
    </row>
    <row r="2816" spans="1:24" ht="15" customHeight="1" thickBot="1">
      <c r="A2816" s="282"/>
      <c r="B2816" s="787" t="s">
        <v>226</v>
      </c>
      <c r="C2816" s="788"/>
      <c r="D2816" s="789"/>
      <c r="E2816" s="789"/>
      <c r="F2816" s="789"/>
      <c r="G2816" s="789"/>
      <c r="H2816" s="789"/>
      <c r="I2816" s="789"/>
      <c r="J2816" s="789"/>
      <c r="K2816" s="789"/>
      <c r="L2816" s="789"/>
      <c r="M2816" s="789"/>
      <c r="N2816" s="789"/>
      <c r="O2816" s="789"/>
      <c r="P2816" s="789"/>
      <c r="Q2816" s="799"/>
      <c r="R2816" s="800"/>
      <c r="S2816" s="800"/>
      <c r="T2816" s="801"/>
      <c r="U2816" s="790" t="s">
        <v>180</v>
      </c>
      <c r="V2816" s="790"/>
      <c r="W2816" s="790"/>
      <c r="X2816" s="791"/>
    </row>
    <row r="2817" spans="1:24" ht="15" customHeight="1">
      <c r="A2817" s="285"/>
      <c r="B2817" s="765" t="s">
        <v>179</v>
      </c>
      <c r="C2817" s="766"/>
      <c r="D2817" s="766"/>
      <c r="E2817" s="766"/>
      <c r="F2817" s="766"/>
      <c r="G2817" s="766"/>
      <c r="H2817" s="766"/>
      <c r="I2817" s="766"/>
      <c r="J2817" s="766"/>
      <c r="K2817" s="766"/>
      <c r="L2817" s="766"/>
      <c r="M2817" s="766"/>
      <c r="N2817" s="766"/>
      <c r="O2817" s="766"/>
      <c r="P2817" s="766"/>
      <c r="Q2817" s="766"/>
      <c r="R2817" s="766"/>
      <c r="S2817" s="766"/>
      <c r="T2817" s="766"/>
      <c r="U2817" s="766"/>
      <c r="V2817" s="766"/>
      <c r="W2817" s="766"/>
      <c r="X2817" s="767"/>
    </row>
    <row r="2818" spans="1:24" ht="15" customHeight="1">
      <c r="A2818" s="283"/>
      <c r="B2818" s="768" t="str">
        <f>IF('statement of marks'!$A$1="","",'statement of marks'!$A$1)</f>
        <v>GOVT. HR. SEC. SCHOOL, MARJEEVI, NIMBAHERA</v>
      </c>
      <c r="C2818" s="769"/>
      <c r="D2818" s="769"/>
      <c r="E2818" s="769"/>
      <c r="F2818" s="769"/>
      <c r="G2818" s="769"/>
      <c r="H2818" s="769"/>
      <c r="I2818" s="769"/>
      <c r="J2818" s="769"/>
      <c r="K2818" s="769"/>
      <c r="L2818" s="769"/>
      <c r="M2818" s="769"/>
      <c r="N2818" s="769"/>
      <c r="O2818" s="769"/>
      <c r="P2818" s="769"/>
      <c r="Q2818" s="769"/>
      <c r="R2818" s="769"/>
      <c r="S2818" s="769"/>
      <c r="T2818" s="769"/>
      <c r="U2818" s="769"/>
      <c r="V2818" s="769"/>
      <c r="W2818" s="769"/>
      <c r="X2818" s="770"/>
    </row>
    <row r="2819" spans="1:24" ht="15" customHeight="1">
      <c r="A2819" s="283"/>
      <c r="B2819" s="771" t="s">
        <v>118</v>
      </c>
      <c r="C2819" s="771"/>
      <c r="D2819" s="771" t="str">
        <f>IF('statement of marks'!$H$3="","",'statement of marks'!$H$3)</f>
        <v>2022-23</v>
      </c>
      <c r="E2819" s="771"/>
      <c r="F2819" s="771"/>
      <c r="G2819" s="771"/>
      <c r="H2819" s="771"/>
      <c r="I2819" s="771"/>
      <c r="J2819" s="771"/>
      <c r="K2819" s="771"/>
      <c r="L2819" s="771"/>
      <c r="M2819" s="771"/>
      <c r="N2819" s="771"/>
      <c r="O2819" s="771"/>
      <c r="P2819" s="771"/>
      <c r="Q2819" s="771"/>
      <c r="R2819" s="771"/>
      <c r="S2819" s="771"/>
      <c r="T2819" s="771"/>
      <c r="U2819" s="771"/>
      <c r="V2819" s="771"/>
      <c r="W2819" s="771"/>
      <c r="X2819" s="772"/>
    </row>
    <row r="2820" spans="1:24" ht="15" customHeight="1">
      <c r="A2820" s="283"/>
      <c r="B2820" s="771" t="s">
        <v>158</v>
      </c>
      <c r="C2820" s="771"/>
      <c r="D2820" s="771" t="str">
        <f>IF('statement of marks'!I95="","",'statement of marks'!I95)</f>
        <v>A89</v>
      </c>
      <c r="E2820" s="771"/>
      <c r="F2820" s="771"/>
      <c r="G2820" s="771"/>
      <c r="H2820" s="771"/>
      <c r="I2820" s="771"/>
      <c r="J2820" s="771"/>
      <c r="K2820" s="771"/>
      <c r="L2820" s="771"/>
      <c r="M2820" s="771"/>
      <c r="N2820" s="771"/>
      <c r="O2820" s="771"/>
      <c r="P2820" s="771"/>
      <c r="Q2820" s="771"/>
      <c r="R2820" s="771"/>
      <c r="S2820" s="771"/>
      <c r="T2820" s="771"/>
      <c r="U2820" s="771"/>
      <c r="V2820" s="771"/>
      <c r="W2820" s="771"/>
      <c r="X2820" s="772"/>
    </row>
    <row r="2821" spans="1:24" ht="15" customHeight="1">
      <c r="A2821" s="283"/>
      <c r="B2821" s="771" t="s">
        <v>20</v>
      </c>
      <c r="C2821" s="771"/>
      <c r="D2821" s="771" t="str">
        <f>IF('statement of marks'!J95="","",'statement of marks'!J95)</f>
        <v>B89</v>
      </c>
      <c r="E2821" s="771"/>
      <c r="F2821" s="771"/>
      <c r="G2821" s="771"/>
      <c r="H2821" s="771"/>
      <c r="I2821" s="771"/>
      <c r="J2821" s="771"/>
      <c r="K2821" s="771"/>
      <c r="L2821" s="771"/>
      <c r="M2821" s="771"/>
      <c r="N2821" s="771"/>
      <c r="O2821" s="771"/>
      <c r="P2821" s="771"/>
      <c r="Q2821" s="771"/>
      <c r="R2821" s="771"/>
      <c r="S2821" s="771"/>
      <c r="T2821" s="771"/>
      <c r="U2821" s="771"/>
      <c r="V2821" s="771"/>
      <c r="W2821" s="771"/>
      <c r="X2821" s="772"/>
    </row>
    <row r="2822" spans="1:24" ht="15" customHeight="1">
      <c r="A2822" s="283"/>
      <c r="B2822" s="773" t="s">
        <v>21</v>
      </c>
      <c r="C2822" s="773"/>
      <c r="D2822" s="773" t="str">
        <f>IF('statement of marks'!K95="","",'statement of marks'!K95)</f>
        <v>C89</v>
      </c>
      <c r="E2822" s="773"/>
      <c r="F2822" s="773"/>
      <c r="G2822" s="771"/>
      <c r="H2822" s="771"/>
      <c r="I2822" s="771"/>
      <c r="J2822" s="771"/>
      <c r="K2822" s="771"/>
      <c r="L2822" s="771"/>
      <c r="M2822" s="771"/>
      <c r="N2822" s="771"/>
      <c r="O2822" s="771"/>
      <c r="P2822" s="771"/>
      <c r="Q2822" s="771"/>
      <c r="R2822" s="771"/>
      <c r="S2822" s="771"/>
      <c r="T2822" s="771"/>
      <c r="U2822" s="771"/>
      <c r="V2822" s="771"/>
      <c r="W2822" s="771"/>
      <c r="X2822" s="772"/>
    </row>
    <row r="2823" spans="1:24" ht="15" customHeight="1">
      <c r="A2823" s="283"/>
      <c r="B2823" s="771" t="s">
        <v>159</v>
      </c>
      <c r="C2823" s="771"/>
      <c r="D2823" s="771" t="str">
        <f>IF('statement of marks'!$G$3="","",'statement of marks'!$G$3)</f>
        <v>6 A</v>
      </c>
      <c r="E2823" s="771"/>
      <c r="F2823" s="774"/>
      <c r="G2823" s="775" t="s">
        <v>160</v>
      </c>
      <c r="H2823" s="775"/>
      <c r="I2823" s="775"/>
      <c r="J2823" s="775">
        <f>IF('statement of marks'!D95="","",'statement of marks'!D95)</f>
        <v>889</v>
      </c>
      <c r="K2823" s="775"/>
      <c r="L2823" s="775"/>
      <c r="M2823" s="776" t="s">
        <v>79</v>
      </c>
      <c r="N2823" s="938"/>
      <c r="O2823" s="775"/>
      <c r="P2823" s="775"/>
      <c r="Q2823" s="775" t="str">
        <f>IF('statement of marks'!F95="","",'statement of marks'!F95)</f>
        <v/>
      </c>
      <c r="R2823" s="775"/>
      <c r="S2823" s="775"/>
      <c r="T2823" s="777"/>
      <c r="U2823" s="778" t="str">
        <f>IF('statement of marks'!$I$3="","",'statement of marks'!$I$3)</f>
        <v>SCHOOL DISE CODE</v>
      </c>
      <c r="V2823" s="779"/>
      <c r="W2823" s="779"/>
      <c r="X2823" s="780"/>
    </row>
    <row r="2824" spans="1:24" ht="15" customHeight="1">
      <c r="A2824" s="283"/>
      <c r="B2824" s="263" t="s">
        <v>172</v>
      </c>
      <c r="C2824" s="264"/>
      <c r="D2824" s="781" t="str">
        <f>IF('statement of marks'!G95="","",'statement of marks'!G95)</f>
        <v/>
      </c>
      <c r="E2824" s="782"/>
      <c r="F2824" s="782"/>
      <c r="G2824" s="834" t="str">
        <f>IF('statement of marks'!H95="","",'statement of marks'!H95)</f>
        <v/>
      </c>
      <c r="H2824" s="834"/>
      <c r="I2824" s="834"/>
      <c r="J2824" s="834"/>
      <c r="K2824" s="834"/>
      <c r="L2824" s="834"/>
      <c r="M2824" s="834"/>
      <c r="N2824" s="834"/>
      <c r="O2824" s="834"/>
      <c r="P2824" s="834"/>
      <c r="Q2824" s="834"/>
      <c r="R2824" s="834"/>
      <c r="S2824" s="834"/>
      <c r="T2824" s="835"/>
      <c r="U2824" s="774" t="str">
        <f>IF('statement of marks'!$J$3="","",'statement of marks'!$J$3)</f>
        <v>08291009401</v>
      </c>
      <c r="V2824" s="784"/>
      <c r="W2824" s="784"/>
      <c r="X2824" s="836"/>
    </row>
    <row r="2825" spans="1:24" ht="15" customHeight="1">
      <c r="A2825" s="283"/>
      <c r="B2825" s="265" t="s">
        <v>161</v>
      </c>
      <c r="C2825" s="266" t="s">
        <v>166</v>
      </c>
      <c r="D2825" s="837" t="s">
        <v>168</v>
      </c>
      <c r="E2825" s="837"/>
      <c r="F2825" s="837"/>
      <c r="G2825" s="837" t="s">
        <v>169</v>
      </c>
      <c r="H2825" s="837"/>
      <c r="I2825" s="837"/>
      <c r="J2825" s="837" t="s">
        <v>170</v>
      </c>
      <c r="K2825" s="837"/>
      <c r="L2825" s="837"/>
      <c r="M2825" s="838" t="s">
        <v>171</v>
      </c>
      <c r="N2825" s="838"/>
      <c r="O2825" s="838"/>
      <c r="P2825" s="838"/>
      <c r="Q2825" s="839" t="s">
        <v>217</v>
      </c>
      <c r="R2825" s="841" t="s">
        <v>91</v>
      </c>
      <c r="S2825" s="841"/>
      <c r="T2825" s="841"/>
      <c r="U2825" s="842"/>
      <c r="V2825" s="783" t="s">
        <v>218</v>
      </c>
      <c r="W2825" s="783"/>
      <c r="X2825" s="831"/>
    </row>
    <row r="2826" spans="1:24" ht="15" customHeight="1">
      <c r="A2826" s="283"/>
      <c r="B2826" s="265"/>
      <c r="C2826" s="266"/>
      <c r="D2826" s="267" t="s">
        <v>219</v>
      </c>
      <c r="E2826" s="267" t="s">
        <v>220</v>
      </c>
      <c r="F2826" s="268" t="s">
        <v>221</v>
      </c>
      <c r="G2826" s="267" t="s">
        <v>219</v>
      </c>
      <c r="H2826" s="267" t="s">
        <v>220</v>
      </c>
      <c r="I2826" s="268" t="s">
        <v>221</v>
      </c>
      <c r="J2826" s="267" t="s">
        <v>219</v>
      </c>
      <c r="K2826" s="267" t="s">
        <v>220</v>
      </c>
      <c r="L2826" s="268" t="s">
        <v>221</v>
      </c>
      <c r="M2826" s="267" t="s">
        <v>219</v>
      </c>
      <c r="N2826" s="943" t="s">
        <v>332</v>
      </c>
      <c r="O2826" s="267" t="s">
        <v>220</v>
      </c>
      <c r="P2826" s="268" t="s">
        <v>221</v>
      </c>
      <c r="Q2826" s="840"/>
      <c r="R2826" s="267" t="s">
        <v>219</v>
      </c>
      <c r="S2826" s="943" t="s">
        <v>332</v>
      </c>
      <c r="T2826" s="267" t="s">
        <v>220</v>
      </c>
      <c r="U2826" s="268" t="s">
        <v>221</v>
      </c>
      <c r="V2826" s="269" t="s">
        <v>26</v>
      </c>
      <c r="W2826" s="270" t="s">
        <v>222</v>
      </c>
      <c r="X2826" s="271" t="s">
        <v>69</v>
      </c>
    </row>
    <row r="2827" spans="1:24" ht="15" customHeight="1">
      <c r="A2827" s="284"/>
      <c r="B2827" s="832" t="s">
        <v>167</v>
      </c>
      <c r="C2827" s="833"/>
      <c r="D2827" s="272">
        <f>IF('statement of marks'!L$6="","",'statement of marks'!L$6)</f>
        <v>5</v>
      </c>
      <c r="E2827" s="272">
        <f>IF('statement of marks'!M$6="","",'statement of marks'!M$6)</f>
        <v>5</v>
      </c>
      <c r="F2827" s="273">
        <f>IF('statement of marks'!N$6="","",'statement of marks'!N$6)</f>
        <v>10</v>
      </c>
      <c r="G2827" s="272">
        <f>IF('statement of marks'!O$6="","",'statement of marks'!O$6)</f>
        <v>5</v>
      </c>
      <c r="H2827" s="272">
        <f>IF('statement of marks'!P$6="","",'statement of marks'!P$6)</f>
        <v>5</v>
      </c>
      <c r="I2827" s="273">
        <f>IF('statement of marks'!Q$6="","",'statement of marks'!Q$6)</f>
        <v>10</v>
      </c>
      <c r="J2827" s="272">
        <f>IF('statement of marks'!R$6="","",'statement of marks'!R$6)</f>
        <v>5</v>
      </c>
      <c r="K2827" s="272">
        <f>IF('statement of marks'!S$6="","",'statement of marks'!S$6)</f>
        <v>5</v>
      </c>
      <c r="L2827" s="273">
        <f>IF('statement of marks'!T$6="","",'statement of marks'!T$6)</f>
        <v>10</v>
      </c>
      <c r="M2827" s="272">
        <f>IF('statement of marks'!V$6="","",'statement of marks'!V$6)</f>
        <v>30</v>
      </c>
      <c r="N2827" s="944">
        <f>IF('statement of marks'!W$6="","",'statement of marks'!W$6)</f>
        <v>30</v>
      </c>
      <c r="O2827" s="272">
        <f>IF('statement of marks'!X$6="","",'statement of marks'!X$6)</f>
        <v>10</v>
      </c>
      <c r="P2827" s="273">
        <f>IF('statement of marks'!Y$6="","",'statement of marks'!Y$6)</f>
        <v>70</v>
      </c>
      <c r="Q2827" s="274">
        <f>IF('statement of marks'!Z$6="","",'statement of marks'!Z$6)</f>
        <v>100</v>
      </c>
      <c r="R2827" s="272">
        <f>IF('statement of marks'!AA$6="","",'statement of marks'!AA$6)</f>
        <v>40</v>
      </c>
      <c r="S2827" s="944">
        <f>IF('statement of marks'!AB$6="","",'statement of marks'!AB$6)</f>
        <v>40</v>
      </c>
      <c r="T2827" s="272">
        <f>IF('statement of marks'!AC$6="","",'statement of marks'!AC$6)</f>
        <v>20</v>
      </c>
      <c r="U2827" s="273">
        <f>IF('statement of marks'!AD$6="","",'statement of marks'!AD$6)</f>
        <v>100</v>
      </c>
      <c r="V2827" s="275">
        <f>IF('statement of marks'!AE$6="","",'statement of marks'!AE$6)</f>
        <v>200</v>
      </c>
      <c r="W2827" s="272" t="str">
        <f>IF('statement of marks'!AF$6="","",'statement of marks'!AF$6)</f>
        <v/>
      </c>
      <c r="X2827" s="276" t="str">
        <f>IF('statement of marks'!AG$6="","",'statement of marks'!AG$6)</f>
        <v/>
      </c>
    </row>
    <row r="2828" spans="1:24" ht="15" customHeight="1">
      <c r="A2828" s="283"/>
      <c r="B2828" s="774" t="str">
        <f>IF('statement of marks'!$L$3="","",'statement of marks'!$L$3)</f>
        <v>HINDI</v>
      </c>
      <c r="C2828" s="784"/>
      <c r="D2828" s="270">
        <f>IF('statement of marks'!L95="","",'statement of marks'!L95)</f>
        <v>5</v>
      </c>
      <c r="E2828" s="270">
        <f>IF('statement of marks'!M95="","",'statement of marks'!M95)</f>
        <v>5</v>
      </c>
      <c r="F2828" s="277">
        <f>IF('statement of marks'!N95="","",'statement of marks'!N95)</f>
        <v>10</v>
      </c>
      <c r="G2828" s="270">
        <f>IF('statement of marks'!O95="","",'statement of marks'!O95)</f>
        <v>5</v>
      </c>
      <c r="H2828" s="270">
        <f>IF('statement of marks'!P95="","",'statement of marks'!P95)</f>
        <v>5</v>
      </c>
      <c r="I2828" s="277">
        <f>IF('statement of marks'!Q95="","",'statement of marks'!Q95)</f>
        <v>10</v>
      </c>
      <c r="J2828" s="270">
        <f>IF('statement of marks'!R95="","",'statement of marks'!R95)</f>
        <v>5</v>
      </c>
      <c r="K2828" s="270">
        <f>IF('statement of marks'!S95="","",'statement of marks'!S95)</f>
        <v>5</v>
      </c>
      <c r="L2828" s="277">
        <f>IF('statement of marks'!T95="","",'statement of marks'!T95)</f>
        <v>10</v>
      </c>
      <c r="M2828" s="270">
        <f>IF('statement of marks'!V95="","",'statement of marks'!V95)</f>
        <v>22</v>
      </c>
      <c r="N2828" s="944">
        <f>IF('statement of marks'!W95="","",'statement of marks'!W95)</f>
        <v>22</v>
      </c>
      <c r="O2828" s="270">
        <f>IF('statement of marks'!X95="","",'statement of marks'!X95)</f>
        <v>2</v>
      </c>
      <c r="P2828" s="277">
        <f>IF('statement of marks'!Y95="","",'statement of marks'!Y95)</f>
        <v>46</v>
      </c>
      <c r="Q2828" s="278">
        <f>IF('statement of marks'!Z95="","",'statement of marks'!Z95)</f>
        <v>76</v>
      </c>
      <c r="R2828" s="270">
        <f>IF('statement of marks'!AA95="","",'statement of marks'!AA95)</f>
        <v>32</v>
      </c>
      <c r="S2828" s="944">
        <f>IF('statement of marks'!AB95="","",'statement of marks'!AB95)</f>
        <v>32</v>
      </c>
      <c r="T2828" s="270">
        <f>IF('statement of marks'!AC95="","",'statement of marks'!AC95)</f>
        <v>20</v>
      </c>
      <c r="U2828" s="277">
        <f>IF('statement of marks'!AD95="","",'statement of marks'!AD95)</f>
        <v>84</v>
      </c>
      <c r="V2828" s="279">
        <f>IF('statement of marks'!AE95="","",'statement of marks'!AE95)</f>
        <v>160</v>
      </c>
      <c r="W2828" s="270">
        <f>IF('statement of marks'!AF95="","",'statement of marks'!AF95)</f>
        <v>80</v>
      </c>
      <c r="X2828" s="271" t="str">
        <f>IF('statement of marks'!AG95="","",'statement of marks'!AG95)</f>
        <v>B</v>
      </c>
    </row>
    <row r="2829" spans="1:24" ht="15" customHeight="1">
      <c r="A2829" s="283"/>
      <c r="B2829" s="774" t="str">
        <f>IF('statement of marks'!$AJ$3="","",'statement of marks'!$AJ$3)</f>
        <v>ENGLISH</v>
      </c>
      <c r="C2829" s="784"/>
      <c r="D2829" s="270">
        <f>IF('statement of marks'!AJ95="","",'statement of marks'!AJ95)</f>
        <v>5</v>
      </c>
      <c r="E2829" s="270">
        <f>IF('statement of marks'!AK95="","",'statement of marks'!AK95)</f>
        <v>5</v>
      </c>
      <c r="F2829" s="277">
        <f>IF('statement of marks'!AL95="","",'statement of marks'!AL95)</f>
        <v>10</v>
      </c>
      <c r="G2829" s="270">
        <f>IF('statement of marks'!AM95="","",'statement of marks'!AM95)</f>
        <v>5</v>
      </c>
      <c r="H2829" s="270">
        <f>IF('statement of marks'!AN95="","",'statement of marks'!AN95)</f>
        <v>5</v>
      </c>
      <c r="I2829" s="277">
        <f>IF('statement of marks'!AO95="","",'statement of marks'!AO95)</f>
        <v>10</v>
      </c>
      <c r="J2829" s="270">
        <f>IF('statement of marks'!AP95="","",'statement of marks'!AP95)</f>
        <v>5</v>
      </c>
      <c r="K2829" s="270">
        <f>IF('statement of marks'!AQ95="","",'statement of marks'!AQ95)</f>
        <v>5</v>
      </c>
      <c r="L2829" s="277">
        <f>IF('statement of marks'!AR95="","",'statement of marks'!AR95)</f>
        <v>10</v>
      </c>
      <c r="M2829" s="270">
        <f>IF('statement of marks'!AT95="","",'statement of marks'!AT95)</f>
        <v>22</v>
      </c>
      <c r="N2829" s="944">
        <f>IF('statement of marks'!AU95="","",'statement of marks'!AU95)</f>
        <v>22</v>
      </c>
      <c r="O2829" s="270">
        <f>IF('statement of marks'!AV95="","",'statement of marks'!AV95)</f>
        <v>2</v>
      </c>
      <c r="P2829" s="277">
        <f>IF('statement of marks'!AW95="","",'statement of marks'!AW95)</f>
        <v>46</v>
      </c>
      <c r="Q2829" s="278">
        <f>IF('statement of marks'!AX95="","",'statement of marks'!AX95)</f>
        <v>76</v>
      </c>
      <c r="R2829" s="270">
        <f>IF('statement of marks'!AY95="","",'statement of marks'!AY95)</f>
        <v>32</v>
      </c>
      <c r="S2829" s="944">
        <f>IF('statement of marks'!AZ95="","",'statement of marks'!AZ95)</f>
        <v>32</v>
      </c>
      <c r="T2829" s="270">
        <f>IF('statement of marks'!BA95="","",'statement of marks'!BA95)</f>
        <v>20</v>
      </c>
      <c r="U2829" s="277">
        <f>IF('statement of marks'!BB95="","",'statement of marks'!BB95)</f>
        <v>84</v>
      </c>
      <c r="V2829" s="279">
        <f>IF('statement of marks'!BC95="","",'statement of marks'!BC95)</f>
        <v>160</v>
      </c>
      <c r="W2829" s="270">
        <f>IF('statement of marks'!BD95="","",'statement of marks'!BD95)</f>
        <v>80</v>
      </c>
      <c r="X2829" s="271" t="str">
        <f>IF('statement of marks'!BE95="","",'statement of marks'!BE95)</f>
        <v>B</v>
      </c>
    </row>
    <row r="2830" spans="1:24" ht="15" customHeight="1">
      <c r="A2830" s="283"/>
      <c r="B2830" s="774" t="str">
        <f>IF('statement of marks'!BH95="s","SANSKRIT",IF('statement of marks'!BH95="u","URDU",IF('statement of marks'!BH95="g","GUJRATI",IF('statement of marks'!BH95="p","PUNJABI",IF('statement of marks'!BH95="sd","fla/kh","THIRD LANGUAGE")))))</f>
        <v>SANSKRIT</v>
      </c>
      <c r="C2830" s="784"/>
      <c r="D2830" s="270">
        <f>IF('statement of marks'!BI95="","",'statement of marks'!BI95)</f>
        <v>5</v>
      </c>
      <c r="E2830" s="270">
        <f>IF('statement of marks'!BJ95="","",'statement of marks'!BJ95)</f>
        <v>5</v>
      </c>
      <c r="F2830" s="277">
        <f>IF('statement of marks'!BK95="","",'statement of marks'!BK95)</f>
        <v>10</v>
      </c>
      <c r="G2830" s="270">
        <f>IF('statement of marks'!BL95="","",'statement of marks'!BL95)</f>
        <v>5</v>
      </c>
      <c r="H2830" s="270">
        <f>IF('statement of marks'!BM95="","",'statement of marks'!BM95)</f>
        <v>5</v>
      </c>
      <c r="I2830" s="277">
        <f>IF('statement of marks'!BN95="","",'statement of marks'!BN95)</f>
        <v>10</v>
      </c>
      <c r="J2830" s="270">
        <f>IF('statement of marks'!BO95="","",'statement of marks'!BO95)</f>
        <v>5</v>
      </c>
      <c r="K2830" s="270">
        <f>IF('statement of marks'!BP95="","",'statement of marks'!BP95)</f>
        <v>5</v>
      </c>
      <c r="L2830" s="277">
        <f>IF('statement of marks'!BQ95="","",'statement of marks'!BQ95)</f>
        <v>10</v>
      </c>
      <c r="M2830" s="270">
        <f>IF('statement of marks'!BS95="","",'statement of marks'!BS95)</f>
        <v>50</v>
      </c>
      <c r="N2830" s="944"/>
      <c r="O2830" s="270">
        <f>IF('statement of marks'!BT95="","",'statement of marks'!BT95)</f>
        <v>20</v>
      </c>
      <c r="P2830" s="277">
        <f>IF('statement of marks'!BU95="","",'statement of marks'!BU95)</f>
        <v>70</v>
      </c>
      <c r="Q2830" s="278">
        <f>IF('statement of marks'!BV95="","",'statement of marks'!BV95)</f>
        <v>100</v>
      </c>
      <c r="R2830" s="270">
        <f>IF('statement of marks'!BW95="","",'statement of marks'!BW95)</f>
        <v>70</v>
      </c>
      <c r="S2830" s="944"/>
      <c r="T2830" s="270">
        <f>IF('statement of marks'!BX95="","",'statement of marks'!BX95)</f>
        <v>30</v>
      </c>
      <c r="U2830" s="277">
        <f>IF('statement of marks'!BY95="","",'statement of marks'!BY95)</f>
        <v>100</v>
      </c>
      <c r="V2830" s="279">
        <f>IF('statement of marks'!BZ95="","",'statement of marks'!BZ95)</f>
        <v>200</v>
      </c>
      <c r="W2830" s="270">
        <f>IF('statement of marks'!CA95="","",'statement of marks'!CA95)</f>
        <v>100</v>
      </c>
      <c r="X2830" s="271" t="str">
        <f>IF('statement of marks'!CB95="","",'statement of marks'!CB95)</f>
        <v>A</v>
      </c>
    </row>
    <row r="2831" spans="1:24" ht="15" customHeight="1">
      <c r="A2831" s="283"/>
      <c r="B2831" s="774" t="str">
        <f>IF('statement of marks'!$CE$3="","",'statement of marks'!$CE$3)</f>
        <v>MATHEMATICS</v>
      </c>
      <c r="C2831" s="784"/>
      <c r="D2831" s="270">
        <f>IF('statement of marks'!CE95="","",'statement of marks'!CE95)</f>
        <v>5</v>
      </c>
      <c r="E2831" s="270">
        <f>IF('statement of marks'!CF95="","",'statement of marks'!CF95)</f>
        <v>5</v>
      </c>
      <c r="F2831" s="277">
        <f>IF('statement of marks'!CG95="","",'statement of marks'!CG95)</f>
        <v>10</v>
      </c>
      <c r="G2831" s="270">
        <f>IF('statement of marks'!CH95="","",'statement of marks'!CH95)</f>
        <v>5</v>
      </c>
      <c r="H2831" s="270">
        <f>IF('statement of marks'!CI95="","",'statement of marks'!CI95)</f>
        <v>5</v>
      </c>
      <c r="I2831" s="277">
        <f>IF('statement of marks'!CJ95="","",'statement of marks'!CJ95)</f>
        <v>10</v>
      </c>
      <c r="J2831" s="270">
        <f>IF('statement of marks'!CK95="","",'statement of marks'!CK95)</f>
        <v>5</v>
      </c>
      <c r="K2831" s="270">
        <f>IF('statement of marks'!CL95="","",'statement of marks'!CL95)</f>
        <v>5</v>
      </c>
      <c r="L2831" s="277">
        <f>IF('statement of marks'!CM95="","",'statement of marks'!CM95)</f>
        <v>10</v>
      </c>
      <c r="M2831" s="270">
        <f>IF('statement of marks'!CO95="","",'statement of marks'!CO95)</f>
        <v>22</v>
      </c>
      <c r="N2831" s="944">
        <f>IF('statement of marks'!CP95="","",'statement of marks'!CP95)</f>
        <v>22</v>
      </c>
      <c r="O2831" s="270">
        <f>IF('statement of marks'!CQ95="","",'statement of marks'!CQ95)</f>
        <v>2</v>
      </c>
      <c r="P2831" s="277">
        <f>IF('statement of marks'!CR95="","",'statement of marks'!CR95)</f>
        <v>46</v>
      </c>
      <c r="Q2831" s="278">
        <f>IF('statement of marks'!CS95="","",'statement of marks'!CS95)</f>
        <v>76</v>
      </c>
      <c r="R2831" s="270">
        <f>IF('statement of marks'!CT95="","",'statement of marks'!CT95)</f>
        <v>32</v>
      </c>
      <c r="S2831" s="944">
        <f>IF('statement of marks'!CU95="","",'statement of marks'!CU95)</f>
        <v>32</v>
      </c>
      <c r="T2831" s="270">
        <f>IF('statement of marks'!CV95="","",'statement of marks'!CV95)</f>
        <v>20</v>
      </c>
      <c r="U2831" s="277">
        <f>IF('statement of marks'!CW95="","",'statement of marks'!CW95)</f>
        <v>84</v>
      </c>
      <c r="V2831" s="279">
        <f>IF('statement of marks'!CX95="","",'statement of marks'!CX95)</f>
        <v>160</v>
      </c>
      <c r="W2831" s="270">
        <f>IF('statement of marks'!CY95="","",'statement of marks'!CY95)</f>
        <v>80</v>
      </c>
      <c r="X2831" s="271" t="str">
        <f>IF('statement of marks'!CZ95="","",'statement of marks'!CZ95)</f>
        <v>B</v>
      </c>
    </row>
    <row r="2832" spans="1:24" ht="15" customHeight="1">
      <c r="A2832" s="283"/>
      <c r="B2832" s="774" t="str">
        <f>IF('statement of marks'!$DC$3="","",'statement of marks'!$DC$3)</f>
        <v>SCIENCE</v>
      </c>
      <c r="C2832" s="784"/>
      <c r="D2832" s="270">
        <f>IF('statement of marks'!DC95="","",'statement of marks'!DC95)</f>
        <v>5</v>
      </c>
      <c r="E2832" s="270">
        <f>IF('statement of marks'!DD95="","",'statement of marks'!DD95)</f>
        <v>5</v>
      </c>
      <c r="F2832" s="277">
        <f>IF('statement of marks'!DE95="","",'statement of marks'!DE95)</f>
        <v>10</v>
      </c>
      <c r="G2832" s="270">
        <f>IF('statement of marks'!DF95="","",'statement of marks'!DF95)</f>
        <v>5</v>
      </c>
      <c r="H2832" s="270">
        <f>IF('statement of marks'!DG95="","",'statement of marks'!DG95)</f>
        <v>5</v>
      </c>
      <c r="I2832" s="277">
        <f>IF('statement of marks'!DH95="","",'statement of marks'!DH95)</f>
        <v>10</v>
      </c>
      <c r="J2832" s="270">
        <f>IF('statement of marks'!DI95="","",'statement of marks'!DI95)</f>
        <v>5</v>
      </c>
      <c r="K2832" s="270">
        <f>IF('statement of marks'!DJ95="","",'statement of marks'!DJ95)</f>
        <v>5</v>
      </c>
      <c r="L2832" s="277">
        <f>IF('statement of marks'!DK95="","",'statement of marks'!DK95)</f>
        <v>10</v>
      </c>
      <c r="M2832" s="270">
        <f>IF('statement of marks'!DM95="","",'statement of marks'!DM95)</f>
        <v>50</v>
      </c>
      <c r="N2832" s="944"/>
      <c r="O2832" s="270">
        <f>IF('statement of marks'!DN95="","",'statement of marks'!DN95)</f>
        <v>20</v>
      </c>
      <c r="P2832" s="277">
        <f>IF('statement of marks'!DO95="","",'statement of marks'!DO95)</f>
        <v>70</v>
      </c>
      <c r="Q2832" s="278">
        <f>IF('statement of marks'!DP95="","",'statement of marks'!DP95)</f>
        <v>100</v>
      </c>
      <c r="R2832" s="270">
        <f>IF('statement of marks'!DQ95="","",'statement of marks'!DQ95)</f>
        <v>70</v>
      </c>
      <c r="S2832" s="944"/>
      <c r="T2832" s="270">
        <f>IF('statement of marks'!DR95="","",'statement of marks'!DR95)</f>
        <v>30</v>
      </c>
      <c r="U2832" s="277">
        <f>IF('statement of marks'!DS95="","",'statement of marks'!DS95)</f>
        <v>100</v>
      </c>
      <c r="V2832" s="279">
        <f>IF('statement of marks'!DT95="","",'statement of marks'!DT95)</f>
        <v>200</v>
      </c>
      <c r="W2832" s="270">
        <f>IF('statement of marks'!DU95="","",'statement of marks'!DU95)</f>
        <v>100</v>
      </c>
      <c r="X2832" s="271" t="str">
        <f>IF('statement of marks'!DV95="","",'statement of marks'!DV95)</f>
        <v>A</v>
      </c>
    </row>
    <row r="2833" spans="1:24" ht="15" customHeight="1">
      <c r="A2833" s="283"/>
      <c r="B2833" s="774" t="str">
        <f>IF('statement of marks'!$DY$3="","",'statement of marks'!$DY$3)</f>
        <v>SOCIAL STUDIES</v>
      </c>
      <c r="C2833" s="784"/>
      <c r="D2833" s="270">
        <f>IF('statement of marks'!DY95="","",'statement of marks'!DY95)</f>
        <v>5</v>
      </c>
      <c r="E2833" s="270">
        <f>IF('statement of marks'!DZ95="","",'statement of marks'!DZ95)</f>
        <v>5</v>
      </c>
      <c r="F2833" s="277">
        <f>IF('statement of marks'!EA95="","",'statement of marks'!EA95)</f>
        <v>10</v>
      </c>
      <c r="G2833" s="270">
        <f>IF('statement of marks'!EB95="","",'statement of marks'!EB95)</f>
        <v>5</v>
      </c>
      <c r="H2833" s="270">
        <f>IF('statement of marks'!EC95="","",'statement of marks'!EC95)</f>
        <v>5</v>
      </c>
      <c r="I2833" s="277">
        <f>IF('statement of marks'!ED95="","",'statement of marks'!ED95)</f>
        <v>10</v>
      </c>
      <c r="J2833" s="270">
        <f>IF('statement of marks'!EE95="","",'statement of marks'!EE95)</f>
        <v>5</v>
      </c>
      <c r="K2833" s="270">
        <f>IF('statement of marks'!EF95="","",'statement of marks'!EF95)</f>
        <v>5</v>
      </c>
      <c r="L2833" s="277">
        <f>IF('statement of marks'!EG95="","",'statement of marks'!EG95)</f>
        <v>10</v>
      </c>
      <c r="M2833" s="270">
        <f>IF('statement of marks'!EI95="","",'statement of marks'!EI95)</f>
        <v>50</v>
      </c>
      <c r="N2833" s="944"/>
      <c r="O2833" s="270">
        <f>IF('statement of marks'!EJ95="","",'statement of marks'!EJ95)</f>
        <v>20</v>
      </c>
      <c r="P2833" s="277">
        <f>IF('statement of marks'!EK95="","",'statement of marks'!EK95)</f>
        <v>70</v>
      </c>
      <c r="Q2833" s="278">
        <f>IF('statement of marks'!EL95="","",'statement of marks'!EL95)</f>
        <v>100</v>
      </c>
      <c r="R2833" s="270">
        <f>IF('statement of marks'!EM95="","",'statement of marks'!EM95)</f>
        <v>70</v>
      </c>
      <c r="S2833" s="944"/>
      <c r="T2833" s="270">
        <f>IF('statement of marks'!EN95="","",'statement of marks'!EN95)</f>
        <v>30</v>
      </c>
      <c r="U2833" s="277">
        <f>IF('statement of marks'!EO95="","",'statement of marks'!EO95)</f>
        <v>100</v>
      </c>
      <c r="V2833" s="279">
        <f>IF('statement of marks'!EP95="","",'statement of marks'!EP95)</f>
        <v>200</v>
      </c>
      <c r="W2833" s="270">
        <f>IF('statement of marks'!EQ95="","",'statement of marks'!EQ95)</f>
        <v>100</v>
      </c>
      <c r="X2833" s="271" t="str">
        <f>IF('statement of marks'!ER95="","",'statement of marks'!ER95)</f>
        <v>A</v>
      </c>
    </row>
    <row r="2834" spans="1:24" ht="15" customHeight="1">
      <c r="A2834" s="283"/>
      <c r="B2834" s="774" t="s">
        <v>173</v>
      </c>
      <c r="C2834" s="784"/>
      <c r="D2834" s="792" t="s">
        <v>168</v>
      </c>
      <c r="E2834" s="792"/>
      <c r="F2834" s="792"/>
      <c r="G2834" s="792" t="s">
        <v>169</v>
      </c>
      <c r="H2834" s="792"/>
      <c r="I2834" s="792"/>
      <c r="J2834" s="792" t="s">
        <v>178</v>
      </c>
      <c r="K2834" s="792"/>
      <c r="L2834" s="792"/>
      <c r="M2834" s="792" t="s">
        <v>170</v>
      </c>
      <c r="N2834" s="792"/>
      <c r="O2834" s="792"/>
      <c r="P2834" s="792"/>
      <c r="Q2834" s="792" t="s">
        <v>223</v>
      </c>
      <c r="R2834" s="792"/>
      <c r="S2834" s="792"/>
      <c r="T2834" s="792"/>
      <c r="U2834" s="280"/>
      <c r="V2834" s="792" t="s">
        <v>218</v>
      </c>
      <c r="W2834" s="792"/>
      <c r="X2834" s="827"/>
    </row>
    <row r="2835" spans="1:24" ht="15" customHeight="1">
      <c r="A2835" s="284"/>
      <c r="B2835" s="828" t="s">
        <v>167</v>
      </c>
      <c r="C2835" s="829"/>
      <c r="D2835" s="830">
        <f>IF('statement of marks'!EU$6="","",'statement of marks'!EU$6)</f>
        <v>20</v>
      </c>
      <c r="E2835" s="830"/>
      <c r="F2835" s="830"/>
      <c r="G2835" s="830">
        <f>IF('statement of marks'!EV$6="","",'statement of marks'!EV$6)</f>
        <v>20</v>
      </c>
      <c r="H2835" s="830"/>
      <c r="I2835" s="830"/>
      <c r="J2835" s="830">
        <f>IF('statement of marks'!EX$6="","",'statement of marks'!EX$6)</f>
        <v>20</v>
      </c>
      <c r="K2835" s="830"/>
      <c r="L2835" s="830"/>
      <c r="M2835" s="830">
        <f>IF('statement of marks'!EW$6="","",'statement of marks'!EW$6)</f>
        <v>20</v>
      </c>
      <c r="N2835" s="830"/>
      <c r="O2835" s="830"/>
      <c r="P2835" s="830"/>
      <c r="Q2835" s="830">
        <f>IF('statement of marks'!EY$6="","",'statement of marks'!EY$6)</f>
        <v>20</v>
      </c>
      <c r="R2835" s="830"/>
      <c r="S2835" s="830"/>
      <c r="T2835" s="830"/>
      <c r="U2835" s="289"/>
      <c r="V2835" s="272">
        <f>IF('statement of marks'!EZ$6="","",'statement of marks'!EZ$6)</f>
        <v>100</v>
      </c>
      <c r="W2835" s="272" t="s">
        <v>222</v>
      </c>
      <c r="X2835" s="276" t="s">
        <v>69</v>
      </c>
    </row>
    <row r="2836" spans="1:24" ht="15" customHeight="1">
      <c r="A2836" s="283"/>
      <c r="B2836" s="774" t="str">
        <f>IF('statement of marks'!$EU$3="","",'statement of marks'!$EU$3)</f>
        <v>WORK EXPERIENCE</v>
      </c>
      <c r="C2836" s="784"/>
      <c r="D2836" s="783">
        <f>IF('statement of marks'!EU95="","",'statement of marks'!EU95)</f>
        <v>20</v>
      </c>
      <c r="E2836" s="783"/>
      <c r="F2836" s="783"/>
      <c r="G2836" s="783">
        <f>IF('statement of marks'!EV95="","",'statement of marks'!EV95)</f>
        <v>20</v>
      </c>
      <c r="H2836" s="783"/>
      <c r="I2836" s="783"/>
      <c r="J2836" s="783">
        <f>IF('statement of marks'!EX95="","",'statement of marks'!EX95)</f>
        <v>20</v>
      </c>
      <c r="K2836" s="783"/>
      <c r="L2836" s="783"/>
      <c r="M2836" s="783">
        <f>IF('statement of marks'!EW95="","",'statement of marks'!EW95)</f>
        <v>20</v>
      </c>
      <c r="N2836" s="783"/>
      <c r="O2836" s="783"/>
      <c r="P2836" s="783"/>
      <c r="Q2836" s="783">
        <f>IF('statement of marks'!EY95="","",'statement of marks'!EY95)</f>
        <v>20</v>
      </c>
      <c r="R2836" s="783"/>
      <c r="S2836" s="783"/>
      <c r="T2836" s="783"/>
      <c r="U2836" s="280"/>
      <c r="V2836" s="280">
        <f>IF('statement of marks'!EZ95="","",'statement of marks'!EZ95)</f>
        <v>100</v>
      </c>
      <c r="W2836" s="280">
        <f>IF('statement of marks'!FA95="","",'statement of marks'!FA95)</f>
        <v>100</v>
      </c>
      <c r="X2836" s="281" t="str">
        <f>IF('statement of marks'!FB95="","",'statement of marks'!FB95)</f>
        <v>A</v>
      </c>
    </row>
    <row r="2837" spans="1:24" ht="15" customHeight="1">
      <c r="A2837" s="283"/>
      <c r="B2837" s="774" t="str">
        <f>IF('statement of marks'!$FE$3="","",'statement of marks'!$FE$3)</f>
        <v>ART EDUCATION</v>
      </c>
      <c r="C2837" s="784"/>
      <c r="D2837" s="783">
        <f>IF('statement of marks'!FE95="","",'statement of marks'!FE95)</f>
        <v>20</v>
      </c>
      <c r="E2837" s="783"/>
      <c r="F2837" s="783"/>
      <c r="G2837" s="783">
        <f>IF('statement of marks'!FF95="","",'statement of marks'!FF95)</f>
        <v>20</v>
      </c>
      <c r="H2837" s="783"/>
      <c r="I2837" s="783"/>
      <c r="J2837" s="783">
        <f>IF('statement of marks'!FH95="","",'statement of marks'!FH95)</f>
        <v>20</v>
      </c>
      <c r="K2837" s="783"/>
      <c r="L2837" s="783"/>
      <c r="M2837" s="783">
        <f>IF('statement of marks'!FG95="","",'statement of marks'!FG95)</f>
        <v>20</v>
      </c>
      <c r="N2837" s="783"/>
      <c r="O2837" s="783"/>
      <c r="P2837" s="783"/>
      <c r="Q2837" s="783">
        <f>IF('statement of marks'!FI95="","",'statement of marks'!FI95)</f>
        <v>20</v>
      </c>
      <c r="R2837" s="783"/>
      <c r="S2837" s="783"/>
      <c r="T2837" s="783"/>
      <c r="U2837" s="280"/>
      <c r="V2837" s="280">
        <f>IF('statement of marks'!FJ95="","",'statement of marks'!FJ95)</f>
        <v>100</v>
      </c>
      <c r="W2837" s="280">
        <f>IF('statement of marks'!FK95="","",'statement of marks'!FK95)</f>
        <v>100</v>
      </c>
      <c r="X2837" s="281" t="str">
        <f>IF('statement of marks'!FL95="","",'statement of marks'!FL95)</f>
        <v>A</v>
      </c>
    </row>
    <row r="2838" spans="1:24" ht="15" customHeight="1">
      <c r="A2838" s="283"/>
      <c r="B2838" s="774" t="str">
        <f>IF('statement of marks'!$FO$3="","",'statement of marks'!$FO$3)</f>
        <v>PHYSICIAL EDUCATION</v>
      </c>
      <c r="C2838" s="784"/>
      <c r="D2838" s="783">
        <f>IF('statement of marks'!FO95="","",'statement of marks'!FO95)</f>
        <v>20</v>
      </c>
      <c r="E2838" s="783"/>
      <c r="F2838" s="783"/>
      <c r="G2838" s="783">
        <f>IF('statement of marks'!FP95="","",'statement of marks'!FP95)</f>
        <v>20</v>
      </c>
      <c r="H2838" s="783"/>
      <c r="I2838" s="783"/>
      <c r="J2838" s="783">
        <f>IF('statement of marks'!FR95="","",'statement of marks'!FR95)</f>
        <v>20</v>
      </c>
      <c r="K2838" s="783"/>
      <c r="L2838" s="783"/>
      <c r="M2838" s="783">
        <f>IF('statement of marks'!FQ95="","",'statement of marks'!FQ95)</f>
        <v>20</v>
      </c>
      <c r="N2838" s="783"/>
      <c r="O2838" s="783"/>
      <c r="P2838" s="783"/>
      <c r="Q2838" s="783">
        <f>IF('statement of marks'!FS95="","",'statement of marks'!FS95)</f>
        <v>20</v>
      </c>
      <c r="R2838" s="783"/>
      <c r="S2838" s="783"/>
      <c r="T2838" s="783"/>
      <c r="U2838" s="280"/>
      <c r="V2838" s="280">
        <f>IF('statement of marks'!FT95="","",'statement of marks'!FT95)</f>
        <v>100</v>
      </c>
      <c r="W2838" s="280">
        <f>IF('statement of marks'!FU95="","",'statement of marks'!FU95)</f>
        <v>100</v>
      </c>
      <c r="X2838" s="281" t="str">
        <f>IF('statement of marks'!FV95="","",'statement of marks'!FV95)</f>
        <v>A</v>
      </c>
    </row>
    <row r="2839" spans="1:24" ht="15" customHeight="1">
      <c r="A2839" s="283"/>
      <c r="B2839" s="771" t="s">
        <v>174</v>
      </c>
      <c r="C2839" s="774"/>
      <c r="D2839" s="792" t="str">
        <f>details!$DZ$3</f>
        <v>AUGUST</v>
      </c>
      <c r="E2839" s="792"/>
      <c r="F2839" s="792"/>
      <c r="G2839" s="792" t="str">
        <f>details!$ED$3</f>
        <v>OCTOBER</v>
      </c>
      <c r="H2839" s="792"/>
      <c r="I2839" s="792"/>
      <c r="J2839" s="792" t="str">
        <f>details!$EL$3</f>
        <v>FEBURARY</v>
      </c>
      <c r="K2839" s="792"/>
      <c r="L2839" s="792"/>
      <c r="M2839" s="792" t="str">
        <f>details!$EH$3</f>
        <v>DECEMBER</v>
      </c>
      <c r="N2839" s="792"/>
      <c r="O2839" s="792"/>
      <c r="P2839" s="792"/>
      <c r="Q2839" s="792" t="str">
        <f>details!$EP$3</f>
        <v>GRAND TOAL</v>
      </c>
      <c r="R2839" s="792"/>
      <c r="S2839" s="792"/>
      <c r="T2839" s="792"/>
      <c r="U2839" s="759" t="s">
        <v>119</v>
      </c>
      <c r="V2839" s="760"/>
      <c r="W2839" s="760"/>
      <c r="X2839" s="761"/>
    </row>
    <row r="2840" spans="1:24" ht="15" customHeight="1">
      <c r="A2840" s="283"/>
      <c r="B2840" s="774" t="s">
        <v>176</v>
      </c>
      <c r="C2840" s="784"/>
      <c r="D2840" s="826" t="str">
        <f>IF(details!EA95="","",details!EA95)</f>
        <v/>
      </c>
      <c r="E2840" s="826"/>
      <c r="F2840" s="826"/>
      <c r="G2840" s="826" t="str">
        <f>IF(details!EE95="","",details!EE95)</f>
        <v/>
      </c>
      <c r="H2840" s="826"/>
      <c r="I2840" s="826"/>
      <c r="J2840" s="826" t="str">
        <f>IF(details!EM95="","",details!EM95)</f>
        <v/>
      </c>
      <c r="K2840" s="826"/>
      <c r="L2840" s="826"/>
      <c r="M2840" s="826" t="str">
        <f>IF(details!EI95="","",details!EI95)</f>
        <v/>
      </c>
      <c r="N2840" s="826"/>
      <c r="O2840" s="826"/>
      <c r="P2840" s="826"/>
      <c r="Q2840" s="826" t="str">
        <f>IF(details!EQ95="","",details!EQ95)</f>
        <v/>
      </c>
      <c r="R2840" s="826"/>
      <c r="S2840" s="826"/>
      <c r="T2840" s="826"/>
      <c r="U2840" s="762">
        <f>'statement of marks'!$HL$108</f>
        <v>45046</v>
      </c>
      <c r="V2840" s="763"/>
      <c r="W2840" s="763"/>
      <c r="X2840" s="764"/>
    </row>
    <row r="2841" spans="1:24" ht="15" customHeight="1">
      <c r="A2841" s="283"/>
      <c r="B2841" s="823" t="s">
        <v>175</v>
      </c>
      <c r="C2841" s="824"/>
      <c r="D2841" s="825" t="str">
        <f>IF(details!DZ95="","",details!DZ95)</f>
        <v/>
      </c>
      <c r="E2841" s="825"/>
      <c r="F2841" s="825"/>
      <c r="G2841" s="825" t="str">
        <f>IF(details!ED95="","",details!ED95)</f>
        <v/>
      </c>
      <c r="H2841" s="825"/>
      <c r="I2841" s="825"/>
      <c r="J2841" s="825" t="str">
        <f>IF(details!EL95="","",details!EL95)</f>
        <v/>
      </c>
      <c r="K2841" s="825"/>
      <c r="L2841" s="825"/>
      <c r="M2841" s="825" t="str">
        <f>IF(details!EH95="","",details!EH95)</f>
        <v/>
      </c>
      <c r="N2841" s="825"/>
      <c r="O2841" s="825"/>
      <c r="P2841" s="825"/>
      <c r="Q2841" s="825" t="str">
        <f>IF(details!EP95="","",details!EP95)</f>
        <v/>
      </c>
      <c r="R2841" s="825"/>
      <c r="S2841" s="825"/>
      <c r="T2841" s="825"/>
      <c r="U2841" s="759"/>
      <c r="V2841" s="760"/>
      <c r="W2841" s="760"/>
      <c r="X2841" s="761"/>
    </row>
    <row r="2842" spans="1:24" ht="15" customHeight="1">
      <c r="A2842" s="816"/>
      <c r="B2842" s="818" t="s">
        <v>235</v>
      </c>
      <c r="C2842" s="819"/>
      <c r="D2842" s="813" t="s">
        <v>190</v>
      </c>
      <c r="E2842" s="813"/>
      <c r="F2842" s="813"/>
      <c r="G2842" s="813" t="s">
        <v>191</v>
      </c>
      <c r="H2842" s="813"/>
      <c r="I2842" s="813"/>
      <c r="J2842" s="813" t="s">
        <v>148</v>
      </c>
      <c r="K2842" s="813"/>
      <c r="L2842" s="813"/>
      <c r="M2842" s="813" t="s">
        <v>224</v>
      </c>
      <c r="N2842" s="813"/>
      <c r="O2842" s="813"/>
      <c r="P2842" s="813"/>
      <c r="Q2842" s="822" t="s">
        <v>196</v>
      </c>
      <c r="R2842" s="822"/>
      <c r="S2842" s="822"/>
      <c r="T2842" s="822"/>
      <c r="U2842" s="813" t="s">
        <v>233</v>
      </c>
      <c r="V2842" s="813"/>
      <c r="W2842" s="813"/>
      <c r="X2842" s="815"/>
    </row>
    <row r="2843" spans="1:24" ht="15" customHeight="1">
      <c r="A2843" s="817"/>
      <c r="B2843" s="820"/>
      <c r="C2843" s="821"/>
      <c r="D2843" s="813">
        <f>'statement of marks'!HJ95</f>
        <v>1200</v>
      </c>
      <c r="E2843" s="813"/>
      <c r="F2843" s="813"/>
      <c r="G2843" s="813">
        <f>'statement of marks'!HK95</f>
        <v>1080</v>
      </c>
      <c r="H2843" s="813"/>
      <c r="I2843" s="813"/>
      <c r="J2843" s="814">
        <f>'statement of marks'!HL95</f>
        <v>90</v>
      </c>
      <c r="K2843" s="814"/>
      <c r="L2843" s="814"/>
      <c r="M2843" s="813" t="str">
        <f>'statement of marks'!HO95</f>
        <v>A</v>
      </c>
      <c r="N2843" s="813"/>
      <c r="O2843" s="813"/>
      <c r="P2843" s="813"/>
      <c r="Q2843" s="813">
        <f>'statement of marks'!HN95</f>
        <v>7.9999999999999947</v>
      </c>
      <c r="R2843" s="813"/>
      <c r="S2843" s="813"/>
      <c r="T2843" s="813"/>
      <c r="U2843" s="813" t="str">
        <f>'statement of marks'!HI95</f>
        <v>PASSED</v>
      </c>
      <c r="V2843" s="813"/>
      <c r="W2843" s="813"/>
      <c r="X2843" s="815"/>
    </row>
    <row r="2844" spans="1:24" ht="15" customHeight="1">
      <c r="A2844" s="283"/>
      <c r="B2844" s="811" t="s">
        <v>177</v>
      </c>
      <c r="C2844" s="812"/>
      <c r="D2844" s="792"/>
      <c r="E2844" s="792"/>
      <c r="F2844" s="792"/>
      <c r="G2844" s="792"/>
      <c r="H2844" s="792"/>
      <c r="I2844" s="792"/>
      <c r="J2844" s="792"/>
      <c r="K2844" s="792"/>
      <c r="L2844" s="792"/>
      <c r="M2844" s="792"/>
      <c r="N2844" s="792"/>
      <c r="O2844" s="792"/>
      <c r="P2844" s="792"/>
      <c r="Q2844" s="792"/>
      <c r="R2844" s="792"/>
      <c r="S2844" s="792"/>
      <c r="T2844" s="792"/>
      <c r="U2844" s="793"/>
      <c r="V2844" s="794"/>
      <c r="W2844" s="794"/>
      <c r="X2844" s="804"/>
    </row>
    <row r="2845" spans="1:24" ht="15" customHeight="1">
      <c r="A2845" s="283"/>
      <c r="B2845" s="809" t="s">
        <v>162</v>
      </c>
      <c r="C2845" s="810"/>
      <c r="D2845" s="792"/>
      <c r="E2845" s="792"/>
      <c r="F2845" s="792"/>
      <c r="G2845" s="792"/>
      <c r="H2845" s="792"/>
      <c r="I2845" s="792"/>
      <c r="J2845" s="792"/>
      <c r="K2845" s="792"/>
      <c r="L2845" s="792"/>
      <c r="M2845" s="792"/>
      <c r="N2845" s="792"/>
      <c r="O2845" s="792"/>
      <c r="P2845" s="792"/>
      <c r="Q2845" s="792"/>
      <c r="R2845" s="792"/>
      <c r="S2845" s="792"/>
      <c r="T2845" s="792"/>
      <c r="U2845" s="796"/>
      <c r="V2845" s="797"/>
      <c r="W2845" s="797"/>
      <c r="X2845" s="805"/>
    </row>
    <row r="2846" spans="1:24" ht="15" customHeight="1">
      <c r="A2846" s="283"/>
      <c r="B2846" s="811" t="s">
        <v>163</v>
      </c>
      <c r="C2846" s="812"/>
      <c r="D2846" s="792"/>
      <c r="E2846" s="792"/>
      <c r="F2846" s="792"/>
      <c r="G2846" s="792"/>
      <c r="H2846" s="792"/>
      <c r="I2846" s="792"/>
      <c r="J2846" s="792"/>
      <c r="K2846" s="792"/>
      <c r="L2846" s="792"/>
      <c r="M2846" s="792"/>
      <c r="N2846" s="792"/>
      <c r="O2846" s="792"/>
      <c r="P2846" s="792"/>
      <c r="Q2846" s="793" t="s">
        <v>225</v>
      </c>
      <c r="R2846" s="794"/>
      <c r="S2846" s="794"/>
      <c r="T2846" s="795"/>
      <c r="U2846" s="806"/>
      <c r="V2846" s="807"/>
      <c r="W2846" s="807"/>
      <c r="X2846" s="808"/>
    </row>
    <row r="2847" spans="1:24" ht="15" customHeight="1">
      <c r="A2847" s="283"/>
      <c r="B2847" s="802" t="s">
        <v>164</v>
      </c>
      <c r="C2847" s="803"/>
      <c r="D2847" s="792"/>
      <c r="E2847" s="792"/>
      <c r="F2847" s="792"/>
      <c r="G2847" s="792"/>
      <c r="H2847" s="792"/>
      <c r="I2847" s="792"/>
      <c r="J2847" s="792"/>
      <c r="K2847" s="792"/>
      <c r="L2847" s="792"/>
      <c r="M2847" s="792"/>
      <c r="N2847" s="792"/>
      <c r="O2847" s="792"/>
      <c r="P2847" s="792"/>
      <c r="Q2847" s="796"/>
      <c r="R2847" s="797"/>
      <c r="S2847" s="797"/>
      <c r="T2847" s="798"/>
      <c r="U2847" s="785" t="s">
        <v>164</v>
      </c>
      <c r="V2847" s="785"/>
      <c r="W2847" s="785"/>
      <c r="X2847" s="786"/>
    </row>
    <row r="2848" spans="1:24" ht="15" customHeight="1" thickBot="1">
      <c r="A2848" s="282"/>
      <c r="B2848" s="787" t="s">
        <v>226</v>
      </c>
      <c r="C2848" s="788"/>
      <c r="D2848" s="789"/>
      <c r="E2848" s="789"/>
      <c r="F2848" s="789"/>
      <c r="G2848" s="789"/>
      <c r="H2848" s="789"/>
      <c r="I2848" s="789"/>
      <c r="J2848" s="789"/>
      <c r="K2848" s="789"/>
      <c r="L2848" s="789"/>
      <c r="M2848" s="789"/>
      <c r="N2848" s="789"/>
      <c r="O2848" s="789"/>
      <c r="P2848" s="789"/>
      <c r="Q2848" s="799"/>
      <c r="R2848" s="800"/>
      <c r="S2848" s="800"/>
      <c r="T2848" s="801"/>
      <c r="U2848" s="790" t="s">
        <v>180</v>
      </c>
      <c r="V2848" s="790"/>
      <c r="W2848" s="790"/>
      <c r="X2848" s="791"/>
    </row>
    <row r="2849" spans="1:24" ht="15" customHeight="1">
      <c r="A2849" s="285"/>
      <c r="B2849" s="765" t="s">
        <v>179</v>
      </c>
      <c r="C2849" s="766"/>
      <c r="D2849" s="766"/>
      <c r="E2849" s="766"/>
      <c r="F2849" s="766"/>
      <c r="G2849" s="766"/>
      <c r="H2849" s="766"/>
      <c r="I2849" s="766"/>
      <c r="J2849" s="766"/>
      <c r="K2849" s="766"/>
      <c r="L2849" s="766"/>
      <c r="M2849" s="766"/>
      <c r="N2849" s="766"/>
      <c r="O2849" s="766"/>
      <c r="P2849" s="766"/>
      <c r="Q2849" s="766"/>
      <c r="R2849" s="766"/>
      <c r="S2849" s="766"/>
      <c r="T2849" s="766"/>
      <c r="U2849" s="766"/>
      <c r="V2849" s="766"/>
      <c r="W2849" s="766"/>
      <c r="X2849" s="767"/>
    </row>
    <row r="2850" spans="1:24" ht="15" customHeight="1">
      <c r="A2850" s="283"/>
      <c r="B2850" s="768" t="str">
        <f>IF('statement of marks'!$A$1="","",'statement of marks'!$A$1)</f>
        <v>GOVT. HR. SEC. SCHOOL, MARJEEVI, NIMBAHERA</v>
      </c>
      <c r="C2850" s="769"/>
      <c r="D2850" s="769"/>
      <c r="E2850" s="769"/>
      <c r="F2850" s="769"/>
      <c r="G2850" s="769"/>
      <c r="H2850" s="769"/>
      <c r="I2850" s="769"/>
      <c r="J2850" s="769"/>
      <c r="K2850" s="769"/>
      <c r="L2850" s="769"/>
      <c r="M2850" s="769"/>
      <c r="N2850" s="769"/>
      <c r="O2850" s="769"/>
      <c r="P2850" s="769"/>
      <c r="Q2850" s="769"/>
      <c r="R2850" s="769"/>
      <c r="S2850" s="769"/>
      <c r="T2850" s="769"/>
      <c r="U2850" s="769"/>
      <c r="V2850" s="769"/>
      <c r="W2850" s="769"/>
      <c r="X2850" s="770"/>
    </row>
    <row r="2851" spans="1:24" ht="15" customHeight="1">
      <c r="A2851" s="283"/>
      <c r="B2851" s="771" t="s">
        <v>118</v>
      </c>
      <c r="C2851" s="771"/>
      <c r="D2851" s="771" t="str">
        <f>IF('statement of marks'!$H$3="","",'statement of marks'!$H$3)</f>
        <v>2022-23</v>
      </c>
      <c r="E2851" s="771"/>
      <c r="F2851" s="771"/>
      <c r="G2851" s="771"/>
      <c r="H2851" s="771"/>
      <c r="I2851" s="771"/>
      <c r="J2851" s="771"/>
      <c r="K2851" s="771"/>
      <c r="L2851" s="771"/>
      <c r="M2851" s="771"/>
      <c r="N2851" s="771"/>
      <c r="O2851" s="771"/>
      <c r="P2851" s="771"/>
      <c r="Q2851" s="771"/>
      <c r="R2851" s="771"/>
      <c r="S2851" s="771"/>
      <c r="T2851" s="771"/>
      <c r="U2851" s="771"/>
      <c r="V2851" s="771"/>
      <c r="W2851" s="771"/>
      <c r="X2851" s="772"/>
    </row>
    <row r="2852" spans="1:24" ht="15" customHeight="1">
      <c r="A2852" s="283"/>
      <c r="B2852" s="771" t="s">
        <v>158</v>
      </c>
      <c r="C2852" s="771"/>
      <c r="D2852" s="771" t="str">
        <f>IF('statement of marks'!I96="","",'statement of marks'!I96)</f>
        <v>A90</v>
      </c>
      <c r="E2852" s="771"/>
      <c r="F2852" s="771"/>
      <c r="G2852" s="771"/>
      <c r="H2852" s="771"/>
      <c r="I2852" s="771"/>
      <c r="J2852" s="771"/>
      <c r="K2852" s="771"/>
      <c r="L2852" s="771"/>
      <c r="M2852" s="771"/>
      <c r="N2852" s="771"/>
      <c r="O2852" s="771"/>
      <c r="P2852" s="771"/>
      <c r="Q2852" s="771"/>
      <c r="R2852" s="771"/>
      <c r="S2852" s="771"/>
      <c r="T2852" s="771"/>
      <c r="U2852" s="771"/>
      <c r="V2852" s="771"/>
      <c r="W2852" s="771"/>
      <c r="X2852" s="772"/>
    </row>
    <row r="2853" spans="1:24" ht="15" customHeight="1">
      <c r="A2853" s="283"/>
      <c r="B2853" s="771" t="s">
        <v>20</v>
      </c>
      <c r="C2853" s="771"/>
      <c r="D2853" s="771" t="str">
        <f>IF('statement of marks'!J96="","",'statement of marks'!J96)</f>
        <v>B90</v>
      </c>
      <c r="E2853" s="771"/>
      <c r="F2853" s="771"/>
      <c r="G2853" s="771"/>
      <c r="H2853" s="771"/>
      <c r="I2853" s="771"/>
      <c r="J2853" s="771"/>
      <c r="K2853" s="771"/>
      <c r="L2853" s="771"/>
      <c r="M2853" s="771"/>
      <c r="N2853" s="771"/>
      <c r="O2853" s="771"/>
      <c r="P2853" s="771"/>
      <c r="Q2853" s="771"/>
      <c r="R2853" s="771"/>
      <c r="S2853" s="771"/>
      <c r="T2853" s="771"/>
      <c r="U2853" s="771"/>
      <c r="V2853" s="771"/>
      <c r="W2853" s="771"/>
      <c r="X2853" s="772"/>
    </row>
    <row r="2854" spans="1:24" ht="15" customHeight="1">
      <c r="A2854" s="283"/>
      <c r="B2854" s="773" t="s">
        <v>21</v>
      </c>
      <c r="C2854" s="773"/>
      <c r="D2854" s="773" t="str">
        <f>IF('statement of marks'!K96="","",'statement of marks'!K96)</f>
        <v>C90</v>
      </c>
      <c r="E2854" s="773"/>
      <c r="F2854" s="773"/>
      <c r="G2854" s="771"/>
      <c r="H2854" s="771"/>
      <c r="I2854" s="771"/>
      <c r="J2854" s="771"/>
      <c r="K2854" s="771"/>
      <c r="L2854" s="771"/>
      <c r="M2854" s="771"/>
      <c r="N2854" s="771"/>
      <c r="O2854" s="771"/>
      <c r="P2854" s="771"/>
      <c r="Q2854" s="771"/>
      <c r="R2854" s="771"/>
      <c r="S2854" s="771"/>
      <c r="T2854" s="771"/>
      <c r="U2854" s="771"/>
      <c r="V2854" s="771"/>
      <c r="W2854" s="771"/>
      <c r="X2854" s="772"/>
    </row>
    <row r="2855" spans="1:24" ht="15" customHeight="1">
      <c r="A2855" s="283"/>
      <c r="B2855" s="771" t="s">
        <v>159</v>
      </c>
      <c r="C2855" s="771"/>
      <c r="D2855" s="771" t="str">
        <f>IF('statement of marks'!$G$3="","",'statement of marks'!$G$3)</f>
        <v>6 A</v>
      </c>
      <c r="E2855" s="771"/>
      <c r="F2855" s="774"/>
      <c r="G2855" s="775" t="s">
        <v>160</v>
      </c>
      <c r="H2855" s="775"/>
      <c r="I2855" s="775"/>
      <c r="J2855" s="775">
        <f>IF('statement of marks'!D96="","",'statement of marks'!D96)</f>
        <v>890</v>
      </c>
      <c r="K2855" s="775"/>
      <c r="L2855" s="775"/>
      <c r="M2855" s="776" t="s">
        <v>79</v>
      </c>
      <c r="N2855" s="938"/>
      <c r="O2855" s="775"/>
      <c r="P2855" s="775"/>
      <c r="Q2855" s="775" t="str">
        <f>IF('statement of marks'!F96="","",'statement of marks'!F96)</f>
        <v/>
      </c>
      <c r="R2855" s="775"/>
      <c r="S2855" s="775"/>
      <c r="T2855" s="777"/>
      <c r="U2855" s="778" t="str">
        <f>IF('statement of marks'!$I$3="","",'statement of marks'!$I$3)</f>
        <v>SCHOOL DISE CODE</v>
      </c>
      <c r="V2855" s="779"/>
      <c r="W2855" s="779"/>
      <c r="X2855" s="780"/>
    </row>
    <row r="2856" spans="1:24" ht="15" customHeight="1">
      <c r="A2856" s="283"/>
      <c r="B2856" s="263" t="s">
        <v>172</v>
      </c>
      <c r="C2856" s="264"/>
      <c r="D2856" s="781" t="str">
        <f>IF('statement of marks'!G96="","",'statement of marks'!G96)</f>
        <v/>
      </c>
      <c r="E2856" s="782"/>
      <c r="F2856" s="782"/>
      <c r="G2856" s="834" t="str">
        <f>IF('statement of marks'!H96="","",'statement of marks'!H96)</f>
        <v/>
      </c>
      <c r="H2856" s="834"/>
      <c r="I2856" s="834"/>
      <c r="J2856" s="834"/>
      <c r="K2856" s="834"/>
      <c r="L2856" s="834"/>
      <c r="M2856" s="834"/>
      <c r="N2856" s="834"/>
      <c r="O2856" s="834"/>
      <c r="P2856" s="834"/>
      <c r="Q2856" s="834"/>
      <c r="R2856" s="834"/>
      <c r="S2856" s="834"/>
      <c r="T2856" s="835"/>
      <c r="U2856" s="774" t="str">
        <f>IF('statement of marks'!$J$3="","",'statement of marks'!$J$3)</f>
        <v>08291009401</v>
      </c>
      <c r="V2856" s="784"/>
      <c r="W2856" s="784"/>
      <c r="X2856" s="836"/>
    </row>
    <row r="2857" spans="1:24" ht="15" customHeight="1">
      <c r="A2857" s="283"/>
      <c r="B2857" s="265" t="s">
        <v>161</v>
      </c>
      <c r="C2857" s="266" t="s">
        <v>166</v>
      </c>
      <c r="D2857" s="837" t="s">
        <v>168</v>
      </c>
      <c r="E2857" s="837"/>
      <c r="F2857" s="837"/>
      <c r="G2857" s="837" t="s">
        <v>169</v>
      </c>
      <c r="H2857" s="837"/>
      <c r="I2857" s="837"/>
      <c r="J2857" s="837" t="s">
        <v>170</v>
      </c>
      <c r="K2857" s="837"/>
      <c r="L2857" s="837"/>
      <c r="M2857" s="838" t="s">
        <v>171</v>
      </c>
      <c r="N2857" s="838"/>
      <c r="O2857" s="838"/>
      <c r="P2857" s="838"/>
      <c r="Q2857" s="839" t="s">
        <v>217</v>
      </c>
      <c r="R2857" s="841" t="s">
        <v>91</v>
      </c>
      <c r="S2857" s="841"/>
      <c r="T2857" s="841"/>
      <c r="U2857" s="842"/>
      <c r="V2857" s="783" t="s">
        <v>218</v>
      </c>
      <c r="W2857" s="783"/>
      <c r="X2857" s="831"/>
    </row>
    <row r="2858" spans="1:24" ht="15" customHeight="1">
      <c r="A2858" s="283"/>
      <c r="B2858" s="265"/>
      <c r="C2858" s="266"/>
      <c r="D2858" s="267" t="s">
        <v>219</v>
      </c>
      <c r="E2858" s="267" t="s">
        <v>220</v>
      </c>
      <c r="F2858" s="268" t="s">
        <v>221</v>
      </c>
      <c r="G2858" s="267" t="s">
        <v>219</v>
      </c>
      <c r="H2858" s="267" t="s">
        <v>220</v>
      </c>
      <c r="I2858" s="268" t="s">
        <v>221</v>
      </c>
      <c r="J2858" s="267" t="s">
        <v>219</v>
      </c>
      <c r="K2858" s="267" t="s">
        <v>220</v>
      </c>
      <c r="L2858" s="268" t="s">
        <v>221</v>
      </c>
      <c r="M2858" s="267" t="s">
        <v>219</v>
      </c>
      <c r="N2858" s="943" t="s">
        <v>332</v>
      </c>
      <c r="O2858" s="267" t="s">
        <v>220</v>
      </c>
      <c r="P2858" s="268" t="s">
        <v>221</v>
      </c>
      <c r="Q2858" s="840"/>
      <c r="R2858" s="267" t="s">
        <v>219</v>
      </c>
      <c r="S2858" s="943" t="s">
        <v>332</v>
      </c>
      <c r="T2858" s="267" t="s">
        <v>220</v>
      </c>
      <c r="U2858" s="268" t="s">
        <v>221</v>
      </c>
      <c r="V2858" s="269" t="s">
        <v>26</v>
      </c>
      <c r="W2858" s="270" t="s">
        <v>222</v>
      </c>
      <c r="X2858" s="271" t="s">
        <v>69</v>
      </c>
    </row>
    <row r="2859" spans="1:24" ht="15" customHeight="1">
      <c r="A2859" s="284"/>
      <c r="B2859" s="832" t="s">
        <v>167</v>
      </c>
      <c r="C2859" s="833"/>
      <c r="D2859" s="272">
        <f>IF('statement of marks'!L$6="","",'statement of marks'!L$6)</f>
        <v>5</v>
      </c>
      <c r="E2859" s="272">
        <f>IF('statement of marks'!M$6="","",'statement of marks'!M$6)</f>
        <v>5</v>
      </c>
      <c r="F2859" s="273">
        <f>IF('statement of marks'!N$6="","",'statement of marks'!N$6)</f>
        <v>10</v>
      </c>
      <c r="G2859" s="272">
        <f>IF('statement of marks'!O$6="","",'statement of marks'!O$6)</f>
        <v>5</v>
      </c>
      <c r="H2859" s="272">
        <f>IF('statement of marks'!P$6="","",'statement of marks'!P$6)</f>
        <v>5</v>
      </c>
      <c r="I2859" s="273">
        <f>IF('statement of marks'!Q$6="","",'statement of marks'!Q$6)</f>
        <v>10</v>
      </c>
      <c r="J2859" s="272">
        <f>IF('statement of marks'!R$6="","",'statement of marks'!R$6)</f>
        <v>5</v>
      </c>
      <c r="K2859" s="272">
        <f>IF('statement of marks'!S$6="","",'statement of marks'!S$6)</f>
        <v>5</v>
      </c>
      <c r="L2859" s="273">
        <f>IF('statement of marks'!T$6="","",'statement of marks'!T$6)</f>
        <v>10</v>
      </c>
      <c r="M2859" s="272">
        <f>IF('statement of marks'!V$6="","",'statement of marks'!V$6)</f>
        <v>30</v>
      </c>
      <c r="N2859" s="944">
        <f>IF('statement of marks'!W$6="","",'statement of marks'!W$6)</f>
        <v>30</v>
      </c>
      <c r="O2859" s="272">
        <f>IF('statement of marks'!X$6="","",'statement of marks'!X$6)</f>
        <v>10</v>
      </c>
      <c r="P2859" s="273">
        <f>IF('statement of marks'!Y$6="","",'statement of marks'!Y$6)</f>
        <v>70</v>
      </c>
      <c r="Q2859" s="274">
        <f>IF('statement of marks'!Z$6="","",'statement of marks'!Z$6)</f>
        <v>100</v>
      </c>
      <c r="R2859" s="272">
        <f>IF('statement of marks'!AA$6="","",'statement of marks'!AA$6)</f>
        <v>40</v>
      </c>
      <c r="S2859" s="944">
        <f>IF('statement of marks'!AB$6="","",'statement of marks'!AB$6)</f>
        <v>40</v>
      </c>
      <c r="T2859" s="272">
        <f>IF('statement of marks'!AC$6="","",'statement of marks'!AC$6)</f>
        <v>20</v>
      </c>
      <c r="U2859" s="273">
        <f>IF('statement of marks'!AD$6="","",'statement of marks'!AD$6)</f>
        <v>100</v>
      </c>
      <c r="V2859" s="275">
        <f>IF('statement of marks'!AE$6="","",'statement of marks'!AE$6)</f>
        <v>200</v>
      </c>
      <c r="W2859" s="272" t="str">
        <f>IF('statement of marks'!AF$6="","",'statement of marks'!AF$6)</f>
        <v/>
      </c>
      <c r="X2859" s="276" t="str">
        <f>IF('statement of marks'!AG$6="","",'statement of marks'!AG$6)</f>
        <v/>
      </c>
    </row>
    <row r="2860" spans="1:24" ht="15" customHeight="1">
      <c r="A2860" s="283"/>
      <c r="B2860" s="774" t="str">
        <f>IF('statement of marks'!$L$3="","",'statement of marks'!$L$3)</f>
        <v>HINDI</v>
      </c>
      <c r="C2860" s="784"/>
      <c r="D2860" s="270">
        <f>IF('statement of marks'!L96="","",'statement of marks'!L96)</f>
        <v>5</v>
      </c>
      <c r="E2860" s="270">
        <f>IF('statement of marks'!M96="","",'statement of marks'!M96)</f>
        <v>5</v>
      </c>
      <c r="F2860" s="277">
        <f>IF('statement of marks'!N96="","",'statement of marks'!N96)</f>
        <v>10</v>
      </c>
      <c r="G2860" s="270">
        <f>IF('statement of marks'!O96="","",'statement of marks'!O96)</f>
        <v>5</v>
      </c>
      <c r="H2860" s="270">
        <f>IF('statement of marks'!P96="","",'statement of marks'!P96)</f>
        <v>5</v>
      </c>
      <c r="I2860" s="277">
        <f>IF('statement of marks'!Q96="","",'statement of marks'!Q96)</f>
        <v>10</v>
      </c>
      <c r="J2860" s="270">
        <f>IF('statement of marks'!R96="","",'statement of marks'!R96)</f>
        <v>5</v>
      </c>
      <c r="K2860" s="270">
        <f>IF('statement of marks'!S96="","",'statement of marks'!S96)</f>
        <v>5</v>
      </c>
      <c r="L2860" s="277">
        <f>IF('statement of marks'!T96="","",'statement of marks'!T96)</f>
        <v>10</v>
      </c>
      <c r="M2860" s="270">
        <f>IF('statement of marks'!V96="","",'statement of marks'!V96)</f>
        <v>21</v>
      </c>
      <c r="N2860" s="944">
        <f>IF('statement of marks'!W96="","",'statement of marks'!W96)</f>
        <v>21</v>
      </c>
      <c r="O2860" s="270">
        <f>IF('statement of marks'!X96="","",'statement of marks'!X96)</f>
        <v>1</v>
      </c>
      <c r="P2860" s="277">
        <f>IF('statement of marks'!Y96="","",'statement of marks'!Y96)</f>
        <v>43</v>
      </c>
      <c r="Q2860" s="278">
        <f>IF('statement of marks'!Z96="","",'statement of marks'!Z96)</f>
        <v>73</v>
      </c>
      <c r="R2860" s="270">
        <f>IF('statement of marks'!AA96="","",'statement of marks'!AA96)</f>
        <v>31</v>
      </c>
      <c r="S2860" s="944">
        <f>IF('statement of marks'!AB96="","",'statement of marks'!AB96)</f>
        <v>31</v>
      </c>
      <c r="T2860" s="270">
        <f>IF('statement of marks'!AC96="","",'statement of marks'!AC96)</f>
        <v>20</v>
      </c>
      <c r="U2860" s="277">
        <f>IF('statement of marks'!AD96="","",'statement of marks'!AD96)</f>
        <v>82</v>
      </c>
      <c r="V2860" s="279">
        <f>IF('statement of marks'!AE96="","",'statement of marks'!AE96)</f>
        <v>155</v>
      </c>
      <c r="W2860" s="270">
        <f>IF('statement of marks'!AF96="","",'statement of marks'!AF96)</f>
        <v>78</v>
      </c>
      <c r="X2860" s="271" t="str">
        <f>IF('statement of marks'!AG96="","",'statement of marks'!AG96)</f>
        <v>B</v>
      </c>
    </row>
    <row r="2861" spans="1:24" ht="15" customHeight="1">
      <c r="A2861" s="283"/>
      <c r="B2861" s="774" t="str">
        <f>IF('statement of marks'!$AJ$3="","",'statement of marks'!$AJ$3)</f>
        <v>ENGLISH</v>
      </c>
      <c r="C2861" s="784"/>
      <c r="D2861" s="270">
        <f>IF('statement of marks'!AJ96="","",'statement of marks'!AJ96)</f>
        <v>5</v>
      </c>
      <c r="E2861" s="270">
        <f>IF('statement of marks'!AK96="","",'statement of marks'!AK96)</f>
        <v>5</v>
      </c>
      <c r="F2861" s="277">
        <f>IF('statement of marks'!AL96="","",'statement of marks'!AL96)</f>
        <v>10</v>
      </c>
      <c r="G2861" s="270">
        <f>IF('statement of marks'!AM96="","",'statement of marks'!AM96)</f>
        <v>5</v>
      </c>
      <c r="H2861" s="270">
        <f>IF('statement of marks'!AN96="","",'statement of marks'!AN96)</f>
        <v>5</v>
      </c>
      <c r="I2861" s="277">
        <f>IF('statement of marks'!AO96="","",'statement of marks'!AO96)</f>
        <v>10</v>
      </c>
      <c r="J2861" s="270">
        <f>IF('statement of marks'!AP96="","",'statement of marks'!AP96)</f>
        <v>5</v>
      </c>
      <c r="K2861" s="270">
        <f>IF('statement of marks'!AQ96="","",'statement of marks'!AQ96)</f>
        <v>5</v>
      </c>
      <c r="L2861" s="277">
        <f>IF('statement of marks'!AR96="","",'statement of marks'!AR96)</f>
        <v>10</v>
      </c>
      <c r="M2861" s="270">
        <f>IF('statement of marks'!AT96="","",'statement of marks'!AT96)</f>
        <v>21</v>
      </c>
      <c r="N2861" s="944">
        <f>IF('statement of marks'!AU96="","",'statement of marks'!AU96)</f>
        <v>21</v>
      </c>
      <c r="O2861" s="270">
        <f>IF('statement of marks'!AV96="","",'statement of marks'!AV96)</f>
        <v>1</v>
      </c>
      <c r="P2861" s="277">
        <f>IF('statement of marks'!AW96="","",'statement of marks'!AW96)</f>
        <v>43</v>
      </c>
      <c r="Q2861" s="278">
        <f>IF('statement of marks'!AX96="","",'statement of marks'!AX96)</f>
        <v>73</v>
      </c>
      <c r="R2861" s="270">
        <f>IF('statement of marks'!AY96="","",'statement of marks'!AY96)</f>
        <v>31</v>
      </c>
      <c r="S2861" s="944">
        <f>IF('statement of marks'!AZ96="","",'statement of marks'!AZ96)</f>
        <v>31</v>
      </c>
      <c r="T2861" s="270">
        <f>IF('statement of marks'!BA96="","",'statement of marks'!BA96)</f>
        <v>20</v>
      </c>
      <c r="U2861" s="277">
        <f>IF('statement of marks'!BB96="","",'statement of marks'!BB96)</f>
        <v>82</v>
      </c>
      <c r="V2861" s="279">
        <f>IF('statement of marks'!BC96="","",'statement of marks'!BC96)</f>
        <v>155</v>
      </c>
      <c r="W2861" s="270">
        <f>IF('statement of marks'!BD96="","",'statement of marks'!BD96)</f>
        <v>78</v>
      </c>
      <c r="X2861" s="271" t="str">
        <f>IF('statement of marks'!BE96="","",'statement of marks'!BE96)</f>
        <v>B</v>
      </c>
    </row>
    <row r="2862" spans="1:24" ht="15" customHeight="1">
      <c r="A2862" s="283"/>
      <c r="B2862" s="774" t="str">
        <f>IF('statement of marks'!BH96="s","SANSKRIT",IF('statement of marks'!BH96="u","URDU",IF('statement of marks'!BH96="g","GUJRATI",IF('statement of marks'!BH96="p","PUNJABI",IF('statement of marks'!BH96="sd","fla/kh","THIRD LANGUAGE")))))</f>
        <v>SANSKRIT</v>
      </c>
      <c r="C2862" s="784"/>
      <c r="D2862" s="270">
        <f>IF('statement of marks'!BI96="","",'statement of marks'!BI96)</f>
        <v>5</v>
      </c>
      <c r="E2862" s="270">
        <f>IF('statement of marks'!BJ96="","",'statement of marks'!BJ96)</f>
        <v>5</v>
      </c>
      <c r="F2862" s="277">
        <f>IF('statement of marks'!BK96="","",'statement of marks'!BK96)</f>
        <v>10</v>
      </c>
      <c r="G2862" s="270">
        <f>IF('statement of marks'!BL96="","",'statement of marks'!BL96)</f>
        <v>5</v>
      </c>
      <c r="H2862" s="270">
        <f>IF('statement of marks'!BM96="","",'statement of marks'!BM96)</f>
        <v>5</v>
      </c>
      <c r="I2862" s="277">
        <f>IF('statement of marks'!BN96="","",'statement of marks'!BN96)</f>
        <v>10</v>
      </c>
      <c r="J2862" s="270">
        <f>IF('statement of marks'!BO96="","",'statement of marks'!BO96)</f>
        <v>5</v>
      </c>
      <c r="K2862" s="270">
        <f>IF('statement of marks'!BP96="","",'statement of marks'!BP96)</f>
        <v>5</v>
      </c>
      <c r="L2862" s="277">
        <f>IF('statement of marks'!BQ96="","",'statement of marks'!BQ96)</f>
        <v>10</v>
      </c>
      <c r="M2862" s="270">
        <f>IF('statement of marks'!BS96="","",'statement of marks'!BS96)</f>
        <v>50</v>
      </c>
      <c r="N2862" s="944"/>
      <c r="O2862" s="270">
        <f>IF('statement of marks'!BT96="","",'statement of marks'!BT96)</f>
        <v>20</v>
      </c>
      <c r="P2862" s="277">
        <f>IF('statement of marks'!BU96="","",'statement of marks'!BU96)</f>
        <v>70</v>
      </c>
      <c r="Q2862" s="278">
        <f>IF('statement of marks'!BV96="","",'statement of marks'!BV96)</f>
        <v>100</v>
      </c>
      <c r="R2862" s="270">
        <f>IF('statement of marks'!BW96="","",'statement of marks'!BW96)</f>
        <v>70</v>
      </c>
      <c r="S2862" s="944"/>
      <c r="T2862" s="270">
        <f>IF('statement of marks'!BX96="","",'statement of marks'!BX96)</f>
        <v>30</v>
      </c>
      <c r="U2862" s="277">
        <f>IF('statement of marks'!BY96="","",'statement of marks'!BY96)</f>
        <v>100</v>
      </c>
      <c r="V2862" s="279">
        <f>IF('statement of marks'!BZ96="","",'statement of marks'!BZ96)</f>
        <v>200</v>
      </c>
      <c r="W2862" s="270">
        <f>IF('statement of marks'!CA96="","",'statement of marks'!CA96)</f>
        <v>100</v>
      </c>
      <c r="X2862" s="271" t="str">
        <f>IF('statement of marks'!CB96="","",'statement of marks'!CB96)</f>
        <v>A</v>
      </c>
    </row>
    <row r="2863" spans="1:24" ht="15" customHeight="1">
      <c r="A2863" s="283"/>
      <c r="B2863" s="774" t="str">
        <f>IF('statement of marks'!$CE$3="","",'statement of marks'!$CE$3)</f>
        <v>MATHEMATICS</v>
      </c>
      <c r="C2863" s="784"/>
      <c r="D2863" s="270">
        <f>IF('statement of marks'!CE96="","",'statement of marks'!CE96)</f>
        <v>5</v>
      </c>
      <c r="E2863" s="270">
        <f>IF('statement of marks'!CF96="","",'statement of marks'!CF96)</f>
        <v>5</v>
      </c>
      <c r="F2863" s="277">
        <f>IF('statement of marks'!CG96="","",'statement of marks'!CG96)</f>
        <v>10</v>
      </c>
      <c r="G2863" s="270">
        <f>IF('statement of marks'!CH96="","",'statement of marks'!CH96)</f>
        <v>5</v>
      </c>
      <c r="H2863" s="270">
        <f>IF('statement of marks'!CI96="","",'statement of marks'!CI96)</f>
        <v>5</v>
      </c>
      <c r="I2863" s="277">
        <f>IF('statement of marks'!CJ96="","",'statement of marks'!CJ96)</f>
        <v>10</v>
      </c>
      <c r="J2863" s="270">
        <f>IF('statement of marks'!CK96="","",'statement of marks'!CK96)</f>
        <v>5</v>
      </c>
      <c r="K2863" s="270">
        <f>IF('statement of marks'!CL96="","",'statement of marks'!CL96)</f>
        <v>5</v>
      </c>
      <c r="L2863" s="277">
        <f>IF('statement of marks'!CM96="","",'statement of marks'!CM96)</f>
        <v>10</v>
      </c>
      <c r="M2863" s="270">
        <f>IF('statement of marks'!CO96="","",'statement of marks'!CO96)</f>
        <v>21</v>
      </c>
      <c r="N2863" s="944">
        <f>IF('statement of marks'!CP96="","",'statement of marks'!CP96)</f>
        <v>21</v>
      </c>
      <c r="O2863" s="270">
        <f>IF('statement of marks'!CQ96="","",'statement of marks'!CQ96)</f>
        <v>1</v>
      </c>
      <c r="P2863" s="277">
        <f>IF('statement of marks'!CR96="","",'statement of marks'!CR96)</f>
        <v>43</v>
      </c>
      <c r="Q2863" s="278">
        <f>IF('statement of marks'!CS96="","",'statement of marks'!CS96)</f>
        <v>73</v>
      </c>
      <c r="R2863" s="270">
        <f>IF('statement of marks'!CT96="","",'statement of marks'!CT96)</f>
        <v>31</v>
      </c>
      <c r="S2863" s="944">
        <f>IF('statement of marks'!CU96="","",'statement of marks'!CU96)</f>
        <v>31</v>
      </c>
      <c r="T2863" s="270">
        <f>IF('statement of marks'!CV96="","",'statement of marks'!CV96)</f>
        <v>20</v>
      </c>
      <c r="U2863" s="277">
        <f>IF('statement of marks'!CW96="","",'statement of marks'!CW96)</f>
        <v>82</v>
      </c>
      <c r="V2863" s="279">
        <f>IF('statement of marks'!CX96="","",'statement of marks'!CX96)</f>
        <v>155</v>
      </c>
      <c r="W2863" s="270">
        <f>IF('statement of marks'!CY96="","",'statement of marks'!CY96)</f>
        <v>78</v>
      </c>
      <c r="X2863" s="271" t="str">
        <f>IF('statement of marks'!CZ96="","",'statement of marks'!CZ96)</f>
        <v>B</v>
      </c>
    </row>
    <row r="2864" spans="1:24" ht="15" customHeight="1">
      <c r="A2864" s="283"/>
      <c r="B2864" s="774" t="str">
        <f>IF('statement of marks'!$DC$3="","",'statement of marks'!$DC$3)</f>
        <v>SCIENCE</v>
      </c>
      <c r="C2864" s="784"/>
      <c r="D2864" s="270">
        <f>IF('statement of marks'!DC96="","",'statement of marks'!DC96)</f>
        <v>5</v>
      </c>
      <c r="E2864" s="270">
        <f>IF('statement of marks'!DD96="","",'statement of marks'!DD96)</f>
        <v>5</v>
      </c>
      <c r="F2864" s="277">
        <f>IF('statement of marks'!DE96="","",'statement of marks'!DE96)</f>
        <v>10</v>
      </c>
      <c r="G2864" s="270">
        <f>IF('statement of marks'!DF96="","",'statement of marks'!DF96)</f>
        <v>5</v>
      </c>
      <c r="H2864" s="270">
        <f>IF('statement of marks'!DG96="","",'statement of marks'!DG96)</f>
        <v>5</v>
      </c>
      <c r="I2864" s="277">
        <f>IF('statement of marks'!DH96="","",'statement of marks'!DH96)</f>
        <v>10</v>
      </c>
      <c r="J2864" s="270">
        <f>IF('statement of marks'!DI96="","",'statement of marks'!DI96)</f>
        <v>5</v>
      </c>
      <c r="K2864" s="270">
        <f>IF('statement of marks'!DJ96="","",'statement of marks'!DJ96)</f>
        <v>5</v>
      </c>
      <c r="L2864" s="277">
        <f>IF('statement of marks'!DK96="","",'statement of marks'!DK96)</f>
        <v>10</v>
      </c>
      <c r="M2864" s="270">
        <f>IF('statement of marks'!DM96="","",'statement of marks'!DM96)</f>
        <v>50</v>
      </c>
      <c r="N2864" s="944"/>
      <c r="O2864" s="270">
        <f>IF('statement of marks'!DN96="","",'statement of marks'!DN96)</f>
        <v>20</v>
      </c>
      <c r="P2864" s="277">
        <f>IF('statement of marks'!DO96="","",'statement of marks'!DO96)</f>
        <v>70</v>
      </c>
      <c r="Q2864" s="278">
        <f>IF('statement of marks'!DP96="","",'statement of marks'!DP96)</f>
        <v>100</v>
      </c>
      <c r="R2864" s="270">
        <f>IF('statement of marks'!DQ96="","",'statement of marks'!DQ96)</f>
        <v>70</v>
      </c>
      <c r="S2864" s="944"/>
      <c r="T2864" s="270">
        <f>IF('statement of marks'!DR96="","",'statement of marks'!DR96)</f>
        <v>30</v>
      </c>
      <c r="U2864" s="277">
        <f>IF('statement of marks'!DS96="","",'statement of marks'!DS96)</f>
        <v>100</v>
      </c>
      <c r="V2864" s="279">
        <f>IF('statement of marks'!DT96="","",'statement of marks'!DT96)</f>
        <v>200</v>
      </c>
      <c r="W2864" s="270">
        <f>IF('statement of marks'!DU96="","",'statement of marks'!DU96)</f>
        <v>100</v>
      </c>
      <c r="X2864" s="271" t="str">
        <f>IF('statement of marks'!DV96="","",'statement of marks'!DV96)</f>
        <v>A</v>
      </c>
    </row>
    <row r="2865" spans="1:24" ht="15" customHeight="1">
      <c r="A2865" s="283"/>
      <c r="B2865" s="774" t="str">
        <f>IF('statement of marks'!$DY$3="","",'statement of marks'!$DY$3)</f>
        <v>SOCIAL STUDIES</v>
      </c>
      <c r="C2865" s="784"/>
      <c r="D2865" s="270">
        <f>IF('statement of marks'!DY96="","",'statement of marks'!DY96)</f>
        <v>5</v>
      </c>
      <c r="E2865" s="270">
        <f>IF('statement of marks'!DZ96="","",'statement of marks'!DZ96)</f>
        <v>5</v>
      </c>
      <c r="F2865" s="277">
        <f>IF('statement of marks'!EA96="","",'statement of marks'!EA96)</f>
        <v>10</v>
      </c>
      <c r="G2865" s="270">
        <f>IF('statement of marks'!EB96="","",'statement of marks'!EB96)</f>
        <v>5</v>
      </c>
      <c r="H2865" s="270">
        <f>IF('statement of marks'!EC96="","",'statement of marks'!EC96)</f>
        <v>5</v>
      </c>
      <c r="I2865" s="277">
        <f>IF('statement of marks'!ED96="","",'statement of marks'!ED96)</f>
        <v>10</v>
      </c>
      <c r="J2865" s="270">
        <f>IF('statement of marks'!EE96="","",'statement of marks'!EE96)</f>
        <v>5</v>
      </c>
      <c r="K2865" s="270">
        <f>IF('statement of marks'!EF96="","",'statement of marks'!EF96)</f>
        <v>5</v>
      </c>
      <c r="L2865" s="277">
        <f>IF('statement of marks'!EG96="","",'statement of marks'!EG96)</f>
        <v>10</v>
      </c>
      <c r="M2865" s="270">
        <f>IF('statement of marks'!EI96="","",'statement of marks'!EI96)</f>
        <v>50</v>
      </c>
      <c r="N2865" s="944"/>
      <c r="O2865" s="270">
        <f>IF('statement of marks'!EJ96="","",'statement of marks'!EJ96)</f>
        <v>20</v>
      </c>
      <c r="P2865" s="277">
        <f>IF('statement of marks'!EK96="","",'statement of marks'!EK96)</f>
        <v>70</v>
      </c>
      <c r="Q2865" s="278">
        <f>IF('statement of marks'!EL96="","",'statement of marks'!EL96)</f>
        <v>100</v>
      </c>
      <c r="R2865" s="270">
        <f>IF('statement of marks'!EM96="","",'statement of marks'!EM96)</f>
        <v>70</v>
      </c>
      <c r="S2865" s="944"/>
      <c r="T2865" s="270">
        <f>IF('statement of marks'!EN96="","",'statement of marks'!EN96)</f>
        <v>30</v>
      </c>
      <c r="U2865" s="277">
        <f>IF('statement of marks'!EO96="","",'statement of marks'!EO96)</f>
        <v>100</v>
      </c>
      <c r="V2865" s="279">
        <f>IF('statement of marks'!EP96="","",'statement of marks'!EP96)</f>
        <v>200</v>
      </c>
      <c r="W2865" s="270">
        <f>IF('statement of marks'!EQ96="","",'statement of marks'!EQ96)</f>
        <v>100</v>
      </c>
      <c r="X2865" s="271" t="str">
        <f>IF('statement of marks'!ER96="","",'statement of marks'!ER96)</f>
        <v>A</v>
      </c>
    </row>
    <row r="2866" spans="1:24" ht="15" customHeight="1">
      <c r="A2866" s="283"/>
      <c r="B2866" s="774" t="s">
        <v>173</v>
      </c>
      <c r="C2866" s="784"/>
      <c r="D2866" s="792" t="s">
        <v>168</v>
      </c>
      <c r="E2866" s="792"/>
      <c r="F2866" s="792"/>
      <c r="G2866" s="792" t="s">
        <v>169</v>
      </c>
      <c r="H2866" s="792"/>
      <c r="I2866" s="792"/>
      <c r="J2866" s="792" t="s">
        <v>178</v>
      </c>
      <c r="K2866" s="792"/>
      <c r="L2866" s="792"/>
      <c r="M2866" s="792" t="s">
        <v>170</v>
      </c>
      <c r="N2866" s="792"/>
      <c r="O2866" s="792"/>
      <c r="P2866" s="792"/>
      <c r="Q2866" s="792" t="s">
        <v>223</v>
      </c>
      <c r="R2866" s="792"/>
      <c r="S2866" s="792"/>
      <c r="T2866" s="792"/>
      <c r="U2866" s="280"/>
      <c r="V2866" s="792" t="s">
        <v>218</v>
      </c>
      <c r="W2866" s="792"/>
      <c r="X2866" s="827"/>
    </row>
    <row r="2867" spans="1:24" ht="15" customHeight="1">
      <c r="A2867" s="284"/>
      <c r="B2867" s="828" t="s">
        <v>167</v>
      </c>
      <c r="C2867" s="829"/>
      <c r="D2867" s="830">
        <f>IF('statement of marks'!EU$6="","",'statement of marks'!EU$6)</f>
        <v>20</v>
      </c>
      <c r="E2867" s="830"/>
      <c r="F2867" s="830"/>
      <c r="G2867" s="830">
        <f>IF('statement of marks'!EV$6="","",'statement of marks'!EV$6)</f>
        <v>20</v>
      </c>
      <c r="H2867" s="830"/>
      <c r="I2867" s="830"/>
      <c r="J2867" s="830">
        <f>IF('statement of marks'!EX$6="","",'statement of marks'!EX$6)</f>
        <v>20</v>
      </c>
      <c r="K2867" s="830"/>
      <c r="L2867" s="830"/>
      <c r="M2867" s="830">
        <f>IF('statement of marks'!EW$6="","",'statement of marks'!EW$6)</f>
        <v>20</v>
      </c>
      <c r="N2867" s="830"/>
      <c r="O2867" s="830"/>
      <c r="P2867" s="830"/>
      <c r="Q2867" s="830">
        <f>IF('statement of marks'!EY$6="","",'statement of marks'!EY$6)</f>
        <v>20</v>
      </c>
      <c r="R2867" s="830"/>
      <c r="S2867" s="830"/>
      <c r="T2867" s="830"/>
      <c r="U2867" s="289"/>
      <c r="V2867" s="272">
        <f>IF('statement of marks'!EZ$6="","",'statement of marks'!EZ$6)</f>
        <v>100</v>
      </c>
      <c r="W2867" s="272" t="s">
        <v>222</v>
      </c>
      <c r="X2867" s="276" t="s">
        <v>69</v>
      </c>
    </row>
    <row r="2868" spans="1:24" ht="15" customHeight="1">
      <c r="A2868" s="283"/>
      <c r="B2868" s="774" t="str">
        <f>IF('statement of marks'!$EU$3="","",'statement of marks'!$EU$3)</f>
        <v>WORK EXPERIENCE</v>
      </c>
      <c r="C2868" s="784"/>
      <c r="D2868" s="783">
        <f>IF('statement of marks'!EU96="","",'statement of marks'!EU96)</f>
        <v>20</v>
      </c>
      <c r="E2868" s="783"/>
      <c r="F2868" s="783"/>
      <c r="G2868" s="783">
        <f>IF('statement of marks'!EV96="","",'statement of marks'!EV96)</f>
        <v>20</v>
      </c>
      <c r="H2868" s="783"/>
      <c r="I2868" s="783"/>
      <c r="J2868" s="783">
        <f>IF('statement of marks'!EX96="","",'statement of marks'!EX96)</f>
        <v>20</v>
      </c>
      <c r="K2868" s="783"/>
      <c r="L2868" s="783"/>
      <c r="M2868" s="783">
        <f>IF('statement of marks'!EW96="","",'statement of marks'!EW96)</f>
        <v>20</v>
      </c>
      <c r="N2868" s="783"/>
      <c r="O2868" s="783"/>
      <c r="P2868" s="783"/>
      <c r="Q2868" s="783">
        <f>IF('statement of marks'!EY96="","",'statement of marks'!EY96)</f>
        <v>20</v>
      </c>
      <c r="R2868" s="783"/>
      <c r="S2868" s="783"/>
      <c r="T2868" s="783"/>
      <c r="U2868" s="280"/>
      <c r="V2868" s="280">
        <f>IF('statement of marks'!EZ96="","",'statement of marks'!EZ96)</f>
        <v>100</v>
      </c>
      <c r="W2868" s="280">
        <f>IF('statement of marks'!FA96="","",'statement of marks'!FA96)</f>
        <v>100</v>
      </c>
      <c r="X2868" s="281" t="str">
        <f>IF('statement of marks'!FB96="","",'statement of marks'!FB96)</f>
        <v>A</v>
      </c>
    </row>
    <row r="2869" spans="1:24" ht="15" customHeight="1">
      <c r="A2869" s="283"/>
      <c r="B2869" s="774" t="str">
        <f>IF('statement of marks'!$FE$3="","",'statement of marks'!$FE$3)</f>
        <v>ART EDUCATION</v>
      </c>
      <c r="C2869" s="784"/>
      <c r="D2869" s="783">
        <f>IF('statement of marks'!FE96="","",'statement of marks'!FE96)</f>
        <v>20</v>
      </c>
      <c r="E2869" s="783"/>
      <c r="F2869" s="783"/>
      <c r="G2869" s="783">
        <f>IF('statement of marks'!FF96="","",'statement of marks'!FF96)</f>
        <v>20</v>
      </c>
      <c r="H2869" s="783"/>
      <c r="I2869" s="783"/>
      <c r="J2869" s="783">
        <f>IF('statement of marks'!FH96="","",'statement of marks'!FH96)</f>
        <v>20</v>
      </c>
      <c r="K2869" s="783"/>
      <c r="L2869" s="783"/>
      <c r="M2869" s="783">
        <f>IF('statement of marks'!FG96="","",'statement of marks'!FG96)</f>
        <v>20</v>
      </c>
      <c r="N2869" s="783"/>
      <c r="O2869" s="783"/>
      <c r="P2869" s="783"/>
      <c r="Q2869" s="783">
        <f>IF('statement of marks'!FI96="","",'statement of marks'!FI96)</f>
        <v>20</v>
      </c>
      <c r="R2869" s="783"/>
      <c r="S2869" s="783"/>
      <c r="T2869" s="783"/>
      <c r="U2869" s="280"/>
      <c r="V2869" s="280">
        <f>IF('statement of marks'!FJ96="","",'statement of marks'!FJ96)</f>
        <v>100</v>
      </c>
      <c r="W2869" s="280">
        <f>IF('statement of marks'!FK96="","",'statement of marks'!FK96)</f>
        <v>100</v>
      </c>
      <c r="X2869" s="281" t="str">
        <f>IF('statement of marks'!FL96="","",'statement of marks'!FL96)</f>
        <v>A</v>
      </c>
    </row>
    <row r="2870" spans="1:24" ht="15" customHeight="1">
      <c r="A2870" s="283"/>
      <c r="B2870" s="774" t="str">
        <f>IF('statement of marks'!$FO$3="","",'statement of marks'!$FO$3)</f>
        <v>PHYSICIAL EDUCATION</v>
      </c>
      <c r="C2870" s="784"/>
      <c r="D2870" s="783">
        <f>IF('statement of marks'!FO96="","",'statement of marks'!FO96)</f>
        <v>20</v>
      </c>
      <c r="E2870" s="783"/>
      <c r="F2870" s="783"/>
      <c r="G2870" s="783">
        <f>IF('statement of marks'!FP96="","",'statement of marks'!FP96)</f>
        <v>20</v>
      </c>
      <c r="H2870" s="783"/>
      <c r="I2870" s="783"/>
      <c r="J2870" s="783">
        <f>IF('statement of marks'!FR96="","",'statement of marks'!FR96)</f>
        <v>20</v>
      </c>
      <c r="K2870" s="783"/>
      <c r="L2870" s="783"/>
      <c r="M2870" s="783">
        <f>IF('statement of marks'!FQ96="","",'statement of marks'!FQ96)</f>
        <v>20</v>
      </c>
      <c r="N2870" s="783"/>
      <c r="O2870" s="783"/>
      <c r="P2870" s="783"/>
      <c r="Q2870" s="783">
        <f>IF('statement of marks'!FS96="","",'statement of marks'!FS96)</f>
        <v>20</v>
      </c>
      <c r="R2870" s="783"/>
      <c r="S2870" s="783"/>
      <c r="T2870" s="783"/>
      <c r="U2870" s="280"/>
      <c r="V2870" s="280">
        <f>IF('statement of marks'!FT96="","",'statement of marks'!FT96)</f>
        <v>100</v>
      </c>
      <c r="W2870" s="280">
        <f>IF('statement of marks'!FU96="","",'statement of marks'!FU96)</f>
        <v>100</v>
      </c>
      <c r="X2870" s="281" t="str">
        <f>IF('statement of marks'!FV96="","",'statement of marks'!FV96)</f>
        <v>A</v>
      </c>
    </row>
    <row r="2871" spans="1:24" ht="15" customHeight="1">
      <c r="A2871" s="283"/>
      <c r="B2871" s="771" t="s">
        <v>174</v>
      </c>
      <c r="C2871" s="774"/>
      <c r="D2871" s="792" t="str">
        <f>details!$DZ$3</f>
        <v>AUGUST</v>
      </c>
      <c r="E2871" s="792"/>
      <c r="F2871" s="792"/>
      <c r="G2871" s="792" t="str">
        <f>details!$ED$3</f>
        <v>OCTOBER</v>
      </c>
      <c r="H2871" s="792"/>
      <c r="I2871" s="792"/>
      <c r="J2871" s="792" t="str">
        <f>details!$EL$3</f>
        <v>FEBURARY</v>
      </c>
      <c r="K2871" s="792"/>
      <c r="L2871" s="792"/>
      <c r="M2871" s="792" t="str">
        <f>details!$EH$3</f>
        <v>DECEMBER</v>
      </c>
      <c r="N2871" s="792"/>
      <c r="O2871" s="792"/>
      <c r="P2871" s="792"/>
      <c r="Q2871" s="792" t="str">
        <f>details!$EP$3</f>
        <v>GRAND TOAL</v>
      </c>
      <c r="R2871" s="792"/>
      <c r="S2871" s="792"/>
      <c r="T2871" s="792"/>
      <c r="U2871" s="759" t="s">
        <v>119</v>
      </c>
      <c r="V2871" s="760"/>
      <c r="W2871" s="760"/>
      <c r="X2871" s="761"/>
    </row>
    <row r="2872" spans="1:24" ht="15" customHeight="1">
      <c r="A2872" s="283"/>
      <c r="B2872" s="774" t="s">
        <v>176</v>
      </c>
      <c r="C2872" s="784"/>
      <c r="D2872" s="826" t="str">
        <f>IF(details!EA96="","",details!EA96)</f>
        <v/>
      </c>
      <c r="E2872" s="826"/>
      <c r="F2872" s="826"/>
      <c r="G2872" s="826" t="str">
        <f>IF(details!EE96="","",details!EE96)</f>
        <v/>
      </c>
      <c r="H2872" s="826"/>
      <c r="I2872" s="826"/>
      <c r="J2872" s="826" t="str">
        <f>IF(details!EM96="","",details!EM96)</f>
        <v/>
      </c>
      <c r="K2872" s="826"/>
      <c r="L2872" s="826"/>
      <c r="M2872" s="826" t="str">
        <f>IF(details!EI96="","",details!EI96)</f>
        <v/>
      </c>
      <c r="N2872" s="826"/>
      <c r="O2872" s="826"/>
      <c r="P2872" s="826"/>
      <c r="Q2872" s="826" t="str">
        <f>IF(details!EQ96="","",details!EQ96)</f>
        <v/>
      </c>
      <c r="R2872" s="826"/>
      <c r="S2872" s="826"/>
      <c r="T2872" s="826"/>
      <c r="U2872" s="762">
        <f>'statement of marks'!$HL$108</f>
        <v>45046</v>
      </c>
      <c r="V2872" s="763"/>
      <c r="W2872" s="763"/>
      <c r="X2872" s="764"/>
    </row>
    <row r="2873" spans="1:24" ht="15" customHeight="1">
      <c r="A2873" s="283"/>
      <c r="B2873" s="823" t="s">
        <v>175</v>
      </c>
      <c r="C2873" s="824"/>
      <c r="D2873" s="825" t="str">
        <f>IF(details!DZ96="","",details!DZ96)</f>
        <v/>
      </c>
      <c r="E2873" s="825"/>
      <c r="F2873" s="825"/>
      <c r="G2873" s="825" t="str">
        <f>IF(details!ED96="","",details!ED96)</f>
        <v/>
      </c>
      <c r="H2873" s="825"/>
      <c r="I2873" s="825"/>
      <c r="J2873" s="825" t="str">
        <f>IF(details!EL96="","",details!EL96)</f>
        <v/>
      </c>
      <c r="K2873" s="825"/>
      <c r="L2873" s="825"/>
      <c r="M2873" s="825" t="str">
        <f>IF(details!EH96="","",details!EH96)</f>
        <v/>
      </c>
      <c r="N2873" s="825"/>
      <c r="O2873" s="825"/>
      <c r="P2873" s="825"/>
      <c r="Q2873" s="825" t="str">
        <f>IF(details!EP96="","",details!EP96)</f>
        <v/>
      </c>
      <c r="R2873" s="825"/>
      <c r="S2873" s="825"/>
      <c r="T2873" s="825"/>
      <c r="U2873" s="759"/>
      <c r="V2873" s="760"/>
      <c r="W2873" s="760"/>
      <c r="X2873" s="761"/>
    </row>
    <row r="2874" spans="1:24" ht="15" customHeight="1">
      <c r="A2874" s="816"/>
      <c r="B2874" s="818" t="s">
        <v>235</v>
      </c>
      <c r="C2874" s="819"/>
      <c r="D2874" s="813" t="s">
        <v>190</v>
      </c>
      <c r="E2874" s="813"/>
      <c r="F2874" s="813"/>
      <c r="G2874" s="813" t="s">
        <v>191</v>
      </c>
      <c r="H2874" s="813"/>
      <c r="I2874" s="813"/>
      <c r="J2874" s="813" t="s">
        <v>148</v>
      </c>
      <c r="K2874" s="813"/>
      <c r="L2874" s="813"/>
      <c r="M2874" s="813" t="s">
        <v>224</v>
      </c>
      <c r="N2874" s="813"/>
      <c r="O2874" s="813"/>
      <c r="P2874" s="813"/>
      <c r="Q2874" s="822" t="s">
        <v>196</v>
      </c>
      <c r="R2874" s="822"/>
      <c r="S2874" s="822"/>
      <c r="T2874" s="822"/>
      <c r="U2874" s="813" t="s">
        <v>233</v>
      </c>
      <c r="V2874" s="813"/>
      <c r="W2874" s="813"/>
      <c r="X2874" s="815"/>
    </row>
    <row r="2875" spans="1:24" ht="15" customHeight="1">
      <c r="A2875" s="817"/>
      <c r="B2875" s="820"/>
      <c r="C2875" s="821"/>
      <c r="D2875" s="813">
        <f>'statement of marks'!HJ96</f>
        <v>1200</v>
      </c>
      <c r="E2875" s="813"/>
      <c r="F2875" s="813"/>
      <c r="G2875" s="813">
        <f>'statement of marks'!HK96</f>
        <v>1065</v>
      </c>
      <c r="H2875" s="813"/>
      <c r="I2875" s="813"/>
      <c r="J2875" s="814">
        <f>'statement of marks'!HL96</f>
        <v>88.75</v>
      </c>
      <c r="K2875" s="814"/>
      <c r="L2875" s="814"/>
      <c r="M2875" s="813" t="str">
        <f>'statement of marks'!HO96</f>
        <v>A</v>
      </c>
      <c r="N2875" s="813"/>
      <c r="O2875" s="813"/>
      <c r="P2875" s="813"/>
      <c r="Q2875" s="813">
        <f>'statement of marks'!HN96</f>
        <v>8.9999999999999947</v>
      </c>
      <c r="R2875" s="813"/>
      <c r="S2875" s="813"/>
      <c r="T2875" s="813"/>
      <c r="U2875" s="813" t="str">
        <f>'statement of marks'!HI96</f>
        <v>PASSED</v>
      </c>
      <c r="V2875" s="813"/>
      <c r="W2875" s="813"/>
      <c r="X2875" s="815"/>
    </row>
    <row r="2876" spans="1:24" ht="15" customHeight="1">
      <c r="A2876" s="283"/>
      <c r="B2876" s="811" t="s">
        <v>177</v>
      </c>
      <c r="C2876" s="812"/>
      <c r="D2876" s="792"/>
      <c r="E2876" s="792"/>
      <c r="F2876" s="792"/>
      <c r="G2876" s="792"/>
      <c r="H2876" s="792"/>
      <c r="I2876" s="792"/>
      <c r="J2876" s="792"/>
      <c r="K2876" s="792"/>
      <c r="L2876" s="792"/>
      <c r="M2876" s="792"/>
      <c r="N2876" s="792"/>
      <c r="O2876" s="792"/>
      <c r="P2876" s="792"/>
      <c r="Q2876" s="792"/>
      <c r="R2876" s="792"/>
      <c r="S2876" s="792"/>
      <c r="T2876" s="792"/>
      <c r="U2876" s="793"/>
      <c r="V2876" s="794"/>
      <c r="W2876" s="794"/>
      <c r="X2876" s="804"/>
    </row>
    <row r="2877" spans="1:24" ht="15" customHeight="1">
      <c r="A2877" s="283"/>
      <c r="B2877" s="809" t="s">
        <v>162</v>
      </c>
      <c r="C2877" s="810"/>
      <c r="D2877" s="792"/>
      <c r="E2877" s="792"/>
      <c r="F2877" s="792"/>
      <c r="G2877" s="792"/>
      <c r="H2877" s="792"/>
      <c r="I2877" s="792"/>
      <c r="J2877" s="792"/>
      <c r="K2877" s="792"/>
      <c r="L2877" s="792"/>
      <c r="M2877" s="792"/>
      <c r="N2877" s="792"/>
      <c r="O2877" s="792"/>
      <c r="P2877" s="792"/>
      <c r="Q2877" s="792"/>
      <c r="R2877" s="792"/>
      <c r="S2877" s="792"/>
      <c r="T2877" s="792"/>
      <c r="U2877" s="796"/>
      <c r="V2877" s="797"/>
      <c r="W2877" s="797"/>
      <c r="X2877" s="805"/>
    </row>
    <row r="2878" spans="1:24" ht="15" customHeight="1">
      <c r="A2878" s="283"/>
      <c r="B2878" s="811" t="s">
        <v>163</v>
      </c>
      <c r="C2878" s="812"/>
      <c r="D2878" s="792"/>
      <c r="E2878" s="792"/>
      <c r="F2878" s="792"/>
      <c r="G2878" s="792"/>
      <c r="H2878" s="792"/>
      <c r="I2878" s="792"/>
      <c r="J2878" s="792"/>
      <c r="K2878" s="792"/>
      <c r="L2878" s="792"/>
      <c r="M2878" s="792"/>
      <c r="N2878" s="792"/>
      <c r="O2878" s="792"/>
      <c r="P2878" s="792"/>
      <c r="Q2878" s="793" t="s">
        <v>225</v>
      </c>
      <c r="R2878" s="794"/>
      <c r="S2878" s="794"/>
      <c r="T2878" s="795"/>
      <c r="U2878" s="806"/>
      <c r="V2878" s="807"/>
      <c r="W2878" s="807"/>
      <c r="X2878" s="808"/>
    </row>
    <row r="2879" spans="1:24" ht="15" customHeight="1">
      <c r="A2879" s="283"/>
      <c r="B2879" s="802" t="s">
        <v>164</v>
      </c>
      <c r="C2879" s="803"/>
      <c r="D2879" s="792"/>
      <c r="E2879" s="792"/>
      <c r="F2879" s="792"/>
      <c r="G2879" s="792"/>
      <c r="H2879" s="792"/>
      <c r="I2879" s="792"/>
      <c r="J2879" s="792"/>
      <c r="K2879" s="792"/>
      <c r="L2879" s="792"/>
      <c r="M2879" s="792"/>
      <c r="N2879" s="792"/>
      <c r="O2879" s="792"/>
      <c r="P2879" s="792"/>
      <c r="Q2879" s="796"/>
      <c r="R2879" s="797"/>
      <c r="S2879" s="797"/>
      <c r="T2879" s="798"/>
      <c r="U2879" s="785" t="s">
        <v>164</v>
      </c>
      <c r="V2879" s="785"/>
      <c r="W2879" s="785"/>
      <c r="X2879" s="786"/>
    </row>
    <row r="2880" spans="1:24" ht="15" customHeight="1" thickBot="1">
      <c r="A2880" s="282"/>
      <c r="B2880" s="787" t="s">
        <v>226</v>
      </c>
      <c r="C2880" s="788"/>
      <c r="D2880" s="789"/>
      <c r="E2880" s="789"/>
      <c r="F2880" s="789"/>
      <c r="G2880" s="789"/>
      <c r="H2880" s="789"/>
      <c r="I2880" s="789"/>
      <c r="J2880" s="789"/>
      <c r="K2880" s="789"/>
      <c r="L2880" s="789"/>
      <c r="M2880" s="789"/>
      <c r="N2880" s="789"/>
      <c r="O2880" s="789"/>
      <c r="P2880" s="789"/>
      <c r="Q2880" s="799"/>
      <c r="R2880" s="800"/>
      <c r="S2880" s="800"/>
      <c r="T2880" s="801"/>
      <c r="U2880" s="790" t="s">
        <v>180</v>
      </c>
      <c r="V2880" s="790"/>
      <c r="W2880" s="790"/>
      <c r="X2880" s="791"/>
    </row>
    <row r="2881" spans="1:24" ht="15" customHeight="1">
      <c r="A2881" s="285"/>
      <c r="B2881" s="765" t="s">
        <v>179</v>
      </c>
      <c r="C2881" s="766"/>
      <c r="D2881" s="766"/>
      <c r="E2881" s="766"/>
      <c r="F2881" s="766"/>
      <c r="G2881" s="766"/>
      <c r="H2881" s="766"/>
      <c r="I2881" s="766"/>
      <c r="J2881" s="766"/>
      <c r="K2881" s="766"/>
      <c r="L2881" s="766"/>
      <c r="M2881" s="766"/>
      <c r="N2881" s="766"/>
      <c r="O2881" s="766"/>
      <c r="P2881" s="766"/>
      <c r="Q2881" s="766"/>
      <c r="R2881" s="766"/>
      <c r="S2881" s="766"/>
      <c r="T2881" s="766"/>
      <c r="U2881" s="766"/>
      <c r="V2881" s="766"/>
      <c r="W2881" s="766"/>
      <c r="X2881" s="767"/>
    </row>
    <row r="2882" spans="1:24" ht="15" customHeight="1">
      <c r="A2882" s="283"/>
      <c r="B2882" s="768" t="str">
        <f>IF('statement of marks'!$A$1="","",'statement of marks'!$A$1)</f>
        <v>GOVT. HR. SEC. SCHOOL, MARJEEVI, NIMBAHERA</v>
      </c>
      <c r="C2882" s="769"/>
      <c r="D2882" s="769"/>
      <c r="E2882" s="769"/>
      <c r="F2882" s="769"/>
      <c r="G2882" s="769"/>
      <c r="H2882" s="769"/>
      <c r="I2882" s="769"/>
      <c r="J2882" s="769"/>
      <c r="K2882" s="769"/>
      <c r="L2882" s="769"/>
      <c r="M2882" s="769"/>
      <c r="N2882" s="769"/>
      <c r="O2882" s="769"/>
      <c r="P2882" s="769"/>
      <c r="Q2882" s="769"/>
      <c r="R2882" s="769"/>
      <c r="S2882" s="769"/>
      <c r="T2882" s="769"/>
      <c r="U2882" s="769"/>
      <c r="V2882" s="769"/>
      <c r="W2882" s="769"/>
      <c r="X2882" s="770"/>
    </row>
    <row r="2883" spans="1:24" ht="15" customHeight="1">
      <c r="A2883" s="283"/>
      <c r="B2883" s="771" t="s">
        <v>118</v>
      </c>
      <c r="C2883" s="771"/>
      <c r="D2883" s="771" t="str">
        <f>IF('statement of marks'!$H$3="","",'statement of marks'!$H$3)</f>
        <v>2022-23</v>
      </c>
      <c r="E2883" s="771"/>
      <c r="F2883" s="771"/>
      <c r="G2883" s="771"/>
      <c r="H2883" s="771"/>
      <c r="I2883" s="771"/>
      <c r="J2883" s="771"/>
      <c r="K2883" s="771"/>
      <c r="L2883" s="771"/>
      <c r="M2883" s="771"/>
      <c r="N2883" s="771"/>
      <c r="O2883" s="771"/>
      <c r="P2883" s="771"/>
      <c r="Q2883" s="771"/>
      <c r="R2883" s="771"/>
      <c r="S2883" s="771"/>
      <c r="T2883" s="771"/>
      <c r="U2883" s="771"/>
      <c r="V2883" s="771"/>
      <c r="W2883" s="771"/>
      <c r="X2883" s="772"/>
    </row>
    <row r="2884" spans="1:24" ht="15" customHeight="1">
      <c r="A2884" s="283"/>
      <c r="B2884" s="771" t="s">
        <v>158</v>
      </c>
      <c r="C2884" s="771"/>
      <c r="D2884" s="771" t="str">
        <f>IF('statement of marks'!I97="","",'statement of marks'!I97)</f>
        <v>A91</v>
      </c>
      <c r="E2884" s="771"/>
      <c r="F2884" s="771"/>
      <c r="G2884" s="771"/>
      <c r="H2884" s="771"/>
      <c r="I2884" s="771"/>
      <c r="J2884" s="771"/>
      <c r="K2884" s="771"/>
      <c r="L2884" s="771"/>
      <c r="M2884" s="771"/>
      <c r="N2884" s="771"/>
      <c r="O2884" s="771"/>
      <c r="P2884" s="771"/>
      <c r="Q2884" s="771"/>
      <c r="R2884" s="771"/>
      <c r="S2884" s="771"/>
      <c r="T2884" s="771"/>
      <c r="U2884" s="771"/>
      <c r="V2884" s="771"/>
      <c r="W2884" s="771"/>
      <c r="X2884" s="772"/>
    </row>
    <row r="2885" spans="1:24" ht="15" customHeight="1">
      <c r="A2885" s="283"/>
      <c r="B2885" s="771" t="s">
        <v>20</v>
      </c>
      <c r="C2885" s="771"/>
      <c r="D2885" s="771" t="str">
        <f>IF('statement of marks'!J97="","",'statement of marks'!J97)</f>
        <v>B91</v>
      </c>
      <c r="E2885" s="771"/>
      <c r="F2885" s="771"/>
      <c r="G2885" s="771"/>
      <c r="H2885" s="771"/>
      <c r="I2885" s="771"/>
      <c r="J2885" s="771"/>
      <c r="K2885" s="771"/>
      <c r="L2885" s="771"/>
      <c r="M2885" s="771"/>
      <c r="N2885" s="771"/>
      <c r="O2885" s="771"/>
      <c r="P2885" s="771"/>
      <c r="Q2885" s="771"/>
      <c r="R2885" s="771"/>
      <c r="S2885" s="771"/>
      <c r="T2885" s="771"/>
      <c r="U2885" s="771"/>
      <c r="V2885" s="771"/>
      <c r="W2885" s="771"/>
      <c r="X2885" s="772"/>
    </row>
    <row r="2886" spans="1:24" ht="15" customHeight="1">
      <c r="A2886" s="283"/>
      <c r="B2886" s="773" t="s">
        <v>21</v>
      </c>
      <c r="C2886" s="773"/>
      <c r="D2886" s="773" t="str">
        <f>IF('statement of marks'!K97="","",'statement of marks'!K97)</f>
        <v>C91</v>
      </c>
      <c r="E2886" s="773"/>
      <c r="F2886" s="773"/>
      <c r="G2886" s="771"/>
      <c r="H2886" s="771"/>
      <c r="I2886" s="771"/>
      <c r="J2886" s="771"/>
      <c r="K2886" s="771"/>
      <c r="L2886" s="771"/>
      <c r="M2886" s="771"/>
      <c r="N2886" s="771"/>
      <c r="O2886" s="771"/>
      <c r="P2886" s="771"/>
      <c r="Q2886" s="771"/>
      <c r="R2886" s="771"/>
      <c r="S2886" s="771"/>
      <c r="T2886" s="771"/>
      <c r="U2886" s="771"/>
      <c r="V2886" s="771"/>
      <c r="W2886" s="771"/>
      <c r="X2886" s="772"/>
    </row>
    <row r="2887" spans="1:24" ht="15" customHeight="1">
      <c r="A2887" s="283"/>
      <c r="B2887" s="771" t="s">
        <v>159</v>
      </c>
      <c r="C2887" s="771"/>
      <c r="D2887" s="771" t="str">
        <f>IF('statement of marks'!$G$3="","",'statement of marks'!$G$3)</f>
        <v>6 A</v>
      </c>
      <c r="E2887" s="771"/>
      <c r="F2887" s="774"/>
      <c r="G2887" s="775" t="s">
        <v>160</v>
      </c>
      <c r="H2887" s="775"/>
      <c r="I2887" s="775"/>
      <c r="J2887" s="775">
        <f>IF('statement of marks'!D97="","",'statement of marks'!D97)</f>
        <v>891</v>
      </c>
      <c r="K2887" s="775"/>
      <c r="L2887" s="775"/>
      <c r="M2887" s="776" t="s">
        <v>79</v>
      </c>
      <c r="N2887" s="938"/>
      <c r="O2887" s="775"/>
      <c r="P2887" s="775"/>
      <c r="Q2887" s="775" t="str">
        <f>IF('statement of marks'!F97="","",'statement of marks'!F97)</f>
        <v/>
      </c>
      <c r="R2887" s="775"/>
      <c r="S2887" s="775"/>
      <c r="T2887" s="777"/>
      <c r="U2887" s="778" t="str">
        <f>IF('statement of marks'!$I$3="","",'statement of marks'!$I$3)</f>
        <v>SCHOOL DISE CODE</v>
      </c>
      <c r="V2887" s="779"/>
      <c r="W2887" s="779"/>
      <c r="X2887" s="780"/>
    </row>
    <row r="2888" spans="1:24" ht="15" customHeight="1">
      <c r="A2888" s="283"/>
      <c r="B2888" s="263" t="s">
        <v>172</v>
      </c>
      <c r="C2888" s="264"/>
      <c r="D2888" s="781" t="str">
        <f>IF('statement of marks'!G97="","",'statement of marks'!G97)</f>
        <v/>
      </c>
      <c r="E2888" s="782"/>
      <c r="F2888" s="782"/>
      <c r="G2888" s="834" t="str">
        <f>IF('statement of marks'!H97="","",'statement of marks'!H97)</f>
        <v/>
      </c>
      <c r="H2888" s="834"/>
      <c r="I2888" s="834"/>
      <c r="J2888" s="834"/>
      <c r="K2888" s="834"/>
      <c r="L2888" s="834"/>
      <c r="M2888" s="834"/>
      <c r="N2888" s="834"/>
      <c r="O2888" s="834"/>
      <c r="P2888" s="834"/>
      <c r="Q2888" s="834"/>
      <c r="R2888" s="834"/>
      <c r="S2888" s="834"/>
      <c r="T2888" s="835"/>
      <c r="U2888" s="774" t="str">
        <f>IF('statement of marks'!$J$3="","",'statement of marks'!$J$3)</f>
        <v>08291009401</v>
      </c>
      <c r="V2888" s="784"/>
      <c r="W2888" s="784"/>
      <c r="X2888" s="836"/>
    </row>
    <row r="2889" spans="1:24" ht="15" customHeight="1">
      <c r="A2889" s="283"/>
      <c r="B2889" s="265" t="s">
        <v>161</v>
      </c>
      <c r="C2889" s="266" t="s">
        <v>166</v>
      </c>
      <c r="D2889" s="837" t="s">
        <v>168</v>
      </c>
      <c r="E2889" s="837"/>
      <c r="F2889" s="837"/>
      <c r="G2889" s="837" t="s">
        <v>169</v>
      </c>
      <c r="H2889" s="837"/>
      <c r="I2889" s="837"/>
      <c r="J2889" s="837" t="s">
        <v>170</v>
      </c>
      <c r="K2889" s="837"/>
      <c r="L2889" s="837"/>
      <c r="M2889" s="838" t="s">
        <v>171</v>
      </c>
      <c r="N2889" s="838"/>
      <c r="O2889" s="838"/>
      <c r="P2889" s="838"/>
      <c r="Q2889" s="839" t="s">
        <v>217</v>
      </c>
      <c r="R2889" s="841" t="s">
        <v>91</v>
      </c>
      <c r="S2889" s="841"/>
      <c r="T2889" s="841"/>
      <c r="U2889" s="842"/>
      <c r="V2889" s="783" t="s">
        <v>218</v>
      </c>
      <c r="W2889" s="783"/>
      <c r="X2889" s="831"/>
    </row>
    <row r="2890" spans="1:24" ht="15" customHeight="1">
      <c r="A2890" s="283"/>
      <c r="B2890" s="265"/>
      <c r="C2890" s="266"/>
      <c r="D2890" s="267" t="s">
        <v>219</v>
      </c>
      <c r="E2890" s="267" t="s">
        <v>220</v>
      </c>
      <c r="F2890" s="268" t="s">
        <v>221</v>
      </c>
      <c r="G2890" s="267" t="s">
        <v>219</v>
      </c>
      <c r="H2890" s="267" t="s">
        <v>220</v>
      </c>
      <c r="I2890" s="268" t="s">
        <v>221</v>
      </c>
      <c r="J2890" s="267" t="s">
        <v>219</v>
      </c>
      <c r="K2890" s="267" t="s">
        <v>220</v>
      </c>
      <c r="L2890" s="268" t="s">
        <v>221</v>
      </c>
      <c r="M2890" s="267" t="s">
        <v>219</v>
      </c>
      <c r="N2890" s="943" t="s">
        <v>332</v>
      </c>
      <c r="O2890" s="267" t="s">
        <v>220</v>
      </c>
      <c r="P2890" s="268" t="s">
        <v>221</v>
      </c>
      <c r="Q2890" s="840"/>
      <c r="R2890" s="267" t="s">
        <v>219</v>
      </c>
      <c r="S2890" s="943" t="s">
        <v>332</v>
      </c>
      <c r="T2890" s="267" t="s">
        <v>220</v>
      </c>
      <c r="U2890" s="268" t="s">
        <v>221</v>
      </c>
      <c r="V2890" s="269" t="s">
        <v>26</v>
      </c>
      <c r="W2890" s="270" t="s">
        <v>222</v>
      </c>
      <c r="X2890" s="271" t="s">
        <v>69</v>
      </c>
    </row>
    <row r="2891" spans="1:24" ht="15" customHeight="1">
      <c r="A2891" s="284"/>
      <c r="B2891" s="832" t="s">
        <v>167</v>
      </c>
      <c r="C2891" s="833"/>
      <c r="D2891" s="272">
        <f>IF('statement of marks'!L$6="","",'statement of marks'!L$6)</f>
        <v>5</v>
      </c>
      <c r="E2891" s="272">
        <f>IF('statement of marks'!M$6="","",'statement of marks'!M$6)</f>
        <v>5</v>
      </c>
      <c r="F2891" s="273">
        <f>IF('statement of marks'!N$6="","",'statement of marks'!N$6)</f>
        <v>10</v>
      </c>
      <c r="G2891" s="272">
        <f>IF('statement of marks'!O$6="","",'statement of marks'!O$6)</f>
        <v>5</v>
      </c>
      <c r="H2891" s="272">
        <f>IF('statement of marks'!P$6="","",'statement of marks'!P$6)</f>
        <v>5</v>
      </c>
      <c r="I2891" s="273">
        <f>IF('statement of marks'!Q$6="","",'statement of marks'!Q$6)</f>
        <v>10</v>
      </c>
      <c r="J2891" s="272">
        <f>IF('statement of marks'!R$6="","",'statement of marks'!R$6)</f>
        <v>5</v>
      </c>
      <c r="K2891" s="272">
        <f>IF('statement of marks'!S$6="","",'statement of marks'!S$6)</f>
        <v>5</v>
      </c>
      <c r="L2891" s="273">
        <f>IF('statement of marks'!T$6="","",'statement of marks'!T$6)</f>
        <v>10</v>
      </c>
      <c r="M2891" s="272">
        <f>IF('statement of marks'!V$6="","",'statement of marks'!V$6)</f>
        <v>30</v>
      </c>
      <c r="N2891" s="944">
        <f>IF('statement of marks'!W$6="","",'statement of marks'!W$6)</f>
        <v>30</v>
      </c>
      <c r="O2891" s="272">
        <f>IF('statement of marks'!X$6="","",'statement of marks'!X$6)</f>
        <v>10</v>
      </c>
      <c r="P2891" s="273">
        <f>IF('statement of marks'!Y$6="","",'statement of marks'!Y$6)</f>
        <v>70</v>
      </c>
      <c r="Q2891" s="274">
        <f>IF('statement of marks'!Z$6="","",'statement of marks'!Z$6)</f>
        <v>100</v>
      </c>
      <c r="R2891" s="272">
        <f>IF('statement of marks'!AA$6="","",'statement of marks'!AA$6)</f>
        <v>40</v>
      </c>
      <c r="S2891" s="944">
        <f>IF('statement of marks'!AB$6="","",'statement of marks'!AB$6)</f>
        <v>40</v>
      </c>
      <c r="T2891" s="272">
        <f>IF('statement of marks'!AC$6="","",'statement of marks'!AC$6)</f>
        <v>20</v>
      </c>
      <c r="U2891" s="273">
        <f>IF('statement of marks'!AD$6="","",'statement of marks'!AD$6)</f>
        <v>100</v>
      </c>
      <c r="V2891" s="275">
        <f>IF('statement of marks'!AE$6="","",'statement of marks'!AE$6)</f>
        <v>200</v>
      </c>
      <c r="W2891" s="272" t="str">
        <f>IF('statement of marks'!AF$6="","",'statement of marks'!AF$6)</f>
        <v/>
      </c>
      <c r="X2891" s="276" t="str">
        <f>IF('statement of marks'!AG$6="","",'statement of marks'!AG$6)</f>
        <v/>
      </c>
    </row>
    <row r="2892" spans="1:24" ht="15" customHeight="1">
      <c r="A2892" s="283"/>
      <c r="B2892" s="774" t="str">
        <f>IF('statement of marks'!$L$3="","",'statement of marks'!$L$3)</f>
        <v>HINDI</v>
      </c>
      <c r="C2892" s="784"/>
      <c r="D2892" s="270">
        <f>IF('statement of marks'!L97="","",'statement of marks'!L97)</f>
        <v>5</v>
      </c>
      <c r="E2892" s="270">
        <f>IF('statement of marks'!M97="","",'statement of marks'!M97)</f>
        <v>5</v>
      </c>
      <c r="F2892" s="277">
        <f>IF('statement of marks'!N97="","",'statement of marks'!N97)</f>
        <v>10</v>
      </c>
      <c r="G2892" s="270">
        <f>IF('statement of marks'!O97="","",'statement of marks'!O97)</f>
        <v>5</v>
      </c>
      <c r="H2892" s="270">
        <f>IF('statement of marks'!P97="","",'statement of marks'!P97)</f>
        <v>5</v>
      </c>
      <c r="I2892" s="277">
        <f>IF('statement of marks'!Q97="","",'statement of marks'!Q97)</f>
        <v>10</v>
      </c>
      <c r="J2892" s="270">
        <f>IF('statement of marks'!R97="","",'statement of marks'!R97)</f>
        <v>5</v>
      </c>
      <c r="K2892" s="270">
        <f>IF('statement of marks'!S97="","",'statement of marks'!S97)</f>
        <v>5</v>
      </c>
      <c r="L2892" s="277">
        <f>IF('statement of marks'!T97="","",'statement of marks'!T97)</f>
        <v>10</v>
      </c>
      <c r="M2892" s="270">
        <f>IF('statement of marks'!V97="","",'statement of marks'!V97)</f>
        <v>30</v>
      </c>
      <c r="N2892" s="944">
        <f>IF('statement of marks'!W97="","",'statement of marks'!W97)</f>
        <v>30</v>
      </c>
      <c r="O2892" s="270">
        <f>IF('statement of marks'!X97="","",'statement of marks'!X97)</f>
        <v>10</v>
      </c>
      <c r="P2892" s="277">
        <f>IF('statement of marks'!Y97="","",'statement of marks'!Y97)</f>
        <v>70</v>
      </c>
      <c r="Q2892" s="278">
        <f>IF('statement of marks'!Z97="","",'statement of marks'!Z97)</f>
        <v>100</v>
      </c>
      <c r="R2892" s="270">
        <f>IF('statement of marks'!AA97="","",'statement of marks'!AA97)</f>
        <v>30</v>
      </c>
      <c r="S2892" s="944">
        <f>IF('statement of marks'!AB97="","",'statement of marks'!AB97)</f>
        <v>30</v>
      </c>
      <c r="T2892" s="270">
        <f>IF('statement of marks'!AC97="","",'statement of marks'!AC97)</f>
        <v>20</v>
      </c>
      <c r="U2892" s="277">
        <f>IF('statement of marks'!AD97="","",'statement of marks'!AD97)</f>
        <v>80</v>
      </c>
      <c r="V2892" s="279">
        <f>IF('statement of marks'!AE97="","",'statement of marks'!AE97)</f>
        <v>180</v>
      </c>
      <c r="W2892" s="270">
        <f>IF('statement of marks'!AF97="","",'statement of marks'!AF97)</f>
        <v>90</v>
      </c>
      <c r="X2892" s="271" t="str">
        <f>IF('statement of marks'!AG97="","",'statement of marks'!AG97)</f>
        <v>A</v>
      </c>
    </row>
    <row r="2893" spans="1:24" ht="15" customHeight="1">
      <c r="A2893" s="283"/>
      <c r="B2893" s="774" t="str">
        <f>IF('statement of marks'!$AJ$3="","",'statement of marks'!$AJ$3)</f>
        <v>ENGLISH</v>
      </c>
      <c r="C2893" s="784"/>
      <c r="D2893" s="270">
        <f>IF('statement of marks'!AJ97="","",'statement of marks'!AJ97)</f>
        <v>5</v>
      </c>
      <c r="E2893" s="270">
        <f>IF('statement of marks'!AK97="","",'statement of marks'!AK97)</f>
        <v>5</v>
      </c>
      <c r="F2893" s="277">
        <f>IF('statement of marks'!AL97="","",'statement of marks'!AL97)</f>
        <v>10</v>
      </c>
      <c r="G2893" s="270">
        <f>IF('statement of marks'!AM97="","",'statement of marks'!AM97)</f>
        <v>5</v>
      </c>
      <c r="H2893" s="270">
        <f>IF('statement of marks'!AN97="","",'statement of marks'!AN97)</f>
        <v>5</v>
      </c>
      <c r="I2893" s="277">
        <f>IF('statement of marks'!AO97="","",'statement of marks'!AO97)</f>
        <v>10</v>
      </c>
      <c r="J2893" s="270">
        <f>IF('statement of marks'!AP97="","",'statement of marks'!AP97)</f>
        <v>5</v>
      </c>
      <c r="K2893" s="270">
        <f>IF('statement of marks'!AQ97="","",'statement of marks'!AQ97)</f>
        <v>5</v>
      </c>
      <c r="L2893" s="277">
        <f>IF('statement of marks'!AR97="","",'statement of marks'!AR97)</f>
        <v>10</v>
      </c>
      <c r="M2893" s="270">
        <f>IF('statement of marks'!AT97="","",'statement of marks'!AT97)</f>
        <v>30</v>
      </c>
      <c r="N2893" s="944">
        <f>IF('statement of marks'!AU97="","",'statement of marks'!AU97)</f>
        <v>30</v>
      </c>
      <c r="O2893" s="270">
        <f>IF('statement of marks'!AV97="","",'statement of marks'!AV97)</f>
        <v>10</v>
      </c>
      <c r="P2893" s="277">
        <f>IF('statement of marks'!AW97="","",'statement of marks'!AW97)</f>
        <v>70</v>
      </c>
      <c r="Q2893" s="278">
        <f>IF('statement of marks'!AX97="","",'statement of marks'!AX97)</f>
        <v>100</v>
      </c>
      <c r="R2893" s="270">
        <f>IF('statement of marks'!AY97="","",'statement of marks'!AY97)</f>
        <v>30</v>
      </c>
      <c r="S2893" s="944">
        <f>IF('statement of marks'!AZ97="","",'statement of marks'!AZ97)</f>
        <v>30</v>
      </c>
      <c r="T2893" s="270">
        <f>IF('statement of marks'!BA97="","",'statement of marks'!BA97)</f>
        <v>20</v>
      </c>
      <c r="U2893" s="277">
        <f>IF('statement of marks'!BB97="","",'statement of marks'!BB97)</f>
        <v>80</v>
      </c>
      <c r="V2893" s="279">
        <f>IF('statement of marks'!BC97="","",'statement of marks'!BC97)</f>
        <v>180</v>
      </c>
      <c r="W2893" s="270">
        <f>IF('statement of marks'!BD97="","",'statement of marks'!BD97)</f>
        <v>90</v>
      </c>
      <c r="X2893" s="271" t="str">
        <f>IF('statement of marks'!BE97="","",'statement of marks'!BE97)</f>
        <v>A</v>
      </c>
    </row>
    <row r="2894" spans="1:24" ht="15" customHeight="1">
      <c r="A2894" s="283"/>
      <c r="B2894" s="774" t="str">
        <f>IF('statement of marks'!BH97="s","SANSKRIT",IF('statement of marks'!BH97="u","URDU",IF('statement of marks'!BH97="g","GUJRATI",IF('statement of marks'!BH97="p","PUNJABI",IF('statement of marks'!BH97="sd","fla/kh","THIRD LANGUAGE")))))</f>
        <v>SANSKRIT</v>
      </c>
      <c r="C2894" s="784"/>
      <c r="D2894" s="270">
        <f>IF('statement of marks'!BI97="","",'statement of marks'!BI97)</f>
        <v>5</v>
      </c>
      <c r="E2894" s="270">
        <f>IF('statement of marks'!BJ97="","",'statement of marks'!BJ97)</f>
        <v>5</v>
      </c>
      <c r="F2894" s="277">
        <f>IF('statement of marks'!BK97="","",'statement of marks'!BK97)</f>
        <v>10</v>
      </c>
      <c r="G2894" s="270">
        <f>IF('statement of marks'!BL97="","",'statement of marks'!BL97)</f>
        <v>5</v>
      </c>
      <c r="H2894" s="270">
        <f>IF('statement of marks'!BM97="","",'statement of marks'!BM97)</f>
        <v>5</v>
      </c>
      <c r="I2894" s="277">
        <f>IF('statement of marks'!BN97="","",'statement of marks'!BN97)</f>
        <v>10</v>
      </c>
      <c r="J2894" s="270">
        <f>IF('statement of marks'!BO97="","",'statement of marks'!BO97)</f>
        <v>5</v>
      </c>
      <c r="K2894" s="270">
        <f>IF('statement of marks'!BP97="","",'statement of marks'!BP97)</f>
        <v>5</v>
      </c>
      <c r="L2894" s="277">
        <f>IF('statement of marks'!BQ97="","",'statement of marks'!BQ97)</f>
        <v>10</v>
      </c>
      <c r="M2894" s="270">
        <f>IF('statement of marks'!BS97="","",'statement of marks'!BS97)</f>
        <v>50</v>
      </c>
      <c r="N2894" s="944"/>
      <c r="O2894" s="270">
        <f>IF('statement of marks'!BT97="","",'statement of marks'!BT97)</f>
        <v>20</v>
      </c>
      <c r="P2894" s="277">
        <f>IF('statement of marks'!BU97="","",'statement of marks'!BU97)</f>
        <v>70</v>
      </c>
      <c r="Q2894" s="278">
        <f>IF('statement of marks'!BV97="","",'statement of marks'!BV97)</f>
        <v>100</v>
      </c>
      <c r="R2894" s="270">
        <f>IF('statement of marks'!BW97="","",'statement of marks'!BW97)</f>
        <v>70</v>
      </c>
      <c r="S2894" s="944"/>
      <c r="T2894" s="270">
        <f>IF('statement of marks'!BX97="","",'statement of marks'!BX97)</f>
        <v>30</v>
      </c>
      <c r="U2894" s="277">
        <f>IF('statement of marks'!BY97="","",'statement of marks'!BY97)</f>
        <v>100</v>
      </c>
      <c r="V2894" s="279">
        <f>IF('statement of marks'!BZ97="","",'statement of marks'!BZ97)</f>
        <v>200</v>
      </c>
      <c r="W2894" s="270">
        <f>IF('statement of marks'!CA97="","",'statement of marks'!CA97)</f>
        <v>100</v>
      </c>
      <c r="X2894" s="271" t="str">
        <f>IF('statement of marks'!CB97="","",'statement of marks'!CB97)</f>
        <v>A</v>
      </c>
    </row>
    <row r="2895" spans="1:24" ht="15" customHeight="1">
      <c r="A2895" s="283"/>
      <c r="B2895" s="774" t="str">
        <f>IF('statement of marks'!$CE$3="","",'statement of marks'!$CE$3)</f>
        <v>MATHEMATICS</v>
      </c>
      <c r="C2895" s="784"/>
      <c r="D2895" s="270">
        <f>IF('statement of marks'!CE97="","",'statement of marks'!CE97)</f>
        <v>5</v>
      </c>
      <c r="E2895" s="270">
        <f>IF('statement of marks'!CF97="","",'statement of marks'!CF97)</f>
        <v>5</v>
      </c>
      <c r="F2895" s="277">
        <f>IF('statement of marks'!CG97="","",'statement of marks'!CG97)</f>
        <v>10</v>
      </c>
      <c r="G2895" s="270">
        <f>IF('statement of marks'!CH97="","",'statement of marks'!CH97)</f>
        <v>5</v>
      </c>
      <c r="H2895" s="270">
        <f>IF('statement of marks'!CI97="","",'statement of marks'!CI97)</f>
        <v>5</v>
      </c>
      <c r="I2895" s="277">
        <f>IF('statement of marks'!CJ97="","",'statement of marks'!CJ97)</f>
        <v>10</v>
      </c>
      <c r="J2895" s="270">
        <f>IF('statement of marks'!CK97="","",'statement of marks'!CK97)</f>
        <v>5</v>
      </c>
      <c r="K2895" s="270">
        <f>IF('statement of marks'!CL97="","",'statement of marks'!CL97)</f>
        <v>5</v>
      </c>
      <c r="L2895" s="277">
        <f>IF('statement of marks'!CM97="","",'statement of marks'!CM97)</f>
        <v>10</v>
      </c>
      <c r="M2895" s="270">
        <f>IF('statement of marks'!CO97="","",'statement of marks'!CO97)</f>
        <v>30</v>
      </c>
      <c r="N2895" s="944">
        <f>IF('statement of marks'!CP97="","",'statement of marks'!CP97)</f>
        <v>30</v>
      </c>
      <c r="O2895" s="270">
        <f>IF('statement of marks'!CQ97="","",'statement of marks'!CQ97)</f>
        <v>10</v>
      </c>
      <c r="P2895" s="277">
        <f>IF('statement of marks'!CR97="","",'statement of marks'!CR97)</f>
        <v>70</v>
      </c>
      <c r="Q2895" s="278">
        <f>IF('statement of marks'!CS97="","",'statement of marks'!CS97)</f>
        <v>100</v>
      </c>
      <c r="R2895" s="270">
        <f>IF('statement of marks'!CT97="","",'statement of marks'!CT97)</f>
        <v>30</v>
      </c>
      <c r="S2895" s="944">
        <f>IF('statement of marks'!CU97="","",'statement of marks'!CU97)</f>
        <v>30</v>
      </c>
      <c r="T2895" s="270">
        <f>IF('statement of marks'!CV97="","",'statement of marks'!CV97)</f>
        <v>20</v>
      </c>
      <c r="U2895" s="277">
        <f>IF('statement of marks'!CW97="","",'statement of marks'!CW97)</f>
        <v>80</v>
      </c>
      <c r="V2895" s="279">
        <f>IF('statement of marks'!CX97="","",'statement of marks'!CX97)</f>
        <v>180</v>
      </c>
      <c r="W2895" s="270">
        <f>IF('statement of marks'!CY97="","",'statement of marks'!CY97)</f>
        <v>90</v>
      </c>
      <c r="X2895" s="271" t="str">
        <f>IF('statement of marks'!CZ97="","",'statement of marks'!CZ97)</f>
        <v>A</v>
      </c>
    </row>
    <row r="2896" spans="1:24" ht="15" customHeight="1">
      <c r="A2896" s="283"/>
      <c r="B2896" s="774" t="str">
        <f>IF('statement of marks'!$DC$3="","",'statement of marks'!$DC$3)</f>
        <v>SCIENCE</v>
      </c>
      <c r="C2896" s="784"/>
      <c r="D2896" s="270">
        <f>IF('statement of marks'!DC97="","",'statement of marks'!DC97)</f>
        <v>5</v>
      </c>
      <c r="E2896" s="270">
        <f>IF('statement of marks'!DD97="","",'statement of marks'!DD97)</f>
        <v>5</v>
      </c>
      <c r="F2896" s="277">
        <f>IF('statement of marks'!DE97="","",'statement of marks'!DE97)</f>
        <v>10</v>
      </c>
      <c r="G2896" s="270">
        <f>IF('statement of marks'!DF97="","",'statement of marks'!DF97)</f>
        <v>5</v>
      </c>
      <c r="H2896" s="270">
        <f>IF('statement of marks'!DG97="","",'statement of marks'!DG97)</f>
        <v>5</v>
      </c>
      <c r="I2896" s="277">
        <f>IF('statement of marks'!DH97="","",'statement of marks'!DH97)</f>
        <v>10</v>
      </c>
      <c r="J2896" s="270">
        <f>IF('statement of marks'!DI97="","",'statement of marks'!DI97)</f>
        <v>5</v>
      </c>
      <c r="K2896" s="270">
        <f>IF('statement of marks'!DJ97="","",'statement of marks'!DJ97)</f>
        <v>5</v>
      </c>
      <c r="L2896" s="277">
        <f>IF('statement of marks'!DK97="","",'statement of marks'!DK97)</f>
        <v>10</v>
      </c>
      <c r="M2896" s="270">
        <f>IF('statement of marks'!DM97="","",'statement of marks'!DM97)</f>
        <v>50</v>
      </c>
      <c r="N2896" s="944"/>
      <c r="O2896" s="270">
        <f>IF('statement of marks'!DN97="","",'statement of marks'!DN97)</f>
        <v>20</v>
      </c>
      <c r="P2896" s="277">
        <f>IF('statement of marks'!DO97="","",'statement of marks'!DO97)</f>
        <v>70</v>
      </c>
      <c r="Q2896" s="278">
        <f>IF('statement of marks'!DP97="","",'statement of marks'!DP97)</f>
        <v>100</v>
      </c>
      <c r="R2896" s="270">
        <f>IF('statement of marks'!DQ97="","",'statement of marks'!DQ97)</f>
        <v>70</v>
      </c>
      <c r="S2896" s="944"/>
      <c r="T2896" s="270">
        <f>IF('statement of marks'!DR97="","",'statement of marks'!DR97)</f>
        <v>30</v>
      </c>
      <c r="U2896" s="277">
        <f>IF('statement of marks'!DS97="","",'statement of marks'!DS97)</f>
        <v>100</v>
      </c>
      <c r="V2896" s="279">
        <f>IF('statement of marks'!DT97="","",'statement of marks'!DT97)</f>
        <v>200</v>
      </c>
      <c r="W2896" s="270">
        <f>IF('statement of marks'!DU97="","",'statement of marks'!DU97)</f>
        <v>100</v>
      </c>
      <c r="X2896" s="271" t="str">
        <f>IF('statement of marks'!DV97="","",'statement of marks'!DV97)</f>
        <v>A</v>
      </c>
    </row>
    <row r="2897" spans="1:24" ht="15" customHeight="1">
      <c r="A2897" s="283"/>
      <c r="B2897" s="774" t="str">
        <f>IF('statement of marks'!$DY$3="","",'statement of marks'!$DY$3)</f>
        <v>SOCIAL STUDIES</v>
      </c>
      <c r="C2897" s="784"/>
      <c r="D2897" s="270">
        <f>IF('statement of marks'!DY97="","",'statement of marks'!DY97)</f>
        <v>5</v>
      </c>
      <c r="E2897" s="270">
        <f>IF('statement of marks'!DZ97="","",'statement of marks'!DZ97)</f>
        <v>5</v>
      </c>
      <c r="F2897" s="277">
        <f>IF('statement of marks'!EA97="","",'statement of marks'!EA97)</f>
        <v>10</v>
      </c>
      <c r="G2897" s="270">
        <f>IF('statement of marks'!EB97="","",'statement of marks'!EB97)</f>
        <v>5</v>
      </c>
      <c r="H2897" s="270">
        <f>IF('statement of marks'!EC97="","",'statement of marks'!EC97)</f>
        <v>5</v>
      </c>
      <c r="I2897" s="277">
        <f>IF('statement of marks'!ED97="","",'statement of marks'!ED97)</f>
        <v>10</v>
      </c>
      <c r="J2897" s="270">
        <f>IF('statement of marks'!EE97="","",'statement of marks'!EE97)</f>
        <v>5</v>
      </c>
      <c r="K2897" s="270">
        <f>IF('statement of marks'!EF97="","",'statement of marks'!EF97)</f>
        <v>5</v>
      </c>
      <c r="L2897" s="277">
        <f>IF('statement of marks'!EG97="","",'statement of marks'!EG97)</f>
        <v>10</v>
      </c>
      <c r="M2897" s="270">
        <f>IF('statement of marks'!EI97="","",'statement of marks'!EI97)</f>
        <v>50</v>
      </c>
      <c r="N2897" s="944"/>
      <c r="O2897" s="270">
        <f>IF('statement of marks'!EJ97="","",'statement of marks'!EJ97)</f>
        <v>20</v>
      </c>
      <c r="P2897" s="277">
        <f>IF('statement of marks'!EK97="","",'statement of marks'!EK97)</f>
        <v>70</v>
      </c>
      <c r="Q2897" s="278">
        <f>IF('statement of marks'!EL97="","",'statement of marks'!EL97)</f>
        <v>100</v>
      </c>
      <c r="R2897" s="270">
        <f>IF('statement of marks'!EM97="","",'statement of marks'!EM97)</f>
        <v>70</v>
      </c>
      <c r="S2897" s="944"/>
      <c r="T2897" s="270">
        <f>IF('statement of marks'!EN97="","",'statement of marks'!EN97)</f>
        <v>30</v>
      </c>
      <c r="U2897" s="277">
        <f>IF('statement of marks'!EO97="","",'statement of marks'!EO97)</f>
        <v>100</v>
      </c>
      <c r="V2897" s="279">
        <f>IF('statement of marks'!EP97="","",'statement of marks'!EP97)</f>
        <v>200</v>
      </c>
      <c r="W2897" s="270">
        <f>IF('statement of marks'!EQ97="","",'statement of marks'!EQ97)</f>
        <v>100</v>
      </c>
      <c r="X2897" s="271" t="str">
        <f>IF('statement of marks'!ER97="","",'statement of marks'!ER97)</f>
        <v>A</v>
      </c>
    </row>
    <row r="2898" spans="1:24" ht="15" customHeight="1">
      <c r="A2898" s="283"/>
      <c r="B2898" s="774" t="s">
        <v>173</v>
      </c>
      <c r="C2898" s="784"/>
      <c r="D2898" s="792" t="s">
        <v>168</v>
      </c>
      <c r="E2898" s="792"/>
      <c r="F2898" s="792"/>
      <c r="G2898" s="792" t="s">
        <v>169</v>
      </c>
      <c r="H2898" s="792"/>
      <c r="I2898" s="792"/>
      <c r="J2898" s="792" t="s">
        <v>178</v>
      </c>
      <c r="K2898" s="792"/>
      <c r="L2898" s="792"/>
      <c r="M2898" s="792" t="s">
        <v>170</v>
      </c>
      <c r="N2898" s="792"/>
      <c r="O2898" s="792"/>
      <c r="P2898" s="792"/>
      <c r="Q2898" s="792" t="s">
        <v>223</v>
      </c>
      <c r="R2898" s="792"/>
      <c r="S2898" s="792"/>
      <c r="T2898" s="792"/>
      <c r="U2898" s="280"/>
      <c r="V2898" s="792" t="s">
        <v>218</v>
      </c>
      <c r="W2898" s="792"/>
      <c r="X2898" s="827"/>
    </row>
    <row r="2899" spans="1:24" ht="15" customHeight="1">
      <c r="A2899" s="284"/>
      <c r="B2899" s="828" t="s">
        <v>167</v>
      </c>
      <c r="C2899" s="829"/>
      <c r="D2899" s="830">
        <f>IF('statement of marks'!EU$6="","",'statement of marks'!EU$6)</f>
        <v>20</v>
      </c>
      <c r="E2899" s="830"/>
      <c r="F2899" s="830"/>
      <c r="G2899" s="830">
        <f>IF('statement of marks'!EV$6="","",'statement of marks'!EV$6)</f>
        <v>20</v>
      </c>
      <c r="H2899" s="830"/>
      <c r="I2899" s="830"/>
      <c r="J2899" s="830">
        <f>IF('statement of marks'!EX$6="","",'statement of marks'!EX$6)</f>
        <v>20</v>
      </c>
      <c r="K2899" s="830"/>
      <c r="L2899" s="830"/>
      <c r="M2899" s="830">
        <f>IF('statement of marks'!EW$6="","",'statement of marks'!EW$6)</f>
        <v>20</v>
      </c>
      <c r="N2899" s="830"/>
      <c r="O2899" s="830"/>
      <c r="P2899" s="830"/>
      <c r="Q2899" s="830">
        <f>IF('statement of marks'!EY$6="","",'statement of marks'!EY$6)</f>
        <v>20</v>
      </c>
      <c r="R2899" s="830"/>
      <c r="S2899" s="830"/>
      <c r="T2899" s="830"/>
      <c r="U2899" s="289"/>
      <c r="V2899" s="272">
        <f>IF('statement of marks'!EZ$6="","",'statement of marks'!EZ$6)</f>
        <v>100</v>
      </c>
      <c r="W2899" s="272" t="s">
        <v>222</v>
      </c>
      <c r="X2899" s="276" t="s">
        <v>69</v>
      </c>
    </row>
    <row r="2900" spans="1:24" ht="15" customHeight="1">
      <c r="A2900" s="283"/>
      <c r="B2900" s="774" t="str">
        <f>IF('statement of marks'!$EU$3="","",'statement of marks'!$EU$3)</f>
        <v>WORK EXPERIENCE</v>
      </c>
      <c r="C2900" s="784"/>
      <c r="D2900" s="783">
        <f>IF('statement of marks'!EU97="","",'statement of marks'!EU97)</f>
        <v>20</v>
      </c>
      <c r="E2900" s="783"/>
      <c r="F2900" s="783"/>
      <c r="G2900" s="783">
        <f>IF('statement of marks'!EV97="","",'statement of marks'!EV97)</f>
        <v>20</v>
      </c>
      <c r="H2900" s="783"/>
      <c r="I2900" s="783"/>
      <c r="J2900" s="783">
        <f>IF('statement of marks'!EX97="","",'statement of marks'!EX97)</f>
        <v>20</v>
      </c>
      <c r="K2900" s="783"/>
      <c r="L2900" s="783"/>
      <c r="M2900" s="783">
        <f>IF('statement of marks'!EW97="","",'statement of marks'!EW97)</f>
        <v>20</v>
      </c>
      <c r="N2900" s="783"/>
      <c r="O2900" s="783"/>
      <c r="P2900" s="783"/>
      <c r="Q2900" s="783">
        <f>IF('statement of marks'!EY97="","",'statement of marks'!EY97)</f>
        <v>20</v>
      </c>
      <c r="R2900" s="783"/>
      <c r="S2900" s="783"/>
      <c r="T2900" s="783"/>
      <c r="U2900" s="280"/>
      <c r="V2900" s="280">
        <f>IF('statement of marks'!EZ97="","",'statement of marks'!EZ97)</f>
        <v>100</v>
      </c>
      <c r="W2900" s="280">
        <f>IF('statement of marks'!FA97="","",'statement of marks'!FA97)</f>
        <v>100</v>
      </c>
      <c r="X2900" s="281" t="str">
        <f>IF('statement of marks'!FB97="","",'statement of marks'!FB97)</f>
        <v>A</v>
      </c>
    </row>
    <row r="2901" spans="1:24" ht="15" customHeight="1">
      <c r="A2901" s="283"/>
      <c r="B2901" s="774" t="str">
        <f>IF('statement of marks'!$FE$3="","",'statement of marks'!$FE$3)</f>
        <v>ART EDUCATION</v>
      </c>
      <c r="C2901" s="784"/>
      <c r="D2901" s="783">
        <f>IF('statement of marks'!FE97="","",'statement of marks'!FE97)</f>
        <v>20</v>
      </c>
      <c r="E2901" s="783"/>
      <c r="F2901" s="783"/>
      <c r="G2901" s="783">
        <f>IF('statement of marks'!FF97="","",'statement of marks'!FF97)</f>
        <v>20</v>
      </c>
      <c r="H2901" s="783"/>
      <c r="I2901" s="783"/>
      <c r="J2901" s="783">
        <f>IF('statement of marks'!FH97="","",'statement of marks'!FH97)</f>
        <v>20</v>
      </c>
      <c r="K2901" s="783"/>
      <c r="L2901" s="783"/>
      <c r="M2901" s="783">
        <f>IF('statement of marks'!FG97="","",'statement of marks'!FG97)</f>
        <v>20</v>
      </c>
      <c r="N2901" s="783"/>
      <c r="O2901" s="783"/>
      <c r="P2901" s="783"/>
      <c r="Q2901" s="783">
        <f>IF('statement of marks'!FI97="","",'statement of marks'!FI97)</f>
        <v>20</v>
      </c>
      <c r="R2901" s="783"/>
      <c r="S2901" s="783"/>
      <c r="T2901" s="783"/>
      <c r="U2901" s="280"/>
      <c r="V2901" s="280">
        <f>IF('statement of marks'!FJ97="","",'statement of marks'!FJ97)</f>
        <v>100</v>
      </c>
      <c r="W2901" s="280">
        <f>IF('statement of marks'!FK97="","",'statement of marks'!FK97)</f>
        <v>100</v>
      </c>
      <c r="X2901" s="281" t="str">
        <f>IF('statement of marks'!FL97="","",'statement of marks'!FL97)</f>
        <v>A</v>
      </c>
    </row>
    <row r="2902" spans="1:24" ht="15" customHeight="1">
      <c r="A2902" s="283"/>
      <c r="B2902" s="774" t="str">
        <f>IF('statement of marks'!$FO$3="","",'statement of marks'!$FO$3)</f>
        <v>PHYSICIAL EDUCATION</v>
      </c>
      <c r="C2902" s="784"/>
      <c r="D2902" s="783">
        <f>IF('statement of marks'!FO97="","",'statement of marks'!FO97)</f>
        <v>20</v>
      </c>
      <c r="E2902" s="783"/>
      <c r="F2902" s="783"/>
      <c r="G2902" s="783">
        <f>IF('statement of marks'!FP97="","",'statement of marks'!FP97)</f>
        <v>20</v>
      </c>
      <c r="H2902" s="783"/>
      <c r="I2902" s="783"/>
      <c r="J2902" s="783">
        <f>IF('statement of marks'!FR97="","",'statement of marks'!FR97)</f>
        <v>20</v>
      </c>
      <c r="K2902" s="783"/>
      <c r="L2902" s="783"/>
      <c r="M2902" s="783">
        <f>IF('statement of marks'!FQ97="","",'statement of marks'!FQ97)</f>
        <v>20</v>
      </c>
      <c r="N2902" s="783"/>
      <c r="O2902" s="783"/>
      <c r="P2902" s="783"/>
      <c r="Q2902" s="783">
        <f>IF('statement of marks'!FS97="","",'statement of marks'!FS97)</f>
        <v>20</v>
      </c>
      <c r="R2902" s="783"/>
      <c r="S2902" s="783"/>
      <c r="T2902" s="783"/>
      <c r="U2902" s="280"/>
      <c r="V2902" s="280">
        <f>IF('statement of marks'!FT97="","",'statement of marks'!FT97)</f>
        <v>100</v>
      </c>
      <c r="W2902" s="280">
        <f>IF('statement of marks'!FU97="","",'statement of marks'!FU97)</f>
        <v>100</v>
      </c>
      <c r="X2902" s="281" t="str">
        <f>IF('statement of marks'!FV97="","",'statement of marks'!FV97)</f>
        <v>A</v>
      </c>
    </row>
    <row r="2903" spans="1:24" ht="15" customHeight="1">
      <c r="A2903" s="283"/>
      <c r="B2903" s="771" t="s">
        <v>174</v>
      </c>
      <c r="C2903" s="774"/>
      <c r="D2903" s="792" t="str">
        <f>details!$DZ$3</f>
        <v>AUGUST</v>
      </c>
      <c r="E2903" s="792"/>
      <c r="F2903" s="792"/>
      <c r="G2903" s="792" t="str">
        <f>details!$ED$3</f>
        <v>OCTOBER</v>
      </c>
      <c r="H2903" s="792"/>
      <c r="I2903" s="792"/>
      <c r="J2903" s="792" t="str">
        <f>details!$EL$3</f>
        <v>FEBURARY</v>
      </c>
      <c r="K2903" s="792"/>
      <c r="L2903" s="792"/>
      <c r="M2903" s="792" t="str">
        <f>details!$EH$3</f>
        <v>DECEMBER</v>
      </c>
      <c r="N2903" s="792"/>
      <c r="O2903" s="792"/>
      <c r="P2903" s="792"/>
      <c r="Q2903" s="792" t="str">
        <f>details!$EP$3</f>
        <v>GRAND TOAL</v>
      </c>
      <c r="R2903" s="792"/>
      <c r="S2903" s="792"/>
      <c r="T2903" s="792"/>
      <c r="U2903" s="759" t="s">
        <v>119</v>
      </c>
      <c r="V2903" s="760"/>
      <c r="W2903" s="760"/>
      <c r="X2903" s="761"/>
    </row>
    <row r="2904" spans="1:24" ht="15" customHeight="1">
      <c r="A2904" s="283"/>
      <c r="B2904" s="774" t="s">
        <v>176</v>
      </c>
      <c r="C2904" s="784"/>
      <c r="D2904" s="826" t="str">
        <f>IF(details!EA97="","",details!EA97)</f>
        <v/>
      </c>
      <c r="E2904" s="826"/>
      <c r="F2904" s="826"/>
      <c r="G2904" s="826" t="str">
        <f>IF(details!EE97="","",details!EE97)</f>
        <v/>
      </c>
      <c r="H2904" s="826"/>
      <c r="I2904" s="826"/>
      <c r="J2904" s="826" t="str">
        <f>IF(details!EM97="","",details!EM97)</f>
        <v/>
      </c>
      <c r="K2904" s="826"/>
      <c r="L2904" s="826"/>
      <c r="M2904" s="826" t="str">
        <f>IF(details!EI97="","",details!EI97)</f>
        <v/>
      </c>
      <c r="N2904" s="826"/>
      <c r="O2904" s="826"/>
      <c r="P2904" s="826"/>
      <c r="Q2904" s="826" t="str">
        <f>IF(details!EQ97="","",details!EQ97)</f>
        <v/>
      </c>
      <c r="R2904" s="826"/>
      <c r="S2904" s="826"/>
      <c r="T2904" s="826"/>
      <c r="U2904" s="762">
        <f>'statement of marks'!$HL$108</f>
        <v>45046</v>
      </c>
      <c r="V2904" s="763"/>
      <c r="W2904" s="763"/>
      <c r="X2904" s="764"/>
    </row>
    <row r="2905" spans="1:24" ht="15" customHeight="1">
      <c r="A2905" s="283"/>
      <c r="B2905" s="823" t="s">
        <v>175</v>
      </c>
      <c r="C2905" s="824"/>
      <c r="D2905" s="825" t="str">
        <f>IF(details!DZ97="","",details!DZ97)</f>
        <v/>
      </c>
      <c r="E2905" s="825"/>
      <c r="F2905" s="825"/>
      <c r="G2905" s="825" t="str">
        <f>IF(details!ED97="","",details!ED97)</f>
        <v/>
      </c>
      <c r="H2905" s="825"/>
      <c r="I2905" s="825"/>
      <c r="J2905" s="825" t="str">
        <f>IF(details!EL97="","",details!EL97)</f>
        <v/>
      </c>
      <c r="K2905" s="825"/>
      <c r="L2905" s="825"/>
      <c r="M2905" s="825" t="str">
        <f>IF(details!EH97="","",details!EH97)</f>
        <v/>
      </c>
      <c r="N2905" s="825"/>
      <c r="O2905" s="825"/>
      <c r="P2905" s="825"/>
      <c r="Q2905" s="825" t="str">
        <f>IF(details!EP97="","",details!EP97)</f>
        <v/>
      </c>
      <c r="R2905" s="825"/>
      <c r="S2905" s="825"/>
      <c r="T2905" s="825"/>
      <c r="U2905" s="759"/>
      <c r="V2905" s="760"/>
      <c r="W2905" s="760"/>
      <c r="X2905" s="761"/>
    </row>
    <row r="2906" spans="1:24" ht="15" customHeight="1">
      <c r="A2906" s="816"/>
      <c r="B2906" s="818" t="s">
        <v>235</v>
      </c>
      <c r="C2906" s="819"/>
      <c r="D2906" s="813" t="s">
        <v>190</v>
      </c>
      <c r="E2906" s="813"/>
      <c r="F2906" s="813"/>
      <c r="G2906" s="813" t="s">
        <v>191</v>
      </c>
      <c r="H2906" s="813"/>
      <c r="I2906" s="813"/>
      <c r="J2906" s="813" t="s">
        <v>148</v>
      </c>
      <c r="K2906" s="813"/>
      <c r="L2906" s="813"/>
      <c r="M2906" s="813" t="s">
        <v>224</v>
      </c>
      <c r="N2906" s="813"/>
      <c r="O2906" s="813"/>
      <c r="P2906" s="813"/>
      <c r="Q2906" s="822" t="s">
        <v>196</v>
      </c>
      <c r="R2906" s="822"/>
      <c r="S2906" s="822"/>
      <c r="T2906" s="822"/>
      <c r="U2906" s="813" t="s">
        <v>233</v>
      </c>
      <c r="V2906" s="813"/>
      <c r="W2906" s="813"/>
      <c r="X2906" s="815"/>
    </row>
    <row r="2907" spans="1:24" ht="15" customHeight="1">
      <c r="A2907" s="817"/>
      <c r="B2907" s="820"/>
      <c r="C2907" s="821"/>
      <c r="D2907" s="813">
        <f>'statement of marks'!HJ97</f>
        <v>1200</v>
      </c>
      <c r="E2907" s="813"/>
      <c r="F2907" s="813"/>
      <c r="G2907" s="813">
        <f>'statement of marks'!HK97</f>
        <v>1140</v>
      </c>
      <c r="H2907" s="813"/>
      <c r="I2907" s="813"/>
      <c r="J2907" s="814">
        <f>'statement of marks'!HL97</f>
        <v>95</v>
      </c>
      <c r="K2907" s="814"/>
      <c r="L2907" s="814"/>
      <c r="M2907" s="813" t="str">
        <f>'statement of marks'!HO97</f>
        <v>A</v>
      </c>
      <c r="N2907" s="813"/>
      <c r="O2907" s="813"/>
      <c r="P2907" s="813"/>
      <c r="Q2907" s="813">
        <f>'statement of marks'!HN97</f>
        <v>4.0000000000000009</v>
      </c>
      <c r="R2907" s="813"/>
      <c r="S2907" s="813"/>
      <c r="T2907" s="813"/>
      <c r="U2907" s="813" t="str">
        <f>'statement of marks'!HI97</f>
        <v>PASSED</v>
      </c>
      <c r="V2907" s="813"/>
      <c r="W2907" s="813"/>
      <c r="X2907" s="815"/>
    </row>
    <row r="2908" spans="1:24" ht="15" customHeight="1">
      <c r="A2908" s="283"/>
      <c r="B2908" s="811" t="s">
        <v>177</v>
      </c>
      <c r="C2908" s="812"/>
      <c r="D2908" s="792"/>
      <c r="E2908" s="792"/>
      <c r="F2908" s="792"/>
      <c r="G2908" s="792"/>
      <c r="H2908" s="792"/>
      <c r="I2908" s="792"/>
      <c r="J2908" s="792"/>
      <c r="K2908" s="792"/>
      <c r="L2908" s="792"/>
      <c r="M2908" s="792"/>
      <c r="N2908" s="792"/>
      <c r="O2908" s="792"/>
      <c r="P2908" s="792"/>
      <c r="Q2908" s="792"/>
      <c r="R2908" s="792"/>
      <c r="S2908" s="792"/>
      <c r="T2908" s="792"/>
      <c r="U2908" s="793"/>
      <c r="V2908" s="794"/>
      <c r="W2908" s="794"/>
      <c r="X2908" s="804"/>
    </row>
    <row r="2909" spans="1:24" ht="15" customHeight="1">
      <c r="A2909" s="283"/>
      <c r="B2909" s="809" t="s">
        <v>162</v>
      </c>
      <c r="C2909" s="810"/>
      <c r="D2909" s="792"/>
      <c r="E2909" s="792"/>
      <c r="F2909" s="792"/>
      <c r="G2909" s="792"/>
      <c r="H2909" s="792"/>
      <c r="I2909" s="792"/>
      <c r="J2909" s="792"/>
      <c r="K2909" s="792"/>
      <c r="L2909" s="792"/>
      <c r="M2909" s="792"/>
      <c r="N2909" s="792"/>
      <c r="O2909" s="792"/>
      <c r="P2909" s="792"/>
      <c r="Q2909" s="792"/>
      <c r="R2909" s="792"/>
      <c r="S2909" s="792"/>
      <c r="T2909" s="792"/>
      <c r="U2909" s="796"/>
      <c r="V2909" s="797"/>
      <c r="W2909" s="797"/>
      <c r="X2909" s="805"/>
    </row>
    <row r="2910" spans="1:24" ht="15" customHeight="1">
      <c r="A2910" s="283"/>
      <c r="B2910" s="811" t="s">
        <v>163</v>
      </c>
      <c r="C2910" s="812"/>
      <c r="D2910" s="792"/>
      <c r="E2910" s="792"/>
      <c r="F2910" s="792"/>
      <c r="G2910" s="792"/>
      <c r="H2910" s="792"/>
      <c r="I2910" s="792"/>
      <c r="J2910" s="792"/>
      <c r="K2910" s="792"/>
      <c r="L2910" s="792"/>
      <c r="M2910" s="792"/>
      <c r="N2910" s="792"/>
      <c r="O2910" s="792"/>
      <c r="P2910" s="792"/>
      <c r="Q2910" s="793" t="s">
        <v>225</v>
      </c>
      <c r="R2910" s="794"/>
      <c r="S2910" s="794"/>
      <c r="T2910" s="795"/>
      <c r="U2910" s="806"/>
      <c r="V2910" s="807"/>
      <c r="W2910" s="807"/>
      <c r="X2910" s="808"/>
    </row>
    <row r="2911" spans="1:24" ht="15" customHeight="1">
      <c r="A2911" s="283"/>
      <c r="B2911" s="802" t="s">
        <v>164</v>
      </c>
      <c r="C2911" s="803"/>
      <c r="D2911" s="792"/>
      <c r="E2911" s="792"/>
      <c r="F2911" s="792"/>
      <c r="G2911" s="792"/>
      <c r="H2911" s="792"/>
      <c r="I2911" s="792"/>
      <c r="J2911" s="792"/>
      <c r="K2911" s="792"/>
      <c r="L2911" s="792"/>
      <c r="M2911" s="792"/>
      <c r="N2911" s="792"/>
      <c r="O2911" s="792"/>
      <c r="P2911" s="792"/>
      <c r="Q2911" s="796"/>
      <c r="R2911" s="797"/>
      <c r="S2911" s="797"/>
      <c r="T2911" s="798"/>
      <c r="U2911" s="785" t="s">
        <v>164</v>
      </c>
      <c r="V2911" s="785"/>
      <c r="W2911" s="785"/>
      <c r="X2911" s="786"/>
    </row>
    <row r="2912" spans="1:24" ht="15" customHeight="1" thickBot="1">
      <c r="A2912" s="282"/>
      <c r="B2912" s="787" t="s">
        <v>226</v>
      </c>
      <c r="C2912" s="788"/>
      <c r="D2912" s="789"/>
      <c r="E2912" s="789"/>
      <c r="F2912" s="789"/>
      <c r="G2912" s="789"/>
      <c r="H2912" s="789"/>
      <c r="I2912" s="789"/>
      <c r="J2912" s="789"/>
      <c r="K2912" s="789"/>
      <c r="L2912" s="789"/>
      <c r="M2912" s="789"/>
      <c r="N2912" s="789"/>
      <c r="O2912" s="789"/>
      <c r="P2912" s="789"/>
      <c r="Q2912" s="799"/>
      <c r="R2912" s="800"/>
      <c r="S2912" s="800"/>
      <c r="T2912" s="801"/>
      <c r="U2912" s="790" t="s">
        <v>180</v>
      </c>
      <c r="V2912" s="790"/>
      <c r="W2912" s="790"/>
      <c r="X2912" s="791"/>
    </row>
    <row r="2913" spans="1:24" ht="15" customHeight="1">
      <c r="A2913" s="285"/>
      <c r="B2913" s="765" t="s">
        <v>179</v>
      </c>
      <c r="C2913" s="766"/>
      <c r="D2913" s="766"/>
      <c r="E2913" s="766"/>
      <c r="F2913" s="766"/>
      <c r="G2913" s="766"/>
      <c r="H2913" s="766"/>
      <c r="I2913" s="766"/>
      <c r="J2913" s="766"/>
      <c r="K2913" s="766"/>
      <c r="L2913" s="766"/>
      <c r="M2913" s="766"/>
      <c r="N2913" s="766"/>
      <c r="O2913" s="766"/>
      <c r="P2913" s="766"/>
      <c r="Q2913" s="766"/>
      <c r="R2913" s="766"/>
      <c r="S2913" s="766"/>
      <c r="T2913" s="766"/>
      <c r="U2913" s="766"/>
      <c r="V2913" s="766"/>
      <c r="W2913" s="766"/>
      <c r="X2913" s="767"/>
    </row>
    <row r="2914" spans="1:24" ht="15" customHeight="1">
      <c r="A2914" s="283"/>
      <c r="B2914" s="768" t="str">
        <f>IF('statement of marks'!$A$1="","",'statement of marks'!$A$1)</f>
        <v>GOVT. HR. SEC. SCHOOL, MARJEEVI, NIMBAHERA</v>
      </c>
      <c r="C2914" s="769"/>
      <c r="D2914" s="769"/>
      <c r="E2914" s="769"/>
      <c r="F2914" s="769"/>
      <c r="G2914" s="769"/>
      <c r="H2914" s="769"/>
      <c r="I2914" s="769"/>
      <c r="J2914" s="769"/>
      <c r="K2914" s="769"/>
      <c r="L2914" s="769"/>
      <c r="M2914" s="769"/>
      <c r="N2914" s="769"/>
      <c r="O2914" s="769"/>
      <c r="P2914" s="769"/>
      <c r="Q2914" s="769"/>
      <c r="R2914" s="769"/>
      <c r="S2914" s="769"/>
      <c r="T2914" s="769"/>
      <c r="U2914" s="769"/>
      <c r="V2914" s="769"/>
      <c r="W2914" s="769"/>
      <c r="X2914" s="770"/>
    </row>
    <row r="2915" spans="1:24" ht="15" customHeight="1">
      <c r="A2915" s="283"/>
      <c r="B2915" s="771" t="s">
        <v>118</v>
      </c>
      <c r="C2915" s="771"/>
      <c r="D2915" s="771" t="str">
        <f>IF('statement of marks'!$H$3="","",'statement of marks'!$H$3)</f>
        <v>2022-23</v>
      </c>
      <c r="E2915" s="771"/>
      <c r="F2915" s="771"/>
      <c r="G2915" s="771"/>
      <c r="H2915" s="771"/>
      <c r="I2915" s="771"/>
      <c r="J2915" s="771"/>
      <c r="K2915" s="771"/>
      <c r="L2915" s="771"/>
      <c r="M2915" s="771"/>
      <c r="N2915" s="771"/>
      <c r="O2915" s="771"/>
      <c r="P2915" s="771"/>
      <c r="Q2915" s="771"/>
      <c r="R2915" s="771"/>
      <c r="S2915" s="771"/>
      <c r="T2915" s="771"/>
      <c r="U2915" s="771"/>
      <c r="V2915" s="771"/>
      <c r="W2915" s="771"/>
      <c r="X2915" s="772"/>
    </row>
    <row r="2916" spans="1:24" ht="15" customHeight="1">
      <c r="A2916" s="283"/>
      <c r="B2916" s="771" t="s">
        <v>158</v>
      </c>
      <c r="C2916" s="771"/>
      <c r="D2916" s="771" t="str">
        <f>IF('statement of marks'!I98="","",'statement of marks'!I98)</f>
        <v>A92</v>
      </c>
      <c r="E2916" s="771"/>
      <c r="F2916" s="771"/>
      <c r="G2916" s="771"/>
      <c r="H2916" s="771"/>
      <c r="I2916" s="771"/>
      <c r="J2916" s="771"/>
      <c r="K2916" s="771"/>
      <c r="L2916" s="771"/>
      <c r="M2916" s="771"/>
      <c r="N2916" s="771"/>
      <c r="O2916" s="771"/>
      <c r="P2916" s="771"/>
      <c r="Q2916" s="771"/>
      <c r="R2916" s="771"/>
      <c r="S2916" s="771"/>
      <c r="T2916" s="771"/>
      <c r="U2916" s="771"/>
      <c r="V2916" s="771"/>
      <c r="W2916" s="771"/>
      <c r="X2916" s="772"/>
    </row>
    <row r="2917" spans="1:24" ht="15" customHeight="1">
      <c r="A2917" s="283"/>
      <c r="B2917" s="771" t="s">
        <v>20</v>
      </c>
      <c r="C2917" s="771"/>
      <c r="D2917" s="771" t="str">
        <f>IF('statement of marks'!J98="","",'statement of marks'!J98)</f>
        <v>B92</v>
      </c>
      <c r="E2917" s="771"/>
      <c r="F2917" s="771"/>
      <c r="G2917" s="771"/>
      <c r="H2917" s="771"/>
      <c r="I2917" s="771"/>
      <c r="J2917" s="771"/>
      <c r="K2917" s="771"/>
      <c r="L2917" s="771"/>
      <c r="M2917" s="771"/>
      <c r="N2917" s="771"/>
      <c r="O2917" s="771"/>
      <c r="P2917" s="771"/>
      <c r="Q2917" s="771"/>
      <c r="R2917" s="771"/>
      <c r="S2917" s="771"/>
      <c r="T2917" s="771"/>
      <c r="U2917" s="771"/>
      <c r="V2917" s="771"/>
      <c r="W2917" s="771"/>
      <c r="X2917" s="772"/>
    </row>
    <row r="2918" spans="1:24" ht="15" customHeight="1">
      <c r="A2918" s="283"/>
      <c r="B2918" s="773" t="s">
        <v>21</v>
      </c>
      <c r="C2918" s="773"/>
      <c r="D2918" s="773" t="str">
        <f>IF('statement of marks'!K98="","",'statement of marks'!K98)</f>
        <v>C92</v>
      </c>
      <c r="E2918" s="773"/>
      <c r="F2918" s="773"/>
      <c r="G2918" s="771"/>
      <c r="H2918" s="771"/>
      <c r="I2918" s="771"/>
      <c r="J2918" s="771"/>
      <c r="K2918" s="771"/>
      <c r="L2918" s="771"/>
      <c r="M2918" s="771"/>
      <c r="N2918" s="771"/>
      <c r="O2918" s="771"/>
      <c r="P2918" s="771"/>
      <c r="Q2918" s="771"/>
      <c r="R2918" s="771"/>
      <c r="S2918" s="771"/>
      <c r="T2918" s="771"/>
      <c r="U2918" s="771"/>
      <c r="V2918" s="771"/>
      <c r="W2918" s="771"/>
      <c r="X2918" s="772"/>
    </row>
    <row r="2919" spans="1:24" ht="15" customHeight="1">
      <c r="A2919" s="283"/>
      <c r="B2919" s="771" t="s">
        <v>159</v>
      </c>
      <c r="C2919" s="771"/>
      <c r="D2919" s="771" t="str">
        <f>IF('statement of marks'!$G$3="","",'statement of marks'!$G$3)</f>
        <v>6 A</v>
      </c>
      <c r="E2919" s="771"/>
      <c r="F2919" s="774"/>
      <c r="G2919" s="775" t="s">
        <v>160</v>
      </c>
      <c r="H2919" s="775"/>
      <c r="I2919" s="775"/>
      <c r="J2919" s="775">
        <f>IF('statement of marks'!D98="","",'statement of marks'!D98)</f>
        <v>892</v>
      </c>
      <c r="K2919" s="775"/>
      <c r="L2919" s="775"/>
      <c r="M2919" s="776" t="s">
        <v>79</v>
      </c>
      <c r="N2919" s="938"/>
      <c r="O2919" s="775"/>
      <c r="P2919" s="775"/>
      <c r="Q2919" s="775" t="str">
        <f>IF('statement of marks'!F98="","",'statement of marks'!F98)</f>
        <v/>
      </c>
      <c r="R2919" s="775"/>
      <c r="S2919" s="775"/>
      <c r="T2919" s="777"/>
      <c r="U2919" s="778" t="str">
        <f>IF('statement of marks'!$I$3="","",'statement of marks'!$I$3)</f>
        <v>SCHOOL DISE CODE</v>
      </c>
      <c r="V2919" s="779"/>
      <c r="W2919" s="779"/>
      <c r="X2919" s="780"/>
    </row>
    <row r="2920" spans="1:24" ht="15" customHeight="1">
      <c r="A2920" s="283"/>
      <c r="B2920" s="263" t="s">
        <v>172</v>
      </c>
      <c r="C2920" s="264"/>
      <c r="D2920" s="781" t="str">
        <f>IF('statement of marks'!G98="","",'statement of marks'!G98)</f>
        <v/>
      </c>
      <c r="E2920" s="782"/>
      <c r="F2920" s="782"/>
      <c r="G2920" s="834" t="str">
        <f>IF('statement of marks'!H98="","",'statement of marks'!H98)</f>
        <v/>
      </c>
      <c r="H2920" s="834"/>
      <c r="I2920" s="834"/>
      <c r="J2920" s="834"/>
      <c r="K2920" s="834"/>
      <c r="L2920" s="834"/>
      <c r="M2920" s="834"/>
      <c r="N2920" s="834"/>
      <c r="O2920" s="834"/>
      <c r="P2920" s="834"/>
      <c r="Q2920" s="834"/>
      <c r="R2920" s="834"/>
      <c r="S2920" s="834"/>
      <c r="T2920" s="835"/>
      <c r="U2920" s="774" t="str">
        <f>IF('statement of marks'!$J$3="","",'statement of marks'!$J$3)</f>
        <v>08291009401</v>
      </c>
      <c r="V2920" s="784"/>
      <c r="W2920" s="784"/>
      <c r="X2920" s="836"/>
    </row>
    <row r="2921" spans="1:24" ht="15" customHeight="1">
      <c r="A2921" s="283"/>
      <c r="B2921" s="265" t="s">
        <v>161</v>
      </c>
      <c r="C2921" s="266" t="s">
        <v>166</v>
      </c>
      <c r="D2921" s="837" t="s">
        <v>168</v>
      </c>
      <c r="E2921" s="837"/>
      <c r="F2921" s="837"/>
      <c r="G2921" s="837" t="s">
        <v>169</v>
      </c>
      <c r="H2921" s="837"/>
      <c r="I2921" s="837"/>
      <c r="J2921" s="837" t="s">
        <v>170</v>
      </c>
      <c r="K2921" s="837"/>
      <c r="L2921" s="837"/>
      <c r="M2921" s="838" t="s">
        <v>171</v>
      </c>
      <c r="N2921" s="838"/>
      <c r="O2921" s="838"/>
      <c r="P2921" s="838"/>
      <c r="Q2921" s="839" t="s">
        <v>217</v>
      </c>
      <c r="R2921" s="841" t="s">
        <v>91</v>
      </c>
      <c r="S2921" s="841"/>
      <c r="T2921" s="841"/>
      <c r="U2921" s="842"/>
      <c r="V2921" s="783" t="s">
        <v>218</v>
      </c>
      <c r="W2921" s="783"/>
      <c r="X2921" s="831"/>
    </row>
    <row r="2922" spans="1:24" ht="15" customHeight="1">
      <c r="A2922" s="283"/>
      <c r="B2922" s="265"/>
      <c r="C2922" s="266"/>
      <c r="D2922" s="267" t="s">
        <v>219</v>
      </c>
      <c r="E2922" s="267" t="s">
        <v>220</v>
      </c>
      <c r="F2922" s="268" t="s">
        <v>221</v>
      </c>
      <c r="G2922" s="267" t="s">
        <v>219</v>
      </c>
      <c r="H2922" s="267" t="s">
        <v>220</v>
      </c>
      <c r="I2922" s="268" t="s">
        <v>221</v>
      </c>
      <c r="J2922" s="267" t="s">
        <v>219</v>
      </c>
      <c r="K2922" s="267" t="s">
        <v>220</v>
      </c>
      <c r="L2922" s="268" t="s">
        <v>221</v>
      </c>
      <c r="M2922" s="267" t="s">
        <v>219</v>
      </c>
      <c r="N2922" s="943" t="s">
        <v>332</v>
      </c>
      <c r="O2922" s="267" t="s">
        <v>220</v>
      </c>
      <c r="P2922" s="268" t="s">
        <v>221</v>
      </c>
      <c r="Q2922" s="840"/>
      <c r="R2922" s="267" t="s">
        <v>219</v>
      </c>
      <c r="S2922" s="943" t="s">
        <v>332</v>
      </c>
      <c r="T2922" s="267" t="s">
        <v>220</v>
      </c>
      <c r="U2922" s="268" t="s">
        <v>221</v>
      </c>
      <c r="V2922" s="269" t="s">
        <v>26</v>
      </c>
      <c r="W2922" s="270" t="s">
        <v>222</v>
      </c>
      <c r="X2922" s="271" t="s">
        <v>69</v>
      </c>
    </row>
    <row r="2923" spans="1:24" ht="15" customHeight="1">
      <c r="A2923" s="284"/>
      <c r="B2923" s="832" t="s">
        <v>167</v>
      </c>
      <c r="C2923" s="833"/>
      <c r="D2923" s="272">
        <f>IF('statement of marks'!L$6="","",'statement of marks'!L$6)</f>
        <v>5</v>
      </c>
      <c r="E2923" s="272">
        <f>IF('statement of marks'!M$6="","",'statement of marks'!M$6)</f>
        <v>5</v>
      </c>
      <c r="F2923" s="273">
        <f>IF('statement of marks'!N$6="","",'statement of marks'!N$6)</f>
        <v>10</v>
      </c>
      <c r="G2923" s="272">
        <f>IF('statement of marks'!O$6="","",'statement of marks'!O$6)</f>
        <v>5</v>
      </c>
      <c r="H2923" s="272">
        <f>IF('statement of marks'!P$6="","",'statement of marks'!P$6)</f>
        <v>5</v>
      </c>
      <c r="I2923" s="273">
        <f>IF('statement of marks'!Q$6="","",'statement of marks'!Q$6)</f>
        <v>10</v>
      </c>
      <c r="J2923" s="272">
        <f>IF('statement of marks'!R$6="","",'statement of marks'!R$6)</f>
        <v>5</v>
      </c>
      <c r="K2923" s="272">
        <f>IF('statement of marks'!S$6="","",'statement of marks'!S$6)</f>
        <v>5</v>
      </c>
      <c r="L2923" s="273">
        <f>IF('statement of marks'!T$6="","",'statement of marks'!T$6)</f>
        <v>10</v>
      </c>
      <c r="M2923" s="272">
        <f>IF('statement of marks'!V$6="","",'statement of marks'!V$6)</f>
        <v>30</v>
      </c>
      <c r="N2923" s="944">
        <f>IF('statement of marks'!W$6="","",'statement of marks'!W$6)</f>
        <v>30</v>
      </c>
      <c r="O2923" s="272">
        <f>IF('statement of marks'!X$6="","",'statement of marks'!X$6)</f>
        <v>10</v>
      </c>
      <c r="P2923" s="273">
        <f>IF('statement of marks'!Y$6="","",'statement of marks'!Y$6)</f>
        <v>70</v>
      </c>
      <c r="Q2923" s="274">
        <f>IF('statement of marks'!Z$6="","",'statement of marks'!Z$6)</f>
        <v>100</v>
      </c>
      <c r="R2923" s="272">
        <f>IF('statement of marks'!AA$6="","",'statement of marks'!AA$6)</f>
        <v>40</v>
      </c>
      <c r="S2923" s="944">
        <f>IF('statement of marks'!AB$6="","",'statement of marks'!AB$6)</f>
        <v>40</v>
      </c>
      <c r="T2923" s="272">
        <f>IF('statement of marks'!AC$6="","",'statement of marks'!AC$6)</f>
        <v>20</v>
      </c>
      <c r="U2923" s="273">
        <f>IF('statement of marks'!AD$6="","",'statement of marks'!AD$6)</f>
        <v>100</v>
      </c>
      <c r="V2923" s="275">
        <f>IF('statement of marks'!AE$6="","",'statement of marks'!AE$6)</f>
        <v>200</v>
      </c>
      <c r="W2923" s="272" t="str">
        <f>IF('statement of marks'!AF$6="","",'statement of marks'!AF$6)</f>
        <v/>
      </c>
      <c r="X2923" s="276" t="str">
        <f>IF('statement of marks'!AG$6="","",'statement of marks'!AG$6)</f>
        <v/>
      </c>
    </row>
    <row r="2924" spans="1:24" ht="15" customHeight="1">
      <c r="A2924" s="283"/>
      <c r="B2924" s="774" t="str">
        <f>IF('statement of marks'!$L$3="","",'statement of marks'!$L$3)</f>
        <v>HINDI</v>
      </c>
      <c r="C2924" s="784"/>
      <c r="D2924" s="270">
        <f>IF('statement of marks'!L98="","",'statement of marks'!L98)</f>
        <v>5</v>
      </c>
      <c r="E2924" s="270">
        <f>IF('statement of marks'!M98="","",'statement of marks'!M98)</f>
        <v>5</v>
      </c>
      <c r="F2924" s="277">
        <f>IF('statement of marks'!N98="","",'statement of marks'!N98)</f>
        <v>10</v>
      </c>
      <c r="G2924" s="270">
        <f>IF('statement of marks'!O98="","",'statement of marks'!O98)</f>
        <v>5</v>
      </c>
      <c r="H2924" s="270">
        <f>IF('statement of marks'!P98="","",'statement of marks'!P98)</f>
        <v>5</v>
      </c>
      <c r="I2924" s="277">
        <f>IF('statement of marks'!Q98="","",'statement of marks'!Q98)</f>
        <v>10</v>
      </c>
      <c r="J2924" s="270">
        <f>IF('statement of marks'!R98="","",'statement of marks'!R98)</f>
        <v>5</v>
      </c>
      <c r="K2924" s="270">
        <f>IF('statement of marks'!S98="","",'statement of marks'!S98)</f>
        <v>5</v>
      </c>
      <c r="L2924" s="277">
        <f>IF('statement of marks'!T98="","",'statement of marks'!T98)</f>
        <v>10</v>
      </c>
      <c r="M2924" s="270">
        <f>IF('statement of marks'!V98="","",'statement of marks'!V98)</f>
        <v>29</v>
      </c>
      <c r="N2924" s="944">
        <f>IF('statement of marks'!W98="","",'statement of marks'!W98)</f>
        <v>29</v>
      </c>
      <c r="O2924" s="270">
        <f>IF('statement of marks'!X98="","",'statement of marks'!X98)</f>
        <v>9</v>
      </c>
      <c r="P2924" s="277">
        <f>IF('statement of marks'!Y98="","",'statement of marks'!Y98)</f>
        <v>67</v>
      </c>
      <c r="Q2924" s="278">
        <f>IF('statement of marks'!Z98="","",'statement of marks'!Z98)</f>
        <v>97</v>
      </c>
      <c r="R2924" s="270">
        <f>IF('statement of marks'!AA98="","",'statement of marks'!AA98)</f>
        <v>29</v>
      </c>
      <c r="S2924" s="944">
        <f>IF('statement of marks'!AB98="","",'statement of marks'!AB98)</f>
        <v>29</v>
      </c>
      <c r="T2924" s="270">
        <f>IF('statement of marks'!AC98="","",'statement of marks'!AC98)</f>
        <v>20</v>
      </c>
      <c r="U2924" s="277">
        <f>IF('statement of marks'!AD98="","",'statement of marks'!AD98)</f>
        <v>78</v>
      </c>
      <c r="V2924" s="279">
        <f>IF('statement of marks'!AE98="","",'statement of marks'!AE98)</f>
        <v>175</v>
      </c>
      <c r="W2924" s="270">
        <f>IF('statement of marks'!AF98="","",'statement of marks'!AF98)</f>
        <v>88</v>
      </c>
      <c r="X2924" s="271" t="str">
        <f>IF('statement of marks'!AG98="","",'statement of marks'!AG98)</f>
        <v>A</v>
      </c>
    </row>
    <row r="2925" spans="1:24" ht="15" customHeight="1">
      <c r="A2925" s="283"/>
      <c r="B2925" s="774" t="str">
        <f>IF('statement of marks'!$AJ$3="","",'statement of marks'!$AJ$3)</f>
        <v>ENGLISH</v>
      </c>
      <c r="C2925" s="784"/>
      <c r="D2925" s="270">
        <f>IF('statement of marks'!AJ98="","",'statement of marks'!AJ98)</f>
        <v>5</v>
      </c>
      <c r="E2925" s="270">
        <f>IF('statement of marks'!AK98="","",'statement of marks'!AK98)</f>
        <v>5</v>
      </c>
      <c r="F2925" s="277">
        <f>IF('statement of marks'!AL98="","",'statement of marks'!AL98)</f>
        <v>10</v>
      </c>
      <c r="G2925" s="270">
        <f>IF('statement of marks'!AM98="","",'statement of marks'!AM98)</f>
        <v>5</v>
      </c>
      <c r="H2925" s="270">
        <f>IF('statement of marks'!AN98="","",'statement of marks'!AN98)</f>
        <v>5</v>
      </c>
      <c r="I2925" s="277">
        <f>IF('statement of marks'!AO98="","",'statement of marks'!AO98)</f>
        <v>10</v>
      </c>
      <c r="J2925" s="270">
        <f>IF('statement of marks'!AP98="","",'statement of marks'!AP98)</f>
        <v>5</v>
      </c>
      <c r="K2925" s="270">
        <f>IF('statement of marks'!AQ98="","",'statement of marks'!AQ98)</f>
        <v>5</v>
      </c>
      <c r="L2925" s="277">
        <f>IF('statement of marks'!AR98="","",'statement of marks'!AR98)</f>
        <v>10</v>
      </c>
      <c r="M2925" s="270">
        <f>IF('statement of marks'!AT98="","",'statement of marks'!AT98)</f>
        <v>29</v>
      </c>
      <c r="N2925" s="944">
        <f>IF('statement of marks'!AU98="","",'statement of marks'!AU98)</f>
        <v>29</v>
      </c>
      <c r="O2925" s="270">
        <f>IF('statement of marks'!AV98="","",'statement of marks'!AV98)</f>
        <v>9</v>
      </c>
      <c r="P2925" s="277">
        <f>IF('statement of marks'!AW98="","",'statement of marks'!AW98)</f>
        <v>67</v>
      </c>
      <c r="Q2925" s="278">
        <f>IF('statement of marks'!AX98="","",'statement of marks'!AX98)</f>
        <v>97</v>
      </c>
      <c r="R2925" s="270">
        <f>IF('statement of marks'!AY98="","",'statement of marks'!AY98)</f>
        <v>29</v>
      </c>
      <c r="S2925" s="944">
        <f>IF('statement of marks'!AZ98="","",'statement of marks'!AZ98)</f>
        <v>29</v>
      </c>
      <c r="T2925" s="270">
        <f>IF('statement of marks'!BA98="","",'statement of marks'!BA98)</f>
        <v>20</v>
      </c>
      <c r="U2925" s="277">
        <f>IF('statement of marks'!BB98="","",'statement of marks'!BB98)</f>
        <v>78</v>
      </c>
      <c r="V2925" s="279">
        <f>IF('statement of marks'!BC98="","",'statement of marks'!BC98)</f>
        <v>175</v>
      </c>
      <c r="W2925" s="270">
        <f>IF('statement of marks'!BD98="","",'statement of marks'!BD98)</f>
        <v>88</v>
      </c>
      <c r="X2925" s="271" t="str">
        <f>IF('statement of marks'!BE98="","",'statement of marks'!BE98)</f>
        <v>A</v>
      </c>
    </row>
    <row r="2926" spans="1:24" ht="15" customHeight="1">
      <c r="A2926" s="283"/>
      <c r="B2926" s="774" t="str">
        <f>IF('statement of marks'!BH98="s","SANSKRIT",IF('statement of marks'!BH98="u","URDU",IF('statement of marks'!BH98="g","GUJRATI",IF('statement of marks'!BH98="p","PUNJABI",IF('statement of marks'!BH98="sd","fla/kh","THIRD LANGUAGE")))))</f>
        <v>SANSKRIT</v>
      </c>
      <c r="C2926" s="784"/>
      <c r="D2926" s="270">
        <f>IF('statement of marks'!BI98="","",'statement of marks'!BI98)</f>
        <v>5</v>
      </c>
      <c r="E2926" s="270">
        <f>IF('statement of marks'!BJ98="","",'statement of marks'!BJ98)</f>
        <v>5</v>
      </c>
      <c r="F2926" s="277">
        <f>IF('statement of marks'!BK98="","",'statement of marks'!BK98)</f>
        <v>10</v>
      </c>
      <c r="G2926" s="270">
        <f>IF('statement of marks'!BL98="","",'statement of marks'!BL98)</f>
        <v>5</v>
      </c>
      <c r="H2926" s="270">
        <f>IF('statement of marks'!BM98="","",'statement of marks'!BM98)</f>
        <v>5</v>
      </c>
      <c r="I2926" s="277">
        <f>IF('statement of marks'!BN98="","",'statement of marks'!BN98)</f>
        <v>10</v>
      </c>
      <c r="J2926" s="270">
        <f>IF('statement of marks'!BO98="","",'statement of marks'!BO98)</f>
        <v>5</v>
      </c>
      <c r="K2926" s="270">
        <f>IF('statement of marks'!BP98="","",'statement of marks'!BP98)</f>
        <v>5</v>
      </c>
      <c r="L2926" s="277">
        <f>IF('statement of marks'!BQ98="","",'statement of marks'!BQ98)</f>
        <v>10</v>
      </c>
      <c r="M2926" s="270">
        <f>IF('statement of marks'!BS98="","",'statement of marks'!BS98)</f>
        <v>50</v>
      </c>
      <c r="N2926" s="944"/>
      <c r="O2926" s="270">
        <f>IF('statement of marks'!BT98="","",'statement of marks'!BT98)</f>
        <v>20</v>
      </c>
      <c r="P2926" s="277">
        <f>IF('statement of marks'!BU98="","",'statement of marks'!BU98)</f>
        <v>70</v>
      </c>
      <c r="Q2926" s="278">
        <f>IF('statement of marks'!BV98="","",'statement of marks'!BV98)</f>
        <v>100</v>
      </c>
      <c r="R2926" s="270">
        <f>IF('statement of marks'!BW98="","",'statement of marks'!BW98)</f>
        <v>70</v>
      </c>
      <c r="S2926" s="944"/>
      <c r="T2926" s="270">
        <f>IF('statement of marks'!BX98="","",'statement of marks'!BX98)</f>
        <v>30</v>
      </c>
      <c r="U2926" s="277">
        <f>IF('statement of marks'!BY98="","",'statement of marks'!BY98)</f>
        <v>100</v>
      </c>
      <c r="V2926" s="279">
        <f>IF('statement of marks'!BZ98="","",'statement of marks'!BZ98)</f>
        <v>200</v>
      </c>
      <c r="W2926" s="270">
        <f>IF('statement of marks'!CA98="","",'statement of marks'!CA98)</f>
        <v>100</v>
      </c>
      <c r="X2926" s="271" t="str">
        <f>IF('statement of marks'!CB98="","",'statement of marks'!CB98)</f>
        <v>A</v>
      </c>
    </row>
    <row r="2927" spans="1:24" ht="15" customHeight="1">
      <c r="A2927" s="283"/>
      <c r="B2927" s="774" t="str">
        <f>IF('statement of marks'!$CE$3="","",'statement of marks'!$CE$3)</f>
        <v>MATHEMATICS</v>
      </c>
      <c r="C2927" s="784"/>
      <c r="D2927" s="270">
        <f>IF('statement of marks'!CE98="","",'statement of marks'!CE98)</f>
        <v>5</v>
      </c>
      <c r="E2927" s="270">
        <f>IF('statement of marks'!CF98="","",'statement of marks'!CF98)</f>
        <v>5</v>
      </c>
      <c r="F2927" s="277">
        <f>IF('statement of marks'!CG98="","",'statement of marks'!CG98)</f>
        <v>10</v>
      </c>
      <c r="G2927" s="270">
        <f>IF('statement of marks'!CH98="","",'statement of marks'!CH98)</f>
        <v>5</v>
      </c>
      <c r="H2927" s="270">
        <f>IF('statement of marks'!CI98="","",'statement of marks'!CI98)</f>
        <v>5</v>
      </c>
      <c r="I2927" s="277">
        <f>IF('statement of marks'!CJ98="","",'statement of marks'!CJ98)</f>
        <v>10</v>
      </c>
      <c r="J2927" s="270">
        <f>IF('statement of marks'!CK98="","",'statement of marks'!CK98)</f>
        <v>5</v>
      </c>
      <c r="K2927" s="270">
        <f>IF('statement of marks'!CL98="","",'statement of marks'!CL98)</f>
        <v>5</v>
      </c>
      <c r="L2927" s="277">
        <f>IF('statement of marks'!CM98="","",'statement of marks'!CM98)</f>
        <v>10</v>
      </c>
      <c r="M2927" s="270">
        <f>IF('statement of marks'!CO98="","",'statement of marks'!CO98)</f>
        <v>29</v>
      </c>
      <c r="N2927" s="944">
        <f>IF('statement of marks'!CP98="","",'statement of marks'!CP98)</f>
        <v>29</v>
      </c>
      <c r="O2927" s="270">
        <f>IF('statement of marks'!CQ98="","",'statement of marks'!CQ98)</f>
        <v>9</v>
      </c>
      <c r="P2927" s="277">
        <f>IF('statement of marks'!CR98="","",'statement of marks'!CR98)</f>
        <v>67</v>
      </c>
      <c r="Q2927" s="278">
        <f>IF('statement of marks'!CS98="","",'statement of marks'!CS98)</f>
        <v>97</v>
      </c>
      <c r="R2927" s="270">
        <f>IF('statement of marks'!CT98="","",'statement of marks'!CT98)</f>
        <v>29</v>
      </c>
      <c r="S2927" s="944">
        <f>IF('statement of marks'!CU98="","",'statement of marks'!CU98)</f>
        <v>29</v>
      </c>
      <c r="T2927" s="270">
        <f>IF('statement of marks'!CV98="","",'statement of marks'!CV98)</f>
        <v>20</v>
      </c>
      <c r="U2927" s="277">
        <f>IF('statement of marks'!CW98="","",'statement of marks'!CW98)</f>
        <v>78</v>
      </c>
      <c r="V2927" s="279">
        <f>IF('statement of marks'!CX98="","",'statement of marks'!CX98)</f>
        <v>175</v>
      </c>
      <c r="W2927" s="270">
        <f>IF('statement of marks'!CY98="","",'statement of marks'!CY98)</f>
        <v>88</v>
      </c>
      <c r="X2927" s="271" t="str">
        <f>IF('statement of marks'!CZ98="","",'statement of marks'!CZ98)</f>
        <v>A</v>
      </c>
    </row>
    <row r="2928" spans="1:24" ht="15" customHeight="1">
      <c r="A2928" s="283"/>
      <c r="B2928" s="774" t="str">
        <f>IF('statement of marks'!$DC$3="","",'statement of marks'!$DC$3)</f>
        <v>SCIENCE</v>
      </c>
      <c r="C2928" s="784"/>
      <c r="D2928" s="270">
        <f>IF('statement of marks'!DC98="","",'statement of marks'!DC98)</f>
        <v>5</v>
      </c>
      <c r="E2928" s="270">
        <f>IF('statement of marks'!DD98="","",'statement of marks'!DD98)</f>
        <v>5</v>
      </c>
      <c r="F2928" s="277">
        <f>IF('statement of marks'!DE98="","",'statement of marks'!DE98)</f>
        <v>10</v>
      </c>
      <c r="G2928" s="270">
        <f>IF('statement of marks'!DF98="","",'statement of marks'!DF98)</f>
        <v>5</v>
      </c>
      <c r="H2928" s="270">
        <f>IF('statement of marks'!DG98="","",'statement of marks'!DG98)</f>
        <v>5</v>
      </c>
      <c r="I2928" s="277">
        <f>IF('statement of marks'!DH98="","",'statement of marks'!DH98)</f>
        <v>10</v>
      </c>
      <c r="J2928" s="270">
        <f>IF('statement of marks'!DI98="","",'statement of marks'!DI98)</f>
        <v>5</v>
      </c>
      <c r="K2928" s="270">
        <f>IF('statement of marks'!DJ98="","",'statement of marks'!DJ98)</f>
        <v>5</v>
      </c>
      <c r="L2928" s="277">
        <f>IF('statement of marks'!DK98="","",'statement of marks'!DK98)</f>
        <v>10</v>
      </c>
      <c r="M2928" s="270">
        <f>IF('statement of marks'!DM98="","",'statement of marks'!DM98)</f>
        <v>50</v>
      </c>
      <c r="N2928" s="944"/>
      <c r="O2928" s="270">
        <f>IF('statement of marks'!DN98="","",'statement of marks'!DN98)</f>
        <v>20</v>
      </c>
      <c r="P2928" s="277">
        <f>IF('statement of marks'!DO98="","",'statement of marks'!DO98)</f>
        <v>70</v>
      </c>
      <c r="Q2928" s="278">
        <f>IF('statement of marks'!DP98="","",'statement of marks'!DP98)</f>
        <v>100</v>
      </c>
      <c r="R2928" s="270">
        <f>IF('statement of marks'!DQ98="","",'statement of marks'!DQ98)</f>
        <v>70</v>
      </c>
      <c r="S2928" s="944"/>
      <c r="T2928" s="270">
        <f>IF('statement of marks'!DR98="","",'statement of marks'!DR98)</f>
        <v>30</v>
      </c>
      <c r="U2928" s="277">
        <f>IF('statement of marks'!DS98="","",'statement of marks'!DS98)</f>
        <v>100</v>
      </c>
      <c r="V2928" s="279">
        <f>IF('statement of marks'!DT98="","",'statement of marks'!DT98)</f>
        <v>200</v>
      </c>
      <c r="W2928" s="270">
        <f>IF('statement of marks'!DU98="","",'statement of marks'!DU98)</f>
        <v>100</v>
      </c>
      <c r="X2928" s="271" t="str">
        <f>IF('statement of marks'!DV98="","",'statement of marks'!DV98)</f>
        <v>A</v>
      </c>
    </row>
    <row r="2929" spans="1:24" ht="15" customHeight="1">
      <c r="A2929" s="283"/>
      <c r="B2929" s="774" t="str">
        <f>IF('statement of marks'!$DY$3="","",'statement of marks'!$DY$3)</f>
        <v>SOCIAL STUDIES</v>
      </c>
      <c r="C2929" s="784"/>
      <c r="D2929" s="270">
        <f>IF('statement of marks'!DY98="","",'statement of marks'!DY98)</f>
        <v>5</v>
      </c>
      <c r="E2929" s="270">
        <f>IF('statement of marks'!DZ98="","",'statement of marks'!DZ98)</f>
        <v>5</v>
      </c>
      <c r="F2929" s="277">
        <f>IF('statement of marks'!EA98="","",'statement of marks'!EA98)</f>
        <v>10</v>
      </c>
      <c r="G2929" s="270">
        <f>IF('statement of marks'!EB98="","",'statement of marks'!EB98)</f>
        <v>5</v>
      </c>
      <c r="H2929" s="270">
        <f>IF('statement of marks'!EC98="","",'statement of marks'!EC98)</f>
        <v>5</v>
      </c>
      <c r="I2929" s="277">
        <f>IF('statement of marks'!ED98="","",'statement of marks'!ED98)</f>
        <v>10</v>
      </c>
      <c r="J2929" s="270">
        <f>IF('statement of marks'!EE98="","",'statement of marks'!EE98)</f>
        <v>5</v>
      </c>
      <c r="K2929" s="270">
        <f>IF('statement of marks'!EF98="","",'statement of marks'!EF98)</f>
        <v>5</v>
      </c>
      <c r="L2929" s="277">
        <f>IF('statement of marks'!EG98="","",'statement of marks'!EG98)</f>
        <v>10</v>
      </c>
      <c r="M2929" s="270">
        <f>IF('statement of marks'!EI98="","",'statement of marks'!EI98)</f>
        <v>50</v>
      </c>
      <c r="N2929" s="944"/>
      <c r="O2929" s="270">
        <f>IF('statement of marks'!EJ98="","",'statement of marks'!EJ98)</f>
        <v>20</v>
      </c>
      <c r="P2929" s="277">
        <f>IF('statement of marks'!EK98="","",'statement of marks'!EK98)</f>
        <v>70</v>
      </c>
      <c r="Q2929" s="278">
        <f>IF('statement of marks'!EL98="","",'statement of marks'!EL98)</f>
        <v>100</v>
      </c>
      <c r="R2929" s="270">
        <f>IF('statement of marks'!EM98="","",'statement of marks'!EM98)</f>
        <v>70</v>
      </c>
      <c r="S2929" s="944"/>
      <c r="T2929" s="270">
        <f>IF('statement of marks'!EN98="","",'statement of marks'!EN98)</f>
        <v>30</v>
      </c>
      <c r="U2929" s="277">
        <f>IF('statement of marks'!EO98="","",'statement of marks'!EO98)</f>
        <v>100</v>
      </c>
      <c r="V2929" s="279">
        <f>IF('statement of marks'!EP98="","",'statement of marks'!EP98)</f>
        <v>200</v>
      </c>
      <c r="W2929" s="270">
        <f>IF('statement of marks'!EQ98="","",'statement of marks'!EQ98)</f>
        <v>100</v>
      </c>
      <c r="X2929" s="271" t="str">
        <f>IF('statement of marks'!ER98="","",'statement of marks'!ER98)</f>
        <v>A</v>
      </c>
    </row>
    <row r="2930" spans="1:24" ht="15" customHeight="1">
      <c r="A2930" s="283"/>
      <c r="B2930" s="774" t="s">
        <v>173</v>
      </c>
      <c r="C2930" s="784"/>
      <c r="D2930" s="792" t="s">
        <v>168</v>
      </c>
      <c r="E2930" s="792"/>
      <c r="F2930" s="792"/>
      <c r="G2930" s="792" t="s">
        <v>169</v>
      </c>
      <c r="H2930" s="792"/>
      <c r="I2930" s="792"/>
      <c r="J2930" s="792" t="s">
        <v>178</v>
      </c>
      <c r="K2930" s="792"/>
      <c r="L2930" s="792"/>
      <c r="M2930" s="792" t="s">
        <v>170</v>
      </c>
      <c r="N2930" s="792"/>
      <c r="O2930" s="792"/>
      <c r="P2930" s="792"/>
      <c r="Q2930" s="792" t="s">
        <v>223</v>
      </c>
      <c r="R2930" s="792"/>
      <c r="S2930" s="792"/>
      <c r="T2930" s="792"/>
      <c r="U2930" s="280"/>
      <c r="V2930" s="792" t="s">
        <v>218</v>
      </c>
      <c r="W2930" s="792"/>
      <c r="X2930" s="827"/>
    </row>
    <row r="2931" spans="1:24" ht="15" customHeight="1">
      <c r="A2931" s="284"/>
      <c r="B2931" s="828" t="s">
        <v>167</v>
      </c>
      <c r="C2931" s="829"/>
      <c r="D2931" s="830">
        <f>IF('statement of marks'!EU$6="","",'statement of marks'!EU$6)</f>
        <v>20</v>
      </c>
      <c r="E2931" s="830"/>
      <c r="F2931" s="830"/>
      <c r="G2931" s="830">
        <f>IF('statement of marks'!EV$6="","",'statement of marks'!EV$6)</f>
        <v>20</v>
      </c>
      <c r="H2931" s="830"/>
      <c r="I2931" s="830"/>
      <c r="J2931" s="830">
        <f>IF('statement of marks'!EX$6="","",'statement of marks'!EX$6)</f>
        <v>20</v>
      </c>
      <c r="K2931" s="830"/>
      <c r="L2931" s="830"/>
      <c r="M2931" s="830">
        <f>IF('statement of marks'!EW$6="","",'statement of marks'!EW$6)</f>
        <v>20</v>
      </c>
      <c r="N2931" s="830"/>
      <c r="O2931" s="830"/>
      <c r="P2931" s="830"/>
      <c r="Q2931" s="830">
        <f>IF('statement of marks'!EY$6="","",'statement of marks'!EY$6)</f>
        <v>20</v>
      </c>
      <c r="R2931" s="830"/>
      <c r="S2931" s="830"/>
      <c r="T2931" s="830"/>
      <c r="U2931" s="289"/>
      <c r="V2931" s="272">
        <f>IF('statement of marks'!EZ$6="","",'statement of marks'!EZ$6)</f>
        <v>100</v>
      </c>
      <c r="W2931" s="272" t="s">
        <v>222</v>
      </c>
      <c r="X2931" s="276" t="s">
        <v>69</v>
      </c>
    </row>
    <row r="2932" spans="1:24" ht="15" customHeight="1">
      <c r="A2932" s="283"/>
      <c r="B2932" s="774" t="str">
        <f>IF('statement of marks'!$EU$3="","",'statement of marks'!$EU$3)</f>
        <v>WORK EXPERIENCE</v>
      </c>
      <c r="C2932" s="784"/>
      <c r="D2932" s="783">
        <f>IF('statement of marks'!EU98="","",'statement of marks'!EU98)</f>
        <v>20</v>
      </c>
      <c r="E2932" s="783"/>
      <c r="F2932" s="783"/>
      <c r="G2932" s="783">
        <f>IF('statement of marks'!EV98="","",'statement of marks'!EV98)</f>
        <v>20</v>
      </c>
      <c r="H2932" s="783"/>
      <c r="I2932" s="783"/>
      <c r="J2932" s="783">
        <f>IF('statement of marks'!EX98="","",'statement of marks'!EX98)</f>
        <v>20</v>
      </c>
      <c r="K2932" s="783"/>
      <c r="L2932" s="783"/>
      <c r="M2932" s="783">
        <f>IF('statement of marks'!EW98="","",'statement of marks'!EW98)</f>
        <v>20</v>
      </c>
      <c r="N2932" s="783"/>
      <c r="O2932" s="783"/>
      <c r="P2932" s="783"/>
      <c r="Q2932" s="783">
        <f>IF('statement of marks'!EY98="","",'statement of marks'!EY98)</f>
        <v>20</v>
      </c>
      <c r="R2932" s="783"/>
      <c r="S2932" s="783"/>
      <c r="T2932" s="783"/>
      <c r="U2932" s="280"/>
      <c r="V2932" s="280">
        <f>IF('statement of marks'!EZ98="","",'statement of marks'!EZ98)</f>
        <v>100</v>
      </c>
      <c r="W2932" s="280">
        <f>IF('statement of marks'!FA98="","",'statement of marks'!FA98)</f>
        <v>100</v>
      </c>
      <c r="X2932" s="281" t="str">
        <f>IF('statement of marks'!FB98="","",'statement of marks'!FB98)</f>
        <v>A</v>
      </c>
    </row>
    <row r="2933" spans="1:24" ht="15" customHeight="1">
      <c r="A2933" s="283"/>
      <c r="B2933" s="774" t="str">
        <f>IF('statement of marks'!$FE$3="","",'statement of marks'!$FE$3)</f>
        <v>ART EDUCATION</v>
      </c>
      <c r="C2933" s="784"/>
      <c r="D2933" s="783">
        <f>IF('statement of marks'!FE98="","",'statement of marks'!FE98)</f>
        <v>20</v>
      </c>
      <c r="E2933" s="783"/>
      <c r="F2933" s="783"/>
      <c r="G2933" s="783">
        <f>IF('statement of marks'!FF98="","",'statement of marks'!FF98)</f>
        <v>20</v>
      </c>
      <c r="H2933" s="783"/>
      <c r="I2933" s="783"/>
      <c r="J2933" s="783">
        <f>IF('statement of marks'!FH98="","",'statement of marks'!FH98)</f>
        <v>20</v>
      </c>
      <c r="K2933" s="783"/>
      <c r="L2933" s="783"/>
      <c r="M2933" s="783">
        <f>IF('statement of marks'!FG98="","",'statement of marks'!FG98)</f>
        <v>20</v>
      </c>
      <c r="N2933" s="783"/>
      <c r="O2933" s="783"/>
      <c r="P2933" s="783"/>
      <c r="Q2933" s="783">
        <f>IF('statement of marks'!FI98="","",'statement of marks'!FI98)</f>
        <v>20</v>
      </c>
      <c r="R2933" s="783"/>
      <c r="S2933" s="783"/>
      <c r="T2933" s="783"/>
      <c r="U2933" s="280"/>
      <c r="V2933" s="280">
        <f>IF('statement of marks'!FJ98="","",'statement of marks'!FJ98)</f>
        <v>100</v>
      </c>
      <c r="W2933" s="280">
        <f>IF('statement of marks'!FK98="","",'statement of marks'!FK98)</f>
        <v>100</v>
      </c>
      <c r="X2933" s="281" t="str">
        <f>IF('statement of marks'!FL98="","",'statement of marks'!FL98)</f>
        <v>A</v>
      </c>
    </row>
    <row r="2934" spans="1:24" ht="15" customHeight="1">
      <c r="A2934" s="283"/>
      <c r="B2934" s="774" t="str">
        <f>IF('statement of marks'!$FO$3="","",'statement of marks'!$FO$3)</f>
        <v>PHYSICIAL EDUCATION</v>
      </c>
      <c r="C2934" s="784"/>
      <c r="D2934" s="783">
        <f>IF('statement of marks'!FO98="","",'statement of marks'!FO98)</f>
        <v>20</v>
      </c>
      <c r="E2934" s="783"/>
      <c r="F2934" s="783"/>
      <c r="G2934" s="783">
        <f>IF('statement of marks'!FP98="","",'statement of marks'!FP98)</f>
        <v>20</v>
      </c>
      <c r="H2934" s="783"/>
      <c r="I2934" s="783"/>
      <c r="J2934" s="783">
        <f>IF('statement of marks'!FR98="","",'statement of marks'!FR98)</f>
        <v>20</v>
      </c>
      <c r="K2934" s="783"/>
      <c r="L2934" s="783"/>
      <c r="M2934" s="783">
        <f>IF('statement of marks'!FQ98="","",'statement of marks'!FQ98)</f>
        <v>20</v>
      </c>
      <c r="N2934" s="783"/>
      <c r="O2934" s="783"/>
      <c r="P2934" s="783"/>
      <c r="Q2934" s="783">
        <f>IF('statement of marks'!FS98="","",'statement of marks'!FS98)</f>
        <v>20</v>
      </c>
      <c r="R2934" s="783"/>
      <c r="S2934" s="783"/>
      <c r="T2934" s="783"/>
      <c r="U2934" s="280"/>
      <c r="V2934" s="280">
        <f>IF('statement of marks'!FT98="","",'statement of marks'!FT98)</f>
        <v>100</v>
      </c>
      <c r="W2934" s="280">
        <f>IF('statement of marks'!FU98="","",'statement of marks'!FU98)</f>
        <v>100</v>
      </c>
      <c r="X2934" s="281" t="str">
        <f>IF('statement of marks'!FV98="","",'statement of marks'!FV98)</f>
        <v>A</v>
      </c>
    </row>
    <row r="2935" spans="1:24" ht="15" customHeight="1">
      <c r="A2935" s="283"/>
      <c r="B2935" s="771" t="s">
        <v>174</v>
      </c>
      <c r="C2935" s="774"/>
      <c r="D2935" s="792" t="str">
        <f>details!$DZ$3</f>
        <v>AUGUST</v>
      </c>
      <c r="E2935" s="792"/>
      <c r="F2935" s="792"/>
      <c r="G2935" s="792" t="str">
        <f>details!$ED$3</f>
        <v>OCTOBER</v>
      </c>
      <c r="H2935" s="792"/>
      <c r="I2935" s="792"/>
      <c r="J2935" s="792" t="str">
        <f>details!$EL$3</f>
        <v>FEBURARY</v>
      </c>
      <c r="K2935" s="792"/>
      <c r="L2935" s="792"/>
      <c r="M2935" s="792" t="str">
        <f>details!$EH$3</f>
        <v>DECEMBER</v>
      </c>
      <c r="N2935" s="792"/>
      <c r="O2935" s="792"/>
      <c r="P2935" s="792"/>
      <c r="Q2935" s="792" t="str">
        <f>details!$EP$3</f>
        <v>GRAND TOAL</v>
      </c>
      <c r="R2935" s="792"/>
      <c r="S2935" s="792"/>
      <c r="T2935" s="792"/>
      <c r="U2935" s="759" t="s">
        <v>119</v>
      </c>
      <c r="V2935" s="760"/>
      <c r="W2935" s="760"/>
      <c r="X2935" s="761"/>
    </row>
    <row r="2936" spans="1:24" ht="15" customHeight="1">
      <c r="A2936" s="283"/>
      <c r="B2936" s="774" t="s">
        <v>176</v>
      </c>
      <c r="C2936" s="784"/>
      <c r="D2936" s="826" t="str">
        <f>IF(details!EA98="","",details!EA98)</f>
        <v/>
      </c>
      <c r="E2936" s="826"/>
      <c r="F2936" s="826"/>
      <c r="G2936" s="826" t="str">
        <f>IF(details!EE98="","",details!EE98)</f>
        <v/>
      </c>
      <c r="H2936" s="826"/>
      <c r="I2936" s="826"/>
      <c r="J2936" s="826" t="str">
        <f>IF(details!EM98="","",details!EM98)</f>
        <v/>
      </c>
      <c r="K2936" s="826"/>
      <c r="L2936" s="826"/>
      <c r="M2936" s="826" t="str">
        <f>IF(details!EI98="","",details!EI98)</f>
        <v/>
      </c>
      <c r="N2936" s="826"/>
      <c r="O2936" s="826"/>
      <c r="P2936" s="826"/>
      <c r="Q2936" s="826" t="str">
        <f>IF(details!EQ98="","",details!EQ98)</f>
        <v/>
      </c>
      <c r="R2936" s="826"/>
      <c r="S2936" s="826"/>
      <c r="T2936" s="826"/>
      <c r="U2936" s="762">
        <f>'statement of marks'!$HL$108</f>
        <v>45046</v>
      </c>
      <c r="V2936" s="763"/>
      <c r="W2936" s="763"/>
      <c r="X2936" s="764"/>
    </row>
    <row r="2937" spans="1:24" ht="15" customHeight="1">
      <c r="A2937" s="283"/>
      <c r="B2937" s="823" t="s">
        <v>175</v>
      </c>
      <c r="C2937" s="824"/>
      <c r="D2937" s="825" t="str">
        <f>IF(details!DZ98="","",details!DZ98)</f>
        <v/>
      </c>
      <c r="E2937" s="825"/>
      <c r="F2937" s="825"/>
      <c r="G2937" s="825" t="str">
        <f>IF(details!ED98="","",details!ED98)</f>
        <v/>
      </c>
      <c r="H2937" s="825"/>
      <c r="I2937" s="825"/>
      <c r="J2937" s="825" t="str">
        <f>IF(details!EL98="","",details!EL98)</f>
        <v/>
      </c>
      <c r="K2937" s="825"/>
      <c r="L2937" s="825"/>
      <c r="M2937" s="825" t="str">
        <f>IF(details!EH98="","",details!EH98)</f>
        <v/>
      </c>
      <c r="N2937" s="825"/>
      <c r="O2937" s="825"/>
      <c r="P2937" s="825"/>
      <c r="Q2937" s="825" t="str">
        <f>IF(details!EP98="","",details!EP98)</f>
        <v/>
      </c>
      <c r="R2937" s="825"/>
      <c r="S2937" s="825"/>
      <c r="T2937" s="825"/>
      <c r="U2937" s="759"/>
      <c r="V2937" s="760"/>
      <c r="W2937" s="760"/>
      <c r="X2937" s="761"/>
    </row>
    <row r="2938" spans="1:24" ht="15" customHeight="1">
      <c r="A2938" s="816"/>
      <c r="B2938" s="818" t="s">
        <v>235</v>
      </c>
      <c r="C2938" s="819"/>
      <c r="D2938" s="813" t="s">
        <v>190</v>
      </c>
      <c r="E2938" s="813"/>
      <c r="F2938" s="813"/>
      <c r="G2938" s="813" t="s">
        <v>191</v>
      </c>
      <c r="H2938" s="813"/>
      <c r="I2938" s="813"/>
      <c r="J2938" s="813" t="s">
        <v>148</v>
      </c>
      <c r="K2938" s="813"/>
      <c r="L2938" s="813"/>
      <c r="M2938" s="813" t="s">
        <v>224</v>
      </c>
      <c r="N2938" s="813"/>
      <c r="O2938" s="813"/>
      <c r="P2938" s="813"/>
      <c r="Q2938" s="822" t="s">
        <v>196</v>
      </c>
      <c r="R2938" s="822"/>
      <c r="S2938" s="822"/>
      <c r="T2938" s="822"/>
      <c r="U2938" s="813" t="s">
        <v>233</v>
      </c>
      <c r="V2938" s="813"/>
      <c r="W2938" s="813"/>
      <c r="X2938" s="815"/>
    </row>
    <row r="2939" spans="1:24" ht="15" customHeight="1">
      <c r="A2939" s="817"/>
      <c r="B2939" s="820"/>
      <c r="C2939" s="821"/>
      <c r="D2939" s="813">
        <f>'statement of marks'!HJ98</f>
        <v>1200</v>
      </c>
      <c r="E2939" s="813"/>
      <c r="F2939" s="813"/>
      <c r="G2939" s="813">
        <f>'statement of marks'!HK98</f>
        <v>1125</v>
      </c>
      <c r="H2939" s="813"/>
      <c r="I2939" s="813"/>
      <c r="J2939" s="814">
        <f>'statement of marks'!HL98</f>
        <v>93.75</v>
      </c>
      <c r="K2939" s="814"/>
      <c r="L2939" s="814"/>
      <c r="M2939" s="813" t="str">
        <f>'statement of marks'!HO98</f>
        <v>A</v>
      </c>
      <c r="N2939" s="813"/>
      <c r="O2939" s="813"/>
      <c r="P2939" s="813"/>
      <c r="Q2939" s="813">
        <f>'statement of marks'!HN98</f>
        <v>5.0000000000000018</v>
      </c>
      <c r="R2939" s="813"/>
      <c r="S2939" s="813"/>
      <c r="T2939" s="813"/>
      <c r="U2939" s="813" t="str">
        <f>'statement of marks'!HI98</f>
        <v>PASSED</v>
      </c>
      <c r="V2939" s="813"/>
      <c r="W2939" s="813"/>
      <c r="X2939" s="815"/>
    </row>
    <row r="2940" spans="1:24" ht="15" customHeight="1">
      <c r="A2940" s="283"/>
      <c r="B2940" s="811" t="s">
        <v>177</v>
      </c>
      <c r="C2940" s="812"/>
      <c r="D2940" s="792"/>
      <c r="E2940" s="792"/>
      <c r="F2940" s="792"/>
      <c r="G2940" s="792"/>
      <c r="H2940" s="792"/>
      <c r="I2940" s="792"/>
      <c r="J2940" s="792"/>
      <c r="K2940" s="792"/>
      <c r="L2940" s="792"/>
      <c r="M2940" s="792"/>
      <c r="N2940" s="792"/>
      <c r="O2940" s="792"/>
      <c r="P2940" s="792"/>
      <c r="Q2940" s="792"/>
      <c r="R2940" s="792"/>
      <c r="S2940" s="792"/>
      <c r="T2940" s="792"/>
      <c r="U2940" s="793"/>
      <c r="V2940" s="794"/>
      <c r="W2940" s="794"/>
      <c r="X2940" s="804"/>
    </row>
    <row r="2941" spans="1:24" ht="15" customHeight="1">
      <c r="A2941" s="283"/>
      <c r="B2941" s="809" t="s">
        <v>162</v>
      </c>
      <c r="C2941" s="810"/>
      <c r="D2941" s="792"/>
      <c r="E2941" s="792"/>
      <c r="F2941" s="792"/>
      <c r="G2941" s="792"/>
      <c r="H2941" s="792"/>
      <c r="I2941" s="792"/>
      <c r="J2941" s="792"/>
      <c r="K2941" s="792"/>
      <c r="L2941" s="792"/>
      <c r="M2941" s="792"/>
      <c r="N2941" s="792"/>
      <c r="O2941" s="792"/>
      <c r="P2941" s="792"/>
      <c r="Q2941" s="792"/>
      <c r="R2941" s="792"/>
      <c r="S2941" s="792"/>
      <c r="T2941" s="792"/>
      <c r="U2941" s="796"/>
      <c r="V2941" s="797"/>
      <c r="W2941" s="797"/>
      <c r="X2941" s="805"/>
    </row>
    <row r="2942" spans="1:24" ht="15" customHeight="1">
      <c r="A2942" s="283"/>
      <c r="B2942" s="811" t="s">
        <v>163</v>
      </c>
      <c r="C2942" s="812"/>
      <c r="D2942" s="792"/>
      <c r="E2942" s="792"/>
      <c r="F2942" s="792"/>
      <c r="G2942" s="792"/>
      <c r="H2942" s="792"/>
      <c r="I2942" s="792"/>
      <c r="J2942" s="792"/>
      <c r="K2942" s="792"/>
      <c r="L2942" s="792"/>
      <c r="M2942" s="792"/>
      <c r="N2942" s="792"/>
      <c r="O2942" s="792"/>
      <c r="P2942" s="792"/>
      <c r="Q2942" s="793" t="s">
        <v>225</v>
      </c>
      <c r="R2942" s="794"/>
      <c r="S2942" s="794"/>
      <c r="T2942" s="795"/>
      <c r="U2942" s="806"/>
      <c r="V2942" s="807"/>
      <c r="W2942" s="807"/>
      <c r="X2942" s="808"/>
    </row>
    <row r="2943" spans="1:24" ht="15" customHeight="1">
      <c r="A2943" s="283"/>
      <c r="B2943" s="802" t="s">
        <v>164</v>
      </c>
      <c r="C2943" s="803"/>
      <c r="D2943" s="792"/>
      <c r="E2943" s="792"/>
      <c r="F2943" s="792"/>
      <c r="G2943" s="792"/>
      <c r="H2943" s="792"/>
      <c r="I2943" s="792"/>
      <c r="J2943" s="792"/>
      <c r="K2943" s="792"/>
      <c r="L2943" s="792"/>
      <c r="M2943" s="792"/>
      <c r="N2943" s="792"/>
      <c r="O2943" s="792"/>
      <c r="P2943" s="792"/>
      <c r="Q2943" s="796"/>
      <c r="R2943" s="797"/>
      <c r="S2943" s="797"/>
      <c r="T2943" s="798"/>
      <c r="U2943" s="785" t="s">
        <v>164</v>
      </c>
      <c r="V2943" s="785"/>
      <c r="W2943" s="785"/>
      <c r="X2943" s="786"/>
    </row>
    <row r="2944" spans="1:24" ht="15" customHeight="1" thickBot="1">
      <c r="A2944" s="282"/>
      <c r="B2944" s="787" t="s">
        <v>226</v>
      </c>
      <c r="C2944" s="788"/>
      <c r="D2944" s="789"/>
      <c r="E2944" s="789"/>
      <c r="F2944" s="789"/>
      <c r="G2944" s="789"/>
      <c r="H2944" s="789"/>
      <c r="I2944" s="789"/>
      <c r="J2944" s="789"/>
      <c r="K2944" s="789"/>
      <c r="L2944" s="789"/>
      <c r="M2944" s="789"/>
      <c r="N2944" s="789"/>
      <c r="O2944" s="789"/>
      <c r="P2944" s="789"/>
      <c r="Q2944" s="799"/>
      <c r="R2944" s="800"/>
      <c r="S2944" s="800"/>
      <c r="T2944" s="801"/>
      <c r="U2944" s="790" t="s">
        <v>180</v>
      </c>
      <c r="V2944" s="790"/>
      <c r="W2944" s="790"/>
      <c r="X2944" s="791"/>
    </row>
    <row r="2945" spans="1:24" ht="15" customHeight="1">
      <c r="A2945" s="285"/>
      <c r="B2945" s="765" t="s">
        <v>179</v>
      </c>
      <c r="C2945" s="766"/>
      <c r="D2945" s="766"/>
      <c r="E2945" s="766"/>
      <c r="F2945" s="766"/>
      <c r="G2945" s="766"/>
      <c r="H2945" s="766"/>
      <c r="I2945" s="766"/>
      <c r="J2945" s="766"/>
      <c r="K2945" s="766"/>
      <c r="L2945" s="766"/>
      <c r="M2945" s="766"/>
      <c r="N2945" s="766"/>
      <c r="O2945" s="766"/>
      <c r="P2945" s="766"/>
      <c r="Q2945" s="766"/>
      <c r="R2945" s="766"/>
      <c r="S2945" s="766"/>
      <c r="T2945" s="766"/>
      <c r="U2945" s="766"/>
      <c r="V2945" s="766"/>
      <c r="W2945" s="766"/>
      <c r="X2945" s="767"/>
    </row>
    <row r="2946" spans="1:24" ht="15" customHeight="1">
      <c r="A2946" s="283"/>
      <c r="B2946" s="768" t="str">
        <f>IF('statement of marks'!$A$1="","",'statement of marks'!$A$1)</f>
        <v>GOVT. HR. SEC. SCHOOL, MARJEEVI, NIMBAHERA</v>
      </c>
      <c r="C2946" s="769"/>
      <c r="D2946" s="769"/>
      <c r="E2946" s="769"/>
      <c r="F2946" s="769"/>
      <c r="G2946" s="769"/>
      <c r="H2946" s="769"/>
      <c r="I2946" s="769"/>
      <c r="J2946" s="769"/>
      <c r="K2946" s="769"/>
      <c r="L2946" s="769"/>
      <c r="M2946" s="769"/>
      <c r="N2946" s="769"/>
      <c r="O2946" s="769"/>
      <c r="P2946" s="769"/>
      <c r="Q2946" s="769"/>
      <c r="R2946" s="769"/>
      <c r="S2946" s="769"/>
      <c r="T2946" s="769"/>
      <c r="U2946" s="769"/>
      <c r="V2946" s="769"/>
      <c r="W2946" s="769"/>
      <c r="X2946" s="770"/>
    </row>
    <row r="2947" spans="1:24" ht="15" customHeight="1">
      <c r="A2947" s="283"/>
      <c r="B2947" s="771" t="s">
        <v>118</v>
      </c>
      <c r="C2947" s="771"/>
      <c r="D2947" s="771" t="str">
        <f>IF('statement of marks'!$H$3="","",'statement of marks'!$H$3)</f>
        <v>2022-23</v>
      </c>
      <c r="E2947" s="771"/>
      <c r="F2947" s="771"/>
      <c r="G2947" s="771"/>
      <c r="H2947" s="771"/>
      <c r="I2947" s="771"/>
      <c r="J2947" s="771"/>
      <c r="K2947" s="771"/>
      <c r="L2947" s="771"/>
      <c r="M2947" s="771"/>
      <c r="N2947" s="771"/>
      <c r="O2947" s="771"/>
      <c r="P2947" s="771"/>
      <c r="Q2947" s="771"/>
      <c r="R2947" s="771"/>
      <c r="S2947" s="771"/>
      <c r="T2947" s="771"/>
      <c r="U2947" s="771"/>
      <c r="V2947" s="771"/>
      <c r="W2947" s="771"/>
      <c r="X2947" s="772"/>
    </row>
    <row r="2948" spans="1:24" ht="15" customHeight="1">
      <c r="A2948" s="283"/>
      <c r="B2948" s="771" t="s">
        <v>158</v>
      </c>
      <c r="C2948" s="771"/>
      <c r="D2948" s="771" t="str">
        <f>IF('statement of marks'!I99="","",'statement of marks'!I99)</f>
        <v>A93</v>
      </c>
      <c r="E2948" s="771"/>
      <c r="F2948" s="771"/>
      <c r="G2948" s="771"/>
      <c r="H2948" s="771"/>
      <c r="I2948" s="771"/>
      <c r="J2948" s="771"/>
      <c r="K2948" s="771"/>
      <c r="L2948" s="771"/>
      <c r="M2948" s="771"/>
      <c r="N2948" s="771"/>
      <c r="O2948" s="771"/>
      <c r="P2948" s="771"/>
      <c r="Q2948" s="771"/>
      <c r="R2948" s="771"/>
      <c r="S2948" s="771"/>
      <c r="T2948" s="771"/>
      <c r="U2948" s="771"/>
      <c r="V2948" s="771"/>
      <c r="W2948" s="771"/>
      <c r="X2948" s="772"/>
    </row>
    <row r="2949" spans="1:24" ht="15" customHeight="1">
      <c r="A2949" s="283"/>
      <c r="B2949" s="771" t="s">
        <v>20</v>
      </c>
      <c r="C2949" s="771"/>
      <c r="D2949" s="771" t="str">
        <f>IF('statement of marks'!J99="","",'statement of marks'!J99)</f>
        <v>B93</v>
      </c>
      <c r="E2949" s="771"/>
      <c r="F2949" s="771"/>
      <c r="G2949" s="771"/>
      <c r="H2949" s="771"/>
      <c r="I2949" s="771"/>
      <c r="J2949" s="771"/>
      <c r="K2949" s="771"/>
      <c r="L2949" s="771"/>
      <c r="M2949" s="771"/>
      <c r="N2949" s="771"/>
      <c r="O2949" s="771"/>
      <c r="P2949" s="771"/>
      <c r="Q2949" s="771"/>
      <c r="R2949" s="771"/>
      <c r="S2949" s="771"/>
      <c r="T2949" s="771"/>
      <c r="U2949" s="771"/>
      <c r="V2949" s="771"/>
      <c r="W2949" s="771"/>
      <c r="X2949" s="772"/>
    </row>
    <row r="2950" spans="1:24" ht="15" customHeight="1">
      <c r="A2950" s="283"/>
      <c r="B2950" s="773" t="s">
        <v>21</v>
      </c>
      <c r="C2950" s="773"/>
      <c r="D2950" s="773" t="str">
        <f>IF('statement of marks'!K99="","",'statement of marks'!K99)</f>
        <v>C93</v>
      </c>
      <c r="E2950" s="773"/>
      <c r="F2950" s="773"/>
      <c r="G2950" s="771"/>
      <c r="H2950" s="771"/>
      <c r="I2950" s="771"/>
      <c r="J2950" s="771"/>
      <c r="K2950" s="771"/>
      <c r="L2950" s="771"/>
      <c r="M2950" s="771"/>
      <c r="N2950" s="771"/>
      <c r="O2950" s="771"/>
      <c r="P2950" s="771"/>
      <c r="Q2950" s="771"/>
      <c r="R2950" s="771"/>
      <c r="S2950" s="771"/>
      <c r="T2950" s="771"/>
      <c r="U2950" s="771"/>
      <c r="V2950" s="771"/>
      <c r="W2950" s="771"/>
      <c r="X2950" s="772"/>
    </row>
    <row r="2951" spans="1:24" ht="15" customHeight="1">
      <c r="A2951" s="283"/>
      <c r="B2951" s="771" t="s">
        <v>159</v>
      </c>
      <c r="C2951" s="771"/>
      <c r="D2951" s="771" t="str">
        <f>IF('statement of marks'!$G$3="","",'statement of marks'!$G$3)</f>
        <v>6 A</v>
      </c>
      <c r="E2951" s="771"/>
      <c r="F2951" s="774"/>
      <c r="G2951" s="775" t="s">
        <v>160</v>
      </c>
      <c r="H2951" s="775"/>
      <c r="I2951" s="775"/>
      <c r="J2951" s="775">
        <f>IF('statement of marks'!D99="","",'statement of marks'!D99)</f>
        <v>893</v>
      </c>
      <c r="K2951" s="775"/>
      <c r="L2951" s="775"/>
      <c r="M2951" s="776" t="s">
        <v>79</v>
      </c>
      <c r="N2951" s="938"/>
      <c r="O2951" s="775"/>
      <c r="P2951" s="775"/>
      <c r="Q2951" s="775" t="str">
        <f>IF('statement of marks'!F99="","",'statement of marks'!F99)</f>
        <v/>
      </c>
      <c r="R2951" s="775"/>
      <c r="S2951" s="775"/>
      <c r="T2951" s="777"/>
      <c r="U2951" s="778" t="str">
        <f>IF('statement of marks'!$I$3="","",'statement of marks'!$I$3)</f>
        <v>SCHOOL DISE CODE</v>
      </c>
      <c r="V2951" s="779"/>
      <c r="W2951" s="779"/>
      <c r="X2951" s="780"/>
    </row>
    <row r="2952" spans="1:24" ht="15" customHeight="1">
      <c r="A2952" s="283"/>
      <c r="B2952" s="263" t="s">
        <v>172</v>
      </c>
      <c r="C2952" s="264"/>
      <c r="D2952" s="781" t="str">
        <f>IF('statement of marks'!G99="","",'statement of marks'!G99)</f>
        <v/>
      </c>
      <c r="E2952" s="782"/>
      <c r="F2952" s="782"/>
      <c r="G2952" s="834" t="str">
        <f>IF('statement of marks'!H99="","",'statement of marks'!H99)</f>
        <v/>
      </c>
      <c r="H2952" s="834"/>
      <c r="I2952" s="834"/>
      <c r="J2952" s="834"/>
      <c r="K2952" s="834"/>
      <c r="L2952" s="834"/>
      <c r="M2952" s="834"/>
      <c r="N2952" s="834"/>
      <c r="O2952" s="834"/>
      <c r="P2952" s="834"/>
      <c r="Q2952" s="834"/>
      <c r="R2952" s="834"/>
      <c r="S2952" s="834"/>
      <c r="T2952" s="835"/>
      <c r="U2952" s="774" t="str">
        <f>IF('statement of marks'!$J$3="","",'statement of marks'!$J$3)</f>
        <v>08291009401</v>
      </c>
      <c r="V2952" s="784"/>
      <c r="W2952" s="784"/>
      <c r="X2952" s="836"/>
    </row>
    <row r="2953" spans="1:24" ht="15" customHeight="1">
      <c r="A2953" s="283"/>
      <c r="B2953" s="265" t="s">
        <v>161</v>
      </c>
      <c r="C2953" s="266" t="s">
        <v>166</v>
      </c>
      <c r="D2953" s="837" t="s">
        <v>168</v>
      </c>
      <c r="E2953" s="837"/>
      <c r="F2953" s="837"/>
      <c r="G2953" s="837" t="s">
        <v>169</v>
      </c>
      <c r="H2953" s="837"/>
      <c r="I2953" s="837"/>
      <c r="J2953" s="837" t="s">
        <v>170</v>
      </c>
      <c r="K2953" s="837"/>
      <c r="L2953" s="837"/>
      <c r="M2953" s="838" t="s">
        <v>171</v>
      </c>
      <c r="N2953" s="838"/>
      <c r="O2953" s="838"/>
      <c r="P2953" s="838"/>
      <c r="Q2953" s="839" t="s">
        <v>217</v>
      </c>
      <c r="R2953" s="841" t="s">
        <v>91</v>
      </c>
      <c r="S2953" s="841"/>
      <c r="T2953" s="841"/>
      <c r="U2953" s="842"/>
      <c r="V2953" s="783" t="s">
        <v>218</v>
      </c>
      <c r="W2953" s="783"/>
      <c r="X2953" s="831"/>
    </row>
    <row r="2954" spans="1:24" ht="15" customHeight="1">
      <c r="A2954" s="283"/>
      <c r="B2954" s="265"/>
      <c r="C2954" s="266"/>
      <c r="D2954" s="267" t="s">
        <v>219</v>
      </c>
      <c r="E2954" s="267" t="s">
        <v>220</v>
      </c>
      <c r="F2954" s="268" t="s">
        <v>221</v>
      </c>
      <c r="G2954" s="267" t="s">
        <v>219</v>
      </c>
      <c r="H2954" s="267" t="s">
        <v>220</v>
      </c>
      <c r="I2954" s="268" t="s">
        <v>221</v>
      </c>
      <c r="J2954" s="267" t="s">
        <v>219</v>
      </c>
      <c r="K2954" s="267" t="s">
        <v>220</v>
      </c>
      <c r="L2954" s="268" t="s">
        <v>221</v>
      </c>
      <c r="M2954" s="267" t="s">
        <v>219</v>
      </c>
      <c r="N2954" s="943" t="s">
        <v>332</v>
      </c>
      <c r="O2954" s="267" t="s">
        <v>220</v>
      </c>
      <c r="P2954" s="268" t="s">
        <v>221</v>
      </c>
      <c r="Q2954" s="840"/>
      <c r="R2954" s="267" t="s">
        <v>219</v>
      </c>
      <c r="S2954" s="943" t="s">
        <v>332</v>
      </c>
      <c r="T2954" s="267" t="s">
        <v>220</v>
      </c>
      <c r="U2954" s="268" t="s">
        <v>221</v>
      </c>
      <c r="V2954" s="269" t="s">
        <v>26</v>
      </c>
      <c r="W2954" s="270" t="s">
        <v>222</v>
      </c>
      <c r="X2954" s="271" t="s">
        <v>69</v>
      </c>
    </row>
    <row r="2955" spans="1:24" ht="15" customHeight="1">
      <c r="A2955" s="284"/>
      <c r="B2955" s="832" t="s">
        <v>167</v>
      </c>
      <c r="C2955" s="833"/>
      <c r="D2955" s="272">
        <f>IF('statement of marks'!L$6="","",'statement of marks'!L$6)</f>
        <v>5</v>
      </c>
      <c r="E2955" s="272">
        <f>IF('statement of marks'!M$6="","",'statement of marks'!M$6)</f>
        <v>5</v>
      </c>
      <c r="F2955" s="273">
        <f>IF('statement of marks'!N$6="","",'statement of marks'!N$6)</f>
        <v>10</v>
      </c>
      <c r="G2955" s="272">
        <f>IF('statement of marks'!O$6="","",'statement of marks'!O$6)</f>
        <v>5</v>
      </c>
      <c r="H2955" s="272">
        <f>IF('statement of marks'!P$6="","",'statement of marks'!P$6)</f>
        <v>5</v>
      </c>
      <c r="I2955" s="273">
        <f>IF('statement of marks'!Q$6="","",'statement of marks'!Q$6)</f>
        <v>10</v>
      </c>
      <c r="J2955" s="272">
        <f>IF('statement of marks'!R$6="","",'statement of marks'!R$6)</f>
        <v>5</v>
      </c>
      <c r="K2955" s="272">
        <f>IF('statement of marks'!S$6="","",'statement of marks'!S$6)</f>
        <v>5</v>
      </c>
      <c r="L2955" s="273">
        <f>IF('statement of marks'!T$6="","",'statement of marks'!T$6)</f>
        <v>10</v>
      </c>
      <c r="M2955" s="272">
        <f>IF('statement of marks'!V$6="","",'statement of marks'!V$6)</f>
        <v>30</v>
      </c>
      <c r="N2955" s="944">
        <f>IF('statement of marks'!W$6="","",'statement of marks'!W$6)</f>
        <v>30</v>
      </c>
      <c r="O2955" s="272">
        <f>IF('statement of marks'!X$6="","",'statement of marks'!X$6)</f>
        <v>10</v>
      </c>
      <c r="P2955" s="273">
        <f>IF('statement of marks'!Y$6="","",'statement of marks'!Y$6)</f>
        <v>70</v>
      </c>
      <c r="Q2955" s="274">
        <f>IF('statement of marks'!Z$6="","",'statement of marks'!Z$6)</f>
        <v>100</v>
      </c>
      <c r="R2955" s="272">
        <f>IF('statement of marks'!AA$6="","",'statement of marks'!AA$6)</f>
        <v>40</v>
      </c>
      <c r="S2955" s="944">
        <f>IF('statement of marks'!AB$6="","",'statement of marks'!AB$6)</f>
        <v>40</v>
      </c>
      <c r="T2955" s="272">
        <f>IF('statement of marks'!AC$6="","",'statement of marks'!AC$6)</f>
        <v>20</v>
      </c>
      <c r="U2955" s="273">
        <f>IF('statement of marks'!AD$6="","",'statement of marks'!AD$6)</f>
        <v>100</v>
      </c>
      <c r="V2955" s="275">
        <f>IF('statement of marks'!AE$6="","",'statement of marks'!AE$6)</f>
        <v>200</v>
      </c>
      <c r="W2955" s="272" t="str">
        <f>IF('statement of marks'!AF$6="","",'statement of marks'!AF$6)</f>
        <v/>
      </c>
      <c r="X2955" s="276" t="str">
        <f>IF('statement of marks'!AG$6="","",'statement of marks'!AG$6)</f>
        <v/>
      </c>
    </row>
    <row r="2956" spans="1:24" ht="15" customHeight="1">
      <c r="A2956" s="283"/>
      <c r="B2956" s="774" t="str">
        <f>IF('statement of marks'!$L$3="","",'statement of marks'!$L$3)</f>
        <v>HINDI</v>
      </c>
      <c r="C2956" s="784"/>
      <c r="D2956" s="270">
        <f>IF('statement of marks'!L99="","",'statement of marks'!L99)</f>
        <v>5</v>
      </c>
      <c r="E2956" s="270">
        <f>IF('statement of marks'!M99="","",'statement of marks'!M99)</f>
        <v>5</v>
      </c>
      <c r="F2956" s="277">
        <f>IF('statement of marks'!N99="","",'statement of marks'!N99)</f>
        <v>10</v>
      </c>
      <c r="G2956" s="270">
        <f>IF('statement of marks'!O99="","",'statement of marks'!O99)</f>
        <v>5</v>
      </c>
      <c r="H2956" s="270">
        <f>IF('statement of marks'!P99="","",'statement of marks'!P99)</f>
        <v>5</v>
      </c>
      <c r="I2956" s="277">
        <f>IF('statement of marks'!Q99="","",'statement of marks'!Q99)</f>
        <v>10</v>
      </c>
      <c r="J2956" s="270">
        <f>IF('statement of marks'!R99="","",'statement of marks'!R99)</f>
        <v>5</v>
      </c>
      <c r="K2956" s="270">
        <f>IF('statement of marks'!S99="","",'statement of marks'!S99)</f>
        <v>5</v>
      </c>
      <c r="L2956" s="277">
        <f>IF('statement of marks'!T99="","",'statement of marks'!T99)</f>
        <v>10</v>
      </c>
      <c r="M2956" s="270">
        <f>IF('statement of marks'!V99="","",'statement of marks'!V99)</f>
        <v>28</v>
      </c>
      <c r="N2956" s="944">
        <f>IF('statement of marks'!W99="","",'statement of marks'!W99)</f>
        <v>28</v>
      </c>
      <c r="O2956" s="270">
        <f>IF('statement of marks'!X99="","",'statement of marks'!X99)</f>
        <v>8</v>
      </c>
      <c r="P2956" s="277">
        <f>IF('statement of marks'!Y99="","",'statement of marks'!Y99)</f>
        <v>64</v>
      </c>
      <c r="Q2956" s="278">
        <f>IF('statement of marks'!Z99="","",'statement of marks'!Z99)</f>
        <v>94</v>
      </c>
      <c r="R2956" s="270">
        <f>IF('statement of marks'!AA99="","",'statement of marks'!AA99)</f>
        <v>28</v>
      </c>
      <c r="S2956" s="944">
        <f>IF('statement of marks'!AB99="","",'statement of marks'!AB99)</f>
        <v>28</v>
      </c>
      <c r="T2956" s="270">
        <f>IF('statement of marks'!AC99="","",'statement of marks'!AC99)</f>
        <v>20</v>
      </c>
      <c r="U2956" s="277">
        <f>IF('statement of marks'!AD99="","",'statement of marks'!AD99)</f>
        <v>76</v>
      </c>
      <c r="V2956" s="279">
        <f>IF('statement of marks'!AE99="","",'statement of marks'!AE99)</f>
        <v>170</v>
      </c>
      <c r="W2956" s="270">
        <f>IF('statement of marks'!AF99="","",'statement of marks'!AF99)</f>
        <v>85</v>
      </c>
      <c r="X2956" s="271" t="str">
        <f>IF('statement of marks'!AG99="","",'statement of marks'!AG99)</f>
        <v>B</v>
      </c>
    </row>
    <row r="2957" spans="1:24" ht="15" customHeight="1">
      <c r="A2957" s="283"/>
      <c r="B2957" s="774" t="str">
        <f>IF('statement of marks'!$AJ$3="","",'statement of marks'!$AJ$3)</f>
        <v>ENGLISH</v>
      </c>
      <c r="C2957" s="784"/>
      <c r="D2957" s="270">
        <f>IF('statement of marks'!AJ99="","",'statement of marks'!AJ99)</f>
        <v>5</v>
      </c>
      <c r="E2957" s="270">
        <f>IF('statement of marks'!AK99="","",'statement of marks'!AK99)</f>
        <v>5</v>
      </c>
      <c r="F2957" s="277">
        <f>IF('statement of marks'!AL99="","",'statement of marks'!AL99)</f>
        <v>10</v>
      </c>
      <c r="G2957" s="270">
        <f>IF('statement of marks'!AM99="","",'statement of marks'!AM99)</f>
        <v>5</v>
      </c>
      <c r="H2957" s="270">
        <f>IF('statement of marks'!AN99="","",'statement of marks'!AN99)</f>
        <v>5</v>
      </c>
      <c r="I2957" s="277">
        <f>IF('statement of marks'!AO99="","",'statement of marks'!AO99)</f>
        <v>10</v>
      </c>
      <c r="J2957" s="270">
        <f>IF('statement of marks'!AP99="","",'statement of marks'!AP99)</f>
        <v>5</v>
      </c>
      <c r="K2957" s="270">
        <f>IF('statement of marks'!AQ99="","",'statement of marks'!AQ99)</f>
        <v>5</v>
      </c>
      <c r="L2957" s="277">
        <f>IF('statement of marks'!AR99="","",'statement of marks'!AR99)</f>
        <v>10</v>
      </c>
      <c r="M2957" s="270">
        <f>IF('statement of marks'!AT99="","",'statement of marks'!AT99)</f>
        <v>28</v>
      </c>
      <c r="N2957" s="944">
        <f>IF('statement of marks'!AU99="","",'statement of marks'!AU99)</f>
        <v>28</v>
      </c>
      <c r="O2957" s="270">
        <f>IF('statement of marks'!AV99="","",'statement of marks'!AV99)</f>
        <v>8</v>
      </c>
      <c r="P2957" s="277">
        <f>IF('statement of marks'!AW99="","",'statement of marks'!AW99)</f>
        <v>64</v>
      </c>
      <c r="Q2957" s="278">
        <f>IF('statement of marks'!AX99="","",'statement of marks'!AX99)</f>
        <v>94</v>
      </c>
      <c r="R2957" s="270">
        <f>IF('statement of marks'!AY99="","",'statement of marks'!AY99)</f>
        <v>28</v>
      </c>
      <c r="S2957" s="944">
        <f>IF('statement of marks'!AZ99="","",'statement of marks'!AZ99)</f>
        <v>28</v>
      </c>
      <c r="T2957" s="270">
        <f>IF('statement of marks'!BA99="","",'statement of marks'!BA99)</f>
        <v>20</v>
      </c>
      <c r="U2957" s="277">
        <f>IF('statement of marks'!BB99="","",'statement of marks'!BB99)</f>
        <v>76</v>
      </c>
      <c r="V2957" s="279">
        <f>IF('statement of marks'!BC99="","",'statement of marks'!BC99)</f>
        <v>170</v>
      </c>
      <c r="W2957" s="270">
        <f>IF('statement of marks'!BD99="","",'statement of marks'!BD99)</f>
        <v>85</v>
      </c>
      <c r="X2957" s="271" t="str">
        <f>IF('statement of marks'!BE99="","",'statement of marks'!BE99)</f>
        <v>B</v>
      </c>
    </row>
    <row r="2958" spans="1:24" ht="15" customHeight="1">
      <c r="A2958" s="283"/>
      <c r="B2958" s="774" t="str">
        <f>IF('statement of marks'!BH99="s","SANSKRIT",IF('statement of marks'!BH99="u","URDU",IF('statement of marks'!BH99="g","GUJRATI",IF('statement of marks'!BH99="p","PUNJABI",IF('statement of marks'!BH99="sd","fla/kh","THIRD LANGUAGE")))))</f>
        <v>SANSKRIT</v>
      </c>
      <c r="C2958" s="784"/>
      <c r="D2958" s="270">
        <f>IF('statement of marks'!BI99="","",'statement of marks'!BI99)</f>
        <v>5</v>
      </c>
      <c r="E2958" s="270">
        <f>IF('statement of marks'!BJ99="","",'statement of marks'!BJ99)</f>
        <v>5</v>
      </c>
      <c r="F2958" s="277">
        <f>IF('statement of marks'!BK99="","",'statement of marks'!BK99)</f>
        <v>10</v>
      </c>
      <c r="G2958" s="270">
        <f>IF('statement of marks'!BL99="","",'statement of marks'!BL99)</f>
        <v>5</v>
      </c>
      <c r="H2958" s="270">
        <f>IF('statement of marks'!BM99="","",'statement of marks'!BM99)</f>
        <v>5</v>
      </c>
      <c r="I2958" s="277">
        <f>IF('statement of marks'!BN99="","",'statement of marks'!BN99)</f>
        <v>10</v>
      </c>
      <c r="J2958" s="270">
        <f>IF('statement of marks'!BO99="","",'statement of marks'!BO99)</f>
        <v>5</v>
      </c>
      <c r="K2958" s="270">
        <f>IF('statement of marks'!BP99="","",'statement of marks'!BP99)</f>
        <v>5</v>
      </c>
      <c r="L2958" s="277">
        <f>IF('statement of marks'!BQ99="","",'statement of marks'!BQ99)</f>
        <v>10</v>
      </c>
      <c r="M2958" s="270">
        <f>IF('statement of marks'!BS99="","",'statement of marks'!BS99)</f>
        <v>50</v>
      </c>
      <c r="N2958" s="944"/>
      <c r="O2958" s="270">
        <f>IF('statement of marks'!BT99="","",'statement of marks'!BT99)</f>
        <v>20</v>
      </c>
      <c r="P2958" s="277">
        <f>IF('statement of marks'!BU99="","",'statement of marks'!BU99)</f>
        <v>70</v>
      </c>
      <c r="Q2958" s="278">
        <f>IF('statement of marks'!BV99="","",'statement of marks'!BV99)</f>
        <v>100</v>
      </c>
      <c r="R2958" s="270">
        <f>IF('statement of marks'!BW99="","",'statement of marks'!BW99)</f>
        <v>70</v>
      </c>
      <c r="S2958" s="944"/>
      <c r="T2958" s="270">
        <f>IF('statement of marks'!BX99="","",'statement of marks'!BX99)</f>
        <v>30</v>
      </c>
      <c r="U2958" s="277">
        <f>IF('statement of marks'!BY99="","",'statement of marks'!BY99)</f>
        <v>100</v>
      </c>
      <c r="V2958" s="279">
        <f>IF('statement of marks'!BZ99="","",'statement of marks'!BZ99)</f>
        <v>200</v>
      </c>
      <c r="W2958" s="270">
        <f>IF('statement of marks'!CA99="","",'statement of marks'!CA99)</f>
        <v>100</v>
      </c>
      <c r="X2958" s="271" t="str">
        <f>IF('statement of marks'!CB99="","",'statement of marks'!CB99)</f>
        <v>A</v>
      </c>
    </row>
    <row r="2959" spans="1:24" ht="15" customHeight="1">
      <c r="A2959" s="283"/>
      <c r="B2959" s="774" t="str">
        <f>IF('statement of marks'!$CE$3="","",'statement of marks'!$CE$3)</f>
        <v>MATHEMATICS</v>
      </c>
      <c r="C2959" s="784"/>
      <c r="D2959" s="270">
        <f>IF('statement of marks'!CE99="","",'statement of marks'!CE99)</f>
        <v>5</v>
      </c>
      <c r="E2959" s="270">
        <f>IF('statement of marks'!CF99="","",'statement of marks'!CF99)</f>
        <v>5</v>
      </c>
      <c r="F2959" s="277">
        <f>IF('statement of marks'!CG99="","",'statement of marks'!CG99)</f>
        <v>10</v>
      </c>
      <c r="G2959" s="270">
        <f>IF('statement of marks'!CH99="","",'statement of marks'!CH99)</f>
        <v>5</v>
      </c>
      <c r="H2959" s="270">
        <f>IF('statement of marks'!CI99="","",'statement of marks'!CI99)</f>
        <v>5</v>
      </c>
      <c r="I2959" s="277">
        <f>IF('statement of marks'!CJ99="","",'statement of marks'!CJ99)</f>
        <v>10</v>
      </c>
      <c r="J2959" s="270">
        <f>IF('statement of marks'!CK99="","",'statement of marks'!CK99)</f>
        <v>5</v>
      </c>
      <c r="K2959" s="270">
        <f>IF('statement of marks'!CL99="","",'statement of marks'!CL99)</f>
        <v>5</v>
      </c>
      <c r="L2959" s="277">
        <f>IF('statement of marks'!CM99="","",'statement of marks'!CM99)</f>
        <v>10</v>
      </c>
      <c r="M2959" s="270">
        <f>IF('statement of marks'!CO99="","",'statement of marks'!CO99)</f>
        <v>28</v>
      </c>
      <c r="N2959" s="944">
        <f>IF('statement of marks'!CP99="","",'statement of marks'!CP99)</f>
        <v>28</v>
      </c>
      <c r="O2959" s="270">
        <f>IF('statement of marks'!CQ99="","",'statement of marks'!CQ99)</f>
        <v>8</v>
      </c>
      <c r="P2959" s="277">
        <f>IF('statement of marks'!CR99="","",'statement of marks'!CR99)</f>
        <v>64</v>
      </c>
      <c r="Q2959" s="278">
        <f>IF('statement of marks'!CS99="","",'statement of marks'!CS99)</f>
        <v>94</v>
      </c>
      <c r="R2959" s="270">
        <f>IF('statement of marks'!CT99="","",'statement of marks'!CT99)</f>
        <v>28</v>
      </c>
      <c r="S2959" s="944">
        <f>IF('statement of marks'!CU99="","",'statement of marks'!CU99)</f>
        <v>28</v>
      </c>
      <c r="T2959" s="270">
        <f>IF('statement of marks'!CV99="","",'statement of marks'!CV99)</f>
        <v>20</v>
      </c>
      <c r="U2959" s="277">
        <f>IF('statement of marks'!CW99="","",'statement of marks'!CW99)</f>
        <v>76</v>
      </c>
      <c r="V2959" s="279">
        <f>IF('statement of marks'!CX99="","",'statement of marks'!CX99)</f>
        <v>170</v>
      </c>
      <c r="W2959" s="270">
        <f>IF('statement of marks'!CY99="","",'statement of marks'!CY99)</f>
        <v>85</v>
      </c>
      <c r="X2959" s="271" t="str">
        <f>IF('statement of marks'!CZ99="","",'statement of marks'!CZ99)</f>
        <v>B</v>
      </c>
    </row>
    <row r="2960" spans="1:24" ht="15" customHeight="1">
      <c r="A2960" s="283"/>
      <c r="B2960" s="774" t="str">
        <f>IF('statement of marks'!$DC$3="","",'statement of marks'!$DC$3)</f>
        <v>SCIENCE</v>
      </c>
      <c r="C2960" s="784"/>
      <c r="D2960" s="270">
        <f>IF('statement of marks'!DC99="","",'statement of marks'!DC99)</f>
        <v>5</v>
      </c>
      <c r="E2960" s="270">
        <f>IF('statement of marks'!DD99="","",'statement of marks'!DD99)</f>
        <v>5</v>
      </c>
      <c r="F2960" s="277">
        <f>IF('statement of marks'!DE99="","",'statement of marks'!DE99)</f>
        <v>10</v>
      </c>
      <c r="G2960" s="270">
        <f>IF('statement of marks'!DF99="","",'statement of marks'!DF99)</f>
        <v>5</v>
      </c>
      <c r="H2960" s="270">
        <f>IF('statement of marks'!DG99="","",'statement of marks'!DG99)</f>
        <v>5</v>
      </c>
      <c r="I2960" s="277">
        <f>IF('statement of marks'!DH99="","",'statement of marks'!DH99)</f>
        <v>10</v>
      </c>
      <c r="J2960" s="270">
        <f>IF('statement of marks'!DI99="","",'statement of marks'!DI99)</f>
        <v>5</v>
      </c>
      <c r="K2960" s="270">
        <f>IF('statement of marks'!DJ99="","",'statement of marks'!DJ99)</f>
        <v>5</v>
      </c>
      <c r="L2960" s="277">
        <f>IF('statement of marks'!DK99="","",'statement of marks'!DK99)</f>
        <v>10</v>
      </c>
      <c r="M2960" s="270">
        <f>IF('statement of marks'!DM99="","",'statement of marks'!DM99)</f>
        <v>50</v>
      </c>
      <c r="N2960" s="944"/>
      <c r="O2960" s="270">
        <f>IF('statement of marks'!DN99="","",'statement of marks'!DN99)</f>
        <v>20</v>
      </c>
      <c r="P2960" s="277">
        <f>IF('statement of marks'!DO99="","",'statement of marks'!DO99)</f>
        <v>70</v>
      </c>
      <c r="Q2960" s="278">
        <f>IF('statement of marks'!DP99="","",'statement of marks'!DP99)</f>
        <v>100</v>
      </c>
      <c r="R2960" s="270">
        <f>IF('statement of marks'!DQ99="","",'statement of marks'!DQ99)</f>
        <v>70</v>
      </c>
      <c r="S2960" s="944"/>
      <c r="T2960" s="270">
        <f>IF('statement of marks'!DR99="","",'statement of marks'!DR99)</f>
        <v>30</v>
      </c>
      <c r="U2960" s="277">
        <f>IF('statement of marks'!DS99="","",'statement of marks'!DS99)</f>
        <v>100</v>
      </c>
      <c r="V2960" s="279">
        <f>IF('statement of marks'!DT99="","",'statement of marks'!DT99)</f>
        <v>200</v>
      </c>
      <c r="W2960" s="270">
        <f>IF('statement of marks'!DU99="","",'statement of marks'!DU99)</f>
        <v>100</v>
      </c>
      <c r="X2960" s="271" t="str">
        <f>IF('statement of marks'!DV99="","",'statement of marks'!DV99)</f>
        <v>A</v>
      </c>
    </row>
    <row r="2961" spans="1:24" ht="15" customHeight="1">
      <c r="A2961" s="283"/>
      <c r="B2961" s="774" t="str">
        <f>IF('statement of marks'!$DY$3="","",'statement of marks'!$DY$3)</f>
        <v>SOCIAL STUDIES</v>
      </c>
      <c r="C2961" s="784"/>
      <c r="D2961" s="270">
        <f>IF('statement of marks'!DY99="","",'statement of marks'!DY99)</f>
        <v>5</v>
      </c>
      <c r="E2961" s="270">
        <f>IF('statement of marks'!DZ99="","",'statement of marks'!DZ99)</f>
        <v>5</v>
      </c>
      <c r="F2961" s="277">
        <f>IF('statement of marks'!EA99="","",'statement of marks'!EA99)</f>
        <v>10</v>
      </c>
      <c r="G2961" s="270">
        <f>IF('statement of marks'!EB99="","",'statement of marks'!EB99)</f>
        <v>5</v>
      </c>
      <c r="H2961" s="270">
        <f>IF('statement of marks'!EC99="","",'statement of marks'!EC99)</f>
        <v>5</v>
      </c>
      <c r="I2961" s="277">
        <f>IF('statement of marks'!ED99="","",'statement of marks'!ED99)</f>
        <v>10</v>
      </c>
      <c r="J2961" s="270">
        <f>IF('statement of marks'!EE99="","",'statement of marks'!EE99)</f>
        <v>5</v>
      </c>
      <c r="K2961" s="270">
        <f>IF('statement of marks'!EF99="","",'statement of marks'!EF99)</f>
        <v>5</v>
      </c>
      <c r="L2961" s="277">
        <f>IF('statement of marks'!EG99="","",'statement of marks'!EG99)</f>
        <v>10</v>
      </c>
      <c r="M2961" s="270">
        <f>IF('statement of marks'!EI99="","",'statement of marks'!EI99)</f>
        <v>50</v>
      </c>
      <c r="N2961" s="944"/>
      <c r="O2961" s="270">
        <f>IF('statement of marks'!EJ99="","",'statement of marks'!EJ99)</f>
        <v>20</v>
      </c>
      <c r="P2961" s="277">
        <f>IF('statement of marks'!EK99="","",'statement of marks'!EK99)</f>
        <v>70</v>
      </c>
      <c r="Q2961" s="278">
        <f>IF('statement of marks'!EL99="","",'statement of marks'!EL99)</f>
        <v>100</v>
      </c>
      <c r="R2961" s="270">
        <f>IF('statement of marks'!EM99="","",'statement of marks'!EM99)</f>
        <v>70</v>
      </c>
      <c r="S2961" s="944"/>
      <c r="T2961" s="270">
        <f>IF('statement of marks'!EN99="","",'statement of marks'!EN99)</f>
        <v>30</v>
      </c>
      <c r="U2961" s="277">
        <f>IF('statement of marks'!EO99="","",'statement of marks'!EO99)</f>
        <v>100</v>
      </c>
      <c r="V2961" s="279">
        <f>IF('statement of marks'!EP99="","",'statement of marks'!EP99)</f>
        <v>200</v>
      </c>
      <c r="W2961" s="270">
        <f>IF('statement of marks'!EQ99="","",'statement of marks'!EQ99)</f>
        <v>100</v>
      </c>
      <c r="X2961" s="271" t="str">
        <f>IF('statement of marks'!ER99="","",'statement of marks'!ER99)</f>
        <v>A</v>
      </c>
    </row>
    <row r="2962" spans="1:24" ht="15" customHeight="1">
      <c r="A2962" s="283"/>
      <c r="B2962" s="774" t="s">
        <v>173</v>
      </c>
      <c r="C2962" s="784"/>
      <c r="D2962" s="792" t="s">
        <v>168</v>
      </c>
      <c r="E2962" s="792"/>
      <c r="F2962" s="792"/>
      <c r="G2962" s="792" t="s">
        <v>169</v>
      </c>
      <c r="H2962" s="792"/>
      <c r="I2962" s="792"/>
      <c r="J2962" s="792" t="s">
        <v>178</v>
      </c>
      <c r="K2962" s="792"/>
      <c r="L2962" s="792"/>
      <c r="M2962" s="792" t="s">
        <v>170</v>
      </c>
      <c r="N2962" s="792"/>
      <c r="O2962" s="792"/>
      <c r="P2962" s="792"/>
      <c r="Q2962" s="792" t="s">
        <v>223</v>
      </c>
      <c r="R2962" s="792"/>
      <c r="S2962" s="792"/>
      <c r="T2962" s="792"/>
      <c r="U2962" s="280"/>
      <c r="V2962" s="792" t="s">
        <v>218</v>
      </c>
      <c r="W2962" s="792"/>
      <c r="X2962" s="827"/>
    </row>
    <row r="2963" spans="1:24" ht="15" customHeight="1">
      <c r="A2963" s="284"/>
      <c r="B2963" s="828" t="s">
        <v>167</v>
      </c>
      <c r="C2963" s="829"/>
      <c r="D2963" s="830">
        <f>IF('statement of marks'!EU$6="","",'statement of marks'!EU$6)</f>
        <v>20</v>
      </c>
      <c r="E2963" s="830"/>
      <c r="F2963" s="830"/>
      <c r="G2963" s="830">
        <f>IF('statement of marks'!EV$6="","",'statement of marks'!EV$6)</f>
        <v>20</v>
      </c>
      <c r="H2963" s="830"/>
      <c r="I2963" s="830"/>
      <c r="J2963" s="830">
        <f>IF('statement of marks'!EX$6="","",'statement of marks'!EX$6)</f>
        <v>20</v>
      </c>
      <c r="K2963" s="830"/>
      <c r="L2963" s="830"/>
      <c r="M2963" s="830">
        <f>IF('statement of marks'!EW$6="","",'statement of marks'!EW$6)</f>
        <v>20</v>
      </c>
      <c r="N2963" s="830"/>
      <c r="O2963" s="830"/>
      <c r="P2963" s="830"/>
      <c r="Q2963" s="830">
        <f>IF('statement of marks'!EY$6="","",'statement of marks'!EY$6)</f>
        <v>20</v>
      </c>
      <c r="R2963" s="830"/>
      <c r="S2963" s="830"/>
      <c r="T2963" s="830"/>
      <c r="U2963" s="289"/>
      <c r="V2963" s="272">
        <f>IF('statement of marks'!EZ$6="","",'statement of marks'!EZ$6)</f>
        <v>100</v>
      </c>
      <c r="W2963" s="272" t="s">
        <v>222</v>
      </c>
      <c r="X2963" s="276" t="s">
        <v>69</v>
      </c>
    </row>
    <row r="2964" spans="1:24" ht="15" customHeight="1">
      <c r="A2964" s="283"/>
      <c r="B2964" s="774" t="str">
        <f>IF('statement of marks'!$EU$3="","",'statement of marks'!$EU$3)</f>
        <v>WORK EXPERIENCE</v>
      </c>
      <c r="C2964" s="784"/>
      <c r="D2964" s="783">
        <f>IF('statement of marks'!EU99="","",'statement of marks'!EU99)</f>
        <v>20</v>
      </c>
      <c r="E2964" s="783"/>
      <c r="F2964" s="783"/>
      <c r="G2964" s="783">
        <f>IF('statement of marks'!EV99="","",'statement of marks'!EV99)</f>
        <v>20</v>
      </c>
      <c r="H2964" s="783"/>
      <c r="I2964" s="783"/>
      <c r="J2964" s="783">
        <f>IF('statement of marks'!EX99="","",'statement of marks'!EX99)</f>
        <v>20</v>
      </c>
      <c r="K2964" s="783"/>
      <c r="L2964" s="783"/>
      <c r="M2964" s="783">
        <f>IF('statement of marks'!EW99="","",'statement of marks'!EW99)</f>
        <v>20</v>
      </c>
      <c r="N2964" s="783"/>
      <c r="O2964" s="783"/>
      <c r="P2964" s="783"/>
      <c r="Q2964" s="783">
        <f>IF('statement of marks'!EY99="","",'statement of marks'!EY99)</f>
        <v>20</v>
      </c>
      <c r="R2964" s="783"/>
      <c r="S2964" s="783"/>
      <c r="T2964" s="783"/>
      <c r="U2964" s="280"/>
      <c r="V2964" s="280">
        <f>IF('statement of marks'!EZ99="","",'statement of marks'!EZ99)</f>
        <v>100</v>
      </c>
      <c r="W2964" s="280">
        <f>IF('statement of marks'!FA99="","",'statement of marks'!FA99)</f>
        <v>100</v>
      </c>
      <c r="X2964" s="281" t="str">
        <f>IF('statement of marks'!FB99="","",'statement of marks'!FB99)</f>
        <v>A</v>
      </c>
    </row>
    <row r="2965" spans="1:24" ht="15" customHeight="1">
      <c r="A2965" s="283"/>
      <c r="B2965" s="774" t="str">
        <f>IF('statement of marks'!$FE$3="","",'statement of marks'!$FE$3)</f>
        <v>ART EDUCATION</v>
      </c>
      <c r="C2965" s="784"/>
      <c r="D2965" s="783">
        <f>IF('statement of marks'!FE99="","",'statement of marks'!FE99)</f>
        <v>20</v>
      </c>
      <c r="E2965" s="783"/>
      <c r="F2965" s="783"/>
      <c r="G2965" s="783">
        <f>IF('statement of marks'!FF99="","",'statement of marks'!FF99)</f>
        <v>20</v>
      </c>
      <c r="H2965" s="783"/>
      <c r="I2965" s="783"/>
      <c r="J2965" s="783">
        <f>IF('statement of marks'!FH99="","",'statement of marks'!FH99)</f>
        <v>20</v>
      </c>
      <c r="K2965" s="783"/>
      <c r="L2965" s="783"/>
      <c r="M2965" s="783">
        <f>IF('statement of marks'!FG99="","",'statement of marks'!FG99)</f>
        <v>20</v>
      </c>
      <c r="N2965" s="783"/>
      <c r="O2965" s="783"/>
      <c r="P2965" s="783"/>
      <c r="Q2965" s="783">
        <f>IF('statement of marks'!FI99="","",'statement of marks'!FI99)</f>
        <v>20</v>
      </c>
      <c r="R2965" s="783"/>
      <c r="S2965" s="783"/>
      <c r="T2965" s="783"/>
      <c r="U2965" s="280"/>
      <c r="V2965" s="280">
        <f>IF('statement of marks'!FJ99="","",'statement of marks'!FJ99)</f>
        <v>100</v>
      </c>
      <c r="W2965" s="280">
        <f>IF('statement of marks'!FK99="","",'statement of marks'!FK99)</f>
        <v>100</v>
      </c>
      <c r="X2965" s="281" t="str">
        <f>IF('statement of marks'!FL99="","",'statement of marks'!FL99)</f>
        <v>A</v>
      </c>
    </row>
    <row r="2966" spans="1:24" ht="15" customHeight="1">
      <c r="A2966" s="283"/>
      <c r="B2966" s="774" t="str">
        <f>IF('statement of marks'!$FO$3="","",'statement of marks'!$FO$3)</f>
        <v>PHYSICIAL EDUCATION</v>
      </c>
      <c r="C2966" s="784"/>
      <c r="D2966" s="783">
        <f>IF('statement of marks'!FO99="","",'statement of marks'!FO99)</f>
        <v>20</v>
      </c>
      <c r="E2966" s="783"/>
      <c r="F2966" s="783"/>
      <c r="G2966" s="783">
        <f>IF('statement of marks'!FP99="","",'statement of marks'!FP99)</f>
        <v>20</v>
      </c>
      <c r="H2966" s="783"/>
      <c r="I2966" s="783"/>
      <c r="J2966" s="783">
        <f>IF('statement of marks'!FR99="","",'statement of marks'!FR99)</f>
        <v>20</v>
      </c>
      <c r="K2966" s="783"/>
      <c r="L2966" s="783"/>
      <c r="M2966" s="783">
        <f>IF('statement of marks'!FQ99="","",'statement of marks'!FQ99)</f>
        <v>20</v>
      </c>
      <c r="N2966" s="783"/>
      <c r="O2966" s="783"/>
      <c r="P2966" s="783"/>
      <c r="Q2966" s="783">
        <f>IF('statement of marks'!FS99="","",'statement of marks'!FS99)</f>
        <v>20</v>
      </c>
      <c r="R2966" s="783"/>
      <c r="S2966" s="783"/>
      <c r="T2966" s="783"/>
      <c r="U2966" s="280"/>
      <c r="V2966" s="280">
        <f>IF('statement of marks'!FT99="","",'statement of marks'!FT99)</f>
        <v>100</v>
      </c>
      <c r="W2966" s="280">
        <f>IF('statement of marks'!FU99="","",'statement of marks'!FU99)</f>
        <v>100</v>
      </c>
      <c r="X2966" s="281" t="str">
        <f>IF('statement of marks'!FV99="","",'statement of marks'!FV99)</f>
        <v>A</v>
      </c>
    </row>
    <row r="2967" spans="1:24" ht="15" customHeight="1">
      <c r="A2967" s="283"/>
      <c r="B2967" s="771" t="s">
        <v>174</v>
      </c>
      <c r="C2967" s="774"/>
      <c r="D2967" s="792" t="str">
        <f>details!$DZ$3</f>
        <v>AUGUST</v>
      </c>
      <c r="E2967" s="792"/>
      <c r="F2967" s="792"/>
      <c r="G2967" s="792" t="str">
        <f>details!$ED$3</f>
        <v>OCTOBER</v>
      </c>
      <c r="H2967" s="792"/>
      <c r="I2967" s="792"/>
      <c r="J2967" s="792" t="str">
        <f>details!$EL$3</f>
        <v>FEBURARY</v>
      </c>
      <c r="K2967" s="792"/>
      <c r="L2967" s="792"/>
      <c r="M2967" s="792" t="str">
        <f>details!$EH$3</f>
        <v>DECEMBER</v>
      </c>
      <c r="N2967" s="792"/>
      <c r="O2967" s="792"/>
      <c r="P2967" s="792"/>
      <c r="Q2967" s="792" t="str">
        <f>details!$EP$3</f>
        <v>GRAND TOAL</v>
      </c>
      <c r="R2967" s="792"/>
      <c r="S2967" s="792"/>
      <c r="T2967" s="792"/>
      <c r="U2967" s="759" t="s">
        <v>119</v>
      </c>
      <c r="V2967" s="760"/>
      <c r="W2967" s="760"/>
      <c r="X2967" s="761"/>
    </row>
    <row r="2968" spans="1:24" ht="15" customHeight="1">
      <c r="A2968" s="283"/>
      <c r="B2968" s="774" t="s">
        <v>176</v>
      </c>
      <c r="C2968" s="784"/>
      <c r="D2968" s="826" t="str">
        <f>IF(details!EA99="","",details!EA99)</f>
        <v/>
      </c>
      <c r="E2968" s="826"/>
      <c r="F2968" s="826"/>
      <c r="G2968" s="826" t="str">
        <f>IF(details!EE99="","",details!EE99)</f>
        <v/>
      </c>
      <c r="H2968" s="826"/>
      <c r="I2968" s="826"/>
      <c r="J2968" s="826" t="str">
        <f>IF(details!EM99="","",details!EM99)</f>
        <v/>
      </c>
      <c r="K2968" s="826"/>
      <c r="L2968" s="826"/>
      <c r="M2968" s="826" t="str">
        <f>IF(details!EI99="","",details!EI99)</f>
        <v/>
      </c>
      <c r="N2968" s="826"/>
      <c r="O2968" s="826"/>
      <c r="P2968" s="826"/>
      <c r="Q2968" s="826" t="str">
        <f>IF(details!EQ99="","",details!EQ99)</f>
        <v/>
      </c>
      <c r="R2968" s="826"/>
      <c r="S2968" s="826"/>
      <c r="T2968" s="826"/>
      <c r="U2968" s="762">
        <f>'statement of marks'!$HL$108</f>
        <v>45046</v>
      </c>
      <c r="V2968" s="763"/>
      <c r="W2968" s="763"/>
      <c r="X2968" s="764"/>
    </row>
    <row r="2969" spans="1:24" ht="15" customHeight="1">
      <c r="A2969" s="283"/>
      <c r="B2969" s="823" t="s">
        <v>175</v>
      </c>
      <c r="C2969" s="824"/>
      <c r="D2969" s="825" t="str">
        <f>IF(details!DZ99="","",details!DZ99)</f>
        <v/>
      </c>
      <c r="E2969" s="825"/>
      <c r="F2969" s="825"/>
      <c r="G2969" s="825" t="str">
        <f>IF(details!ED99="","",details!ED99)</f>
        <v/>
      </c>
      <c r="H2969" s="825"/>
      <c r="I2969" s="825"/>
      <c r="J2969" s="825" t="str">
        <f>IF(details!EL99="","",details!EL99)</f>
        <v/>
      </c>
      <c r="K2969" s="825"/>
      <c r="L2969" s="825"/>
      <c r="M2969" s="825" t="str">
        <f>IF(details!EH99="","",details!EH99)</f>
        <v/>
      </c>
      <c r="N2969" s="825"/>
      <c r="O2969" s="825"/>
      <c r="P2969" s="825"/>
      <c r="Q2969" s="825" t="str">
        <f>IF(details!EP99="","",details!EP99)</f>
        <v/>
      </c>
      <c r="R2969" s="825"/>
      <c r="S2969" s="825"/>
      <c r="T2969" s="825"/>
      <c r="U2969" s="759"/>
      <c r="V2969" s="760"/>
      <c r="W2969" s="760"/>
      <c r="X2969" s="761"/>
    </row>
    <row r="2970" spans="1:24" ht="15" customHeight="1">
      <c r="A2970" s="816"/>
      <c r="B2970" s="818" t="s">
        <v>235</v>
      </c>
      <c r="C2970" s="819"/>
      <c r="D2970" s="813" t="s">
        <v>190</v>
      </c>
      <c r="E2970" s="813"/>
      <c r="F2970" s="813"/>
      <c r="G2970" s="813" t="s">
        <v>191</v>
      </c>
      <c r="H2970" s="813"/>
      <c r="I2970" s="813"/>
      <c r="J2970" s="813" t="s">
        <v>148</v>
      </c>
      <c r="K2970" s="813"/>
      <c r="L2970" s="813"/>
      <c r="M2970" s="813" t="s">
        <v>224</v>
      </c>
      <c r="N2970" s="813"/>
      <c r="O2970" s="813"/>
      <c r="P2970" s="813"/>
      <c r="Q2970" s="822" t="s">
        <v>196</v>
      </c>
      <c r="R2970" s="822"/>
      <c r="S2970" s="822"/>
      <c r="T2970" s="822"/>
      <c r="U2970" s="813" t="s">
        <v>233</v>
      </c>
      <c r="V2970" s="813"/>
      <c r="W2970" s="813"/>
      <c r="X2970" s="815"/>
    </row>
    <row r="2971" spans="1:24" ht="15" customHeight="1">
      <c r="A2971" s="817"/>
      <c r="B2971" s="820"/>
      <c r="C2971" s="821"/>
      <c r="D2971" s="813">
        <f>'statement of marks'!HJ99</f>
        <v>1200</v>
      </c>
      <c r="E2971" s="813"/>
      <c r="F2971" s="813"/>
      <c r="G2971" s="813">
        <f>'statement of marks'!HK99</f>
        <v>1110</v>
      </c>
      <c r="H2971" s="813"/>
      <c r="I2971" s="813"/>
      <c r="J2971" s="814">
        <f>'statement of marks'!HL99</f>
        <v>92.5</v>
      </c>
      <c r="K2971" s="814"/>
      <c r="L2971" s="814"/>
      <c r="M2971" s="813" t="str">
        <f>'statement of marks'!HO99</f>
        <v>A</v>
      </c>
      <c r="N2971" s="813"/>
      <c r="O2971" s="813"/>
      <c r="P2971" s="813"/>
      <c r="Q2971" s="813">
        <f>'statement of marks'!HN99</f>
        <v>6</v>
      </c>
      <c r="R2971" s="813"/>
      <c r="S2971" s="813"/>
      <c r="T2971" s="813"/>
      <c r="U2971" s="813" t="str">
        <f>'statement of marks'!HI99</f>
        <v>PASSED</v>
      </c>
      <c r="V2971" s="813"/>
      <c r="W2971" s="813"/>
      <c r="X2971" s="815"/>
    </row>
    <row r="2972" spans="1:24" ht="15" customHeight="1">
      <c r="A2972" s="283"/>
      <c r="B2972" s="811" t="s">
        <v>177</v>
      </c>
      <c r="C2972" s="812"/>
      <c r="D2972" s="792"/>
      <c r="E2972" s="792"/>
      <c r="F2972" s="792"/>
      <c r="G2972" s="792"/>
      <c r="H2972" s="792"/>
      <c r="I2972" s="792"/>
      <c r="J2972" s="792"/>
      <c r="K2972" s="792"/>
      <c r="L2972" s="792"/>
      <c r="M2972" s="792"/>
      <c r="N2972" s="792"/>
      <c r="O2972" s="792"/>
      <c r="P2972" s="792"/>
      <c r="Q2972" s="792"/>
      <c r="R2972" s="792"/>
      <c r="S2972" s="792"/>
      <c r="T2972" s="792"/>
      <c r="U2972" s="793"/>
      <c r="V2972" s="794"/>
      <c r="W2972" s="794"/>
      <c r="X2972" s="804"/>
    </row>
    <row r="2973" spans="1:24" ht="15" customHeight="1">
      <c r="A2973" s="283"/>
      <c r="B2973" s="809" t="s">
        <v>162</v>
      </c>
      <c r="C2973" s="810"/>
      <c r="D2973" s="792"/>
      <c r="E2973" s="792"/>
      <c r="F2973" s="792"/>
      <c r="G2973" s="792"/>
      <c r="H2973" s="792"/>
      <c r="I2973" s="792"/>
      <c r="J2973" s="792"/>
      <c r="K2973" s="792"/>
      <c r="L2973" s="792"/>
      <c r="M2973" s="792"/>
      <c r="N2973" s="792"/>
      <c r="O2973" s="792"/>
      <c r="P2973" s="792"/>
      <c r="Q2973" s="792"/>
      <c r="R2973" s="792"/>
      <c r="S2973" s="792"/>
      <c r="T2973" s="792"/>
      <c r="U2973" s="796"/>
      <c r="V2973" s="797"/>
      <c r="W2973" s="797"/>
      <c r="X2973" s="805"/>
    </row>
    <row r="2974" spans="1:24" ht="15" customHeight="1">
      <c r="A2974" s="283"/>
      <c r="B2974" s="811" t="s">
        <v>163</v>
      </c>
      <c r="C2974" s="812"/>
      <c r="D2974" s="792"/>
      <c r="E2974" s="792"/>
      <c r="F2974" s="792"/>
      <c r="G2974" s="792"/>
      <c r="H2974" s="792"/>
      <c r="I2974" s="792"/>
      <c r="J2974" s="792"/>
      <c r="K2974" s="792"/>
      <c r="L2974" s="792"/>
      <c r="M2974" s="792"/>
      <c r="N2974" s="792"/>
      <c r="O2974" s="792"/>
      <c r="P2974" s="792"/>
      <c r="Q2974" s="793" t="s">
        <v>225</v>
      </c>
      <c r="R2974" s="794"/>
      <c r="S2974" s="794"/>
      <c r="T2974" s="795"/>
      <c r="U2974" s="806"/>
      <c r="V2974" s="807"/>
      <c r="W2974" s="807"/>
      <c r="X2974" s="808"/>
    </row>
    <row r="2975" spans="1:24" ht="15" customHeight="1">
      <c r="A2975" s="283"/>
      <c r="B2975" s="802" t="s">
        <v>164</v>
      </c>
      <c r="C2975" s="803"/>
      <c r="D2975" s="792"/>
      <c r="E2975" s="792"/>
      <c r="F2975" s="792"/>
      <c r="G2975" s="792"/>
      <c r="H2975" s="792"/>
      <c r="I2975" s="792"/>
      <c r="J2975" s="792"/>
      <c r="K2975" s="792"/>
      <c r="L2975" s="792"/>
      <c r="M2975" s="792"/>
      <c r="N2975" s="792"/>
      <c r="O2975" s="792"/>
      <c r="P2975" s="792"/>
      <c r="Q2975" s="796"/>
      <c r="R2975" s="797"/>
      <c r="S2975" s="797"/>
      <c r="T2975" s="798"/>
      <c r="U2975" s="785" t="s">
        <v>164</v>
      </c>
      <c r="V2975" s="785"/>
      <c r="W2975" s="785"/>
      <c r="X2975" s="786"/>
    </row>
    <row r="2976" spans="1:24" ht="15" customHeight="1" thickBot="1">
      <c r="A2976" s="282"/>
      <c r="B2976" s="787" t="s">
        <v>226</v>
      </c>
      <c r="C2976" s="788"/>
      <c r="D2976" s="789"/>
      <c r="E2976" s="789"/>
      <c r="F2976" s="789"/>
      <c r="G2976" s="789"/>
      <c r="H2976" s="789"/>
      <c r="I2976" s="789"/>
      <c r="J2976" s="789"/>
      <c r="K2976" s="789"/>
      <c r="L2976" s="789"/>
      <c r="M2976" s="789"/>
      <c r="N2976" s="789"/>
      <c r="O2976" s="789"/>
      <c r="P2976" s="789"/>
      <c r="Q2976" s="799"/>
      <c r="R2976" s="800"/>
      <c r="S2976" s="800"/>
      <c r="T2976" s="801"/>
      <c r="U2976" s="790" t="s">
        <v>180</v>
      </c>
      <c r="V2976" s="790"/>
      <c r="W2976" s="790"/>
      <c r="X2976" s="791"/>
    </row>
    <row r="2977" spans="1:24" ht="15" customHeight="1">
      <c r="A2977" s="285"/>
      <c r="B2977" s="765" t="s">
        <v>179</v>
      </c>
      <c r="C2977" s="766"/>
      <c r="D2977" s="766"/>
      <c r="E2977" s="766"/>
      <c r="F2977" s="766"/>
      <c r="G2977" s="766"/>
      <c r="H2977" s="766"/>
      <c r="I2977" s="766"/>
      <c r="J2977" s="766"/>
      <c r="K2977" s="766"/>
      <c r="L2977" s="766"/>
      <c r="M2977" s="766"/>
      <c r="N2977" s="766"/>
      <c r="O2977" s="766"/>
      <c r="P2977" s="766"/>
      <c r="Q2977" s="766"/>
      <c r="R2977" s="766"/>
      <c r="S2977" s="766"/>
      <c r="T2977" s="766"/>
      <c r="U2977" s="766"/>
      <c r="V2977" s="766"/>
      <c r="W2977" s="766"/>
      <c r="X2977" s="767"/>
    </row>
    <row r="2978" spans="1:24" ht="15" customHeight="1">
      <c r="A2978" s="283"/>
      <c r="B2978" s="768" t="str">
        <f>IF('statement of marks'!$A$1="","",'statement of marks'!$A$1)</f>
        <v>GOVT. HR. SEC. SCHOOL, MARJEEVI, NIMBAHERA</v>
      </c>
      <c r="C2978" s="769"/>
      <c r="D2978" s="769"/>
      <c r="E2978" s="769"/>
      <c r="F2978" s="769"/>
      <c r="G2978" s="769"/>
      <c r="H2978" s="769"/>
      <c r="I2978" s="769"/>
      <c r="J2978" s="769"/>
      <c r="K2978" s="769"/>
      <c r="L2978" s="769"/>
      <c r="M2978" s="769"/>
      <c r="N2978" s="769"/>
      <c r="O2978" s="769"/>
      <c r="P2978" s="769"/>
      <c r="Q2978" s="769"/>
      <c r="R2978" s="769"/>
      <c r="S2978" s="769"/>
      <c r="T2978" s="769"/>
      <c r="U2978" s="769"/>
      <c r="V2978" s="769"/>
      <c r="W2978" s="769"/>
      <c r="X2978" s="770"/>
    </row>
    <row r="2979" spans="1:24" ht="15" customHeight="1">
      <c r="A2979" s="283"/>
      <c r="B2979" s="771" t="s">
        <v>118</v>
      </c>
      <c r="C2979" s="771"/>
      <c r="D2979" s="771" t="str">
        <f>IF('statement of marks'!$H$3="","",'statement of marks'!$H$3)</f>
        <v>2022-23</v>
      </c>
      <c r="E2979" s="771"/>
      <c r="F2979" s="771"/>
      <c r="G2979" s="771"/>
      <c r="H2979" s="771"/>
      <c r="I2979" s="771"/>
      <c r="J2979" s="771"/>
      <c r="K2979" s="771"/>
      <c r="L2979" s="771"/>
      <c r="M2979" s="771"/>
      <c r="N2979" s="771"/>
      <c r="O2979" s="771"/>
      <c r="P2979" s="771"/>
      <c r="Q2979" s="771"/>
      <c r="R2979" s="771"/>
      <c r="S2979" s="771"/>
      <c r="T2979" s="771"/>
      <c r="U2979" s="771"/>
      <c r="V2979" s="771"/>
      <c r="W2979" s="771"/>
      <c r="X2979" s="772"/>
    </row>
    <row r="2980" spans="1:24" ht="15" customHeight="1">
      <c r="A2980" s="283"/>
      <c r="B2980" s="771" t="s">
        <v>158</v>
      </c>
      <c r="C2980" s="771"/>
      <c r="D2980" s="771" t="str">
        <f>IF('statement of marks'!I100="","",'statement of marks'!I100)</f>
        <v>A94</v>
      </c>
      <c r="E2980" s="771"/>
      <c r="F2980" s="771"/>
      <c r="G2980" s="771"/>
      <c r="H2980" s="771"/>
      <c r="I2980" s="771"/>
      <c r="J2980" s="771"/>
      <c r="K2980" s="771"/>
      <c r="L2980" s="771"/>
      <c r="M2980" s="771"/>
      <c r="N2980" s="771"/>
      <c r="O2980" s="771"/>
      <c r="P2980" s="771"/>
      <c r="Q2980" s="771"/>
      <c r="R2980" s="771"/>
      <c r="S2980" s="771"/>
      <c r="T2980" s="771"/>
      <c r="U2980" s="771"/>
      <c r="V2980" s="771"/>
      <c r="W2980" s="771"/>
      <c r="X2980" s="772"/>
    </row>
    <row r="2981" spans="1:24" ht="15" customHeight="1">
      <c r="A2981" s="283"/>
      <c r="B2981" s="771" t="s">
        <v>20</v>
      </c>
      <c r="C2981" s="771"/>
      <c r="D2981" s="771" t="str">
        <f>IF('statement of marks'!J100="","",'statement of marks'!J100)</f>
        <v>B94</v>
      </c>
      <c r="E2981" s="771"/>
      <c r="F2981" s="771"/>
      <c r="G2981" s="771"/>
      <c r="H2981" s="771"/>
      <c r="I2981" s="771"/>
      <c r="J2981" s="771"/>
      <c r="K2981" s="771"/>
      <c r="L2981" s="771"/>
      <c r="M2981" s="771"/>
      <c r="N2981" s="771"/>
      <c r="O2981" s="771"/>
      <c r="P2981" s="771"/>
      <c r="Q2981" s="771"/>
      <c r="R2981" s="771"/>
      <c r="S2981" s="771"/>
      <c r="T2981" s="771"/>
      <c r="U2981" s="771"/>
      <c r="V2981" s="771"/>
      <c r="W2981" s="771"/>
      <c r="X2981" s="772"/>
    </row>
    <row r="2982" spans="1:24" ht="15" customHeight="1">
      <c r="A2982" s="283"/>
      <c r="B2982" s="773" t="s">
        <v>21</v>
      </c>
      <c r="C2982" s="773"/>
      <c r="D2982" s="773" t="str">
        <f>IF('statement of marks'!K100="","",'statement of marks'!K100)</f>
        <v>C94</v>
      </c>
      <c r="E2982" s="773"/>
      <c r="F2982" s="773"/>
      <c r="G2982" s="771"/>
      <c r="H2982" s="771"/>
      <c r="I2982" s="771"/>
      <c r="J2982" s="771"/>
      <c r="K2982" s="771"/>
      <c r="L2982" s="771"/>
      <c r="M2982" s="771"/>
      <c r="N2982" s="771"/>
      <c r="O2982" s="771"/>
      <c r="P2982" s="771"/>
      <c r="Q2982" s="771"/>
      <c r="R2982" s="771"/>
      <c r="S2982" s="771"/>
      <c r="T2982" s="771"/>
      <c r="U2982" s="771"/>
      <c r="V2982" s="771"/>
      <c r="W2982" s="771"/>
      <c r="X2982" s="772"/>
    </row>
    <row r="2983" spans="1:24" ht="15" customHeight="1">
      <c r="A2983" s="283"/>
      <c r="B2983" s="771" t="s">
        <v>159</v>
      </c>
      <c r="C2983" s="771"/>
      <c r="D2983" s="771" t="str">
        <f>IF('statement of marks'!$G$3="","",'statement of marks'!$G$3)</f>
        <v>6 A</v>
      </c>
      <c r="E2983" s="771"/>
      <c r="F2983" s="774"/>
      <c r="G2983" s="775" t="s">
        <v>160</v>
      </c>
      <c r="H2983" s="775"/>
      <c r="I2983" s="775"/>
      <c r="J2983" s="775">
        <f>IF('statement of marks'!D100="","",'statement of marks'!D100)</f>
        <v>894</v>
      </c>
      <c r="K2983" s="775"/>
      <c r="L2983" s="775"/>
      <c r="M2983" s="776" t="s">
        <v>79</v>
      </c>
      <c r="N2983" s="938"/>
      <c r="O2983" s="775"/>
      <c r="P2983" s="775"/>
      <c r="Q2983" s="775" t="str">
        <f>IF('statement of marks'!F100="","",'statement of marks'!F100)</f>
        <v/>
      </c>
      <c r="R2983" s="775"/>
      <c r="S2983" s="775"/>
      <c r="T2983" s="777"/>
      <c r="U2983" s="778" t="str">
        <f>IF('statement of marks'!$I$3="","",'statement of marks'!$I$3)</f>
        <v>SCHOOL DISE CODE</v>
      </c>
      <c r="V2983" s="779"/>
      <c r="W2983" s="779"/>
      <c r="X2983" s="780"/>
    </row>
    <row r="2984" spans="1:24" ht="15" customHeight="1">
      <c r="A2984" s="283"/>
      <c r="B2984" s="263" t="s">
        <v>172</v>
      </c>
      <c r="C2984" s="264"/>
      <c r="D2984" s="781" t="str">
        <f>IF('statement of marks'!G100="","",'statement of marks'!G100)</f>
        <v/>
      </c>
      <c r="E2984" s="782"/>
      <c r="F2984" s="782"/>
      <c r="G2984" s="834" t="str">
        <f>IF('statement of marks'!H100="","",'statement of marks'!H100)</f>
        <v/>
      </c>
      <c r="H2984" s="834"/>
      <c r="I2984" s="834"/>
      <c r="J2984" s="834"/>
      <c r="K2984" s="834"/>
      <c r="L2984" s="834"/>
      <c r="M2984" s="834"/>
      <c r="N2984" s="834"/>
      <c r="O2984" s="834"/>
      <c r="P2984" s="834"/>
      <c r="Q2984" s="834"/>
      <c r="R2984" s="834"/>
      <c r="S2984" s="834"/>
      <c r="T2984" s="835"/>
      <c r="U2984" s="774" t="str">
        <f>IF('statement of marks'!$J$3="","",'statement of marks'!$J$3)</f>
        <v>08291009401</v>
      </c>
      <c r="V2984" s="784"/>
      <c r="W2984" s="784"/>
      <c r="X2984" s="836"/>
    </row>
    <row r="2985" spans="1:24" ht="15" customHeight="1">
      <c r="A2985" s="283"/>
      <c r="B2985" s="265" t="s">
        <v>161</v>
      </c>
      <c r="C2985" s="266" t="s">
        <v>166</v>
      </c>
      <c r="D2985" s="837" t="s">
        <v>168</v>
      </c>
      <c r="E2985" s="837"/>
      <c r="F2985" s="837"/>
      <c r="G2985" s="837" t="s">
        <v>169</v>
      </c>
      <c r="H2985" s="837"/>
      <c r="I2985" s="837"/>
      <c r="J2985" s="837" t="s">
        <v>170</v>
      </c>
      <c r="K2985" s="837"/>
      <c r="L2985" s="837"/>
      <c r="M2985" s="838" t="s">
        <v>171</v>
      </c>
      <c r="N2985" s="838"/>
      <c r="O2985" s="838"/>
      <c r="P2985" s="838"/>
      <c r="Q2985" s="839" t="s">
        <v>217</v>
      </c>
      <c r="R2985" s="841" t="s">
        <v>91</v>
      </c>
      <c r="S2985" s="841"/>
      <c r="T2985" s="841"/>
      <c r="U2985" s="842"/>
      <c r="V2985" s="783" t="s">
        <v>218</v>
      </c>
      <c r="W2985" s="783"/>
      <c r="X2985" s="831"/>
    </row>
    <row r="2986" spans="1:24" ht="15" customHeight="1">
      <c r="A2986" s="283"/>
      <c r="B2986" s="265"/>
      <c r="C2986" s="266"/>
      <c r="D2986" s="267" t="s">
        <v>219</v>
      </c>
      <c r="E2986" s="267" t="s">
        <v>220</v>
      </c>
      <c r="F2986" s="268" t="s">
        <v>221</v>
      </c>
      <c r="G2986" s="267" t="s">
        <v>219</v>
      </c>
      <c r="H2986" s="267" t="s">
        <v>220</v>
      </c>
      <c r="I2986" s="268" t="s">
        <v>221</v>
      </c>
      <c r="J2986" s="267" t="s">
        <v>219</v>
      </c>
      <c r="K2986" s="267" t="s">
        <v>220</v>
      </c>
      <c r="L2986" s="268" t="s">
        <v>221</v>
      </c>
      <c r="M2986" s="267" t="s">
        <v>219</v>
      </c>
      <c r="N2986" s="943" t="s">
        <v>332</v>
      </c>
      <c r="O2986" s="267" t="s">
        <v>220</v>
      </c>
      <c r="P2986" s="268" t="s">
        <v>221</v>
      </c>
      <c r="Q2986" s="840"/>
      <c r="R2986" s="267" t="s">
        <v>219</v>
      </c>
      <c r="S2986" s="943" t="s">
        <v>332</v>
      </c>
      <c r="T2986" s="267" t="s">
        <v>220</v>
      </c>
      <c r="U2986" s="268" t="s">
        <v>221</v>
      </c>
      <c r="V2986" s="269" t="s">
        <v>26</v>
      </c>
      <c r="W2986" s="270" t="s">
        <v>222</v>
      </c>
      <c r="X2986" s="271" t="s">
        <v>69</v>
      </c>
    </row>
    <row r="2987" spans="1:24" ht="15" customHeight="1">
      <c r="A2987" s="284"/>
      <c r="B2987" s="832" t="s">
        <v>167</v>
      </c>
      <c r="C2987" s="833"/>
      <c r="D2987" s="272">
        <f>IF('statement of marks'!L$6="","",'statement of marks'!L$6)</f>
        <v>5</v>
      </c>
      <c r="E2987" s="272">
        <f>IF('statement of marks'!M$6="","",'statement of marks'!M$6)</f>
        <v>5</v>
      </c>
      <c r="F2987" s="273">
        <f>IF('statement of marks'!N$6="","",'statement of marks'!N$6)</f>
        <v>10</v>
      </c>
      <c r="G2987" s="272">
        <f>IF('statement of marks'!O$6="","",'statement of marks'!O$6)</f>
        <v>5</v>
      </c>
      <c r="H2987" s="272">
        <f>IF('statement of marks'!P$6="","",'statement of marks'!P$6)</f>
        <v>5</v>
      </c>
      <c r="I2987" s="273">
        <f>IF('statement of marks'!Q$6="","",'statement of marks'!Q$6)</f>
        <v>10</v>
      </c>
      <c r="J2987" s="272">
        <f>IF('statement of marks'!R$6="","",'statement of marks'!R$6)</f>
        <v>5</v>
      </c>
      <c r="K2987" s="272">
        <f>IF('statement of marks'!S$6="","",'statement of marks'!S$6)</f>
        <v>5</v>
      </c>
      <c r="L2987" s="273">
        <f>IF('statement of marks'!T$6="","",'statement of marks'!T$6)</f>
        <v>10</v>
      </c>
      <c r="M2987" s="272">
        <f>IF('statement of marks'!V$6="","",'statement of marks'!V$6)</f>
        <v>30</v>
      </c>
      <c r="N2987" s="944">
        <f>IF('statement of marks'!W$6="","",'statement of marks'!W$6)</f>
        <v>30</v>
      </c>
      <c r="O2987" s="272">
        <f>IF('statement of marks'!X$6="","",'statement of marks'!X$6)</f>
        <v>10</v>
      </c>
      <c r="P2987" s="273">
        <f>IF('statement of marks'!Y$6="","",'statement of marks'!Y$6)</f>
        <v>70</v>
      </c>
      <c r="Q2987" s="274">
        <f>IF('statement of marks'!Z$6="","",'statement of marks'!Z$6)</f>
        <v>100</v>
      </c>
      <c r="R2987" s="272">
        <f>IF('statement of marks'!AA$6="","",'statement of marks'!AA$6)</f>
        <v>40</v>
      </c>
      <c r="S2987" s="944">
        <f>IF('statement of marks'!AB$6="","",'statement of marks'!AB$6)</f>
        <v>40</v>
      </c>
      <c r="T2987" s="272">
        <f>IF('statement of marks'!AC$6="","",'statement of marks'!AC$6)</f>
        <v>20</v>
      </c>
      <c r="U2987" s="273">
        <f>IF('statement of marks'!AD$6="","",'statement of marks'!AD$6)</f>
        <v>100</v>
      </c>
      <c r="V2987" s="275">
        <f>IF('statement of marks'!AE$6="","",'statement of marks'!AE$6)</f>
        <v>200</v>
      </c>
      <c r="W2987" s="272" t="str">
        <f>IF('statement of marks'!AF$6="","",'statement of marks'!AF$6)</f>
        <v/>
      </c>
      <c r="X2987" s="276" t="str">
        <f>IF('statement of marks'!AG$6="","",'statement of marks'!AG$6)</f>
        <v/>
      </c>
    </row>
    <row r="2988" spans="1:24" ht="15" customHeight="1">
      <c r="A2988" s="283"/>
      <c r="B2988" s="774" t="str">
        <f>IF('statement of marks'!$L$3="","",'statement of marks'!$L$3)</f>
        <v>HINDI</v>
      </c>
      <c r="C2988" s="784"/>
      <c r="D2988" s="270">
        <f>IF('statement of marks'!L100="","",'statement of marks'!L100)</f>
        <v>5</v>
      </c>
      <c r="E2988" s="270">
        <f>IF('statement of marks'!M100="","",'statement of marks'!M100)</f>
        <v>5</v>
      </c>
      <c r="F2988" s="277">
        <f>IF('statement of marks'!N100="","",'statement of marks'!N100)</f>
        <v>10</v>
      </c>
      <c r="G2988" s="270">
        <f>IF('statement of marks'!O100="","",'statement of marks'!O100)</f>
        <v>5</v>
      </c>
      <c r="H2988" s="270">
        <f>IF('statement of marks'!P100="","",'statement of marks'!P100)</f>
        <v>5</v>
      </c>
      <c r="I2988" s="277">
        <f>IF('statement of marks'!Q100="","",'statement of marks'!Q100)</f>
        <v>10</v>
      </c>
      <c r="J2988" s="270">
        <f>IF('statement of marks'!R100="","",'statement of marks'!R100)</f>
        <v>5</v>
      </c>
      <c r="K2988" s="270">
        <f>IF('statement of marks'!S100="","",'statement of marks'!S100)</f>
        <v>5</v>
      </c>
      <c r="L2988" s="277">
        <f>IF('statement of marks'!T100="","",'statement of marks'!T100)</f>
        <v>10</v>
      </c>
      <c r="M2988" s="270">
        <f>IF('statement of marks'!V100="","",'statement of marks'!V100)</f>
        <v>27</v>
      </c>
      <c r="N2988" s="944">
        <f>IF('statement of marks'!W100="","",'statement of marks'!W100)</f>
        <v>27</v>
      </c>
      <c r="O2988" s="270">
        <f>IF('statement of marks'!X100="","",'statement of marks'!X100)</f>
        <v>7</v>
      </c>
      <c r="P2988" s="277">
        <f>IF('statement of marks'!Y100="","",'statement of marks'!Y100)</f>
        <v>61</v>
      </c>
      <c r="Q2988" s="278">
        <f>IF('statement of marks'!Z100="","",'statement of marks'!Z100)</f>
        <v>91</v>
      </c>
      <c r="R2988" s="270">
        <f>IF('statement of marks'!AA100="","",'statement of marks'!AA100)</f>
        <v>27</v>
      </c>
      <c r="S2988" s="944">
        <f>IF('statement of marks'!AB100="","",'statement of marks'!AB100)</f>
        <v>27</v>
      </c>
      <c r="T2988" s="270">
        <f>IF('statement of marks'!AC100="","",'statement of marks'!AC100)</f>
        <v>20</v>
      </c>
      <c r="U2988" s="277">
        <f>IF('statement of marks'!AD100="","",'statement of marks'!AD100)</f>
        <v>74</v>
      </c>
      <c r="V2988" s="279">
        <f>IF('statement of marks'!AE100="","",'statement of marks'!AE100)</f>
        <v>165</v>
      </c>
      <c r="W2988" s="270">
        <f>IF('statement of marks'!AF100="","",'statement of marks'!AF100)</f>
        <v>83</v>
      </c>
      <c r="X2988" s="271" t="str">
        <f>IF('statement of marks'!AG100="","",'statement of marks'!AG100)</f>
        <v>B</v>
      </c>
    </row>
    <row r="2989" spans="1:24" ht="15" customHeight="1">
      <c r="A2989" s="283"/>
      <c r="B2989" s="774" t="str">
        <f>IF('statement of marks'!$AJ$3="","",'statement of marks'!$AJ$3)</f>
        <v>ENGLISH</v>
      </c>
      <c r="C2989" s="784"/>
      <c r="D2989" s="270">
        <f>IF('statement of marks'!AJ100="","",'statement of marks'!AJ100)</f>
        <v>5</v>
      </c>
      <c r="E2989" s="270">
        <f>IF('statement of marks'!AK100="","",'statement of marks'!AK100)</f>
        <v>5</v>
      </c>
      <c r="F2989" s="277">
        <f>IF('statement of marks'!AL100="","",'statement of marks'!AL100)</f>
        <v>10</v>
      </c>
      <c r="G2989" s="270">
        <f>IF('statement of marks'!AM100="","",'statement of marks'!AM100)</f>
        <v>5</v>
      </c>
      <c r="H2989" s="270">
        <f>IF('statement of marks'!AN100="","",'statement of marks'!AN100)</f>
        <v>5</v>
      </c>
      <c r="I2989" s="277">
        <f>IF('statement of marks'!AO100="","",'statement of marks'!AO100)</f>
        <v>10</v>
      </c>
      <c r="J2989" s="270">
        <f>IF('statement of marks'!AP100="","",'statement of marks'!AP100)</f>
        <v>5</v>
      </c>
      <c r="K2989" s="270">
        <f>IF('statement of marks'!AQ100="","",'statement of marks'!AQ100)</f>
        <v>5</v>
      </c>
      <c r="L2989" s="277">
        <f>IF('statement of marks'!AR100="","",'statement of marks'!AR100)</f>
        <v>10</v>
      </c>
      <c r="M2989" s="270">
        <f>IF('statement of marks'!AT100="","",'statement of marks'!AT100)</f>
        <v>27</v>
      </c>
      <c r="N2989" s="944">
        <f>IF('statement of marks'!AU100="","",'statement of marks'!AU100)</f>
        <v>27</v>
      </c>
      <c r="O2989" s="270">
        <f>IF('statement of marks'!AV100="","",'statement of marks'!AV100)</f>
        <v>7</v>
      </c>
      <c r="P2989" s="277">
        <f>IF('statement of marks'!AW100="","",'statement of marks'!AW100)</f>
        <v>61</v>
      </c>
      <c r="Q2989" s="278">
        <f>IF('statement of marks'!AX100="","",'statement of marks'!AX100)</f>
        <v>91</v>
      </c>
      <c r="R2989" s="270">
        <f>IF('statement of marks'!AY100="","",'statement of marks'!AY100)</f>
        <v>27</v>
      </c>
      <c r="S2989" s="944">
        <f>IF('statement of marks'!AZ100="","",'statement of marks'!AZ100)</f>
        <v>27</v>
      </c>
      <c r="T2989" s="270">
        <f>IF('statement of marks'!BA100="","",'statement of marks'!BA100)</f>
        <v>20</v>
      </c>
      <c r="U2989" s="277">
        <f>IF('statement of marks'!BB100="","",'statement of marks'!BB100)</f>
        <v>74</v>
      </c>
      <c r="V2989" s="279">
        <f>IF('statement of marks'!BC100="","",'statement of marks'!BC100)</f>
        <v>165</v>
      </c>
      <c r="W2989" s="270">
        <f>IF('statement of marks'!BD100="","",'statement of marks'!BD100)</f>
        <v>83</v>
      </c>
      <c r="X2989" s="271" t="str">
        <f>IF('statement of marks'!BE100="","",'statement of marks'!BE100)</f>
        <v>B</v>
      </c>
    </row>
    <row r="2990" spans="1:24" ht="15" customHeight="1">
      <c r="A2990" s="283"/>
      <c r="B2990" s="774" t="str">
        <f>IF('statement of marks'!BH100="s","SANSKRIT",IF('statement of marks'!BH100="u","URDU",IF('statement of marks'!BH100="g","GUJRATI",IF('statement of marks'!BH100="p","PUNJABI",IF('statement of marks'!BH100="sd","fla/kh","THIRD LANGUAGE")))))</f>
        <v>SANSKRIT</v>
      </c>
      <c r="C2990" s="784"/>
      <c r="D2990" s="270">
        <f>IF('statement of marks'!BI100="","",'statement of marks'!BI100)</f>
        <v>5</v>
      </c>
      <c r="E2990" s="270">
        <f>IF('statement of marks'!BJ100="","",'statement of marks'!BJ100)</f>
        <v>5</v>
      </c>
      <c r="F2990" s="277">
        <f>IF('statement of marks'!BK100="","",'statement of marks'!BK100)</f>
        <v>10</v>
      </c>
      <c r="G2990" s="270">
        <f>IF('statement of marks'!BL100="","",'statement of marks'!BL100)</f>
        <v>5</v>
      </c>
      <c r="H2990" s="270">
        <f>IF('statement of marks'!BM100="","",'statement of marks'!BM100)</f>
        <v>5</v>
      </c>
      <c r="I2990" s="277">
        <f>IF('statement of marks'!BN100="","",'statement of marks'!BN100)</f>
        <v>10</v>
      </c>
      <c r="J2990" s="270">
        <f>IF('statement of marks'!BO100="","",'statement of marks'!BO100)</f>
        <v>5</v>
      </c>
      <c r="K2990" s="270">
        <f>IF('statement of marks'!BP100="","",'statement of marks'!BP100)</f>
        <v>5</v>
      </c>
      <c r="L2990" s="277">
        <f>IF('statement of marks'!BQ100="","",'statement of marks'!BQ100)</f>
        <v>10</v>
      </c>
      <c r="M2990" s="270">
        <f>IF('statement of marks'!BS100="","",'statement of marks'!BS100)</f>
        <v>50</v>
      </c>
      <c r="N2990" s="944"/>
      <c r="O2990" s="270">
        <f>IF('statement of marks'!BT100="","",'statement of marks'!BT100)</f>
        <v>20</v>
      </c>
      <c r="P2990" s="277">
        <f>IF('statement of marks'!BU100="","",'statement of marks'!BU100)</f>
        <v>70</v>
      </c>
      <c r="Q2990" s="278">
        <f>IF('statement of marks'!BV100="","",'statement of marks'!BV100)</f>
        <v>100</v>
      </c>
      <c r="R2990" s="270">
        <f>IF('statement of marks'!BW100="","",'statement of marks'!BW100)</f>
        <v>70</v>
      </c>
      <c r="S2990" s="944"/>
      <c r="T2990" s="270">
        <f>IF('statement of marks'!BX100="","",'statement of marks'!BX100)</f>
        <v>30</v>
      </c>
      <c r="U2990" s="277">
        <f>IF('statement of marks'!BY100="","",'statement of marks'!BY100)</f>
        <v>100</v>
      </c>
      <c r="V2990" s="279">
        <f>IF('statement of marks'!BZ100="","",'statement of marks'!BZ100)</f>
        <v>200</v>
      </c>
      <c r="W2990" s="270">
        <f>IF('statement of marks'!CA100="","",'statement of marks'!CA100)</f>
        <v>100</v>
      </c>
      <c r="X2990" s="271" t="str">
        <f>IF('statement of marks'!CB100="","",'statement of marks'!CB100)</f>
        <v>A</v>
      </c>
    </row>
    <row r="2991" spans="1:24" ht="15" customHeight="1">
      <c r="A2991" s="283"/>
      <c r="B2991" s="774" t="str">
        <f>IF('statement of marks'!$CE$3="","",'statement of marks'!$CE$3)</f>
        <v>MATHEMATICS</v>
      </c>
      <c r="C2991" s="784"/>
      <c r="D2991" s="270">
        <f>IF('statement of marks'!CE100="","",'statement of marks'!CE100)</f>
        <v>5</v>
      </c>
      <c r="E2991" s="270">
        <f>IF('statement of marks'!CF100="","",'statement of marks'!CF100)</f>
        <v>5</v>
      </c>
      <c r="F2991" s="277">
        <f>IF('statement of marks'!CG100="","",'statement of marks'!CG100)</f>
        <v>10</v>
      </c>
      <c r="G2991" s="270">
        <f>IF('statement of marks'!CH100="","",'statement of marks'!CH100)</f>
        <v>5</v>
      </c>
      <c r="H2991" s="270">
        <f>IF('statement of marks'!CI100="","",'statement of marks'!CI100)</f>
        <v>5</v>
      </c>
      <c r="I2991" s="277">
        <f>IF('statement of marks'!CJ100="","",'statement of marks'!CJ100)</f>
        <v>10</v>
      </c>
      <c r="J2991" s="270">
        <f>IF('statement of marks'!CK100="","",'statement of marks'!CK100)</f>
        <v>5</v>
      </c>
      <c r="K2991" s="270">
        <f>IF('statement of marks'!CL100="","",'statement of marks'!CL100)</f>
        <v>5</v>
      </c>
      <c r="L2991" s="277">
        <f>IF('statement of marks'!CM100="","",'statement of marks'!CM100)</f>
        <v>10</v>
      </c>
      <c r="M2991" s="270">
        <f>IF('statement of marks'!CO100="","",'statement of marks'!CO100)</f>
        <v>27</v>
      </c>
      <c r="N2991" s="944">
        <f>IF('statement of marks'!CP100="","",'statement of marks'!CP100)</f>
        <v>27</v>
      </c>
      <c r="O2991" s="270">
        <f>IF('statement of marks'!CQ100="","",'statement of marks'!CQ100)</f>
        <v>7</v>
      </c>
      <c r="P2991" s="277">
        <f>IF('statement of marks'!CR100="","",'statement of marks'!CR100)</f>
        <v>61</v>
      </c>
      <c r="Q2991" s="278">
        <f>IF('statement of marks'!CS100="","",'statement of marks'!CS100)</f>
        <v>91</v>
      </c>
      <c r="R2991" s="270">
        <f>IF('statement of marks'!CT100="","",'statement of marks'!CT100)</f>
        <v>27</v>
      </c>
      <c r="S2991" s="944">
        <f>IF('statement of marks'!CU100="","",'statement of marks'!CU100)</f>
        <v>27</v>
      </c>
      <c r="T2991" s="270">
        <f>IF('statement of marks'!CV100="","",'statement of marks'!CV100)</f>
        <v>20</v>
      </c>
      <c r="U2991" s="277">
        <f>IF('statement of marks'!CW100="","",'statement of marks'!CW100)</f>
        <v>74</v>
      </c>
      <c r="V2991" s="279">
        <f>IF('statement of marks'!CX100="","",'statement of marks'!CX100)</f>
        <v>165</v>
      </c>
      <c r="W2991" s="270">
        <f>IF('statement of marks'!CY100="","",'statement of marks'!CY100)</f>
        <v>83</v>
      </c>
      <c r="X2991" s="271" t="str">
        <f>IF('statement of marks'!CZ100="","",'statement of marks'!CZ100)</f>
        <v>B</v>
      </c>
    </row>
    <row r="2992" spans="1:24" ht="15" customHeight="1">
      <c r="A2992" s="283"/>
      <c r="B2992" s="774" t="str">
        <f>IF('statement of marks'!$DC$3="","",'statement of marks'!$DC$3)</f>
        <v>SCIENCE</v>
      </c>
      <c r="C2992" s="784"/>
      <c r="D2992" s="270">
        <f>IF('statement of marks'!DC100="","",'statement of marks'!DC100)</f>
        <v>5</v>
      </c>
      <c r="E2992" s="270">
        <f>IF('statement of marks'!DD100="","",'statement of marks'!DD100)</f>
        <v>5</v>
      </c>
      <c r="F2992" s="277">
        <f>IF('statement of marks'!DE100="","",'statement of marks'!DE100)</f>
        <v>10</v>
      </c>
      <c r="G2992" s="270">
        <f>IF('statement of marks'!DF100="","",'statement of marks'!DF100)</f>
        <v>5</v>
      </c>
      <c r="H2992" s="270">
        <f>IF('statement of marks'!DG100="","",'statement of marks'!DG100)</f>
        <v>5</v>
      </c>
      <c r="I2992" s="277">
        <f>IF('statement of marks'!DH100="","",'statement of marks'!DH100)</f>
        <v>10</v>
      </c>
      <c r="J2992" s="270">
        <f>IF('statement of marks'!DI100="","",'statement of marks'!DI100)</f>
        <v>5</v>
      </c>
      <c r="K2992" s="270">
        <f>IF('statement of marks'!DJ100="","",'statement of marks'!DJ100)</f>
        <v>5</v>
      </c>
      <c r="L2992" s="277">
        <f>IF('statement of marks'!DK100="","",'statement of marks'!DK100)</f>
        <v>10</v>
      </c>
      <c r="M2992" s="270">
        <f>IF('statement of marks'!DM100="","",'statement of marks'!DM100)</f>
        <v>50</v>
      </c>
      <c r="N2992" s="944"/>
      <c r="O2992" s="270">
        <f>IF('statement of marks'!DN100="","",'statement of marks'!DN100)</f>
        <v>20</v>
      </c>
      <c r="P2992" s="277">
        <f>IF('statement of marks'!DO100="","",'statement of marks'!DO100)</f>
        <v>70</v>
      </c>
      <c r="Q2992" s="278">
        <f>IF('statement of marks'!DP100="","",'statement of marks'!DP100)</f>
        <v>100</v>
      </c>
      <c r="R2992" s="270">
        <f>IF('statement of marks'!DQ100="","",'statement of marks'!DQ100)</f>
        <v>70</v>
      </c>
      <c r="S2992" s="944"/>
      <c r="T2992" s="270">
        <f>IF('statement of marks'!DR100="","",'statement of marks'!DR100)</f>
        <v>30</v>
      </c>
      <c r="U2992" s="277">
        <f>IF('statement of marks'!DS100="","",'statement of marks'!DS100)</f>
        <v>100</v>
      </c>
      <c r="V2992" s="279">
        <f>IF('statement of marks'!DT100="","",'statement of marks'!DT100)</f>
        <v>200</v>
      </c>
      <c r="W2992" s="270">
        <f>IF('statement of marks'!DU100="","",'statement of marks'!DU100)</f>
        <v>100</v>
      </c>
      <c r="X2992" s="271" t="str">
        <f>IF('statement of marks'!DV100="","",'statement of marks'!DV100)</f>
        <v>A</v>
      </c>
    </row>
    <row r="2993" spans="1:24" ht="15" customHeight="1">
      <c r="A2993" s="283"/>
      <c r="B2993" s="774" t="str">
        <f>IF('statement of marks'!$DY$3="","",'statement of marks'!$DY$3)</f>
        <v>SOCIAL STUDIES</v>
      </c>
      <c r="C2993" s="784"/>
      <c r="D2993" s="270">
        <f>IF('statement of marks'!DY100="","",'statement of marks'!DY100)</f>
        <v>5</v>
      </c>
      <c r="E2993" s="270">
        <f>IF('statement of marks'!DZ100="","",'statement of marks'!DZ100)</f>
        <v>5</v>
      </c>
      <c r="F2993" s="277">
        <f>IF('statement of marks'!EA100="","",'statement of marks'!EA100)</f>
        <v>10</v>
      </c>
      <c r="G2993" s="270">
        <f>IF('statement of marks'!EB100="","",'statement of marks'!EB100)</f>
        <v>5</v>
      </c>
      <c r="H2993" s="270">
        <f>IF('statement of marks'!EC100="","",'statement of marks'!EC100)</f>
        <v>5</v>
      </c>
      <c r="I2993" s="277">
        <f>IF('statement of marks'!ED100="","",'statement of marks'!ED100)</f>
        <v>10</v>
      </c>
      <c r="J2993" s="270">
        <f>IF('statement of marks'!EE100="","",'statement of marks'!EE100)</f>
        <v>5</v>
      </c>
      <c r="K2993" s="270">
        <f>IF('statement of marks'!EF100="","",'statement of marks'!EF100)</f>
        <v>5</v>
      </c>
      <c r="L2993" s="277">
        <f>IF('statement of marks'!EG100="","",'statement of marks'!EG100)</f>
        <v>10</v>
      </c>
      <c r="M2993" s="270">
        <f>IF('statement of marks'!EI100="","",'statement of marks'!EI100)</f>
        <v>50</v>
      </c>
      <c r="N2993" s="944"/>
      <c r="O2993" s="270">
        <f>IF('statement of marks'!EJ100="","",'statement of marks'!EJ100)</f>
        <v>20</v>
      </c>
      <c r="P2993" s="277">
        <f>IF('statement of marks'!EK100="","",'statement of marks'!EK100)</f>
        <v>70</v>
      </c>
      <c r="Q2993" s="278">
        <f>IF('statement of marks'!EL100="","",'statement of marks'!EL100)</f>
        <v>100</v>
      </c>
      <c r="R2993" s="270">
        <f>IF('statement of marks'!EM100="","",'statement of marks'!EM100)</f>
        <v>70</v>
      </c>
      <c r="S2993" s="944"/>
      <c r="T2993" s="270">
        <f>IF('statement of marks'!EN100="","",'statement of marks'!EN100)</f>
        <v>30</v>
      </c>
      <c r="U2993" s="277">
        <f>IF('statement of marks'!EO100="","",'statement of marks'!EO100)</f>
        <v>100</v>
      </c>
      <c r="V2993" s="279">
        <f>IF('statement of marks'!EP100="","",'statement of marks'!EP100)</f>
        <v>200</v>
      </c>
      <c r="W2993" s="270">
        <f>IF('statement of marks'!EQ100="","",'statement of marks'!EQ100)</f>
        <v>100</v>
      </c>
      <c r="X2993" s="271" t="str">
        <f>IF('statement of marks'!ER100="","",'statement of marks'!ER100)</f>
        <v>A</v>
      </c>
    </row>
    <row r="2994" spans="1:24" ht="15" customHeight="1">
      <c r="A2994" s="283"/>
      <c r="B2994" s="774" t="s">
        <v>173</v>
      </c>
      <c r="C2994" s="784"/>
      <c r="D2994" s="792" t="s">
        <v>168</v>
      </c>
      <c r="E2994" s="792"/>
      <c r="F2994" s="792"/>
      <c r="G2994" s="792" t="s">
        <v>169</v>
      </c>
      <c r="H2994" s="792"/>
      <c r="I2994" s="792"/>
      <c r="J2994" s="792" t="s">
        <v>178</v>
      </c>
      <c r="K2994" s="792"/>
      <c r="L2994" s="792"/>
      <c r="M2994" s="792" t="s">
        <v>170</v>
      </c>
      <c r="N2994" s="792"/>
      <c r="O2994" s="792"/>
      <c r="P2994" s="792"/>
      <c r="Q2994" s="792" t="s">
        <v>223</v>
      </c>
      <c r="R2994" s="792"/>
      <c r="S2994" s="792"/>
      <c r="T2994" s="792"/>
      <c r="U2994" s="280"/>
      <c r="V2994" s="792" t="s">
        <v>218</v>
      </c>
      <c r="W2994" s="792"/>
      <c r="X2994" s="827"/>
    </row>
    <row r="2995" spans="1:24" ht="15" customHeight="1">
      <c r="A2995" s="284"/>
      <c r="B2995" s="828" t="s">
        <v>167</v>
      </c>
      <c r="C2995" s="829"/>
      <c r="D2995" s="830">
        <f>IF('statement of marks'!EU$6="","",'statement of marks'!EU$6)</f>
        <v>20</v>
      </c>
      <c r="E2995" s="830"/>
      <c r="F2995" s="830"/>
      <c r="G2995" s="830">
        <f>IF('statement of marks'!EV$6="","",'statement of marks'!EV$6)</f>
        <v>20</v>
      </c>
      <c r="H2995" s="830"/>
      <c r="I2995" s="830"/>
      <c r="J2995" s="830">
        <f>IF('statement of marks'!EX$6="","",'statement of marks'!EX$6)</f>
        <v>20</v>
      </c>
      <c r="K2995" s="830"/>
      <c r="L2995" s="830"/>
      <c r="M2995" s="830">
        <f>IF('statement of marks'!EW$6="","",'statement of marks'!EW$6)</f>
        <v>20</v>
      </c>
      <c r="N2995" s="830"/>
      <c r="O2995" s="830"/>
      <c r="P2995" s="830"/>
      <c r="Q2995" s="830">
        <f>IF('statement of marks'!EY$6="","",'statement of marks'!EY$6)</f>
        <v>20</v>
      </c>
      <c r="R2995" s="830"/>
      <c r="S2995" s="830"/>
      <c r="T2995" s="830"/>
      <c r="U2995" s="289"/>
      <c r="V2995" s="272">
        <f>IF('statement of marks'!EZ$6="","",'statement of marks'!EZ$6)</f>
        <v>100</v>
      </c>
      <c r="W2995" s="272" t="s">
        <v>222</v>
      </c>
      <c r="X2995" s="276" t="s">
        <v>69</v>
      </c>
    </row>
    <row r="2996" spans="1:24" ht="15" customHeight="1">
      <c r="A2996" s="283"/>
      <c r="B2996" s="774" t="str">
        <f>IF('statement of marks'!$EU$3="","",'statement of marks'!$EU$3)</f>
        <v>WORK EXPERIENCE</v>
      </c>
      <c r="C2996" s="784"/>
      <c r="D2996" s="783">
        <f>IF('statement of marks'!EU100="","",'statement of marks'!EU100)</f>
        <v>20</v>
      </c>
      <c r="E2996" s="783"/>
      <c r="F2996" s="783"/>
      <c r="G2996" s="783">
        <f>IF('statement of marks'!EV100="","",'statement of marks'!EV100)</f>
        <v>20</v>
      </c>
      <c r="H2996" s="783"/>
      <c r="I2996" s="783"/>
      <c r="J2996" s="783">
        <f>IF('statement of marks'!EX100="","",'statement of marks'!EX100)</f>
        <v>20</v>
      </c>
      <c r="K2996" s="783"/>
      <c r="L2996" s="783"/>
      <c r="M2996" s="783">
        <f>IF('statement of marks'!EW100="","",'statement of marks'!EW100)</f>
        <v>20</v>
      </c>
      <c r="N2996" s="783"/>
      <c r="O2996" s="783"/>
      <c r="P2996" s="783"/>
      <c r="Q2996" s="783">
        <f>IF('statement of marks'!EY100="","",'statement of marks'!EY100)</f>
        <v>20</v>
      </c>
      <c r="R2996" s="783"/>
      <c r="S2996" s="783"/>
      <c r="T2996" s="783"/>
      <c r="U2996" s="280"/>
      <c r="V2996" s="280">
        <f>IF('statement of marks'!EZ100="","",'statement of marks'!EZ100)</f>
        <v>100</v>
      </c>
      <c r="W2996" s="280">
        <f>IF('statement of marks'!FA100="","",'statement of marks'!FA100)</f>
        <v>100</v>
      </c>
      <c r="X2996" s="281" t="str">
        <f>IF('statement of marks'!FB100="","",'statement of marks'!FB100)</f>
        <v>A</v>
      </c>
    </row>
    <row r="2997" spans="1:24" ht="15" customHeight="1">
      <c r="A2997" s="283"/>
      <c r="B2997" s="774" t="str">
        <f>IF('statement of marks'!$FE$3="","",'statement of marks'!$FE$3)</f>
        <v>ART EDUCATION</v>
      </c>
      <c r="C2997" s="784"/>
      <c r="D2997" s="783">
        <f>IF('statement of marks'!FE100="","",'statement of marks'!FE100)</f>
        <v>20</v>
      </c>
      <c r="E2997" s="783"/>
      <c r="F2997" s="783"/>
      <c r="G2997" s="783">
        <f>IF('statement of marks'!FF100="","",'statement of marks'!FF100)</f>
        <v>20</v>
      </c>
      <c r="H2997" s="783"/>
      <c r="I2997" s="783"/>
      <c r="J2997" s="783">
        <f>IF('statement of marks'!FH100="","",'statement of marks'!FH100)</f>
        <v>20</v>
      </c>
      <c r="K2997" s="783"/>
      <c r="L2997" s="783"/>
      <c r="M2997" s="783">
        <f>IF('statement of marks'!FG100="","",'statement of marks'!FG100)</f>
        <v>20</v>
      </c>
      <c r="N2997" s="783"/>
      <c r="O2997" s="783"/>
      <c r="P2997" s="783"/>
      <c r="Q2997" s="783">
        <f>IF('statement of marks'!FI100="","",'statement of marks'!FI100)</f>
        <v>20</v>
      </c>
      <c r="R2997" s="783"/>
      <c r="S2997" s="783"/>
      <c r="T2997" s="783"/>
      <c r="U2997" s="280"/>
      <c r="V2997" s="280">
        <f>IF('statement of marks'!FJ100="","",'statement of marks'!FJ100)</f>
        <v>100</v>
      </c>
      <c r="W2997" s="280">
        <f>IF('statement of marks'!FK100="","",'statement of marks'!FK100)</f>
        <v>100</v>
      </c>
      <c r="X2997" s="281" t="str">
        <f>IF('statement of marks'!FL100="","",'statement of marks'!FL100)</f>
        <v>A</v>
      </c>
    </row>
    <row r="2998" spans="1:24" ht="15" customHeight="1">
      <c r="A2998" s="283"/>
      <c r="B2998" s="774" t="str">
        <f>IF('statement of marks'!$FO$3="","",'statement of marks'!$FO$3)</f>
        <v>PHYSICIAL EDUCATION</v>
      </c>
      <c r="C2998" s="784"/>
      <c r="D2998" s="783">
        <f>IF('statement of marks'!FO100="","",'statement of marks'!FO100)</f>
        <v>20</v>
      </c>
      <c r="E2998" s="783"/>
      <c r="F2998" s="783"/>
      <c r="G2998" s="783">
        <f>IF('statement of marks'!FP100="","",'statement of marks'!FP100)</f>
        <v>20</v>
      </c>
      <c r="H2998" s="783"/>
      <c r="I2998" s="783"/>
      <c r="J2998" s="783">
        <f>IF('statement of marks'!FR100="","",'statement of marks'!FR100)</f>
        <v>20</v>
      </c>
      <c r="K2998" s="783"/>
      <c r="L2998" s="783"/>
      <c r="M2998" s="783">
        <f>IF('statement of marks'!FQ100="","",'statement of marks'!FQ100)</f>
        <v>20</v>
      </c>
      <c r="N2998" s="783"/>
      <c r="O2998" s="783"/>
      <c r="P2998" s="783"/>
      <c r="Q2998" s="783">
        <f>IF('statement of marks'!FS100="","",'statement of marks'!FS100)</f>
        <v>20</v>
      </c>
      <c r="R2998" s="783"/>
      <c r="S2998" s="783"/>
      <c r="T2998" s="783"/>
      <c r="U2998" s="280"/>
      <c r="V2998" s="280">
        <f>IF('statement of marks'!FT100="","",'statement of marks'!FT100)</f>
        <v>100</v>
      </c>
      <c r="W2998" s="280">
        <f>IF('statement of marks'!FU100="","",'statement of marks'!FU100)</f>
        <v>100</v>
      </c>
      <c r="X2998" s="281" t="str">
        <f>IF('statement of marks'!FV100="","",'statement of marks'!FV100)</f>
        <v>A</v>
      </c>
    </row>
    <row r="2999" spans="1:24" ht="15" customHeight="1">
      <c r="A2999" s="283"/>
      <c r="B2999" s="771" t="s">
        <v>174</v>
      </c>
      <c r="C2999" s="774"/>
      <c r="D2999" s="792" t="str">
        <f>details!$DZ$3</f>
        <v>AUGUST</v>
      </c>
      <c r="E2999" s="792"/>
      <c r="F2999" s="792"/>
      <c r="G2999" s="792" t="str">
        <f>details!$ED$3</f>
        <v>OCTOBER</v>
      </c>
      <c r="H2999" s="792"/>
      <c r="I2999" s="792"/>
      <c r="J2999" s="792" t="str">
        <f>details!$EL$3</f>
        <v>FEBURARY</v>
      </c>
      <c r="K2999" s="792"/>
      <c r="L2999" s="792"/>
      <c r="M2999" s="792" t="str">
        <f>details!$EH$3</f>
        <v>DECEMBER</v>
      </c>
      <c r="N2999" s="792"/>
      <c r="O2999" s="792"/>
      <c r="P2999" s="792"/>
      <c r="Q2999" s="792" t="str">
        <f>details!$EP$3</f>
        <v>GRAND TOAL</v>
      </c>
      <c r="R2999" s="792"/>
      <c r="S2999" s="792"/>
      <c r="T2999" s="792"/>
      <c r="U2999" s="759" t="s">
        <v>119</v>
      </c>
      <c r="V2999" s="760"/>
      <c r="W2999" s="760"/>
      <c r="X2999" s="761"/>
    </row>
    <row r="3000" spans="1:24" ht="15" customHeight="1">
      <c r="A3000" s="283"/>
      <c r="B3000" s="774" t="s">
        <v>176</v>
      </c>
      <c r="C3000" s="784"/>
      <c r="D3000" s="826" t="str">
        <f>IF(details!EA100="","",details!EA100)</f>
        <v/>
      </c>
      <c r="E3000" s="826"/>
      <c r="F3000" s="826"/>
      <c r="G3000" s="826" t="str">
        <f>IF(details!EE100="","",details!EE100)</f>
        <v/>
      </c>
      <c r="H3000" s="826"/>
      <c r="I3000" s="826"/>
      <c r="J3000" s="826" t="str">
        <f>IF(details!EM100="","",details!EM100)</f>
        <v/>
      </c>
      <c r="K3000" s="826"/>
      <c r="L3000" s="826"/>
      <c r="M3000" s="826" t="str">
        <f>IF(details!EI100="","",details!EI100)</f>
        <v/>
      </c>
      <c r="N3000" s="826"/>
      <c r="O3000" s="826"/>
      <c r="P3000" s="826"/>
      <c r="Q3000" s="826" t="str">
        <f>IF(details!EQ100="","",details!EQ100)</f>
        <v/>
      </c>
      <c r="R3000" s="826"/>
      <c r="S3000" s="826"/>
      <c r="T3000" s="826"/>
      <c r="U3000" s="762">
        <f>'statement of marks'!$HL$108</f>
        <v>45046</v>
      </c>
      <c r="V3000" s="763"/>
      <c r="W3000" s="763"/>
      <c r="X3000" s="764"/>
    </row>
    <row r="3001" spans="1:24" ht="15" customHeight="1">
      <c r="A3001" s="283"/>
      <c r="B3001" s="823" t="s">
        <v>175</v>
      </c>
      <c r="C3001" s="824"/>
      <c r="D3001" s="825" t="str">
        <f>IF(details!DZ100="","",details!DZ100)</f>
        <v/>
      </c>
      <c r="E3001" s="825"/>
      <c r="F3001" s="825"/>
      <c r="G3001" s="825" t="str">
        <f>IF(details!ED100="","",details!ED100)</f>
        <v/>
      </c>
      <c r="H3001" s="825"/>
      <c r="I3001" s="825"/>
      <c r="J3001" s="825" t="str">
        <f>IF(details!EL100="","",details!EL100)</f>
        <v/>
      </c>
      <c r="K3001" s="825"/>
      <c r="L3001" s="825"/>
      <c r="M3001" s="825" t="str">
        <f>IF(details!EH100="","",details!EH100)</f>
        <v/>
      </c>
      <c r="N3001" s="825"/>
      <c r="O3001" s="825"/>
      <c r="P3001" s="825"/>
      <c r="Q3001" s="825" t="str">
        <f>IF(details!EP100="","",details!EP100)</f>
        <v/>
      </c>
      <c r="R3001" s="825"/>
      <c r="S3001" s="825"/>
      <c r="T3001" s="825"/>
      <c r="U3001" s="759"/>
      <c r="V3001" s="760"/>
      <c r="W3001" s="760"/>
      <c r="X3001" s="761"/>
    </row>
    <row r="3002" spans="1:24" ht="15" customHeight="1">
      <c r="A3002" s="816"/>
      <c r="B3002" s="818" t="s">
        <v>235</v>
      </c>
      <c r="C3002" s="819"/>
      <c r="D3002" s="813" t="s">
        <v>190</v>
      </c>
      <c r="E3002" s="813"/>
      <c r="F3002" s="813"/>
      <c r="G3002" s="813" t="s">
        <v>191</v>
      </c>
      <c r="H3002" s="813"/>
      <c r="I3002" s="813"/>
      <c r="J3002" s="813" t="s">
        <v>148</v>
      </c>
      <c r="K3002" s="813"/>
      <c r="L3002" s="813"/>
      <c r="M3002" s="813" t="s">
        <v>224</v>
      </c>
      <c r="N3002" s="813"/>
      <c r="O3002" s="813"/>
      <c r="P3002" s="813"/>
      <c r="Q3002" s="822" t="s">
        <v>196</v>
      </c>
      <c r="R3002" s="822"/>
      <c r="S3002" s="822"/>
      <c r="T3002" s="822"/>
      <c r="U3002" s="813" t="s">
        <v>233</v>
      </c>
      <c r="V3002" s="813"/>
      <c r="W3002" s="813"/>
      <c r="X3002" s="815"/>
    </row>
    <row r="3003" spans="1:24" ht="15" customHeight="1">
      <c r="A3003" s="817"/>
      <c r="B3003" s="820"/>
      <c r="C3003" s="821"/>
      <c r="D3003" s="813">
        <f>'statement of marks'!HJ100</f>
        <v>1200</v>
      </c>
      <c r="E3003" s="813"/>
      <c r="F3003" s="813"/>
      <c r="G3003" s="813">
        <f>'statement of marks'!HK100</f>
        <v>1095</v>
      </c>
      <c r="H3003" s="813"/>
      <c r="I3003" s="813"/>
      <c r="J3003" s="814">
        <f>'statement of marks'!HL100</f>
        <v>91.25</v>
      </c>
      <c r="K3003" s="814"/>
      <c r="L3003" s="814"/>
      <c r="M3003" s="813" t="str">
        <f>'statement of marks'!HO100</f>
        <v>A</v>
      </c>
      <c r="N3003" s="813"/>
      <c r="O3003" s="813"/>
      <c r="P3003" s="813"/>
      <c r="Q3003" s="813">
        <f>'statement of marks'!HN100</f>
        <v>6.9999999999999982</v>
      </c>
      <c r="R3003" s="813"/>
      <c r="S3003" s="813"/>
      <c r="T3003" s="813"/>
      <c r="U3003" s="813" t="str">
        <f>'statement of marks'!HI100</f>
        <v>PASSED</v>
      </c>
      <c r="V3003" s="813"/>
      <c r="W3003" s="813"/>
      <c r="X3003" s="815"/>
    </row>
    <row r="3004" spans="1:24" ht="15" customHeight="1">
      <c r="A3004" s="283"/>
      <c r="B3004" s="811" t="s">
        <v>177</v>
      </c>
      <c r="C3004" s="812"/>
      <c r="D3004" s="792"/>
      <c r="E3004" s="792"/>
      <c r="F3004" s="792"/>
      <c r="G3004" s="792"/>
      <c r="H3004" s="792"/>
      <c r="I3004" s="792"/>
      <c r="J3004" s="792"/>
      <c r="K3004" s="792"/>
      <c r="L3004" s="792"/>
      <c r="M3004" s="792"/>
      <c r="N3004" s="792"/>
      <c r="O3004" s="792"/>
      <c r="P3004" s="792"/>
      <c r="Q3004" s="792"/>
      <c r="R3004" s="792"/>
      <c r="S3004" s="792"/>
      <c r="T3004" s="792"/>
      <c r="U3004" s="793"/>
      <c r="V3004" s="794"/>
      <c r="W3004" s="794"/>
      <c r="X3004" s="804"/>
    </row>
    <row r="3005" spans="1:24" ht="15" customHeight="1">
      <c r="A3005" s="283"/>
      <c r="B3005" s="809" t="s">
        <v>162</v>
      </c>
      <c r="C3005" s="810"/>
      <c r="D3005" s="792"/>
      <c r="E3005" s="792"/>
      <c r="F3005" s="792"/>
      <c r="G3005" s="792"/>
      <c r="H3005" s="792"/>
      <c r="I3005" s="792"/>
      <c r="J3005" s="792"/>
      <c r="K3005" s="792"/>
      <c r="L3005" s="792"/>
      <c r="M3005" s="792"/>
      <c r="N3005" s="792"/>
      <c r="O3005" s="792"/>
      <c r="P3005" s="792"/>
      <c r="Q3005" s="792"/>
      <c r="R3005" s="792"/>
      <c r="S3005" s="792"/>
      <c r="T3005" s="792"/>
      <c r="U3005" s="796"/>
      <c r="V3005" s="797"/>
      <c r="W3005" s="797"/>
      <c r="X3005" s="805"/>
    </row>
    <row r="3006" spans="1:24" ht="15" customHeight="1">
      <c r="A3006" s="283"/>
      <c r="B3006" s="811" t="s">
        <v>163</v>
      </c>
      <c r="C3006" s="812"/>
      <c r="D3006" s="792"/>
      <c r="E3006" s="792"/>
      <c r="F3006" s="792"/>
      <c r="G3006" s="792"/>
      <c r="H3006" s="792"/>
      <c r="I3006" s="792"/>
      <c r="J3006" s="792"/>
      <c r="K3006" s="792"/>
      <c r="L3006" s="792"/>
      <c r="M3006" s="792"/>
      <c r="N3006" s="792"/>
      <c r="O3006" s="792"/>
      <c r="P3006" s="792"/>
      <c r="Q3006" s="793" t="s">
        <v>225</v>
      </c>
      <c r="R3006" s="794"/>
      <c r="S3006" s="794"/>
      <c r="T3006" s="795"/>
      <c r="U3006" s="806"/>
      <c r="V3006" s="807"/>
      <c r="W3006" s="807"/>
      <c r="X3006" s="808"/>
    </row>
    <row r="3007" spans="1:24" ht="15" customHeight="1">
      <c r="A3007" s="283"/>
      <c r="B3007" s="802" t="s">
        <v>164</v>
      </c>
      <c r="C3007" s="803"/>
      <c r="D3007" s="792"/>
      <c r="E3007" s="792"/>
      <c r="F3007" s="792"/>
      <c r="G3007" s="792"/>
      <c r="H3007" s="792"/>
      <c r="I3007" s="792"/>
      <c r="J3007" s="792"/>
      <c r="K3007" s="792"/>
      <c r="L3007" s="792"/>
      <c r="M3007" s="792"/>
      <c r="N3007" s="792"/>
      <c r="O3007" s="792"/>
      <c r="P3007" s="792"/>
      <c r="Q3007" s="796"/>
      <c r="R3007" s="797"/>
      <c r="S3007" s="797"/>
      <c r="T3007" s="798"/>
      <c r="U3007" s="785" t="s">
        <v>164</v>
      </c>
      <c r="V3007" s="785"/>
      <c r="W3007" s="785"/>
      <c r="X3007" s="786"/>
    </row>
    <row r="3008" spans="1:24" ht="15" customHeight="1" thickBot="1">
      <c r="A3008" s="282"/>
      <c r="B3008" s="787" t="s">
        <v>226</v>
      </c>
      <c r="C3008" s="788"/>
      <c r="D3008" s="789"/>
      <c r="E3008" s="789"/>
      <c r="F3008" s="789"/>
      <c r="G3008" s="789"/>
      <c r="H3008" s="789"/>
      <c r="I3008" s="789"/>
      <c r="J3008" s="789"/>
      <c r="K3008" s="789"/>
      <c r="L3008" s="789"/>
      <c r="M3008" s="789"/>
      <c r="N3008" s="789"/>
      <c r="O3008" s="789"/>
      <c r="P3008" s="789"/>
      <c r="Q3008" s="799"/>
      <c r="R3008" s="800"/>
      <c r="S3008" s="800"/>
      <c r="T3008" s="801"/>
      <c r="U3008" s="790" t="s">
        <v>180</v>
      </c>
      <c r="V3008" s="790"/>
      <c r="W3008" s="790"/>
      <c r="X3008" s="791"/>
    </row>
    <row r="3009" spans="1:24" ht="15" customHeight="1">
      <c r="A3009" s="285"/>
      <c r="B3009" s="765" t="s">
        <v>179</v>
      </c>
      <c r="C3009" s="766"/>
      <c r="D3009" s="766"/>
      <c r="E3009" s="766"/>
      <c r="F3009" s="766"/>
      <c r="G3009" s="766"/>
      <c r="H3009" s="766"/>
      <c r="I3009" s="766"/>
      <c r="J3009" s="766"/>
      <c r="K3009" s="766"/>
      <c r="L3009" s="766"/>
      <c r="M3009" s="766"/>
      <c r="N3009" s="766"/>
      <c r="O3009" s="766"/>
      <c r="P3009" s="766"/>
      <c r="Q3009" s="766"/>
      <c r="R3009" s="766"/>
      <c r="S3009" s="766"/>
      <c r="T3009" s="766"/>
      <c r="U3009" s="766"/>
      <c r="V3009" s="766"/>
      <c r="W3009" s="766"/>
      <c r="X3009" s="767"/>
    </row>
    <row r="3010" spans="1:24" ht="15" customHeight="1">
      <c r="A3010" s="283"/>
      <c r="B3010" s="768" t="str">
        <f>IF('statement of marks'!$A$1="","",'statement of marks'!$A$1)</f>
        <v>GOVT. HR. SEC. SCHOOL, MARJEEVI, NIMBAHERA</v>
      </c>
      <c r="C3010" s="769"/>
      <c r="D3010" s="769"/>
      <c r="E3010" s="769"/>
      <c r="F3010" s="769"/>
      <c r="G3010" s="769"/>
      <c r="H3010" s="769"/>
      <c r="I3010" s="769"/>
      <c r="J3010" s="769"/>
      <c r="K3010" s="769"/>
      <c r="L3010" s="769"/>
      <c r="M3010" s="769"/>
      <c r="N3010" s="769"/>
      <c r="O3010" s="769"/>
      <c r="P3010" s="769"/>
      <c r="Q3010" s="769"/>
      <c r="R3010" s="769"/>
      <c r="S3010" s="769"/>
      <c r="T3010" s="769"/>
      <c r="U3010" s="769"/>
      <c r="V3010" s="769"/>
      <c r="W3010" s="769"/>
      <c r="X3010" s="770"/>
    </row>
    <row r="3011" spans="1:24" ht="15" customHeight="1">
      <c r="A3011" s="283"/>
      <c r="B3011" s="771" t="s">
        <v>118</v>
      </c>
      <c r="C3011" s="771"/>
      <c r="D3011" s="771" t="str">
        <f>IF('statement of marks'!$H$3="","",'statement of marks'!$H$3)</f>
        <v>2022-23</v>
      </c>
      <c r="E3011" s="771"/>
      <c r="F3011" s="771"/>
      <c r="G3011" s="771"/>
      <c r="H3011" s="771"/>
      <c r="I3011" s="771"/>
      <c r="J3011" s="771"/>
      <c r="K3011" s="771"/>
      <c r="L3011" s="771"/>
      <c r="M3011" s="771"/>
      <c r="N3011" s="771"/>
      <c r="O3011" s="771"/>
      <c r="P3011" s="771"/>
      <c r="Q3011" s="771"/>
      <c r="R3011" s="771"/>
      <c r="S3011" s="771"/>
      <c r="T3011" s="771"/>
      <c r="U3011" s="771"/>
      <c r="V3011" s="771"/>
      <c r="W3011" s="771"/>
      <c r="X3011" s="772"/>
    </row>
    <row r="3012" spans="1:24" ht="15" customHeight="1">
      <c r="A3012" s="283"/>
      <c r="B3012" s="771" t="s">
        <v>158</v>
      </c>
      <c r="C3012" s="771"/>
      <c r="D3012" s="771" t="str">
        <f>IF('statement of marks'!I101="","",'statement of marks'!I101)</f>
        <v>A95</v>
      </c>
      <c r="E3012" s="771"/>
      <c r="F3012" s="771"/>
      <c r="G3012" s="771"/>
      <c r="H3012" s="771"/>
      <c r="I3012" s="771"/>
      <c r="J3012" s="771"/>
      <c r="K3012" s="771"/>
      <c r="L3012" s="771"/>
      <c r="M3012" s="771"/>
      <c r="N3012" s="771"/>
      <c r="O3012" s="771"/>
      <c r="P3012" s="771"/>
      <c r="Q3012" s="771"/>
      <c r="R3012" s="771"/>
      <c r="S3012" s="771"/>
      <c r="T3012" s="771"/>
      <c r="U3012" s="771"/>
      <c r="V3012" s="771"/>
      <c r="W3012" s="771"/>
      <c r="X3012" s="772"/>
    </row>
    <row r="3013" spans="1:24" ht="15" customHeight="1">
      <c r="A3013" s="283"/>
      <c r="B3013" s="771" t="s">
        <v>20</v>
      </c>
      <c r="C3013" s="771"/>
      <c r="D3013" s="771" t="str">
        <f>IF('statement of marks'!J101="","",'statement of marks'!J101)</f>
        <v>B95</v>
      </c>
      <c r="E3013" s="771"/>
      <c r="F3013" s="771"/>
      <c r="G3013" s="771"/>
      <c r="H3013" s="771"/>
      <c r="I3013" s="771"/>
      <c r="J3013" s="771"/>
      <c r="K3013" s="771"/>
      <c r="L3013" s="771"/>
      <c r="M3013" s="771"/>
      <c r="N3013" s="771"/>
      <c r="O3013" s="771"/>
      <c r="P3013" s="771"/>
      <c r="Q3013" s="771"/>
      <c r="R3013" s="771"/>
      <c r="S3013" s="771"/>
      <c r="T3013" s="771"/>
      <c r="U3013" s="771"/>
      <c r="V3013" s="771"/>
      <c r="W3013" s="771"/>
      <c r="X3013" s="772"/>
    </row>
    <row r="3014" spans="1:24" ht="15" customHeight="1">
      <c r="A3014" s="283"/>
      <c r="B3014" s="773" t="s">
        <v>21</v>
      </c>
      <c r="C3014" s="773"/>
      <c r="D3014" s="773" t="str">
        <f>IF('statement of marks'!K101="","",'statement of marks'!K101)</f>
        <v>C95</v>
      </c>
      <c r="E3014" s="773"/>
      <c r="F3014" s="773"/>
      <c r="G3014" s="771"/>
      <c r="H3014" s="771"/>
      <c r="I3014" s="771"/>
      <c r="J3014" s="771"/>
      <c r="K3014" s="771"/>
      <c r="L3014" s="771"/>
      <c r="M3014" s="771"/>
      <c r="N3014" s="771"/>
      <c r="O3014" s="771"/>
      <c r="P3014" s="771"/>
      <c r="Q3014" s="771"/>
      <c r="R3014" s="771"/>
      <c r="S3014" s="771"/>
      <c r="T3014" s="771"/>
      <c r="U3014" s="771"/>
      <c r="V3014" s="771"/>
      <c r="W3014" s="771"/>
      <c r="X3014" s="772"/>
    </row>
    <row r="3015" spans="1:24" ht="15" customHeight="1">
      <c r="A3015" s="283"/>
      <c r="B3015" s="771" t="s">
        <v>159</v>
      </c>
      <c r="C3015" s="771"/>
      <c r="D3015" s="771" t="str">
        <f>IF('statement of marks'!$G$3="","",'statement of marks'!$G$3)</f>
        <v>6 A</v>
      </c>
      <c r="E3015" s="771"/>
      <c r="F3015" s="774"/>
      <c r="G3015" s="775" t="s">
        <v>160</v>
      </c>
      <c r="H3015" s="775"/>
      <c r="I3015" s="775"/>
      <c r="J3015" s="775">
        <f>IF('statement of marks'!D101="","",'statement of marks'!D101)</f>
        <v>895</v>
      </c>
      <c r="K3015" s="775"/>
      <c r="L3015" s="775"/>
      <c r="M3015" s="776" t="s">
        <v>79</v>
      </c>
      <c r="N3015" s="938"/>
      <c r="O3015" s="775"/>
      <c r="P3015" s="775"/>
      <c r="Q3015" s="775" t="str">
        <f>IF('statement of marks'!F101="","",'statement of marks'!F101)</f>
        <v/>
      </c>
      <c r="R3015" s="775"/>
      <c r="S3015" s="775"/>
      <c r="T3015" s="777"/>
      <c r="U3015" s="778" t="str">
        <f>IF('statement of marks'!$I$3="","",'statement of marks'!$I$3)</f>
        <v>SCHOOL DISE CODE</v>
      </c>
      <c r="V3015" s="779"/>
      <c r="W3015" s="779"/>
      <c r="X3015" s="780"/>
    </row>
    <row r="3016" spans="1:24" ht="15" customHeight="1">
      <c r="A3016" s="283"/>
      <c r="B3016" s="263" t="s">
        <v>172</v>
      </c>
      <c r="C3016" s="264"/>
      <c r="D3016" s="781" t="str">
        <f>IF('statement of marks'!G101="","",'statement of marks'!G101)</f>
        <v/>
      </c>
      <c r="E3016" s="782"/>
      <c r="F3016" s="782"/>
      <c r="G3016" s="834" t="str">
        <f>IF('statement of marks'!H101="","",'statement of marks'!H101)</f>
        <v/>
      </c>
      <c r="H3016" s="834"/>
      <c r="I3016" s="834"/>
      <c r="J3016" s="834"/>
      <c r="K3016" s="834"/>
      <c r="L3016" s="834"/>
      <c r="M3016" s="834"/>
      <c r="N3016" s="834"/>
      <c r="O3016" s="834"/>
      <c r="P3016" s="834"/>
      <c r="Q3016" s="834"/>
      <c r="R3016" s="834"/>
      <c r="S3016" s="834"/>
      <c r="T3016" s="835"/>
      <c r="U3016" s="774" t="str">
        <f>IF('statement of marks'!$J$3="","",'statement of marks'!$J$3)</f>
        <v>08291009401</v>
      </c>
      <c r="V3016" s="784"/>
      <c r="W3016" s="784"/>
      <c r="X3016" s="836"/>
    </row>
    <row r="3017" spans="1:24" ht="15" customHeight="1">
      <c r="A3017" s="283"/>
      <c r="B3017" s="265" t="s">
        <v>161</v>
      </c>
      <c r="C3017" s="266" t="s">
        <v>166</v>
      </c>
      <c r="D3017" s="837" t="s">
        <v>168</v>
      </c>
      <c r="E3017" s="837"/>
      <c r="F3017" s="837"/>
      <c r="G3017" s="837" t="s">
        <v>169</v>
      </c>
      <c r="H3017" s="837"/>
      <c r="I3017" s="837"/>
      <c r="J3017" s="837" t="s">
        <v>170</v>
      </c>
      <c r="K3017" s="837"/>
      <c r="L3017" s="837"/>
      <c r="M3017" s="838" t="s">
        <v>171</v>
      </c>
      <c r="N3017" s="838"/>
      <c r="O3017" s="838"/>
      <c r="P3017" s="838"/>
      <c r="Q3017" s="839" t="s">
        <v>217</v>
      </c>
      <c r="R3017" s="841" t="s">
        <v>91</v>
      </c>
      <c r="S3017" s="841"/>
      <c r="T3017" s="841"/>
      <c r="U3017" s="842"/>
      <c r="V3017" s="783" t="s">
        <v>218</v>
      </c>
      <c r="W3017" s="783"/>
      <c r="X3017" s="831"/>
    </row>
    <row r="3018" spans="1:24" ht="15" customHeight="1">
      <c r="A3018" s="283"/>
      <c r="B3018" s="265"/>
      <c r="C3018" s="266"/>
      <c r="D3018" s="267" t="s">
        <v>219</v>
      </c>
      <c r="E3018" s="267" t="s">
        <v>220</v>
      </c>
      <c r="F3018" s="268" t="s">
        <v>221</v>
      </c>
      <c r="G3018" s="267" t="s">
        <v>219</v>
      </c>
      <c r="H3018" s="267" t="s">
        <v>220</v>
      </c>
      <c r="I3018" s="268" t="s">
        <v>221</v>
      </c>
      <c r="J3018" s="267" t="s">
        <v>219</v>
      </c>
      <c r="K3018" s="267" t="s">
        <v>220</v>
      </c>
      <c r="L3018" s="268" t="s">
        <v>221</v>
      </c>
      <c r="M3018" s="267" t="s">
        <v>219</v>
      </c>
      <c r="N3018" s="943" t="s">
        <v>332</v>
      </c>
      <c r="O3018" s="267" t="s">
        <v>220</v>
      </c>
      <c r="P3018" s="268" t="s">
        <v>221</v>
      </c>
      <c r="Q3018" s="840"/>
      <c r="R3018" s="267" t="s">
        <v>219</v>
      </c>
      <c r="S3018" s="943" t="s">
        <v>332</v>
      </c>
      <c r="T3018" s="267" t="s">
        <v>220</v>
      </c>
      <c r="U3018" s="268" t="s">
        <v>221</v>
      </c>
      <c r="V3018" s="269" t="s">
        <v>26</v>
      </c>
      <c r="W3018" s="270" t="s">
        <v>222</v>
      </c>
      <c r="X3018" s="271" t="s">
        <v>69</v>
      </c>
    </row>
    <row r="3019" spans="1:24" ht="15" customHeight="1">
      <c r="A3019" s="284"/>
      <c r="B3019" s="832" t="s">
        <v>167</v>
      </c>
      <c r="C3019" s="833"/>
      <c r="D3019" s="272">
        <f>IF('statement of marks'!L$6="","",'statement of marks'!L$6)</f>
        <v>5</v>
      </c>
      <c r="E3019" s="272">
        <f>IF('statement of marks'!M$6="","",'statement of marks'!M$6)</f>
        <v>5</v>
      </c>
      <c r="F3019" s="273">
        <f>IF('statement of marks'!N$6="","",'statement of marks'!N$6)</f>
        <v>10</v>
      </c>
      <c r="G3019" s="272">
        <f>IF('statement of marks'!O$6="","",'statement of marks'!O$6)</f>
        <v>5</v>
      </c>
      <c r="H3019" s="272">
        <f>IF('statement of marks'!P$6="","",'statement of marks'!P$6)</f>
        <v>5</v>
      </c>
      <c r="I3019" s="273">
        <f>IF('statement of marks'!Q$6="","",'statement of marks'!Q$6)</f>
        <v>10</v>
      </c>
      <c r="J3019" s="272">
        <f>IF('statement of marks'!R$6="","",'statement of marks'!R$6)</f>
        <v>5</v>
      </c>
      <c r="K3019" s="272">
        <f>IF('statement of marks'!S$6="","",'statement of marks'!S$6)</f>
        <v>5</v>
      </c>
      <c r="L3019" s="273">
        <f>IF('statement of marks'!T$6="","",'statement of marks'!T$6)</f>
        <v>10</v>
      </c>
      <c r="M3019" s="272">
        <f>IF('statement of marks'!V$6="","",'statement of marks'!V$6)</f>
        <v>30</v>
      </c>
      <c r="N3019" s="944">
        <f>IF('statement of marks'!W$6="","",'statement of marks'!W$6)</f>
        <v>30</v>
      </c>
      <c r="O3019" s="272">
        <f>IF('statement of marks'!X$6="","",'statement of marks'!X$6)</f>
        <v>10</v>
      </c>
      <c r="P3019" s="273">
        <f>IF('statement of marks'!Y$6="","",'statement of marks'!Y$6)</f>
        <v>70</v>
      </c>
      <c r="Q3019" s="274">
        <f>IF('statement of marks'!Z$6="","",'statement of marks'!Z$6)</f>
        <v>100</v>
      </c>
      <c r="R3019" s="272">
        <f>IF('statement of marks'!AA$6="","",'statement of marks'!AA$6)</f>
        <v>40</v>
      </c>
      <c r="S3019" s="944">
        <f>IF('statement of marks'!AB$6="","",'statement of marks'!AB$6)</f>
        <v>40</v>
      </c>
      <c r="T3019" s="272">
        <f>IF('statement of marks'!AC$6="","",'statement of marks'!AC$6)</f>
        <v>20</v>
      </c>
      <c r="U3019" s="273">
        <f>IF('statement of marks'!AD$6="","",'statement of marks'!AD$6)</f>
        <v>100</v>
      </c>
      <c r="V3019" s="275">
        <f>IF('statement of marks'!AE$6="","",'statement of marks'!AE$6)</f>
        <v>200</v>
      </c>
      <c r="W3019" s="272" t="str">
        <f>IF('statement of marks'!AF$6="","",'statement of marks'!AF$6)</f>
        <v/>
      </c>
      <c r="X3019" s="276" t="str">
        <f>IF('statement of marks'!AG$6="","",'statement of marks'!AG$6)</f>
        <v/>
      </c>
    </row>
    <row r="3020" spans="1:24" ht="15" customHeight="1">
      <c r="A3020" s="283"/>
      <c r="B3020" s="774" t="str">
        <f>IF('statement of marks'!$L$3="","",'statement of marks'!$L$3)</f>
        <v>HINDI</v>
      </c>
      <c r="C3020" s="784"/>
      <c r="D3020" s="270">
        <f>IF('statement of marks'!L101="","",'statement of marks'!L101)</f>
        <v>5</v>
      </c>
      <c r="E3020" s="270">
        <f>IF('statement of marks'!M101="","",'statement of marks'!M101)</f>
        <v>5</v>
      </c>
      <c r="F3020" s="277">
        <f>IF('statement of marks'!N101="","",'statement of marks'!N101)</f>
        <v>10</v>
      </c>
      <c r="G3020" s="270">
        <f>IF('statement of marks'!O101="","",'statement of marks'!O101)</f>
        <v>5</v>
      </c>
      <c r="H3020" s="270">
        <f>IF('statement of marks'!P101="","",'statement of marks'!P101)</f>
        <v>5</v>
      </c>
      <c r="I3020" s="277">
        <f>IF('statement of marks'!Q101="","",'statement of marks'!Q101)</f>
        <v>10</v>
      </c>
      <c r="J3020" s="270">
        <f>IF('statement of marks'!R101="","",'statement of marks'!R101)</f>
        <v>5</v>
      </c>
      <c r="K3020" s="270">
        <f>IF('statement of marks'!S101="","",'statement of marks'!S101)</f>
        <v>5</v>
      </c>
      <c r="L3020" s="277">
        <f>IF('statement of marks'!T101="","",'statement of marks'!T101)</f>
        <v>10</v>
      </c>
      <c r="M3020" s="270">
        <f>IF('statement of marks'!V101="","",'statement of marks'!V101)</f>
        <v>26</v>
      </c>
      <c r="N3020" s="944">
        <f>IF('statement of marks'!W101="","",'statement of marks'!W101)</f>
        <v>26</v>
      </c>
      <c r="O3020" s="270">
        <f>IF('statement of marks'!X101="","",'statement of marks'!X101)</f>
        <v>6</v>
      </c>
      <c r="P3020" s="277">
        <f>IF('statement of marks'!Y101="","",'statement of marks'!Y101)</f>
        <v>58</v>
      </c>
      <c r="Q3020" s="278">
        <f>IF('statement of marks'!Z101="","",'statement of marks'!Z101)</f>
        <v>88</v>
      </c>
      <c r="R3020" s="270">
        <f>IF('statement of marks'!AA101="","",'statement of marks'!AA101)</f>
        <v>26</v>
      </c>
      <c r="S3020" s="944">
        <f>IF('statement of marks'!AB101="","",'statement of marks'!AB101)</f>
        <v>26</v>
      </c>
      <c r="T3020" s="270">
        <f>IF('statement of marks'!AC101="","",'statement of marks'!AC101)</f>
        <v>20</v>
      </c>
      <c r="U3020" s="277">
        <f>IF('statement of marks'!AD101="","",'statement of marks'!AD101)</f>
        <v>72</v>
      </c>
      <c r="V3020" s="279">
        <f>IF('statement of marks'!AE101="","",'statement of marks'!AE101)</f>
        <v>160</v>
      </c>
      <c r="W3020" s="270">
        <f>IF('statement of marks'!AF101="","",'statement of marks'!AF101)</f>
        <v>80</v>
      </c>
      <c r="X3020" s="271" t="str">
        <f>IF('statement of marks'!AG101="","",'statement of marks'!AG101)</f>
        <v>B</v>
      </c>
    </row>
    <row r="3021" spans="1:24" ht="15" customHeight="1">
      <c r="A3021" s="283"/>
      <c r="B3021" s="774" t="str">
        <f>IF('statement of marks'!$AJ$3="","",'statement of marks'!$AJ$3)</f>
        <v>ENGLISH</v>
      </c>
      <c r="C3021" s="784"/>
      <c r="D3021" s="270">
        <f>IF('statement of marks'!AJ101="","",'statement of marks'!AJ101)</f>
        <v>5</v>
      </c>
      <c r="E3021" s="270">
        <f>IF('statement of marks'!AK101="","",'statement of marks'!AK101)</f>
        <v>5</v>
      </c>
      <c r="F3021" s="277">
        <f>IF('statement of marks'!AL101="","",'statement of marks'!AL101)</f>
        <v>10</v>
      </c>
      <c r="G3021" s="270">
        <f>IF('statement of marks'!AM101="","",'statement of marks'!AM101)</f>
        <v>5</v>
      </c>
      <c r="H3021" s="270">
        <f>IF('statement of marks'!AN101="","",'statement of marks'!AN101)</f>
        <v>5</v>
      </c>
      <c r="I3021" s="277">
        <f>IF('statement of marks'!AO101="","",'statement of marks'!AO101)</f>
        <v>10</v>
      </c>
      <c r="J3021" s="270">
        <f>IF('statement of marks'!AP101="","",'statement of marks'!AP101)</f>
        <v>5</v>
      </c>
      <c r="K3021" s="270">
        <f>IF('statement of marks'!AQ101="","",'statement of marks'!AQ101)</f>
        <v>5</v>
      </c>
      <c r="L3021" s="277">
        <f>IF('statement of marks'!AR101="","",'statement of marks'!AR101)</f>
        <v>10</v>
      </c>
      <c r="M3021" s="270">
        <f>IF('statement of marks'!AT101="","",'statement of marks'!AT101)</f>
        <v>26</v>
      </c>
      <c r="N3021" s="944">
        <f>IF('statement of marks'!AU101="","",'statement of marks'!AU101)</f>
        <v>26</v>
      </c>
      <c r="O3021" s="270">
        <f>IF('statement of marks'!AV101="","",'statement of marks'!AV101)</f>
        <v>6</v>
      </c>
      <c r="P3021" s="277">
        <f>IF('statement of marks'!AW101="","",'statement of marks'!AW101)</f>
        <v>58</v>
      </c>
      <c r="Q3021" s="278">
        <f>IF('statement of marks'!AX101="","",'statement of marks'!AX101)</f>
        <v>88</v>
      </c>
      <c r="R3021" s="270">
        <f>IF('statement of marks'!AY101="","",'statement of marks'!AY101)</f>
        <v>26</v>
      </c>
      <c r="S3021" s="944">
        <f>IF('statement of marks'!AZ101="","",'statement of marks'!AZ101)</f>
        <v>26</v>
      </c>
      <c r="T3021" s="270">
        <f>IF('statement of marks'!BA101="","",'statement of marks'!BA101)</f>
        <v>20</v>
      </c>
      <c r="U3021" s="277">
        <f>IF('statement of marks'!BB101="","",'statement of marks'!BB101)</f>
        <v>72</v>
      </c>
      <c r="V3021" s="279">
        <f>IF('statement of marks'!BC101="","",'statement of marks'!BC101)</f>
        <v>160</v>
      </c>
      <c r="W3021" s="270">
        <f>IF('statement of marks'!BD101="","",'statement of marks'!BD101)</f>
        <v>80</v>
      </c>
      <c r="X3021" s="271" t="str">
        <f>IF('statement of marks'!BE101="","",'statement of marks'!BE101)</f>
        <v>B</v>
      </c>
    </row>
    <row r="3022" spans="1:24" ht="15" customHeight="1">
      <c r="A3022" s="283"/>
      <c r="B3022" s="774" t="str">
        <f>IF('statement of marks'!BH101="s","SANSKRIT",IF('statement of marks'!BH101="u","URDU",IF('statement of marks'!BH101="g","GUJRATI",IF('statement of marks'!BH101="p","PUNJABI",IF('statement of marks'!BH101="sd","fla/kh","THIRD LANGUAGE")))))</f>
        <v>SANSKRIT</v>
      </c>
      <c r="C3022" s="784"/>
      <c r="D3022" s="270">
        <f>IF('statement of marks'!BI101="","",'statement of marks'!BI101)</f>
        <v>5</v>
      </c>
      <c r="E3022" s="270">
        <f>IF('statement of marks'!BJ101="","",'statement of marks'!BJ101)</f>
        <v>5</v>
      </c>
      <c r="F3022" s="277">
        <f>IF('statement of marks'!BK101="","",'statement of marks'!BK101)</f>
        <v>10</v>
      </c>
      <c r="G3022" s="270">
        <f>IF('statement of marks'!BL101="","",'statement of marks'!BL101)</f>
        <v>5</v>
      </c>
      <c r="H3022" s="270">
        <f>IF('statement of marks'!BM101="","",'statement of marks'!BM101)</f>
        <v>5</v>
      </c>
      <c r="I3022" s="277">
        <f>IF('statement of marks'!BN101="","",'statement of marks'!BN101)</f>
        <v>10</v>
      </c>
      <c r="J3022" s="270">
        <f>IF('statement of marks'!BO101="","",'statement of marks'!BO101)</f>
        <v>5</v>
      </c>
      <c r="K3022" s="270">
        <f>IF('statement of marks'!BP101="","",'statement of marks'!BP101)</f>
        <v>5</v>
      </c>
      <c r="L3022" s="277">
        <f>IF('statement of marks'!BQ101="","",'statement of marks'!BQ101)</f>
        <v>10</v>
      </c>
      <c r="M3022" s="270">
        <f>IF('statement of marks'!BS101="","",'statement of marks'!BS101)</f>
        <v>50</v>
      </c>
      <c r="N3022" s="944"/>
      <c r="O3022" s="270">
        <f>IF('statement of marks'!BT101="","",'statement of marks'!BT101)</f>
        <v>20</v>
      </c>
      <c r="P3022" s="277">
        <f>IF('statement of marks'!BU101="","",'statement of marks'!BU101)</f>
        <v>70</v>
      </c>
      <c r="Q3022" s="278">
        <f>IF('statement of marks'!BV101="","",'statement of marks'!BV101)</f>
        <v>100</v>
      </c>
      <c r="R3022" s="270">
        <f>IF('statement of marks'!BW101="","",'statement of marks'!BW101)</f>
        <v>70</v>
      </c>
      <c r="S3022" s="944"/>
      <c r="T3022" s="270">
        <f>IF('statement of marks'!BX101="","",'statement of marks'!BX101)</f>
        <v>30</v>
      </c>
      <c r="U3022" s="277">
        <f>IF('statement of marks'!BY101="","",'statement of marks'!BY101)</f>
        <v>100</v>
      </c>
      <c r="V3022" s="279">
        <f>IF('statement of marks'!BZ101="","",'statement of marks'!BZ101)</f>
        <v>200</v>
      </c>
      <c r="W3022" s="270">
        <f>IF('statement of marks'!CA101="","",'statement of marks'!CA101)</f>
        <v>100</v>
      </c>
      <c r="X3022" s="271" t="str">
        <f>IF('statement of marks'!CB101="","",'statement of marks'!CB101)</f>
        <v>A</v>
      </c>
    </row>
    <row r="3023" spans="1:24" ht="15" customHeight="1">
      <c r="A3023" s="283"/>
      <c r="B3023" s="774" t="str">
        <f>IF('statement of marks'!$CE$3="","",'statement of marks'!$CE$3)</f>
        <v>MATHEMATICS</v>
      </c>
      <c r="C3023" s="784"/>
      <c r="D3023" s="270">
        <f>IF('statement of marks'!CE101="","",'statement of marks'!CE101)</f>
        <v>5</v>
      </c>
      <c r="E3023" s="270">
        <f>IF('statement of marks'!CF101="","",'statement of marks'!CF101)</f>
        <v>5</v>
      </c>
      <c r="F3023" s="277">
        <f>IF('statement of marks'!CG101="","",'statement of marks'!CG101)</f>
        <v>10</v>
      </c>
      <c r="G3023" s="270">
        <f>IF('statement of marks'!CH101="","",'statement of marks'!CH101)</f>
        <v>5</v>
      </c>
      <c r="H3023" s="270">
        <f>IF('statement of marks'!CI101="","",'statement of marks'!CI101)</f>
        <v>5</v>
      </c>
      <c r="I3023" s="277">
        <f>IF('statement of marks'!CJ101="","",'statement of marks'!CJ101)</f>
        <v>10</v>
      </c>
      <c r="J3023" s="270">
        <f>IF('statement of marks'!CK101="","",'statement of marks'!CK101)</f>
        <v>5</v>
      </c>
      <c r="K3023" s="270">
        <f>IF('statement of marks'!CL101="","",'statement of marks'!CL101)</f>
        <v>5</v>
      </c>
      <c r="L3023" s="277">
        <f>IF('statement of marks'!CM101="","",'statement of marks'!CM101)</f>
        <v>10</v>
      </c>
      <c r="M3023" s="270">
        <f>IF('statement of marks'!CO101="","",'statement of marks'!CO101)</f>
        <v>26</v>
      </c>
      <c r="N3023" s="944">
        <f>IF('statement of marks'!CP101="","",'statement of marks'!CP101)</f>
        <v>26</v>
      </c>
      <c r="O3023" s="270">
        <f>IF('statement of marks'!CQ101="","",'statement of marks'!CQ101)</f>
        <v>6</v>
      </c>
      <c r="P3023" s="277">
        <f>IF('statement of marks'!CR101="","",'statement of marks'!CR101)</f>
        <v>58</v>
      </c>
      <c r="Q3023" s="278">
        <f>IF('statement of marks'!CS101="","",'statement of marks'!CS101)</f>
        <v>88</v>
      </c>
      <c r="R3023" s="270">
        <f>IF('statement of marks'!CT101="","",'statement of marks'!CT101)</f>
        <v>26</v>
      </c>
      <c r="S3023" s="944">
        <f>IF('statement of marks'!CU101="","",'statement of marks'!CU101)</f>
        <v>26</v>
      </c>
      <c r="T3023" s="270">
        <f>IF('statement of marks'!CV101="","",'statement of marks'!CV101)</f>
        <v>20</v>
      </c>
      <c r="U3023" s="277">
        <f>IF('statement of marks'!CW101="","",'statement of marks'!CW101)</f>
        <v>72</v>
      </c>
      <c r="V3023" s="279">
        <f>IF('statement of marks'!CX101="","",'statement of marks'!CX101)</f>
        <v>160</v>
      </c>
      <c r="W3023" s="270">
        <f>IF('statement of marks'!CY101="","",'statement of marks'!CY101)</f>
        <v>80</v>
      </c>
      <c r="X3023" s="271" t="str">
        <f>IF('statement of marks'!CZ101="","",'statement of marks'!CZ101)</f>
        <v>B</v>
      </c>
    </row>
    <row r="3024" spans="1:24" ht="15" customHeight="1">
      <c r="A3024" s="283"/>
      <c r="B3024" s="774" t="str">
        <f>IF('statement of marks'!$DC$3="","",'statement of marks'!$DC$3)</f>
        <v>SCIENCE</v>
      </c>
      <c r="C3024" s="784"/>
      <c r="D3024" s="270">
        <f>IF('statement of marks'!DC101="","",'statement of marks'!DC101)</f>
        <v>5</v>
      </c>
      <c r="E3024" s="270">
        <f>IF('statement of marks'!DD101="","",'statement of marks'!DD101)</f>
        <v>5</v>
      </c>
      <c r="F3024" s="277">
        <f>IF('statement of marks'!DE101="","",'statement of marks'!DE101)</f>
        <v>10</v>
      </c>
      <c r="G3024" s="270">
        <f>IF('statement of marks'!DF101="","",'statement of marks'!DF101)</f>
        <v>5</v>
      </c>
      <c r="H3024" s="270">
        <f>IF('statement of marks'!DG101="","",'statement of marks'!DG101)</f>
        <v>5</v>
      </c>
      <c r="I3024" s="277">
        <f>IF('statement of marks'!DH101="","",'statement of marks'!DH101)</f>
        <v>10</v>
      </c>
      <c r="J3024" s="270">
        <f>IF('statement of marks'!DI101="","",'statement of marks'!DI101)</f>
        <v>5</v>
      </c>
      <c r="K3024" s="270">
        <f>IF('statement of marks'!DJ101="","",'statement of marks'!DJ101)</f>
        <v>5</v>
      </c>
      <c r="L3024" s="277">
        <f>IF('statement of marks'!DK101="","",'statement of marks'!DK101)</f>
        <v>10</v>
      </c>
      <c r="M3024" s="270">
        <f>IF('statement of marks'!DM101="","",'statement of marks'!DM101)</f>
        <v>50</v>
      </c>
      <c r="N3024" s="944"/>
      <c r="O3024" s="270">
        <f>IF('statement of marks'!DN101="","",'statement of marks'!DN101)</f>
        <v>20</v>
      </c>
      <c r="P3024" s="277">
        <f>IF('statement of marks'!DO101="","",'statement of marks'!DO101)</f>
        <v>70</v>
      </c>
      <c r="Q3024" s="278">
        <f>IF('statement of marks'!DP101="","",'statement of marks'!DP101)</f>
        <v>100</v>
      </c>
      <c r="R3024" s="270">
        <f>IF('statement of marks'!DQ101="","",'statement of marks'!DQ101)</f>
        <v>70</v>
      </c>
      <c r="S3024" s="944"/>
      <c r="T3024" s="270">
        <f>IF('statement of marks'!DR101="","",'statement of marks'!DR101)</f>
        <v>30</v>
      </c>
      <c r="U3024" s="277">
        <f>IF('statement of marks'!DS101="","",'statement of marks'!DS101)</f>
        <v>100</v>
      </c>
      <c r="V3024" s="279">
        <f>IF('statement of marks'!DT101="","",'statement of marks'!DT101)</f>
        <v>200</v>
      </c>
      <c r="W3024" s="270">
        <f>IF('statement of marks'!DU101="","",'statement of marks'!DU101)</f>
        <v>100</v>
      </c>
      <c r="X3024" s="271" t="str">
        <f>IF('statement of marks'!DV101="","",'statement of marks'!DV101)</f>
        <v>A</v>
      </c>
    </row>
    <row r="3025" spans="1:24" ht="15" customHeight="1">
      <c r="A3025" s="283"/>
      <c r="B3025" s="774" t="str">
        <f>IF('statement of marks'!$DY$3="","",'statement of marks'!$DY$3)</f>
        <v>SOCIAL STUDIES</v>
      </c>
      <c r="C3025" s="784"/>
      <c r="D3025" s="270">
        <f>IF('statement of marks'!DY101="","",'statement of marks'!DY101)</f>
        <v>5</v>
      </c>
      <c r="E3025" s="270">
        <f>IF('statement of marks'!DZ101="","",'statement of marks'!DZ101)</f>
        <v>5</v>
      </c>
      <c r="F3025" s="277">
        <f>IF('statement of marks'!EA101="","",'statement of marks'!EA101)</f>
        <v>10</v>
      </c>
      <c r="G3025" s="270">
        <f>IF('statement of marks'!EB101="","",'statement of marks'!EB101)</f>
        <v>5</v>
      </c>
      <c r="H3025" s="270">
        <f>IF('statement of marks'!EC101="","",'statement of marks'!EC101)</f>
        <v>5</v>
      </c>
      <c r="I3025" s="277">
        <f>IF('statement of marks'!ED101="","",'statement of marks'!ED101)</f>
        <v>10</v>
      </c>
      <c r="J3025" s="270">
        <f>IF('statement of marks'!EE101="","",'statement of marks'!EE101)</f>
        <v>5</v>
      </c>
      <c r="K3025" s="270">
        <f>IF('statement of marks'!EF101="","",'statement of marks'!EF101)</f>
        <v>5</v>
      </c>
      <c r="L3025" s="277">
        <f>IF('statement of marks'!EG101="","",'statement of marks'!EG101)</f>
        <v>10</v>
      </c>
      <c r="M3025" s="270">
        <f>IF('statement of marks'!EI101="","",'statement of marks'!EI101)</f>
        <v>50</v>
      </c>
      <c r="N3025" s="944"/>
      <c r="O3025" s="270">
        <f>IF('statement of marks'!EJ101="","",'statement of marks'!EJ101)</f>
        <v>20</v>
      </c>
      <c r="P3025" s="277">
        <f>IF('statement of marks'!EK101="","",'statement of marks'!EK101)</f>
        <v>70</v>
      </c>
      <c r="Q3025" s="278">
        <f>IF('statement of marks'!EL101="","",'statement of marks'!EL101)</f>
        <v>100</v>
      </c>
      <c r="R3025" s="270">
        <f>IF('statement of marks'!EM101="","",'statement of marks'!EM101)</f>
        <v>70</v>
      </c>
      <c r="S3025" s="944"/>
      <c r="T3025" s="270">
        <f>IF('statement of marks'!EN101="","",'statement of marks'!EN101)</f>
        <v>30</v>
      </c>
      <c r="U3025" s="277">
        <f>IF('statement of marks'!EO101="","",'statement of marks'!EO101)</f>
        <v>100</v>
      </c>
      <c r="V3025" s="279">
        <f>IF('statement of marks'!EP101="","",'statement of marks'!EP101)</f>
        <v>200</v>
      </c>
      <c r="W3025" s="270">
        <f>IF('statement of marks'!EQ101="","",'statement of marks'!EQ101)</f>
        <v>100</v>
      </c>
      <c r="X3025" s="271" t="str">
        <f>IF('statement of marks'!ER101="","",'statement of marks'!ER101)</f>
        <v>A</v>
      </c>
    </row>
    <row r="3026" spans="1:24" ht="15" customHeight="1">
      <c r="A3026" s="283"/>
      <c r="B3026" s="774" t="s">
        <v>173</v>
      </c>
      <c r="C3026" s="784"/>
      <c r="D3026" s="792" t="s">
        <v>168</v>
      </c>
      <c r="E3026" s="792"/>
      <c r="F3026" s="792"/>
      <c r="G3026" s="792" t="s">
        <v>169</v>
      </c>
      <c r="H3026" s="792"/>
      <c r="I3026" s="792"/>
      <c r="J3026" s="792" t="s">
        <v>178</v>
      </c>
      <c r="K3026" s="792"/>
      <c r="L3026" s="792"/>
      <c r="M3026" s="792" t="s">
        <v>170</v>
      </c>
      <c r="N3026" s="792"/>
      <c r="O3026" s="792"/>
      <c r="P3026" s="792"/>
      <c r="Q3026" s="792" t="s">
        <v>223</v>
      </c>
      <c r="R3026" s="792"/>
      <c r="S3026" s="792"/>
      <c r="T3026" s="792"/>
      <c r="U3026" s="280"/>
      <c r="V3026" s="792" t="s">
        <v>218</v>
      </c>
      <c r="W3026" s="792"/>
      <c r="X3026" s="827"/>
    </row>
    <row r="3027" spans="1:24" ht="15" customHeight="1">
      <c r="A3027" s="284"/>
      <c r="B3027" s="828" t="s">
        <v>167</v>
      </c>
      <c r="C3027" s="829"/>
      <c r="D3027" s="830">
        <f>IF('statement of marks'!EU$6="","",'statement of marks'!EU$6)</f>
        <v>20</v>
      </c>
      <c r="E3027" s="830"/>
      <c r="F3027" s="830"/>
      <c r="G3027" s="830">
        <f>IF('statement of marks'!EV$6="","",'statement of marks'!EV$6)</f>
        <v>20</v>
      </c>
      <c r="H3027" s="830"/>
      <c r="I3027" s="830"/>
      <c r="J3027" s="830">
        <f>IF('statement of marks'!EX$6="","",'statement of marks'!EX$6)</f>
        <v>20</v>
      </c>
      <c r="K3027" s="830"/>
      <c r="L3027" s="830"/>
      <c r="M3027" s="830">
        <f>IF('statement of marks'!EW$6="","",'statement of marks'!EW$6)</f>
        <v>20</v>
      </c>
      <c r="N3027" s="830"/>
      <c r="O3027" s="830"/>
      <c r="P3027" s="830"/>
      <c r="Q3027" s="830">
        <f>IF('statement of marks'!EY$6="","",'statement of marks'!EY$6)</f>
        <v>20</v>
      </c>
      <c r="R3027" s="830"/>
      <c r="S3027" s="830"/>
      <c r="T3027" s="830"/>
      <c r="U3027" s="289"/>
      <c r="V3027" s="272">
        <f>IF('statement of marks'!EZ$6="","",'statement of marks'!EZ$6)</f>
        <v>100</v>
      </c>
      <c r="W3027" s="272" t="s">
        <v>222</v>
      </c>
      <c r="X3027" s="276" t="s">
        <v>69</v>
      </c>
    </row>
    <row r="3028" spans="1:24" ht="15" customHeight="1">
      <c r="A3028" s="283"/>
      <c r="B3028" s="774" t="str">
        <f>IF('statement of marks'!$EU$3="","",'statement of marks'!$EU$3)</f>
        <v>WORK EXPERIENCE</v>
      </c>
      <c r="C3028" s="784"/>
      <c r="D3028" s="783">
        <f>IF('statement of marks'!EU101="","",'statement of marks'!EU101)</f>
        <v>20</v>
      </c>
      <c r="E3028" s="783"/>
      <c r="F3028" s="783"/>
      <c r="G3028" s="783">
        <f>IF('statement of marks'!EV101="","",'statement of marks'!EV101)</f>
        <v>20</v>
      </c>
      <c r="H3028" s="783"/>
      <c r="I3028" s="783"/>
      <c r="J3028" s="783">
        <f>IF('statement of marks'!EX101="","",'statement of marks'!EX101)</f>
        <v>20</v>
      </c>
      <c r="K3028" s="783"/>
      <c r="L3028" s="783"/>
      <c r="M3028" s="783">
        <f>IF('statement of marks'!EW101="","",'statement of marks'!EW101)</f>
        <v>20</v>
      </c>
      <c r="N3028" s="783"/>
      <c r="O3028" s="783"/>
      <c r="P3028" s="783"/>
      <c r="Q3028" s="783">
        <f>IF('statement of marks'!EY101="","",'statement of marks'!EY101)</f>
        <v>20</v>
      </c>
      <c r="R3028" s="783"/>
      <c r="S3028" s="783"/>
      <c r="T3028" s="783"/>
      <c r="U3028" s="280"/>
      <c r="V3028" s="280">
        <f>IF('statement of marks'!EZ101="","",'statement of marks'!EZ101)</f>
        <v>100</v>
      </c>
      <c r="W3028" s="280">
        <f>IF('statement of marks'!FA101="","",'statement of marks'!FA101)</f>
        <v>100</v>
      </c>
      <c r="X3028" s="281" t="str">
        <f>IF('statement of marks'!FB101="","",'statement of marks'!FB101)</f>
        <v>A</v>
      </c>
    </row>
    <row r="3029" spans="1:24" ht="15" customHeight="1">
      <c r="A3029" s="283"/>
      <c r="B3029" s="774" t="str">
        <f>IF('statement of marks'!$FE$3="","",'statement of marks'!$FE$3)</f>
        <v>ART EDUCATION</v>
      </c>
      <c r="C3029" s="784"/>
      <c r="D3029" s="783">
        <f>IF('statement of marks'!FE101="","",'statement of marks'!FE101)</f>
        <v>20</v>
      </c>
      <c r="E3029" s="783"/>
      <c r="F3029" s="783"/>
      <c r="G3029" s="783">
        <f>IF('statement of marks'!FF101="","",'statement of marks'!FF101)</f>
        <v>20</v>
      </c>
      <c r="H3029" s="783"/>
      <c r="I3029" s="783"/>
      <c r="J3029" s="783">
        <f>IF('statement of marks'!FH101="","",'statement of marks'!FH101)</f>
        <v>20</v>
      </c>
      <c r="K3029" s="783"/>
      <c r="L3029" s="783"/>
      <c r="M3029" s="783">
        <f>IF('statement of marks'!FG101="","",'statement of marks'!FG101)</f>
        <v>20</v>
      </c>
      <c r="N3029" s="783"/>
      <c r="O3029" s="783"/>
      <c r="P3029" s="783"/>
      <c r="Q3029" s="783">
        <f>IF('statement of marks'!FI101="","",'statement of marks'!FI101)</f>
        <v>20</v>
      </c>
      <c r="R3029" s="783"/>
      <c r="S3029" s="783"/>
      <c r="T3029" s="783"/>
      <c r="U3029" s="280"/>
      <c r="V3029" s="280">
        <f>IF('statement of marks'!FJ101="","",'statement of marks'!FJ101)</f>
        <v>100</v>
      </c>
      <c r="W3029" s="280">
        <f>IF('statement of marks'!FK101="","",'statement of marks'!FK101)</f>
        <v>100</v>
      </c>
      <c r="X3029" s="281" t="str">
        <f>IF('statement of marks'!FL101="","",'statement of marks'!FL101)</f>
        <v>A</v>
      </c>
    </row>
    <row r="3030" spans="1:24" ht="15" customHeight="1">
      <c r="A3030" s="283"/>
      <c r="B3030" s="774" t="str">
        <f>IF('statement of marks'!$FO$3="","",'statement of marks'!$FO$3)</f>
        <v>PHYSICIAL EDUCATION</v>
      </c>
      <c r="C3030" s="784"/>
      <c r="D3030" s="783">
        <f>IF('statement of marks'!FO101="","",'statement of marks'!FO101)</f>
        <v>20</v>
      </c>
      <c r="E3030" s="783"/>
      <c r="F3030" s="783"/>
      <c r="G3030" s="783">
        <f>IF('statement of marks'!FP101="","",'statement of marks'!FP101)</f>
        <v>20</v>
      </c>
      <c r="H3030" s="783"/>
      <c r="I3030" s="783"/>
      <c r="J3030" s="783">
        <f>IF('statement of marks'!FR101="","",'statement of marks'!FR101)</f>
        <v>20</v>
      </c>
      <c r="K3030" s="783"/>
      <c r="L3030" s="783"/>
      <c r="M3030" s="783">
        <f>IF('statement of marks'!FQ101="","",'statement of marks'!FQ101)</f>
        <v>20</v>
      </c>
      <c r="N3030" s="783"/>
      <c r="O3030" s="783"/>
      <c r="P3030" s="783"/>
      <c r="Q3030" s="783">
        <f>IF('statement of marks'!FS101="","",'statement of marks'!FS101)</f>
        <v>20</v>
      </c>
      <c r="R3030" s="783"/>
      <c r="S3030" s="783"/>
      <c r="T3030" s="783"/>
      <c r="U3030" s="280"/>
      <c r="V3030" s="280">
        <f>IF('statement of marks'!FT101="","",'statement of marks'!FT101)</f>
        <v>100</v>
      </c>
      <c r="W3030" s="280">
        <f>IF('statement of marks'!FU101="","",'statement of marks'!FU101)</f>
        <v>100</v>
      </c>
      <c r="X3030" s="281" t="str">
        <f>IF('statement of marks'!FV101="","",'statement of marks'!FV101)</f>
        <v>A</v>
      </c>
    </row>
    <row r="3031" spans="1:24" ht="15" customHeight="1">
      <c r="A3031" s="283"/>
      <c r="B3031" s="771" t="s">
        <v>174</v>
      </c>
      <c r="C3031" s="774"/>
      <c r="D3031" s="792" t="str">
        <f>details!$DZ$3</f>
        <v>AUGUST</v>
      </c>
      <c r="E3031" s="792"/>
      <c r="F3031" s="792"/>
      <c r="G3031" s="792" t="str">
        <f>details!$ED$3</f>
        <v>OCTOBER</v>
      </c>
      <c r="H3031" s="792"/>
      <c r="I3031" s="792"/>
      <c r="J3031" s="792" t="str">
        <f>details!$EL$3</f>
        <v>FEBURARY</v>
      </c>
      <c r="K3031" s="792"/>
      <c r="L3031" s="792"/>
      <c r="M3031" s="792" t="str">
        <f>details!$EH$3</f>
        <v>DECEMBER</v>
      </c>
      <c r="N3031" s="792"/>
      <c r="O3031" s="792"/>
      <c r="P3031" s="792"/>
      <c r="Q3031" s="792" t="str">
        <f>details!$EP$3</f>
        <v>GRAND TOAL</v>
      </c>
      <c r="R3031" s="792"/>
      <c r="S3031" s="792"/>
      <c r="T3031" s="792"/>
      <c r="U3031" s="759" t="s">
        <v>119</v>
      </c>
      <c r="V3031" s="760"/>
      <c r="W3031" s="760"/>
      <c r="X3031" s="761"/>
    </row>
    <row r="3032" spans="1:24" ht="15" customHeight="1">
      <c r="A3032" s="283"/>
      <c r="B3032" s="774" t="s">
        <v>176</v>
      </c>
      <c r="C3032" s="784"/>
      <c r="D3032" s="826" t="str">
        <f>IF(details!EA101="","",details!EA101)</f>
        <v/>
      </c>
      <c r="E3032" s="826"/>
      <c r="F3032" s="826"/>
      <c r="G3032" s="826" t="str">
        <f>IF(details!EE101="","",details!EE101)</f>
        <v/>
      </c>
      <c r="H3032" s="826"/>
      <c r="I3032" s="826"/>
      <c r="J3032" s="826" t="str">
        <f>IF(details!EM101="","",details!EM101)</f>
        <v/>
      </c>
      <c r="K3032" s="826"/>
      <c r="L3032" s="826"/>
      <c r="M3032" s="826" t="str">
        <f>IF(details!EI101="","",details!EI101)</f>
        <v/>
      </c>
      <c r="N3032" s="826"/>
      <c r="O3032" s="826"/>
      <c r="P3032" s="826"/>
      <c r="Q3032" s="826" t="str">
        <f>IF(details!EQ101="","",details!EQ101)</f>
        <v/>
      </c>
      <c r="R3032" s="826"/>
      <c r="S3032" s="826"/>
      <c r="T3032" s="826"/>
      <c r="U3032" s="762">
        <f>'statement of marks'!$HL$108</f>
        <v>45046</v>
      </c>
      <c r="V3032" s="763"/>
      <c r="W3032" s="763"/>
      <c r="X3032" s="764"/>
    </row>
    <row r="3033" spans="1:24" ht="15" customHeight="1">
      <c r="A3033" s="283"/>
      <c r="B3033" s="823" t="s">
        <v>175</v>
      </c>
      <c r="C3033" s="824"/>
      <c r="D3033" s="825" t="str">
        <f>IF(details!DZ101="","",details!DZ101)</f>
        <v/>
      </c>
      <c r="E3033" s="825"/>
      <c r="F3033" s="825"/>
      <c r="G3033" s="825" t="str">
        <f>IF(details!ED101="","",details!ED101)</f>
        <v/>
      </c>
      <c r="H3033" s="825"/>
      <c r="I3033" s="825"/>
      <c r="J3033" s="825" t="str">
        <f>IF(details!EL101="","",details!EL101)</f>
        <v/>
      </c>
      <c r="K3033" s="825"/>
      <c r="L3033" s="825"/>
      <c r="M3033" s="825" t="str">
        <f>IF(details!EH101="","",details!EH101)</f>
        <v/>
      </c>
      <c r="N3033" s="825"/>
      <c r="O3033" s="825"/>
      <c r="P3033" s="825"/>
      <c r="Q3033" s="825" t="str">
        <f>IF(details!EP101="","",details!EP101)</f>
        <v/>
      </c>
      <c r="R3033" s="825"/>
      <c r="S3033" s="825"/>
      <c r="T3033" s="825"/>
      <c r="U3033" s="759"/>
      <c r="V3033" s="760"/>
      <c r="W3033" s="760"/>
      <c r="X3033" s="761"/>
    </row>
    <row r="3034" spans="1:24" ht="15" customHeight="1">
      <c r="A3034" s="816"/>
      <c r="B3034" s="818" t="s">
        <v>235</v>
      </c>
      <c r="C3034" s="819"/>
      <c r="D3034" s="813" t="s">
        <v>190</v>
      </c>
      <c r="E3034" s="813"/>
      <c r="F3034" s="813"/>
      <c r="G3034" s="813" t="s">
        <v>191</v>
      </c>
      <c r="H3034" s="813"/>
      <c r="I3034" s="813"/>
      <c r="J3034" s="813" t="s">
        <v>148</v>
      </c>
      <c r="K3034" s="813"/>
      <c r="L3034" s="813"/>
      <c r="M3034" s="813" t="s">
        <v>224</v>
      </c>
      <c r="N3034" s="813"/>
      <c r="O3034" s="813"/>
      <c r="P3034" s="813"/>
      <c r="Q3034" s="822" t="s">
        <v>196</v>
      </c>
      <c r="R3034" s="822"/>
      <c r="S3034" s="822"/>
      <c r="T3034" s="822"/>
      <c r="U3034" s="813" t="s">
        <v>233</v>
      </c>
      <c r="V3034" s="813"/>
      <c r="W3034" s="813"/>
      <c r="X3034" s="815"/>
    </row>
    <row r="3035" spans="1:24" ht="15" customHeight="1">
      <c r="A3035" s="817"/>
      <c r="B3035" s="820"/>
      <c r="C3035" s="821"/>
      <c r="D3035" s="813">
        <f>'statement of marks'!HJ101</f>
        <v>1200</v>
      </c>
      <c r="E3035" s="813"/>
      <c r="F3035" s="813"/>
      <c r="G3035" s="813">
        <f>'statement of marks'!HK101</f>
        <v>1080</v>
      </c>
      <c r="H3035" s="813"/>
      <c r="I3035" s="813"/>
      <c r="J3035" s="814">
        <f>'statement of marks'!HL101</f>
        <v>90</v>
      </c>
      <c r="K3035" s="814"/>
      <c r="L3035" s="814"/>
      <c r="M3035" s="813" t="str">
        <f>'statement of marks'!HO101</f>
        <v>A</v>
      </c>
      <c r="N3035" s="813"/>
      <c r="O3035" s="813"/>
      <c r="P3035" s="813"/>
      <c r="Q3035" s="813">
        <f>'statement of marks'!HN101</f>
        <v>7.9999999999999947</v>
      </c>
      <c r="R3035" s="813"/>
      <c r="S3035" s="813"/>
      <c r="T3035" s="813"/>
      <c r="U3035" s="813" t="str">
        <f>'statement of marks'!HI101</f>
        <v>PASSED</v>
      </c>
      <c r="V3035" s="813"/>
      <c r="W3035" s="813"/>
      <c r="X3035" s="815"/>
    </row>
    <row r="3036" spans="1:24" ht="15" customHeight="1">
      <c r="A3036" s="283"/>
      <c r="B3036" s="811" t="s">
        <v>177</v>
      </c>
      <c r="C3036" s="812"/>
      <c r="D3036" s="792"/>
      <c r="E3036" s="792"/>
      <c r="F3036" s="792"/>
      <c r="G3036" s="792"/>
      <c r="H3036" s="792"/>
      <c r="I3036" s="792"/>
      <c r="J3036" s="792"/>
      <c r="K3036" s="792"/>
      <c r="L3036" s="792"/>
      <c r="M3036" s="792"/>
      <c r="N3036" s="792"/>
      <c r="O3036" s="792"/>
      <c r="P3036" s="792"/>
      <c r="Q3036" s="792"/>
      <c r="R3036" s="792"/>
      <c r="S3036" s="792"/>
      <c r="T3036" s="792"/>
      <c r="U3036" s="793"/>
      <c r="V3036" s="794"/>
      <c r="W3036" s="794"/>
      <c r="X3036" s="804"/>
    </row>
    <row r="3037" spans="1:24" ht="15" customHeight="1">
      <c r="A3037" s="283"/>
      <c r="B3037" s="809" t="s">
        <v>162</v>
      </c>
      <c r="C3037" s="810"/>
      <c r="D3037" s="792"/>
      <c r="E3037" s="792"/>
      <c r="F3037" s="792"/>
      <c r="G3037" s="792"/>
      <c r="H3037" s="792"/>
      <c r="I3037" s="792"/>
      <c r="J3037" s="792"/>
      <c r="K3037" s="792"/>
      <c r="L3037" s="792"/>
      <c r="M3037" s="792"/>
      <c r="N3037" s="792"/>
      <c r="O3037" s="792"/>
      <c r="P3037" s="792"/>
      <c r="Q3037" s="792"/>
      <c r="R3037" s="792"/>
      <c r="S3037" s="792"/>
      <c r="T3037" s="792"/>
      <c r="U3037" s="796"/>
      <c r="V3037" s="797"/>
      <c r="W3037" s="797"/>
      <c r="X3037" s="805"/>
    </row>
    <row r="3038" spans="1:24" ht="15" customHeight="1">
      <c r="A3038" s="283"/>
      <c r="B3038" s="811" t="s">
        <v>163</v>
      </c>
      <c r="C3038" s="812"/>
      <c r="D3038" s="792"/>
      <c r="E3038" s="792"/>
      <c r="F3038" s="792"/>
      <c r="G3038" s="792"/>
      <c r="H3038" s="792"/>
      <c r="I3038" s="792"/>
      <c r="J3038" s="792"/>
      <c r="K3038" s="792"/>
      <c r="L3038" s="792"/>
      <c r="M3038" s="792"/>
      <c r="N3038" s="792"/>
      <c r="O3038" s="792"/>
      <c r="P3038" s="792"/>
      <c r="Q3038" s="793" t="s">
        <v>225</v>
      </c>
      <c r="R3038" s="794"/>
      <c r="S3038" s="794"/>
      <c r="T3038" s="795"/>
      <c r="U3038" s="806"/>
      <c r="V3038" s="807"/>
      <c r="W3038" s="807"/>
      <c r="X3038" s="808"/>
    </row>
    <row r="3039" spans="1:24" ht="15" customHeight="1">
      <c r="A3039" s="283"/>
      <c r="B3039" s="802" t="s">
        <v>164</v>
      </c>
      <c r="C3039" s="803"/>
      <c r="D3039" s="792"/>
      <c r="E3039" s="792"/>
      <c r="F3039" s="792"/>
      <c r="G3039" s="792"/>
      <c r="H3039" s="792"/>
      <c r="I3039" s="792"/>
      <c r="J3039" s="792"/>
      <c r="K3039" s="792"/>
      <c r="L3039" s="792"/>
      <c r="M3039" s="792"/>
      <c r="N3039" s="792"/>
      <c r="O3039" s="792"/>
      <c r="P3039" s="792"/>
      <c r="Q3039" s="796"/>
      <c r="R3039" s="797"/>
      <c r="S3039" s="797"/>
      <c r="T3039" s="798"/>
      <c r="U3039" s="785" t="s">
        <v>164</v>
      </c>
      <c r="V3039" s="785"/>
      <c r="W3039" s="785"/>
      <c r="X3039" s="786"/>
    </row>
    <row r="3040" spans="1:24" ht="15" customHeight="1" thickBot="1">
      <c r="A3040" s="282"/>
      <c r="B3040" s="787" t="s">
        <v>226</v>
      </c>
      <c r="C3040" s="788"/>
      <c r="D3040" s="789"/>
      <c r="E3040" s="789"/>
      <c r="F3040" s="789"/>
      <c r="G3040" s="789"/>
      <c r="H3040" s="789"/>
      <c r="I3040" s="789"/>
      <c r="J3040" s="789"/>
      <c r="K3040" s="789"/>
      <c r="L3040" s="789"/>
      <c r="M3040" s="789"/>
      <c r="N3040" s="789"/>
      <c r="O3040" s="789"/>
      <c r="P3040" s="789"/>
      <c r="Q3040" s="799"/>
      <c r="R3040" s="800"/>
      <c r="S3040" s="800"/>
      <c r="T3040" s="801"/>
      <c r="U3040" s="790" t="s">
        <v>180</v>
      </c>
      <c r="V3040" s="790"/>
      <c r="W3040" s="790"/>
      <c r="X3040" s="791"/>
    </row>
    <row r="3041" spans="1:24" ht="15" customHeight="1">
      <c r="A3041" s="285"/>
      <c r="B3041" s="765" t="s">
        <v>179</v>
      </c>
      <c r="C3041" s="766"/>
      <c r="D3041" s="766"/>
      <c r="E3041" s="766"/>
      <c r="F3041" s="766"/>
      <c r="G3041" s="766"/>
      <c r="H3041" s="766"/>
      <c r="I3041" s="766"/>
      <c r="J3041" s="766"/>
      <c r="K3041" s="766"/>
      <c r="L3041" s="766"/>
      <c r="M3041" s="766"/>
      <c r="N3041" s="766"/>
      <c r="O3041" s="766"/>
      <c r="P3041" s="766"/>
      <c r="Q3041" s="766"/>
      <c r="R3041" s="766"/>
      <c r="S3041" s="766"/>
      <c r="T3041" s="766"/>
      <c r="U3041" s="766"/>
      <c r="V3041" s="766"/>
      <c r="W3041" s="766"/>
      <c r="X3041" s="767"/>
    </row>
    <row r="3042" spans="1:24" ht="15" customHeight="1">
      <c r="A3042" s="283"/>
      <c r="B3042" s="768" t="str">
        <f>IF('statement of marks'!$A$1="","",'statement of marks'!$A$1)</f>
        <v>GOVT. HR. SEC. SCHOOL, MARJEEVI, NIMBAHERA</v>
      </c>
      <c r="C3042" s="769"/>
      <c r="D3042" s="769"/>
      <c r="E3042" s="769"/>
      <c r="F3042" s="769"/>
      <c r="G3042" s="769"/>
      <c r="H3042" s="769"/>
      <c r="I3042" s="769"/>
      <c r="J3042" s="769"/>
      <c r="K3042" s="769"/>
      <c r="L3042" s="769"/>
      <c r="M3042" s="769"/>
      <c r="N3042" s="769"/>
      <c r="O3042" s="769"/>
      <c r="P3042" s="769"/>
      <c r="Q3042" s="769"/>
      <c r="R3042" s="769"/>
      <c r="S3042" s="769"/>
      <c r="T3042" s="769"/>
      <c r="U3042" s="769"/>
      <c r="V3042" s="769"/>
      <c r="W3042" s="769"/>
      <c r="X3042" s="770"/>
    </row>
    <row r="3043" spans="1:24" ht="15" customHeight="1">
      <c r="A3043" s="283"/>
      <c r="B3043" s="771" t="s">
        <v>118</v>
      </c>
      <c r="C3043" s="771"/>
      <c r="D3043" s="771" t="str">
        <f>IF('statement of marks'!$H$3="","",'statement of marks'!$H$3)</f>
        <v>2022-23</v>
      </c>
      <c r="E3043" s="771"/>
      <c r="F3043" s="771"/>
      <c r="G3043" s="771"/>
      <c r="H3043" s="771"/>
      <c r="I3043" s="771"/>
      <c r="J3043" s="771"/>
      <c r="K3043" s="771"/>
      <c r="L3043" s="771"/>
      <c r="M3043" s="771"/>
      <c r="N3043" s="771"/>
      <c r="O3043" s="771"/>
      <c r="P3043" s="771"/>
      <c r="Q3043" s="771"/>
      <c r="R3043" s="771"/>
      <c r="S3043" s="771"/>
      <c r="T3043" s="771"/>
      <c r="U3043" s="771"/>
      <c r="V3043" s="771"/>
      <c r="W3043" s="771"/>
      <c r="X3043" s="772"/>
    </row>
    <row r="3044" spans="1:24" ht="15" customHeight="1">
      <c r="A3044" s="283"/>
      <c r="B3044" s="771" t="s">
        <v>158</v>
      </c>
      <c r="C3044" s="771"/>
      <c r="D3044" s="771" t="str">
        <f>IF('statement of marks'!I102="","",'statement of marks'!I102)</f>
        <v>A96</v>
      </c>
      <c r="E3044" s="771"/>
      <c r="F3044" s="771"/>
      <c r="G3044" s="771"/>
      <c r="H3044" s="771"/>
      <c r="I3044" s="771"/>
      <c r="J3044" s="771"/>
      <c r="K3044" s="771"/>
      <c r="L3044" s="771"/>
      <c r="M3044" s="771"/>
      <c r="N3044" s="771"/>
      <c r="O3044" s="771"/>
      <c r="P3044" s="771"/>
      <c r="Q3044" s="771"/>
      <c r="R3044" s="771"/>
      <c r="S3044" s="771"/>
      <c r="T3044" s="771"/>
      <c r="U3044" s="771"/>
      <c r="V3044" s="771"/>
      <c r="W3044" s="771"/>
      <c r="X3044" s="772"/>
    </row>
    <row r="3045" spans="1:24" ht="15" customHeight="1">
      <c r="A3045" s="283"/>
      <c r="B3045" s="771" t="s">
        <v>20</v>
      </c>
      <c r="C3045" s="771"/>
      <c r="D3045" s="771" t="str">
        <f>IF('statement of marks'!J102="","",'statement of marks'!J102)</f>
        <v>B96</v>
      </c>
      <c r="E3045" s="771"/>
      <c r="F3045" s="771"/>
      <c r="G3045" s="771"/>
      <c r="H3045" s="771"/>
      <c r="I3045" s="771"/>
      <c r="J3045" s="771"/>
      <c r="K3045" s="771"/>
      <c r="L3045" s="771"/>
      <c r="M3045" s="771"/>
      <c r="N3045" s="771"/>
      <c r="O3045" s="771"/>
      <c r="P3045" s="771"/>
      <c r="Q3045" s="771"/>
      <c r="R3045" s="771"/>
      <c r="S3045" s="771"/>
      <c r="T3045" s="771"/>
      <c r="U3045" s="771"/>
      <c r="V3045" s="771"/>
      <c r="W3045" s="771"/>
      <c r="X3045" s="772"/>
    </row>
    <row r="3046" spans="1:24" ht="15" customHeight="1">
      <c r="A3046" s="283"/>
      <c r="B3046" s="773" t="s">
        <v>21</v>
      </c>
      <c r="C3046" s="773"/>
      <c r="D3046" s="773" t="str">
        <f>IF('statement of marks'!K102="","",'statement of marks'!K102)</f>
        <v>C96</v>
      </c>
      <c r="E3046" s="773"/>
      <c r="F3046" s="773"/>
      <c r="G3046" s="771"/>
      <c r="H3046" s="771"/>
      <c r="I3046" s="771"/>
      <c r="J3046" s="771"/>
      <c r="K3046" s="771"/>
      <c r="L3046" s="771"/>
      <c r="M3046" s="771"/>
      <c r="N3046" s="771"/>
      <c r="O3046" s="771"/>
      <c r="P3046" s="771"/>
      <c r="Q3046" s="771"/>
      <c r="R3046" s="771"/>
      <c r="S3046" s="771"/>
      <c r="T3046" s="771"/>
      <c r="U3046" s="771"/>
      <c r="V3046" s="771"/>
      <c r="W3046" s="771"/>
      <c r="X3046" s="772"/>
    </row>
    <row r="3047" spans="1:24" ht="15" customHeight="1">
      <c r="A3047" s="283"/>
      <c r="B3047" s="771" t="s">
        <v>159</v>
      </c>
      <c r="C3047" s="771"/>
      <c r="D3047" s="771" t="str">
        <f>IF('statement of marks'!$G$3="","",'statement of marks'!$G$3)</f>
        <v>6 A</v>
      </c>
      <c r="E3047" s="771"/>
      <c r="F3047" s="774"/>
      <c r="G3047" s="775" t="s">
        <v>160</v>
      </c>
      <c r="H3047" s="775"/>
      <c r="I3047" s="775"/>
      <c r="J3047" s="775">
        <f>IF('statement of marks'!D102="","",'statement of marks'!D102)</f>
        <v>896</v>
      </c>
      <c r="K3047" s="775"/>
      <c r="L3047" s="775"/>
      <c r="M3047" s="776" t="s">
        <v>79</v>
      </c>
      <c r="N3047" s="938"/>
      <c r="O3047" s="775"/>
      <c r="P3047" s="775"/>
      <c r="Q3047" s="775" t="str">
        <f>IF('statement of marks'!F102="","",'statement of marks'!F102)</f>
        <v/>
      </c>
      <c r="R3047" s="775"/>
      <c r="S3047" s="775"/>
      <c r="T3047" s="777"/>
      <c r="U3047" s="778" t="str">
        <f>IF('statement of marks'!$I$3="","",'statement of marks'!$I$3)</f>
        <v>SCHOOL DISE CODE</v>
      </c>
      <c r="V3047" s="779"/>
      <c r="W3047" s="779"/>
      <c r="X3047" s="780"/>
    </row>
    <row r="3048" spans="1:24" ht="15" customHeight="1">
      <c r="A3048" s="283"/>
      <c r="B3048" s="263" t="s">
        <v>172</v>
      </c>
      <c r="C3048" s="264"/>
      <c r="D3048" s="781" t="str">
        <f>IF('statement of marks'!G102="","",'statement of marks'!G102)</f>
        <v/>
      </c>
      <c r="E3048" s="782"/>
      <c r="F3048" s="782"/>
      <c r="G3048" s="834" t="str">
        <f>IF('statement of marks'!H102="","",'statement of marks'!H102)</f>
        <v/>
      </c>
      <c r="H3048" s="834"/>
      <c r="I3048" s="834"/>
      <c r="J3048" s="834"/>
      <c r="K3048" s="834"/>
      <c r="L3048" s="834"/>
      <c r="M3048" s="834"/>
      <c r="N3048" s="834"/>
      <c r="O3048" s="834"/>
      <c r="P3048" s="834"/>
      <c r="Q3048" s="834"/>
      <c r="R3048" s="834"/>
      <c r="S3048" s="834"/>
      <c r="T3048" s="835"/>
      <c r="U3048" s="774" t="str">
        <f>IF('statement of marks'!$J$3="","",'statement of marks'!$J$3)</f>
        <v>08291009401</v>
      </c>
      <c r="V3048" s="784"/>
      <c r="W3048" s="784"/>
      <c r="X3048" s="836"/>
    </row>
    <row r="3049" spans="1:24" ht="15" customHeight="1">
      <c r="A3049" s="283"/>
      <c r="B3049" s="265" t="s">
        <v>161</v>
      </c>
      <c r="C3049" s="266" t="s">
        <v>166</v>
      </c>
      <c r="D3049" s="837" t="s">
        <v>168</v>
      </c>
      <c r="E3049" s="837"/>
      <c r="F3049" s="837"/>
      <c r="G3049" s="837" t="s">
        <v>169</v>
      </c>
      <c r="H3049" s="837"/>
      <c r="I3049" s="837"/>
      <c r="J3049" s="837" t="s">
        <v>170</v>
      </c>
      <c r="K3049" s="837"/>
      <c r="L3049" s="837"/>
      <c r="M3049" s="838" t="s">
        <v>171</v>
      </c>
      <c r="N3049" s="838"/>
      <c r="O3049" s="838"/>
      <c r="P3049" s="838"/>
      <c r="Q3049" s="839" t="s">
        <v>217</v>
      </c>
      <c r="R3049" s="841" t="s">
        <v>91</v>
      </c>
      <c r="S3049" s="841"/>
      <c r="T3049" s="841"/>
      <c r="U3049" s="842"/>
      <c r="V3049" s="783" t="s">
        <v>218</v>
      </c>
      <c r="W3049" s="783"/>
      <c r="X3049" s="831"/>
    </row>
    <row r="3050" spans="1:24" ht="15" customHeight="1">
      <c r="A3050" s="283"/>
      <c r="B3050" s="265"/>
      <c r="C3050" s="266"/>
      <c r="D3050" s="267" t="s">
        <v>219</v>
      </c>
      <c r="E3050" s="267" t="s">
        <v>220</v>
      </c>
      <c r="F3050" s="268" t="s">
        <v>221</v>
      </c>
      <c r="G3050" s="267" t="s">
        <v>219</v>
      </c>
      <c r="H3050" s="267" t="s">
        <v>220</v>
      </c>
      <c r="I3050" s="268" t="s">
        <v>221</v>
      </c>
      <c r="J3050" s="267" t="s">
        <v>219</v>
      </c>
      <c r="K3050" s="267" t="s">
        <v>220</v>
      </c>
      <c r="L3050" s="268" t="s">
        <v>221</v>
      </c>
      <c r="M3050" s="267" t="s">
        <v>219</v>
      </c>
      <c r="N3050" s="943" t="s">
        <v>332</v>
      </c>
      <c r="O3050" s="267" t="s">
        <v>220</v>
      </c>
      <c r="P3050" s="268" t="s">
        <v>221</v>
      </c>
      <c r="Q3050" s="840"/>
      <c r="R3050" s="267" t="s">
        <v>219</v>
      </c>
      <c r="S3050" s="943" t="s">
        <v>332</v>
      </c>
      <c r="T3050" s="267" t="s">
        <v>220</v>
      </c>
      <c r="U3050" s="268" t="s">
        <v>221</v>
      </c>
      <c r="V3050" s="269" t="s">
        <v>26</v>
      </c>
      <c r="W3050" s="270" t="s">
        <v>222</v>
      </c>
      <c r="X3050" s="271" t="s">
        <v>69</v>
      </c>
    </row>
    <row r="3051" spans="1:24" ht="15" customHeight="1">
      <c r="A3051" s="284"/>
      <c r="B3051" s="832" t="s">
        <v>167</v>
      </c>
      <c r="C3051" s="833"/>
      <c r="D3051" s="272">
        <f>IF('statement of marks'!L$6="","",'statement of marks'!L$6)</f>
        <v>5</v>
      </c>
      <c r="E3051" s="272">
        <f>IF('statement of marks'!M$6="","",'statement of marks'!M$6)</f>
        <v>5</v>
      </c>
      <c r="F3051" s="273">
        <f>IF('statement of marks'!N$6="","",'statement of marks'!N$6)</f>
        <v>10</v>
      </c>
      <c r="G3051" s="272">
        <f>IF('statement of marks'!O$6="","",'statement of marks'!O$6)</f>
        <v>5</v>
      </c>
      <c r="H3051" s="272">
        <f>IF('statement of marks'!P$6="","",'statement of marks'!P$6)</f>
        <v>5</v>
      </c>
      <c r="I3051" s="273">
        <f>IF('statement of marks'!Q$6="","",'statement of marks'!Q$6)</f>
        <v>10</v>
      </c>
      <c r="J3051" s="272">
        <f>IF('statement of marks'!R$6="","",'statement of marks'!R$6)</f>
        <v>5</v>
      </c>
      <c r="K3051" s="272">
        <f>IF('statement of marks'!S$6="","",'statement of marks'!S$6)</f>
        <v>5</v>
      </c>
      <c r="L3051" s="273">
        <f>IF('statement of marks'!T$6="","",'statement of marks'!T$6)</f>
        <v>10</v>
      </c>
      <c r="M3051" s="272">
        <f>IF('statement of marks'!V$6="","",'statement of marks'!V$6)</f>
        <v>30</v>
      </c>
      <c r="N3051" s="944">
        <f>IF('statement of marks'!W$6="","",'statement of marks'!W$6)</f>
        <v>30</v>
      </c>
      <c r="O3051" s="272">
        <f>IF('statement of marks'!X$6="","",'statement of marks'!X$6)</f>
        <v>10</v>
      </c>
      <c r="P3051" s="273">
        <f>IF('statement of marks'!Y$6="","",'statement of marks'!Y$6)</f>
        <v>70</v>
      </c>
      <c r="Q3051" s="274">
        <f>IF('statement of marks'!Z$6="","",'statement of marks'!Z$6)</f>
        <v>100</v>
      </c>
      <c r="R3051" s="272">
        <f>IF('statement of marks'!AA$6="","",'statement of marks'!AA$6)</f>
        <v>40</v>
      </c>
      <c r="S3051" s="944">
        <f>IF('statement of marks'!AB$6="","",'statement of marks'!AB$6)</f>
        <v>40</v>
      </c>
      <c r="T3051" s="272">
        <f>IF('statement of marks'!AC$6="","",'statement of marks'!AC$6)</f>
        <v>20</v>
      </c>
      <c r="U3051" s="273">
        <f>IF('statement of marks'!AD$6="","",'statement of marks'!AD$6)</f>
        <v>100</v>
      </c>
      <c r="V3051" s="275">
        <f>IF('statement of marks'!AE$6="","",'statement of marks'!AE$6)</f>
        <v>200</v>
      </c>
      <c r="W3051" s="272" t="str">
        <f>IF('statement of marks'!AF$6="","",'statement of marks'!AF$6)</f>
        <v/>
      </c>
      <c r="X3051" s="276" t="str">
        <f>IF('statement of marks'!AG$6="","",'statement of marks'!AG$6)</f>
        <v/>
      </c>
    </row>
    <row r="3052" spans="1:24" ht="15" customHeight="1">
      <c r="A3052" s="283"/>
      <c r="B3052" s="774" t="str">
        <f>IF('statement of marks'!$L$3="","",'statement of marks'!$L$3)</f>
        <v>HINDI</v>
      </c>
      <c r="C3052" s="784"/>
      <c r="D3052" s="270">
        <f>IF('statement of marks'!L102="","",'statement of marks'!L102)</f>
        <v>5</v>
      </c>
      <c r="E3052" s="270">
        <f>IF('statement of marks'!M102="","",'statement of marks'!M102)</f>
        <v>5</v>
      </c>
      <c r="F3052" s="277">
        <f>IF('statement of marks'!N102="","",'statement of marks'!N102)</f>
        <v>10</v>
      </c>
      <c r="G3052" s="270">
        <f>IF('statement of marks'!O102="","",'statement of marks'!O102)</f>
        <v>5</v>
      </c>
      <c r="H3052" s="270">
        <f>IF('statement of marks'!P102="","",'statement of marks'!P102)</f>
        <v>5</v>
      </c>
      <c r="I3052" s="277">
        <f>IF('statement of marks'!Q102="","",'statement of marks'!Q102)</f>
        <v>10</v>
      </c>
      <c r="J3052" s="270">
        <f>IF('statement of marks'!R102="","",'statement of marks'!R102)</f>
        <v>5</v>
      </c>
      <c r="K3052" s="270">
        <f>IF('statement of marks'!S102="","",'statement of marks'!S102)</f>
        <v>5</v>
      </c>
      <c r="L3052" s="277">
        <f>IF('statement of marks'!T102="","",'statement of marks'!T102)</f>
        <v>10</v>
      </c>
      <c r="M3052" s="270">
        <f>IF('statement of marks'!V102="","",'statement of marks'!V102)</f>
        <v>25</v>
      </c>
      <c r="N3052" s="944">
        <f>IF('statement of marks'!W102="","",'statement of marks'!W102)</f>
        <v>25</v>
      </c>
      <c r="O3052" s="270">
        <f>IF('statement of marks'!X102="","",'statement of marks'!X102)</f>
        <v>5</v>
      </c>
      <c r="P3052" s="277">
        <f>IF('statement of marks'!Y102="","",'statement of marks'!Y102)</f>
        <v>55</v>
      </c>
      <c r="Q3052" s="278">
        <f>IF('statement of marks'!Z102="","",'statement of marks'!Z102)</f>
        <v>85</v>
      </c>
      <c r="R3052" s="270">
        <f>IF('statement of marks'!AA102="","",'statement of marks'!AA102)</f>
        <v>25</v>
      </c>
      <c r="S3052" s="944">
        <f>IF('statement of marks'!AB102="","",'statement of marks'!AB102)</f>
        <v>25</v>
      </c>
      <c r="T3052" s="270">
        <f>IF('statement of marks'!AC102="","",'statement of marks'!AC102)</f>
        <v>20</v>
      </c>
      <c r="U3052" s="277">
        <f>IF('statement of marks'!AD102="","",'statement of marks'!AD102)</f>
        <v>70</v>
      </c>
      <c r="V3052" s="279">
        <f>IF('statement of marks'!AE102="","",'statement of marks'!AE102)</f>
        <v>155</v>
      </c>
      <c r="W3052" s="270">
        <f>IF('statement of marks'!AF102="","",'statement of marks'!AF102)</f>
        <v>78</v>
      </c>
      <c r="X3052" s="271" t="str">
        <f>IF('statement of marks'!AG102="","",'statement of marks'!AG102)</f>
        <v>B</v>
      </c>
    </row>
    <row r="3053" spans="1:24" ht="15" customHeight="1">
      <c r="A3053" s="283"/>
      <c r="B3053" s="774" t="str">
        <f>IF('statement of marks'!$AJ$3="","",'statement of marks'!$AJ$3)</f>
        <v>ENGLISH</v>
      </c>
      <c r="C3053" s="784"/>
      <c r="D3053" s="270">
        <f>IF('statement of marks'!AJ102="","",'statement of marks'!AJ102)</f>
        <v>5</v>
      </c>
      <c r="E3053" s="270">
        <f>IF('statement of marks'!AK102="","",'statement of marks'!AK102)</f>
        <v>5</v>
      </c>
      <c r="F3053" s="277">
        <f>IF('statement of marks'!AL102="","",'statement of marks'!AL102)</f>
        <v>10</v>
      </c>
      <c r="G3053" s="270">
        <f>IF('statement of marks'!AM102="","",'statement of marks'!AM102)</f>
        <v>5</v>
      </c>
      <c r="H3053" s="270">
        <f>IF('statement of marks'!AN102="","",'statement of marks'!AN102)</f>
        <v>5</v>
      </c>
      <c r="I3053" s="277">
        <f>IF('statement of marks'!AO102="","",'statement of marks'!AO102)</f>
        <v>10</v>
      </c>
      <c r="J3053" s="270">
        <f>IF('statement of marks'!AP102="","",'statement of marks'!AP102)</f>
        <v>5</v>
      </c>
      <c r="K3053" s="270">
        <f>IF('statement of marks'!AQ102="","",'statement of marks'!AQ102)</f>
        <v>5</v>
      </c>
      <c r="L3053" s="277">
        <f>IF('statement of marks'!AR102="","",'statement of marks'!AR102)</f>
        <v>10</v>
      </c>
      <c r="M3053" s="270">
        <f>IF('statement of marks'!AT102="","",'statement of marks'!AT102)</f>
        <v>25</v>
      </c>
      <c r="N3053" s="944">
        <f>IF('statement of marks'!AU102="","",'statement of marks'!AU102)</f>
        <v>25</v>
      </c>
      <c r="O3053" s="270">
        <f>IF('statement of marks'!AV102="","",'statement of marks'!AV102)</f>
        <v>5</v>
      </c>
      <c r="P3053" s="277">
        <f>IF('statement of marks'!AW102="","",'statement of marks'!AW102)</f>
        <v>55</v>
      </c>
      <c r="Q3053" s="278">
        <f>IF('statement of marks'!AX102="","",'statement of marks'!AX102)</f>
        <v>85</v>
      </c>
      <c r="R3053" s="270">
        <f>IF('statement of marks'!AY102="","",'statement of marks'!AY102)</f>
        <v>25</v>
      </c>
      <c r="S3053" s="944">
        <f>IF('statement of marks'!AZ102="","",'statement of marks'!AZ102)</f>
        <v>25</v>
      </c>
      <c r="T3053" s="270">
        <f>IF('statement of marks'!BA102="","",'statement of marks'!BA102)</f>
        <v>20</v>
      </c>
      <c r="U3053" s="277">
        <f>IF('statement of marks'!BB102="","",'statement of marks'!BB102)</f>
        <v>70</v>
      </c>
      <c r="V3053" s="279">
        <f>IF('statement of marks'!BC102="","",'statement of marks'!BC102)</f>
        <v>155</v>
      </c>
      <c r="W3053" s="270">
        <f>IF('statement of marks'!BD102="","",'statement of marks'!BD102)</f>
        <v>78</v>
      </c>
      <c r="X3053" s="271" t="str">
        <f>IF('statement of marks'!BE102="","",'statement of marks'!BE102)</f>
        <v>B</v>
      </c>
    </row>
    <row r="3054" spans="1:24" ht="15" customHeight="1">
      <c r="A3054" s="283"/>
      <c r="B3054" s="774" t="str">
        <f>IF('statement of marks'!BH102="s","SANSKRIT",IF('statement of marks'!BH102="u","URDU",IF('statement of marks'!BH102="g","GUJRATI",IF('statement of marks'!BH102="p","PUNJABI",IF('statement of marks'!BH102="sd","fla/kh","THIRD LANGUAGE")))))</f>
        <v>SANSKRIT</v>
      </c>
      <c r="C3054" s="784"/>
      <c r="D3054" s="270">
        <f>IF('statement of marks'!BI102="","",'statement of marks'!BI102)</f>
        <v>5</v>
      </c>
      <c r="E3054" s="270">
        <f>IF('statement of marks'!BJ102="","",'statement of marks'!BJ102)</f>
        <v>5</v>
      </c>
      <c r="F3054" s="277">
        <f>IF('statement of marks'!BK102="","",'statement of marks'!BK102)</f>
        <v>10</v>
      </c>
      <c r="G3054" s="270">
        <f>IF('statement of marks'!BL102="","",'statement of marks'!BL102)</f>
        <v>5</v>
      </c>
      <c r="H3054" s="270">
        <f>IF('statement of marks'!BM102="","",'statement of marks'!BM102)</f>
        <v>5</v>
      </c>
      <c r="I3054" s="277">
        <f>IF('statement of marks'!BN102="","",'statement of marks'!BN102)</f>
        <v>10</v>
      </c>
      <c r="J3054" s="270">
        <f>IF('statement of marks'!BO102="","",'statement of marks'!BO102)</f>
        <v>5</v>
      </c>
      <c r="K3054" s="270">
        <f>IF('statement of marks'!BP102="","",'statement of marks'!BP102)</f>
        <v>5</v>
      </c>
      <c r="L3054" s="277">
        <f>IF('statement of marks'!BQ102="","",'statement of marks'!BQ102)</f>
        <v>10</v>
      </c>
      <c r="M3054" s="270">
        <f>IF('statement of marks'!BS102="","",'statement of marks'!BS102)</f>
        <v>50</v>
      </c>
      <c r="N3054" s="944"/>
      <c r="O3054" s="270">
        <f>IF('statement of marks'!BT102="","",'statement of marks'!BT102)</f>
        <v>20</v>
      </c>
      <c r="P3054" s="277">
        <f>IF('statement of marks'!BU102="","",'statement of marks'!BU102)</f>
        <v>70</v>
      </c>
      <c r="Q3054" s="278">
        <f>IF('statement of marks'!BV102="","",'statement of marks'!BV102)</f>
        <v>100</v>
      </c>
      <c r="R3054" s="270">
        <f>IF('statement of marks'!BW102="","",'statement of marks'!BW102)</f>
        <v>70</v>
      </c>
      <c r="S3054" s="944"/>
      <c r="T3054" s="270">
        <f>IF('statement of marks'!BX102="","",'statement of marks'!BX102)</f>
        <v>30</v>
      </c>
      <c r="U3054" s="277">
        <f>IF('statement of marks'!BY102="","",'statement of marks'!BY102)</f>
        <v>100</v>
      </c>
      <c r="V3054" s="279">
        <f>IF('statement of marks'!BZ102="","",'statement of marks'!BZ102)</f>
        <v>200</v>
      </c>
      <c r="W3054" s="270">
        <f>IF('statement of marks'!CA102="","",'statement of marks'!CA102)</f>
        <v>100</v>
      </c>
      <c r="X3054" s="271" t="str">
        <f>IF('statement of marks'!CB102="","",'statement of marks'!CB102)</f>
        <v>A</v>
      </c>
    </row>
    <row r="3055" spans="1:24" ht="15" customHeight="1">
      <c r="A3055" s="283"/>
      <c r="B3055" s="774" t="str">
        <f>IF('statement of marks'!$CE$3="","",'statement of marks'!$CE$3)</f>
        <v>MATHEMATICS</v>
      </c>
      <c r="C3055" s="784"/>
      <c r="D3055" s="270">
        <f>IF('statement of marks'!CE102="","",'statement of marks'!CE102)</f>
        <v>5</v>
      </c>
      <c r="E3055" s="270">
        <f>IF('statement of marks'!CF102="","",'statement of marks'!CF102)</f>
        <v>5</v>
      </c>
      <c r="F3055" s="277">
        <f>IF('statement of marks'!CG102="","",'statement of marks'!CG102)</f>
        <v>10</v>
      </c>
      <c r="G3055" s="270">
        <f>IF('statement of marks'!CH102="","",'statement of marks'!CH102)</f>
        <v>5</v>
      </c>
      <c r="H3055" s="270">
        <f>IF('statement of marks'!CI102="","",'statement of marks'!CI102)</f>
        <v>5</v>
      </c>
      <c r="I3055" s="277">
        <f>IF('statement of marks'!CJ102="","",'statement of marks'!CJ102)</f>
        <v>10</v>
      </c>
      <c r="J3055" s="270">
        <f>IF('statement of marks'!CK102="","",'statement of marks'!CK102)</f>
        <v>5</v>
      </c>
      <c r="K3055" s="270">
        <f>IF('statement of marks'!CL102="","",'statement of marks'!CL102)</f>
        <v>5</v>
      </c>
      <c r="L3055" s="277">
        <f>IF('statement of marks'!CM102="","",'statement of marks'!CM102)</f>
        <v>10</v>
      </c>
      <c r="M3055" s="270">
        <f>IF('statement of marks'!CO102="","",'statement of marks'!CO102)</f>
        <v>25</v>
      </c>
      <c r="N3055" s="944">
        <f>IF('statement of marks'!CP102="","",'statement of marks'!CP102)</f>
        <v>25</v>
      </c>
      <c r="O3055" s="270">
        <f>IF('statement of marks'!CQ102="","",'statement of marks'!CQ102)</f>
        <v>5</v>
      </c>
      <c r="P3055" s="277">
        <f>IF('statement of marks'!CR102="","",'statement of marks'!CR102)</f>
        <v>55</v>
      </c>
      <c r="Q3055" s="278">
        <f>IF('statement of marks'!CS102="","",'statement of marks'!CS102)</f>
        <v>85</v>
      </c>
      <c r="R3055" s="270">
        <f>IF('statement of marks'!CT102="","",'statement of marks'!CT102)</f>
        <v>25</v>
      </c>
      <c r="S3055" s="944">
        <f>IF('statement of marks'!CU102="","",'statement of marks'!CU102)</f>
        <v>25</v>
      </c>
      <c r="T3055" s="270">
        <f>IF('statement of marks'!CV102="","",'statement of marks'!CV102)</f>
        <v>20</v>
      </c>
      <c r="U3055" s="277">
        <f>IF('statement of marks'!CW102="","",'statement of marks'!CW102)</f>
        <v>70</v>
      </c>
      <c r="V3055" s="279">
        <f>IF('statement of marks'!CX102="","",'statement of marks'!CX102)</f>
        <v>155</v>
      </c>
      <c r="W3055" s="270">
        <f>IF('statement of marks'!CY102="","",'statement of marks'!CY102)</f>
        <v>78</v>
      </c>
      <c r="X3055" s="271" t="str">
        <f>IF('statement of marks'!CZ102="","",'statement of marks'!CZ102)</f>
        <v>B</v>
      </c>
    </row>
    <row r="3056" spans="1:24" ht="15" customHeight="1">
      <c r="A3056" s="283"/>
      <c r="B3056" s="774" t="str">
        <f>IF('statement of marks'!$DC$3="","",'statement of marks'!$DC$3)</f>
        <v>SCIENCE</v>
      </c>
      <c r="C3056" s="784"/>
      <c r="D3056" s="270">
        <f>IF('statement of marks'!DC102="","",'statement of marks'!DC102)</f>
        <v>5</v>
      </c>
      <c r="E3056" s="270">
        <f>IF('statement of marks'!DD102="","",'statement of marks'!DD102)</f>
        <v>5</v>
      </c>
      <c r="F3056" s="277">
        <f>IF('statement of marks'!DE102="","",'statement of marks'!DE102)</f>
        <v>10</v>
      </c>
      <c r="G3056" s="270">
        <f>IF('statement of marks'!DF102="","",'statement of marks'!DF102)</f>
        <v>5</v>
      </c>
      <c r="H3056" s="270">
        <f>IF('statement of marks'!DG102="","",'statement of marks'!DG102)</f>
        <v>5</v>
      </c>
      <c r="I3056" s="277">
        <f>IF('statement of marks'!DH102="","",'statement of marks'!DH102)</f>
        <v>10</v>
      </c>
      <c r="J3056" s="270">
        <f>IF('statement of marks'!DI102="","",'statement of marks'!DI102)</f>
        <v>5</v>
      </c>
      <c r="K3056" s="270">
        <f>IF('statement of marks'!DJ102="","",'statement of marks'!DJ102)</f>
        <v>5</v>
      </c>
      <c r="L3056" s="277">
        <f>IF('statement of marks'!DK102="","",'statement of marks'!DK102)</f>
        <v>10</v>
      </c>
      <c r="M3056" s="270">
        <f>IF('statement of marks'!DM102="","",'statement of marks'!DM102)</f>
        <v>50</v>
      </c>
      <c r="N3056" s="944"/>
      <c r="O3056" s="270">
        <f>IF('statement of marks'!DN102="","",'statement of marks'!DN102)</f>
        <v>20</v>
      </c>
      <c r="P3056" s="277">
        <f>IF('statement of marks'!DO102="","",'statement of marks'!DO102)</f>
        <v>70</v>
      </c>
      <c r="Q3056" s="278">
        <f>IF('statement of marks'!DP102="","",'statement of marks'!DP102)</f>
        <v>100</v>
      </c>
      <c r="R3056" s="270">
        <f>IF('statement of marks'!DQ102="","",'statement of marks'!DQ102)</f>
        <v>70</v>
      </c>
      <c r="S3056" s="944"/>
      <c r="T3056" s="270">
        <f>IF('statement of marks'!DR102="","",'statement of marks'!DR102)</f>
        <v>30</v>
      </c>
      <c r="U3056" s="277">
        <f>IF('statement of marks'!DS102="","",'statement of marks'!DS102)</f>
        <v>100</v>
      </c>
      <c r="V3056" s="279">
        <f>IF('statement of marks'!DT102="","",'statement of marks'!DT102)</f>
        <v>200</v>
      </c>
      <c r="W3056" s="270">
        <f>IF('statement of marks'!DU102="","",'statement of marks'!DU102)</f>
        <v>100</v>
      </c>
      <c r="X3056" s="271" t="str">
        <f>IF('statement of marks'!DV102="","",'statement of marks'!DV102)</f>
        <v>A</v>
      </c>
    </row>
    <row r="3057" spans="1:24" ht="15" customHeight="1">
      <c r="A3057" s="283"/>
      <c r="B3057" s="774" t="str">
        <f>IF('statement of marks'!$DY$3="","",'statement of marks'!$DY$3)</f>
        <v>SOCIAL STUDIES</v>
      </c>
      <c r="C3057" s="784"/>
      <c r="D3057" s="270">
        <f>IF('statement of marks'!DY102="","",'statement of marks'!DY102)</f>
        <v>5</v>
      </c>
      <c r="E3057" s="270">
        <f>IF('statement of marks'!DZ102="","",'statement of marks'!DZ102)</f>
        <v>5</v>
      </c>
      <c r="F3057" s="277">
        <f>IF('statement of marks'!EA102="","",'statement of marks'!EA102)</f>
        <v>10</v>
      </c>
      <c r="G3057" s="270">
        <f>IF('statement of marks'!EB102="","",'statement of marks'!EB102)</f>
        <v>5</v>
      </c>
      <c r="H3057" s="270">
        <f>IF('statement of marks'!EC102="","",'statement of marks'!EC102)</f>
        <v>5</v>
      </c>
      <c r="I3057" s="277">
        <f>IF('statement of marks'!ED102="","",'statement of marks'!ED102)</f>
        <v>10</v>
      </c>
      <c r="J3057" s="270">
        <f>IF('statement of marks'!EE102="","",'statement of marks'!EE102)</f>
        <v>5</v>
      </c>
      <c r="K3057" s="270">
        <f>IF('statement of marks'!EF102="","",'statement of marks'!EF102)</f>
        <v>5</v>
      </c>
      <c r="L3057" s="277">
        <f>IF('statement of marks'!EG102="","",'statement of marks'!EG102)</f>
        <v>10</v>
      </c>
      <c r="M3057" s="270">
        <f>IF('statement of marks'!EI102="","",'statement of marks'!EI102)</f>
        <v>50</v>
      </c>
      <c r="N3057" s="944"/>
      <c r="O3057" s="270">
        <f>IF('statement of marks'!EJ102="","",'statement of marks'!EJ102)</f>
        <v>20</v>
      </c>
      <c r="P3057" s="277">
        <f>IF('statement of marks'!EK102="","",'statement of marks'!EK102)</f>
        <v>70</v>
      </c>
      <c r="Q3057" s="278">
        <f>IF('statement of marks'!EL102="","",'statement of marks'!EL102)</f>
        <v>100</v>
      </c>
      <c r="R3057" s="270">
        <f>IF('statement of marks'!EM102="","",'statement of marks'!EM102)</f>
        <v>70</v>
      </c>
      <c r="S3057" s="944"/>
      <c r="T3057" s="270">
        <f>IF('statement of marks'!EN102="","",'statement of marks'!EN102)</f>
        <v>30</v>
      </c>
      <c r="U3057" s="277">
        <f>IF('statement of marks'!EO102="","",'statement of marks'!EO102)</f>
        <v>100</v>
      </c>
      <c r="V3057" s="279">
        <f>IF('statement of marks'!EP102="","",'statement of marks'!EP102)</f>
        <v>200</v>
      </c>
      <c r="W3057" s="270">
        <f>IF('statement of marks'!EQ102="","",'statement of marks'!EQ102)</f>
        <v>100</v>
      </c>
      <c r="X3057" s="271" t="str">
        <f>IF('statement of marks'!ER102="","",'statement of marks'!ER102)</f>
        <v>A</v>
      </c>
    </row>
    <row r="3058" spans="1:24" ht="15" customHeight="1">
      <c r="A3058" s="283"/>
      <c r="B3058" s="774" t="s">
        <v>173</v>
      </c>
      <c r="C3058" s="784"/>
      <c r="D3058" s="792" t="s">
        <v>168</v>
      </c>
      <c r="E3058" s="792"/>
      <c r="F3058" s="792"/>
      <c r="G3058" s="792" t="s">
        <v>169</v>
      </c>
      <c r="H3058" s="792"/>
      <c r="I3058" s="792"/>
      <c r="J3058" s="792" t="s">
        <v>178</v>
      </c>
      <c r="K3058" s="792"/>
      <c r="L3058" s="792"/>
      <c r="M3058" s="792" t="s">
        <v>170</v>
      </c>
      <c r="N3058" s="792"/>
      <c r="O3058" s="792"/>
      <c r="P3058" s="792"/>
      <c r="Q3058" s="792" t="s">
        <v>223</v>
      </c>
      <c r="R3058" s="792"/>
      <c r="S3058" s="792"/>
      <c r="T3058" s="792"/>
      <c r="U3058" s="280"/>
      <c r="V3058" s="792" t="s">
        <v>218</v>
      </c>
      <c r="W3058" s="792"/>
      <c r="X3058" s="827"/>
    </row>
    <row r="3059" spans="1:24" ht="15" customHeight="1">
      <c r="A3059" s="284"/>
      <c r="B3059" s="828" t="s">
        <v>167</v>
      </c>
      <c r="C3059" s="829"/>
      <c r="D3059" s="830">
        <f>IF('statement of marks'!EU$6="","",'statement of marks'!EU$6)</f>
        <v>20</v>
      </c>
      <c r="E3059" s="830"/>
      <c r="F3059" s="830"/>
      <c r="G3059" s="830">
        <f>IF('statement of marks'!EV$6="","",'statement of marks'!EV$6)</f>
        <v>20</v>
      </c>
      <c r="H3059" s="830"/>
      <c r="I3059" s="830"/>
      <c r="J3059" s="830">
        <f>IF('statement of marks'!EX$6="","",'statement of marks'!EX$6)</f>
        <v>20</v>
      </c>
      <c r="K3059" s="830"/>
      <c r="L3059" s="830"/>
      <c r="M3059" s="830">
        <f>IF('statement of marks'!EW$6="","",'statement of marks'!EW$6)</f>
        <v>20</v>
      </c>
      <c r="N3059" s="830"/>
      <c r="O3059" s="830"/>
      <c r="P3059" s="830"/>
      <c r="Q3059" s="830">
        <f>IF('statement of marks'!EY$6="","",'statement of marks'!EY$6)</f>
        <v>20</v>
      </c>
      <c r="R3059" s="830"/>
      <c r="S3059" s="830"/>
      <c r="T3059" s="830"/>
      <c r="U3059" s="289"/>
      <c r="V3059" s="272">
        <f>IF('statement of marks'!EZ$6="","",'statement of marks'!EZ$6)</f>
        <v>100</v>
      </c>
      <c r="W3059" s="272" t="s">
        <v>222</v>
      </c>
      <c r="X3059" s="276" t="s">
        <v>69</v>
      </c>
    </row>
    <row r="3060" spans="1:24" ht="15" customHeight="1">
      <c r="A3060" s="283"/>
      <c r="B3060" s="774" t="str">
        <f>IF('statement of marks'!$EU$3="","",'statement of marks'!$EU$3)</f>
        <v>WORK EXPERIENCE</v>
      </c>
      <c r="C3060" s="784"/>
      <c r="D3060" s="783">
        <f>IF('statement of marks'!EU102="","",'statement of marks'!EU102)</f>
        <v>20</v>
      </c>
      <c r="E3060" s="783"/>
      <c r="F3060" s="783"/>
      <c r="G3060" s="783">
        <f>IF('statement of marks'!EV102="","",'statement of marks'!EV102)</f>
        <v>20</v>
      </c>
      <c r="H3060" s="783"/>
      <c r="I3060" s="783"/>
      <c r="J3060" s="783">
        <f>IF('statement of marks'!EX102="","",'statement of marks'!EX102)</f>
        <v>20</v>
      </c>
      <c r="K3060" s="783"/>
      <c r="L3060" s="783"/>
      <c r="M3060" s="783">
        <f>IF('statement of marks'!EW102="","",'statement of marks'!EW102)</f>
        <v>20</v>
      </c>
      <c r="N3060" s="783"/>
      <c r="O3060" s="783"/>
      <c r="P3060" s="783"/>
      <c r="Q3060" s="783">
        <f>IF('statement of marks'!EY102="","",'statement of marks'!EY102)</f>
        <v>20</v>
      </c>
      <c r="R3060" s="783"/>
      <c r="S3060" s="783"/>
      <c r="T3060" s="783"/>
      <c r="U3060" s="280"/>
      <c r="V3060" s="280">
        <f>IF('statement of marks'!EZ102="","",'statement of marks'!EZ102)</f>
        <v>100</v>
      </c>
      <c r="W3060" s="280">
        <f>IF('statement of marks'!FA102="","",'statement of marks'!FA102)</f>
        <v>100</v>
      </c>
      <c r="X3060" s="281" t="str">
        <f>IF('statement of marks'!FB102="","",'statement of marks'!FB102)</f>
        <v>A</v>
      </c>
    </row>
    <row r="3061" spans="1:24" ht="15" customHeight="1">
      <c r="A3061" s="283"/>
      <c r="B3061" s="774" t="str">
        <f>IF('statement of marks'!$FE$3="","",'statement of marks'!$FE$3)</f>
        <v>ART EDUCATION</v>
      </c>
      <c r="C3061" s="784"/>
      <c r="D3061" s="783">
        <f>IF('statement of marks'!FE102="","",'statement of marks'!FE102)</f>
        <v>20</v>
      </c>
      <c r="E3061" s="783"/>
      <c r="F3061" s="783"/>
      <c r="G3061" s="783">
        <f>IF('statement of marks'!FF102="","",'statement of marks'!FF102)</f>
        <v>20</v>
      </c>
      <c r="H3061" s="783"/>
      <c r="I3061" s="783"/>
      <c r="J3061" s="783">
        <f>IF('statement of marks'!FH102="","",'statement of marks'!FH102)</f>
        <v>20</v>
      </c>
      <c r="K3061" s="783"/>
      <c r="L3061" s="783"/>
      <c r="M3061" s="783">
        <f>IF('statement of marks'!FG102="","",'statement of marks'!FG102)</f>
        <v>20</v>
      </c>
      <c r="N3061" s="783"/>
      <c r="O3061" s="783"/>
      <c r="P3061" s="783"/>
      <c r="Q3061" s="783">
        <f>IF('statement of marks'!FI102="","",'statement of marks'!FI102)</f>
        <v>20</v>
      </c>
      <c r="R3061" s="783"/>
      <c r="S3061" s="783"/>
      <c r="T3061" s="783"/>
      <c r="U3061" s="280"/>
      <c r="V3061" s="280">
        <f>IF('statement of marks'!FJ102="","",'statement of marks'!FJ102)</f>
        <v>100</v>
      </c>
      <c r="W3061" s="280">
        <f>IF('statement of marks'!FK102="","",'statement of marks'!FK102)</f>
        <v>100</v>
      </c>
      <c r="X3061" s="281" t="str">
        <f>IF('statement of marks'!FL102="","",'statement of marks'!FL102)</f>
        <v>A</v>
      </c>
    </row>
    <row r="3062" spans="1:24" ht="15" customHeight="1">
      <c r="A3062" s="283"/>
      <c r="B3062" s="774" t="str">
        <f>IF('statement of marks'!$FO$3="","",'statement of marks'!$FO$3)</f>
        <v>PHYSICIAL EDUCATION</v>
      </c>
      <c r="C3062" s="784"/>
      <c r="D3062" s="783">
        <f>IF('statement of marks'!FO102="","",'statement of marks'!FO102)</f>
        <v>20</v>
      </c>
      <c r="E3062" s="783"/>
      <c r="F3062" s="783"/>
      <c r="G3062" s="783">
        <f>IF('statement of marks'!FP102="","",'statement of marks'!FP102)</f>
        <v>20</v>
      </c>
      <c r="H3062" s="783"/>
      <c r="I3062" s="783"/>
      <c r="J3062" s="783">
        <f>IF('statement of marks'!FR102="","",'statement of marks'!FR102)</f>
        <v>20</v>
      </c>
      <c r="K3062" s="783"/>
      <c r="L3062" s="783"/>
      <c r="M3062" s="783">
        <f>IF('statement of marks'!FQ102="","",'statement of marks'!FQ102)</f>
        <v>20</v>
      </c>
      <c r="N3062" s="783"/>
      <c r="O3062" s="783"/>
      <c r="P3062" s="783"/>
      <c r="Q3062" s="783">
        <f>IF('statement of marks'!FS102="","",'statement of marks'!FS102)</f>
        <v>20</v>
      </c>
      <c r="R3062" s="783"/>
      <c r="S3062" s="783"/>
      <c r="T3062" s="783"/>
      <c r="U3062" s="280"/>
      <c r="V3062" s="280">
        <f>IF('statement of marks'!FT102="","",'statement of marks'!FT102)</f>
        <v>100</v>
      </c>
      <c r="W3062" s="280">
        <f>IF('statement of marks'!FU102="","",'statement of marks'!FU102)</f>
        <v>100</v>
      </c>
      <c r="X3062" s="281" t="str">
        <f>IF('statement of marks'!FV102="","",'statement of marks'!FV102)</f>
        <v>A</v>
      </c>
    </row>
    <row r="3063" spans="1:24" ht="15" customHeight="1">
      <c r="A3063" s="283"/>
      <c r="B3063" s="771" t="s">
        <v>174</v>
      </c>
      <c r="C3063" s="774"/>
      <c r="D3063" s="792" t="str">
        <f>details!$DZ$3</f>
        <v>AUGUST</v>
      </c>
      <c r="E3063" s="792"/>
      <c r="F3063" s="792"/>
      <c r="G3063" s="792" t="str">
        <f>details!$ED$3</f>
        <v>OCTOBER</v>
      </c>
      <c r="H3063" s="792"/>
      <c r="I3063" s="792"/>
      <c r="J3063" s="792" t="str">
        <f>details!$EL$3</f>
        <v>FEBURARY</v>
      </c>
      <c r="K3063" s="792"/>
      <c r="L3063" s="792"/>
      <c r="M3063" s="792" t="str">
        <f>details!$EH$3</f>
        <v>DECEMBER</v>
      </c>
      <c r="N3063" s="792"/>
      <c r="O3063" s="792"/>
      <c r="P3063" s="792"/>
      <c r="Q3063" s="792" t="str">
        <f>details!$EP$3</f>
        <v>GRAND TOAL</v>
      </c>
      <c r="R3063" s="792"/>
      <c r="S3063" s="792"/>
      <c r="T3063" s="792"/>
      <c r="U3063" s="759" t="s">
        <v>119</v>
      </c>
      <c r="V3063" s="760"/>
      <c r="W3063" s="760"/>
      <c r="X3063" s="761"/>
    </row>
    <row r="3064" spans="1:24" ht="15" customHeight="1">
      <c r="A3064" s="283"/>
      <c r="B3064" s="774" t="s">
        <v>176</v>
      </c>
      <c r="C3064" s="784"/>
      <c r="D3064" s="826" t="str">
        <f>IF(details!EA102="","",details!EA102)</f>
        <v/>
      </c>
      <c r="E3064" s="826"/>
      <c r="F3064" s="826"/>
      <c r="G3064" s="826" t="str">
        <f>IF(details!EE102="","",details!EE102)</f>
        <v/>
      </c>
      <c r="H3064" s="826"/>
      <c r="I3064" s="826"/>
      <c r="J3064" s="826" t="str">
        <f>IF(details!EM102="","",details!EM102)</f>
        <v/>
      </c>
      <c r="K3064" s="826"/>
      <c r="L3064" s="826"/>
      <c r="M3064" s="826" t="str">
        <f>IF(details!EI102="","",details!EI102)</f>
        <v/>
      </c>
      <c r="N3064" s="826"/>
      <c r="O3064" s="826"/>
      <c r="P3064" s="826"/>
      <c r="Q3064" s="826" t="str">
        <f>IF(details!EQ102="","",details!EQ102)</f>
        <v/>
      </c>
      <c r="R3064" s="826"/>
      <c r="S3064" s="826"/>
      <c r="T3064" s="826"/>
      <c r="U3064" s="762">
        <f>'statement of marks'!$HL$108</f>
        <v>45046</v>
      </c>
      <c r="V3064" s="763"/>
      <c r="W3064" s="763"/>
      <c r="X3064" s="764"/>
    </row>
    <row r="3065" spans="1:24" ht="15" customHeight="1">
      <c r="A3065" s="283"/>
      <c r="B3065" s="823" t="s">
        <v>175</v>
      </c>
      <c r="C3065" s="824"/>
      <c r="D3065" s="825" t="str">
        <f>IF(details!DZ102="","",details!DZ102)</f>
        <v/>
      </c>
      <c r="E3065" s="825"/>
      <c r="F3065" s="825"/>
      <c r="G3065" s="825" t="str">
        <f>IF(details!ED102="","",details!ED102)</f>
        <v/>
      </c>
      <c r="H3065" s="825"/>
      <c r="I3065" s="825"/>
      <c r="J3065" s="825" t="str">
        <f>IF(details!EL102="","",details!EL102)</f>
        <v/>
      </c>
      <c r="K3065" s="825"/>
      <c r="L3065" s="825"/>
      <c r="M3065" s="825" t="str">
        <f>IF(details!EH102="","",details!EH102)</f>
        <v/>
      </c>
      <c r="N3065" s="825"/>
      <c r="O3065" s="825"/>
      <c r="P3065" s="825"/>
      <c r="Q3065" s="825" t="str">
        <f>IF(details!EP102="","",details!EP102)</f>
        <v/>
      </c>
      <c r="R3065" s="825"/>
      <c r="S3065" s="825"/>
      <c r="T3065" s="825"/>
      <c r="U3065" s="759"/>
      <c r="V3065" s="760"/>
      <c r="W3065" s="760"/>
      <c r="X3065" s="761"/>
    </row>
    <row r="3066" spans="1:24" ht="15" customHeight="1">
      <c r="A3066" s="816"/>
      <c r="B3066" s="818" t="s">
        <v>235</v>
      </c>
      <c r="C3066" s="819"/>
      <c r="D3066" s="813" t="s">
        <v>190</v>
      </c>
      <c r="E3066" s="813"/>
      <c r="F3066" s="813"/>
      <c r="G3066" s="813" t="s">
        <v>191</v>
      </c>
      <c r="H3066" s="813"/>
      <c r="I3066" s="813"/>
      <c r="J3066" s="813" t="s">
        <v>148</v>
      </c>
      <c r="K3066" s="813"/>
      <c r="L3066" s="813"/>
      <c r="M3066" s="813" t="s">
        <v>224</v>
      </c>
      <c r="N3066" s="813"/>
      <c r="O3066" s="813"/>
      <c r="P3066" s="813"/>
      <c r="Q3066" s="822" t="s">
        <v>196</v>
      </c>
      <c r="R3066" s="822"/>
      <c r="S3066" s="822"/>
      <c r="T3066" s="822"/>
      <c r="U3066" s="813" t="s">
        <v>233</v>
      </c>
      <c r="V3066" s="813"/>
      <c r="W3066" s="813"/>
      <c r="X3066" s="815"/>
    </row>
    <row r="3067" spans="1:24" ht="15" customHeight="1">
      <c r="A3067" s="817"/>
      <c r="B3067" s="820"/>
      <c r="C3067" s="821"/>
      <c r="D3067" s="813">
        <f>'statement of marks'!HJ102</f>
        <v>1200</v>
      </c>
      <c r="E3067" s="813"/>
      <c r="F3067" s="813"/>
      <c r="G3067" s="813">
        <f>'statement of marks'!HK102</f>
        <v>1065</v>
      </c>
      <c r="H3067" s="813"/>
      <c r="I3067" s="813"/>
      <c r="J3067" s="814">
        <f>'statement of marks'!HL102</f>
        <v>88.75</v>
      </c>
      <c r="K3067" s="814"/>
      <c r="L3067" s="814"/>
      <c r="M3067" s="813" t="str">
        <f>'statement of marks'!HO102</f>
        <v>A</v>
      </c>
      <c r="N3067" s="813"/>
      <c r="O3067" s="813"/>
      <c r="P3067" s="813"/>
      <c r="Q3067" s="813">
        <f>'statement of marks'!HN102</f>
        <v>8.9999999999999947</v>
      </c>
      <c r="R3067" s="813"/>
      <c r="S3067" s="813"/>
      <c r="T3067" s="813"/>
      <c r="U3067" s="813" t="str">
        <f>'statement of marks'!HI102</f>
        <v>PASSED</v>
      </c>
      <c r="V3067" s="813"/>
      <c r="W3067" s="813"/>
      <c r="X3067" s="815"/>
    </row>
    <row r="3068" spans="1:24" ht="15" customHeight="1">
      <c r="A3068" s="283"/>
      <c r="B3068" s="811" t="s">
        <v>177</v>
      </c>
      <c r="C3068" s="812"/>
      <c r="D3068" s="792"/>
      <c r="E3068" s="792"/>
      <c r="F3068" s="792"/>
      <c r="G3068" s="792"/>
      <c r="H3068" s="792"/>
      <c r="I3068" s="792"/>
      <c r="J3068" s="792"/>
      <c r="K3068" s="792"/>
      <c r="L3068" s="792"/>
      <c r="M3068" s="792"/>
      <c r="N3068" s="792"/>
      <c r="O3068" s="792"/>
      <c r="P3068" s="792"/>
      <c r="Q3068" s="792"/>
      <c r="R3068" s="792"/>
      <c r="S3068" s="792"/>
      <c r="T3068" s="792"/>
      <c r="U3068" s="793"/>
      <c r="V3068" s="794"/>
      <c r="W3068" s="794"/>
      <c r="X3068" s="804"/>
    </row>
    <row r="3069" spans="1:24" ht="15" customHeight="1">
      <c r="A3069" s="283"/>
      <c r="B3069" s="809" t="s">
        <v>162</v>
      </c>
      <c r="C3069" s="810"/>
      <c r="D3069" s="792"/>
      <c r="E3069" s="792"/>
      <c r="F3069" s="792"/>
      <c r="G3069" s="792"/>
      <c r="H3069" s="792"/>
      <c r="I3069" s="792"/>
      <c r="J3069" s="792"/>
      <c r="K3069" s="792"/>
      <c r="L3069" s="792"/>
      <c r="M3069" s="792"/>
      <c r="N3069" s="792"/>
      <c r="O3069" s="792"/>
      <c r="P3069" s="792"/>
      <c r="Q3069" s="792"/>
      <c r="R3069" s="792"/>
      <c r="S3069" s="792"/>
      <c r="T3069" s="792"/>
      <c r="U3069" s="796"/>
      <c r="V3069" s="797"/>
      <c r="W3069" s="797"/>
      <c r="X3069" s="805"/>
    </row>
    <row r="3070" spans="1:24" ht="15" customHeight="1">
      <c r="A3070" s="283"/>
      <c r="B3070" s="811" t="s">
        <v>163</v>
      </c>
      <c r="C3070" s="812"/>
      <c r="D3070" s="792"/>
      <c r="E3070" s="792"/>
      <c r="F3070" s="792"/>
      <c r="G3070" s="792"/>
      <c r="H3070" s="792"/>
      <c r="I3070" s="792"/>
      <c r="J3070" s="792"/>
      <c r="K3070" s="792"/>
      <c r="L3070" s="792"/>
      <c r="M3070" s="792"/>
      <c r="N3070" s="792"/>
      <c r="O3070" s="792"/>
      <c r="P3070" s="792"/>
      <c r="Q3070" s="793" t="s">
        <v>225</v>
      </c>
      <c r="R3070" s="794"/>
      <c r="S3070" s="794"/>
      <c r="T3070" s="795"/>
      <c r="U3070" s="806"/>
      <c r="V3070" s="807"/>
      <c r="W3070" s="807"/>
      <c r="X3070" s="808"/>
    </row>
    <row r="3071" spans="1:24" ht="15" customHeight="1">
      <c r="A3071" s="283"/>
      <c r="B3071" s="802" t="s">
        <v>164</v>
      </c>
      <c r="C3071" s="803"/>
      <c r="D3071" s="792"/>
      <c r="E3071" s="792"/>
      <c r="F3071" s="792"/>
      <c r="G3071" s="792"/>
      <c r="H3071" s="792"/>
      <c r="I3071" s="792"/>
      <c r="J3071" s="792"/>
      <c r="K3071" s="792"/>
      <c r="L3071" s="792"/>
      <c r="M3071" s="792"/>
      <c r="N3071" s="792"/>
      <c r="O3071" s="792"/>
      <c r="P3071" s="792"/>
      <c r="Q3071" s="796"/>
      <c r="R3071" s="797"/>
      <c r="S3071" s="797"/>
      <c r="T3071" s="798"/>
      <c r="U3071" s="785" t="s">
        <v>164</v>
      </c>
      <c r="V3071" s="785"/>
      <c r="W3071" s="785"/>
      <c r="X3071" s="786"/>
    </row>
    <row r="3072" spans="1:24" ht="15" customHeight="1" thickBot="1">
      <c r="A3072" s="282"/>
      <c r="B3072" s="787" t="s">
        <v>226</v>
      </c>
      <c r="C3072" s="788"/>
      <c r="D3072" s="789"/>
      <c r="E3072" s="789"/>
      <c r="F3072" s="789"/>
      <c r="G3072" s="789"/>
      <c r="H3072" s="789"/>
      <c r="I3072" s="789"/>
      <c r="J3072" s="789"/>
      <c r="K3072" s="789"/>
      <c r="L3072" s="789"/>
      <c r="M3072" s="789"/>
      <c r="N3072" s="789"/>
      <c r="O3072" s="789"/>
      <c r="P3072" s="789"/>
      <c r="Q3072" s="799"/>
      <c r="R3072" s="800"/>
      <c r="S3072" s="800"/>
      <c r="T3072" s="801"/>
      <c r="U3072" s="790" t="s">
        <v>180</v>
      </c>
      <c r="V3072" s="790"/>
      <c r="W3072" s="790"/>
      <c r="X3072" s="791"/>
    </row>
    <row r="3073" spans="1:24" ht="15" customHeight="1">
      <c r="A3073" s="285"/>
      <c r="B3073" s="765" t="s">
        <v>179</v>
      </c>
      <c r="C3073" s="766"/>
      <c r="D3073" s="766"/>
      <c r="E3073" s="766"/>
      <c r="F3073" s="766"/>
      <c r="G3073" s="766"/>
      <c r="H3073" s="766"/>
      <c r="I3073" s="766"/>
      <c r="J3073" s="766"/>
      <c r="K3073" s="766"/>
      <c r="L3073" s="766"/>
      <c r="M3073" s="766"/>
      <c r="N3073" s="766"/>
      <c r="O3073" s="766"/>
      <c r="P3073" s="766"/>
      <c r="Q3073" s="766"/>
      <c r="R3073" s="766"/>
      <c r="S3073" s="766"/>
      <c r="T3073" s="766"/>
      <c r="U3073" s="766"/>
      <c r="V3073" s="766"/>
      <c r="W3073" s="766"/>
      <c r="X3073" s="767"/>
    </row>
    <row r="3074" spans="1:24" ht="15" customHeight="1">
      <c r="A3074" s="283"/>
      <c r="B3074" s="768" t="str">
        <f>IF('statement of marks'!$A$1="","",'statement of marks'!$A$1)</f>
        <v>GOVT. HR. SEC. SCHOOL, MARJEEVI, NIMBAHERA</v>
      </c>
      <c r="C3074" s="769"/>
      <c r="D3074" s="769"/>
      <c r="E3074" s="769"/>
      <c r="F3074" s="769"/>
      <c r="G3074" s="769"/>
      <c r="H3074" s="769"/>
      <c r="I3074" s="769"/>
      <c r="J3074" s="769"/>
      <c r="K3074" s="769"/>
      <c r="L3074" s="769"/>
      <c r="M3074" s="769"/>
      <c r="N3074" s="769"/>
      <c r="O3074" s="769"/>
      <c r="P3074" s="769"/>
      <c r="Q3074" s="769"/>
      <c r="R3074" s="769"/>
      <c r="S3074" s="769"/>
      <c r="T3074" s="769"/>
      <c r="U3074" s="769"/>
      <c r="V3074" s="769"/>
      <c r="W3074" s="769"/>
      <c r="X3074" s="770"/>
    </row>
    <row r="3075" spans="1:24" ht="15" customHeight="1">
      <c r="A3075" s="283"/>
      <c r="B3075" s="771" t="s">
        <v>118</v>
      </c>
      <c r="C3075" s="771"/>
      <c r="D3075" s="771" t="str">
        <f>IF('statement of marks'!$H$3="","",'statement of marks'!$H$3)</f>
        <v>2022-23</v>
      </c>
      <c r="E3075" s="771"/>
      <c r="F3075" s="771"/>
      <c r="G3075" s="771"/>
      <c r="H3075" s="771"/>
      <c r="I3075" s="771"/>
      <c r="J3075" s="771"/>
      <c r="K3075" s="771"/>
      <c r="L3075" s="771"/>
      <c r="M3075" s="771"/>
      <c r="N3075" s="771"/>
      <c r="O3075" s="771"/>
      <c r="P3075" s="771"/>
      <c r="Q3075" s="771"/>
      <c r="R3075" s="771"/>
      <c r="S3075" s="771"/>
      <c r="T3075" s="771"/>
      <c r="U3075" s="771"/>
      <c r="V3075" s="771"/>
      <c r="W3075" s="771"/>
      <c r="X3075" s="772"/>
    </row>
    <row r="3076" spans="1:24" ht="15" customHeight="1">
      <c r="A3076" s="283"/>
      <c r="B3076" s="771" t="s">
        <v>158</v>
      </c>
      <c r="C3076" s="771"/>
      <c r="D3076" s="771" t="str">
        <f>IF('statement of marks'!I103="","",'statement of marks'!I103)</f>
        <v>A97</v>
      </c>
      <c r="E3076" s="771"/>
      <c r="F3076" s="771"/>
      <c r="G3076" s="771"/>
      <c r="H3076" s="771"/>
      <c r="I3076" s="771"/>
      <c r="J3076" s="771"/>
      <c r="K3076" s="771"/>
      <c r="L3076" s="771"/>
      <c r="M3076" s="771"/>
      <c r="N3076" s="771"/>
      <c r="O3076" s="771"/>
      <c r="P3076" s="771"/>
      <c r="Q3076" s="771"/>
      <c r="R3076" s="771"/>
      <c r="S3076" s="771"/>
      <c r="T3076" s="771"/>
      <c r="U3076" s="771"/>
      <c r="V3076" s="771"/>
      <c r="W3076" s="771"/>
      <c r="X3076" s="772"/>
    </row>
    <row r="3077" spans="1:24" ht="15" customHeight="1">
      <c r="A3077" s="283"/>
      <c r="B3077" s="771" t="s">
        <v>20</v>
      </c>
      <c r="C3077" s="771"/>
      <c r="D3077" s="771" t="str">
        <f>IF('statement of marks'!J103="","",'statement of marks'!J103)</f>
        <v>B97</v>
      </c>
      <c r="E3077" s="771"/>
      <c r="F3077" s="771"/>
      <c r="G3077" s="771"/>
      <c r="H3077" s="771"/>
      <c r="I3077" s="771"/>
      <c r="J3077" s="771"/>
      <c r="K3077" s="771"/>
      <c r="L3077" s="771"/>
      <c r="M3077" s="771"/>
      <c r="N3077" s="771"/>
      <c r="O3077" s="771"/>
      <c r="P3077" s="771"/>
      <c r="Q3077" s="771"/>
      <c r="R3077" s="771"/>
      <c r="S3077" s="771"/>
      <c r="T3077" s="771"/>
      <c r="U3077" s="771"/>
      <c r="V3077" s="771"/>
      <c r="W3077" s="771"/>
      <c r="X3077" s="772"/>
    </row>
    <row r="3078" spans="1:24" ht="15" customHeight="1">
      <c r="A3078" s="283"/>
      <c r="B3078" s="773" t="s">
        <v>21</v>
      </c>
      <c r="C3078" s="773"/>
      <c r="D3078" s="773" t="str">
        <f>IF('statement of marks'!K103="","",'statement of marks'!K103)</f>
        <v>C97</v>
      </c>
      <c r="E3078" s="773"/>
      <c r="F3078" s="773"/>
      <c r="G3078" s="771"/>
      <c r="H3078" s="771"/>
      <c r="I3078" s="771"/>
      <c r="J3078" s="771"/>
      <c r="K3078" s="771"/>
      <c r="L3078" s="771"/>
      <c r="M3078" s="771"/>
      <c r="N3078" s="771"/>
      <c r="O3078" s="771"/>
      <c r="P3078" s="771"/>
      <c r="Q3078" s="771"/>
      <c r="R3078" s="771"/>
      <c r="S3078" s="771"/>
      <c r="T3078" s="771"/>
      <c r="U3078" s="771"/>
      <c r="V3078" s="771"/>
      <c r="W3078" s="771"/>
      <c r="X3078" s="772"/>
    </row>
    <row r="3079" spans="1:24" ht="15" customHeight="1">
      <c r="A3079" s="283"/>
      <c r="B3079" s="771" t="s">
        <v>159</v>
      </c>
      <c r="C3079" s="771"/>
      <c r="D3079" s="771" t="str">
        <f>IF('statement of marks'!$G$3="","",'statement of marks'!$G$3)</f>
        <v>6 A</v>
      </c>
      <c r="E3079" s="771"/>
      <c r="F3079" s="774"/>
      <c r="G3079" s="775" t="s">
        <v>160</v>
      </c>
      <c r="H3079" s="775"/>
      <c r="I3079" s="775"/>
      <c r="J3079" s="775">
        <f>IF('statement of marks'!D103="","",'statement of marks'!D103)</f>
        <v>897</v>
      </c>
      <c r="K3079" s="775"/>
      <c r="L3079" s="775"/>
      <c r="M3079" s="776" t="s">
        <v>79</v>
      </c>
      <c r="N3079" s="938"/>
      <c r="O3079" s="775"/>
      <c r="P3079" s="775"/>
      <c r="Q3079" s="775" t="str">
        <f>IF('statement of marks'!F103="","",'statement of marks'!F103)</f>
        <v/>
      </c>
      <c r="R3079" s="775"/>
      <c r="S3079" s="775"/>
      <c r="T3079" s="777"/>
      <c r="U3079" s="778" t="str">
        <f>IF('statement of marks'!$I$3="","",'statement of marks'!$I$3)</f>
        <v>SCHOOL DISE CODE</v>
      </c>
      <c r="V3079" s="779"/>
      <c r="W3079" s="779"/>
      <c r="X3079" s="780"/>
    </row>
    <row r="3080" spans="1:24" ht="15" customHeight="1">
      <c r="A3080" s="283"/>
      <c r="B3080" s="263" t="s">
        <v>172</v>
      </c>
      <c r="C3080" s="264"/>
      <c r="D3080" s="781" t="str">
        <f>IF('statement of marks'!G103="","",'statement of marks'!G103)</f>
        <v/>
      </c>
      <c r="E3080" s="782"/>
      <c r="F3080" s="782"/>
      <c r="G3080" s="834" t="str">
        <f>IF('statement of marks'!H103="","",'statement of marks'!H103)</f>
        <v/>
      </c>
      <c r="H3080" s="834"/>
      <c r="I3080" s="834"/>
      <c r="J3080" s="834"/>
      <c r="K3080" s="834"/>
      <c r="L3080" s="834"/>
      <c r="M3080" s="834"/>
      <c r="N3080" s="834"/>
      <c r="O3080" s="834"/>
      <c r="P3080" s="834"/>
      <c r="Q3080" s="834"/>
      <c r="R3080" s="834"/>
      <c r="S3080" s="834"/>
      <c r="T3080" s="835"/>
      <c r="U3080" s="774" t="str">
        <f>IF('statement of marks'!$J$3="","",'statement of marks'!$J$3)</f>
        <v>08291009401</v>
      </c>
      <c r="V3080" s="784"/>
      <c r="W3080" s="784"/>
      <c r="X3080" s="836"/>
    </row>
    <row r="3081" spans="1:24" ht="15" customHeight="1">
      <c r="A3081" s="283"/>
      <c r="B3081" s="265" t="s">
        <v>161</v>
      </c>
      <c r="C3081" s="266" t="s">
        <v>166</v>
      </c>
      <c r="D3081" s="837" t="s">
        <v>168</v>
      </c>
      <c r="E3081" s="837"/>
      <c r="F3081" s="837"/>
      <c r="G3081" s="837" t="s">
        <v>169</v>
      </c>
      <c r="H3081" s="837"/>
      <c r="I3081" s="837"/>
      <c r="J3081" s="837" t="s">
        <v>170</v>
      </c>
      <c r="K3081" s="837"/>
      <c r="L3081" s="837"/>
      <c r="M3081" s="838" t="s">
        <v>171</v>
      </c>
      <c r="N3081" s="838"/>
      <c r="O3081" s="838"/>
      <c r="P3081" s="838"/>
      <c r="Q3081" s="839" t="s">
        <v>217</v>
      </c>
      <c r="R3081" s="841" t="s">
        <v>91</v>
      </c>
      <c r="S3081" s="841"/>
      <c r="T3081" s="841"/>
      <c r="U3081" s="842"/>
      <c r="V3081" s="783" t="s">
        <v>218</v>
      </c>
      <c r="W3081" s="783"/>
      <c r="X3081" s="831"/>
    </row>
    <row r="3082" spans="1:24" ht="15" customHeight="1">
      <c r="A3082" s="283"/>
      <c r="B3082" s="265"/>
      <c r="C3082" s="266"/>
      <c r="D3082" s="267" t="s">
        <v>219</v>
      </c>
      <c r="E3082" s="267" t="s">
        <v>220</v>
      </c>
      <c r="F3082" s="268" t="s">
        <v>221</v>
      </c>
      <c r="G3082" s="267" t="s">
        <v>219</v>
      </c>
      <c r="H3082" s="267" t="s">
        <v>220</v>
      </c>
      <c r="I3082" s="268" t="s">
        <v>221</v>
      </c>
      <c r="J3082" s="267" t="s">
        <v>219</v>
      </c>
      <c r="K3082" s="267" t="s">
        <v>220</v>
      </c>
      <c r="L3082" s="268" t="s">
        <v>221</v>
      </c>
      <c r="M3082" s="267" t="s">
        <v>219</v>
      </c>
      <c r="N3082" s="943" t="s">
        <v>332</v>
      </c>
      <c r="O3082" s="267" t="s">
        <v>220</v>
      </c>
      <c r="P3082" s="268" t="s">
        <v>221</v>
      </c>
      <c r="Q3082" s="840"/>
      <c r="R3082" s="267" t="s">
        <v>219</v>
      </c>
      <c r="S3082" s="943" t="s">
        <v>332</v>
      </c>
      <c r="T3082" s="267" t="s">
        <v>220</v>
      </c>
      <c r="U3082" s="268" t="s">
        <v>221</v>
      </c>
      <c r="V3082" s="269" t="s">
        <v>26</v>
      </c>
      <c r="W3082" s="270" t="s">
        <v>222</v>
      </c>
      <c r="X3082" s="271" t="s">
        <v>69</v>
      </c>
    </row>
    <row r="3083" spans="1:24" ht="15" customHeight="1">
      <c r="A3083" s="284"/>
      <c r="B3083" s="832" t="s">
        <v>167</v>
      </c>
      <c r="C3083" s="833"/>
      <c r="D3083" s="272">
        <f>IF('statement of marks'!L$6="","",'statement of marks'!L$6)</f>
        <v>5</v>
      </c>
      <c r="E3083" s="272">
        <f>IF('statement of marks'!M$6="","",'statement of marks'!M$6)</f>
        <v>5</v>
      </c>
      <c r="F3083" s="273">
        <f>IF('statement of marks'!N$6="","",'statement of marks'!N$6)</f>
        <v>10</v>
      </c>
      <c r="G3083" s="272">
        <f>IF('statement of marks'!O$6="","",'statement of marks'!O$6)</f>
        <v>5</v>
      </c>
      <c r="H3083" s="272">
        <f>IF('statement of marks'!P$6="","",'statement of marks'!P$6)</f>
        <v>5</v>
      </c>
      <c r="I3083" s="273">
        <f>IF('statement of marks'!Q$6="","",'statement of marks'!Q$6)</f>
        <v>10</v>
      </c>
      <c r="J3083" s="272">
        <f>IF('statement of marks'!R$6="","",'statement of marks'!R$6)</f>
        <v>5</v>
      </c>
      <c r="K3083" s="272">
        <f>IF('statement of marks'!S$6="","",'statement of marks'!S$6)</f>
        <v>5</v>
      </c>
      <c r="L3083" s="273">
        <f>IF('statement of marks'!T$6="","",'statement of marks'!T$6)</f>
        <v>10</v>
      </c>
      <c r="M3083" s="272">
        <f>IF('statement of marks'!V$6="","",'statement of marks'!V$6)</f>
        <v>30</v>
      </c>
      <c r="N3083" s="944">
        <f>IF('statement of marks'!W$6="","",'statement of marks'!W$6)</f>
        <v>30</v>
      </c>
      <c r="O3083" s="272">
        <f>IF('statement of marks'!X$6="","",'statement of marks'!X$6)</f>
        <v>10</v>
      </c>
      <c r="P3083" s="273">
        <f>IF('statement of marks'!Y$6="","",'statement of marks'!Y$6)</f>
        <v>70</v>
      </c>
      <c r="Q3083" s="274">
        <f>IF('statement of marks'!Z$6="","",'statement of marks'!Z$6)</f>
        <v>100</v>
      </c>
      <c r="R3083" s="272">
        <f>IF('statement of marks'!AA$6="","",'statement of marks'!AA$6)</f>
        <v>40</v>
      </c>
      <c r="S3083" s="944">
        <f>IF('statement of marks'!AB$6="","",'statement of marks'!AB$6)</f>
        <v>40</v>
      </c>
      <c r="T3083" s="272">
        <f>IF('statement of marks'!AC$6="","",'statement of marks'!AC$6)</f>
        <v>20</v>
      </c>
      <c r="U3083" s="273">
        <f>IF('statement of marks'!AD$6="","",'statement of marks'!AD$6)</f>
        <v>100</v>
      </c>
      <c r="V3083" s="275">
        <f>IF('statement of marks'!AE$6="","",'statement of marks'!AE$6)</f>
        <v>200</v>
      </c>
      <c r="W3083" s="272" t="str">
        <f>IF('statement of marks'!AF$6="","",'statement of marks'!AF$6)</f>
        <v/>
      </c>
      <c r="X3083" s="276" t="str">
        <f>IF('statement of marks'!AG$6="","",'statement of marks'!AG$6)</f>
        <v/>
      </c>
    </row>
    <row r="3084" spans="1:24" ht="15" customHeight="1">
      <c r="A3084" s="283"/>
      <c r="B3084" s="774" t="str">
        <f>IF('statement of marks'!$L$3="","",'statement of marks'!$L$3)</f>
        <v>HINDI</v>
      </c>
      <c r="C3084" s="784"/>
      <c r="D3084" s="270">
        <f>IF('statement of marks'!L103="","",'statement of marks'!L103)</f>
        <v>5</v>
      </c>
      <c r="E3084" s="270">
        <f>IF('statement of marks'!M103="","",'statement of marks'!M103)</f>
        <v>5</v>
      </c>
      <c r="F3084" s="277">
        <f>IF('statement of marks'!N103="","",'statement of marks'!N103)</f>
        <v>10</v>
      </c>
      <c r="G3084" s="270">
        <f>IF('statement of marks'!O103="","",'statement of marks'!O103)</f>
        <v>5</v>
      </c>
      <c r="H3084" s="270">
        <f>IF('statement of marks'!P103="","",'statement of marks'!P103)</f>
        <v>5</v>
      </c>
      <c r="I3084" s="277">
        <f>IF('statement of marks'!Q103="","",'statement of marks'!Q103)</f>
        <v>10</v>
      </c>
      <c r="J3084" s="270">
        <f>IF('statement of marks'!R103="","",'statement of marks'!R103)</f>
        <v>5</v>
      </c>
      <c r="K3084" s="270">
        <f>IF('statement of marks'!S103="","",'statement of marks'!S103)</f>
        <v>5</v>
      </c>
      <c r="L3084" s="277">
        <f>IF('statement of marks'!T103="","",'statement of marks'!T103)</f>
        <v>10</v>
      </c>
      <c r="M3084" s="270">
        <f>IF('statement of marks'!V103="","",'statement of marks'!V103)</f>
        <v>24</v>
      </c>
      <c r="N3084" s="944">
        <f>IF('statement of marks'!W103="","",'statement of marks'!W103)</f>
        <v>24</v>
      </c>
      <c r="O3084" s="270">
        <f>IF('statement of marks'!X103="","",'statement of marks'!X103)</f>
        <v>4</v>
      </c>
      <c r="P3084" s="277">
        <f>IF('statement of marks'!Y103="","",'statement of marks'!Y103)</f>
        <v>52</v>
      </c>
      <c r="Q3084" s="278">
        <f>IF('statement of marks'!Z103="","",'statement of marks'!Z103)</f>
        <v>82</v>
      </c>
      <c r="R3084" s="270">
        <f>IF('statement of marks'!AA103="","",'statement of marks'!AA103)</f>
        <v>24</v>
      </c>
      <c r="S3084" s="944">
        <f>IF('statement of marks'!AB103="","",'statement of marks'!AB103)</f>
        <v>24</v>
      </c>
      <c r="T3084" s="270">
        <f>IF('statement of marks'!AC103="","",'statement of marks'!AC103)</f>
        <v>20</v>
      </c>
      <c r="U3084" s="277">
        <f>IF('statement of marks'!AD103="","",'statement of marks'!AD103)</f>
        <v>68</v>
      </c>
      <c r="V3084" s="279">
        <f>IF('statement of marks'!AE103="","",'statement of marks'!AE103)</f>
        <v>150</v>
      </c>
      <c r="W3084" s="270">
        <f>IF('statement of marks'!AF103="","",'statement of marks'!AF103)</f>
        <v>75</v>
      </c>
      <c r="X3084" s="271" t="str">
        <f>IF('statement of marks'!AG103="","",'statement of marks'!AG103)</f>
        <v>B</v>
      </c>
    </row>
    <row r="3085" spans="1:24" ht="15" customHeight="1">
      <c r="A3085" s="283"/>
      <c r="B3085" s="774" t="str">
        <f>IF('statement of marks'!$AJ$3="","",'statement of marks'!$AJ$3)</f>
        <v>ENGLISH</v>
      </c>
      <c r="C3085" s="784"/>
      <c r="D3085" s="270">
        <f>IF('statement of marks'!AJ103="","",'statement of marks'!AJ103)</f>
        <v>5</v>
      </c>
      <c r="E3085" s="270">
        <f>IF('statement of marks'!AK103="","",'statement of marks'!AK103)</f>
        <v>5</v>
      </c>
      <c r="F3085" s="277">
        <f>IF('statement of marks'!AL103="","",'statement of marks'!AL103)</f>
        <v>10</v>
      </c>
      <c r="G3085" s="270">
        <f>IF('statement of marks'!AM103="","",'statement of marks'!AM103)</f>
        <v>5</v>
      </c>
      <c r="H3085" s="270">
        <f>IF('statement of marks'!AN103="","",'statement of marks'!AN103)</f>
        <v>5</v>
      </c>
      <c r="I3085" s="277">
        <f>IF('statement of marks'!AO103="","",'statement of marks'!AO103)</f>
        <v>10</v>
      </c>
      <c r="J3085" s="270">
        <f>IF('statement of marks'!AP103="","",'statement of marks'!AP103)</f>
        <v>5</v>
      </c>
      <c r="K3085" s="270">
        <f>IF('statement of marks'!AQ103="","",'statement of marks'!AQ103)</f>
        <v>5</v>
      </c>
      <c r="L3085" s="277">
        <f>IF('statement of marks'!AR103="","",'statement of marks'!AR103)</f>
        <v>10</v>
      </c>
      <c r="M3085" s="270">
        <f>IF('statement of marks'!AT103="","",'statement of marks'!AT103)</f>
        <v>24</v>
      </c>
      <c r="N3085" s="944">
        <f>IF('statement of marks'!AU103="","",'statement of marks'!AU103)</f>
        <v>24</v>
      </c>
      <c r="O3085" s="270">
        <f>IF('statement of marks'!AV103="","",'statement of marks'!AV103)</f>
        <v>4</v>
      </c>
      <c r="P3085" s="277">
        <f>IF('statement of marks'!AW103="","",'statement of marks'!AW103)</f>
        <v>52</v>
      </c>
      <c r="Q3085" s="278">
        <f>IF('statement of marks'!AX103="","",'statement of marks'!AX103)</f>
        <v>82</v>
      </c>
      <c r="R3085" s="270">
        <f>IF('statement of marks'!AY103="","",'statement of marks'!AY103)</f>
        <v>24</v>
      </c>
      <c r="S3085" s="944">
        <f>IF('statement of marks'!AZ103="","",'statement of marks'!AZ103)</f>
        <v>24</v>
      </c>
      <c r="T3085" s="270">
        <f>IF('statement of marks'!BA103="","",'statement of marks'!BA103)</f>
        <v>20</v>
      </c>
      <c r="U3085" s="277">
        <f>IF('statement of marks'!BB103="","",'statement of marks'!BB103)</f>
        <v>68</v>
      </c>
      <c r="V3085" s="279">
        <f>IF('statement of marks'!BC103="","",'statement of marks'!BC103)</f>
        <v>150</v>
      </c>
      <c r="W3085" s="270">
        <f>IF('statement of marks'!BD103="","",'statement of marks'!BD103)</f>
        <v>75</v>
      </c>
      <c r="X3085" s="271" t="str">
        <f>IF('statement of marks'!BE103="","",'statement of marks'!BE103)</f>
        <v>B</v>
      </c>
    </row>
    <row r="3086" spans="1:24" ht="15" customHeight="1">
      <c r="A3086" s="283"/>
      <c r="B3086" s="774" t="str">
        <f>IF('statement of marks'!BH103="s","SANSKRIT",IF('statement of marks'!BH103="u","URDU",IF('statement of marks'!BH103="g","GUJRATI",IF('statement of marks'!BH103="p","PUNJABI",IF('statement of marks'!BH103="sd","fla/kh","THIRD LANGUAGE")))))</f>
        <v>SANSKRIT</v>
      </c>
      <c r="C3086" s="784"/>
      <c r="D3086" s="270">
        <f>IF('statement of marks'!BI103="","",'statement of marks'!BI103)</f>
        <v>5</v>
      </c>
      <c r="E3086" s="270">
        <f>IF('statement of marks'!BJ103="","",'statement of marks'!BJ103)</f>
        <v>5</v>
      </c>
      <c r="F3086" s="277">
        <f>IF('statement of marks'!BK103="","",'statement of marks'!BK103)</f>
        <v>10</v>
      </c>
      <c r="G3086" s="270">
        <f>IF('statement of marks'!BL103="","",'statement of marks'!BL103)</f>
        <v>5</v>
      </c>
      <c r="H3086" s="270">
        <f>IF('statement of marks'!BM103="","",'statement of marks'!BM103)</f>
        <v>5</v>
      </c>
      <c r="I3086" s="277">
        <f>IF('statement of marks'!BN103="","",'statement of marks'!BN103)</f>
        <v>10</v>
      </c>
      <c r="J3086" s="270">
        <f>IF('statement of marks'!BO103="","",'statement of marks'!BO103)</f>
        <v>5</v>
      </c>
      <c r="K3086" s="270">
        <f>IF('statement of marks'!BP103="","",'statement of marks'!BP103)</f>
        <v>5</v>
      </c>
      <c r="L3086" s="277">
        <f>IF('statement of marks'!BQ103="","",'statement of marks'!BQ103)</f>
        <v>10</v>
      </c>
      <c r="M3086" s="270">
        <f>IF('statement of marks'!BS103="","",'statement of marks'!BS103)</f>
        <v>50</v>
      </c>
      <c r="N3086" s="944"/>
      <c r="O3086" s="270">
        <f>IF('statement of marks'!BT103="","",'statement of marks'!BT103)</f>
        <v>20</v>
      </c>
      <c r="P3086" s="277">
        <f>IF('statement of marks'!BU103="","",'statement of marks'!BU103)</f>
        <v>70</v>
      </c>
      <c r="Q3086" s="278">
        <f>IF('statement of marks'!BV103="","",'statement of marks'!BV103)</f>
        <v>100</v>
      </c>
      <c r="R3086" s="270">
        <f>IF('statement of marks'!BW103="","",'statement of marks'!BW103)</f>
        <v>70</v>
      </c>
      <c r="S3086" s="944"/>
      <c r="T3086" s="270">
        <f>IF('statement of marks'!BX103="","",'statement of marks'!BX103)</f>
        <v>30</v>
      </c>
      <c r="U3086" s="277">
        <f>IF('statement of marks'!BY103="","",'statement of marks'!BY103)</f>
        <v>100</v>
      </c>
      <c r="V3086" s="279">
        <f>IF('statement of marks'!BZ103="","",'statement of marks'!BZ103)</f>
        <v>200</v>
      </c>
      <c r="W3086" s="270">
        <f>IF('statement of marks'!CA103="","",'statement of marks'!CA103)</f>
        <v>100</v>
      </c>
      <c r="X3086" s="271" t="str">
        <f>IF('statement of marks'!CB103="","",'statement of marks'!CB103)</f>
        <v>A</v>
      </c>
    </row>
    <row r="3087" spans="1:24" ht="15" customHeight="1">
      <c r="A3087" s="283"/>
      <c r="B3087" s="774" t="str">
        <f>IF('statement of marks'!$CE$3="","",'statement of marks'!$CE$3)</f>
        <v>MATHEMATICS</v>
      </c>
      <c r="C3087" s="784"/>
      <c r="D3087" s="270">
        <f>IF('statement of marks'!CE103="","",'statement of marks'!CE103)</f>
        <v>5</v>
      </c>
      <c r="E3087" s="270">
        <f>IF('statement of marks'!CF103="","",'statement of marks'!CF103)</f>
        <v>5</v>
      </c>
      <c r="F3087" s="277">
        <f>IF('statement of marks'!CG103="","",'statement of marks'!CG103)</f>
        <v>10</v>
      </c>
      <c r="G3087" s="270">
        <f>IF('statement of marks'!CH103="","",'statement of marks'!CH103)</f>
        <v>5</v>
      </c>
      <c r="H3087" s="270">
        <f>IF('statement of marks'!CI103="","",'statement of marks'!CI103)</f>
        <v>5</v>
      </c>
      <c r="I3087" s="277">
        <f>IF('statement of marks'!CJ103="","",'statement of marks'!CJ103)</f>
        <v>10</v>
      </c>
      <c r="J3087" s="270">
        <f>IF('statement of marks'!CK103="","",'statement of marks'!CK103)</f>
        <v>5</v>
      </c>
      <c r="K3087" s="270">
        <f>IF('statement of marks'!CL103="","",'statement of marks'!CL103)</f>
        <v>5</v>
      </c>
      <c r="L3087" s="277">
        <f>IF('statement of marks'!CM103="","",'statement of marks'!CM103)</f>
        <v>10</v>
      </c>
      <c r="M3087" s="270">
        <f>IF('statement of marks'!CO103="","",'statement of marks'!CO103)</f>
        <v>24</v>
      </c>
      <c r="N3087" s="944">
        <f>IF('statement of marks'!CP103="","",'statement of marks'!CP103)</f>
        <v>24</v>
      </c>
      <c r="O3087" s="270">
        <f>IF('statement of marks'!CQ103="","",'statement of marks'!CQ103)</f>
        <v>4</v>
      </c>
      <c r="P3087" s="277">
        <f>IF('statement of marks'!CR103="","",'statement of marks'!CR103)</f>
        <v>52</v>
      </c>
      <c r="Q3087" s="278">
        <f>IF('statement of marks'!CS103="","",'statement of marks'!CS103)</f>
        <v>82</v>
      </c>
      <c r="R3087" s="270">
        <f>IF('statement of marks'!CT103="","",'statement of marks'!CT103)</f>
        <v>24</v>
      </c>
      <c r="S3087" s="944">
        <f>IF('statement of marks'!CU103="","",'statement of marks'!CU103)</f>
        <v>24</v>
      </c>
      <c r="T3087" s="270">
        <f>IF('statement of marks'!CV103="","",'statement of marks'!CV103)</f>
        <v>20</v>
      </c>
      <c r="U3087" s="277">
        <f>IF('statement of marks'!CW103="","",'statement of marks'!CW103)</f>
        <v>68</v>
      </c>
      <c r="V3087" s="279">
        <f>IF('statement of marks'!CX103="","",'statement of marks'!CX103)</f>
        <v>150</v>
      </c>
      <c r="W3087" s="270">
        <f>IF('statement of marks'!CY103="","",'statement of marks'!CY103)</f>
        <v>75</v>
      </c>
      <c r="X3087" s="271" t="str">
        <f>IF('statement of marks'!CZ103="","",'statement of marks'!CZ103)</f>
        <v>B</v>
      </c>
    </row>
    <row r="3088" spans="1:24" ht="15" customHeight="1">
      <c r="A3088" s="283"/>
      <c r="B3088" s="774" t="str">
        <f>IF('statement of marks'!$DC$3="","",'statement of marks'!$DC$3)</f>
        <v>SCIENCE</v>
      </c>
      <c r="C3088" s="784"/>
      <c r="D3088" s="270">
        <f>IF('statement of marks'!DC103="","",'statement of marks'!DC103)</f>
        <v>5</v>
      </c>
      <c r="E3088" s="270">
        <f>IF('statement of marks'!DD103="","",'statement of marks'!DD103)</f>
        <v>5</v>
      </c>
      <c r="F3088" s="277">
        <f>IF('statement of marks'!DE103="","",'statement of marks'!DE103)</f>
        <v>10</v>
      </c>
      <c r="G3088" s="270">
        <f>IF('statement of marks'!DF103="","",'statement of marks'!DF103)</f>
        <v>5</v>
      </c>
      <c r="H3088" s="270">
        <f>IF('statement of marks'!DG103="","",'statement of marks'!DG103)</f>
        <v>5</v>
      </c>
      <c r="I3088" s="277">
        <f>IF('statement of marks'!DH103="","",'statement of marks'!DH103)</f>
        <v>10</v>
      </c>
      <c r="J3088" s="270">
        <f>IF('statement of marks'!DI103="","",'statement of marks'!DI103)</f>
        <v>5</v>
      </c>
      <c r="K3088" s="270">
        <f>IF('statement of marks'!DJ103="","",'statement of marks'!DJ103)</f>
        <v>5</v>
      </c>
      <c r="L3088" s="277">
        <f>IF('statement of marks'!DK103="","",'statement of marks'!DK103)</f>
        <v>10</v>
      </c>
      <c r="M3088" s="270">
        <f>IF('statement of marks'!DM103="","",'statement of marks'!DM103)</f>
        <v>50</v>
      </c>
      <c r="N3088" s="944"/>
      <c r="O3088" s="270">
        <f>IF('statement of marks'!DN103="","",'statement of marks'!DN103)</f>
        <v>20</v>
      </c>
      <c r="P3088" s="277">
        <f>IF('statement of marks'!DO103="","",'statement of marks'!DO103)</f>
        <v>70</v>
      </c>
      <c r="Q3088" s="278">
        <f>IF('statement of marks'!DP103="","",'statement of marks'!DP103)</f>
        <v>100</v>
      </c>
      <c r="R3088" s="270">
        <f>IF('statement of marks'!DQ103="","",'statement of marks'!DQ103)</f>
        <v>70</v>
      </c>
      <c r="S3088" s="944"/>
      <c r="T3088" s="270">
        <f>IF('statement of marks'!DR103="","",'statement of marks'!DR103)</f>
        <v>30</v>
      </c>
      <c r="U3088" s="277">
        <f>IF('statement of marks'!DS103="","",'statement of marks'!DS103)</f>
        <v>100</v>
      </c>
      <c r="V3088" s="279">
        <f>IF('statement of marks'!DT103="","",'statement of marks'!DT103)</f>
        <v>200</v>
      </c>
      <c r="W3088" s="270">
        <f>IF('statement of marks'!DU103="","",'statement of marks'!DU103)</f>
        <v>100</v>
      </c>
      <c r="X3088" s="271" t="str">
        <f>IF('statement of marks'!DV103="","",'statement of marks'!DV103)</f>
        <v>A</v>
      </c>
    </row>
    <row r="3089" spans="1:24" ht="15" customHeight="1">
      <c r="A3089" s="283"/>
      <c r="B3089" s="774" t="str">
        <f>IF('statement of marks'!$DY$3="","",'statement of marks'!$DY$3)</f>
        <v>SOCIAL STUDIES</v>
      </c>
      <c r="C3089" s="784"/>
      <c r="D3089" s="270">
        <f>IF('statement of marks'!DY103="","",'statement of marks'!DY103)</f>
        <v>5</v>
      </c>
      <c r="E3089" s="270">
        <f>IF('statement of marks'!DZ103="","",'statement of marks'!DZ103)</f>
        <v>5</v>
      </c>
      <c r="F3089" s="277">
        <f>IF('statement of marks'!EA103="","",'statement of marks'!EA103)</f>
        <v>10</v>
      </c>
      <c r="G3089" s="270">
        <f>IF('statement of marks'!EB103="","",'statement of marks'!EB103)</f>
        <v>5</v>
      </c>
      <c r="H3089" s="270">
        <f>IF('statement of marks'!EC103="","",'statement of marks'!EC103)</f>
        <v>5</v>
      </c>
      <c r="I3089" s="277">
        <f>IF('statement of marks'!ED103="","",'statement of marks'!ED103)</f>
        <v>10</v>
      </c>
      <c r="J3089" s="270">
        <f>IF('statement of marks'!EE103="","",'statement of marks'!EE103)</f>
        <v>5</v>
      </c>
      <c r="K3089" s="270">
        <f>IF('statement of marks'!EF103="","",'statement of marks'!EF103)</f>
        <v>5</v>
      </c>
      <c r="L3089" s="277">
        <f>IF('statement of marks'!EG103="","",'statement of marks'!EG103)</f>
        <v>10</v>
      </c>
      <c r="M3089" s="270">
        <f>IF('statement of marks'!EI103="","",'statement of marks'!EI103)</f>
        <v>50</v>
      </c>
      <c r="N3089" s="944"/>
      <c r="O3089" s="270">
        <f>IF('statement of marks'!EJ103="","",'statement of marks'!EJ103)</f>
        <v>20</v>
      </c>
      <c r="P3089" s="277">
        <f>IF('statement of marks'!EK103="","",'statement of marks'!EK103)</f>
        <v>70</v>
      </c>
      <c r="Q3089" s="278">
        <f>IF('statement of marks'!EL103="","",'statement of marks'!EL103)</f>
        <v>100</v>
      </c>
      <c r="R3089" s="270">
        <f>IF('statement of marks'!EM103="","",'statement of marks'!EM103)</f>
        <v>70</v>
      </c>
      <c r="S3089" s="944"/>
      <c r="T3089" s="270">
        <f>IF('statement of marks'!EN103="","",'statement of marks'!EN103)</f>
        <v>30</v>
      </c>
      <c r="U3089" s="277">
        <f>IF('statement of marks'!EO103="","",'statement of marks'!EO103)</f>
        <v>100</v>
      </c>
      <c r="V3089" s="279">
        <f>IF('statement of marks'!EP103="","",'statement of marks'!EP103)</f>
        <v>200</v>
      </c>
      <c r="W3089" s="270">
        <f>IF('statement of marks'!EQ103="","",'statement of marks'!EQ103)</f>
        <v>100</v>
      </c>
      <c r="X3089" s="271" t="str">
        <f>IF('statement of marks'!ER103="","",'statement of marks'!ER103)</f>
        <v>A</v>
      </c>
    </row>
    <row r="3090" spans="1:24" ht="15" customHeight="1">
      <c r="A3090" s="283"/>
      <c r="B3090" s="774" t="s">
        <v>173</v>
      </c>
      <c r="C3090" s="784"/>
      <c r="D3090" s="792" t="s">
        <v>168</v>
      </c>
      <c r="E3090" s="792"/>
      <c r="F3090" s="792"/>
      <c r="G3090" s="792" t="s">
        <v>169</v>
      </c>
      <c r="H3090" s="792"/>
      <c r="I3090" s="792"/>
      <c r="J3090" s="792" t="s">
        <v>178</v>
      </c>
      <c r="K3090" s="792"/>
      <c r="L3090" s="792"/>
      <c r="M3090" s="792" t="s">
        <v>170</v>
      </c>
      <c r="N3090" s="792"/>
      <c r="O3090" s="792"/>
      <c r="P3090" s="792"/>
      <c r="Q3090" s="792" t="s">
        <v>223</v>
      </c>
      <c r="R3090" s="792"/>
      <c r="S3090" s="792"/>
      <c r="T3090" s="792"/>
      <c r="U3090" s="280"/>
      <c r="V3090" s="792" t="s">
        <v>218</v>
      </c>
      <c r="W3090" s="792"/>
      <c r="X3090" s="827"/>
    </row>
    <row r="3091" spans="1:24" ht="15" customHeight="1">
      <c r="A3091" s="284"/>
      <c r="B3091" s="828" t="s">
        <v>167</v>
      </c>
      <c r="C3091" s="829"/>
      <c r="D3091" s="830">
        <f>IF('statement of marks'!EU$6="","",'statement of marks'!EU$6)</f>
        <v>20</v>
      </c>
      <c r="E3091" s="830"/>
      <c r="F3091" s="830"/>
      <c r="G3091" s="830">
        <f>IF('statement of marks'!EV$6="","",'statement of marks'!EV$6)</f>
        <v>20</v>
      </c>
      <c r="H3091" s="830"/>
      <c r="I3091" s="830"/>
      <c r="J3091" s="830">
        <f>IF('statement of marks'!EX$6="","",'statement of marks'!EX$6)</f>
        <v>20</v>
      </c>
      <c r="K3091" s="830"/>
      <c r="L3091" s="830"/>
      <c r="M3091" s="830">
        <f>IF('statement of marks'!EW$6="","",'statement of marks'!EW$6)</f>
        <v>20</v>
      </c>
      <c r="N3091" s="830"/>
      <c r="O3091" s="830"/>
      <c r="P3091" s="830"/>
      <c r="Q3091" s="830">
        <f>IF('statement of marks'!EY$6="","",'statement of marks'!EY$6)</f>
        <v>20</v>
      </c>
      <c r="R3091" s="830"/>
      <c r="S3091" s="830"/>
      <c r="T3091" s="830"/>
      <c r="U3091" s="289"/>
      <c r="V3091" s="272">
        <f>IF('statement of marks'!EZ$6="","",'statement of marks'!EZ$6)</f>
        <v>100</v>
      </c>
      <c r="W3091" s="272" t="s">
        <v>222</v>
      </c>
      <c r="X3091" s="276" t="s">
        <v>69</v>
      </c>
    </row>
    <row r="3092" spans="1:24" ht="15" customHeight="1">
      <c r="A3092" s="283"/>
      <c r="B3092" s="774" t="str">
        <f>IF('statement of marks'!$EU$3="","",'statement of marks'!$EU$3)</f>
        <v>WORK EXPERIENCE</v>
      </c>
      <c r="C3092" s="784"/>
      <c r="D3092" s="783">
        <f>IF('statement of marks'!EU103="","",'statement of marks'!EU103)</f>
        <v>20</v>
      </c>
      <c r="E3092" s="783"/>
      <c r="F3092" s="783"/>
      <c r="G3092" s="783">
        <f>IF('statement of marks'!EV103="","",'statement of marks'!EV103)</f>
        <v>20</v>
      </c>
      <c r="H3092" s="783"/>
      <c r="I3092" s="783"/>
      <c r="J3092" s="783">
        <f>IF('statement of marks'!EX103="","",'statement of marks'!EX103)</f>
        <v>20</v>
      </c>
      <c r="K3092" s="783"/>
      <c r="L3092" s="783"/>
      <c r="M3092" s="783">
        <f>IF('statement of marks'!EW103="","",'statement of marks'!EW103)</f>
        <v>20</v>
      </c>
      <c r="N3092" s="783"/>
      <c r="O3092" s="783"/>
      <c r="P3092" s="783"/>
      <c r="Q3092" s="783">
        <f>IF('statement of marks'!EY103="","",'statement of marks'!EY103)</f>
        <v>20</v>
      </c>
      <c r="R3092" s="783"/>
      <c r="S3092" s="783"/>
      <c r="T3092" s="783"/>
      <c r="U3092" s="280"/>
      <c r="V3092" s="280">
        <f>IF('statement of marks'!EZ103="","",'statement of marks'!EZ103)</f>
        <v>100</v>
      </c>
      <c r="W3092" s="280">
        <f>IF('statement of marks'!FA103="","",'statement of marks'!FA103)</f>
        <v>100</v>
      </c>
      <c r="X3092" s="281" t="str">
        <f>IF('statement of marks'!FB103="","",'statement of marks'!FB103)</f>
        <v>A</v>
      </c>
    </row>
    <row r="3093" spans="1:24" ht="15" customHeight="1">
      <c r="A3093" s="283"/>
      <c r="B3093" s="774" t="str">
        <f>IF('statement of marks'!$FE$3="","",'statement of marks'!$FE$3)</f>
        <v>ART EDUCATION</v>
      </c>
      <c r="C3093" s="784"/>
      <c r="D3093" s="783">
        <f>IF('statement of marks'!FE103="","",'statement of marks'!FE103)</f>
        <v>20</v>
      </c>
      <c r="E3093" s="783"/>
      <c r="F3093" s="783"/>
      <c r="G3093" s="783">
        <f>IF('statement of marks'!FF103="","",'statement of marks'!FF103)</f>
        <v>20</v>
      </c>
      <c r="H3093" s="783"/>
      <c r="I3093" s="783"/>
      <c r="J3093" s="783">
        <f>IF('statement of marks'!FH103="","",'statement of marks'!FH103)</f>
        <v>20</v>
      </c>
      <c r="K3093" s="783"/>
      <c r="L3093" s="783"/>
      <c r="M3093" s="783">
        <f>IF('statement of marks'!FG103="","",'statement of marks'!FG103)</f>
        <v>20</v>
      </c>
      <c r="N3093" s="783"/>
      <c r="O3093" s="783"/>
      <c r="P3093" s="783"/>
      <c r="Q3093" s="783">
        <f>IF('statement of marks'!FI103="","",'statement of marks'!FI103)</f>
        <v>20</v>
      </c>
      <c r="R3093" s="783"/>
      <c r="S3093" s="783"/>
      <c r="T3093" s="783"/>
      <c r="U3093" s="280"/>
      <c r="V3093" s="280">
        <f>IF('statement of marks'!FJ103="","",'statement of marks'!FJ103)</f>
        <v>100</v>
      </c>
      <c r="W3093" s="280">
        <f>IF('statement of marks'!FK103="","",'statement of marks'!FK103)</f>
        <v>100</v>
      </c>
      <c r="X3093" s="281" t="str">
        <f>IF('statement of marks'!FL103="","",'statement of marks'!FL103)</f>
        <v>A</v>
      </c>
    </row>
    <row r="3094" spans="1:24" ht="15" customHeight="1">
      <c r="A3094" s="283"/>
      <c r="B3094" s="774" t="str">
        <f>IF('statement of marks'!$FO$3="","",'statement of marks'!$FO$3)</f>
        <v>PHYSICIAL EDUCATION</v>
      </c>
      <c r="C3094" s="784"/>
      <c r="D3094" s="783">
        <f>IF('statement of marks'!FO103="","",'statement of marks'!FO103)</f>
        <v>20</v>
      </c>
      <c r="E3094" s="783"/>
      <c r="F3094" s="783"/>
      <c r="G3094" s="783">
        <f>IF('statement of marks'!FP103="","",'statement of marks'!FP103)</f>
        <v>20</v>
      </c>
      <c r="H3094" s="783"/>
      <c r="I3094" s="783"/>
      <c r="J3094" s="783">
        <f>IF('statement of marks'!FR103="","",'statement of marks'!FR103)</f>
        <v>20</v>
      </c>
      <c r="K3094" s="783"/>
      <c r="L3094" s="783"/>
      <c r="M3094" s="783">
        <f>IF('statement of marks'!FQ103="","",'statement of marks'!FQ103)</f>
        <v>20</v>
      </c>
      <c r="N3094" s="783"/>
      <c r="O3094" s="783"/>
      <c r="P3094" s="783"/>
      <c r="Q3094" s="783">
        <f>IF('statement of marks'!FS103="","",'statement of marks'!FS103)</f>
        <v>20</v>
      </c>
      <c r="R3094" s="783"/>
      <c r="S3094" s="783"/>
      <c r="T3094" s="783"/>
      <c r="U3094" s="280"/>
      <c r="V3094" s="280">
        <f>IF('statement of marks'!FT103="","",'statement of marks'!FT103)</f>
        <v>100</v>
      </c>
      <c r="W3094" s="280">
        <f>IF('statement of marks'!FU103="","",'statement of marks'!FU103)</f>
        <v>100</v>
      </c>
      <c r="X3094" s="281" t="str">
        <f>IF('statement of marks'!FV103="","",'statement of marks'!FV103)</f>
        <v>A</v>
      </c>
    </row>
    <row r="3095" spans="1:24" ht="15" customHeight="1">
      <c r="A3095" s="283"/>
      <c r="B3095" s="771" t="s">
        <v>174</v>
      </c>
      <c r="C3095" s="774"/>
      <c r="D3095" s="792" t="str">
        <f>details!$DZ$3</f>
        <v>AUGUST</v>
      </c>
      <c r="E3095" s="792"/>
      <c r="F3095" s="792"/>
      <c r="G3095" s="792" t="str">
        <f>details!$ED$3</f>
        <v>OCTOBER</v>
      </c>
      <c r="H3095" s="792"/>
      <c r="I3095" s="792"/>
      <c r="J3095" s="792" t="str">
        <f>details!$EL$3</f>
        <v>FEBURARY</v>
      </c>
      <c r="K3095" s="792"/>
      <c r="L3095" s="792"/>
      <c r="M3095" s="792" t="str">
        <f>details!$EH$3</f>
        <v>DECEMBER</v>
      </c>
      <c r="N3095" s="792"/>
      <c r="O3095" s="792"/>
      <c r="P3095" s="792"/>
      <c r="Q3095" s="792" t="str">
        <f>details!$EP$3</f>
        <v>GRAND TOAL</v>
      </c>
      <c r="R3095" s="792"/>
      <c r="S3095" s="792"/>
      <c r="T3095" s="792"/>
      <c r="U3095" s="759" t="s">
        <v>119</v>
      </c>
      <c r="V3095" s="760"/>
      <c r="W3095" s="760"/>
      <c r="X3095" s="761"/>
    </row>
    <row r="3096" spans="1:24" ht="15" customHeight="1">
      <c r="A3096" s="283"/>
      <c r="B3096" s="774" t="s">
        <v>176</v>
      </c>
      <c r="C3096" s="784"/>
      <c r="D3096" s="826" t="str">
        <f>IF(details!EA103="","",details!EA103)</f>
        <v/>
      </c>
      <c r="E3096" s="826"/>
      <c r="F3096" s="826"/>
      <c r="G3096" s="826" t="str">
        <f>IF(details!EE103="","",details!EE103)</f>
        <v/>
      </c>
      <c r="H3096" s="826"/>
      <c r="I3096" s="826"/>
      <c r="J3096" s="826" t="str">
        <f>IF(details!EM103="","",details!EM103)</f>
        <v/>
      </c>
      <c r="K3096" s="826"/>
      <c r="L3096" s="826"/>
      <c r="M3096" s="826" t="str">
        <f>IF(details!EI103="","",details!EI103)</f>
        <v/>
      </c>
      <c r="N3096" s="826"/>
      <c r="O3096" s="826"/>
      <c r="P3096" s="826"/>
      <c r="Q3096" s="826" t="str">
        <f>IF(details!EQ103="","",details!EQ103)</f>
        <v/>
      </c>
      <c r="R3096" s="826"/>
      <c r="S3096" s="826"/>
      <c r="T3096" s="826"/>
      <c r="U3096" s="762">
        <f>'statement of marks'!$HL$108</f>
        <v>45046</v>
      </c>
      <c r="V3096" s="763"/>
      <c r="W3096" s="763"/>
      <c r="X3096" s="764"/>
    </row>
    <row r="3097" spans="1:24" ht="15" customHeight="1">
      <c r="A3097" s="283"/>
      <c r="B3097" s="823" t="s">
        <v>175</v>
      </c>
      <c r="C3097" s="824"/>
      <c r="D3097" s="825" t="str">
        <f>IF(details!DZ103="","",details!DZ103)</f>
        <v/>
      </c>
      <c r="E3097" s="825"/>
      <c r="F3097" s="825"/>
      <c r="G3097" s="825" t="str">
        <f>IF(details!ED103="","",details!ED103)</f>
        <v/>
      </c>
      <c r="H3097" s="825"/>
      <c r="I3097" s="825"/>
      <c r="J3097" s="825" t="str">
        <f>IF(details!EL103="","",details!EL103)</f>
        <v/>
      </c>
      <c r="K3097" s="825"/>
      <c r="L3097" s="825"/>
      <c r="M3097" s="825" t="str">
        <f>IF(details!EH103="","",details!EH103)</f>
        <v/>
      </c>
      <c r="N3097" s="825"/>
      <c r="O3097" s="825"/>
      <c r="P3097" s="825"/>
      <c r="Q3097" s="825" t="str">
        <f>IF(details!EP103="","",details!EP103)</f>
        <v/>
      </c>
      <c r="R3097" s="825"/>
      <c r="S3097" s="825"/>
      <c r="T3097" s="825"/>
      <c r="U3097" s="759"/>
      <c r="V3097" s="760"/>
      <c r="W3097" s="760"/>
      <c r="X3097" s="761"/>
    </row>
    <row r="3098" spans="1:24" ht="15" customHeight="1">
      <c r="A3098" s="816"/>
      <c r="B3098" s="818" t="s">
        <v>235</v>
      </c>
      <c r="C3098" s="819"/>
      <c r="D3098" s="813" t="s">
        <v>190</v>
      </c>
      <c r="E3098" s="813"/>
      <c r="F3098" s="813"/>
      <c r="G3098" s="813" t="s">
        <v>191</v>
      </c>
      <c r="H3098" s="813"/>
      <c r="I3098" s="813"/>
      <c r="J3098" s="813" t="s">
        <v>148</v>
      </c>
      <c r="K3098" s="813"/>
      <c r="L3098" s="813"/>
      <c r="M3098" s="813" t="s">
        <v>224</v>
      </c>
      <c r="N3098" s="813"/>
      <c r="O3098" s="813"/>
      <c r="P3098" s="813"/>
      <c r="Q3098" s="822" t="s">
        <v>196</v>
      </c>
      <c r="R3098" s="822"/>
      <c r="S3098" s="822"/>
      <c r="T3098" s="822"/>
      <c r="U3098" s="813" t="s">
        <v>233</v>
      </c>
      <c r="V3098" s="813"/>
      <c r="W3098" s="813"/>
      <c r="X3098" s="815"/>
    </row>
    <row r="3099" spans="1:24" ht="15" customHeight="1">
      <c r="A3099" s="817"/>
      <c r="B3099" s="820"/>
      <c r="C3099" s="821"/>
      <c r="D3099" s="813">
        <f>'statement of marks'!HJ103</f>
        <v>1200</v>
      </c>
      <c r="E3099" s="813"/>
      <c r="F3099" s="813"/>
      <c r="G3099" s="813">
        <f>'statement of marks'!HK103</f>
        <v>1050</v>
      </c>
      <c r="H3099" s="813"/>
      <c r="I3099" s="813"/>
      <c r="J3099" s="814">
        <f>'statement of marks'!HL103</f>
        <v>87.5</v>
      </c>
      <c r="K3099" s="814"/>
      <c r="L3099" s="814"/>
      <c r="M3099" s="813" t="str">
        <f>'statement of marks'!HO103</f>
        <v>A</v>
      </c>
      <c r="N3099" s="813"/>
      <c r="O3099" s="813"/>
      <c r="P3099" s="813"/>
      <c r="Q3099" s="813">
        <f>'statement of marks'!HN103</f>
        <v>9.9999999999999893</v>
      </c>
      <c r="R3099" s="813"/>
      <c r="S3099" s="813"/>
      <c r="T3099" s="813"/>
      <c r="U3099" s="813" t="str">
        <f>'statement of marks'!HI103</f>
        <v>PASSED</v>
      </c>
      <c r="V3099" s="813"/>
      <c r="W3099" s="813"/>
      <c r="X3099" s="815"/>
    </row>
    <row r="3100" spans="1:24" ht="15" customHeight="1">
      <c r="A3100" s="283"/>
      <c r="B3100" s="811" t="s">
        <v>177</v>
      </c>
      <c r="C3100" s="812"/>
      <c r="D3100" s="792"/>
      <c r="E3100" s="792"/>
      <c r="F3100" s="792"/>
      <c r="G3100" s="792"/>
      <c r="H3100" s="792"/>
      <c r="I3100" s="792"/>
      <c r="J3100" s="792"/>
      <c r="K3100" s="792"/>
      <c r="L3100" s="792"/>
      <c r="M3100" s="792"/>
      <c r="N3100" s="792"/>
      <c r="O3100" s="792"/>
      <c r="P3100" s="792"/>
      <c r="Q3100" s="792"/>
      <c r="R3100" s="792"/>
      <c r="S3100" s="792"/>
      <c r="T3100" s="792"/>
      <c r="U3100" s="793"/>
      <c r="V3100" s="794"/>
      <c r="W3100" s="794"/>
      <c r="X3100" s="804"/>
    </row>
    <row r="3101" spans="1:24" ht="15" customHeight="1">
      <c r="A3101" s="283"/>
      <c r="B3101" s="809" t="s">
        <v>162</v>
      </c>
      <c r="C3101" s="810"/>
      <c r="D3101" s="792"/>
      <c r="E3101" s="792"/>
      <c r="F3101" s="792"/>
      <c r="G3101" s="792"/>
      <c r="H3101" s="792"/>
      <c r="I3101" s="792"/>
      <c r="J3101" s="792"/>
      <c r="K3101" s="792"/>
      <c r="L3101" s="792"/>
      <c r="M3101" s="792"/>
      <c r="N3101" s="792"/>
      <c r="O3101" s="792"/>
      <c r="P3101" s="792"/>
      <c r="Q3101" s="792"/>
      <c r="R3101" s="792"/>
      <c r="S3101" s="792"/>
      <c r="T3101" s="792"/>
      <c r="U3101" s="796"/>
      <c r="V3101" s="797"/>
      <c r="W3101" s="797"/>
      <c r="X3101" s="805"/>
    </row>
    <row r="3102" spans="1:24" ht="15" customHeight="1">
      <c r="A3102" s="283"/>
      <c r="B3102" s="811" t="s">
        <v>163</v>
      </c>
      <c r="C3102" s="812"/>
      <c r="D3102" s="792"/>
      <c r="E3102" s="792"/>
      <c r="F3102" s="792"/>
      <c r="G3102" s="792"/>
      <c r="H3102" s="792"/>
      <c r="I3102" s="792"/>
      <c r="J3102" s="792"/>
      <c r="K3102" s="792"/>
      <c r="L3102" s="792"/>
      <c r="M3102" s="792"/>
      <c r="N3102" s="792"/>
      <c r="O3102" s="792"/>
      <c r="P3102" s="792"/>
      <c r="Q3102" s="793" t="s">
        <v>225</v>
      </c>
      <c r="R3102" s="794"/>
      <c r="S3102" s="794"/>
      <c r="T3102" s="795"/>
      <c r="U3102" s="806"/>
      <c r="V3102" s="807"/>
      <c r="W3102" s="807"/>
      <c r="X3102" s="808"/>
    </row>
    <row r="3103" spans="1:24" ht="15" customHeight="1">
      <c r="A3103" s="283"/>
      <c r="B3103" s="802" t="s">
        <v>164</v>
      </c>
      <c r="C3103" s="803"/>
      <c r="D3103" s="792"/>
      <c r="E3103" s="792"/>
      <c r="F3103" s="792"/>
      <c r="G3103" s="792"/>
      <c r="H3103" s="792"/>
      <c r="I3103" s="792"/>
      <c r="J3103" s="792"/>
      <c r="K3103" s="792"/>
      <c r="L3103" s="792"/>
      <c r="M3103" s="792"/>
      <c r="N3103" s="792"/>
      <c r="O3103" s="792"/>
      <c r="P3103" s="792"/>
      <c r="Q3103" s="796"/>
      <c r="R3103" s="797"/>
      <c r="S3103" s="797"/>
      <c r="T3103" s="798"/>
      <c r="U3103" s="785" t="s">
        <v>164</v>
      </c>
      <c r="V3103" s="785"/>
      <c r="W3103" s="785"/>
      <c r="X3103" s="786"/>
    </row>
    <row r="3104" spans="1:24" ht="15" customHeight="1" thickBot="1">
      <c r="A3104" s="282"/>
      <c r="B3104" s="787" t="s">
        <v>226</v>
      </c>
      <c r="C3104" s="788"/>
      <c r="D3104" s="789"/>
      <c r="E3104" s="789"/>
      <c r="F3104" s="789"/>
      <c r="G3104" s="789"/>
      <c r="H3104" s="789"/>
      <c r="I3104" s="789"/>
      <c r="J3104" s="789"/>
      <c r="K3104" s="789"/>
      <c r="L3104" s="789"/>
      <c r="M3104" s="789"/>
      <c r="N3104" s="789"/>
      <c r="O3104" s="789"/>
      <c r="P3104" s="789"/>
      <c r="Q3104" s="799"/>
      <c r="R3104" s="800"/>
      <c r="S3104" s="800"/>
      <c r="T3104" s="801"/>
      <c r="U3104" s="790" t="s">
        <v>180</v>
      </c>
      <c r="V3104" s="790"/>
      <c r="W3104" s="790"/>
      <c r="X3104" s="791"/>
    </row>
    <row r="3105" spans="1:24" ht="15" customHeight="1">
      <c r="A3105" s="285"/>
      <c r="B3105" s="765" t="s">
        <v>179</v>
      </c>
      <c r="C3105" s="766"/>
      <c r="D3105" s="766"/>
      <c r="E3105" s="766"/>
      <c r="F3105" s="766"/>
      <c r="G3105" s="766"/>
      <c r="H3105" s="766"/>
      <c r="I3105" s="766"/>
      <c r="J3105" s="766"/>
      <c r="K3105" s="766"/>
      <c r="L3105" s="766"/>
      <c r="M3105" s="766"/>
      <c r="N3105" s="766"/>
      <c r="O3105" s="766"/>
      <c r="P3105" s="766"/>
      <c r="Q3105" s="766"/>
      <c r="R3105" s="766"/>
      <c r="S3105" s="766"/>
      <c r="T3105" s="766"/>
      <c r="U3105" s="766"/>
      <c r="V3105" s="766"/>
      <c r="W3105" s="766"/>
      <c r="X3105" s="767"/>
    </row>
    <row r="3106" spans="1:24" ht="15" customHeight="1">
      <c r="A3106" s="283"/>
      <c r="B3106" s="768" t="str">
        <f>IF('statement of marks'!$A$1="","",'statement of marks'!$A$1)</f>
        <v>GOVT. HR. SEC. SCHOOL, MARJEEVI, NIMBAHERA</v>
      </c>
      <c r="C3106" s="769"/>
      <c r="D3106" s="769"/>
      <c r="E3106" s="769"/>
      <c r="F3106" s="769"/>
      <c r="G3106" s="769"/>
      <c r="H3106" s="769"/>
      <c r="I3106" s="769"/>
      <c r="J3106" s="769"/>
      <c r="K3106" s="769"/>
      <c r="L3106" s="769"/>
      <c r="M3106" s="769"/>
      <c r="N3106" s="769"/>
      <c r="O3106" s="769"/>
      <c r="P3106" s="769"/>
      <c r="Q3106" s="769"/>
      <c r="R3106" s="769"/>
      <c r="S3106" s="769"/>
      <c r="T3106" s="769"/>
      <c r="U3106" s="769"/>
      <c r="V3106" s="769"/>
      <c r="W3106" s="769"/>
      <c r="X3106" s="770"/>
    </row>
    <row r="3107" spans="1:24" ht="15" customHeight="1">
      <c r="A3107" s="283"/>
      <c r="B3107" s="771" t="s">
        <v>118</v>
      </c>
      <c r="C3107" s="771"/>
      <c r="D3107" s="771" t="str">
        <f>IF('statement of marks'!$H$3="","",'statement of marks'!$H$3)</f>
        <v>2022-23</v>
      </c>
      <c r="E3107" s="771"/>
      <c r="F3107" s="771"/>
      <c r="G3107" s="771"/>
      <c r="H3107" s="771"/>
      <c r="I3107" s="771"/>
      <c r="J3107" s="771"/>
      <c r="K3107" s="771"/>
      <c r="L3107" s="771"/>
      <c r="M3107" s="771"/>
      <c r="N3107" s="771"/>
      <c r="O3107" s="771"/>
      <c r="P3107" s="771"/>
      <c r="Q3107" s="771"/>
      <c r="R3107" s="771"/>
      <c r="S3107" s="771"/>
      <c r="T3107" s="771"/>
      <c r="U3107" s="771"/>
      <c r="V3107" s="771"/>
      <c r="W3107" s="771"/>
      <c r="X3107" s="772"/>
    </row>
    <row r="3108" spans="1:24" ht="15" customHeight="1">
      <c r="A3108" s="283"/>
      <c r="B3108" s="771" t="s">
        <v>158</v>
      </c>
      <c r="C3108" s="771"/>
      <c r="D3108" s="771" t="str">
        <f>IF('statement of marks'!I104="","",'statement of marks'!I104)</f>
        <v>A98</v>
      </c>
      <c r="E3108" s="771"/>
      <c r="F3108" s="771"/>
      <c r="G3108" s="771"/>
      <c r="H3108" s="771"/>
      <c r="I3108" s="771"/>
      <c r="J3108" s="771"/>
      <c r="K3108" s="771"/>
      <c r="L3108" s="771"/>
      <c r="M3108" s="771"/>
      <c r="N3108" s="771"/>
      <c r="O3108" s="771"/>
      <c r="P3108" s="771"/>
      <c r="Q3108" s="771"/>
      <c r="R3108" s="771"/>
      <c r="S3108" s="771"/>
      <c r="T3108" s="771"/>
      <c r="U3108" s="771"/>
      <c r="V3108" s="771"/>
      <c r="W3108" s="771"/>
      <c r="X3108" s="772"/>
    </row>
    <row r="3109" spans="1:24" ht="15" customHeight="1">
      <c r="A3109" s="283"/>
      <c r="B3109" s="771" t="s">
        <v>20</v>
      </c>
      <c r="C3109" s="771"/>
      <c r="D3109" s="771" t="str">
        <f>IF('statement of marks'!J104="","",'statement of marks'!J104)</f>
        <v>B98</v>
      </c>
      <c r="E3109" s="771"/>
      <c r="F3109" s="771"/>
      <c r="G3109" s="771"/>
      <c r="H3109" s="771"/>
      <c r="I3109" s="771"/>
      <c r="J3109" s="771"/>
      <c r="K3109" s="771"/>
      <c r="L3109" s="771"/>
      <c r="M3109" s="771"/>
      <c r="N3109" s="771"/>
      <c r="O3109" s="771"/>
      <c r="P3109" s="771"/>
      <c r="Q3109" s="771"/>
      <c r="R3109" s="771"/>
      <c r="S3109" s="771"/>
      <c r="T3109" s="771"/>
      <c r="U3109" s="771"/>
      <c r="V3109" s="771"/>
      <c r="W3109" s="771"/>
      <c r="X3109" s="772"/>
    </row>
    <row r="3110" spans="1:24" ht="15" customHeight="1">
      <c r="A3110" s="283"/>
      <c r="B3110" s="773" t="s">
        <v>21</v>
      </c>
      <c r="C3110" s="773"/>
      <c r="D3110" s="773" t="str">
        <f>IF('statement of marks'!K104="","",'statement of marks'!K104)</f>
        <v>C98</v>
      </c>
      <c r="E3110" s="773"/>
      <c r="F3110" s="773"/>
      <c r="G3110" s="771"/>
      <c r="H3110" s="771"/>
      <c r="I3110" s="771"/>
      <c r="J3110" s="771"/>
      <c r="K3110" s="771"/>
      <c r="L3110" s="771"/>
      <c r="M3110" s="771"/>
      <c r="N3110" s="771"/>
      <c r="O3110" s="771"/>
      <c r="P3110" s="771"/>
      <c r="Q3110" s="771"/>
      <c r="R3110" s="771"/>
      <c r="S3110" s="771"/>
      <c r="T3110" s="771"/>
      <c r="U3110" s="771"/>
      <c r="V3110" s="771"/>
      <c r="W3110" s="771"/>
      <c r="X3110" s="772"/>
    </row>
    <row r="3111" spans="1:24" ht="15" customHeight="1">
      <c r="A3111" s="283"/>
      <c r="B3111" s="771" t="s">
        <v>159</v>
      </c>
      <c r="C3111" s="771"/>
      <c r="D3111" s="771" t="str">
        <f>IF('statement of marks'!$G$3="","",'statement of marks'!$G$3)</f>
        <v>6 A</v>
      </c>
      <c r="E3111" s="771"/>
      <c r="F3111" s="774"/>
      <c r="G3111" s="775" t="s">
        <v>160</v>
      </c>
      <c r="H3111" s="775"/>
      <c r="I3111" s="775"/>
      <c r="J3111" s="775">
        <f>IF('statement of marks'!D104="","",'statement of marks'!D104)</f>
        <v>898</v>
      </c>
      <c r="K3111" s="775"/>
      <c r="L3111" s="775"/>
      <c r="M3111" s="776" t="s">
        <v>79</v>
      </c>
      <c r="N3111" s="938"/>
      <c r="O3111" s="775"/>
      <c r="P3111" s="775"/>
      <c r="Q3111" s="775" t="str">
        <f>IF('statement of marks'!F104="","",'statement of marks'!F104)</f>
        <v/>
      </c>
      <c r="R3111" s="775"/>
      <c r="S3111" s="775"/>
      <c r="T3111" s="777"/>
      <c r="U3111" s="778" t="str">
        <f>IF('statement of marks'!$I$3="","",'statement of marks'!$I$3)</f>
        <v>SCHOOL DISE CODE</v>
      </c>
      <c r="V3111" s="779"/>
      <c r="W3111" s="779"/>
      <c r="X3111" s="780"/>
    </row>
    <row r="3112" spans="1:24" ht="15" customHeight="1">
      <c r="A3112" s="283"/>
      <c r="B3112" s="263" t="s">
        <v>172</v>
      </c>
      <c r="C3112" s="264"/>
      <c r="D3112" s="781" t="str">
        <f>IF('statement of marks'!G104="","",'statement of marks'!G104)</f>
        <v/>
      </c>
      <c r="E3112" s="782"/>
      <c r="F3112" s="782"/>
      <c r="G3112" s="834" t="str">
        <f>IF('statement of marks'!H104="","",'statement of marks'!H104)</f>
        <v/>
      </c>
      <c r="H3112" s="834"/>
      <c r="I3112" s="834"/>
      <c r="J3112" s="834"/>
      <c r="K3112" s="834"/>
      <c r="L3112" s="834"/>
      <c r="M3112" s="834"/>
      <c r="N3112" s="834"/>
      <c r="O3112" s="834"/>
      <c r="P3112" s="834"/>
      <c r="Q3112" s="834"/>
      <c r="R3112" s="834"/>
      <c r="S3112" s="834"/>
      <c r="T3112" s="835"/>
      <c r="U3112" s="774" t="str">
        <f>IF('statement of marks'!$J$3="","",'statement of marks'!$J$3)</f>
        <v>08291009401</v>
      </c>
      <c r="V3112" s="784"/>
      <c r="W3112" s="784"/>
      <c r="X3112" s="836"/>
    </row>
    <row r="3113" spans="1:24" ht="15" customHeight="1">
      <c r="A3113" s="283"/>
      <c r="B3113" s="265" t="s">
        <v>161</v>
      </c>
      <c r="C3113" s="266" t="s">
        <v>166</v>
      </c>
      <c r="D3113" s="837" t="s">
        <v>168</v>
      </c>
      <c r="E3113" s="837"/>
      <c r="F3113" s="837"/>
      <c r="G3113" s="837" t="s">
        <v>169</v>
      </c>
      <c r="H3113" s="837"/>
      <c r="I3113" s="837"/>
      <c r="J3113" s="837" t="s">
        <v>170</v>
      </c>
      <c r="K3113" s="837"/>
      <c r="L3113" s="837"/>
      <c r="M3113" s="838" t="s">
        <v>171</v>
      </c>
      <c r="N3113" s="838"/>
      <c r="O3113" s="838"/>
      <c r="P3113" s="838"/>
      <c r="Q3113" s="839" t="s">
        <v>217</v>
      </c>
      <c r="R3113" s="841" t="s">
        <v>91</v>
      </c>
      <c r="S3113" s="841"/>
      <c r="T3113" s="841"/>
      <c r="U3113" s="842"/>
      <c r="V3113" s="783" t="s">
        <v>218</v>
      </c>
      <c r="W3113" s="783"/>
      <c r="X3113" s="831"/>
    </row>
    <row r="3114" spans="1:24" ht="15" customHeight="1">
      <c r="A3114" s="283"/>
      <c r="B3114" s="265"/>
      <c r="C3114" s="266"/>
      <c r="D3114" s="267" t="s">
        <v>219</v>
      </c>
      <c r="E3114" s="267" t="s">
        <v>220</v>
      </c>
      <c r="F3114" s="268" t="s">
        <v>221</v>
      </c>
      <c r="G3114" s="267" t="s">
        <v>219</v>
      </c>
      <c r="H3114" s="267" t="s">
        <v>220</v>
      </c>
      <c r="I3114" s="268" t="s">
        <v>221</v>
      </c>
      <c r="J3114" s="267" t="s">
        <v>219</v>
      </c>
      <c r="K3114" s="267" t="s">
        <v>220</v>
      </c>
      <c r="L3114" s="268" t="s">
        <v>221</v>
      </c>
      <c r="M3114" s="267" t="s">
        <v>219</v>
      </c>
      <c r="N3114" s="943" t="s">
        <v>332</v>
      </c>
      <c r="O3114" s="267" t="s">
        <v>220</v>
      </c>
      <c r="P3114" s="268" t="s">
        <v>221</v>
      </c>
      <c r="Q3114" s="840"/>
      <c r="R3114" s="267" t="s">
        <v>219</v>
      </c>
      <c r="S3114" s="943" t="s">
        <v>332</v>
      </c>
      <c r="T3114" s="267" t="s">
        <v>220</v>
      </c>
      <c r="U3114" s="268" t="s">
        <v>221</v>
      </c>
      <c r="V3114" s="269" t="s">
        <v>26</v>
      </c>
      <c r="W3114" s="270" t="s">
        <v>222</v>
      </c>
      <c r="X3114" s="271" t="s">
        <v>69</v>
      </c>
    </row>
    <row r="3115" spans="1:24" ht="15" customHeight="1">
      <c r="A3115" s="284"/>
      <c r="B3115" s="832" t="s">
        <v>167</v>
      </c>
      <c r="C3115" s="833"/>
      <c r="D3115" s="272">
        <f>IF('statement of marks'!L$6="","",'statement of marks'!L$6)</f>
        <v>5</v>
      </c>
      <c r="E3115" s="272">
        <f>IF('statement of marks'!M$6="","",'statement of marks'!M$6)</f>
        <v>5</v>
      </c>
      <c r="F3115" s="273">
        <f>IF('statement of marks'!N$6="","",'statement of marks'!N$6)</f>
        <v>10</v>
      </c>
      <c r="G3115" s="272">
        <f>IF('statement of marks'!O$6="","",'statement of marks'!O$6)</f>
        <v>5</v>
      </c>
      <c r="H3115" s="272">
        <f>IF('statement of marks'!P$6="","",'statement of marks'!P$6)</f>
        <v>5</v>
      </c>
      <c r="I3115" s="273">
        <f>IF('statement of marks'!Q$6="","",'statement of marks'!Q$6)</f>
        <v>10</v>
      </c>
      <c r="J3115" s="272">
        <f>IF('statement of marks'!R$6="","",'statement of marks'!R$6)</f>
        <v>5</v>
      </c>
      <c r="K3115" s="272">
        <f>IF('statement of marks'!S$6="","",'statement of marks'!S$6)</f>
        <v>5</v>
      </c>
      <c r="L3115" s="273">
        <f>IF('statement of marks'!T$6="","",'statement of marks'!T$6)</f>
        <v>10</v>
      </c>
      <c r="M3115" s="272">
        <f>IF('statement of marks'!V$6="","",'statement of marks'!V$6)</f>
        <v>30</v>
      </c>
      <c r="N3115" s="944">
        <f>IF('statement of marks'!W$6="","",'statement of marks'!W$6)</f>
        <v>30</v>
      </c>
      <c r="O3115" s="272">
        <f>IF('statement of marks'!X$6="","",'statement of marks'!X$6)</f>
        <v>10</v>
      </c>
      <c r="P3115" s="273">
        <f>IF('statement of marks'!Y$6="","",'statement of marks'!Y$6)</f>
        <v>70</v>
      </c>
      <c r="Q3115" s="274">
        <f>IF('statement of marks'!Z$6="","",'statement of marks'!Z$6)</f>
        <v>100</v>
      </c>
      <c r="R3115" s="272">
        <f>IF('statement of marks'!AA$6="","",'statement of marks'!AA$6)</f>
        <v>40</v>
      </c>
      <c r="S3115" s="944">
        <f>IF('statement of marks'!AB$6="","",'statement of marks'!AB$6)</f>
        <v>40</v>
      </c>
      <c r="T3115" s="272">
        <f>IF('statement of marks'!AC$6="","",'statement of marks'!AC$6)</f>
        <v>20</v>
      </c>
      <c r="U3115" s="273">
        <f>IF('statement of marks'!AD$6="","",'statement of marks'!AD$6)</f>
        <v>100</v>
      </c>
      <c r="V3115" s="275">
        <f>IF('statement of marks'!AE$6="","",'statement of marks'!AE$6)</f>
        <v>200</v>
      </c>
      <c r="W3115" s="272" t="str">
        <f>IF('statement of marks'!AF$6="","",'statement of marks'!AF$6)</f>
        <v/>
      </c>
      <c r="X3115" s="276" t="str">
        <f>IF('statement of marks'!AG$6="","",'statement of marks'!AG$6)</f>
        <v/>
      </c>
    </row>
    <row r="3116" spans="1:24" ht="15" customHeight="1">
      <c r="A3116" s="283"/>
      <c r="B3116" s="774" t="str">
        <f>IF('statement of marks'!$L$3="","",'statement of marks'!$L$3)</f>
        <v>HINDI</v>
      </c>
      <c r="C3116" s="784"/>
      <c r="D3116" s="270">
        <f>IF('statement of marks'!L104="","",'statement of marks'!L104)</f>
        <v>5</v>
      </c>
      <c r="E3116" s="270">
        <f>IF('statement of marks'!M104="","",'statement of marks'!M104)</f>
        <v>5</v>
      </c>
      <c r="F3116" s="277">
        <f>IF('statement of marks'!N104="","",'statement of marks'!N104)</f>
        <v>10</v>
      </c>
      <c r="G3116" s="270">
        <f>IF('statement of marks'!O104="","",'statement of marks'!O104)</f>
        <v>5</v>
      </c>
      <c r="H3116" s="270">
        <f>IF('statement of marks'!P104="","",'statement of marks'!P104)</f>
        <v>5</v>
      </c>
      <c r="I3116" s="277">
        <f>IF('statement of marks'!Q104="","",'statement of marks'!Q104)</f>
        <v>10</v>
      </c>
      <c r="J3116" s="270">
        <f>IF('statement of marks'!R104="","",'statement of marks'!R104)</f>
        <v>5</v>
      </c>
      <c r="K3116" s="270">
        <f>IF('statement of marks'!S104="","",'statement of marks'!S104)</f>
        <v>5</v>
      </c>
      <c r="L3116" s="277">
        <f>IF('statement of marks'!T104="","",'statement of marks'!T104)</f>
        <v>10</v>
      </c>
      <c r="M3116" s="270">
        <f>IF('statement of marks'!V104="","",'statement of marks'!V104)</f>
        <v>23</v>
      </c>
      <c r="N3116" s="944">
        <f>IF('statement of marks'!W104="","",'statement of marks'!W104)</f>
        <v>23</v>
      </c>
      <c r="O3116" s="270">
        <f>IF('statement of marks'!X104="","",'statement of marks'!X104)</f>
        <v>3</v>
      </c>
      <c r="P3116" s="277">
        <f>IF('statement of marks'!Y104="","",'statement of marks'!Y104)</f>
        <v>49</v>
      </c>
      <c r="Q3116" s="278">
        <f>IF('statement of marks'!Z104="","",'statement of marks'!Z104)</f>
        <v>79</v>
      </c>
      <c r="R3116" s="270">
        <f>IF('statement of marks'!AA104="","",'statement of marks'!AA104)</f>
        <v>23</v>
      </c>
      <c r="S3116" s="944">
        <f>IF('statement of marks'!AB104="","",'statement of marks'!AB104)</f>
        <v>23</v>
      </c>
      <c r="T3116" s="270">
        <f>IF('statement of marks'!AC104="","",'statement of marks'!AC104)</f>
        <v>20</v>
      </c>
      <c r="U3116" s="277">
        <f>IF('statement of marks'!AD104="","",'statement of marks'!AD104)</f>
        <v>66</v>
      </c>
      <c r="V3116" s="279">
        <f>IF('statement of marks'!AE104="","",'statement of marks'!AE104)</f>
        <v>145</v>
      </c>
      <c r="W3116" s="270">
        <f>IF('statement of marks'!AF104="","",'statement of marks'!AF104)</f>
        <v>73</v>
      </c>
      <c r="X3116" s="271" t="str">
        <f>IF('statement of marks'!AG104="","",'statement of marks'!AG104)</f>
        <v>B</v>
      </c>
    </row>
    <row r="3117" spans="1:24" ht="15" customHeight="1">
      <c r="A3117" s="283"/>
      <c r="B3117" s="774" t="str">
        <f>IF('statement of marks'!$AJ$3="","",'statement of marks'!$AJ$3)</f>
        <v>ENGLISH</v>
      </c>
      <c r="C3117" s="784"/>
      <c r="D3117" s="270">
        <f>IF('statement of marks'!AJ104="","",'statement of marks'!AJ104)</f>
        <v>5</v>
      </c>
      <c r="E3117" s="270">
        <f>IF('statement of marks'!AK104="","",'statement of marks'!AK104)</f>
        <v>5</v>
      </c>
      <c r="F3117" s="277">
        <f>IF('statement of marks'!AL104="","",'statement of marks'!AL104)</f>
        <v>10</v>
      </c>
      <c r="G3117" s="270">
        <f>IF('statement of marks'!AM104="","",'statement of marks'!AM104)</f>
        <v>5</v>
      </c>
      <c r="H3117" s="270">
        <f>IF('statement of marks'!AN104="","",'statement of marks'!AN104)</f>
        <v>5</v>
      </c>
      <c r="I3117" s="277">
        <f>IF('statement of marks'!AO104="","",'statement of marks'!AO104)</f>
        <v>10</v>
      </c>
      <c r="J3117" s="270">
        <f>IF('statement of marks'!AP104="","",'statement of marks'!AP104)</f>
        <v>5</v>
      </c>
      <c r="K3117" s="270">
        <f>IF('statement of marks'!AQ104="","",'statement of marks'!AQ104)</f>
        <v>5</v>
      </c>
      <c r="L3117" s="277">
        <f>IF('statement of marks'!AR104="","",'statement of marks'!AR104)</f>
        <v>10</v>
      </c>
      <c r="M3117" s="270">
        <f>IF('statement of marks'!AT104="","",'statement of marks'!AT104)</f>
        <v>23</v>
      </c>
      <c r="N3117" s="944">
        <f>IF('statement of marks'!AU104="","",'statement of marks'!AU104)</f>
        <v>23</v>
      </c>
      <c r="O3117" s="270">
        <f>IF('statement of marks'!AV104="","",'statement of marks'!AV104)</f>
        <v>3</v>
      </c>
      <c r="P3117" s="277">
        <f>IF('statement of marks'!AW104="","",'statement of marks'!AW104)</f>
        <v>49</v>
      </c>
      <c r="Q3117" s="278">
        <f>IF('statement of marks'!AX104="","",'statement of marks'!AX104)</f>
        <v>79</v>
      </c>
      <c r="R3117" s="270">
        <f>IF('statement of marks'!AY104="","",'statement of marks'!AY104)</f>
        <v>23</v>
      </c>
      <c r="S3117" s="944">
        <f>IF('statement of marks'!AZ104="","",'statement of marks'!AZ104)</f>
        <v>23</v>
      </c>
      <c r="T3117" s="270">
        <f>IF('statement of marks'!BA104="","",'statement of marks'!BA104)</f>
        <v>20</v>
      </c>
      <c r="U3117" s="277">
        <f>IF('statement of marks'!BB104="","",'statement of marks'!BB104)</f>
        <v>66</v>
      </c>
      <c r="V3117" s="279">
        <f>IF('statement of marks'!BC104="","",'statement of marks'!BC104)</f>
        <v>145</v>
      </c>
      <c r="W3117" s="270">
        <f>IF('statement of marks'!BD104="","",'statement of marks'!BD104)</f>
        <v>73</v>
      </c>
      <c r="X3117" s="271" t="str">
        <f>IF('statement of marks'!BE104="","",'statement of marks'!BE104)</f>
        <v>B</v>
      </c>
    </row>
    <row r="3118" spans="1:24" ht="15" customHeight="1">
      <c r="A3118" s="283"/>
      <c r="B3118" s="774" t="str">
        <f>IF('statement of marks'!BH104="s","SANSKRIT",IF('statement of marks'!BH104="u","URDU",IF('statement of marks'!BH104="g","GUJRATI",IF('statement of marks'!BH104="p","PUNJABI",IF('statement of marks'!BH104="sd","fla/kh","THIRD LANGUAGE")))))</f>
        <v>SANSKRIT</v>
      </c>
      <c r="C3118" s="784"/>
      <c r="D3118" s="270">
        <f>IF('statement of marks'!BI104="","",'statement of marks'!BI104)</f>
        <v>5</v>
      </c>
      <c r="E3118" s="270">
        <f>IF('statement of marks'!BJ104="","",'statement of marks'!BJ104)</f>
        <v>5</v>
      </c>
      <c r="F3118" s="277">
        <f>IF('statement of marks'!BK104="","",'statement of marks'!BK104)</f>
        <v>10</v>
      </c>
      <c r="G3118" s="270">
        <f>IF('statement of marks'!BL104="","",'statement of marks'!BL104)</f>
        <v>5</v>
      </c>
      <c r="H3118" s="270">
        <f>IF('statement of marks'!BM104="","",'statement of marks'!BM104)</f>
        <v>5</v>
      </c>
      <c r="I3118" s="277">
        <f>IF('statement of marks'!BN104="","",'statement of marks'!BN104)</f>
        <v>10</v>
      </c>
      <c r="J3118" s="270">
        <f>IF('statement of marks'!BO104="","",'statement of marks'!BO104)</f>
        <v>5</v>
      </c>
      <c r="K3118" s="270">
        <f>IF('statement of marks'!BP104="","",'statement of marks'!BP104)</f>
        <v>5</v>
      </c>
      <c r="L3118" s="277">
        <f>IF('statement of marks'!BQ104="","",'statement of marks'!BQ104)</f>
        <v>10</v>
      </c>
      <c r="M3118" s="270">
        <f>IF('statement of marks'!BS104="","",'statement of marks'!BS104)</f>
        <v>50</v>
      </c>
      <c r="N3118" s="944"/>
      <c r="O3118" s="270">
        <f>IF('statement of marks'!BT104="","",'statement of marks'!BT104)</f>
        <v>20</v>
      </c>
      <c r="P3118" s="277">
        <f>IF('statement of marks'!BU104="","",'statement of marks'!BU104)</f>
        <v>70</v>
      </c>
      <c r="Q3118" s="278">
        <f>IF('statement of marks'!BV104="","",'statement of marks'!BV104)</f>
        <v>100</v>
      </c>
      <c r="R3118" s="270">
        <f>IF('statement of marks'!BW104="","",'statement of marks'!BW104)</f>
        <v>70</v>
      </c>
      <c r="S3118" s="944"/>
      <c r="T3118" s="270">
        <f>IF('statement of marks'!BX104="","",'statement of marks'!BX104)</f>
        <v>30</v>
      </c>
      <c r="U3118" s="277">
        <f>IF('statement of marks'!BY104="","",'statement of marks'!BY104)</f>
        <v>100</v>
      </c>
      <c r="V3118" s="279">
        <f>IF('statement of marks'!BZ104="","",'statement of marks'!BZ104)</f>
        <v>200</v>
      </c>
      <c r="W3118" s="270">
        <f>IF('statement of marks'!CA104="","",'statement of marks'!CA104)</f>
        <v>100</v>
      </c>
      <c r="X3118" s="271" t="str">
        <f>IF('statement of marks'!CB104="","",'statement of marks'!CB104)</f>
        <v>A</v>
      </c>
    </row>
    <row r="3119" spans="1:24" ht="15" customHeight="1">
      <c r="A3119" s="283"/>
      <c r="B3119" s="774" t="str">
        <f>IF('statement of marks'!$CE$3="","",'statement of marks'!$CE$3)</f>
        <v>MATHEMATICS</v>
      </c>
      <c r="C3119" s="784"/>
      <c r="D3119" s="270">
        <f>IF('statement of marks'!CE104="","",'statement of marks'!CE104)</f>
        <v>5</v>
      </c>
      <c r="E3119" s="270">
        <f>IF('statement of marks'!CF104="","",'statement of marks'!CF104)</f>
        <v>5</v>
      </c>
      <c r="F3119" s="277">
        <f>IF('statement of marks'!CG104="","",'statement of marks'!CG104)</f>
        <v>10</v>
      </c>
      <c r="G3119" s="270">
        <f>IF('statement of marks'!CH104="","",'statement of marks'!CH104)</f>
        <v>5</v>
      </c>
      <c r="H3119" s="270">
        <f>IF('statement of marks'!CI104="","",'statement of marks'!CI104)</f>
        <v>5</v>
      </c>
      <c r="I3119" s="277">
        <f>IF('statement of marks'!CJ104="","",'statement of marks'!CJ104)</f>
        <v>10</v>
      </c>
      <c r="J3119" s="270">
        <f>IF('statement of marks'!CK104="","",'statement of marks'!CK104)</f>
        <v>5</v>
      </c>
      <c r="K3119" s="270">
        <f>IF('statement of marks'!CL104="","",'statement of marks'!CL104)</f>
        <v>5</v>
      </c>
      <c r="L3119" s="277">
        <f>IF('statement of marks'!CM104="","",'statement of marks'!CM104)</f>
        <v>10</v>
      </c>
      <c r="M3119" s="270">
        <f>IF('statement of marks'!CO104="","",'statement of marks'!CO104)</f>
        <v>23</v>
      </c>
      <c r="N3119" s="944">
        <f>IF('statement of marks'!CP104="","",'statement of marks'!CP104)</f>
        <v>23</v>
      </c>
      <c r="O3119" s="270">
        <f>IF('statement of marks'!CQ104="","",'statement of marks'!CQ104)</f>
        <v>3</v>
      </c>
      <c r="P3119" s="277">
        <f>IF('statement of marks'!CR104="","",'statement of marks'!CR104)</f>
        <v>49</v>
      </c>
      <c r="Q3119" s="278">
        <f>IF('statement of marks'!CS104="","",'statement of marks'!CS104)</f>
        <v>79</v>
      </c>
      <c r="R3119" s="270">
        <f>IF('statement of marks'!CT104="","",'statement of marks'!CT104)</f>
        <v>23</v>
      </c>
      <c r="S3119" s="944">
        <f>IF('statement of marks'!CU104="","",'statement of marks'!CU104)</f>
        <v>23</v>
      </c>
      <c r="T3119" s="270">
        <f>IF('statement of marks'!CV104="","",'statement of marks'!CV104)</f>
        <v>20</v>
      </c>
      <c r="U3119" s="277">
        <f>IF('statement of marks'!CW104="","",'statement of marks'!CW104)</f>
        <v>66</v>
      </c>
      <c r="V3119" s="279">
        <f>IF('statement of marks'!CX104="","",'statement of marks'!CX104)</f>
        <v>145</v>
      </c>
      <c r="W3119" s="270">
        <f>IF('statement of marks'!CY104="","",'statement of marks'!CY104)</f>
        <v>73</v>
      </c>
      <c r="X3119" s="271" t="str">
        <f>IF('statement of marks'!CZ104="","",'statement of marks'!CZ104)</f>
        <v>B</v>
      </c>
    </row>
    <row r="3120" spans="1:24" ht="15" customHeight="1">
      <c r="A3120" s="283"/>
      <c r="B3120" s="774" t="str">
        <f>IF('statement of marks'!$DC$3="","",'statement of marks'!$DC$3)</f>
        <v>SCIENCE</v>
      </c>
      <c r="C3120" s="784"/>
      <c r="D3120" s="270">
        <f>IF('statement of marks'!DC104="","",'statement of marks'!DC104)</f>
        <v>5</v>
      </c>
      <c r="E3120" s="270">
        <f>IF('statement of marks'!DD104="","",'statement of marks'!DD104)</f>
        <v>5</v>
      </c>
      <c r="F3120" s="277">
        <f>IF('statement of marks'!DE104="","",'statement of marks'!DE104)</f>
        <v>10</v>
      </c>
      <c r="G3120" s="270">
        <f>IF('statement of marks'!DF104="","",'statement of marks'!DF104)</f>
        <v>5</v>
      </c>
      <c r="H3120" s="270">
        <f>IF('statement of marks'!DG104="","",'statement of marks'!DG104)</f>
        <v>5</v>
      </c>
      <c r="I3120" s="277">
        <f>IF('statement of marks'!DH104="","",'statement of marks'!DH104)</f>
        <v>10</v>
      </c>
      <c r="J3120" s="270">
        <f>IF('statement of marks'!DI104="","",'statement of marks'!DI104)</f>
        <v>5</v>
      </c>
      <c r="K3120" s="270">
        <f>IF('statement of marks'!DJ104="","",'statement of marks'!DJ104)</f>
        <v>5</v>
      </c>
      <c r="L3120" s="277">
        <f>IF('statement of marks'!DK104="","",'statement of marks'!DK104)</f>
        <v>10</v>
      </c>
      <c r="M3120" s="270">
        <f>IF('statement of marks'!DM104="","",'statement of marks'!DM104)</f>
        <v>50</v>
      </c>
      <c r="N3120" s="944"/>
      <c r="O3120" s="270">
        <f>IF('statement of marks'!DN104="","",'statement of marks'!DN104)</f>
        <v>20</v>
      </c>
      <c r="P3120" s="277">
        <f>IF('statement of marks'!DO104="","",'statement of marks'!DO104)</f>
        <v>70</v>
      </c>
      <c r="Q3120" s="278">
        <f>IF('statement of marks'!DP104="","",'statement of marks'!DP104)</f>
        <v>100</v>
      </c>
      <c r="R3120" s="270">
        <f>IF('statement of marks'!DQ104="","",'statement of marks'!DQ104)</f>
        <v>70</v>
      </c>
      <c r="S3120" s="944"/>
      <c r="T3120" s="270">
        <f>IF('statement of marks'!DR104="","",'statement of marks'!DR104)</f>
        <v>30</v>
      </c>
      <c r="U3120" s="277">
        <f>IF('statement of marks'!DS104="","",'statement of marks'!DS104)</f>
        <v>100</v>
      </c>
      <c r="V3120" s="279">
        <f>IF('statement of marks'!DT104="","",'statement of marks'!DT104)</f>
        <v>200</v>
      </c>
      <c r="W3120" s="270">
        <f>IF('statement of marks'!DU104="","",'statement of marks'!DU104)</f>
        <v>100</v>
      </c>
      <c r="X3120" s="271" t="str">
        <f>IF('statement of marks'!DV104="","",'statement of marks'!DV104)</f>
        <v>A</v>
      </c>
    </row>
    <row r="3121" spans="1:24" ht="15" customHeight="1">
      <c r="A3121" s="283"/>
      <c r="B3121" s="774" t="str">
        <f>IF('statement of marks'!$DY$3="","",'statement of marks'!$DY$3)</f>
        <v>SOCIAL STUDIES</v>
      </c>
      <c r="C3121" s="784"/>
      <c r="D3121" s="270">
        <f>IF('statement of marks'!DY104="","",'statement of marks'!DY104)</f>
        <v>5</v>
      </c>
      <c r="E3121" s="270">
        <f>IF('statement of marks'!DZ104="","",'statement of marks'!DZ104)</f>
        <v>5</v>
      </c>
      <c r="F3121" s="277">
        <f>IF('statement of marks'!EA104="","",'statement of marks'!EA104)</f>
        <v>10</v>
      </c>
      <c r="G3121" s="270">
        <f>IF('statement of marks'!EB104="","",'statement of marks'!EB104)</f>
        <v>5</v>
      </c>
      <c r="H3121" s="270">
        <f>IF('statement of marks'!EC104="","",'statement of marks'!EC104)</f>
        <v>5</v>
      </c>
      <c r="I3121" s="277">
        <f>IF('statement of marks'!ED104="","",'statement of marks'!ED104)</f>
        <v>10</v>
      </c>
      <c r="J3121" s="270">
        <f>IF('statement of marks'!EE104="","",'statement of marks'!EE104)</f>
        <v>5</v>
      </c>
      <c r="K3121" s="270">
        <f>IF('statement of marks'!EF104="","",'statement of marks'!EF104)</f>
        <v>5</v>
      </c>
      <c r="L3121" s="277">
        <f>IF('statement of marks'!EG104="","",'statement of marks'!EG104)</f>
        <v>10</v>
      </c>
      <c r="M3121" s="270">
        <f>IF('statement of marks'!EI104="","",'statement of marks'!EI104)</f>
        <v>50</v>
      </c>
      <c r="N3121" s="944"/>
      <c r="O3121" s="270">
        <f>IF('statement of marks'!EJ104="","",'statement of marks'!EJ104)</f>
        <v>20</v>
      </c>
      <c r="P3121" s="277">
        <f>IF('statement of marks'!EK104="","",'statement of marks'!EK104)</f>
        <v>70</v>
      </c>
      <c r="Q3121" s="278">
        <f>IF('statement of marks'!EL104="","",'statement of marks'!EL104)</f>
        <v>100</v>
      </c>
      <c r="R3121" s="270">
        <f>IF('statement of marks'!EM104="","",'statement of marks'!EM104)</f>
        <v>70</v>
      </c>
      <c r="S3121" s="944"/>
      <c r="T3121" s="270">
        <f>IF('statement of marks'!EN104="","",'statement of marks'!EN104)</f>
        <v>30</v>
      </c>
      <c r="U3121" s="277">
        <f>IF('statement of marks'!EO104="","",'statement of marks'!EO104)</f>
        <v>100</v>
      </c>
      <c r="V3121" s="279">
        <f>IF('statement of marks'!EP104="","",'statement of marks'!EP104)</f>
        <v>200</v>
      </c>
      <c r="W3121" s="270">
        <f>IF('statement of marks'!EQ104="","",'statement of marks'!EQ104)</f>
        <v>100</v>
      </c>
      <c r="X3121" s="271" t="str">
        <f>IF('statement of marks'!ER104="","",'statement of marks'!ER104)</f>
        <v>A</v>
      </c>
    </row>
    <row r="3122" spans="1:24" ht="15" customHeight="1">
      <c r="A3122" s="283"/>
      <c r="B3122" s="774" t="s">
        <v>173</v>
      </c>
      <c r="C3122" s="784"/>
      <c r="D3122" s="792" t="s">
        <v>168</v>
      </c>
      <c r="E3122" s="792"/>
      <c r="F3122" s="792"/>
      <c r="G3122" s="792" t="s">
        <v>169</v>
      </c>
      <c r="H3122" s="792"/>
      <c r="I3122" s="792"/>
      <c r="J3122" s="792" t="s">
        <v>178</v>
      </c>
      <c r="K3122" s="792"/>
      <c r="L3122" s="792"/>
      <c r="M3122" s="792" t="s">
        <v>170</v>
      </c>
      <c r="N3122" s="792"/>
      <c r="O3122" s="792"/>
      <c r="P3122" s="792"/>
      <c r="Q3122" s="792" t="s">
        <v>223</v>
      </c>
      <c r="R3122" s="792"/>
      <c r="S3122" s="792"/>
      <c r="T3122" s="792"/>
      <c r="U3122" s="280"/>
      <c r="V3122" s="792" t="s">
        <v>218</v>
      </c>
      <c r="W3122" s="792"/>
      <c r="X3122" s="827"/>
    </row>
    <row r="3123" spans="1:24" ht="15" customHeight="1">
      <c r="A3123" s="284"/>
      <c r="B3123" s="828" t="s">
        <v>167</v>
      </c>
      <c r="C3123" s="829"/>
      <c r="D3123" s="830">
        <f>IF('statement of marks'!EU$6="","",'statement of marks'!EU$6)</f>
        <v>20</v>
      </c>
      <c r="E3123" s="830"/>
      <c r="F3123" s="830"/>
      <c r="G3123" s="830">
        <f>IF('statement of marks'!EV$6="","",'statement of marks'!EV$6)</f>
        <v>20</v>
      </c>
      <c r="H3123" s="830"/>
      <c r="I3123" s="830"/>
      <c r="J3123" s="830">
        <f>IF('statement of marks'!EX$6="","",'statement of marks'!EX$6)</f>
        <v>20</v>
      </c>
      <c r="K3123" s="830"/>
      <c r="L3123" s="830"/>
      <c r="M3123" s="830">
        <f>IF('statement of marks'!EW$6="","",'statement of marks'!EW$6)</f>
        <v>20</v>
      </c>
      <c r="N3123" s="830"/>
      <c r="O3123" s="830"/>
      <c r="P3123" s="830"/>
      <c r="Q3123" s="830">
        <f>IF('statement of marks'!EY$6="","",'statement of marks'!EY$6)</f>
        <v>20</v>
      </c>
      <c r="R3123" s="830"/>
      <c r="S3123" s="830"/>
      <c r="T3123" s="830"/>
      <c r="U3123" s="289"/>
      <c r="V3123" s="272">
        <f>IF('statement of marks'!EZ$6="","",'statement of marks'!EZ$6)</f>
        <v>100</v>
      </c>
      <c r="W3123" s="272" t="s">
        <v>222</v>
      </c>
      <c r="X3123" s="276" t="s">
        <v>69</v>
      </c>
    </row>
    <row r="3124" spans="1:24" ht="15" customHeight="1">
      <c r="A3124" s="283"/>
      <c r="B3124" s="774" t="str">
        <f>IF('statement of marks'!$EU$3="","",'statement of marks'!$EU$3)</f>
        <v>WORK EXPERIENCE</v>
      </c>
      <c r="C3124" s="784"/>
      <c r="D3124" s="783">
        <f>IF('statement of marks'!EU104="","",'statement of marks'!EU104)</f>
        <v>20</v>
      </c>
      <c r="E3124" s="783"/>
      <c r="F3124" s="783"/>
      <c r="G3124" s="783">
        <f>IF('statement of marks'!EV104="","",'statement of marks'!EV104)</f>
        <v>20</v>
      </c>
      <c r="H3124" s="783"/>
      <c r="I3124" s="783"/>
      <c r="J3124" s="783">
        <f>IF('statement of marks'!EX104="","",'statement of marks'!EX104)</f>
        <v>20</v>
      </c>
      <c r="K3124" s="783"/>
      <c r="L3124" s="783"/>
      <c r="M3124" s="783">
        <f>IF('statement of marks'!EW104="","",'statement of marks'!EW104)</f>
        <v>20</v>
      </c>
      <c r="N3124" s="783"/>
      <c r="O3124" s="783"/>
      <c r="P3124" s="783"/>
      <c r="Q3124" s="783">
        <f>IF('statement of marks'!EY104="","",'statement of marks'!EY104)</f>
        <v>20</v>
      </c>
      <c r="R3124" s="783"/>
      <c r="S3124" s="783"/>
      <c r="T3124" s="783"/>
      <c r="U3124" s="280"/>
      <c r="V3124" s="280">
        <f>IF('statement of marks'!EZ104="","",'statement of marks'!EZ104)</f>
        <v>100</v>
      </c>
      <c r="W3124" s="280">
        <f>IF('statement of marks'!FA104="","",'statement of marks'!FA104)</f>
        <v>100</v>
      </c>
      <c r="X3124" s="281" t="str">
        <f>IF('statement of marks'!FB104="","",'statement of marks'!FB104)</f>
        <v>A</v>
      </c>
    </row>
    <row r="3125" spans="1:24" ht="15" customHeight="1">
      <c r="A3125" s="283"/>
      <c r="B3125" s="774" t="str">
        <f>IF('statement of marks'!$FE$3="","",'statement of marks'!$FE$3)</f>
        <v>ART EDUCATION</v>
      </c>
      <c r="C3125" s="784"/>
      <c r="D3125" s="783">
        <f>IF('statement of marks'!FE104="","",'statement of marks'!FE104)</f>
        <v>20</v>
      </c>
      <c r="E3125" s="783"/>
      <c r="F3125" s="783"/>
      <c r="G3125" s="783">
        <f>IF('statement of marks'!FF104="","",'statement of marks'!FF104)</f>
        <v>20</v>
      </c>
      <c r="H3125" s="783"/>
      <c r="I3125" s="783"/>
      <c r="J3125" s="783">
        <f>IF('statement of marks'!FH104="","",'statement of marks'!FH104)</f>
        <v>20</v>
      </c>
      <c r="K3125" s="783"/>
      <c r="L3125" s="783"/>
      <c r="M3125" s="783">
        <f>IF('statement of marks'!FG104="","",'statement of marks'!FG104)</f>
        <v>20</v>
      </c>
      <c r="N3125" s="783"/>
      <c r="O3125" s="783"/>
      <c r="P3125" s="783"/>
      <c r="Q3125" s="783">
        <f>IF('statement of marks'!FI104="","",'statement of marks'!FI104)</f>
        <v>20</v>
      </c>
      <c r="R3125" s="783"/>
      <c r="S3125" s="783"/>
      <c r="T3125" s="783"/>
      <c r="U3125" s="280"/>
      <c r="V3125" s="280">
        <f>IF('statement of marks'!FJ104="","",'statement of marks'!FJ104)</f>
        <v>100</v>
      </c>
      <c r="W3125" s="280">
        <f>IF('statement of marks'!FK104="","",'statement of marks'!FK104)</f>
        <v>100</v>
      </c>
      <c r="X3125" s="281" t="str">
        <f>IF('statement of marks'!FL104="","",'statement of marks'!FL104)</f>
        <v>A</v>
      </c>
    </row>
    <row r="3126" spans="1:24" ht="15" customHeight="1">
      <c r="A3126" s="283"/>
      <c r="B3126" s="774" t="str">
        <f>IF('statement of marks'!$FO$3="","",'statement of marks'!$FO$3)</f>
        <v>PHYSICIAL EDUCATION</v>
      </c>
      <c r="C3126" s="784"/>
      <c r="D3126" s="783">
        <f>IF('statement of marks'!FO104="","",'statement of marks'!FO104)</f>
        <v>20</v>
      </c>
      <c r="E3126" s="783"/>
      <c r="F3126" s="783"/>
      <c r="G3126" s="783">
        <f>IF('statement of marks'!FP104="","",'statement of marks'!FP104)</f>
        <v>20</v>
      </c>
      <c r="H3126" s="783"/>
      <c r="I3126" s="783"/>
      <c r="J3126" s="783">
        <f>IF('statement of marks'!FR104="","",'statement of marks'!FR104)</f>
        <v>20</v>
      </c>
      <c r="K3126" s="783"/>
      <c r="L3126" s="783"/>
      <c r="M3126" s="783">
        <f>IF('statement of marks'!FQ104="","",'statement of marks'!FQ104)</f>
        <v>20</v>
      </c>
      <c r="N3126" s="783"/>
      <c r="O3126" s="783"/>
      <c r="P3126" s="783"/>
      <c r="Q3126" s="783">
        <f>IF('statement of marks'!FS104="","",'statement of marks'!FS104)</f>
        <v>20</v>
      </c>
      <c r="R3126" s="783"/>
      <c r="S3126" s="783"/>
      <c r="T3126" s="783"/>
      <c r="U3126" s="280"/>
      <c r="V3126" s="280">
        <f>IF('statement of marks'!FT104="","",'statement of marks'!FT104)</f>
        <v>100</v>
      </c>
      <c r="W3126" s="280">
        <f>IF('statement of marks'!FU104="","",'statement of marks'!FU104)</f>
        <v>100</v>
      </c>
      <c r="X3126" s="281" t="str">
        <f>IF('statement of marks'!FV104="","",'statement of marks'!FV104)</f>
        <v>A</v>
      </c>
    </row>
    <row r="3127" spans="1:24" ht="15" customHeight="1">
      <c r="A3127" s="283"/>
      <c r="B3127" s="771" t="s">
        <v>174</v>
      </c>
      <c r="C3127" s="774"/>
      <c r="D3127" s="792" t="str">
        <f>details!$DZ$3</f>
        <v>AUGUST</v>
      </c>
      <c r="E3127" s="792"/>
      <c r="F3127" s="792"/>
      <c r="G3127" s="792" t="str">
        <f>details!$ED$3</f>
        <v>OCTOBER</v>
      </c>
      <c r="H3127" s="792"/>
      <c r="I3127" s="792"/>
      <c r="J3127" s="792" t="str">
        <f>details!$EL$3</f>
        <v>FEBURARY</v>
      </c>
      <c r="K3127" s="792"/>
      <c r="L3127" s="792"/>
      <c r="M3127" s="792" t="str">
        <f>details!$EH$3</f>
        <v>DECEMBER</v>
      </c>
      <c r="N3127" s="792"/>
      <c r="O3127" s="792"/>
      <c r="P3127" s="792"/>
      <c r="Q3127" s="792" t="str">
        <f>details!$EP$3</f>
        <v>GRAND TOAL</v>
      </c>
      <c r="R3127" s="792"/>
      <c r="S3127" s="792"/>
      <c r="T3127" s="792"/>
      <c r="U3127" s="759" t="s">
        <v>119</v>
      </c>
      <c r="V3127" s="760"/>
      <c r="W3127" s="760"/>
      <c r="X3127" s="761"/>
    </row>
    <row r="3128" spans="1:24" ht="15" customHeight="1">
      <c r="A3128" s="283"/>
      <c r="B3128" s="774" t="s">
        <v>176</v>
      </c>
      <c r="C3128" s="784"/>
      <c r="D3128" s="826" t="str">
        <f>IF(details!EA104="","",details!EA104)</f>
        <v/>
      </c>
      <c r="E3128" s="826"/>
      <c r="F3128" s="826"/>
      <c r="G3128" s="826" t="str">
        <f>IF(details!EE104="","",details!EE104)</f>
        <v/>
      </c>
      <c r="H3128" s="826"/>
      <c r="I3128" s="826"/>
      <c r="J3128" s="826" t="str">
        <f>IF(details!EM104="","",details!EM104)</f>
        <v/>
      </c>
      <c r="K3128" s="826"/>
      <c r="L3128" s="826"/>
      <c r="M3128" s="826" t="str">
        <f>IF(details!EI104="","",details!EI104)</f>
        <v/>
      </c>
      <c r="N3128" s="826"/>
      <c r="O3128" s="826"/>
      <c r="P3128" s="826"/>
      <c r="Q3128" s="826" t="str">
        <f>IF(details!EQ104="","",details!EQ104)</f>
        <v/>
      </c>
      <c r="R3128" s="826"/>
      <c r="S3128" s="826"/>
      <c r="T3128" s="826"/>
      <c r="U3128" s="762">
        <f>'statement of marks'!$HL$108</f>
        <v>45046</v>
      </c>
      <c r="V3128" s="763"/>
      <c r="W3128" s="763"/>
      <c r="X3128" s="764"/>
    </row>
    <row r="3129" spans="1:24" ht="15" customHeight="1">
      <c r="A3129" s="283"/>
      <c r="B3129" s="823" t="s">
        <v>175</v>
      </c>
      <c r="C3129" s="824"/>
      <c r="D3129" s="825" t="str">
        <f>IF(details!DZ104="","",details!DZ104)</f>
        <v/>
      </c>
      <c r="E3129" s="825"/>
      <c r="F3129" s="825"/>
      <c r="G3129" s="825" t="str">
        <f>IF(details!ED104="","",details!ED104)</f>
        <v/>
      </c>
      <c r="H3129" s="825"/>
      <c r="I3129" s="825"/>
      <c r="J3129" s="825" t="str">
        <f>IF(details!EL104="","",details!EL104)</f>
        <v/>
      </c>
      <c r="K3129" s="825"/>
      <c r="L3129" s="825"/>
      <c r="M3129" s="825" t="str">
        <f>IF(details!EH104="","",details!EH104)</f>
        <v/>
      </c>
      <c r="N3129" s="825"/>
      <c r="O3129" s="825"/>
      <c r="P3129" s="825"/>
      <c r="Q3129" s="825" t="str">
        <f>IF(details!EP104="","",details!EP104)</f>
        <v/>
      </c>
      <c r="R3129" s="825"/>
      <c r="S3129" s="825"/>
      <c r="T3129" s="825"/>
      <c r="U3129" s="759"/>
      <c r="V3129" s="760"/>
      <c r="W3129" s="760"/>
      <c r="X3129" s="761"/>
    </row>
    <row r="3130" spans="1:24" ht="15" customHeight="1">
      <c r="A3130" s="816"/>
      <c r="B3130" s="818" t="s">
        <v>235</v>
      </c>
      <c r="C3130" s="819"/>
      <c r="D3130" s="813" t="s">
        <v>190</v>
      </c>
      <c r="E3130" s="813"/>
      <c r="F3130" s="813"/>
      <c r="G3130" s="813" t="s">
        <v>191</v>
      </c>
      <c r="H3130" s="813"/>
      <c r="I3130" s="813"/>
      <c r="J3130" s="813" t="s">
        <v>148</v>
      </c>
      <c r="K3130" s="813"/>
      <c r="L3130" s="813"/>
      <c r="M3130" s="813" t="s">
        <v>224</v>
      </c>
      <c r="N3130" s="813"/>
      <c r="O3130" s="813"/>
      <c r="P3130" s="813"/>
      <c r="Q3130" s="822" t="s">
        <v>196</v>
      </c>
      <c r="R3130" s="822"/>
      <c r="S3130" s="822"/>
      <c r="T3130" s="822"/>
      <c r="U3130" s="813" t="s">
        <v>233</v>
      </c>
      <c r="V3130" s="813"/>
      <c r="W3130" s="813"/>
      <c r="X3130" s="815"/>
    </row>
    <row r="3131" spans="1:24" ht="15" customHeight="1">
      <c r="A3131" s="817"/>
      <c r="B3131" s="820"/>
      <c r="C3131" s="821"/>
      <c r="D3131" s="813">
        <f>'statement of marks'!HJ104</f>
        <v>1200</v>
      </c>
      <c r="E3131" s="813"/>
      <c r="F3131" s="813"/>
      <c r="G3131" s="813">
        <f>'statement of marks'!HK104</f>
        <v>1035</v>
      </c>
      <c r="H3131" s="813"/>
      <c r="I3131" s="813"/>
      <c r="J3131" s="814">
        <f>'statement of marks'!HL104</f>
        <v>86.25</v>
      </c>
      <c r="K3131" s="814"/>
      <c r="L3131" s="814"/>
      <c r="M3131" s="813" t="str">
        <f>'statement of marks'!HO104</f>
        <v>A</v>
      </c>
      <c r="N3131" s="813"/>
      <c r="O3131" s="813"/>
      <c r="P3131" s="813"/>
      <c r="Q3131" s="813">
        <f>'statement of marks'!HN104</f>
        <v>10.999999999999988</v>
      </c>
      <c r="R3131" s="813"/>
      <c r="S3131" s="813"/>
      <c r="T3131" s="813"/>
      <c r="U3131" s="813" t="str">
        <f>'statement of marks'!HI104</f>
        <v>PASSED</v>
      </c>
      <c r="V3131" s="813"/>
      <c r="W3131" s="813"/>
      <c r="X3131" s="815"/>
    </row>
    <row r="3132" spans="1:24" ht="15" customHeight="1">
      <c r="A3132" s="283"/>
      <c r="B3132" s="811" t="s">
        <v>177</v>
      </c>
      <c r="C3132" s="812"/>
      <c r="D3132" s="792"/>
      <c r="E3132" s="792"/>
      <c r="F3132" s="792"/>
      <c r="G3132" s="792"/>
      <c r="H3132" s="792"/>
      <c r="I3132" s="792"/>
      <c r="J3132" s="792"/>
      <c r="K3132" s="792"/>
      <c r="L3132" s="792"/>
      <c r="M3132" s="792"/>
      <c r="N3132" s="792"/>
      <c r="O3132" s="792"/>
      <c r="P3132" s="792"/>
      <c r="Q3132" s="792"/>
      <c r="R3132" s="792"/>
      <c r="S3132" s="792"/>
      <c r="T3132" s="792"/>
      <c r="U3132" s="793"/>
      <c r="V3132" s="794"/>
      <c r="W3132" s="794"/>
      <c r="X3132" s="804"/>
    </row>
    <row r="3133" spans="1:24" ht="15" customHeight="1">
      <c r="A3133" s="283"/>
      <c r="B3133" s="809" t="s">
        <v>162</v>
      </c>
      <c r="C3133" s="810"/>
      <c r="D3133" s="792"/>
      <c r="E3133" s="792"/>
      <c r="F3133" s="792"/>
      <c r="G3133" s="792"/>
      <c r="H3133" s="792"/>
      <c r="I3133" s="792"/>
      <c r="J3133" s="792"/>
      <c r="K3133" s="792"/>
      <c r="L3133" s="792"/>
      <c r="M3133" s="792"/>
      <c r="N3133" s="792"/>
      <c r="O3133" s="792"/>
      <c r="P3133" s="792"/>
      <c r="Q3133" s="792"/>
      <c r="R3133" s="792"/>
      <c r="S3133" s="792"/>
      <c r="T3133" s="792"/>
      <c r="U3133" s="796"/>
      <c r="V3133" s="797"/>
      <c r="W3133" s="797"/>
      <c r="X3133" s="805"/>
    </row>
    <row r="3134" spans="1:24" ht="15" customHeight="1">
      <c r="A3134" s="283"/>
      <c r="B3134" s="811" t="s">
        <v>163</v>
      </c>
      <c r="C3134" s="812"/>
      <c r="D3134" s="792"/>
      <c r="E3134" s="792"/>
      <c r="F3134" s="792"/>
      <c r="G3134" s="792"/>
      <c r="H3134" s="792"/>
      <c r="I3134" s="792"/>
      <c r="J3134" s="792"/>
      <c r="K3134" s="792"/>
      <c r="L3134" s="792"/>
      <c r="M3134" s="792"/>
      <c r="N3134" s="792"/>
      <c r="O3134" s="792"/>
      <c r="P3134" s="792"/>
      <c r="Q3134" s="793" t="s">
        <v>225</v>
      </c>
      <c r="R3134" s="794"/>
      <c r="S3134" s="794"/>
      <c r="T3134" s="795"/>
      <c r="U3134" s="806"/>
      <c r="V3134" s="807"/>
      <c r="W3134" s="807"/>
      <c r="X3134" s="808"/>
    </row>
    <row r="3135" spans="1:24" ht="15" customHeight="1">
      <c r="A3135" s="283"/>
      <c r="B3135" s="802" t="s">
        <v>164</v>
      </c>
      <c r="C3135" s="803"/>
      <c r="D3135" s="792"/>
      <c r="E3135" s="792"/>
      <c r="F3135" s="792"/>
      <c r="G3135" s="792"/>
      <c r="H3135" s="792"/>
      <c r="I3135" s="792"/>
      <c r="J3135" s="792"/>
      <c r="K3135" s="792"/>
      <c r="L3135" s="792"/>
      <c r="M3135" s="792"/>
      <c r="N3135" s="792"/>
      <c r="O3135" s="792"/>
      <c r="P3135" s="792"/>
      <c r="Q3135" s="796"/>
      <c r="R3135" s="797"/>
      <c r="S3135" s="797"/>
      <c r="T3135" s="798"/>
      <c r="U3135" s="785" t="s">
        <v>164</v>
      </c>
      <c r="V3135" s="785"/>
      <c r="W3135" s="785"/>
      <c r="X3135" s="786"/>
    </row>
    <row r="3136" spans="1:24" ht="15" customHeight="1" thickBot="1">
      <c r="A3136" s="282"/>
      <c r="B3136" s="787" t="s">
        <v>226</v>
      </c>
      <c r="C3136" s="788"/>
      <c r="D3136" s="789"/>
      <c r="E3136" s="789"/>
      <c r="F3136" s="789"/>
      <c r="G3136" s="789"/>
      <c r="H3136" s="789"/>
      <c r="I3136" s="789"/>
      <c r="J3136" s="789"/>
      <c r="K3136" s="789"/>
      <c r="L3136" s="789"/>
      <c r="M3136" s="789"/>
      <c r="N3136" s="789"/>
      <c r="O3136" s="789"/>
      <c r="P3136" s="789"/>
      <c r="Q3136" s="799"/>
      <c r="R3136" s="800"/>
      <c r="S3136" s="800"/>
      <c r="T3136" s="801"/>
      <c r="U3136" s="790" t="s">
        <v>180</v>
      </c>
      <c r="V3136" s="790"/>
      <c r="W3136" s="790"/>
      <c r="X3136" s="791"/>
    </row>
    <row r="3137" spans="1:24" ht="15" customHeight="1">
      <c r="A3137" s="285"/>
      <c r="B3137" s="765" t="s">
        <v>179</v>
      </c>
      <c r="C3137" s="766"/>
      <c r="D3137" s="766"/>
      <c r="E3137" s="766"/>
      <c r="F3137" s="766"/>
      <c r="G3137" s="766"/>
      <c r="H3137" s="766"/>
      <c r="I3137" s="766"/>
      <c r="J3137" s="766"/>
      <c r="K3137" s="766"/>
      <c r="L3137" s="766"/>
      <c r="M3137" s="766"/>
      <c r="N3137" s="766"/>
      <c r="O3137" s="766"/>
      <c r="P3137" s="766"/>
      <c r="Q3137" s="766"/>
      <c r="R3137" s="766"/>
      <c r="S3137" s="766"/>
      <c r="T3137" s="766"/>
      <c r="U3137" s="766"/>
      <c r="V3137" s="766"/>
      <c r="W3137" s="766"/>
      <c r="X3137" s="767"/>
    </row>
    <row r="3138" spans="1:24" ht="15" customHeight="1">
      <c r="A3138" s="283"/>
      <c r="B3138" s="768" t="str">
        <f>IF('statement of marks'!$A$1="","",'statement of marks'!$A$1)</f>
        <v>GOVT. HR. SEC. SCHOOL, MARJEEVI, NIMBAHERA</v>
      </c>
      <c r="C3138" s="769"/>
      <c r="D3138" s="769"/>
      <c r="E3138" s="769"/>
      <c r="F3138" s="769"/>
      <c r="G3138" s="769"/>
      <c r="H3138" s="769"/>
      <c r="I3138" s="769"/>
      <c r="J3138" s="769"/>
      <c r="K3138" s="769"/>
      <c r="L3138" s="769"/>
      <c r="M3138" s="769"/>
      <c r="N3138" s="769"/>
      <c r="O3138" s="769"/>
      <c r="P3138" s="769"/>
      <c r="Q3138" s="769"/>
      <c r="R3138" s="769"/>
      <c r="S3138" s="769"/>
      <c r="T3138" s="769"/>
      <c r="U3138" s="769"/>
      <c r="V3138" s="769"/>
      <c r="W3138" s="769"/>
      <c r="X3138" s="770"/>
    </row>
    <row r="3139" spans="1:24" ht="15" customHeight="1">
      <c r="A3139" s="283"/>
      <c r="B3139" s="771" t="s">
        <v>118</v>
      </c>
      <c r="C3139" s="771"/>
      <c r="D3139" s="771" t="str">
        <f>IF('statement of marks'!$H$3="","",'statement of marks'!$H$3)</f>
        <v>2022-23</v>
      </c>
      <c r="E3139" s="771"/>
      <c r="F3139" s="771"/>
      <c r="G3139" s="771"/>
      <c r="H3139" s="771"/>
      <c r="I3139" s="771"/>
      <c r="J3139" s="771"/>
      <c r="K3139" s="771"/>
      <c r="L3139" s="771"/>
      <c r="M3139" s="771"/>
      <c r="N3139" s="771"/>
      <c r="O3139" s="771"/>
      <c r="P3139" s="771"/>
      <c r="Q3139" s="771"/>
      <c r="R3139" s="771"/>
      <c r="S3139" s="771"/>
      <c r="T3139" s="771"/>
      <c r="U3139" s="771"/>
      <c r="V3139" s="771"/>
      <c r="W3139" s="771"/>
      <c r="X3139" s="772"/>
    </row>
    <row r="3140" spans="1:24" ht="15" customHeight="1">
      <c r="A3140" s="283"/>
      <c r="B3140" s="771" t="s">
        <v>158</v>
      </c>
      <c r="C3140" s="771"/>
      <c r="D3140" s="771" t="str">
        <f>IF('statement of marks'!I105="","",'statement of marks'!I105)</f>
        <v>A99</v>
      </c>
      <c r="E3140" s="771"/>
      <c r="F3140" s="771"/>
      <c r="G3140" s="771"/>
      <c r="H3140" s="771"/>
      <c r="I3140" s="771"/>
      <c r="J3140" s="771"/>
      <c r="K3140" s="771"/>
      <c r="L3140" s="771"/>
      <c r="M3140" s="771"/>
      <c r="N3140" s="771"/>
      <c r="O3140" s="771"/>
      <c r="P3140" s="771"/>
      <c r="Q3140" s="771"/>
      <c r="R3140" s="771"/>
      <c r="S3140" s="771"/>
      <c r="T3140" s="771"/>
      <c r="U3140" s="771"/>
      <c r="V3140" s="771"/>
      <c r="W3140" s="771"/>
      <c r="X3140" s="772"/>
    </row>
    <row r="3141" spans="1:24" ht="15" customHeight="1">
      <c r="A3141" s="283"/>
      <c r="B3141" s="771" t="s">
        <v>20</v>
      </c>
      <c r="C3141" s="771"/>
      <c r="D3141" s="771" t="str">
        <f>IF('statement of marks'!J105="","",'statement of marks'!J105)</f>
        <v>B99</v>
      </c>
      <c r="E3141" s="771"/>
      <c r="F3141" s="771"/>
      <c r="G3141" s="771"/>
      <c r="H3141" s="771"/>
      <c r="I3141" s="771"/>
      <c r="J3141" s="771"/>
      <c r="K3141" s="771"/>
      <c r="L3141" s="771"/>
      <c r="M3141" s="771"/>
      <c r="N3141" s="771"/>
      <c r="O3141" s="771"/>
      <c r="P3141" s="771"/>
      <c r="Q3141" s="771"/>
      <c r="R3141" s="771"/>
      <c r="S3141" s="771"/>
      <c r="T3141" s="771"/>
      <c r="U3141" s="771"/>
      <c r="V3141" s="771"/>
      <c r="W3141" s="771"/>
      <c r="X3141" s="772"/>
    </row>
    <row r="3142" spans="1:24" ht="15" customHeight="1">
      <c r="A3142" s="283"/>
      <c r="B3142" s="773" t="s">
        <v>21</v>
      </c>
      <c r="C3142" s="773"/>
      <c r="D3142" s="773" t="str">
        <f>IF('statement of marks'!K105="","",'statement of marks'!K105)</f>
        <v>C99</v>
      </c>
      <c r="E3142" s="773"/>
      <c r="F3142" s="773"/>
      <c r="G3142" s="771"/>
      <c r="H3142" s="771"/>
      <c r="I3142" s="771"/>
      <c r="J3142" s="771"/>
      <c r="K3142" s="771"/>
      <c r="L3142" s="771"/>
      <c r="M3142" s="771"/>
      <c r="N3142" s="771"/>
      <c r="O3142" s="771"/>
      <c r="P3142" s="771"/>
      <c r="Q3142" s="771"/>
      <c r="R3142" s="771"/>
      <c r="S3142" s="771"/>
      <c r="T3142" s="771"/>
      <c r="U3142" s="771"/>
      <c r="V3142" s="771"/>
      <c r="W3142" s="771"/>
      <c r="X3142" s="772"/>
    </row>
    <row r="3143" spans="1:24" ht="15" customHeight="1">
      <c r="A3143" s="283"/>
      <c r="B3143" s="771" t="s">
        <v>159</v>
      </c>
      <c r="C3143" s="771"/>
      <c r="D3143" s="771" t="str">
        <f>IF('statement of marks'!$G$3="","",'statement of marks'!$G$3)</f>
        <v>6 A</v>
      </c>
      <c r="E3143" s="771"/>
      <c r="F3143" s="774"/>
      <c r="G3143" s="775" t="s">
        <v>160</v>
      </c>
      <c r="H3143" s="775"/>
      <c r="I3143" s="775"/>
      <c r="J3143" s="775">
        <f>IF('statement of marks'!D105="","",'statement of marks'!D105)</f>
        <v>899</v>
      </c>
      <c r="K3143" s="775"/>
      <c r="L3143" s="775"/>
      <c r="M3143" s="776" t="s">
        <v>79</v>
      </c>
      <c r="N3143" s="938"/>
      <c r="O3143" s="775"/>
      <c r="P3143" s="775"/>
      <c r="Q3143" s="775" t="str">
        <f>IF('statement of marks'!F105="","",'statement of marks'!F105)</f>
        <v/>
      </c>
      <c r="R3143" s="775"/>
      <c r="S3143" s="775"/>
      <c r="T3143" s="777"/>
      <c r="U3143" s="778" t="str">
        <f>IF('statement of marks'!$I$3="","",'statement of marks'!$I$3)</f>
        <v>SCHOOL DISE CODE</v>
      </c>
      <c r="V3143" s="779"/>
      <c r="W3143" s="779"/>
      <c r="X3143" s="780"/>
    </row>
    <row r="3144" spans="1:24" ht="15" customHeight="1">
      <c r="A3144" s="283"/>
      <c r="B3144" s="263" t="s">
        <v>172</v>
      </c>
      <c r="C3144" s="264"/>
      <c r="D3144" s="781" t="str">
        <f>IF('statement of marks'!G105="","",'statement of marks'!G105)</f>
        <v/>
      </c>
      <c r="E3144" s="782"/>
      <c r="F3144" s="782"/>
      <c r="G3144" s="834" t="str">
        <f>IF('statement of marks'!H105="","",'statement of marks'!H105)</f>
        <v/>
      </c>
      <c r="H3144" s="834"/>
      <c r="I3144" s="834"/>
      <c r="J3144" s="834"/>
      <c r="K3144" s="834"/>
      <c r="L3144" s="834"/>
      <c r="M3144" s="834"/>
      <c r="N3144" s="834"/>
      <c r="O3144" s="834"/>
      <c r="P3144" s="834"/>
      <c r="Q3144" s="834"/>
      <c r="R3144" s="834"/>
      <c r="S3144" s="834"/>
      <c r="T3144" s="835"/>
      <c r="U3144" s="774" t="str">
        <f>IF('statement of marks'!$J$3="","",'statement of marks'!$J$3)</f>
        <v>08291009401</v>
      </c>
      <c r="V3144" s="784"/>
      <c r="W3144" s="784"/>
      <c r="X3144" s="836"/>
    </row>
    <row r="3145" spans="1:24" ht="15" customHeight="1">
      <c r="A3145" s="283"/>
      <c r="B3145" s="265" t="s">
        <v>161</v>
      </c>
      <c r="C3145" s="266" t="s">
        <v>166</v>
      </c>
      <c r="D3145" s="837" t="s">
        <v>168</v>
      </c>
      <c r="E3145" s="837"/>
      <c r="F3145" s="837"/>
      <c r="G3145" s="837" t="s">
        <v>169</v>
      </c>
      <c r="H3145" s="837"/>
      <c r="I3145" s="837"/>
      <c r="J3145" s="837" t="s">
        <v>170</v>
      </c>
      <c r="K3145" s="837"/>
      <c r="L3145" s="837"/>
      <c r="M3145" s="838" t="s">
        <v>171</v>
      </c>
      <c r="N3145" s="838"/>
      <c r="O3145" s="838"/>
      <c r="P3145" s="838"/>
      <c r="Q3145" s="839" t="s">
        <v>217</v>
      </c>
      <c r="R3145" s="841" t="s">
        <v>91</v>
      </c>
      <c r="S3145" s="841"/>
      <c r="T3145" s="841"/>
      <c r="U3145" s="842"/>
      <c r="V3145" s="783" t="s">
        <v>218</v>
      </c>
      <c r="W3145" s="783"/>
      <c r="X3145" s="831"/>
    </row>
    <row r="3146" spans="1:24" ht="15" customHeight="1">
      <c r="A3146" s="283"/>
      <c r="B3146" s="265"/>
      <c r="C3146" s="266"/>
      <c r="D3146" s="267" t="s">
        <v>219</v>
      </c>
      <c r="E3146" s="267" t="s">
        <v>220</v>
      </c>
      <c r="F3146" s="268" t="s">
        <v>221</v>
      </c>
      <c r="G3146" s="267" t="s">
        <v>219</v>
      </c>
      <c r="H3146" s="267" t="s">
        <v>220</v>
      </c>
      <c r="I3146" s="268" t="s">
        <v>221</v>
      </c>
      <c r="J3146" s="267" t="s">
        <v>219</v>
      </c>
      <c r="K3146" s="267" t="s">
        <v>220</v>
      </c>
      <c r="L3146" s="268" t="s">
        <v>221</v>
      </c>
      <c r="M3146" s="267" t="s">
        <v>219</v>
      </c>
      <c r="N3146" s="943" t="s">
        <v>332</v>
      </c>
      <c r="O3146" s="267" t="s">
        <v>220</v>
      </c>
      <c r="P3146" s="268" t="s">
        <v>221</v>
      </c>
      <c r="Q3146" s="840"/>
      <c r="R3146" s="267" t="s">
        <v>219</v>
      </c>
      <c r="S3146" s="943" t="s">
        <v>332</v>
      </c>
      <c r="T3146" s="267" t="s">
        <v>220</v>
      </c>
      <c r="U3146" s="268" t="s">
        <v>221</v>
      </c>
      <c r="V3146" s="269" t="s">
        <v>26</v>
      </c>
      <c r="W3146" s="270" t="s">
        <v>222</v>
      </c>
      <c r="X3146" s="271" t="s">
        <v>69</v>
      </c>
    </row>
    <row r="3147" spans="1:24" ht="15" customHeight="1">
      <c r="A3147" s="284"/>
      <c r="B3147" s="832" t="s">
        <v>167</v>
      </c>
      <c r="C3147" s="833"/>
      <c r="D3147" s="272">
        <f>IF('statement of marks'!L$6="","",'statement of marks'!L$6)</f>
        <v>5</v>
      </c>
      <c r="E3147" s="272">
        <f>IF('statement of marks'!M$6="","",'statement of marks'!M$6)</f>
        <v>5</v>
      </c>
      <c r="F3147" s="273">
        <f>IF('statement of marks'!N$6="","",'statement of marks'!N$6)</f>
        <v>10</v>
      </c>
      <c r="G3147" s="272">
        <f>IF('statement of marks'!O$6="","",'statement of marks'!O$6)</f>
        <v>5</v>
      </c>
      <c r="H3147" s="272">
        <f>IF('statement of marks'!P$6="","",'statement of marks'!P$6)</f>
        <v>5</v>
      </c>
      <c r="I3147" s="273">
        <f>IF('statement of marks'!Q$6="","",'statement of marks'!Q$6)</f>
        <v>10</v>
      </c>
      <c r="J3147" s="272">
        <f>IF('statement of marks'!R$6="","",'statement of marks'!R$6)</f>
        <v>5</v>
      </c>
      <c r="K3147" s="272">
        <f>IF('statement of marks'!S$6="","",'statement of marks'!S$6)</f>
        <v>5</v>
      </c>
      <c r="L3147" s="273">
        <f>IF('statement of marks'!T$6="","",'statement of marks'!T$6)</f>
        <v>10</v>
      </c>
      <c r="M3147" s="272">
        <f>IF('statement of marks'!V$6="","",'statement of marks'!V$6)</f>
        <v>30</v>
      </c>
      <c r="N3147" s="944">
        <f>IF('statement of marks'!W$6="","",'statement of marks'!W$6)</f>
        <v>30</v>
      </c>
      <c r="O3147" s="272">
        <f>IF('statement of marks'!X$6="","",'statement of marks'!X$6)</f>
        <v>10</v>
      </c>
      <c r="P3147" s="273">
        <f>IF('statement of marks'!Y$6="","",'statement of marks'!Y$6)</f>
        <v>70</v>
      </c>
      <c r="Q3147" s="274">
        <f>IF('statement of marks'!Z$6="","",'statement of marks'!Z$6)</f>
        <v>100</v>
      </c>
      <c r="R3147" s="272">
        <f>IF('statement of marks'!AA$6="","",'statement of marks'!AA$6)</f>
        <v>40</v>
      </c>
      <c r="S3147" s="944">
        <f>IF('statement of marks'!AB$6="","",'statement of marks'!AB$6)</f>
        <v>40</v>
      </c>
      <c r="T3147" s="272">
        <f>IF('statement of marks'!AC$6="","",'statement of marks'!AC$6)</f>
        <v>20</v>
      </c>
      <c r="U3147" s="273">
        <f>IF('statement of marks'!AD$6="","",'statement of marks'!AD$6)</f>
        <v>100</v>
      </c>
      <c r="V3147" s="275">
        <f>IF('statement of marks'!AE$6="","",'statement of marks'!AE$6)</f>
        <v>200</v>
      </c>
      <c r="W3147" s="272" t="str">
        <f>IF('statement of marks'!AF$6="","",'statement of marks'!AF$6)</f>
        <v/>
      </c>
      <c r="X3147" s="276" t="str">
        <f>IF('statement of marks'!AG$6="","",'statement of marks'!AG$6)</f>
        <v/>
      </c>
    </row>
    <row r="3148" spans="1:24" ht="15" customHeight="1">
      <c r="A3148" s="283"/>
      <c r="B3148" s="774" t="str">
        <f>IF('statement of marks'!$L$3="","",'statement of marks'!$L$3)</f>
        <v>HINDI</v>
      </c>
      <c r="C3148" s="784"/>
      <c r="D3148" s="270">
        <f>IF('statement of marks'!L105="","",'statement of marks'!L105)</f>
        <v>5</v>
      </c>
      <c r="E3148" s="270">
        <f>IF('statement of marks'!M105="","",'statement of marks'!M105)</f>
        <v>5</v>
      </c>
      <c r="F3148" s="277">
        <f>IF('statement of marks'!N105="","",'statement of marks'!N105)</f>
        <v>10</v>
      </c>
      <c r="G3148" s="270">
        <f>IF('statement of marks'!O105="","",'statement of marks'!O105)</f>
        <v>5</v>
      </c>
      <c r="H3148" s="270">
        <f>IF('statement of marks'!P105="","",'statement of marks'!P105)</f>
        <v>5</v>
      </c>
      <c r="I3148" s="277">
        <f>IF('statement of marks'!Q105="","",'statement of marks'!Q105)</f>
        <v>10</v>
      </c>
      <c r="J3148" s="270">
        <f>IF('statement of marks'!R105="","",'statement of marks'!R105)</f>
        <v>5</v>
      </c>
      <c r="K3148" s="270">
        <f>IF('statement of marks'!S105="","",'statement of marks'!S105)</f>
        <v>5</v>
      </c>
      <c r="L3148" s="277">
        <f>IF('statement of marks'!T105="","",'statement of marks'!T105)</f>
        <v>10</v>
      </c>
      <c r="M3148" s="270">
        <f>IF('statement of marks'!V105="","",'statement of marks'!V105)</f>
        <v>22</v>
      </c>
      <c r="N3148" s="944">
        <f>IF('statement of marks'!W105="","",'statement of marks'!W105)</f>
        <v>22</v>
      </c>
      <c r="O3148" s="270">
        <f>IF('statement of marks'!X105="","",'statement of marks'!X105)</f>
        <v>2</v>
      </c>
      <c r="P3148" s="277">
        <f>IF('statement of marks'!Y105="","",'statement of marks'!Y105)</f>
        <v>46</v>
      </c>
      <c r="Q3148" s="278">
        <f>IF('statement of marks'!Z105="","",'statement of marks'!Z105)</f>
        <v>76</v>
      </c>
      <c r="R3148" s="270">
        <f>IF('statement of marks'!AA105="","",'statement of marks'!AA105)</f>
        <v>22</v>
      </c>
      <c r="S3148" s="944">
        <f>IF('statement of marks'!AB105="","",'statement of marks'!AB105)</f>
        <v>22</v>
      </c>
      <c r="T3148" s="270">
        <f>IF('statement of marks'!AC105="","",'statement of marks'!AC105)</f>
        <v>20</v>
      </c>
      <c r="U3148" s="277">
        <f>IF('statement of marks'!AD105="","",'statement of marks'!AD105)</f>
        <v>64</v>
      </c>
      <c r="V3148" s="279">
        <f>IF('statement of marks'!AE105="","",'statement of marks'!AE105)</f>
        <v>140</v>
      </c>
      <c r="W3148" s="270">
        <f>IF('statement of marks'!AF105="","",'statement of marks'!AF105)</f>
        <v>70</v>
      </c>
      <c r="X3148" s="271" t="str">
        <f>IF('statement of marks'!AG105="","",'statement of marks'!AG105)</f>
        <v>C</v>
      </c>
    </row>
    <row r="3149" spans="1:24" ht="15" customHeight="1">
      <c r="A3149" s="283"/>
      <c r="B3149" s="774" t="str">
        <f>IF('statement of marks'!$AJ$3="","",'statement of marks'!$AJ$3)</f>
        <v>ENGLISH</v>
      </c>
      <c r="C3149" s="784"/>
      <c r="D3149" s="270">
        <f>IF('statement of marks'!AJ105="","",'statement of marks'!AJ105)</f>
        <v>5</v>
      </c>
      <c r="E3149" s="270">
        <f>IF('statement of marks'!AK105="","",'statement of marks'!AK105)</f>
        <v>5</v>
      </c>
      <c r="F3149" s="277">
        <f>IF('statement of marks'!AL105="","",'statement of marks'!AL105)</f>
        <v>10</v>
      </c>
      <c r="G3149" s="270">
        <f>IF('statement of marks'!AM105="","",'statement of marks'!AM105)</f>
        <v>5</v>
      </c>
      <c r="H3149" s="270">
        <f>IF('statement of marks'!AN105="","",'statement of marks'!AN105)</f>
        <v>5</v>
      </c>
      <c r="I3149" s="277">
        <f>IF('statement of marks'!AO105="","",'statement of marks'!AO105)</f>
        <v>10</v>
      </c>
      <c r="J3149" s="270">
        <f>IF('statement of marks'!AP105="","",'statement of marks'!AP105)</f>
        <v>5</v>
      </c>
      <c r="K3149" s="270">
        <f>IF('statement of marks'!AQ105="","",'statement of marks'!AQ105)</f>
        <v>5</v>
      </c>
      <c r="L3149" s="277">
        <f>IF('statement of marks'!AR105="","",'statement of marks'!AR105)</f>
        <v>10</v>
      </c>
      <c r="M3149" s="270">
        <f>IF('statement of marks'!AT105="","",'statement of marks'!AT105)</f>
        <v>22</v>
      </c>
      <c r="N3149" s="944">
        <f>IF('statement of marks'!AU105="","",'statement of marks'!AU105)</f>
        <v>22</v>
      </c>
      <c r="O3149" s="270">
        <f>IF('statement of marks'!AV105="","",'statement of marks'!AV105)</f>
        <v>2</v>
      </c>
      <c r="P3149" s="277">
        <f>IF('statement of marks'!AW105="","",'statement of marks'!AW105)</f>
        <v>46</v>
      </c>
      <c r="Q3149" s="278">
        <f>IF('statement of marks'!AX105="","",'statement of marks'!AX105)</f>
        <v>76</v>
      </c>
      <c r="R3149" s="270">
        <f>IF('statement of marks'!AY105="","",'statement of marks'!AY105)</f>
        <v>22</v>
      </c>
      <c r="S3149" s="944">
        <f>IF('statement of marks'!AZ105="","",'statement of marks'!AZ105)</f>
        <v>22</v>
      </c>
      <c r="T3149" s="270">
        <f>IF('statement of marks'!BA105="","",'statement of marks'!BA105)</f>
        <v>20</v>
      </c>
      <c r="U3149" s="277">
        <f>IF('statement of marks'!BB105="","",'statement of marks'!BB105)</f>
        <v>64</v>
      </c>
      <c r="V3149" s="279">
        <f>IF('statement of marks'!BC105="","",'statement of marks'!BC105)</f>
        <v>140</v>
      </c>
      <c r="W3149" s="270">
        <f>IF('statement of marks'!BD105="","",'statement of marks'!BD105)</f>
        <v>70</v>
      </c>
      <c r="X3149" s="271" t="str">
        <f>IF('statement of marks'!BE105="","",'statement of marks'!BE105)</f>
        <v>C</v>
      </c>
    </row>
    <row r="3150" spans="1:24" ht="15" customHeight="1">
      <c r="A3150" s="283"/>
      <c r="B3150" s="774" t="str">
        <f>IF('statement of marks'!BH105="s","SANSKRIT",IF('statement of marks'!BH105="u","URDU",IF('statement of marks'!BH105="g","GUJRATI",IF('statement of marks'!BH105="p","PUNJABI",IF('statement of marks'!BH105="sd","fla/kh","THIRD LANGUAGE")))))</f>
        <v>SANSKRIT</v>
      </c>
      <c r="C3150" s="784"/>
      <c r="D3150" s="270">
        <f>IF('statement of marks'!BI105="","",'statement of marks'!BI105)</f>
        <v>5</v>
      </c>
      <c r="E3150" s="270">
        <f>IF('statement of marks'!BJ105="","",'statement of marks'!BJ105)</f>
        <v>5</v>
      </c>
      <c r="F3150" s="277">
        <f>IF('statement of marks'!BK105="","",'statement of marks'!BK105)</f>
        <v>10</v>
      </c>
      <c r="G3150" s="270">
        <f>IF('statement of marks'!BL105="","",'statement of marks'!BL105)</f>
        <v>5</v>
      </c>
      <c r="H3150" s="270">
        <f>IF('statement of marks'!BM105="","",'statement of marks'!BM105)</f>
        <v>5</v>
      </c>
      <c r="I3150" s="277">
        <f>IF('statement of marks'!BN105="","",'statement of marks'!BN105)</f>
        <v>10</v>
      </c>
      <c r="J3150" s="270">
        <f>IF('statement of marks'!BO105="","",'statement of marks'!BO105)</f>
        <v>5</v>
      </c>
      <c r="K3150" s="270">
        <f>IF('statement of marks'!BP105="","",'statement of marks'!BP105)</f>
        <v>5</v>
      </c>
      <c r="L3150" s="277">
        <f>IF('statement of marks'!BQ105="","",'statement of marks'!BQ105)</f>
        <v>10</v>
      </c>
      <c r="M3150" s="270">
        <f>IF('statement of marks'!BS105="","",'statement of marks'!BS105)</f>
        <v>50</v>
      </c>
      <c r="N3150" s="944"/>
      <c r="O3150" s="270">
        <f>IF('statement of marks'!BT105="","",'statement of marks'!BT105)</f>
        <v>20</v>
      </c>
      <c r="P3150" s="277">
        <f>IF('statement of marks'!BU105="","",'statement of marks'!BU105)</f>
        <v>70</v>
      </c>
      <c r="Q3150" s="278">
        <f>IF('statement of marks'!BV105="","",'statement of marks'!BV105)</f>
        <v>100</v>
      </c>
      <c r="R3150" s="270">
        <f>IF('statement of marks'!BW105="","",'statement of marks'!BW105)</f>
        <v>70</v>
      </c>
      <c r="S3150" s="944"/>
      <c r="T3150" s="270">
        <f>IF('statement of marks'!BX105="","",'statement of marks'!BX105)</f>
        <v>30</v>
      </c>
      <c r="U3150" s="277">
        <f>IF('statement of marks'!BY105="","",'statement of marks'!BY105)</f>
        <v>100</v>
      </c>
      <c r="V3150" s="279">
        <f>IF('statement of marks'!BZ105="","",'statement of marks'!BZ105)</f>
        <v>200</v>
      </c>
      <c r="W3150" s="270">
        <f>IF('statement of marks'!CA105="","",'statement of marks'!CA105)</f>
        <v>100</v>
      </c>
      <c r="X3150" s="271" t="str">
        <f>IF('statement of marks'!CB105="","",'statement of marks'!CB105)</f>
        <v>A</v>
      </c>
    </row>
    <row r="3151" spans="1:24" ht="15" customHeight="1">
      <c r="A3151" s="283"/>
      <c r="B3151" s="774" t="str">
        <f>IF('statement of marks'!$CE$3="","",'statement of marks'!$CE$3)</f>
        <v>MATHEMATICS</v>
      </c>
      <c r="C3151" s="784"/>
      <c r="D3151" s="270">
        <f>IF('statement of marks'!CE105="","",'statement of marks'!CE105)</f>
        <v>5</v>
      </c>
      <c r="E3151" s="270">
        <f>IF('statement of marks'!CF105="","",'statement of marks'!CF105)</f>
        <v>5</v>
      </c>
      <c r="F3151" s="277">
        <f>IF('statement of marks'!CG105="","",'statement of marks'!CG105)</f>
        <v>10</v>
      </c>
      <c r="G3151" s="270">
        <f>IF('statement of marks'!CH105="","",'statement of marks'!CH105)</f>
        <v>5</v>
      </c>
      <c r="H3151" s="270">
        <f>IF('statement of marks'!CI105="","",'statement of marks'!CI105)</f>
        <v>5</v>
      </c>
      <c r="I3151" s="277">
        <f>IF('statement of marks'!CJ105="","",'statement of marks'!CJ105)</f>
        <v>10</v>
      </c>
      <c r="J3151" s="270">
        <f>IF('statement of marks'!CK105="","",'statement of marks'!CK105)</f>
        <v>5</v>
      </c>
      <c r="K3151" s="270">
        <f>IF('statement of marks'!CL105="","",'statement of marks'!CL105)</f>
        <v>5</v>
      </c>
      <c r="L3151" s="277">
        <f>IF('statement of marks'!CM105="","",'statement of marks'!CM105)</f>
        <v>10</v>
      </c>
      <c r="M3151" s="270">
        <f>IF('statement of marks'!CO105="","",'statement of marks'!CO105)</f>
        <v>22</v>
      </c>
      <c r="N3151" s="944">
        <f>IF('statement of marks'!CP105="","",'statement of marks'!CP105)</f>
        <v>22</v>
      </c>
      <c r="O3151" s="270">
        <f>IF('statement of marks'!CQ105="","",'statement of marks'!CQ105)</f>
        <v>2</v>
      </c>
      <c r="P3151" s="277">
        <f>IF('statement of marks'!CR105="","",'statement of marks'!CR105)</f>
        <v>46</v>
      </c>
      <c r="Q3151" s="278">
        <f>IF('statement of marks'!CS105="","",'statement of marks'!CS105)</f>
        <v>76</v>
      </c>
      <c r="R3151" s="270">
        <f>IF('statement of marks'!CT105="","",'statement of marks'!CT105)</f>
        <v>22</v>
      </c>
      <c r="S3151" s="944">
        <f>IF('statement of marks'!CU105="","",'statement of marks'!CU105)</f>
        <v>22</v>
      </c>
      <c r="T3151" s="270">
        <f>IF('statement of marks'!CV105="","",'statement of marks'!CV105)</f>
        <v>20</v>
      </c>
      <c r="U3151" s="277">
        <f>IF('statement of marks'!CW105="","",'statement of marks'!CW105)</f>
        <v>64</v>
      </c>
      <c r="V3151" s="279">
        <f>IF('statement of marks'!CX105="","",'statement of marks'!CX105)</f>
        <v>140</v>
      </c>
      <c r="W3151" s="270">
        <f>IF('statement of marks'!CY105="","",'statement of marks'!CY105)</f>
        <v>70</v>
      </c>
      <c r="X3151" s="271" t="str">
        <f>IF('statement of marks'!CZ105="","",'statement of marks'!CZ105)</f>
        <v>C</v>
      </c>
    </row>
    <row r="3152" spans="1:24" ht="15" customHeight="1">
      <c r="A3152" s="283"/>
      <c r="B3152" s="774" t="str">
        <f>IF('statement of marks'!$DC$3="","",'statement of marks'!$DC$3)</f>
        <v>SCIENCE</v>
      </c>
      <c r="C3152" s="784"/>
      <c r="D3152" s="270">
        <f>IF('statement of marks'!DC105="","",'statement of marks'!DC105)</f>
        <v>5</v>
      </c>
      <c r="E3152" s="270">
        <f>IF('statement of marks'!DD105="","",'statement of marks'!DD105)</f>
        <v>5</v>
      </c>
      <c r="F3152" s="277">
        <f>IF('statement of marks'!DE105="","",'statement of marks'!DE105)</f>
        <v>10</v>
      </c>
      <c r="G3152" s="270">
        <f>IF('statement of marks'!DF105="","",'statement of marks'!DF105)</f>
        <v>5</v>
      </c>
      <c r="H3152" s="270">
        <f>IF('statement of marks'!DG105="","",'statement of marks'!DG105)</f>
        <v>5</v>
      </c>
      <c r="I3152" s="277">
        <f>IF('statement of marks'!DH105="","",'statement of marks'!DH105)</f>
        <v>10</v>
      </c>
      <c r="J3152" s="270">
        <f>IF('statement of marks'!DI105="","",'statement of marks'!DI105)</f>
        <v>5</v>
      </c>
      <c r="K3152" s="270">
        <f>IF('statement of marks'!DJ105="","",'statement of marks'!DJ105)</f>
        <v>5</v>
      </c>
      <c r="L3152" s="277">
        <f>IF('statement of marks'!DK105="","",'statement of marks'!DK105)</f>
        <v>10</v>
      </c>
      <c r="M3152" s="270">
        <f>IF('statement of marks'!DM105="","",'statement of marks'!DM105)</f>
        <v>50</v>
      </c>
      <c r="N3152" s="944"/>
      <c r="O3152" s="270">
        <f>IF('statement of marks'!DN105="","",'statement of marks'!DN105)</f>
        <v>20</v>
      </c>
      <c r="P3152" s="277">
        <f>IF('statement of marks'!DO105="","",'statement of marks'!DO105)</f>
        <v>70</v>
      </c>
      <c r="Q3152" s="278">
        <f>IF('statement of marks'!DP105="","",'statement of marks'!DP105)</f>
        <v>100</v>
      </c>
      <c r="R3152" s="270">
        <f>IF('statement of marks'!DQ105="","",'statement of marks'!DQ105)</f>
        <v>70</v>
      </c>
      <c r="S3152" s="944"/>
      <c r="T3152" s="270">
        <f>IF('statement of marks'!DR105="","",'statement of marks'!DR105)</f>
        <v>30</v>
      </c>
      <c r="U3152" s="277">
        <f>IF('statement of marks'!DS105="","",'statement of marks'!DS105)</f>
        <v>100</v>
      </c>
      <c r="V3152" s="279">
        <f>IF('statement of marks'!DT105="","",'statement of marks'!DT105)</f>
        <v>200</v>
      </c>
      <c r="W3152" s="270">
        <f>IF('statement of marks'!DU105="","",'statement of marks'!DU105)</f>
        <v>100</v>
      </c>
      <c r="X3152" s="271" t="str">
        <f>IF('statement of marks'!DV105="","",'statement of marks'!DV105)</f>
        <v>A</v>
      </c>
    </row>
    <row r="3153" spans="1:24" ht="15" customHeight="1">
      <c r="A3153" s="283"/>
      <c r="B3153" s="774" t="str">
        <f>IF('statement of marks'!$DY$3="","",'statement of marks'!$DY$3)</f>
        <v>SOCIAL STUDIES</v>
      </c>
      <c r="C3153" s="784"/>
      <c r="D3153" s="270">
        <f>IF('statement of marks'!DY105="","",'statement of marks'!DY105)</f>
        <v>5</v>
      </c>
      <c r="E3153" s="270">
        <f>IF('statement of marks'!DZ105="","",'statement of marks'!DZ105)</f>
        <v>5</v>
      </c>
      <c r="F3153" s="277">
        <f>IF('statement of marks'!EA105="","",'statement of marks'!EA105)</f>
        <v>10</v>
      </c>
      <c r="G3153" s="270">
        <f>IF('statement of marks'!EB105="","",'statement of marks'!EB105)</f>
        <v>5</v>
      </c>
      <c r="H3153" s="270">
        <f>IF('statement of marks'!EC105="","",'statement of marks'!EC105)</f>
        <v>5</v>
      </c>
      <c r="I3153" s="277">
        <f>IF('statement of marks'!ED105="","",'statement of marks'!ED105)</f>
        <v>10</v>
      </c>
      <c r="J3153" s="270">
        <f>IF('statement of marks'!EE105="","",'statement of marks'!EE105)</f>
        <v>5</v>
      </c>
      <c r="K3153" s="270">
        <f>IF('statement of marks'!EF105="","",'statement of marks'!EF105)</f>
        <v>5</v>
      </c>
      <c r="L3153" s="277">
        <f>IF('statement of marks'!EG105="","",'statement of marks'!EG105)</f>
        <v>10</v>
      </c>
      <c r="M3153" s="270">
        <f>IF('statement of marks'!EI105="","",'statement of marks'!EI105)</f>
        <v>50</v>
      </c>
      <c r="N3153" s="944"/>
      <c r="O3153" s="270">
        <f>IF('statement of marks'!EJ105="","",'statement of marks'!EJ105)</f>
        <v>20</v>
      </c>
      <c r="P3153" s="277">
        <f>IF('statement of marks'!EK105="","",'statement of marks'!EK105)</f>
        <v>70</v>
      </c>
      <c r="Q3153" s="278">
        <f>IF('statement of marks'!EL105="","",'statement of marks'!EL105)</f>
        <v>100</v>
      </c>
      <c r="R3153" s="270">
        <f>IF('statement of marks'!EM105="","",'statement of marks'!EM105)</f>
        <v>70</v>
      </c>
      <c r="S3153" s="944"/>
      <c r="T3153" s="270">
        <f>IF('statement of marks'!EN105="","",'statement of marks'!EN105)</f>
        <v>30</v>
      </c>
      <c r="U3153" s="277">
        <f>IF('statement of marks'!EO105="","",'statement of marks'!EO105)</f>
        <v>100</v>
      </c>
      <c r="V3153" s="279">
        <f>IF('statement of marks'!EP105="","",'statement of marks'!EP105)</f>
        <v>200</v>
      </c>
      <c r="W3153" s="270">
        <f>IF('statement of marks'!EQ105="","",'statement of marks'!EQ105)</f>
        <v>100</v>
      </c>
      <c r="X3153" s="271" t="str">
        <f>IF('statement of marks'!ER105="","",'statement of marks'!ER105)</f>
        <v>A</v>
      </c>
    </row>
    <row r="3154" spans="1:24" ht="15" customHeight="1">
      <c r="A3154" s="283"/>
      <c r="B3154" s="774" t="s">
        <v>173</v>
      </c>
      <c r="C3154" s="784"/>
      <c r="D3154" s="792" t="s">
        <v>168</v>
      </c>
      <c r="E3154" s="792"/>
      <c r="F3154" s="792"/>
      <c r="G3154" s="792" t="s">
        <v>169</v>
      </c>
      <c r="H3154" s="792"/>
      <c r="I3154" s="792"/>
      <c r="J3154" s="792" t="s">
        <v>178</v>
      </c>
      <c r="K3154" s="792"/>
      <c r="L3154" s="792"/>
      <c r="M3154" s="792" t="s">
        <v>170</v>
      </c>
      <c r="N3154" s="792"/>
      <c r="O3154" s="792"/>
      <c r="P3154" s="792"/>
      <c r="Q3154" s="792" t="s">
        <v>223</v>
      </c>
      <c r="R3154" s="792"/>
      <c r="S3154" s="792"/>
      <c r="T3154" s="792"/>
      <c r="U3154" s="280"/>
      <c r="V3154" s="792" t="s">
        <v>218</v>
      </c>
      <c r="W3154" s="792"/>
      <c r="X3154" s="827"/>
    </row>
    <row r="3155" spans="1:24" ht="15" customHeight="1">
      <c r="A3155" s="284"/>
      <c r="B3155" s="828" t="s">
        <v>167</v>
      </c>
      <c r="C3155" s="829"/>
      <c r="D3155" s="830">
        <f>IF('statement of marks'!EU$6="","",'statement of marks'!EU$6)</f>
        <v>20</v>
      </c>
      <c r="E3155" s="830"/>
      <c r="F3155" s="830"/>
      <c r="G3155" s="830">
        <f>IF('statement of marks'!EV$6="","",'statement of marks'!EV$6)</f>
        <v>20</v>
      </c>
      <c r="H3155" s="830"/>
      <c r="I3155" s="830"/>
      <c r="J3155" s="830">
        <f>IF('statement of marks'!EX$6="","",'statement of marks'!EX$6)</f>
        <v>20</v>
      </c>
      <c r="K3155" s="830"/>
      <c r="L3155" s="830"/>
      <c r="M3155" s="830">
        <f>IF('statement of marks'!EW$6="","",'statement of marks'!EW$6)</f>
        <v>20</v>
      </c>
      <c r="N3155" s="830"/>
      <c r="O3155" s="830"/>
      <c r="P3155" s="830"/>
      <c r="Q3155" s="830">
        <f>IF('statement of marks'!EY$6="","",'statement of marks'!EY$6)</f>
        <v>20</v>
      </c>
      <c r="R3155" s="830"/>
      <c r="S3155" s="830"/>
      <c r="T3155" s="830"/>
      <c r="U3155" s="289"/>
      <c r="V3155" s="272">
        <f>IF('statement of marks'!EZ$6="","",'statement of marks'!EZ$6)</f>
        <v>100</v>
      </c>
      <c r="W3155" s="272" t="s">
        <v>222</v>
      </c>
      <c r="X3155" s="276" t="s">
        <v>69</v>
      </c>
    </row>
    <row r="3156" spans="1:24" ht="15" customHeight="1">
      <c r="A3156" s="283"/>
      <c r="B3156" s="774" t="str">
        <f>IF('statement of marks'!$EU$3="","",'statement of marks'!$EU$3)</f>
        <v>WORK EXPERIENCE</v>
      </c>
      <c r="C3156" s="784"/>
      <c r="D3156" s="783">
        <f>IF('statement of marks'!EU105="","",'statement of marks'!EU105)</f>
        <v>20</v>
      </c>
      <c r="E3156" s="783"/>
      <c r="F3156" s="783"/>
      <c r="G3156" s="783">
        <f>IF('statement of marks'!EV105="","",'statement of marks'!EV105)</f>
        <v>20</v>
      </c>
      <c r="H3156" s="783"/>
      <c r="I3156" s="783"/>
      <c r="J3156" s="783">
        <f>IF('statement of marks'!EX105="","",'statement of marks'!EX105)</f>
        <v>20</v>
      </c>
      <c r="K3156" s="783"/>
      <c r="L3156" s="783"/>
      <c r="M3156" s="783">
        <f>IF('statement of marks'!EW105="","",'statement of marks'!EW105)</f>
        <v>20</v>
      </c>
      <c r="N3156" s="783"/>
      <c r="O3156" s="783"/>
      <c r="P3156" s="783"/>
      <c r="Q3156" s="783">
        <f>IF('statement of marks'!EY105="","",'statement of marks'!EY105)</f>
        <v>20</v>
      </c>
      <c r="R3156" s="783"/>
      <c r="S3156" s="783"/>
      <c r="T3156" s="783"/>
      <c r="U3156" s="280"/>
      <c r="V3156" s="280">
        <f>IF('statement of marks'!EZ105="","",'statement of marks'!EZ105)</f>
        <v>100</v>
      </c>
      <c r="W3156" s="280">
        <f>IF('statement of marks'!FA105="","",'statement of marks'!FA105)</f>
        <v>100</v>
      </c>
      <c r="X3156" s="281" t="str">
        <f>IF('statement of marks'!FB105="","",'statement of marks'!FB105)</f>
        <v>A</v>
      </c>
    </row>
    <row r="3157" spans="1:24" ht="15" customHeight="1">
      <c r="A3157" s="283"/>
      <c r="B3157" s="774" t="str">
        <f>IF('statement of marks'!$FE$3="","",'statement of marks'!$FE$3)</f>
        <v>ART EDUCATION</v>
      </c>
      <c r="C3157" s="784"/>
      <c r="D3157" s="783">
        <f>IF('statement of marks'!FE105="","",'statement of marks'!FE105)</f>
        <v>20</v>
      </c>
      <c r="E3157" s="783"/>
      <c r="F3157" s="783"/>
      <c r="G3157" s="783">
        <f>IF('statement of marks'!FF105="","",'statement of marks'!FF105)</f>
        <v>20</v>
      </c>
      <c r="H3157" s="783"/>
      <c r="I3157" s="783"/>
      <c r="J3157" s="783">
        <f>IF('statement of marks'!FH105="","",'statement of marks'!FH105)</f>
        <v>20</v>
      </c>
      <c r="K3157" s="783"/>
      <c r="L3157" s="783"/>
      <c r="M3157" s="783">
        <f>IF('statement of marks'!FG105="","",'statement of marks'!FG105)</f>
        <v>20</v>
      </c>
      <c r="N3157" s="783"/>
      <c r="O3157" s="783"/>
      <c r="P3157" s="783"/>
      <c r="Q3157" s="783">
        <f>IF('statement of marks'!FI105="","",'statement of marks'!FI105)</f>
        <v>20</v>
      </c>
      <c r="R3157" s="783"/>
      <c r="S3157" s="783"/>
      <c r="T3157" s="783"/>
      <c r="U3157" s="280"/>
      <c r="V3157" s="280">
        <f>IF('statement of marks'!FJ105="","",'statement of marks'!FJ105)</f>
        <v>100</v>
      </c>
      <c r="W3157" s="280">
        <f>IF('statement of marks'!FK105="","",'statement of marks'!FK105)</f>
        <v>100</v>
      </c>
      <c r="X3157" s="281" t="str">
        <f>IF('statement of marks'!FL105="","",'statement of marks'!FL105)</f>
        <v>A</v>
      </c>
    </row>
    <row r="3158" spans="1:24" ht="15" customHeight="1">
      <c r="A3158" s="283"/>
      <c r="B3158" s="774" t="str">
        <f>IF('statement of marks'!$FO$3="","",'statement of marks'!$FO$3)</f>
        <v>PHYSICIAL EDUCATION</v>
      </c>
      <c r="C3158" s="784"/>
      <c r="D3158" s="783">
        <f>IF('statement of marks'!FO105="","",'statement of marks'!FO105)</f>
        <v>20</v>
      </c>
      <c r="E3158" s="783"/>
      <c r="F3158" s="783"/>
      <c r="G3158" s="783">
        <f>IF('statement of marks'!FP105="","",'statement of marks'!FP105)</f>
        <v>20</v>
      </c>
      <c r="H3158" s="783"/>
      <c r="I3158" s="783"/>
      <c r="J3158" s="783">
        <f>IF('statement of marks'!FR105="","",'statement of marks'!FR105)</f>
        <v>20</v>
      </c>
      <c r="K3158" s="783"/>
      <c r="L3158" s="783"/>
      <c r="M3158" s="783">
        <f>IF('statement of marks'!FQ105="","",'statement of marks'!FQ105)</f>
        <v>20</v>
      </c>
      <c r="N3158" s="783"/>
      <c r="O3158" s="783"/>
      <c r="P3158" s="783"/>
      <c r="Q3158" s="783">
        <f>IF('statement of marks'!FS105="","",'statement of marks'!FS105)</f>
        <v>20</v>
      </c>
      <c r="R3158" s="783"/>
      <c r="S3158" s="783"/>
      <c r="T3158" s="783"/>
      <c r="U3158" s="280"/>
      <c r="V3158" s="280">
        <f>IF('statement of marks'!FT105="","",'statement of marks'!FT105)</f>
        <v>100</v>
      </c>
      <c r="W3158" s="280">
        <f>IF('statement of marks'!FU105="","",'statement of marks'!FU105)</f>
        <v>100</v>
      </c>
      <c r="X3158" s="281" t="str">
        <f>IF('statement of marks'!FV105="","",'statement of marks'!FV105)</f>
        <v>A</v>
      </c>
    </row>
    <row r="3159" spans="1:24" ht="15" customHeight="1">
      <c r="A3159" s="283"/>
      <c r="B3159" s="771" t="s">
        <v>174</v>
      </c>
      <c r="C3159" s="774"/>
      <c r="D3159" s="792" t="str">
        <f>details!$DZ$3</f>
        <v>AUGUST</v>
      </c>
      <c r="E3159" s="792"/>
      <c r="F3159" s="792"/>
      <c r="G3159" s="792" t="str">
        <f>details!$ED$3</f>
        <v>OCTOBER</v>
      </c>
      <c r="H3159" s="792"/>
      <c r="I3159" s="792"/>
      <c r="J3159" s="792" t="str">
        <f>details!$EL$3</f>
        <v>FEBURARY</v>
      </c>
      <c r="K3159" s="792"/>
      <c r="L3159" s="792"/>
      <c r="M3159" s="792" t="str">
        <f>details!$EH$3</f>
        <v>DECEMBER</v>
      </c>
      <c r="N3159" s="792"/>
      <c r="O3159" s="792"/>
      <c r="P3159" s="792"/>
      <c r="Q3159" s="792" t="str">
        <f>details!$EP$3</f>
        <v>GRAND TOAL</v>
      </c>
      <c r="R3159" s="792"/>
      <c r="S3159" s="792"/>
      <c r="T3159" s="792"/>
      <c r="U3159" s="759" t="s">
        <v>119</v>
      </c>
      <c r="V3159" s="760"/>
      <c r="W3159" s="760"/>
      <c r="X3159" s="761"/>
    </row>
    <row r="3160" spans="1:24" ht="15" customHeight="1">
      <c r="A3160" s="283"/>
      <c r="B3160" s="774" t="s">
        <v>176</v>
      </c>
      <c r="C3160" s="784"/>
      <c r="D3160" s="826" t="str">
        <f>IF(details!EA105="","",details!EA105)</f>
        <v/>
      </c>
      <c r="E3160" s="826"/>
      <c r="F3160" s="826"/>
      <c r="G3160" s="826" t="str">
        <f>IF(details!EE105="","",details!EE105)</f>
        <v/>
      </c>
      <c r="H3160" s="826"/>
      <c r="I3160" s="826"/>
      <c r="J3160" s="826" t="str">
        <f>IF(details!EM105="","",details!EM105)</f>
        <v/>
      </c>
      <c r="K3160" s="826"/>
      <c r="L3160" s="826"/>
      <c r="M3160" s="826" t="str">
        <f>IF(details!EI105="","",details!EI105)</f>
        <v/>
      </c>
      <c r="N3160" s="826"/>
      <c r="O3160" s="826"/>
      <c r="P3160" s="826"/>
      <c r="Q3160" s="826" t="str">
        <f>IF(details!EQ105="","",details!EQ105)</f>
        <v/>
      </c>
      <c r="R3160" s="826"/>
      <c r="S3160" s="826"/>
      <c r="T3160" s="826"/>
      <c r="U3160" s="762">
        <f>'statement of marks'!$HL$108</f>
        <v>45046</v>
      </c>
      <c r="V3160" s="763"/>
      <c r="W3160" s="763"/>
      <c r="X3160" s="764"/>
    </row>
    <row r="3161" spans="1:24" ht="15" customHeight="1">
      <c r="A3161" s="283"/>
      <c r="B3161" s="823" t="s">
        <v>175</v>
      </c>
      <c r="C3161" s="824"/>
      <c r="D3161" s="825" t="str">
        <f>IF(details!DZ105="","",details!DZ105)</f>
        <v/>
      </c>
      <c r="E3161" s="825"/>
      <c r="F3161" s="825"/>
      <c r="G3161" s="825" t="str">
        <f>IF(details!ED105="","",details!ED105)</f>
        <v/>
      </c>
      <c r="H3161" s="825"/>
      <c r="I3161" s="825"/>
      <c r="J3161" s="825" t="str">
        <f>IF(details!EL105="","",details!EL105)</f>
        <v/>
      </c>
      <c r="K3161" s="825"/>
      <c r="L3161" s="825"/>
      <c r="M3161" s="825" t="str">
        <f>IF(details!EH105="","",details!EH105)</f>
        <v/>
      </c>
      <c r="N3161" s="825"/>
      <c r="O3161" s="825"/>
      <c r="P3161" s="825"/>
      <c r="Q3161" s="825" t="str">
        <f>IF(details!EP105="","",details!EP105)</f>
        <v/>
      </c>
      <c r="R3161" s="825"/>
      <c r="S3161" s="825"/>
      <c r="T3161" s="825"/>
      <c r="U3161" s="759"/>
      <c r="V3161" s="760"/>
      <c r="W3161" s="760"/>
      <c r="X3161" s="761"/>
    </row>
    <row r="3162" spans="1:24" ht="15" customHeight="1">
      <c r="A3162" s="816"/>
      <c r="B3162" s="818" t="s">
        <v>235</v>
      </c>
      <c r="C3162" s="819"/>
      <c r="D3162" s="813" t="s">
        <v>190</v>
      </c>
      <c r="E3162" s="813"/>
      <c r="F3162" s="813"/>
      <c r="G3162" s="813" t="s">
        <v>191</v>
      </c>
      <c r="H3162" s="813"/>
      <c r="I3162" s="813"/>
      <c r="J3162" s="813" t="s">
        <v>148</v>
      </c>
      <c r="K3162" s="813"/>
      <c r="L3162" s="813"/>
      <c r="M3162" s="813" t="s">
        <v>224</v>
      </c>
      <c r="N3162" s="813"/>
      <c r="O3162" s="813"/>
      <c r="P3162" s="813"/>
      <c r="Q3162" s="822" t="s">
        <v>196</v>
      </c>
      <c r="R3162" s="822"/>
      <c r="S3162" s="822"/>
      <c r="T3162" s="822"/>
      <c r="U3162" s="813" t="s">
        <v>233</v>
      </c>
      <c r="V3162" s="813"/>
      <c r="W3162" s="813"/>
      <c r="X3162" s="815"/>
    </row>
    <row r="3163" spans="1:24" ht="15" customHeight="1">
      <c r="A3163" s="817"/>
      <c r="B3163" s="820"/>
      <c r="C3163" s="821"/>
      <c r="D3163" s="813">
        <f>'statement of marks'!HJ105</f>
        <v>1200</v>
      </c>
      <c r="E3163" s="813"/>
      <c r="F3163" s="813"/>
      <c r="G3163" s="813">
        <f>'statement of marks'!HK105</f>
        <v>1020</v>
      </c>
      <c r="H3163" s="813"/>
      <c r="I3163" s="813"/>
      <c r="J3163" s="814">
        <f>'statement of marks'!HL105</f>
        <v>85</v>
      </c>
      <c r="K3163" s="814"/>
      <c r="L3163" s="814"/>
      <c r="M3163" s="813" t="str">
        <f>'statement of marks'!HO105</f>
        <v>B</v>
      </c>
      <c r="N3163" s="813"/>
      <c r="O3163" s="813"/>
      <c r="P3163" s="813"/>
      <c r="Q3163" s="813">
        <f>'statement of marks'!HN105</f>
        <v>11.999999999999986</v>
      </c>
      <c r="R3163" s="813"/>
      <c r="S3163" s="813"/>
      <c r="T3163" s="813"/>
      <c r="U3163" s="813" t="str">
        <f>'statement of marks'!HI105</f>
        <v>PASSED</v>
      </c>
      <c r="V3163" s="813"/>
      <c r="W3163" s="813"/>
      <c r="X3163" s="815"/>
    </row>
    <row r="3164" spans="1:24" ht="15" customHeight="1">
      <c r="A3164" s="283"/>
      <c r="B3164" s="811" t="s">
        <v>177</v>
      </c>
      <c r="C3164" s="812"/>
      <c r="D3164" s="792"/>
      <c r="E3164" s="792"/>
      <c r="F3164" s="792"/>
      <c r="G3164" s="792"/>
      <c r="H3164" s="792"/>
      <c r="I3164" s="792"/>
      <c r="J3164" s="792"/>
      <c r="K3164" s="792"/>
      <c r="L3164" s="792"/>
      <c r="M3164" s="792"/>
      <c r="N3164" s="792"/>
      <c r="O3164" s="792"/>
      <c r="P3164" s="792"/>
      <c r="Q3164" s="792"/>
      <c r="R3164" s="792"/>
      <c r="S3164" s="792"/>
      <c r="T3164" s="792"/>
      <c r="U3164" s="793"/>
      <c r="V3164" s="794"/>
      <c r="W3164" s="794"/>
      <c r="X3164" s="804"/>
    </row>
    <row r="3165" spans="1:24" ht="15" customHeight="1">
      <c r="A3165" s="283"/>
      <c r="B3165" s="809" t="s">
        <v>162</v>
      </c>
      <c r="C3165" s="810"/>
      <c r="D3165" s="792"/>
      <c r="E3165" s="792"/>
      <c r="F3165" s="792"/>
      <c r="G3165" s="792"/>
      <c r="H3165" s="792"/>
      <c r="I3165" s="792"/>
      <c r="J3165" s="792"/>
      <c r="K3165" s="792"/>
      <c r="L3165" s="792"/>
      <c r="M3165" s="792"/>
      <c r="N3165" s="792"/>
      <c r="O3165" s="792"/>
      <c r="P3165" s="792"/>
      <c r="Q3165" s="792"/>
      <c r="R3165" s="792"/>
      <c r="S3165" s="792"/>
      <c r="T3165" s="792"/>
      <c r="U3165" s="796"/>
      <c r="V3165" s="797"/>
      <c r="W3165" s="797"/>
      <c r="X3165" s="805"/>
    </row>
    <row r="3166" spans="1:24" ht="15" customHeight="1">
      <c r="A3166" s="283"/>
      <c r="B3166" s="811" t="s">
        <v>163</v>
      </c>
      <c r="C3166" s="812"/>
      <c r="D3166" s="792"/>
      <c r="E3166" s="792"/>
      <c r="F3166" s="792"/>
      <c r="G3166" s="792"/>
      <c r="H3166" s="792"/>
      <c r="I3166" s="792"/>
      <c r="J3166" s="792"/>
      <c r="K3166" s="792"/>
      <c r="L3166" s="792"/>
      <c r="M3166" s="792"/>
      <c r="N3166" s="792"/>
      <c r="O3166" s="792"/>
      <c r="P3166" s="792"/>
      <c r="Q3166" s="793" t="s">
        <v>225</v>
      </c>
      <c r="R3166" s="794"/>
      <c r="S3166" s="794"/>
      <c r="T3166" s="795"/>
      <c r="U3166" s="806"/>
      <c r="V3166" s="807"/>
      <c r="W3166" s="807"/>
      <c r="X3166" s="808"/>
    </row>
    <row r="3167" spans="1:24" ht="15" customHeight="1">
      <c r="A3167" s="283"/>
      <c r="B3167" s="802" t="s">
        <v>164</v>
      </c>
      <c r="C3167" s="803"/>
      <c r="D3167" s="792"/>
      <c r="E3167" s="792"/>
      <c r="F3167" s="792"/>
      <c r="G3167" s="792"/>
      <c r="H3167" s="792"/>
      <c r="I3167" s="792"/>
      <c r="J3167" s="792"/>
      <c r="K3167" s="792"/>
      <c r="L3167" s="792"/>
      <c r="M3167" s="792"/>
      <c r="N3167" s="792"/>
      <c r="O3167" s="792"/>
      <c r="P3167" s="792"/>
      <c r="Q3167" s="796"/>
      <c r="R3167" s="797"/>
      <c r="S3167" s="797"/>
      <c r="T3167" s="798"/>
      <c r="U3167" s="785" t="s">
        <v>164</v>
      </c>
      <c r="V3167" s="785"/>
      <c r="W3167" s="785"/>
      <c r="X3167" s="786"/>
    </row>
    <row r="3168" spans="1:24" ht="15" customHeight="1" thickBot="1">
      <c r="A3168" s="282"/>
      <c r="B3168" s="787" t="s">
        <v>226</v>
      </c>
      <c r="C3168" s="788"/>
      <c r="D3168" s="789"/>
      <c r="E3168" s="789"/>
      <c r="F3168" s="789"/>
      <c r="G3168" s="789"/>
      <c r="H3168" s="789"/>
      <c r="I3168" s="789"/>
      <c r="J3168" s="789"/>
      <c r="K3168" s="789"/>
      <c r="L3168" s="789"/>
      <c r="M3168" s="789"/>
      <c r="N3168" s="789"/>
      <c r="O3168" s="789"/>
      <c r="P3168" s="789"/>
      <c r="Q3168" s="799"/>
      <c r="R3168" s="800"/>
      <c r="S3168" s="800"/>
      <c r="T3168" s="801"/>
      <c r="U3168" s="790" t="s">
        <v>180</v>
      </c>
      <c r="V3168" s="790"/>
      <c r="W3168" s="790"/>
      <c r="X3168" s="791"/>
    </row>
    <row r="3169" spans="1:24" ht="15" customHeight="1">
      <c r="A3169" s="285"/>
      <c r="B3169" s="765" t="s">
        <v>179</v>
      </c>
      <c r="C3169" s="766"/>
      <c r="D3169" s="766"/>
      <c r="E3169" s="766"/>
      <c r="F3169" s="766"/>
      <c r="G3169" s="766"/>
      <c r="H3169" s="766"/>
      <c r="I3169" s="766"/>
      <c r="J3169" s="766"/>
      <c r="K3169" s="766"/>
      <c r="L3169" s="766"/>
      <c r="M3169" s="766"/>
      <c r="N3169" s="766"/>
      <c r="O3169" s="766"/>
      <c r="P3169" s="766"/>
      <c r="Q3169" s="766"/>
      <c r="R3169" s="766"/>
      <c r="S3169" s="766"/>
      <c r="T3169" s="766"/>
      <c r="U3169" s="766"/>
      <c r="V3169" s="766"/>
      <c r="W3169" s="766"/>
      <c r="X3169" s="767"/>
    </row>
    <row r="3170" spans="1:24" ht="15" customHeight="1">
      <c r="A3170" s="283"/>
      <c r="B3170" s="768" t="str">
        <f>IF('statement of marks'!$A$1="","",'statement of marks'!$A$1)</f>
        <v>GOVT. HR. SEC. SCHOOL, MARJEEVI, NIMBAHERA</v>
      </c>
      <c r="C3170" s="769"/>
      <c r="D3170" s="769"/>
      <c r="E3170" s="769"/>
      <c r="F3170" s="769"/>
      <c r="G3170" s="769"/>
      <c r="H3170" s="769"/>
      <c r="I3170" s="769"/>
      <c r="J3170" s="769"/>
      <c r="K3170" s="769"/>
      <c r="L3170" s="769"/>
      <c r="M3170" s="769"/>
      <c r="N3170" s="769"/>
      <c r="O3170" s="769"/>
      <c r="P3170" s="769"/>
      <c r="Q3170" s="769"/>
      <c r="R3170" s="769"/>
      <c r="S3170" s="769"/>
      <c r="T3170" s="769"/>
      <c r="U3170" s="769"/>
      <c r="V3170" s="769"/>
      <c r="W3170" s="769"/>
      <c r="X3170" s="770"/>
    </row>
    <row r="3171" spans="1:24" ht="15" customHeight="1">
      <c r="A3171" s="283"/>
      <c r="B3171" s="771" t="s">
        <v>118</v>
      </c>
      <c r="C3171" s="771"/>
      <c r="D3171" s="771" t="str">
        <f>IF('statement of marks'!$H$3="","",'statement of marks'!$H$3)</f>
        <v>2022-23</v>
      </c>
      <c r="E3171" s="771"/>
      <c r="F3171" s="771"/>
      <c r="G3171" s="771"/>
      <c r="H3171" s="771"/>
      <c r="I3171" s="771"/>
      <c r="J3171" s="771"/>
      <c r="K3171" s="771"/>
      <c r="L3171" s="771"/>
      <c r="M3171" s="771"/>
      <c r="N3171" s="771"/>
      <c r="O3171" s="771"/>
      <c r="P3171" s="771"/>
      <c r="Q3171" s="771"/>
      <c r="R3171" s="771"/>
      <c r="S3171" s="771"/>
      <c r="T3171" s="771"/>
      <c r="U3171" s="771"/>
      <c r="V3171" s="771"/>
      <c r="W3171" s="771"/>
      <c r="X3171" s="772"/>
    </row>
    <row r="3172" spans="1:24" ht="15" customHeight="1">
      <c r="A3172" s="283"/>
      <c r="B3172" s="771" t="s">
        <v>158</v>
      </c>
      <c r="C3172" s="771"/>
      <c r="D3172" s="771" t="str">
        <f>IF('statement of marks'!I106="","",'statement of marks'!I106)</f>
        <v>A100</v>
      </c>
      <c r="E3172" s="771"/>
      <c r="F3172" s="771"/>
      <c r="G3172" s="771"/>
      <c r="H3172" s="771"/>
      <c r="I3172" s="771"/>
      <c r="J3172" s="771"/>
      <c r="K3172" s="771"/>
      <c r="L3172" s="771"/>
      <c r="M3172" s="771"/>
      <c r="N3172" s="771"/>
      <c r="O3172" s="771"/>
      <c r="P3172" s="771"/>
      <c r="Q3172" s="771"/>
      <c r="R3172" s="771"/>
      <c r="S3172" s="771"/>
      <c r="T3172" s="771"/>
      <c r="U3172" s="771"/>
      <c r="V3172" s="771"/>
      <c r="W3172" s="771"/>
      <c r="X3172" s="772"/>
    </row>
    <row r="3173" spans="1:24" ht="15" customHeight="1">
      <c r="A3173" s="283"/>
      <c r="B3173" s="771" t="s">
        <v>20</v>
      </c>
      <c r="C3173" s="771"/>
      <c r="D3173" s="771" t="str">
        <f>IF('statement of marks'!J106="","",'statement of marks'!J106)</f>
        <v>B100</v>
      </c>
      <c r="E3173" s="771"/>
      <c r="F3173" s="771"/>
      <c r="G3173" s="771"/>
      <c r="H3173" s="771"/>
      <c r="I3173" s="771"/>
      <c r="J3173" s="771"/>
      <c r="K3173" s="771"/>
      <c r="L3173" s="771"/>
      <c r="M3173" s="771"/>
      <c r="N3173" s="771"/>
      <c r="O3173" s="771"/>
      <c r="P3173" s="771"/>
      <c r="Q3173" s="771"/>
      <c r="R3173" s="771"/>
      <c r="S3173" s="771"/>
      <c r="T3173" s="771"/>
      <c r="U3173" s="771"/>
      <c r="V3173" s="771"/>
      <c r="W3173" s="771"/>
      <c r="X3173" s="772"/>
    </row>
    <row r="3174" spans="1:24" ht="15" customHeight="1">
      <c r="A3174" s="283"/>
      <c r="B3174" s="773" t="s">
        <v>21</v>
      </c>
      <c r="C3174" s="773"/>
      <c r="D3174" s="773" t="str">
        <f>IF('statement of marks'!K106="","",'statement of marks'!K106)</f>
        <v>C100</v>
      </c>
      <c r="E3174" s="773"/>
      <c r="F3174" s="773"/>
      <c r="G3174" s="771"/>
      <c r="H3174" s="771"/>
      <c r="I3174" s="771"/>
      <c r="J3174" s="771"/>
      <c r="K3174" s="771"/>
      <c r="L3174" s="771"/>
      <c r="M3174" s="771"/>
      <c r="N3174" s="771"/>
      <c r="O3174" s="771"/>
      <c r="P3174" s="771"/>
      <c r="Q3174" s="771"/>
      <c r="R3174" s="771"/>
      <c r="S3174" s="771"/>
      <c r="T3174" s="771"/>
      <c r="U3174" s="771"/>
      <c r="V3174" s="771"/>
      <c r="W3174" s="771"/>
      <c r="X3174" s="772"/>
    </row>
    <row r="3175" spans="1:24" ht="15" customHeight="1">
      <c r="A3175" s="283"/>
      <c r="B3175" s="771" t="s">
        <v>159</v>
      </c>
      <c r="C3175" s="771"/>
      <c r="D3175" s="771" t="str">
        <f>IF('statement of marks'!$G$3="","",'statement of marks'!$G$3)</f>
        <v>6 A</v>
      </c>
      <c r="E3175" s="771"/>
      <c r="F3175" s="774"/>
      <c r="G3175" s="775" t="s">
        <v>160</v>
      </c>
      <c r="H3175" s="775"/>
      <c r="I3175" s="775"/>
      <c r="J3175" s="775">
        <f>IF('statement of marks'!D106="","",'statement of marks'!D106)</f>
        <v>900</v>
      </c>
      <c r="K3175" s="775"/>
      <c r="L3175" s="775"/>
      <c r="M3175" s="776" t="s">
        <v>79</v>
      </c>
      <c r="N3175" s="938"/>
      <c r="O3175" s="775"/>
      <c r="P3175" s="775"/>
      <c r="Q3175" s="775" t="str">
        <f>IF('statement of marks'!F106="","",'statement of marks'!F106)</f>
        <v/>
      </c>
      <c r="R3175" s="775"/>
      <c r="S3175" s="775"/>
      <c r="T3175" s="777"/>
      <c r="U3175" s="778" t="str">
        <f>IF('statement of marks'!$I$3="","",'statement of marks'!$I$3)</f>
        <v>SCHOOL DISE CODE</v>
      </c>
      <c r="V3175" s="779"/>
      <c r="W3175" s="779"/>
      <c r="X3175" s="780"/>
    </row>
    <row r="3176" spans="1:24" ht="15" customHeight="1">
      <c r="A3176" s="283"/>
      <c r="B3176" s="263" t="s">
        <v>172</v>
      </c>
      <c r="C3176" s="264"/>
      <c r="D3176" s="781" t="str">
        <f>IF('statement of marks'!G106="","",'statement of marks'!G106)</f>
        <v/>
      </c>
      <c r="E3176" s="782"/>
      <c r="F3176" s="782"/>
      <c r="G3176" s="834" t="str">
        <f>IF('statement of marks'!H106="","",'statement of marks'!H106)</f>
        <v/>
      </c>
      <c r="H3176" s="834"/>
      <c r="I3176" s="834"/>
      <c r="J3176" s="834"/>
      <c r="K3176" s="834"/>
      <c r="L3176" s="834"/>
      <c r="M3176" s="834"/>
      <c r="N3176" s="834"/>
      <c r="O3176" s="834"/>
      <c r="P3176" s="834"/>
      <c r="Q3176" s="834"/>
      <c r="R3176" s="834"/>
      <c r="S3176" s="834"/>
      <c r="T3176" s="835"/>
      <c r="U3176" s="774" t="str">
        <f>IF('statement of marks'!$J$3="","",'statement of marks'!$J$3)</f>
        <v>08291009401</v>
      </c>
      <c r="V3176" s="784"/>
      <c r="W3176" s="784"/>
      <c r="X3176" s="836"/>
    </row>
    <row r="3177" spans="1:24" ht="15" customHeight="1">
      <c r="A3177" s="283"/>
      <c r="B3177" s="265" t="s">
        <v>161</v>
      </c>
      <c r="C3177" s="266" t="s">
        <v>166</v>
      </c>
      <c r="D3177" s="837" t="s">
        <v>168</v>
      </c>
      <c r="E3177" s="837"/>
      <c r="F3177" s="837"/>
      <c r="G3177" s="837" t="s">
        <v>169</v>
      </c>
      <c r="H3177" s="837"/>
      <c r="I3177" s="837"/>
      <c r="J3177" s="837" t="s">
        <v>170</v>
      </c>
      <c r="K3177" s="837"/>
      <c r="L3177" s="837"/>
      <c r="M3177" s="838" t="s">
        <v>171</v>
      </c>
      <c r="N3177" s="838"/>
      <c r="O3177" s="838"/>
      <c r="P3177" s="838"/>
      <c r="Q3177" s="839" t="s">
        <v>217</v>
      </c>
      <c r="R3177" s="841" t="s">
        <v>91</v>
      </c>
      <c r="S3177" s="841"/>
      <c r="T3177" s="841"/>
      <c r="U3177" s="842"/>
      <c r="V3177" s="783" t="s">
        <v>218</v>
      </c>
      <c r="W3177" s="783"/>
      <c r="X3177" s="831"/>
    </row>
    <row r="3178" spans="1:24" ht="15" customHeight="1">
      <c r="A3178" s="283"/>
      <c r="B3178" s="265"/>
      <c r="C3178" s="266"/>
      <c r="D3178" s="267" t="s">
        <v>219</v>
      </c>
      <c r="E3178" s="267" t="s">
        <v>220</v>
      </c>
      <c r="F3178" s="268" t="s">
        <v>221</v>
      </c>
      <c r="G3178" s="267" t="s">
        <v>219</v>
      </c>
      <c r="H3178" s="267" t="s">
        <v>220</v>
      </c>
      <c r="I3178" s="268" t="s">
        <v>221</v>
      </c>
      <c r="J3178" s="267" t="s">
        <v>219</v>
      </c>
      <c r="K3178" s="267" t="s">
        <v>220</v>
      </c>
      <c r="L3178" s="268" t="s">
        <v>221</v>
      </c>
      <c r="M3178" s="267" t="s">
        <v>219</v>
      </c>
      <c r="N3178" s="943" t="s">
        <v>332</v>
      </c>
      <c r="O3178" s="267" t="s">
        <v>220</v>
      </c>
      <c r="P3178" s="268" t="s">
        <v>221</v>
      </c>
      <c r="Q3178" s="840"/>
      <c r="R3178" s="267" t="s">
        <v>219</v>
      </c>
      <c r="S3178" s="943" t="s">
        <v>332</v>
      </c>
      <c r="T3178" s="267" t="s">
        <v>220</v>
      </c>
      <c r="U3178" s="268" t="s">
        <v>221</v>
      </c>
      <c r="V3178" s="269" t="s">
        <v>26</v>
      </c>
      <c r="W3178" s="270" t="s">
        <v>222</v>
      </c>
      <c r="X3178" s="271" t="s">
        <v>69</v>
      </c>
    </row>
    <row r="3179" spans="1:24" ht="15" customHeight="1">
      <c r="A3179" s="284"/>
      <c r="B3179" s="832" t="s">
        <v>167</v>
      </c>
      <c r="C3179" s="833"/>
      <c r="D3179" s="272">
        <f>IF('statement of marks'!L$6="","",'statement of marks'!L$6)</f>
        <v>5</v>
      </c>
      <c r="E3179" s="272">
        <f>IF('statement of marks'!M$6="","",'statement of marks'!M$6)</f>
        <v>5</v>
      </c>
      <c r="F3179" s="273">
        <f>IF('statement of marks'!N$6="","",'statement of marks'!N$6)</f>
        <v>10</v>
      </c>
      <c r="G3179" s="272">
        <f>IF('statement of marks'!O$6="","",'statement of marks'!O$6)</f>
        <v>5</v>
      </c>
      <c r="H3179" s="272">
        <f>IF('statement of marks'!P$6="","",'statement of marks'!P$6)</f>
        <v>5</v>
      </c>
      <c r="I3179" s="273">
        <f>IF('statement of marks'!Q$6="","",'statement of marks'!Q$6)</f>
        <v>10</v>
      </c>
      <c r="J3179" s="272">
        <f>IF('statement of marks'!R$6="","",'statement of marks'!R$6)</f>
        <v>5</v>
      </c>
      <c r="K3179" s="272">
        <f>IF('statement of marks'!S$6="","",'statement of marks'!S$6)</f>
        <v>5</v>
      </c>
      <c r="L3179" s="273">
        <f>IF('statement of marks'!T$6="","",'statement of marks'!T$6)</f>
        <v>10</v>
      </c>
      <c r="M3179" s="272">
        <f>IF('statement of marks'!V$6="","",'statement of marks'!V$6)</f>
        <v>30</v>
      </c>
      <c r="N3179" s="944">
        <f>IF('statement of marks'!W$6="","",'statement of marks'!W$6)</f>
        <v>30</v>
      </c>
      <c r="O3179" s="272">
        <f>IF('statement of marks'!X$6="","",'statement of marks'!X$6)</f>
        <v>10</v>
      </c>
      <c r="P3179" s="273">
        <f>IF('statement of marks'!Y$6="","",'statement of marks'!Y$6)</f>
        <v>70</v>
      </c>
      <c r="Q3179" s="274">
        <f>IF('statement of marks'!Z$6="","",'statement of marks'!Z$6)</f>
        <v>100</v>
      </c>
      <c r="R3179" s="272">
        <f>IF('statement of marks'!AA$6="","",'statement of marks'!AA$6)</f>
        <v>40</v>
      </c>
      <c r="S3179" s="944">
        <f>IF('statement of marks'!AB$6="","",'statement of marks'!AB$6)</f>
        <v>40</v>
      </c>
      <c r="T3179" s="272">
        <f>IF('statement of marks'!AC$6="","",'statement of marks'!AC$6)</f>
        <v>20</v>
      </c>
      <c r="U3179" s="273">
        <f>IF('statement of marks'!AD$6="","",'statement of marks'!AD$6)</f>
        <v>100</v>
      </c>
      <c r="V3179" s="275">
        <f>IF('statement of marks'!AE$6="","",'statement of marks'!AE$6)</f>
        <v>200</v>
      </c>
      <c r="W3179" s="272" t="str">
        <f>IF('statement of marks'!AF$6="","",'statement of marks'!AF$6)</f>
        <v/>
      </c>
      <c r="X3179" s="276" t="str">
        <f>IF('statement of marks'!AG$6="","",'statement of marks'!AG$6)</f>
        <v/>
      </c>
    </row>
    <row r="3180" spans="1:24" ht="15" customHeight="1">
      <c r="A3180" s="283"/>
      <c r="B3180" s="774" t="str">
        <f>IF('statement of marks'!$L$3="","",'statement of marks'!$L$3)</f>
        <v>HINDI</v>
      </c>
      <c r="C3180" s="784"/>
      <c r="D3180" s="270">
        <f>IF('statement of marks'!L106="","",'statement of marks'!L106)</f>
        <v>5</v>
      </c>
      <c r="E3180" s="270">
        <f>IF('statement of marks'!M106="","",'statement of marks'!M106)</f>
        <v>5</v>
      </c>
      <c r="F3180" s="277">
        <f>IF('statement of marks'!N106="","",'statement of marks'!N106)</f>
        <v>10</v>
      </c>
      <c r="G3180" s="270">
        <f>IF('statement of marks'!O106="","",'statement of marks'!O106)</f>
        <v>5</v>
      </c>
      <c r="H3180" s="270">
        <f>IF('statement of marks'!P106="","",'statement of marks'!P106)</f>
        <v>5</v>
      </c>
      <c r="I3180" s="277">
        <f>IF('statement of marks'!Q106="","",'statement of marks'!Q106)</f>
        <v>10</v>
      </c>
      <c r="J3180" s="270">
        <f>IF('statement of marks'!R106="","",'statement of marks'!R106)</f>
        <v>5</v>
      </c>
      <c r="K3180" s="270">
        <f>IF('statement of marks'!S106="","",'statement of marks'!S106)</f>
        <v>5</v>
      </c>
      <c r="L3180" s="277">
        <f>IF('statement of marks'!T106="","",'statement of marks'!T106)</f>
        <v>10</v>
      </c>
      <c r="M3180" s="270">
        <f>IF('statement of marks'!V106="","",'statement of marks'!V106)</f>
        <v>21</v>
      </c>
      <c r="N3180" s="944">
        <f>IF('statement of marks'!W106="","",'statement of marks'!W106)</f>
        <v>21</v>
      </c>
      <c r="O3180" s="270">
        <f>IF('statement of marks'!X106="","",'statement of marks'!X106)</f>
        <v>1</v>
      </c>
      <c r="P3180" s="277">
        <f>IF('statement of marks'!Y106="","",'statement of marks'!Y106)</f>
        <v>43</v>
      </c>
      <c r="Q3180" s="278">
        <f>IF('statement of marks'!Z106="","",'statement of marks'!Z106)</f>
        <v>73</v>
      </c>
      <c r="R3180" s="270">
        <f>IF('statement of marks'!AA106="","",'statement of marks'!AA106)</f>
        <v>21</v>
      </c>
      <c r="S3180" s="944">
        <f>IF('statement of marks'!AB106="","",'statement of marks'!AB106)</f>
        <v>21</v>
      </c>
      <c r="T3180" s="270">
        <f>IF('statement of marks'!AC106="","",'statement of marks'!AC106)</f>
        <v>20</v>
      </c>
      <c r="U3180" s="277">
        <f>IF('statement of marks'!AD106="","",'statement of marks'!AD106)</f>
        <v>62</v>
      </c>
      <c r="V3180" s="279">
        <f>IF('statement of marks'!AE106="","",'statement of marks'!AE106)</f>
        <v>135</v>
      </c>
      <c r="W3180" s="270">
        <f>IF('statement of marks'!AF106="","",'statement of marks'!AF106)</f>
        <v>68</v>
      </c>
      <c r="X3180" s="271" t="str">
        <f>IF('statement of marks'!AG106="","",'statement of marks'!AG106)</f>
        <v>C</v>
      </c>
    </row>
    <row r="3181" spans="1:24" ht="15" customHeight="1">
      <c r="A3181" s="283"/>
      <c r="B3181" s="774" t="str">
        <f>IF('statement of marks'!$AJ$3="","",'statement of marks'!$AJ$3)</f>
        <v>ENGLISH</v>
      </c>
      <c r="C3181" s="784"/>
      <c r="D3181" s="270">
        <f>IF('statement of marks'!AJ106="","",'statement of marks'!AJ106)</f>
        <v>5</v>
      </c>
      <c r="E3181" s="270">
        <f>IF('statement of marks'!AK106="","",'statement of marks'!AK106)</f>
        <v>5</v>
      </c>
      <c r="F3181" s="277">
        <f>IF('statement of marks'!AL106="","",'statement of marks'!AL106)</f>
        <v>10</v>
      </c>
      <c r="G3181" s="270">
        <f>IF('statement of marks'!AM106="","",'statement of marks'!AM106)</f>
        <v>5</v>
      </c>
      <c r="H3181" s="270">
        <f>IF('statement of marks'!AN106="","",'statement of marks'!AN106)</f>
        <v>5</v>
      </c>
      <c r="I3181" s="277">
        <f>IF('statement of marks'!AO106="","",'statement of marks'!AO106)</f>
        <v>10</v>
      </c>
      <c r="J3181" s="270">
        <f>IF('statement of marks'!AP106="","",'statement of marks'!AP106)</f>
        <v>5</v>
      </c>
      <c r="K3181" s="270">
        <f>IF('statement of marks'!AQ106="","",'statement of marks'!AQ106)</f>
        <v>5</v>
      </c>
      <c r="L3181" s="277">
        <f>IF('statement of marks'!AR106="","",'statement of marks'!AR106)</f>
        <v>10</v>
      </c>
      <c r="M3181" s="270">
        <f>IF('statement of marks'!AT106="","",'statement of marks'!AT106)</f>
        <v>21</v>
      </c>
      <c r="N3181" s="944">
        <f>IF('statement of marks'!AU106="","",'statement of marks'!AU106)</f>
        <v>21</v>
      </c>
      <c r="O3181" s="270">
        <f>IF('statement of marks'!AV106="","",'statement of marks'!AV106)</f>
        <v>1</v>
      </c>
      <c r="P3181" s="277">
        <f>IF('statement of marks'!AW106="","",'statement of marks'!AW106)</f>
        <v>43</v>
      </c>
      <c r="Q3181" s="278">
        <f>IF('statement of marks'!AX106="","",'statement of marks'!AX106)</f>
        <v>73</v>
      </c>
      <c r="R3181" s="270">
        <f>IF('statement of marks'!AY106="","",'statement of marks'!AY106)</f>
        <v>21</v>
      </c>
      <c r="S3181" s="944">
        <f>IF('statement of marks'!AZ106="","",'statement of marks'!AZ106)</f>
        <v>21</v>
      </c>
      <c r="T3181" s="270">
        <f>IF('statement of marks'!BA106="","",'statement of marks'!BA106)</f>
        <v>20</v>
      </c>
      <c r="U3181" s="277">
        <f>IF('statement of marks'!BB106="","",'statement of marks'!BB106)</f>
        <v>62</v>
      </c>
      <c r="V3181" s="279">
        <f>IF('statement of marks'!BC106="","",'statement of marks'!BC106)</f>
        <v>135</v>
      </c>
      <c r="W3181" s="270">
        <f>IF('statement of marks'!BD106="","",'statement of marks'!BD106)</f>
        <v>68</v>
      </c>
      <c r="X3181" s="271" t="str">
        <f>IF('statement of marks'!BE106="","",'statement of marks'!BE106)</f>
        <v>C</v>
      </c>
    </row>
    <row r="3182" spans="1:24" ht="15" customHeight="1">
      <c r="A3182" s="283"/>
      <c r="B3182" s="774" t="str">
        <f>IF('statement of marks'!BH106="s","SANSKRIT",IF('statement of marks'!BH106="u","URDU",IF('statement of marks'!BH106="g","GUJRATI",IF('statement of marks'!BH106="p","PUNJABI",IF('statement of marks'!BH106="sd","fla/kh","THIRD LANGUAGE")))))</f>
        <v>SANSKRIT</v>
      </c>
      <c r="C3182" s="784"/>
      <c r="D3182" s="270">
        <f>IF('statement of marks'!BI106="","",'statement of marks'!BI106)</f>
        <v>5</v>
      </c>
      <c r="E3182" s="270">
        <f>IF('statement of marks'!BJ106="","",'statement of marks'!BJ106)</f>
        <v>5</v>
      </c>
      <c r="F3182" s="277">
        <f>IF('statement of marks'!BK106="","",'statement of marks'!BK106)</f>
        <v>10</v>
      </c>
      <c r="G3182" s="270">
        <f>IF('statement of marks'!BL106="","",'statement of marks'!BL106)</f>
        <v>5</v>
      </c>
      <c r="H3182" s="270">
        <f>IF('statement of marks'!BM106="","",'statement of marks'!BM106)</f>
        <v>5</v>
      </c>
      <c r="I3182" s="277">
        <f>IF('statement of marks'!BN106="","",'statement of marks'!BN106)</f>
        <v>10</v>
      </c>
      <c r="J3182" s="270">
        <f>IF('statement of marks'!BO106="","",'statement of marks'!BO106)</f>
        <v>5</v>
      </c>
      <c r="K3182" s="270">
        <f>IF('statement of marks'!BP106="","",'statement of marks'!BP106)</f>
        <v>5</v>
      </c>
      <c r="L3182" s="277">
        <f>IF('statement of marks'!BQ106="","",'statement of marks'!BQ106)</f>
        <v>10</v>
      </c>
      <c r="M3182" s="270">
        <f>IF('statement of marks'!BS106="","",'statement of marks'!BS106)</f>
        <v>50</v>
      </c>
      <c r="N3182" s="944"/>
      <c r="O3182" s="270">
        <f>IF('statement of marks'!BT106="","",'statement of marks'!BT106)</f>
        <v>20</v>
      </c>
      <c r="P3182" s="277">
        <f>IF('statement of marks'!BU106="","",'statement of marks'!BU106)</f>
        <v>70</v>
      </c>
      <c r="Q3182" s="278">
        <f>IF('statement of marks'!BV106="","",'statement of marks'!BV106)</f>
        <v>100</v>
      </c>
      <c r="R3182" s="270">
        <f>IF('statement of marks'!BW106="","",'statement of marks'!BW106)</f>
        <v>70</v>
      </c>
      <c r="S3182" s="944"/>
      <c r="T3182" s="270">
        <f>IF('statement of marks'!BX106="","",'statement of marks'!BX106)</f>
        <v>30</v>
      </c>
      <c r="U3182" s="277">
        <f>IF('statement of marks'!BY106="","",'statement of marks'!BY106)</f>
        <v>100</v>
      </c>
      <c r="V3182" s="279">
        <f>IF('statement of marks'!BZ106="","",'statement of marks'!BZ106)</f>
        <v>200</v>
      </c>
      <c r="W3182" s="270">
        <f>IF('statement of marks'!CA106="","",'statement of marks'!CA106)</f>
        <v>100</v>
      </c>
      <c r="X3182" s="271" t="str">
        <f>IF('statement of marks'!CB106="","",'statement of marks'!CB106)</f>
        <v>A</v>
      </c>
    </row>
    <row r="3183" spans="1:24" ht="15" customHeight="1">
      <c r="A3183" s="283"/>
      <c r="B3183" s="774" t="str">
        <f>IF('statement of marks'!$CE$3="","",'statement of marks'!$CE$3)</f>
        <v>MATHEMATICS</v>
      </c>
      <c r="C3183" s="784"/>
      <c r="D3183" s="270">
        <f>IF('statement of marks'!CE106="","",'statement of marks'!CE106)</f>
        <v>5</v>
      </c>
      <c r="E3183" s="270">
        <f>IF('statement of marks'!CF106="","",'statement of marks'!CF106)</f>
        <v>5</v>
      </c>
      <c r="F3183" s="277">
        <f>IF('statement of marks'!CG106="","",'statement of marks'!CG106)</f>
        <v>10</v>
      </c>
      <c r="G3183" s="270">
        <f>IF('statement of marks'!CH106="","",'statement of marks'!CH106)</f>
        <v>5</v>
      </c>
      <c r="H3183" s="270">
        <f>IF('statement of marks'!CI106="","",'statement of marks'!CI106)</f>
        <v>5</v>
      </c>
      <c r="I3183" s="277">
        <f>IF('statement of marks'!CJ106="","",'statement of marks'!CJ106)</f>
        <v>10</v>
      </c>
      <c r="J3183" s="270">
        <f>IF('statement of marks'!CK106="","",'statement of marks'!CK106)</f>
        <v>5</v>
      </c>
      <c r="K3183" s="270">
        <f>IF('statement of marks'!CL106="","",'statement of marks'!CL106)</f>
        <v>5</v>
      </c>
      <c r="L3183" s="277">
        <f>IF('statement of marks'!CM106="","",'statement of marks'!CM106)</f>
        <v>10</v>
      </c>
      <c r="M3183" s="270">
        <f>IF('statement of marks'!CO106="","",'statement of marks'!CO106)</f>
        <v>21</v>
      </c>
      <c r="N3183" s="944">
        <f>IF('statement of marks'!CP106="","",'statement of marks'!CP106)</f>
        <v>21</v>
      </c>
      <c r="O3183" s="270">
        <f>IF('statement of marks'!CQ106="","",'statement of marks'!CQ106)</f>
        <v>1</v>
      </c>
      <c r="P3183" s="277">
        <f>IF('statement of marks'!CR106="","",'statement of marks'!CR106)</f>
        <v>43</v>
      </c>
      <c r="Q3183" s="278">
        <f>IF('statement of marks'!CS106="","",'statement of marks'!CS106)</f>
        <v>73</v>
      </c>
      <c r="R3183" s="270">
        <f>IF('statement of marks'!CT106="","",'statement of marks'!CT106)</f>
        <v>21</v>
      </c>
      <c r="S3183" s="944">
        <f>IF('statement of marks'!CU106="","",'statement of marks'!CU106)</f>
        <v>21</v>
      </c>
      <c r="T3183" s="270">
        <f>IF('statement of marks'!CV106="","",'statement of marks'!CV106)</f>
        <v>20</v>
      </c>
      <c r="U3183" s="277">
        <f>IF('statement of marks'!CW106="","",'statement of marks'!CW106)</f>
        <v>62</v>
      </c>
      <c r="V3183" s="279">
        <f>IF('statement of marks'!CX106="","",'statement of marks'!CX106)</f>
        <v>135</v>
      </c>
      <c r="W3183" s="270">
        <f>IF('statement of marks'!CY106="","",'statement of marks'!CY106)</f>
        <v>68</v>
      </c>
      <c r="X3183" s="271" t="str">
        <f>IF('statement of marks'!CZ106="","",'statement of marks'!CZ106)</f>
        <v>C</v>
      </c>
    </row>
    <row r="3184" spans="1:24" ht="15" customHeight="1">
      <c r="A3184" s="283"/>
      <c r="B3184" s="774" t="str">
        <f>IF('statement of marks'!$DC$3="","",'statement of marks'!$DC$3)</f>
        <v>SCIENCE</v>
      </c>
      <c r="C3184" s="784"/>
      <c r="D3184" s="270">
        <f>IF('statement of marks'!DC106="","",'statement of marks'!DC106)</f>
        <v>5</v>
      </c>
      <c r="E3184" s="270">
        <f>IF('statement of marks'!DD106="","",'statement of marks'!DD106)</f>
        <v>5</v>
      </c>
      <c r="F3184" s="277">
        <f>IF('statement of marks'!DE106="","",'statement of marks'!DE106)</f>
        <v>10</v>
      </c>
      <c r="G3184" s="270">
        <f>IF('statement of marks'!DF106="","",'statement of marks'!DF106)</f>
        <v>5</v>
      </c>
      <c r="H3184" s="270">
        <f>IF('statement of marks'!DG106="","",'statement of marks'!DG106)</f>
        <v>5</v>
      </c>
      <c r="I3184" s="277">
        <f>IF('statement of marks'!DH106="","",'statement of marks'!DH106)</f>
        <v>10</v>
      </c>
      <c r="J3184" s="270">
        <f>IF('statement of marks'!DI106="","",'statement of marks'!DI106)</f>
        <v>5</v>
      </c>
      <c r="K3184" s="270">
        <f>IF('statement of marks'!DJ106="","",'statement of marks'!DJ106)</f>
        <v>5</v>
      </c>
      <c r="L3184" s="277">
        <f>IF('statement of marks'!DK106="","",'statement of marks'!DK106)</f>
        <v>10</v>
      </c>
      <c r="M3184" s="270">
        <f>IF('statement of marks'!DM106="","",'statement of marks'!DM106)</f>
        <v>50</v>
      </c>
      <c r="N3184" s="944"/>
      <c r="O3184" s="270">
        <f>IF('statement of marks'!DN106="","",'statement of marks'!DN106)</f>
        <v>20</v>
      </c>
      <c r="P3184" s="277">
        <f>IF('statement of marks'!DO106="","",'statement of marks'!DO106)</f>
        <v>70</v>
      </c>
      <c r="Q3184" s="278">
        <f>IF('statement of marks'!DP106="","",'statement of marks'!DP106)</f>
        <v>100</v>
      </c>
      <c r="R3184" s="270">
        <f>IF('statement of marks'!DQ106="","",'statement of marks'!DQ106)</f>
        <v>70</v>
      </c>
      <c r="S3184" s="944"/>
      <c r="T3184" s="270">
        <f>IF('statement of marks'!DR106="","",'statement of marks'!DR106)</f>
        <v>30</v>
      </c>
      <c r="U3184" s="277">
        <f>IF('statement of marks'!DS106="","",'statement of marks'!DS106)</f>
        <v>100</v>
      </c>
      <c r="V3184" s="279">
        <f>IF('statement of marks'!DT106="","",'statement of marks'!DT106)</f>
        <v>200</v>
      </c>
      <c r="W3184" s="270">
        <f>IF('statement of marks'!DU106="","",'statement of marks'!DU106)</f>
        <v>100</v>
      </c>
      <c r="X3184" s="271" t="str">
        <f>IF('statement of marks'!DV106="","",'statement of marks'!DV106)</f>
        <v>A</v>
      </c>
    </row>
    <row r="3185" spans="1:24" ht="15" customHeight="1">
      <c r="A3185" s="283"/>
      <c r="B3185" s="774" t="str">
        <f>IF('statement of marks'!$DY$3="","",'statement of marks'!$DY$3)</f>
        <v>SOCIAL STUDIES</v>
      </c>
      <c r="C3185" s="784"/>
      <c r="D3185" s="270">
        <f>IF('statement of marks'!DY106="","",'statement of marks'!DY106)</f>
        <v>5</v>
      </c>
      <c r="E3185" s="270">
        <f>IF('statement of marks'!DZ106="","",'statement of marks'!DZ106)</f>
        <v>5</v>
      </c>
      <c r="F3185" s="277">
        <f>IF('statement of marks'!EA106="","",'statement of marks'!EA106)</f>
        <v>10</v>
      </c>
      <c r="G3185" s="270">
        <f>IF('statement of marks'!EB106="","",'statement of marks'!EB106)</f>
        <v>5</v>
      </c>
      <c r="H3185" s="270">
        <f>IF('statement of marks'!EC106="","",'statement of marks'!EC106)</f>
        <v>5</v>
      </c>
      <c r="I3185" s="277">
        <f>IF('statement of marks'!ED106="","",'statement of marks'!ED106)</f>
        <v>10</v>
      </c>
      <c r="J3185" s="270">
        <f>IF('statement of marks'!EE106="","",'statement of marks'!EE106)</f>
        <v>5</v>
      </c>
      <c r="K3185" s="270">
        <f>IF('statement of marks'!EF106="","",'statement of marks'!EF106)</f>
        <v>5</v>
      </c>
      <c r="L3185" s="277">
        <f>IF('statement of marks'!EG106="","",'statement of marks'!EG106)</f>
        <v>10</v>
      </c>
      <c r="M3185" s="270">
        <f>IF('statement of marks'!EI106="","",'statement of marks'!EI106)</f>
        <v>50</v>
      </c>
      <c r="N3185" s="944"/>
      <c r="O3185" s="270">
        <f>IF('statement of marks'!EJ106="","",'statement of marks'!EJ106)</f>
        <v>20</v>
      </c>
      <c r="P3185" s="277">
        <f>IF('statement of marks'!EK106="","",'statement of marks'!EK106)</f>
        <v>70</v>
      </c>
      <c r="Q3185" s="278">
        <f>IF('statement of marks'!EL106="","",'statement of marks'!EL106)</f>
        <v>100</v>
      </c>
      <c r="R3185" s="270">
        <f>IF('statement of marks'!EM106="","",'statement of marks'!EM106)</f>
        <v>70</v>
      </c>
      <c r="S3185" s="944"/>
      <c r="T3185" s="270">
        <f>IF('statement of marks'!EN106="","",'statement of marks'!EN106)</f>
        <v>30</v>
      </c>
      <c r="U3185" s="277">
        <f>IF('statement of marks'!EO106="","",'statement of marks'!EO106)</f>
        <v>100</v>
      </c>
      <c r="V3185" s="279">
        <f>IF('statement of marks'!EP106="","",'statement of marks'!EP106)</f>
        <v>200</v>
      </c>
      <c r="W3185" s="270">
        <f>IF('statement of marks'!EQ106="","",'statement of marks'!EQ106)</f>
        <v>100</v>
      </c>
      <c r="X3185" s="271" t="str">
        <f>IF('statement of marks'!ER106="","",'statement of marks'!ER106)</f>
        <v>A</v>
      </c>
    </row>
    <row r="3186" spans="1:24" ht="15" customHeight="1">
      <c r="A3186" s="283"/>
      <c r="B3186" s="774" t="s">
        <v>173</v>
      </c>
      <c r="C3186" s="784"/>
      <c r="D3186" s="792" t="s">
        <v>168</v>
      </c>
      <c r="E3186" s="792"/>
      <c r="F3186" s="792"/>
      <c r="G3186" s="792" t="s">
        <v>169</v>
      </c>
      <c r="H3186" s="792"/>
      <c r="I3186" s="792"/>
      <c r="J3186" s="792" t="s">
        <v>178</v>
      </c>
      <c r="K3186" s="792"/>
      <c r="L3186" s="792"/>
      <c r="M3186" s="792" t="s">
        <v>170</v>
      </c>
      <c r="N3186" s="792"/>
      <c r="O3186" s="792"/>
      <c r="P3186" s="792"/>
      <c r="Q3186" s="792" t="s">
        <v>223</v>
      </c>
      <c r="R3186" s="792"/>
      <c r="S3186" s="792"/>
      <c r="T3186" s="792"/>
      <c r="U3186" s="280"/>
      <c r="V3186" s="792" t="s">
        <v>218</v>
      </c>
      <c r="W3186" s="792"/>
      <c r="X3186" s="827"/>
    </row>
    <row r="3187" spans="1:24" ht="15" customHeight="1">
      <c r="A3187" s="284"/>
      <c r="B3187" s="828" t="s">
        <v>167</v>
      </c>
      <c r="C3187" s="829"/>
      <c r="D3187" s="830">
        <f>IF('statement of marks'!EU$6="","",'statement of marks'!EU$6)</f>
        <v>20</v>
      </c>
      <c r="E3187" s="830"/>
      <c r="F3187" s="830"/>
      <c r="G3187" s="830">
        <f>IF('statement of marks'!EV$6="","",'statement of marks'!EV$6)</f>
        <v>20</v>
      </c>
      <c r="H3187" s="830"/>
      <c r="I3187" s="830"/>
      <c r="J3187" s="830">
        <f>IF('statement of marks'!EX$6="","",'statement of marks'!EX$6)</f>
        <v>20</v>
      </c>
      <c r="K3187" s="830"/>
      <c r="L3187" s="830"/>
      <c r="M3187" s="830">
        <f>IF('statement of marks'!EW$6="","",'statement of marks'!EW$6)</f>
        <v>20</v>
      </c>
      <c r="N3187" s="830"/>
      <c r="O3187" s="830"/>
      <c r="P3187" s="830"/>
      <c r="Q3187" s="830">
        <f>IF('statement of marks'!EY$6="","",'statement of marks'!EY$6)</f>
        <v>20</v>
      </c>
      <c r="R3187" s="830"/>
      <c r="S3187" s="830"/>
      <c r="T3187" s="830"/>
      <c r="U3187" s="289"/>
      <c r="V3187" s="272">
        <f>IF('statement of marks'!EZ$6="","",'statement of marks'!EZ$6)</f>
        <v>100</v>
      </c>
      <c r="W3187" s="272" t="s">
        <v>222</v>
      </c>
      <c r="X3187" s="276" t="s">
        <v>69</v>
      </c>
    </row>
    <row r="3188" spans="1:24" ht="15" customHeight="1">
      <c r="A3188" s="283"/>
      <c r="B3188" s="774" t="str">
        <f>IF('statement of marks'!$EU$3="","",'statement of marks'!$EU$3)</f>
        <v>WORK EXPERIENCE</v>
      </c>
      <c r="C3188" s="784"/>
      <c r="D3188" s="783">
        <f>IF('statement of marks'!EU106="","",'statement of marks'!EU106)</f>
        <v>20</v>
      </c>
      <c r="E3188" s="783"/>
      <c r="F3188" s="783"/>
      <c r="G3188" s="783">
        <f>IF('statement of marks'!EV106="","",'statement of marks'!EV106)</f>
        <v>20</v>
      </c>
      <c r="H3188" s="783"/>
      <c r="I3188" s="783"/>
      <c r="J3188" s="783">
        <f>IF('statement of marks'!EX106="","",'statement of marks'!EX106)</f>
        <v>20</v>
      </c>
      <c r="K3188" s="783"/>
      <c r="L3188" s="783"/>
      <c r="M3188" s="783">
        <f>IF('statement of marks'!EW106="","",'statement of marks'!EW106)</f>
        <v>20</v>
      </c>
      <c r="N3188" s="783"/>
      <c r="O3188" s="783"/>
      <c r="P3188" s="783"/>
      <c r="Q3188" s="783">
        <f>IF('statement of marks'!EY106="","",'statement of marks'!EY106)</f>
        <v>20</v>
      </c>
      <c r="R3188" s="783"/>
      <c r="S3188" s="783"/>
      <c r="T3188" s="783"/>
      <c r="U3188" s="280"/>
      <c r="V3188" s="280">
        <f>IF('statement of marks'!EZ106="","",'statement of marks'!EZ106)</f>
        <v>100</v>
      </c>
      <c r="W3188" s="280">
        <f>IF('statement of marks'!FA106="","",'statement of marks'!FA106)</f>
        <v>100</v>
      </c>
      <c r="X3188" s="281" t="str">
        <f>IF('statement of marks'!FB106="","",'statement of marks'!FB106)</f>
        <v>A</v>
      </c>
    </row>
    <row r="3189" spans="1:24" ht="15" customHeight="1">
      <c r="A3189" s="283"/>
      <c r="B3189" s="774" t="str">
        <f>IF('statement of marks'!$FE$3="","",'statement of marks'!$FE$3)</f>
        <v>ART EDUCATION</v>
      </c>
      <c r="C3189" s="784"/>
      <c r="D3189" s="783">
        <f>IF('statement of marks'!FE106="","",'statement of marks'!FE106)</f>
        <v>20</v>
      </c>
      <c r="E3189" s="783"/>
      <c r="F3189" s="783"/>
      <c r="G3189" s="783">
        <f>IF('statement of marks'!FF106="","",'statement of marks'!FF106)</f>
        <v>20</v>
      </c>
      <c r="H3189" s="783"/>
      <c r="I3189" s="783"/>
      <c r="J3189" s="783">
        <f>IF('statement of marks'!FH106="","",'statement of marks'!FH106)</f>
        <v>20</v>
      </c>
      <c r="K3189" s="783"/>
      <c r="L3189" s="783"/>
      <c r="M3189" s="783">
        <f>IF('statement of marks'!FG106="","",'statement of marks'!FG106)</f>
        <v>20</v>
      </c>
      <c r="N3189" s="783"/>
      <c r="O3189" s="783"/>
      <c r="P3189" s="783"/>
      <c r="Q3189" s="783">
        <f>IF('statement of marks'!FI106="","",'statement of marks'!FI106)</f>
        <v>20</v>
      </c>
      <c r="R3189" s="783"/>
      <c r="S3189" s="783"/>
      <c r="T3189" s="783"/>
      <c r="U3189" s="280"/>
      <c r="V3189" s="280">
        <f>IF('statement of marks'!FJ106="","",'statement of marks'!FJ106)</f>
        <v>100</v>
      </c>
      <c r="W3189" s="280">
        <f>IF('statement of marks'!FK106="","",'statement of marks'!FK106)</f>
        <v>100</v>
      </c>
      <c r="X3189" s="281" t="str">
        <f>IF('statement of marks'!FL106="","",'statement of marks'!FL106)</f>
        <v>A</v>
      </c>
    </row>
    <row r="3190" spans="1:24" ht="15" customHeight="1">
      <c r="A3190" s="283"/>
      <c r="B3190" s="774" t="str">
        <f>IF('statement of marks'!$FO$3="","",'statement of marks'!$FO$3)</f>
        <v>PHYSICIAL EDUCATION</v>
      </c>
      <c r="C3190" s="784"/>
      <c r="D3190" s="783">
        <f>IF('statement of marks'!FO106="","",'statement of marks'!FO106)</f>
        <v>20</v>
      </c>
      <c r="E3190" s="783"/>
      <c r="F3190" s="783"/>
      <c r="G3190" s="783">
        <f>IF('statement of marks'!FP106="","",'statement of marks'!FP106)</f>
        <v>20</v>
      </c>
      <c r="H3190" s="783"/>
      <c r="I3190" s="783"/>
      <c r="J3190" s="783">
        <f>IF('statement of marks'!FR106="","",'statement of marks'!FR106)</f>
        <v>20</v>
      </c>
      <c r="K3190" s="783"/>
      <c r="L3190" s="783"/>
      <c r="M3190" s="783">
        <f>IF('statement of marks'!FQ106="","",'statement of marks'!FQ106)</f>
        <v>20</v>
      </c>
      <c r="N3190" s="783"/>
      <c r="O3190" s="783"/>
      <c r="P3190" s="783"/>
      <c r="Q3190" s="783">
        <f>IF('statement of marks'!FS106="","",'statement of marks'!FS106)</f>
        <v>20</v>
      </c>
      <c r="R3190" s="783"/>
      <c r="S3190" s="783"/>
      <c r="T3190" s="783"/>
      <c r="U3190" s="280"/>
      <c r="V3190" s="280">
        <f>IF('statement of marks'!FT106="","",'statement of marks'!FT106)</f>
        <v>100</v>
      </c>
      <c r="W3190" s="280">
        <f>IF('statement of marks'!FU106="","",'statement of marks'!FU106)</f>
        <v>100</v>
      </c>
      <c r="X3190" s="281" t="str">
        <f>IF('statement of marks'!FV106="","",'statement of marks'!FV106)</f>
        <v>A</v>
      </c>
    </row>
    <row r="3191" spans="1:24" ht="15" customHeight="1">
      <c r="A3191" s="283"/>
      <c r="B3191" s="771" t="s">
        <v>174</v>
      </c>
      <c r="C3191" s="774"/>
      <c r="D3191" s="792" t="str">
        <f>details!$DZ$3</f>
        <v>AUGUST</v>
      </c>
      <c r="E3191" s="792"/>
      <c r="F3191" s="792"/>
      <c r="G3191" s="792" t="str">
        <f>details!$ED$3</f>
        <v>OCTOBER</v>
      </c>
      <c r="H3191" s="792"/>
      <c r="I3191" s="792"/>
      <c r="J3191" s="792" t="str">
        <f>details!$EL$3</f>
        <v>FEBURARY</v>
      </c>
      <c r="K3191" s="792"/>
      <c r="L3191" s="792"/>
      <c r="M3191" s="792" t="str">
        <f>details!$EH$3</f>
        <v>DECEMBER</v>
      </c>
      <c r="N3191" s="792"/>
      <c r="O3191" s="792"/>
      <c r="P3191" s="792"/>
      <c r="Q3191" s="792" t="str">
        <f>details!$EP$3</f>
        <v>GRAND TOAL</v>
      </c>
      <c r="R3191" s="792"/>
      <c r="S3191" s="792"/>
      <c r="T3191" s="792"/>
      <c r="U3191" s="759" t="s">
        <v>119</v>
      </c>
      <c r="V3191" s="760"/>
      <c r="W3191" s="760"/>
      <c r="X3191" s="761"/>
    </row>
    <row r="3192" spans="1:24" ht="15" customHeight="1">
      <c r="A3192" s="283"/>
      <c r="B3192" s="774" t="s">
        <v>176</v>
      </c>
      <c r="C3192" s="784"/>
      <c r="D3192" s="826" t="str">
        <f>IF(details!EA106="","",details!EA106)</f>
        <v/>
      </c>
      <c r="E3192" s="826"/>
      <c r="F3192" s="826"/>
      <c r="G3192" s="826" t="str">
        <f>IF(details!EE106="","",details!EE106)</f>
        <v/>
      </c>
      <c r="H3192" s="826"/>
      <c r="I3192" s="826"/>
      <c r="J3192" s="826" t="str">
        <f>IF(details!EM106="","",details!EM106)</f>
        <v/>
      </c>
      <c r="K3192" s="826"/>
      <c r="L3192" s="826"/>
      <c r="M3192" s="826" t="str">
        <f>IF(details!EI106="","",details!EI106)</f>
        <v/>
      </c>
      <c r="N3192" s="826"/>
      <c r="O3192" s="826"/>
      <c r="P3192" s="826"/>
      <c r="Q3192" s="826" t="str">
        <f>IF(details!EQ106="","",details!EQ106)</f>
        <v/>
      </c>
      <c r="R3192" s="826"/>
      <c r="S3192" s="826"/>
      <c r="T3192" s="826"/>
      <c r="U3192" s="762">
        <f>'statement of marks'!$HL$108</f>
        <v>45046</v>
      </c>
      <c r="V3192" s="763"/>
      <c r="W3192" s="763"/>
      <c r="X3192" s="764"/>
    </row>
    <row r="3193" spans="1:24" ht="15" customHeight="1">
      <c r="A3193" s="283"/>
      <c r="B3193" s="823" t="s">
        <v>175</v>
      </c>
      <c r="C3193" s="824"/>
      <c r="D3193" s="825" t="str">
        <f>IF(details!DZ106="","",details!DZ106)</f>
        <v/>
      </c>
      <c r="E3193" s="825"/>
      <c r="F3193" s="825"/>
      <c r="G3193" s="825" t="str">
        <f>IF(details!ED106="","",details!ED106)</f>
        <v/>
      </c>
      <c r="H3193" s="825"/>
      <c r="I3193" s="825"/>
      <c r="J3193" s="825" t="str">
        <f>IF(details!EL106="","",details!EL106)</f>
        <v/>
      </c>
      <c r="K3193" s="825"/>
      <c r="L3193" s="825"/>
      <c r="M3193" s="825" t="str">
        <f>IF(details!EH106="","",details!EH106)</f>
        <v/>
      </c>
      <c r="N3193" s="825"/>
      <c r="O3193" s="825"/>
      <c r="P3193" s="825"/>
      <c r="Q3193" s="825" t="str">
        <f>IF(details!EP106="","",details!EP106)</f>
        <v/>
      </c>
      <c r="R3193" s="825"/>
      <c r="S3193" s="825"/>
      <c r="T3193" s="825"/>
      <c r="U3193" s="759"/>
      <c r="V3193" s="760"/>
      <c r="W3193" s="760"/>
      <c r="X3193" s="761"/>
    </row>
    <row r="3194" spans="1:24" ht="15" customHeight="1">
      <c r="A3194" s="816"/>
      <c r="B3194" s="818" t="s">
        <v>235</v>
      </c>
      <c r="C3194" s="819"/>
      <c r="D3194" s="813" t="s">
        <v>190</v>
      </c>
      <c r="E3194" s="813"/>
      <c r="F3194" s="813"/>
      <c r="G3194" s="813" t="s">
        <v>191</v>
      </c>
      <c r="H3194" s="813"/>
      <c r="I3194" s="813"/>
      <c r="J3194" s="813" t="s">
        <v>148</v>
      </c>
      <c r="K3194" s="813"/>
      <c r="L3194" s="813"/>
      <c r="M3194" s="813" t="s">
        <v>224</v>
      </c>
      <c r="N3194" s="813"/>
      <c r="O3194" s="813"/>
      <c r="P3194" s="813"/>
      <c r="Q3194" s="822" t="s">
        <v>196</v>
      </c>
      <c r="R3194" s="822"/>
      <c r="S3194" s="822"/>
      <c r="T3194" s="822"/>
      <c r="U3194" s="813" t="s">
        <v>233</v>
      </c>
      <c r="V3194" s="813"/>
      <c r="W3194" s="813"/>
      <c r="X3194" s="815"/>
    </row>
    <row r="3195" spans="1:24" ht="15" customHeight="1">
      <c r="A3195" s="817"/>
      <c r="B3195" s="820"/>
      <c r="C3195" s="821"/>
      <c r="D3195" s="813">
        <f>'statement of marks'!HJ106</f>
        <v>1200</v>
      </c>
      <c r="E3195" s="813"/>
      <c r="F3195" s="813"/>
      <c r="G3195" s="813">
        <f>'statement of marks'!HK106</f>
        <v>1005</v>
      </c>
      <c r="H3195" s="813"/>
      <c r="I3195" s="813"/>
      <c r="J3195" s="814">
        <f>'statement of marks'!HL106</f>
        <v>83.75</v>
      </c>
      <c r="K3195" s="814"/>
      <c r="L3195" s="814"/>
      <c r="M3195" s="813" t="str">
        <f>'statement of marks'!HO106</f>
        <v>B</v>
      </c>
      <c r="N3195" s="813"/>
      <c r="O3195" s="813"/>
      <c r="P3195" s="813"/>
      <c r="Q3195" s="813">
        <f>'statement of marks'!HN106</f>
        <v>12.99999999999998</v>
      </c>
      <c r="R3195" s="813"/>
      <c r="S3195" s="813"/>
      <c r="T3195" s="813"/>
      <c r="U3195" s="813" t="str">
        <f>'statement of marks'!HI106</f>
        <v>PASSED</v>
      </c>
      <c r="V3195" s="813"/>
      <c r="W3195" s="813"/>
      <c r="X3195" s="815"/>
    </row>
    <row r="3196" spans="1:24" ht="15" customHeight="1">
      <c r="A3196" s="283"/>
      <c r="B3196" s="811" t="s">
        <v>177</v>
      </c>
      <c r="C3196" s="812"/>
      <c r="D3196" s="792"/>
      <c r="E3196" s="792"/>
      <c r="F3196" s="792"/>
      <c r="G3196" s="792"/>
      <c r="H3196" s="792"/>
      <c r="I3196" s="792"/>
      <c r="J3196" s="792"/>
      <c r="K3196" s="792"/>
      <c r="L3196" s="792"/>
      <c r="M3196" s="792"/>
      <c r="N3196" s="792"/>
      <c r="O3196" s="792"/>
      <c r="P3196" s="792"/>
      <c r="Q3196" s="792"/>
      <c r="R3196" s="792"/>
      <c r="S3196" s="792"/>
      <c r="T3196" s="792"/>
      <c r="U3196" s="793"/>
      <c r="V3196" s="794"/>
      <c r="W3196" s="794"/>
      <c r="X3196" s="804"/>
    </row>
    <row r="3197" spans="1:24" ht="15" customHeight="1">
      <c r="A3197" s="283"/>
      <c r="B3197" s="809" t="s">
        <v>162</v>
      </c>
      <c r="C3197" s="810"/>
      <c r="D3197" s="792"/>
      <c r="E3197" s="792"/>
      <c r="F3197" s="792"/>
      <c r="G3197" s="792"/>
      <c r="H3197" s="792"/>
      <c r="I3197" s="792"/>
      <c r="J3197" s="792"/>
      <c r="K3197" s="792"/>
      <c r="L3197" s="792"/>
      <c r="M3197" s="792"/>
      <c r="N3197" s="792"/>
      <c r="O3197" s="792"/>
      <c r="P3197" s="792"/>
      <c r="Q3197" s="792"/>
      <c r="R3197" s="792"/>
      <c r="S3197" s="792"/>
      <c r="T3197" s="792"/>
      <c r="U3197" s="796"/>
      <c r="V3197" s="797"/>
      <c r="W3197" s="797"/>
      <c r="X3197" s="805"/>
    </row>
    <row r="3198" spans="1:24" ht="15" customHeight="1">
      <c r="A3198" s="283"/>
      <c r="B3198" s="811" t="s">
        <v>163</v>
      </c>
      <c r="C3198" s="812"/>
      <c r="D3198" s="792"/>
      <c r="E3198" s="792"/>
      <c r="F3198" s="792"/>
      <c r="G3198" s="792"/>
      <c r="H3198" s="792"/>
      <c r="I3198" s="792"/>
      <c r="J3198" s="792"/>
      <c r="K3198" s="792"/>
      <c r="L3198" s="792"/>
      <c r="M3198" s="792"/>
      <c r="N3198" s="792"/>
      <c r="O3198" s="792"/>
      <c r="P3198" s="792"/>
      <c r="Q3198" s="793" t="s">
        <v>225</v>
      </c>
      <c r="R3198" s="794"/>
      <c r="S3198" s="794"/>
      <c r="T3198" s="795"/>
      <c r="U3198" s="806"/>
      <c r="V3198" s="807"/>
      <c r="W3198" s="807"/>
      <c r="X3198" s="808"/>
    </row>
    <row r="3199" spans="1:24" ht="15" customHeight="1">
      <c r="A3199" s="283"/>
      <c r="B3199" s="802" t="s">
        <v>164</v>
      </c>
      <c r="C3199" s="803"/>
      <c r="D3199" s="792"/>
      <c r="E3199" s="792"/>
      <c r="F3199" s="792"/>
      <c r="G3199" s="792"/>
      <c r="H3199" s="792"/>
      <c r="I3199" s="792"/>
      <c r="J3199" s="792"/>
      <c r="K3199" s="792"/>
      <c r="L3199" s="792"/>
      <c r="M3199" s="792"/>
      <c r="N3199" s="792"/>
      <c r="O3199" s="792"/>
      <c r="P3199" s="792"/>
      <c r="Q3199" s="796"/>
      <c r="R3199" s="797"/>
      <c r="S3199" s="797"/>
      <c r="T3199" s="798"/>
      <c r="U3199" s="785" t="s">
        <v>164</v>
      </c>
      <c r="V3199" s="785"/>
      <c r="W3199" s="785"/>
      <c r="X3199" s="786"/>
    </row>
    <row r="3200" spans="1:24" ht="15" customHeight="1" thickBot="1">
      <c r="A3200" s="282"/>
      <c r="B3200" s="787" t="s">
        <v>226</v>
      </c>
      <c r="C3200" s="788"/>
      <c r="D3200" s="789"/>
      <c r="E3200" s="789"/>
      <c r="F3200" s="789"/>
      <c r="G3200" s="789"/>
      <c r="H3200" s="789"/>
      <c r="I3200" s="789"/>
      <c r="J3200" s="789"/>
      <c r="K3200" s="789"/>
      <c r="L3200" s="789"/>
      <c r="M3200" s="789"/>
      <c r="N3200" s="789"/>
      <c r="O3200" s="789"/>
      <c r="P3200" s="789"/>
      <c r="Q3200" s="799"/>
      <c r="R3200" s="800"/>
      <c r="S3200" s="800"/>
      <c r="T3200" s="801"/>
      <c r="U3200" s="790" t="s">
        <v>180</v>
      </c>
      <c r="V3200" s="790"/>
      <c r="W3200" s="790"/>
      <c r="X3200" s="791"/>
    </row>
  </sheetData>
  <sheetProtection algorithmName="SHA-512" hashValue="4MO/UokZRE7yr99rQJeYG5Er99G7giu1gTziVOafzVh78fwa/GXRuDZMouyvQA6/DTOgbh3askBH7CEaVnYPsg==" saltValue="dNjyzu9XbbE2bGOeiwLI1w==" spinCount="100000" sheet="1" objects="1" scenarios="1" formatCells="0" formatColumns="0" formatRows="0" insertColumns="0" autoFilter="0"/>
  <mergeCells count="13100">
    <mergeCell ref="D51:F51"/>
    <mergeCell ref="G51:I51"/>
    <mergeCell ref="J51:L51"/>
    <mergeCell ref="M51:P51"/>
    <mergeCell ref="Q51:T51"/>
    <mergeCell ref="B52:C52"/>
    <mergeCell ref="D52:F52"/>
    <mergeCell ref="G52:I52"/>
    <mergeCell ref="J52:L52"/>
    <mergeCell ref="M52:P52"/>
    <mergeCell ref="Q52:T52"/>
    <mergeCell ref="B53:C53"/>
    <mergeCell ref="D53:F53"/>
    <mergeCell ref="G53:I53"/>
    <mergeCell ref="J53:L53"/>
    <mergeCell ref="M53:P53"/>
    <mergeCell ref="Q53:T53"/>
    <mergeCell ref="B54:C54"/>
    <mergeCell ref="D54:F54"/>
    <mergeCell ref="G54:I54"/>
    <mergeCell ref="J54:L54"/>
    <mergeCell ref="B55:C55"/>
    <mergeCell ref="D55:F55"/>
    <mergeCell ref="G55:I55"/>
    <mergeCell ref="J55:L55"/>
    <mergeCell ref="M55:P55"/>
    <mergeCell ref="Q55:T55"/>
    <mergeCell ref="M24:P24"/>
    <mergeCell ref="M25:P25"/>
    <mergeCell ref="Q20:T20"/>
    <mergeCell ref="Q21:T21"/>
    <mergeCell ref="B56:C56"/>
    <mergeCell ref="D56:F56"/>
    <mergeCell ref="G56:I56"/>
    <mergeCell ref="J56:L56"/>
    <mergeCell ref="M56:P56"/>
    <mergeCell ref="M27:P27"/>
    <mergeCell ref="Q56:T56"/>
    <mergeCell ref="M28:P28"/>
    <mergeCell ref="D29:F29"/>
    <mergeCell ref="B29:C29"/>
    <mergeCell ref="D31:F31"/>
    <mergeCell ref="G31:I31"/>
    <mergeCell ref="B28:C28"/>
    <mergeCell ref="B57:C57"/>
    <mergeCell ref="D57:F57"/>
    <mergeCell ref="G57:I57"/>
    <mergeCell ref="J57:L57"/>
    <mergeCell ref="M57:P57"/>
    <mergeCell ref="Q57:T57"/>
    <mergeCell ref="A58:A59"/>
    <mergeCell ref="B58:C59"/>
    <mergeCell ref="D58:F58"/>
    <mergeCell ref="G58:I58"/>
    <mergeCell ref="J58:L58"/>
    <mergeCell ref="M58:P58"/>
    <mergeCell ref="B48:C48"/>
    <mergeCell ref="B49:C49"/>
    <mergeCell ref="B50:C50"/>
    <mergeCell ref="D50:F50"/>
    <mergeCell ref="G50:I50"/>
    <mergeCell ref="A26:A27"/>
    <mergeCell ref="J50:L50"/>
    <mergeCell ref="M50:P50"/>
    <mergeCell ref="Q50:T50"/>
    <mergeCell ref="M54:P54"/>
    <mergeCell ref="Q54:T54"/>
    <mergeCell ref="B33:X33"/>
    <mergeCell ref="B34:X34"/>
    <mergeCell ref="B35:C35"/>
    <mergeCell ref="D35:X35"/>
    <mergeCell ref="B36:C36"/>
    <mergeCell ref="D36:X36"/>
    <mergeCell ref="D40:F40"/>
    <mergeCell ref="G40:T40"/>
    <mergeCell ref="U40:X40"/>
    <mergeCell ref="D41:F41"/>
    <mergeCell ref="G41:I41"/>
    <mergeCell ref="J41:L41"/>
    <mergeCell ref="M41:P41"/>
    <mergeCell ref="Q41:Q42"/>
    <mergeCell ref="R41:U41"/>
    <mergeCell ref="V41:X41"/>
    <mergeCell ref="B43:C43"/>
    <mergeCell ref="B44:C44"/>
    <mergeCell ref="B45:C45"/>
    <mergeCell ref="B46:C46"/>
    <mergeCell ref="B47:C47"/>
    <mergeCell ref="B37:C37"/>
    <mergeCell ref="D37:X37"/>
    <mergeCell ref="B38:C38"/>
    <mergeCell ref="D38:X38"/>
    <mergeCell ref="B39:C39"/>
    <mergeCell ref="D39:F39"/>
    <mergeCell ref="G39:I39"/>
    <mergeCell ref="J39:L39"/>
    <mergeCell ref="M39:P39"/>
    <mergeCell ref="Q39:T39"/>
    <mergeCell ref="U39:X39"/>
    <mergeCell ref="V50:X50"/>
    <mergeCell ref="G32:I32"/>
    <mergeCell ref="J32:L32"/>
    <mergeCell ref="M32:P32"/>
    <mergeCell ref="M29:P29"/>
    <mergeCell ref="D28:F28"/>
    <mergeCell ref="G28:I28"/>
    <mergeCell ref="J28:L28"/>
    <mergeCell ref="B51:C51"/>
    <mergeCell ref="M9:P9"/>
    <mergeCell ref="D18:F18"/>
    <mergeCell ref="G18:I18"/>
    <mergeCell ref="G19:I19"/>
    <mergeCell ref="J19:L19"/>
    <mergeCell ref="R9:U9"/>
    <mergeCell ref="D26:F26"/>
    <mergeCell ref="Q19:T19"/>
    <mergeCell ref="Q22:T22"/>
    <mergeCell ref="V9:X9"/>
    <mergeCell ref="V18:X18"/>
    <mergeCell ref="Q26:T26"/>
    <mergeCell ref="D27:F27"/>
    <mergeCell ref="G26:I26"/>
    <mergeCell ref="J26:L26"/>
    <mergeCell ref="M26:P26"/>
    <mergeCell ref="G27:I27"/>
    <mergeCell ref="J27:L27"/>
    <mergeCell ref="Q27:T27"/>
    <mergeCell ref="U26:X26"/>
    <mergeCell ref="U27:X27"/>
    <mergeCell ref="Q9:Q10"/>
    <mergeCell ref="B26:C27"/>
    <mergeCell ref="B19:C19"/>
    <mergeCell ref="D19:F19"/>
    <mergeCell ref="D24:F24"/>
    <mergeCell ref="D25:F25"/>
    <mergeCell ref="B31:C31"/>
    <mergeCell ref="B11:C11"/>
    <mergeCell ref="J24:L24"/>
    <mergeCell ref="G25:I25"/>
    <mergeCell ref="J25:L25"/>
    <mergeCell ref="B12:C12"/>
    <mergeCell ref="B13:C13"/>
    <mergeCell ref="B21:C21"/>
    <mergeCell ref="Q23:T23"/>
    <mergeCell ref="Q24:T24"/>
    <mergeCell ref="Q25:T25"/>
    <mergeCell ref="Q18:T18"/>
    <mergeCell ref="U23:X23"/>
    <mergeCell ref="U24:X24"/>
    <mergeCell ref="U25:X25"/>
    <mergeCell ref="B1:X1"/>
    <mergeCell ref="B30:C30"/>
    <mergeCell ref="D30:F30"/>
    <mergeCell ref="G30:I30"/>
    <mergeCell ref="J30:L30"/>
    <mergeCell ref="J31:L31"/>
    <mergeCell ref="G29:I29"/>
    <mergeCell ref="J29:L29"/>
    <mergeCell ref="G23:I23"/>
    <mergeCell ref="J23:L23"/>
    <mergeCell ref="G24:I24"/>
    <mergeCell ref="G20:I20"/>
    <mergeCell ref="J20:L20"/>
    <mergeCell ref="J9:L9"/>
    <mergeCell ref="D9:F9"/>
    <mergeCell ref="D22:F22"/>
    <mergeCell ref="G21:I21"/>
    <mergeCell ref="J21:L21"/>
    <mergeCell ref="G22:I22"/>
    <mergeCell ref="J22:L22"/>
    <mergeCell ref="M31:P31"/>
    <mergeCell ref="B3:C3"/>
    <mergeCell ref="B2:X2"/>
    <mergeCell ref="D7:F7"/>
    <mergeCell ref="D8:F8"/>
    <mergeCell ref="G7:I7"/>
    <mergeCell ref="J7:L7"/>
    <mergeCell ref="D4:X4"/>
    <mergeCell ref="D63:F63"/>
    <mergeCell ref="G63:I63"/>
    <mergeCell ref="J63:L63"/>
    <mergeCell ref="M63:P63"/>
    <mergeCell ref="U60:X62"/>
    <mergeCell ref="B61:C61"/>
    <mergeCell ref="D61:F61"/>
    <mergeCell ref="G61:I61"/>
    <mergeCell ref="J61:L61"/>
    <mergeCell ref="M61:P61"/>
    <mergeCell ref="Q61:T61"/>
    <mergeCell ref="B62:C62"/>
    <mergeCell ref="D62:F62"/>
    <mergeCell ref="G62:I62"/>
    <mergeCell ref="B60:C60"/>
    <mergeCell ref="D60:F60"/>
    <mergeCell ref="G60:I60"/>
    <mergeCell ref="J60:L60"/>
    <mergeCell ref="M60:P60"/>
    <mergeCell ref="Q60:T60"/>
    <mergeCell ref="Q58:T58"/>
    <mergeCell ref="U58:X58"/>
    <mergeCell ref="D3:X3"/>
    <mergeCell ref="U28:X30"/>
    <mergeCell ref="M20:P20"/>
    <mergeCell ref="M21:P21"/>
    <mergeCell ref="M22:P22"/>
    <mergeCell ref="D21:F21"/>
    <mergeCell ref="M7:P7"/>
    <mergeCell ref="Q7:T7"/>
    <mergeCell ref="G8:T8"/>
    <mergeCell ref="M30:P30"/>
    <mergeCell ref="Q30:T32"/>
    <mergeCell ref="M19:P19"/>
    <mergeCell ref="Q29:T29"/>
    <mergeCell ref="D6:X6"/>
    <mergeCell ref="D5:X5"/>
    <mergeCell ref="U7:X7"/>
    <mergeCell ref="U8:X8"/>
    <mergeCell ref="Q28:T28"/>
    <mergeCell ref="M23:P23"/>
    <mergeCell ref="B5:C5"/>
    <mergeCell ref="B6:C6"/>
    <mergeCell ref="B7:C7"/>
    <mergeCell ref="U31:X31"/>
    <mergeCell ref="U32:X32"/>
    <mergeCell ref="B22:C22"/>
    <mergeCell ref="B14:C14"/>
    <mergeCell ref="B15:C15"/>
    <mergeCell ref="B16:C16"/>
    <mergeCell ref="J18:L18"/>
    <mergeCell ref="M18:P18"/>
    <mergeCell ref="G9:I9"/>
    <mergeCell ref="B20:C20"/>
    <mergeCell ref="B25:C25"/>
    <mergeCell ref="B24:C24"/>
    <mergeCell ref="B23:C23"/>
    <mergeCell ref="D23:F23"/>
    <mergeCell ref="B17:C17"/>
    <mergeCell ref="D20:F20"/>
    <mergeCell ref="B4:C4"/>
    <mergeCell ref="D32:F32"/>
    <mergeCell ref="B18:C18"/>
    <mergeCell ref="B32:C32"/>
    <mergeCell ref="M82:P82"/>
    <mergeCell ref="Q82:T82"/>
    <mergeCell ref="V82:X82"/>
    <mergeCell ref="B83:C83"/>
    <mergeCell ref="D83:F83"/>
    <mergeCell ref="G83:I83"/>
    <mergeCell ref="J83:L83"/>
    <mergeCell ref="M83:P83"/>
    <mergeCell ref="Q83:T83"/>
    <mergeCell ref="D59:F59"/>
    <mergeCell ref="G59:I59"/>
    <mergeCell ref="J59:L59"/>
    <mergeCell ref="M59:P59"/>
    <mergeCell ref="Q59:T59"/>
    <mergeCell ref="U59:X59"/>
    <mergeCell ref="B80:C80"/>
    <mergeCell ref="B81:C81"/>
    <mergeCell ref="B82:C82"/>
    <mergeCell ref="D82:F82"/>
    <mergeCell ref="G82:I82"/>
    <mergeCell ref="J82:L82"/>
    <mergeCell ref="V73:X73"/>
    <mergeCell ref="B75:C75"/>
    <mergeCell ref="B76:C76"/>
    <mergeCell ref="B77:C77"/>
    <mergeCell ref="B78:C78"/>
    <mergeCell ref="B79:C79"/>
    <mergeCell ref="U71:X71"/>
    <mergeCell ref="D72:F72"/>
    <mergeCell ref="G72:T72"/>
    <mergeCell ref="U72:X72"/>
    <mergeCell ref="D73:F73"/>
    <mergeCell ref="G73:I73"/>
    <mergeCell ref="J73:L73"/>
    <mergeCell ref="M73:P73"/>
    <mergeCell ref="Q73:Q74"/>
    <mergeCell ref="J62:L62"/>
    <mergeCell ref="M62:P62"/>
    <mergeCell ref="Q62:T64"/>
    <mergeCell ref="B63:C63"/>
    <mergeCell ref="B89:C89"/>
    <mergeCell ref="D89:F89"/>
    <mergeCell ref="G89:I89"/>
    <mergeCell ref="J89:L89"/>
    <mergeCell ref="M89:P89"/>
    <mergeCell ref="Q89:T89"/>
    <mergeCell ref="B88:C88"/>
    <mergeCell ref="D88:F88"/>
    <mergeCell ref="G88:I88"/>
    <mergeCell ref="J88:L88"/>
    <mergeCell ref="M88:P88"/>
    <mergeCell ref="Q88:T88"/>
    <mergeCell ref="B87:C87"/>
    <mergeCell ref="D87:F87"/>
    <mergeCell ref="G87:I87"/>
    <mergeCell ref="J87:L87"/>
    <mergeCell ref="M87:P87"/>
    <mergeCell ref="Q87:T87"/>
    <mergeCell ref="B86:C86"/>
    <mergeCell ref="D86:F86"/>
    <mergeCell ref="G86:I86"/>
    <mergeCell ref="J86:L86"/>
    <mergeCell ref="M86:P86"/>
    <mergeCell ref="Q86:T86"/>
    <mergeCell ref="B85:C85"/>
    <mergeCell ref="D85:F85"/>
    <mergeCell ref="G85:I85"/>
    <mergeCell ref="J85:L85"/>
    <mergeCell ref="M85:P85"/>
    <mergeCell ref="Q85:T85"/>
    <mergeCell ref="B84:C84"/>
    <mergeCell ref="D84:F84"/>
    <mergeCell ref="G84:I84"/>
    <mergeCell ref="J84:L84"/>
    <mergeCell ref="M84:P84"/>
    <mergeCell ref="A90:A91"/>
    <mergeCell ref="B90:C91"/>
    <mergeCell ref="D90:F90"/>
    <mergeCell ref="G90:I90"/>
    <mergeCell ref="J90:L90"/>
    <mergeCell ref="M90:P90"/>
    <mergeCell ref="Q90:T90"/>
    <mergeCell ref="U90:X90"/>
    <mergeCell ref="D91:F91"/>
    <mergeCell ref="R73:U73"/>
    <mergeCell ref="B69:C69"/>
    <mergeCell ref="D69:X69"/>
    <mergeCell ref="B70:C70"/>
    <mergeCell ref="D70:X70"/>
    <mergeCell ref="B71:C71"/>
    <mergeCell ref="D71:F71"/>
    <mergeCell ref="G71:I71"/>
    <mergeCell ref="J71:L71"/>
    <mergeCell ref="M71:P71"/>
    <mergeCell ref="Q71:T71"/>
    <mergeCell ref="B65:X65"/>
    <mergeCell ref="B66:X66"/>
    <mergeCell ref="B67:C67"/>
    <mergeCell ref="D67:X67"/>
    <mergeCell ref="B68:C68"/>
    <mergeCell ref="D68:X68"/>
    <mergeCell ref="U63:X63"/>
    <mergeCell ref="B64:C64"/>
    <mergeCell ref="D64:F64"/>
    <mergeCell ref="G64:I64"/>
    <mergeCell ref="J64:L64"/>
    <mergeCell ref="M64:P64"/>
    <mergeCell ref="U64:X64"/>
    <mergeCell ref="B97:X97"/>
    <mergeCell ref="B98:X98"/>
    <mergeCell ref="B99:C99"/>
    <mergeCell ref="D99:X99"/>
    <mergeCell ref="B100:C100"/>
    <mergeCell ref="D100:X100"/>
    <mergeCell ref="U95:X95"/>
    <mergeCell ref="B96:C96"/>
    <mergeCell ref="D96:F96"/>
    <mergeCell ref="G96:I96"/>
    <mergeCell ref="J96:L96"/>
    <mergeCell ref="M96:P96"/>
    <mergeCell ref="U96:X96"/>
    <mergeCell ref="Q84:T84"/>
    <mergeCell ref="G94:I94"/>
    <mergeCell ref="J94:L94"/>
    <mergeCell ref="M94:P94"/>
    <mergeCell ref="Q94:T96"/>
    <mergeCell ref="B95:C95"/>
    <mergeCell ref="D95:F95"/>
    <mergeCell ref="G95:I95"/>
    <mergeCell ref="J95:L95"/>
    <mergeCell ref="M95:P95"/>
    <mergeCell ref="Q92:T92"/>
    <mergeCell ref="U92:X94"/>
    <mergeCell ref="B93:C93"/>
    <mergeCell ref="D93:F93"/>
    <mergeCell ref="G93:I93"/>
    <mergeCell ref="J93:L93"/>
    <mergeCell ref="M93:P93"/>
    <mergeCell ref="Q93:T93"/>
    <mergeCell ref="B94:C94"/>
    <mergeCell ref="D94:F94"/>
    <mergeCell ref="G91:I91"/>
    <mergeCell ref="J91:L91"/>
    <mergeCell ref="M91:P91"/>
    <mergeCell ref="Q91:T91"/>
    <mergeCell ref="U91:X91"/>
    <mergeCell ref="B92:C92"/>
    <mergeCell ref="D92:F92"/>
    <mergeCell ref="G92:I92"/>
    <mergeCell ref="J92:L92"/>
    <mergeCell ref="M92:P92"/>
    <mergeCell ref="M114:P114"/>
    <mergeCell ref="Q114:T114"/>
    <mergeCell ref="V114:X114"/>
    <mergeCell ref="B115:C115"/>
    <mergeCell ref="D115:F115"/>
    <mergeCell ref="G115:I115"/>
    <mergeCell ref="J115:L115"/>
    <mergeCell ref="M115:P115"/>
    <mergeCell ref="Q115:T115"/>
    <mergeCell ref="B112:C112"/>
    <mergeCell ref="B113:C113"/>
    <mergeCell ref="B114:C114"/>
    <mergeCell ref="D114:F114"/>
    <mergeCell ref="G114:I114"/>
    <mergeCell ref="J114:L114"/>
    <mergeCell ref="V105:X105"/>
    <mergeCell ref="B107:C107"/>
    <mergeCell ref="B108:C108"/>
    <mergeCell ref="B109:C109"/>
    <mergeCell ref="B110:C110"/>
    <mergeCell ref="B111:C111"/>
    <mergeCell ref="U103:X103"/>
    <mergeCell ref="D104:F104"/>
    <mergeCell ref="G104:T104"/>
    <mergeCell ref="U104:X104"/>
    <mergeCell ref="D105:F105"/>
    <mergeCell ref="G105:I105"/>
    <mergeCell ref="J105:L105"/>
    <mergeCell ref="M105:P105"/>
    <mergeCell ref="Q105:Q106"/>
    <mergeCell ref="R105:U105"/>
    <mergeCell ref="B101:C101"/>
    <mergeCell ref="D101:X101"/>
    <mergeCell ref="B102:C102"/>
    <mergeCell ref="D102:X102"/>
    <mergeCell ref="B103:C103"/>
    <mergeCell ref="D103:F103"/>
    <mergeCell ref="G103:I103"/>
    <mergeCell ref="J103:L103"/>
    <mergeCell ref="M103:P103"/>
    <mergeCell ref="Q103:T103"/>
    <mergeCell ref="B121:C121"/>
    <mergeCell ref="D121:F121"/>
    <mergeCell ref="G121:I121"/>
    <mergeCell ref="J121:L121"/>
    <mergeCell ref="M121:P121"/>
    <mergeCell ref="Q121:T121"/>
    <mergeCell ref="B120:C120"/>
    <mergeCell ref="D120:F120"/>
    <mergeCell ref="G120:I120"/>
    <mergeCell ref="J120:L120"/>
    <mergeCell ref="M120:P120"/>
    <mergeCell ref="Q120:T120"/>
    <mergeCell ref="B119:C119"/>
    <mergeCell ref="D119:F119"/>
    <mergeCell ref="G119:I119"/>
    <mergeCell ref="J119:L119"/>
    <mergeCell ref="M119:P119"/>
    <mergeCell ref="Q119:T119"/>
    <mergeCell ref="B118:C118"/>
    <mergeCell ref="D118:F118"/>
    <mergeCell ref="G118:I118"/>
    <mergeCell ref="J118:L118"/>
    <mergeCell ref="M118:P118"/>
    <mergeCell ref="Q118:T118"/>
    <mergeCell ref="B117:C117"/>
    <mergeCell ref="D117:F117"/>
    <mergeCell ref="G117:I117"/>
    <mergeCell ref="J117:L117"/>
    <mergeCell ref="M117:P117"/>
    <mergeCell ref="Q117:T117"/>
    <mergeCell ref="B116:C116"/>
    <mergeCell ref="D116:F116"/>
    <mergeCell ref="G116:I116"/>
    <mergeCell ref="J116:L116"/>
    <mergeCell ref="M116:P116"/>
    <mergeCell ref="Q116:T116"/>
    <mergeCell ref="G126:I126"/>
    <mergeCell ref="J126:L126"/>
    <mergeCell ref="M126:P126"/>
    <mergeCell ref="Q126:T128"/>
    <mergeCell ref="B127:C127"/>
    <mergeCell ref="D127:F127"/>
    <mergeCell ref="G127:I127"/>
    <mergeCell ref="J127:L127"/>
    <mergeCell ref="M127:P127"/>
    <mergeCell ref="Q124:T124"/>
    <mergeCell ref="U124:X126"/>
    <mergeCell ref="B125:C125"/>
    <mergeCell ref="D125:F125"/>
    <mergeCell ref="G125:I125"/>
    <mergeCell ref="J125:L125"/>
    <mergeCell ref="M125:P125"/>
    <mergeCell ref="Q125:T125"/>
    <mergeCell ref="B126:C126"/>
    <mergeCell ref="D126:F126"/>
    <mergeCell ref="G123:I123"/>
    <mergeCell ref="J123:L123"/>
    <mergeCell ref="M123:P123"/>
    <mergeCell ref="Q123:T123"/>
    <mergeCell ref="U123:X123"/>
    <mergeCell ref="B124:C124"/>
    <mergeCell ref="D124:F124"/>
    <mergeCell ref="G124:I124"/>
    <mergeCell ref="J124:L124"/>
    <mergeCell ref="M124:P124"/>
    <mergeCell ref="A122:A123"/>
    <mergeCell ref="B122:C123"/>
    <mergeCell ref="D122:F122"/>
    <mergeCell ref="G122:I122"/>
    <mergeCell ref="J122:L122"/>
    <mergeCell ref="M122:P122"/>
    <mergeCell ref="Q122:T122"/>
    <mergeCell ref="U122:X122"/>
    <mergeCell ref="D123:F123"/>
    <mergeCell ref="U135:X135"/>
    <mergeCell ref="D136:F136"/>
    <mergeCell ref="G136:T136"/>
    <mergeCell ref="U136:X136"/>
    <mergeCell ref="D137:F137"/>
    <mergeCell ref="G137:I137"/>
    <mergeCell ref="J137:L137"/>
    <mergeCell ref="M137:P137"/>
    <mergeCell ref="Q137:Q138"/>
    <mergeCell ref="R137:U137"/>
    <mergeCell ref="B133:C133"/>
    <mergeCell ref="D133:X133"/>
    <mergeCell ref="B134:C134"/>
    <mergeCell ref="D134:X134"/>
    <mergeCell ref="B135:C135"/>
    <mergeCell ref="D135:F135"/>
    <mergeCell ref="G135:I135"/>
    <mergeCell ref="J135:L135"/>
    <mergeCell ref="M135:P135"/>
    <mergeCell ref="Q135:T135"/>
    <mergeCell ref="B129:X129"/>
    <mergeCell ref="B130:X130"/>
    <mergeCell ref="B131:C131"/>
    <mergeCell ref="D131:X131"/>
    <mergeCell ref="B132:C132"/>
    <mergeCell ref="D132:X132"/>
    <mergeCell ref="U127:X127"/>
    <mergeCell ref="B128:C128"/>
    <mergeCell ref="D128:F128"/>
    <mergeCell ref="G128:I128"/>
    <mergeCell ref="J128:L128"/>
    <mergeCell ref="M128:P128"/>
    <mergeCell ref="U128:X128"/>
    <mergeCell ref="B149:C149"/>
    <mergeCell ref="D149:F149"/>
    <mergeCell ref="G149:I149"/>
    <mergeCell ref="J149:L149"/>
    <mergeCell ref="M149:P149"/>
    <mergeCell ref="Q149:T149"/>
    <mergeCell ref="B148:C148"/>
    <mergeCell ref="D148:F148"/>
    <mergeCell ref="G148:I148"/>
    <mergeCell ref="J148:L148"/>
    <mergeCell ref="M148:P148"/>
    <mergeCell ref="Q148:T148"/>
    <mergeCell ref="M146:P146"/>
    <mergeCell ref="Q146:T146"/>
    <mergeCell ref="V146:X146"/>
    <mergeCell ref="B147:C147"/>
    <mergeCell ref="D147:F147"/>
    <mergeCell ref="G147:I147"/>
    <mergeCell ref="J147:L147"/>
    <mergeCell ref="M147:P147"/>
    <mergeCell ref="Q147:T147"/>
    <mergeCell ref="B144:C144"/>
    <mergeCell ref="B145:C145"/>
    <mergeCell ref="B146:C146"/>
    <mergeCell ref="D146:F146"/>
    <mergeCell ref="G146:I146"/>
    <mergeCell ref="J146:L146"/>
    <mergeCell ref="V137:X137"/>
    <mergeCell ref="B139:C139"/>
    <mergeCell ref="B140:C140"/>
    <mergeCell ref="B141:C141"/>
    <mergeCell ref="B142:C142"/>
    <mergeCell ref="B143:C143"/>
    <mergeCell ref="A154:A155"/>
    <mergeCell ref="B154:C155"/>
    <mergeCell ref="D154:F154"/>
    <mergeCell ref="G154:I154"/>
    <mergeCell ref="J154:L154"/>
    <mergeCell ref="M154:P154"/>
    <mergeCell ref="Q154:T154"/>
    <mergeCell ref="U154:X154"/>
    <mergeCell ref="D155:F155"/>
    <mergeCell ref="B153:C153"/>
    <mergeCell ref="D153:F153"/>
    <mergeCell ref="G153:I153"/>
    <mergeCell ref="J153:L153"/>
    <mergeCell ref="M153:P153"/>
    <mergeCell ref="Q153:T153"/>
    <mergeCell ref="B152:C152"/>
    <mergeCell ref="D152:F152"/>
    <mergeCell ref="G152:I152"/>
    <mergeCell ref="J152:L152"/>
    <mergeCell ref="M152:P152"/>
    <mergeCell ref="Q152:T152"/>
    <mergeCell ref="B151:C151"/>
    <mergeCell ref="D151:F151"/>
    <mergeCell ref="G151:I151"/>
    <mergeCell ref="J151:L151"/>
    <mergeCell ref="M151:P151"/>
    <mergeCell ref="Q151:T151"/>
    <mergeCell ref="B150:C150"/>
    <mergeCell ref="D150:F150"/>
    <mergeCell ref="G150:I150"/>
    <mergeCell ref="J150:L150"/>
    <mergeCell ref="M150:P150"/>
    <mergeCell ref="Q150:T150"/>
    <mergeCell ref="B161:X161"/>
    <mergeCell ref="B162:X162"/>
    <mergeCell ref="B163:C163"/>
    <mergeCell ref="D163:X163"/>
    <mergeCell ref="B164:C164"/>
    <mergeCell ref="D164:X164"/>
    <mergeCell ref="U159:X159"/>
    <mergeCell ref="B160:C160"/>
    <mergeCell ref="D160:F160"/>
    <mergeCell ref="G160:I160"/>
    <mergeCell ref="J160:L160"/>
    <mergeCell ref="M160:P160"/>
    <mergeCell ref="U160:X160"/>
    <mergeCell ref="G158:I158"/>
    <mergeCell ref="J158:L158"/>
    <mergeCell ref="M158:P158"/>
    <mergeCell ref="Q158:T160"/>
    <mergeCell ref="B159:C159"/>
    <mergeCell ref="D159:F159"/>
    <mergeCell ref="G159:I159"/>
    <mergeCell ref="J159:L159"/>
    <mergeCell ref="M159:P159"/>
    <mergeCell ref="Q156:T156"/>
    <mergeCell ref="U156:X158"/>
    <mergeCell ref="B157:C157"/>
    <mergeCell ref="D157:F157"/>
    <mergeCell ref="G157:I157"/>
    <mergeCell ref="J157:L157"/>
    <mergeCell ref="M157:P157"/>
    <mergeCell ref="Q157:T157"/>
    <mergeCell ref="B158:C158"/>
    <mergeCell ref="D158:F158"/>
    <mergeCell ref="G155:I155"/>
    <mergeCell ref="J155:L155"/>
    <mergeCell ref="M155:P155"/>
    <mergeCell ref="Q155:T155"/>
    <mergeCell ref="U155:X155"/>
    <mergeCell ref="B156:C156"/>
    <mergeCell ref="D156:F156"/>
    <mergeCell ref="G156:I156"/>
    <mergeCell ref="J156:L156"/>
    <mergeCell ref="M156:P156"/>
    <mergeCell ref="M178:P178"/>
    <mergeCell ref="Q178:T178"/>
    <mergeCell ref="V178:X178"/>
    <mergeCell ref="B179:C179"/>
    <mergeCell ref="D179:F179"/>
    <mergeCell ref="G179:I179"/>
    <mergeCell ref="J179:L179"/>
    <mergeCell ref="M179:P179"/>
    <mergeCell ref="Q179:T179"/>
    <mergeCell ref="B176:C176"/>
    <mergeCell ref="B177:C177"/>
    <mergeCell ref="B178:C178"/>
    <mergeCell ref="D178:F178"/>
    <mergeCell ref="G178:I178"/>
    <mergeCell ref="J178:L178"/>
    <mergeCell ref="V169:X169"/>
    <mergeCell ref="B171:C171"/>
    <mergeCell ref="B172:C172"/>
    <mergeCell ref="B173:C173"/>
    <mergeCell ref="B174:C174"/>
    <mergeCell ref="B175:C175"/>
    <mergeCell ref="U167:X167"/>
    <mergeCell ref="D168:F168"/>
    <mergeCell ref="G168:T168"/>
    <mergeCell ref="U168:X168"/>
    <mergeCell ref="D169:F169"/>
    <mergeCell ref="G169:I169"/>
    <mergeCell ref="J169:L169"/>
    <mergeCell ref="M169:P169"/>
    <mergeCell ref="Q169:Q170"/>
    <mergeCell ref="R169:U169"/>
    <mergeCell ref="B165:C165"/>
    <mergeCell ref="D165:X165"/>
    <mergeCell ref="B166:C166"/>
    <mergeCell ref="D166:X166"/>
    <mergeCell ref="B167:C167"/>
    <mergeCell ref="D167:F167"/>
    <mergeCell ref="G167:I167"/>
    <mergeCell ref="J167:L167"/>
    <mergeCell ref="M167:P167"/>
    <mergeCell ref="Q167:T167"/>
    <mergeCell ref="B185:C185"/>
    <mergeCell ref="D185:F185"/>
    <mergeCell ref="G185:I185"/>
    <mergeCell ref="J185:L185"/>
    <mergeCell ref="M185:P185"/>
    <mergeCell ref="Q185:T185"/>
    <mergeCell ref="B184:C184"/>
    <mergeCell ref="D184:F184"/>
    <mergeCell ref="G184:I184"/>
    <mergeCell ref="J184:L184"/>
    <mergeCell ref="M184:P184"/>
    <mergeCell ref="Q184:T184"/>
    <mergeCell ref="B183:C183"/>
    <mergeCell ref="D183:F183"/>
    <mergeCell ref="G183:I183"/>
    <mergeCell ref="J183:L183"/>
    <mergeCell ref="M183:P183"/>
    <mergeCell ref="Q183:T183"/>
    <mergeCell ref="B182:C182"/>
    <mergeCell ref="D182:F182"/>
    <mergeCell ref="G182:I182"/>
    <mergeCell ref="J182:L182"/>
    <mergeCell ref="M182:P182"/>
    <mergeCell ref="Q182:T182"/>
    <mergeCell ref="B181:C181"/>
    <mergeCell ref="D181:F181"/>
    <mergeCell ref="G181:I181"/>
    <mergeCell ref="J181:L181"/>
    <mergeCell ref="M181:P181"/>
    <mergeCell ref="Q181:T181"/>
    <mergeCell ref="B180:C180"/>
    <mergeCell ref="D180:F180"/>
    <mergeCell ref="G180:I180"/>
    <mergeCell ref="J180:L180"/>
    <mergeCell ref="M180:P180"/>
    <mergeCell ref="Q180:T180"/>
    <mergeCell ref="G190:I190"/>
    <mergeCell ref="J190:L190"/>
    <mergeCell ref="M190:P190"/>
    <mergeCell ref="Q190:T192"/>
    <mergeCell ref="B191:C191"/>
    <mergeCell ref="D191:F191"/>
    <mergeCell ref="G191:I191"/>
    <mergeCell ref="J191:L191"/>
    <mergeCell ref="M191:P191"/>
    <mergeCell ref="Q188:T188"/>
    <mergeCell ref="U188:X190"/>
    <mergeCell ref="B189:C189"/>
    <mergeCell ref="D189:F189"/>
    <mergeCell ref="G189:I189"/>
    <mergeCell ref="J189:L189"/>
    <mergeCell ref="M189:P189"/>
    <mergeCell ref="Q189:T189"/>
    <mergeCell ref="B190:C190"/>
    <mergeCell ref="D190:F190"/>
    <mergeCell ref="G187:I187"/>
    <mergeCell ref="J187:L187"/>
    <mergeCell ref="M187:P187"/>
    <mergeCell ref="Q187:T187"/>
    <mergeCell ref="U187:X187"/>
    <mergeCell ref="B188:C188"/>
    <mergeCell ref="D188:F188"/>
    <mergeCell ref="G188:I188"/>
    <mergeCell ref="J188:L188"/>
    <mergeCell ref="M188:P188"/>
    <mergeCell ref="A186:A187"/>
    <mergeCell ref="B186:C187"/>
    <mergeCell ref="D186:F186"/>
    <mergeCell ref="G186:I186"/>
    <mergeCell ref="J186:L186"/>
    <mergeCell ref="M186:P186"/>
    <mergeCell ref="Q186:T186"/>
    <mergeCell ref="U186:X186"/>
    <mergeCell ref="D187:F187"/>
    <mergeCell ref="U199:X199"/>
    <mergeCell ref="D200:F200"/>
    <mergeCell ref="G200:T200"/>
    <mergeCell ref="U200:X200"/>
    <mergeCell ref="D201:F201"/>
    <mergeCell ref="G201:I201"/>
    <mergeCell ref="J201:L201"/>
    <mergeCell ref="M201:P201"/>
    <mergeCell ref="Q201:Q202"/>
    <mergeCell ref="R201:U201"/>
    <mergeCell ref="B197:C197"/>
    <mergeCell ref="D197:X197"/>
    <mergeCell ref="B198:C198"/>
    <mergeCell ref="D198:X198"/>
    <mergeCell ref="B199:C199"/>
    <mergeCell ref="D199:F199"/>
    <mergeCell ref="G199:I199"/>
    <mergeCell ref="J199:L199"/>
    <mergeCell ref="M199:P199"/>
    <mergeCell ref="Q199:T199"/>
    <mergeCell ref="B193:X193"/>
    <mergeCell ref="B194:X194"/>
    <mergeCell ref="B195:C195"/>
    <mergeCell ref="D195:X195"/>
    <mergeCell ref="B196:C196"/>
    <mergeCell ref="D196:X196"/>
    <mergeCell ref="U191:X191"/>
    <mergeCell ref="B192:C192"/>
    <mergeCell ref="D192:F192"/>
    <mergeCell ref="G192:I192"/>
    <mergeCell ref="J192:L192"/>
    <mergeCell ref="M192:P192"/>
    <mergeCell ref="U192:X192"/>
    <mergeCell ref="B213:C213"/>
    <mergeCell ref="D213:F213"/>
    <mergeCell ref="G213:I213"/>
    <mergeCell ref="J213:L213"/>
    <mergeCell ref="M213:P213"/>
    <mergeCell ref="Q213:T213"/>
    <mergeCell ref="B212:C212"/>
    <mergeCell ref="D212:F212"/>
    <mergeCell ref="G212:I212"/>
    <mergeCell ref="J212:L212"/>
    <mergeCell ref="M212:P212"/>
    <mergeCell ref="Q212:T212"/>
    <mergeCell ref="M210:P210"/>
    <mergeCell ref="Q210:T210"/>
    <mergeCell ref="V210:X210"/>
    <mergeCell ref="B211:C211"/>
    <mergeCell ref="D211:F211"/>
    <mergeCell ref="G211:I211"/>
    <mergeCell ref="J211:L211"/>
    <mergeCell ref="M211:P211"/>
    <mergeCell ref="Q211:T211"/>
    <mergeCell ref="B208:C208"/>
    <mergeCell ref="B209:C209"/>
    <mergeCell ref="B210:C210"/>
    <mergeCell ref="D210:F210"/>
    <mergeCell ref="G210:I210"/>
    <mergeCell ref="J210:L210"/>
    <mergeCell ref="V201:X201"/>
    <mergeCell ref="B203:C203"/>
    <mergeCell ref="B204:C204"/>
    <mergeCell ref="B205:C205"/>
    <mergeCell ref="B206:C206"/>
    <mergeCell ref="B207:C207"/>
    <mergeCell ref="A218:A219"/>
    <mergeCell ref="B218:C219"/>
    <mergeCell ref="D218:F218"/>
    <mergeCell ref="G218:I218"/>
    <mergeCell ref="J218:L218"/>
    <mergeCell ref="M218:P218"/>
    <mergeCell ref="Q218:T218"/>
    <mergeCell ref="U218:X218"/>
    <mergeCell ref="D219:F219"/>
    <mergeCell ref="B217:C217"/>
    <mergeCell ref="D217:F217"/>
    <mergeCell ref="G217:I217"/>
    <mergeCell ref="J217:L217"/>
    <mergeCell ref="M217:P217"/>
    <mergeCell ref="Q217:T217"/>
    <mergeCell ref="B216:C216"/>
    <mergeCell ref="D216:F216"/>
    <mergeCell ref="G216:I216"/>
    <mergeCell ref="J216:L216"/>
    <mergeCell ref="M216:P216"/>
    <mergeCell ref="Q216:T216"/>
    <mergeCell ref="B215:C215"/>
    <mergeCell ref="D215:F215"/>
    <mergeCell ref="G215:I215"/>
    <mergeCell ref="J215:L215"/>
    <mergeCell ref="M215:P215"/>
    <mergeCell ref="Q215:T215"/>
    <mergeCell ref="B214:C214"/>
    <mergeCell ref="D214:F214"/>
    <mergeCell ref="G214:I214"/>
    <mergeCell ref="J214:L214"/>
    <mergeCell ref="M214:P214"/>
    <mergeCell ref="Q214:T214"/>
    <mergeCell ref="B225:X225"/>
    <mergeCell ref="B226:X226"/>
    <mergeCell ref="B227:C227"/>
    <mergeCell ref="D227:X227"/>
    <mergeCell ref="B228:C228"/>
    <mergeCell ref="D228:X228"/>
    <mergeCell ref="U223:X223"/>
    <mergeCell ref="B224:C224"/>
    <mergeCell ref="D224:F224"/>
    <mergeCell ref="G224:I224"/>
    <mergeCell ref="J224:L224"/>
    <mergeCell ref="M224:P224"/>
    <mergeCell ref="U224:X224"/>
    <mergeCell ref="G222:I222"/>
    <mergeCell ref="J222:L222"/>
    <mergeCell ref="M222:P222"/>
    <mergeCell ref="Q222:T224"/>
    <mergeCell ref="B223:C223"/>
    <mergeCell ref="D223:F223"/>
    <mergeCell ref="G223:I223"/>
    <mergeCell ref="J223:L223"/>
    <mergeCell ref="M223:P223"/>
    <mergeCell ref="Q220:T220"/>
    <mergeCell ref="U220:X222"/>
    <mergeCell ref="B221:C221"/>
    <mergeCell ref="D221:F221"/>
    <mergeCell ref="G221:I221"/>
    <mergeCell ref="J221:L221"/>
    <mergeCell ref="M221:P221"/>
    <mergeCell ref="Q221:T221"/>
    <mergeCell ref="B222:C222"/>
    <mergeCell ref="D222:F222"/>
    <mergeCell ref="G219:I219"/>
    <mergeCell ref="J219:L219"/>
    <mergeCell ref="M219:P219"/>
    <mergeCell ref="Q219:T219"/>
    <mergeCell ref="U219:X219"/>
    <mergeCell ref="B220:C220"/>
    <mergeCell ref="D220:F220"/>
    <mergeCell ref="G220:I220"/>
    <mergeCell ref="J220:L220"/>
    <mergeCell ref="M220:P220"/>
    <mergeCell ref="M242:P242"/>
    <mergeCell ref="Q242:T242"/>
    <mergeCell ref="V242:X242"/>
    <mergeCell ref="B243:C243"/>
    <mergeCell ref="D243:F243"/>
    <mergeCell ref="G243:I243"/>
    <mergeCell ref="J243:L243"/>
    <mergeCell ref="M243:P243"/>
    <mergeCell ref="Q243:T243"/>
    <mergeCell ref="B240:C240"/>
    <mergeCell ref="B241:C241"/>
    <mergeCell ref="B242:C242"/>
    <mergeCell ref="D242:F242"/>
    <mergeCell ref="G242:I242"/>
    <mergeCell ref="J242:L242"/>
    <mergeCell ref="V233:X233"/>
    <mergeCell ref="B235:C235"/>
    <mergeCell ref="B236:C236"/>
    <mergeCell ref="B237:C237"/>
    <mergeCell ref="B238:C238"/>
    <mergeCell ref="B239:C239"/>
    <mergeCell ref="U231:X231"/>
    <mergeCell ref="D232:F232"/>
    <mergeCell ref="G232:T232"/>
    <mergeCell ref="U232:X232"/>
    <mergeCell ref="D233:F233"/>
    <mergeCell ref="G233:I233"/>
    <mergeCell ref="J233:L233"/>
    <mergeCell ref="M233:P233"/>
    <mergeCell ref="Q233:Q234"/>
    <mergeCell ref="R233:U233"/>
    <mergeCell ref="B229:C229"/>
    <mergeCell ref="D229:X229"/>
    <mergeCell ref="B230:C230"/>
    <mergeCell ref="D230:X230"/>
    <mergeCell ref="B231:C231"/>
    <mergeCell ref="D231:F231"/>
    <mergeCell ref="G231:I231"/>
    <mergeCell ref="J231:L231"/>
    <mergeCell ref="M231:P231"/>
    <mergeCell ref="Q231:T231"/>
    <mergeCell ref="B249:C249"/>
    <mergeCell ref="D249:F249"/>
    <mergeCell ref="G249:I249"/>
    <mergeCell ref="J249:L249"/>
    <mergeCell ref="M249:P249"/>
    <mergeCell ref="Q249:T249"/>
    <mergeCell ref="B248:C248"/>
    <mergeCell ref="D248:F248"/>
    <mergeCell ref="G248:I248"/>
    <mergeCell ref="J248:L248"/>
    <mergeCell ref="M248:P248"/>
    <mergeCell ref="Q248:T248"/>
    <mergeCell ref="B247:C247"/>
    <mergeCell ref="D247:F247"/>
    <mergeCell ref="G247:I247"/>
    <mergeCell ref="J247:L247"/>
    <mergeCell ref="M247:P247"/>
    <mergeCell ref="Q247:T247"/>
    <mergeCell ref="B246:C246"/>
    <mergeCell ref="D246:F246"/>
    <mergeCell ref="G246:I246"/>
    <mergeCell ref="J246:L246"/>
    <mergeCell ref="M246:P246"/>
    <mergeCell ref="Q246:T246"/>
    <mergeCell ref="B245:C245"/>
    <mergeCell ref="D245:F245"/>
    <mergeCell ref="G245:I245"/>
    <mergeCell ref="J245:L245"/>
    <mergeCell ref="M245:P245"/>
    <mergeCell ref="Q245:T245"/>
    <mergeCell ref="B244:C244"/>
    <mergeCell ref="D244:F244"/>
    <mergeCell ref="G244:I244"/>
    <mergeCell ref="J244:L244"/>
    <mergeCell ref="M244:P244"/>
    <mergeCell ref="Q244:T244"/>
    <mergeCell ref="G254:I254"/>
    <mergeCell ref="J254:L254"/>
    <mergeCell ref="M254:P254"/>
    <mergeCell ref="Q254:T256"/>
    <mergeCell ref="B255:C255"/>
    <mergeCell ref="D255:F255"/>
    <mergeCell ref="G255:I255"/>
    <mergeCell ref="J255:L255"/>
    <mergeCell ref="M255:P255"/>
    <mergeCell ref="Q252:T252"/>
    <mergeCell ref="U252:X254"/>
    <mergeCell ref="B253:C253"/>
    <mergeCell ref="D253:F253"/>
    <mergeCell ref="G253:I253"/>
    <mergeCell ref="J253:L253"/>
    <mergeCell ref="M253:P253"/>
    <mergeCell ref="Q253:T253"/>
    <mergeCell ref="B254:C254"/>
    <mergeCell ref="D254:F254"/>
    <mergeCell ref="G251:I251"/>
    <mergeCell ref="J251:L251"/>
    <mergeCell ref="M251:P251"/>
    <mergeCell ref="Q251:T251"/>
    <mergeCell ref="U251:X251"/>
    <mergeCell ref="B252:C252"/>
    <mergeCell ref="D252:F252"/>
    <mergeCell ref="G252:I252"/>
    <mergeCell ref="J252:L252"/>
    <mergeCell ref="M252:P252"/>
    <mergeCell ref="A250:A251"/>
    <mergeCell ref="B250:C251"/>
    <mergeCell ref="D250:F250"/>
    <mergeCell ref="G250:I250"/>
    <mergeCell ref="J250:L250"/>
    <mergeCell ref="M250:P250"/>
    <mergeCell ref="Q250:T250"/>
    <mergeCell ref="U250:X250"/>
    <mergeCell ref="D251:F251"/>
    <mergeCell ref="U263:X263"/>
    <mergeCell ref="D264:F264"/>
    <mergeCell ref="G264:T264"/>
    <mergeCell ref="U264:X264"/>
    <mergeCell ref="D265:F265"/>
    <mergeCell ref="G265:I265"/>
    <mergeCell ref="J265:L265"/>
    <mergeCell ref="M265:P265"/>
    <mergeCell ref="Q265:Q266"/>
    <mergeCell ref="R265:U265"/>
    <mergeCell ref="B261:C261"/>
    <mergeCell ref="D261:X261"/>
    <mergeCell ref="B262:C262"/>
    <mergeCell ref="D262:X262"/>
    <mergeCell ref="B263:C263"/>
    <mergeCell ref="D263:F263"/>
    <mergeCell ref="G263:I263"/>
    <mergeCell ref="J263:L263"/>
    <mergeCell ref="M263:P263"/>
    <mergeCell ref="Q263:T263"/>
    <mergeCell ref="B257:X257"/>
    <mergeCell ref="B258:X258"/>
    <mergeCell ref="B259:C259"/>
    <mergeCell ref="D259:X259"/>
    <mergeCell ref="B260:C260"/>
    <mergeCell ref="D260:X260"/>
    <mergeCell ref="U255:X255"/>
    <mergeCell ref="B256:C256"/>
    <mergeCell ref="D256:F256"/>
    <mergeCell ref="G256:I256"/>
    <mergeCell ref="J256:L256"/>
    <mergeCell ref="M256:P256"/>
    <mergeCell ref="U256:X256"/>
    <mergeCell ref="B277:C277"/>
    <mergeCell ref="D277:F277"/>
    <mergeCell ref="G277:I277"/>
    <mergeCell ref="J277:L277"/>
    <mergeCell ref="M277:P277"/>
    <mergeCell ref="Q277:T277"/>
    <mergeCell ref="B276:C276"/>
    <mergeCell ref="D276:F276"/>
    <mergeCell ref="G276:I276"/>
    <mergeCell ref="J276:L276"/>
    <mergeCell ref="M276:P276"/>
    <mergeCell ref="Q276:T276"/>
    <mergeCell ref="M274:P274"/>
    <mergeCell ref="Q274:T274"/>
    <mergeCell ref="V274:X274"/>
    <mergeCell ref="B275:C275"/>
    <mergeCell ref="D275:F275"/>
    <mergeCell ref="G275:I275"/>
    <mergeCell ref="J275:L275"/>
    <mergeCell ref="M275:P275"/>
    <mergeCell ref="Q275:T275"/>
    <mergeCell ref="B272:C272"/>
    <mergeCell ref="B273:C273"/>
    <mergeCell ref="B274:C274"/>
    <mergeCell ref="D274:F274"/>
    <mergeCell ref="G274:I274"/>
    <mergeCell ref="J274:L274"/>
    <mergeCell ref="V265:X265"/>
    <mergeCell ref="B267:C267"/>
    <mergeCell ref="B268:C268"/>
    <mergeCell ref="B269:C269"/>
    <mergeCell ref="B270:C270"/>
    <mergeCell ref="B271:C271"/>
    <mergeCell ref="A282:A283"/>
    <mergeCell ref="B282:C283"/>
    <mergeCell ref="D282:F282"/>
    <mergeCell ref="G282:I282"/>
    <mergeCell ref="J282:L282"/>
    <mergeCell ref="M282:P282"/>
    <mergeCell ref="Q282:T282"/>
    <mergeCell ref="U282:X282"/>
    <mergeCell ref="D283:F283"/>
    <mergeCell ref="B281:C281"/>
    <mergeCell ref="D281:F281"/>
    <mergeCell ref="G281:I281"/>
    <mergeCell ref="J281:L281"/>
    <mergeCell ref="M281:P281"/>
    <mergeCell ref="Q281:T281"/>
    <mergeCell ref="B280:C280"/>
    <mergeCell ref="D280:F280"/>
    <mergeCell ref="G280:I280"/>
    <mergeCell ref="J280:L280"/>
    <mergeCell ref="M280:P280"/>
    <mergeCell ref="Q280:T280"/>
    <mergeCell ref="B279:C279"/>
    <mergeCell ref="D279:F279"/>
    <mergeCell ref="G279:I279"/>
    <mergeCell ref="J279:L279"/>
    <mergeCell ref="M279:P279"/>
    <mergeCell ref="Q279:T279"/>
    <mergeCell ref="B278:C278"/>
    <mergeCell ref="D278:F278"/>
    <mergeCell ref="G278:I278"/>
    <mergeCell ref="J278:L278"/>
    <mergeCell ref="M278:P278"/>
    <mergeCell ref="Q278:T278"/>
    <mergeCell ref="B289:X289"/>
    <mergeCell ref="B290:X290"/>
    <mergeCell ref="B291:C291"/>
    <mergeCell ref="D291:X291"/>
    <mergeCell ref="B292:C292"/>
    <mergeCell ref="D292:X292"/>
    <mergeCell ref="U287:X287"/>
    <mergeCell ref="B288:C288"/>
    <mergeCell ref="D288:F288"/>
    <mergeCell ref="G288:I288"/>
    <mergeCell ref="J288:L288"/>
    <mergeCell ref="M288:P288"/>
    <mergeCell ref="U288:X288"/>
    <mergeCell ref="G286:I286"/>
    <mergeCell ref="J286:L286"/>
    <mergeCell ref="M286:P286"/>
    <mergeCell ref="Q286:T288"/>
    <mergeCell ref="B287:C287"/>
    <mergeCell ref="D287:F287"/>
    <mergeCell ref="G287:I287"/>
    <mergeCell ref="J287:L287"/>
    <mergeCell ref="M287:P287"/>
    <mergeCell ref="Q284:T284"/>
    <mergeCell ref="U284:X286"/>
    <mergeCell ref="B285:C285"/>
    <mergeCell ref="D285:F285"/>
    <mergeCell ref="G285:I285"/>
    <mergeCell ref="J285:L285"/>
    <mergeCell ref="M285:P285"/>
    <mergeCell ref="Q285:T285"/>
    <mergeCell ref="B286:C286"/>
    <mergeCell ref="D286:F286"/>
    <mergeCell ref="G283:I283"/>
    <mergeCell ref="J283:L283"/>
    <mergeCell ref="M283:P283"/>
    <mergeCell ref="Q283:T283"/>
    <mergeCell ref="U283:X283"/>
    <mergeCell ref="B284:C284"/>
    <mergeCell ref="D284:F284"/>
    <mergeCell ref="G284:I284"/>
    <mergeCell ref="J284:L284"/>
    <mergeCell ref="M284:P284"/>
    <mergeCell ref="M306:P306"/>
    <mergeCell ref="Q306:T306"/>
    <mergeCell ref="V306:X306"/>
    <mergeCell ref="B307:C307"/>
    <mergeCell ref="D307:F307"/>
    <mergeCell ref="G307:I307"/>
    <mergeCell ref="J307:L307"/>
    <mergeCell ref="M307:P307"/>
    <mergeCell ref="Q307:T307"/>
    <mergeCell ref="B304:C304"/>
    <mergeCell ref="B305:C305"/>
    <mergeCell ref="B306:C306"/>
    <mergeCell ref="D306:F306"/>
    <mergeCell ref="G306:I306"/>
    <mergeCell ref="J306:L306"/>
    <mergeCell ref="V297:X297"/>
    <mergeCell ref="B299:C299"/>
    <mergeCell ref="B300:C300"/>
    <mergeCell ref="B301:C301"/>
    <mergeCell ref="B302:C302"/>
    <mergeCell ref="B303:C303"/>
    <mergeCell ref="U295:X295"/>
    <mergeCell ref="D296:F296"/>
    <mergeCell ref="G296:T296"/>
    <mergeCell ref="U296:X296"/>
    <mergeCell ref="D297:F297"/>
    <mergeCell ref="G297:I297"/>
    <mergeCell ref="J297:L297"/>
    <mergeCell ref="M297:P297"/>
    <mergeCell ref="Q297:Q298"/>
    <mergeCell ref="R297:U297"/>
    <mergeCell ref="B293:C293"/>
    <mergeCell ref="D293:X293"/>
    <mergeCell ref="B294:C294"/>
    <mergeCell ref="D294:X294"/>
    <mergeCell ref="B295:C295"/>
    <mergeCell ref="D295:F295"/>
    <mergeCell ref="G295:I295"/>
    <mergeCell ref="J295:L295"/>
    <mergeCell ref="M295:P295"/>
    <mergeCell ref="Q295:T295"/>
    <mergeCell ref="B313:C313"/>
    <mergeCell ref="D313:F313"/>
    <mergeCell ref="G313:I313"/>
    <mergeCell ref="J313:L313"/>
    <mergeCell ref="M313:P313"/>
    <mergeCell ref="Q313:T313"/>
    <mergeCell ref="B312:C312"/>
    <mergeCell ref="D312:F312"/>
    <mergeCell ref="G312:I312"/>
    <mergeCell ref="J312:L312"/>
    <mergeCell ref="M312:P312"/>
    <mergeCell ref="Q312:T312"/>
    <mergeCell ref="B311:C311"/>
    <mergeCell ref="D311:F311"/>
    <mergeCell ref="G311:I311"/>
    <mergeCell ref="J311:L311"/>
    <mergeCell ref="M311:P311"/>
    <mergeCell ref="Q311:T311"/>
    <mergeCell ref="B310:C310"/>
    <mergeCell ref="D310:F310"/>
    <mergeCell ref="G310:I310"/>
    <mergeCell ref="J310:L310"/>
    <mergeCell ref="M310:P310"/>
    <mergeCell ref="Q310:T310"/>
    <mergeCell ref="B309:C309"/>
    <mergeCell ref="D309:F309"/>
    <mergeCell ref="G309:I309"/>
    <mergeCell ref="J309:L309"/>
    <mergeCell ref="M309:P309"/>
    <mergeCell ref="Q309:T309"/>
    <mergeCell ref="B308:C308"/>
    <mergeCell ref="D308:F308"/>
    <mergeCell ref="G308:I308"/>
    <mergeCell ref="J308:L308"/>
    <mergeCell ref="M308:P308"/>
    <mergeCell ref="Q308:T308"/>
    <mergeCell ref="G318:I318"/>
    <mergeCell ref="J318:L318"/>
    <mergeCell ref="M318:P318"/>
    <mergeCell ref="Q318:T320"/>
    <mergeCell ref="B319:C319"/>
    <mergeCell ref="D319:F319"/>
    <mergeCell ref="G319:I319"/>
    <mergeCell ref="J319:L319"/>
    <mergeCell ref="M319:P319"/>
    <mergeCell ref="Q316:T316"/>
    <mergeCell ref="U316:X318"/>
    <mergeCell ref="B317:C317"/>
    <mergeCell ref="D317:F317"/>
    <mergeCell ref="G317:I317"/>
    <mergeCell ref="J317:L317"/>
    <mergeCell ref="M317:P317"/>
    <mergeCell ref="Q317:T317"/>
    <mergeCell ref="B318:C318"/>
    <mergeCell ref="D318:F318"/>
    <mergeCell ref="G315:I315"/>
    <mergeCell ref="J315:L315"/>
    <mergeCell ref="M315:P315"/>
    <mergeCell ref="Q315:T315"/>
    <mergeCell ref="U315:X315"/>
    <mergeCell ref="B316:C316"/>
    <mergeCell ref="D316:F316"/>
    <mergeCell ref="G316:I316"/>
    <mergeCell ref="J316:L316"/>
    <mergeCell ref="M316:P316"/>
    <mergeCell ref="A314:A315"/>
    <mergeCell ref="B314:C315"/>
    <mergeCell ref="D314:F314"/>
    <mergeCell ref="G314:I314"/>
    <mergeCell ref="J314:L314"/>
    <mergeCell ref="M314:P314"/>
    <mergeCell ref="Q314:T314"/>
    <mergeCell ref="U314:X314"/>
    <mergeCell ref="D315:F315"/>
    <mergeCell ref="U327:X327"/>
    <mergeCell ref="D328:F328"/>
    <mergeCell ref="G328:T328"/>
    <mergeCell ref="U328:X328"/>
    <mergeCell ref="D329:F329"/>
    <mergeCell ref="G329:I329"/>
    <mergeCell ref="J329:L329"/>
    <mergeCell ref="M329:P329"/>
    <mergeCell ref="Q329:Q330"/>
    <mergeCell ref="R329:U329"/>
    <mergeCell ref="B325:C325"/>
    <mergeCell ref="D325:X325"/>
    <mergeCell ref="B326:C326"/>
    <mergeCell ref="D326:X326"/>
    <mergeCell ref="B327:C327"/>
    <mergeCell ref="D327:F327"/>
    <mergeCell ref="G327:I327"/>
    <mergeCell ref="J327:L327"/>
    <mergeCell ref="M327:P327"/>
    <mergeCell ref="Q327:T327"/>
    <mergeCell ref="B321:X321"/>
    <mergeCell ref="B322:X322"/>
    <mergeCell ref="B323:C323"/>
    <mergeCell ref="D323:X323"/>
    <mergeCell ref="B324:C324"/>
    <mergeCell ref="D324:X324"/>
    <mergeCell ref="U319:X319"/>
    <mergeCell ref="B320:C320"/>
    <mergeCell ref="D320:F320"/>
    <mergeCell ref="G320:I320"/>
    <mergeCell ref="J320:L320"/>
    <mergeCell ref="M320:P320"/>
    <mergeCell ref="U320:X320"/>
    <mergeCell ref="B341:C341"/>
    <mergeCell ref="D341:F341"/>
    <mergeCell ref="G341:I341"/>
    <mergeCell ref="J341:L341"/>
    <mergeCell ref="M341:P341"/>
    <mergeCell ref="Q341:T341"/>
    <mergeCell ref="B340:C340"/>
    <mergeCell ref="D340:F340"/>
    <mergeCell ref="G340:I340"/>
    <mergeCell ref="J340:L340"/>
    <mergeCell ref="M340:P340"/>
    <mergeCell ref="Q340:T340"/>
    <mergeCell ref="M338:P338"/>
    <mergeCell ref="Q338:T338"/>
    <mergeCell ref="V338:X338"/>
    <mergeCell ref="B339:C339"/>
    <mergeCell ref="D339:F339"/>
    <mergeCell ref="G339:I339"/>
    <mergeCell ref="J339:L339"/>
    <mergeCell ref="M339:P339"/>
    <mergeCell ref="Q339:T339"/>
    <mergeCell ref="B336:C336"/>
    <mergeCell ref="B337:C337"/>
    <mergeCell ref="B338:C338"/>
    <mergeCell ref="D338:F338"/>
    <mergeCell ref="G338:I338"/>
    <mergeCell ref="J338:L338"/>
    <mergeCell ref="V329:X329"/>
    <mergeCell ref="B331:C331"/>
    <mergeCell ref="B332:C332"/>
    <mergeCell ref="B333:C333"/>
    <mergeCell ref="B334:C334"/>
    <mergeCell ref="B335:C335"/>
    <mergeCell ref="A346:A347"/>
    <mergeCell ref="B346:C347"/>
    <mergeCell ref="D346:F346"/>
    <mergeCell ref="G346:I346"/>
    <mergeCell ref="J346:L346"/>
    <mergeCell ref="M346:P346"/>
    <mergeCell ref="Q346:T346"/>
    <mergeCell ref="U346:X346"/>
    <mergeCell ref="D347:F347"/>
    <mergeCell ref="B345:C345"/>
    <mergeCell ref="D345:F345"/>
    <mergeCell ref="G345:I345"/>
    <mergeCell ref="J345:L345"/>
    <mergeCell ref="M345:P345"/>
    <mergeCell ref="Q345:T345"/>
    <mergeCell ref="B344:C344"/>
    <mergeCell ref="D344:F344"/>
    <mergeCell ref="G344:I344"/>
    <mergeCell ref="J344:L344"/>
    <mergeCell ref="M344:P344"/>
    <mergeCell ref="Q344:T344"/>
    <mergeCell ref="B343:C343"/>
    <mergeCell ref="D343:F343"/>
    <mergeCell ref="G343:I343"/>
    <mergeCell ref="J343:L343"/>
    <mergeCell ref="M343:P343"/>
    <mergeCell ref="Q343:T343"/>
    <mergeCell ref="B342:C342"/>
    <mergeCell ref="D342:F342"/>
    <mergeCell ref="G342:I342"/>
    <mergeCell ref="J342:L342"/>
    <mergeCell ref="M342:P342"/>
    <mergeCell ref="Q342:T342"/>
    <mergeCell ref="U351:X351"/>
    <mergeCell ref="B352:C352"/>
    <mergeCell ref="D352:F352"/>
    <mergeCell ref="G352:I352"/>
    <mergeCell ref="J352:L352"/>
    <mergeCell ref="M352:P352"/>
    <mergeCell ref="U352:X352"/>
    <mergeCell ref="G350:I350"/>
    <mergeCell ref="J350:L350"/>
    <mergeCell ref="M350:P350"/>
    <mergeCell ref="Q350:T352"/>
    <mergeCell ref="B351:C351"/>
    <mergeCell ref="D351:F351"/>
    <mergeCell ref="G351:I351"/>
    <mergeCell ref="J351:L351"/>
    <mergeCell ref="M351:P351"/>
    <mergeCell ref="Q348:T348"/>
    <mergeCell ref="U348:X350"/>
    <mergeCell ref="B349:C349"/>
    <mergeCell ref="D349:F349"/>
    <mergeCell ref="G349:I349"/>
    <mergeCell ref="J349:L349"/>
    <mergeCell ref="M349:P349"/>
    <mergeCell ref="Q349:T349"/>
    <mergeCell ref="B350:C350"/>
    <mergeCell ref="D350:F350"/>
    <mergeCell ref="G347:I347"/>
    <mergeCell ref="J347:L347"/>
    <mergeCell ref="M347:P347"/>
    <mergeCell ref="Q347:T347"/>
    <mergeCell ref="U347:X347"/>
    <mergeCell ref="B348:C348"/>
    <mergeCell ref="D348:F348"/>
    <mergeCell ref="G348:I348"/>
    <mergeCell ref="J348:L348"/>
    <mergeCell ref="M348:P348"/>
    <mergeCell ref="B368:C368"/>
    <mergeCell ref="B369:C369"/>
    <mergeCell ref="B370:C370"/>
    <mergeCell ref="D370:F370"/>
    <mergeCell ref="G370:I370"/>
    <mergeCell ref="J370:L370"/>
    <mergeCell ref="V361:X361"/>
    <mergeCell ref="B363:C363"/>
    <mergeCell ref="B364:C364"/>
    <mergeCell ref="B365:C365"/>
    <mergeCell ref="B366:C366"/>
    <mergeCell ref="B367:C367"/>
    <mergeCell ref="U359:X359"/>
    <mergeCell ref="D360:F360"/>
    <mergeCell ref="G360:T360"/>
    <mergeCell ref="U360:X360"/>
    <mergeCell ref="D361:F361"/>
    <mergeCell ref="G361:I361"/>
    <mergeCell ref="J361:L361"/>
    <mergeCell ref="M361:P361"/>
    <mergeCell ref="Q361:Q362"/>
    <mergeCell ref="R361:U361"/>
    <mergeCell ref="B357:C357"/>
    <mergeCell ref="D357:X357"/>
    <mergeCell ref="B358:C358"/>
    <mergeCell ref="D358:X358"/>
    <mergeCell ref="B359:C359"/>
    <mergeCell ref="D359:F359"/>
    <mergeCell ref="G359:I359"/>
    <mergeCell ref="J359:L359"/>
    <mergeCell ref="M359:P359"/>
    <mergeCell ref="Q359:T359"/>
    <mergeCell ref="B353:X353"/>
    <mergeCell ref="B354:X354"/>
    <mergeCell ref="B355:C355"/>
    <mergeCell ref="D355:X355"/>
    <mergeCell ref="B356:C356"/>
    <mergeCell ref="D356:X356"/>
    <mergeCell ref="B375:C375"/>
    <mergeCell ref="D375:F375"/>
    <mergeCell ref="G375:I375"/>
    <mergeCell ref="J375:L375"/>
    <mergeCell ref="M375:P375"/>
    <mergeCell ref="Q375:T375"/>
    <mergeCell ref="B374:C374"/>
    <mergeCell ref="D374:F374"/>
    <mergeCell ref="G374:I374"/>
    <mergeCell ref="J374:L374"/>
    <mergeCell ref="M374:P374"/>
    <mergeCell ref="Q374:T374"/>
    <mergeCell ref="B373:C373"/>
    <mergeCell ref="D373:F373"/>
    <mergeCell ref="G373:I373"/>
    <mergeCell ref="J373:L373"/>
    <mergeCell ref="M373:P373"/>
    <mergeCell ref="Q373:T373"/>
    <mergeCell ref="B372:C372"/>
    <mergeCell ref="D372:F372"/>
    <mergeCell ref="G372:I372"/>
    <mergeCell ref="J372:L372"/>
    <mergeCell ref="M372:P372"/>
    <mergeCell ref="Q372:T372"/>
    <mergeCell ref="M370:P370"/>
    <mergeCell ref="Q370:T370"/>
    <mergeCell ref="V370:X370"/>
    <mergeCell ref="B371:C371"/>
    <mergeCell ref="D371:F371"/>
    <mergeCell ref="G371:I371"/>
    <mergeCell ref="J371:L371"/>
    <mergeCell ref="M371:P371"/>
    <mergeCell ref="Q371:T371"/>
    <mergeCell ref="M381:P381"/>
    <mergeCell ref="Q381:T381"/>
    <mergeCell ref="B382:C382"/>
    <mergeCell ref="D382:F382"/>
    <mergeCell ref="G379:I379"/>
    <mergeCell ref="J379:L379"/>
    <mergeCell ref="M379:P379"/>
    <mergeCell ref="Q379:T379"/>
    <mergeCell ref="U379:X379"/>
    <mergeCell ref="B380:C380"/>
    <mergeCell ref="D380:F380"/>
    <mergeCell ref="G380:I380"/>
    <mergeCell ref="J380:L380"/>
    <mergeCell ref="M380:P380"/>
    <mergeCell ref="A378:A379"/>
    <mergeCell ref="B378:C379"/>
    <mergeCell ref="D378:F378"/>
    <mergeCell ref="G378:I378"/>
    <mergeCell ref="J378:L378"/>
    <mergeCell ref="M378:P378"/>
    <mergeCell ref="Q378:T378"/>
    <mergeCell ref="U378:X378"/>
    <mergeCell ref="D379:F379"/>
    <mergeCell ref="B377:C377"/>
    <mergeCell ref="D377:F377"/>
    <mergeCell ref="G377:I377"/>
    <mergeCell ref="J377:L377"/>
    <mergeCell ref="M377:P377"/>
    <mergeCell ref="Q377:T377"/>
    <mergeCell ref="B376:C376"/>
    <mergeCell ref="D376:F376"/>
    <mergeCell ref="G376:I376"/>
    <mergeCell ref="J376:L376"/>
    <mergeCell ref="M376:P376"/>
    <mergeCell ref="Q376:T376"/>
    <mergeCell ref="M402:P402"/>
    <mergeCell ref="Q402:T402"/>
    <mergeCell ref="V402:X402"/>
    <mergeCell ref="B403:C403"/>
    <mergeCell ref="D403:F403"/>
    <mergeCell ref="G403:I403"/>
    <mergeCell ref="J403:L403"/>
    <mergeCell ref="M403:P403"/>
    <mergeCell ref="Q403:T403"/>
    <mergeCell ref="B400:C400"/>
    <mergeCell ref="B401:C401"/>
    <mergeCell ref="B402:C402"/>
    <mergeCell ref="D402:F402"/>
    <mergeCell ref="G402:I402"/>
    <mergeCell ref="J402:L402"/>
    <mergeCell ref="V393:X393"/>
    <mergeCell ref="B395:C395"/>
    <mergeCell ref="B396:C396"/>
    <mergeCell ref="B397:C397"/>
    <mergeCell ref="B398:C398"/>
    <mergeCell ref="B399:C399"/>
    <mergeCell ref="U391:X391"/>
    <mergeCell ref="D392:F392"/>
    <mergeCell ref="G392:T392"/>
    <mergeCell ref="U392:X392"/>
    <mergeCell ref="D393:F393"/>
    <mergeCell ref="G393:I393"/>
    <mergeCell ref="J393:L393"/>
    <mergeCell ref="M393:P393"/>
    <mergeCell ref="Q393:Q394"/>
    <mergeCell ref="R393:U393"/>
    <mergeCell ref="B389:C389"/>
    <mergeCell ref="D389:X389"/>
    <mergeCell ref="B390:C390"/>
    <mergeCell ref="D390:X390"/>
    <mergeCell ref="B391:C391"/>
    <mergeCell ref="D391:F391"/>
    <mergeCell ref="G391:I391"/>
    <mergeCell ref="J391:L391"/>
    <mergeCell ref="M391:P391"/>
    <mergeCell ref="Q391:T391"/>
    <mergeCell ref="B409:C409"/>
    <mergeCell ref="D409:F409"/>
    <mergeCell ref="G409:I409"/>
    <mergeCell ref="J409:L409"/>
    <mergeCell ref="M409:P409"/>
    <mergeCell ref="Q409:T409"/>
    <mergeCell ref="B408:C408"/>
    <mergeCell ref="D408:F408"/>
    <mergeCell ref="G408:I408"/>
    <mergeCell ref="J408:L408"/>
    <mergeCell ref="M408:P408"/>
    <mergeCell ref="Q408:T408"/>
    <mergeCell ref="B407:C407"/>
    <mergeCell ref="D407:F407"/>
    <mergeCell ref="G407:I407"/>
    <mergeCell ref="J407:L407"/>
    <mergeCell ref="M407:P407"/>
    <mergeCell ref="Q407:T407"/>
    <mergeCell ref="B406:C406"/>
    <mergeCell ref="D406:F406"/>
    <mergeCell ref="G406:I406"/>
    <mergeCell ref="J406:L406"/>
    <mergeCell ref="M406:P406"/>
    <mergeCell ref="Q406:T406"/>
    <mergeCell ref="B405:C405"/>
    <mergeCell ref="D405:F405"/>
    <mergeCell ref="G405:I405"/>
    <mergeCell ref="J405:L405"/>
    <mergeCell ref="M405:P405"/>
    <mergeCell ref="Q405:T405"/>
    <mergeCell ref="B404:C404"/>
    <mergeCell ref="D404:F404"/>
    <mergeCell ref="G404:I404"/>
    <mergeCell ref="J404:L404"/>
    <mergeCell ref="M404:P404"/>
    <mergeCell ref="Q404:T404"/>
    <mergeCell ref="G414:I414"/>
    <mergeCell ref="J414:L414"/>
    <mergeCell ref="M414:P414"/>
    <mergeCell ref="Q414:T416"/>
    <mergeCell ref="B415:C415"/>
    <mergeCell ref="D415:F415"/>
    <mergeCell ref="G415:I415"/>
    <mergeCell ref="J415:L415"/>
    <mergeCell ref="M415:P415"/>
    <mergeCell ref="Q412:T412"/>
    <mergeCell ref="U412:X414"/>
    <mergeCell ref="B413:C413"/>
    <mergeCell ref="D413:F413"/>
    <mergeCell ref="G413:I413"/>
    <mergeCell ref="J413:L413"/>
    <mergeCell ref="M413:P413"/>
    <mergeCell ref="Q413:T413"/>
    <mergeCell ref="B414:C414"/>
    <mergeCell ref="D414:F414"/>
    <mergeCell ref="G411:I411"/>
    <mergeCell ref="J411:L411"/>
    <mergeCell ref="M411:P411"/>
    <mergeCell ref="Q411:T411"/>
    <mergeCell ref="U411:X411"/>
    <mergeCell ref="B412:C412"/>
    <mergeCell ref="D412:F412"/>
    <mergeCell ref="G412:I412"/>
    <mergeCell ref="J412:L412"/>
    <mergeCell ref="M412:P412"/>
    <mergeCell ref="A410:A411"/>
    <mergeCell ref="B410:C411"/>
    <mergeCell ref="D410:F410"/>
    <mergeCell ref="G410:I410"/>
    <mergeCell ref="J410:L410"/>
    <mergeCell ref="M410:P410"/>
    <mergeCell ref="Q410:T410"/>
    <mergeCell ref="U410:X410"/>
    <mergeCell ref="D411:F411"/>
    <mergeCell ref="U423:X423"/>
    <mergeCell ref="D424:F424"/>
    <mergeCell ref="G424:T424"/>
    <mergeCell ref="U424:X424"/>
    <mergeCell ref="D425:F425"/>
    <mergeCell ref="G425:I425"/>
    <mergeCell ref="J425:L425"/>
    <mergeCell ref="M425:P425"/>
    <mergeCell ref="Q425:Q426"/>
    <mergeCell ref="R425:U425"/>
    <mergeCell ref="B421:C421"/>
    <mergeCell ref="D421:X421"/>
    <mergeCell ref="B422:C422"/>
    <mergeCell ref="D422:X422"/>
    <mergeCell ref="B423:C423"/>
    <mergeCell ref="D423:F423"/>
    <mergeCell ref="G423:I423"/>
    <mergeCell ref="J423:L423"/>
    <mergeCell ref="M423:P423"/>
    <mergeCell ref="Q423:T423"/>
    <mergeCell ref="B417:X417"/>
    <mergeCell ref="B418:X418"/>
    <mergeCell ref="B419:C419"/>
    <mergeCell ref="D419:X419"/>
    <mergeCell ref="B420:C420"/>
    <mergeCell ref="D420:X420"/>
    <mergeCell ref="U415:X415"/>
    <mergeCell ref="B416:C416"/>
    <mergeCell ref="D416:F416"/>
    <mergeCell ref="G416:I416"/>
    <mergeCell ref="J416:L416"/>
    <mergeCell ref="M416:P416"/>
    <mergeCell ref="U416:X416"/>
    <mergeCell ref="B437:C437"/>
    <mergeCell ref="D437:F437"/>
    <mergeCell ref="G437:I437"/>
    <mergeCell ref="J437:L437"/>
    <mergeCell ref="M437:P437"/>
    <mergeCell ref="Q437:T437"/>
    <mergeCell ref="B436:C436"/>
    <mergeCell ref="D436:F436"/>
    <mergeCell ref="G436:I436"/>
    <mergeCell ref="J436:L436"/>
    <mergeCell ref="M436:P436"/>
    <mergeCell ref="Q436:T436"/>
    <mergeCell ref="M434:P434"/>
    <mergeCell ref="Q434:T434"/>
    <mergeCell ref="V434:X434"/>
    <mergeCell ref="B435:C435"/>
    <mergeCell ref="D435:F435"/>
    <mergeCell ref="G435:I435"/>
    <mergeCell ref="J435:L435"/>
    <mergeCell ref="M435:P435"/>
    <mergeCell ref="Q435:T435"/>
    <mergeCell ref="B432:C432"/>
    <mergeCell ref="B433:C433"/>
    <mergeCell ref="B434:C434"/>
    <mergeCell ref="D434:F434"/>
    <mergeCell ref="G434:I434"/>
    <mergeCell ref="J434:L434"/>
    <mergeCell ref="V425:X425"/>
    <mergeCell ref="B427:C427"/>
    <mergeCell ref="B428:C428"/>
    <mergeCell ref="B429:C429"/>
    <mergeCell ref="B430:C430"/>
    <mergeCell ref="B431:C431"/>
    <mergeCell ref="A442:A443"/>
    <mergeCell ref="B442:C443"/>
    <mergeCell ref="D442:F442"/>
    <mergeCell ref="G442:I442"/>
    <mergeCell ref="J442:L442"/>
    <mergeCell ref="M442:P442"/>
    <mergeCell ref="Q442:T442"/>
    <mergeCell ref="U442:X442"/>
    <mergeCell ref="D443:F443"/>
    <mergeCell ref="B441:C441"/>
    <mergeCell ref="D441:F441"/>
    <mergeCell ref="G441:I441"/>
    <mergeCell ref="J441:L441"/>
    <mergeCell ref="M441:P441"/>
    <mergeCell ref="Q441:T441"/>
    <mergeCell ref="B440:C440"/>
    <mergeCell ref="D440:F440"/>
    <mergeCell ref="G440:I440"/>
    <mergeCell ref="J440:L440"/>
    <mergeCell ref="M440:P440"/>
    <mergeCell ref="Q440:T440"/>
    <mergeCell ref="B439:C439"/>
    <mergeCell ref="D439:F439"/>
    <mergeCell ref="G439:I439"/>
    <mergeCell ref="J439:L439"/>
    <mergeCell ref="M439:P439"/>
    <mergeCell ref="Q439:T439"/>
    <mergeCell ref="B438:C438"/>
    <mergeCell ref="D438:F438"/>
    <mergeCell ref="G438:I438"/>
    <mergeCell ref="J438:L438"/>
    <mergeCell ref="M438:P438"/>
    <mergeCell ref="Q438:T438"/>
    <mergeCell ref="U439:X439"/>
    <mergeCell ref="U440:X440"/>
    <mergeCell ref="U441:X441"/>
    <mergeCell ref="B449:X449"/>
    <mergeCell ref="B450:X450"/>
    <mergeCell ref="B451:C451"/>
    <mergeCell ref="D451:X451"/>
    <mergeCell ref="B452:C452"/>
    <mergeCell ref="D452:X452"/>
    <mergeCell ref="U447:X447"/>
    <mergeCell ref="B448:C448"/>
    <mergeCell ref="D448:F448"/>
    <mergeCell ref="G448:I448"/>
    <mergeCell ref="J448:L448"/>
    <mergeCell ref="M448:P448"/>
    <mergeCell ref="U448:X448"/>
    <mergeCell ref="G446:I446"/>
    <mergeCell ref="J446:L446"/>
    <mergeCell ref="M446:P446"/>
    <mergeCell ref="Q446:T448"/>
    <mergeCell ref="B447:C447"/>
    <mergeCell ref="D447:F447"/>
    <mergeCell ref="G447:I447"/>
    <mergeCell ref="J447:L447"/>
    <mergeCell ref="M447:P447"/>
    <mergeCell ref="Q444:T444"/>
    <mergeCell ref="U444:X446"/>
    <mergeCell ref="B445:C445"/>
    <mergeCell ref="D445:F445"/>
    <mergeCell ref="G445:I445"/>
    <mergeCell ref="J445:L445"/>
    <mergeCell ref="M445:P445"/>
    <mergeCell ref="Q445:T445"/>
    <mergeCell ref="B446:C446"/>
    <mergeCell ref="D446:F446"/>
    <mergeCell ref="G443:I443"/>
    <mergeCell ref="J443:L443"/>
    <mergeCell ref="M443:P443"/>
    <mergeCell ref="Q443:T443"/>
    <mergeCell ref="U443:X443"/>
    <mergeCell ref="B444:C444"/>
    <mergeCell ref="D444:F444"/>
    <mergeCell ref="G444:I444"/>
    <mergeCell ref="J444:L444"/>
    <mergeCell ref="M444:P444"/>
    <mergeCell ref="M466:P466"/>
    <mergeCell ref="Q466:T466"/>
    <mergeCell ref="V466:X466"/>
    <mergeCell ref="B467:C467"/>
    <mergeCell ref="D467:F467"/>
    <mergeCell ref="G467:I467"/>
    <mergeCell ref="J467:L467"/>
    <mergeCell ref="M467:P467"/>
    <mergeCell ref="Q467:T467"/>
    <mergeCell ref="B464:C464"/>
    <mergeCell ref="B465:C465"/>
    <mergeCell ref="B466:C466"/>
    <mergeCell ref="D466:F466"/>
    <mergeCell ref="G466:I466"/>
    <mergeCell ref="J466:L466"/>
    <mergeCell ref="V457:X457"/>
    <mergeCell ref="B459:C459"/>
    <mergeCell ref="B460:C460"/>
    <mergeCell ref="B461:C461"/>
    <mergeCell ref="B462:C462"/>
    <mergeCell ref="B463:C463"/>
    <mergeCell ref="U455:X455"/>
    <mergeCell ref="D456:F456"/>
    <mergeCell ref="G456:T456"/>
    <mergeCell ref="U456:X456"/>
    <mergeCell ref="D457:F457"/>
    <mergeCell ref="G457:I457"/>
    <mergeCell ref="J457:L457"/>
    <mergeCell ref="M457:P457"/>
    <mergeCell ref="Q457:Q458"/>
    <mergeCell ref="R457:U457"/>
    <mergeCell ref="B453:C453"/>
    <mergeCell ref="D453:X453"/>
    <mergeCell ref="B454:C454"/>
    <mergeCell ref="D454:X454"/>
    <mergeCell ref="B455:C455"/>
    <mergeCell ref="D455:F455"/>
    <mergeCell ref="G455:I455"/>
    <mergeCell ref="J455:L455"/>
    <mergeCell ref="M455:P455"/>
    <mergeCell ref="Q455:T455"/>
    <mergeCell ref="B473:C473"/>
    <mergeCell ref="D473:F473"/>
    <mergeCell ref="G473:I473"/>
    <mergeCell ref="J473:L473"/>
    <mergeCell ref="M473:P473"/>
    <mergeCell ref="Q473:T473"/>
    <mergeCell ref="B472:C472"/>
    <mergeCell ref="D472:F472"/>
    <mergeCell ref="G472:I472"/>
    <mergeCell ref="J472:L472"/>
    <mergeCell ref="M472:P472"/>
    <mergeCell ref="Q472:T472"/>
    <mergeCell ref="B471:C471"/>
    <mergeCell ref="D471:F471"/>
    <mergeCell ref="G471:I471"/>
    <mergeCell ref="J471:L471"/>
    <mergeCell ref="M471:P471"/>
    <mergeCell ref="Q471:T471"/>
    <mergeCell ref="B470:C470"/>
    <mergeCell ref="D470:F470"/>
    <mergeCell ref="G470:I470"/>
    <mergeCell ref="J470:L470"/>
    <mergeCell ref="M470:P470"/>
    <mergeCell ref="Q470:T470"/>
    <mergeCell ref="B469:C469"/>
    <mergeCell ref="D469:F469"/>
    <mergeCell ref="G469:I469"/>
    <mergeCell ref="J469:L469"/>
    <mergeCell ref="M469:P469"/>
    <mergeCell ref="Q469:T469"/>
    <mergeCell ref="B468:C468"/>
    <mergeCell ref="D468:F468"/>
    <mergeCell ref="G468:I468"/>
    <mergeCell ref="J468:L468"/>
    <mergeCell ref="M468:P468"/>
    <mergeCell ref="Q468:T468"/>
    <mergeCell ref="G478:I478"/>
    <mergeCell ref="J478:L478"/>
    <mergeCell ref="M478:P478"/>
    <mergeCell ref="Q478:T480"/>
    <mergeCell ref="B479:C479"/>
    <mergeCell ref="D479:F479"/>
    <mergeCell ref="G479:I479"/>
    <mergeCell ref="J479:L479"/>
    <mergeCell ref="M479:P479"/>
    <mergeCell ref="Q476:T476"/>
    <mergeCell ref="U476:X478"/>
    <mergeCell ref="B477:C477"/>
    <mergeCell ref="D477:F477"/>
    <mergeCell ref="G477:I477"/>
    <mergeCell ref="J477:L477"/>
    <mergeCell ref="M477:P477"/>
    <mergeCell ref="Q477:T477"/>
    <mergeCell ref="B478:C478"/>
    <mergeCell ref="D478:F478"/>
    <mergeCell ref="G475:I475"/>
    <mergeCell ref="J475:L475"/>
    <mergeCell ref="M475:P475"/>
    <mergeCell ref="Q475:T475"/>
    <mergeCell ref="U475:X475"/>
    <mergeCell ref="B476:C476"/>
    <mergeCell ref="D476:F476"/>
    <mergeCell ref="G476:I476"/>
    <mergeCell ref="J476:L476"/>
    <mergeCell ref="M476:P476"/>
    <mergeCell ref="A474:A475"/>
    <mergeCell ref="B474:C475"/>
    <mergeCell ref="D474:F474"/>
    <mergeCell ref="G474:I474"/>
    <mergeCell ref="J474:L474"/>
    <mergeCell ref="M474:P474"/>
    <mergeCell ref="Q474:T474"/>
    <mergeCell ref="U474:X474"/>
    <mergeCell ref="D475:F475"/>
    <mergeCell ref="U487:X487"/>
    <mergeCell ref="D488:F488"/>
    <mergeCell ref="G488:T488"/>
    <mergeCell ref="U488:X488"/>
    <mergeCell ref="D489:F489"/>
    <mergeCell ref="G489:I489"/>
    <mergeCell ref="J489:L489"/>
    <mergeCell ref="M489:P489"/>
    <mergeCell ref="Q489:Q490"/>
    <mergeCell ref="R489:U489"/>
    <mergeCell ref="B485:C485"/>
    <mergeCell ref="D485:X485"/>
    <mergeCell ref="B486:C486"/>
    <mergeCell ref="D486:X486"/>
    <mergeCell ref="B487:C487"/>
    <mergeCell ref="D487:F487"/>
    <mergeCell ref="G487:I487"/>
    <mergeCell ref="J487:L487"/>
    <mergeCell ref="M487:P487"/>
    <mergeCell ref="Q487:T487"/>
    <mergeCell ref="B481:X481"/>
    <mergeCell ref="B482:X482"/>
    <mergeCell ref="B483:C483"/>
    <mergeCell ref="D483:X483"/>
    <mergeCell ref="B484:C484"/>
    <mergeCell ref="D484:X484"/>
    <mergeCell ref="U479:X479"/>
    <mergeCell ref="B480:C480"/>
    <mergeCell ref="D480:F480"/>
    <mergeCell ref="G480:I480"/>
    <mergeCell ref="J480:L480"/>
    <mergeCell ref="M480:P480"/>
    <mergeCell ref="U480:X480"/>
    <mergeCell ref="B501:C501"/>
    <mergeCell ref="D501:F501"/>
    <mergeCell ref="G501:I501"/>
    <mergeCell ref="J501:L501"/>
    <mergeCell ref="M501:P501"/>
    <mergeCell ref="Q501:T501"/>
    <mergeCell ref="B500:C500"/>
    <mergeCell ref="D500:F500"/>
    <mergeCell ref="G500:I500"/>
    <mergeCell ref="J500:L500"/>
    <mergeCell ref="M500:P500"/>
    <mergeCell ref="Q500:T500"/>
    <mergeCell ref="M498:P498"/>
    <mergeCell ref="Q498:T498"/>
    <mergeCell ref="V498:X498"/>
    <mergeCell ref="B499:C499"/>
    <mergeCell ref="D499:F499"/>
    <mergeCell ref="G499:I499"/>
    <mergeCell ref="J499:L499"/>
    <mergeCell ref="M499:P499"/>
    <mergeCell ref="Q499:T499"/>
    <mergeCell ref="B496:C496"/>
    <mergeCell ref="B497:C497"/>
    <mergeCell ref="B498:C498"/>
    <mergeCell ref="D498:F498"/>
    <mergeCell ref="G498:I498"/>
    <mergeCell ref="J498:L498"/>
    <mergeCell ref="V489:X489"/>
    <mergeCell ref="B491:C491"/>
    <mergeCell ref="B492:C492"/>
    <mergeCell ref="B493:C493"/>
    <mergeCell ref="B494:C494"/>
    <mergeCell ref="B495:C495"/>
    <mergeCell ref="A506:A507"/>
    <mergeCell ref="B506:C507"/>
    <mergeCell ref="D506:F506"/>
    <mergeCell ref="G506:I506"/>
    <mergeCell ref="J506:L506"/>
    <mergeCell ref="M506:P506"/>
    <mergeCell ref="Q506:T506"/>
    <mergeCell ref="U506:X506"/>
    <mergeCell ref="D507:F507"/>
    <mergeCell ref="B505:C505"/>
    <mergeCell ref="D505:F505"/>
    <mergeCell ref="G505:I505"/>
    <mergeCell ref="J505:L505"/>
    <mergeCell ref="M505:P505"/>
    <mergeCell ref="Q505:T505"/>
    <mergeCell ref="B504:C504"/>
    <mergeCell ref="D504:F504"/>
    <mergeCell ref="G504:I504"/>
    <mergeCell ref="J504:L504"/>
    <mergeCell ref="M504:P504"/>
    <mergeCell ref="Q504:T504"/>
    <mergeCell ref="B503:C503"/>
    <mergeCell ref="D503:F503"/>
    <mergeCell ref="G503:I503"/>
    <mergeCell ref="J503:L503"/>
    <mergeCell ref="M503:P503"/>
    <mergeCell ref="Q503:T503"/>
    <mergeCell ref="B502:C502"/>
    <mergeCell ref="D502:F502"/>
    <mergeCell ref="G502:I502"/>
    <mergeCell ref="J502:L502"/>
    <mergeCell ref="M502:P502"/>
    <mergeCell ref="Q502:T502"/>
    <mergeCell ref="B513:X513"/>
    <mergeCell ref="B514:X514"/>
    <mergeCell ref="B515:C515"/>
    <mergeCell ref="D515:X515"/>
    <mergeCell ref="B516:C516"/>
    <mergeCell ref="D516:X516"/>
    <mergeCell ref="U511:X511"/>
    <mergeCell ref="B512:C512"/>
    <mergeCell ref="D512:F512"/>
    <mergeCell ref="G512:I512"/>
    <mergeCell ref="J512:L512"/>
    <mergeCell ref="M512:P512"/>
    <mergeCell ref="U512:X512"/>
    <mergeCell ref="G510:I510"/>
    <mergeCell ref="J510:L510"/>
    <mergeCell ref="M510:P510"/>
    <mergeCell ref="Q510:T512"/>
    <mergeCell ref="B511:C511"/>
    <mergeCell ref="D511:F511"/>
    <mergeCell ref="G511:I511"/>
    <mergeCell ref="J511:L511"/>
    <mergeCell ref="M511:P511"/>
    <mergeCell ref="Q508:T508"/>
    <mergeCell ref="U508:X510"/>
    <mergeCell ref="B509:C509"/>
    <mergeCell ref="D509:F509"/>
    <mergeCell ref="G509:I509"/>
    <mergeCell ref="J509:L509"/>
    <mergeCell ref="M509:P509"/>
    <mergeCell ref="Q509:T509"/>
    <mergeCell ref="B510:C510"/>
    <mergeCell ref="D510:F510"/>
    <mergeCell ref="G507:I507"/>
    <mergeCell ref="J507:L507"/>
    <mergeCell ref="M507:P507"/>
    <mergeCell ref="Q507:T507"/>
    <mergeCell ref="U507:X507"/>
    <mergeCell ref="B508:C508"/>
    <mergeCell ref="D508:F508"/>
    <mergeCell ref="G508:I508"/>
    <mergeCell ref="J508:L508"/>
    <mergeCell ref="M508:P508"/>
    <mergeCell ref="M530:P530"/>
    <mergeCell ref="Q530:T530"/>
    <mergeCell ref="V530:X530"/>
    <mergeCell ref="B531:C531"/>
    <mergeCell ref="D531:F531"/>
    <mergeCell ref="G531:I531"/>
    <mergeCell ref="J531:L531"/>
    <mergeCell ref="M531:P531"/>
    <mergeCell ref="Q531:T531"/>
    <mergeCell ref="B528:C528"/>
    <mergeCell ref="B529:C529"/>
    <mergeCell ref="B530:C530"/>
    <mergeCell ref="D530:F530"/>
    <mergeCell ref="G530:I530"/>
    <mergeCell ref="J530:L530"/>
    <mergeCell ref="V521:X521"/>
    <mergeCell ref="B523:C523"/>
    <mergeCell ref="B524:C524"/>
    <mergeCell ref="B525:C525"/>
    <mergeCell ref="B526:C526"/>
    <mergeCell ref="B527:C527"/>
    <mergeCell ref="U519:X519"/>
    <mergeCell ref="D520:F520"/>
    <mergeCell ref="G520:T520"/>
    <mergeCell ref="U520:X520"/>
    <mergeCell ref="D521:F521"/>
    <mergeCell ref="G521:I521"/>
    <mergeCell ref="J521:L521"/>
    <mergeCell ref="M521:P521"/>
    <mergeCell ref="Q521:Q522"/>
    <mergeCell ref="R521:U521"/>
    <mergeCell ref="B517:C517"/>
    <mergeCell ref="D517:X517"/>
    <mergeCell ref="B518:C518"/>
    <mergeCell ref="D518:X518"/>
    <mergeCell ref="B519:C519"/>
    <mergeCell ref="D519:F519"/>
    <mergeCell ref="G519:I519"/>
    <mergeCell ref="J519:L519"/>
    <mergeCell ref="M519:P519"/>
    <mergeCell ref="Q519:T519"/>
    <mergeCell ref="B537:C537"/>
    <mergeCell ref="D537:F537"/>
    <mergeCell ref="G537:I537"/>
    <mergeCell ref="J537:L537"/>
    <mergeCell ref="M537:P537"/>
    <mergeCell ref="Q537:T537"/>
    <mergeCell ref="B536:C536"/>
    <mergeCell ref="D536:F536"/>
    <mergeCell ref="G536:I536"/>
    <mergeCell ref="J536:L536"/>
    <mergeCell ref="M536:P536"/>
    <mergeCell ref="Q536:T536"/>
    <mergeCell ref="B535:C535"/>
    <mergeCell ref="D535:F535"/>
    <mergeCell ref="G535:I535"/>
    <mergeCell ref="J535:L535"/>
    <mergeCell ref="M535:P535"/>
    <mergeCell ref="Q535:T535"/>
    <mergeCell ref="B534:C534"/>
    <mergeCell ref="D534:F534"/>
    <mergeCell ref="G534:I534"/>
    <mergeCell ref="J534:L534"/>
    <mergeCell ref="M534:P534"/>
    <mergeCell ref="Q534:T534"/>
    <mergeCell ref="B533:C533"/>
    <mergeCell ref="D533:F533"/>
    <mergeCell ref="G533:I533"/>
    <mergeCell ref="J533:L533"/>
    <mergeCell ref="M533:P533"/>
    <mergeCell ref="Q533:T533"/>
    <mergeCell ref="B532:C532"/>
    <mergeCell ref="D532:F532"/>
    <mergeCell ref="G532:I532"/>
    <mergeCell ref="J532:L532"/>
    <mergeCell ref="M532:P532"/>
    <mergeCell ref="Q532:T532"/>
    <mergeCell ref="G542:I542"/>
    <mergeCell ref="J542:L542"/>
    <mergeCell ref="M542:P542"/>
    <mergeCell ref="Q542:T544"/>
    <mergeCell ref="B543:C543"/>
    <mergeCell ref="D543:F543"/>
    <mergeCell ref="G543:I543"/>
    <mergeCell ref="J543:L543"/>
    <mergeCell ref="M543:P543"/>
    <mergeCell ref="Q540:T540"/>
    <mergeCell ref="U540:X542"/>
    <mergeCell ref="B541:C541"/>
    <mergeCell ref="D541:F541"/>
    <mergeCell ref="G541:I541"/>
    <mergeCell ref="J541:L541"/>
    <mergeCell ref="M541:P541"/>
    <mergeCell ref="Q541:T541"/>
    <mergeCell ref="B542:C542"/>
    <mergeCell ref="D542:F542"/>
    <mergeCell ref="G539:I539"/>
    <mergeCell ref="J539:L539"/>
    <mergeCell ref="M539:P539"/>
    <mergeCell ref="Q539:T539"/>
    <mergeCell ref="U539:X539"/>
    <mergeCell ref="B540:C540"/>
    <mergeCell ref="D540:F540"/>
    <mergeCell ref="G540:I540"/>
    <mergeCell ref="J540:L540"/>
    <mergeCell ref="M540:P540"/>
    <mergeCell ref="A538:A539"/>
    <mergeCell ref="B538:C539"/>
    <mergeCell ref="D538:F538"/>
    <mergeCell ref="G538:I538"/>
    <mergeCell ref="J538:L538"/>
    <mergeCell ref="M538:P538"/>
    <mergeCell ref="Q538:T538"/>
    <mergeCell ref="U538:X538"/>
    <mergeCell ref="D539:F539"/>
    <mergeCell ref="U551:X551"/>
    <mergeCell ref="D552:F552"/>
    <mergeCell ref="G552:T552"/>
    <mergeCell ref="U552:X552"/>
    <mergeCell ref="D553:F553"/>
    <mergeCell ref="G553:I553"/>
    <mergeCell ref="J553:L553"/>
    <mergeCell ref="M553:P553"/>
    <mergeCell ref="Q553:Q554"/>
    <mergeCell ref="R553:U553"/>
    <mergeCell ref="B549:C549"/>
    <mergeCell ref="D549:X549"/>
    <mergeCell ref="B550:C550"/>
    <mergeCell ref="D550:X550"/>
    <mergeCell ref="B551:C551"/>
    <mergeCell ref="D551:F551"/>
    <mergeCell ref="G551:I551"/>
    <mergeCell ref="J551:L551"/>
    <mergeCell ref="M551:P551"/>
    <mergeCell ref="Q551:T551"/>
    <mergeCell ref="B545:X545"/>
    <mergeCell ref="B546:X546"/>
    <mergeCell ref="B547:C547"/>
    <mergeCell ref="D547:X547"/>
    <mergeCell ref="B548:C548"/>
    <mergeCell ref="D548:X548"/>
    <mergeCell ref="U543:X543"/>
    <mergeCell ref="B544:C544"/>
    <mergeCell ref="D544:F544"/>
    <mergeCell ref="G544:I544"/>
    <mergeCell ref="J544:L544"/>
    <mergeCell ref="M544:P544"/>
    <mergeCell ref="U544:X544"/>
    <mergeCell ref="B565:C565"/>
    <mergeCell ref="D565:F565"/>
    <mergeCell ref="G565:I565"/>
    <mergeCell ref="J565:L565"/>
    <mergeCell ref="M565:P565"/>
    <mergeCell ref="Q565:T565"/>
    <mergeCell ref="B564:C564"/>
    <mergeCell ref="D564:F564"/>
    <mergeCell ref="G564:I564"/>
    <mergeCell ref="J564:L564"/>
    <mergeCell ref="M564:P564"/>
    <mergeCell ref="Q564:T564"/>
    <mergeCell ref="M562:P562"/>
    <mergeCell ref="Q562:T562"/>
    <mergeCell ref="V562:X562"/>
    <mergeCell ref="B563:C563"/>
    <mergeCell ref="D563:F563"/>
    <mergeCell ref="G563:I563"/>
    <mergeCell ref="J563:L563"/>
    <mergeCell ref="M563:P563"/>
    <mergeCell ref="Q563:T563"/>
    <mergeCell ref="B560:C560"/>
    <mergeCell ref="B561:C561"/>
    <mergeCell ref="B562:C562"/>
    <mergeCell ref="D562:F562"/>
    <mergeCell ref="G562:I562"/>
    <mergeCell ref="J562:L562"/>
    <mergeCell ref="V553:X553"/>
    <mergeCell ref="B555:C555"/>
    <mergeCell ref="B556:C556"/>
    <mergeCell ref="B557:C557"/>
    <mergeCell ref="B558:C558"/>
    <mergeCell ref="B559:C559"/>
    <mergeCell ref="A570:A571"/>
    <mergeCell ref="B570:C571"/>
    <mergeCell ref="D570:F570"/>
    <mergeCell ref="G570:I570"/>
    <mergeCell ref="J570:L570"/>
    <mergeCell ref="M570:P570"/>
    <mergeCell ref="Q570:T570"/>
    <mergeCell ref="U570:X570"/>
    <mergeCell ref="D571:F571"/>
    <mergeCell ref="B569:C569"/>
    <mergeCell ref="D569:F569"/>
    <mergeCell ref="G569:I569"/>
    <mergeCell ref="J569:L569"/>
    <mergeCell ref="M569:P569"/>
    <mergeCell ref="Q569:T569"/>
    <mergeCell ref="B568:C568"/>
    <mergeCell ref="D568:F568"/>
    <mergeCell ref="G568:I568"/>
    <mergeCell ref="J568:L568"/>
    <mergeCell ref="M568:P568"/>
    <mergeCell ref="Q568:T568"/>
    <mergeCell ref="B567:C567"/>
    <mergeCell ref="D567:F567"/>
    <mergeCell ref="G567:I567"/>
    <mergeCell ref="J567:L567"/>
    <mergeCell ref="M567:P567"/>
    <mergeCell ref="Q567:T567"/>
    <mergeCell ref="B566:C566"/>
    <mergeCell ref="D566:F566"/>
    <mergeCell ref="G566:I566"/>
    <mergeCell ref="J566:L566"/>
    <mergeCell ref="M566:P566"/>
    <mergeCell ref="Q566:T566"/>
    <mergeCell ref="B577:X577"/>
    <mergeCell ref="B578:X578"/>
    <mergeCell ref="B579:C579"/>
    <mergeCell ref="D579:X579"/>
    <mergeCell ref="B580:C580"/>
    <mergeCell ref="D580:X580"/>
    <mergeCell ref="U575:X575"/>
    <mergeCell ref="B576:C576"/>
    <mergeCell ref="D576:F576"/>
    <mergeCell ref="G576:I576"/>
    <mergeCell ref="J576:L576"/>
    <mergeCell ref="M576:P576"/>
    <mergeCell ref="U576:X576"/>
    <mergeCell ref="G574:I574"/>
    <mergeCell ref="J574:L574"/>
    <mergeCell ref="M574:P574"/>
    <mergeCell ref="Q574:T576"/>
    <mergeCell ref="B575:C575"/>
    <mergeCell ref="D575:F575"/>
    <mergeCell ref="G575:I575"/>
    <mergeCell ref="J575:L575"/>
    <mergeCell ref="M575:P575"/>
    <mergeCell ref="Q572:T572"/>
    <mergeCell ref="U572:X574"/>
    <mergeCell ref="B573:C573"/>
    <mergeCell ref="D573:F573"/>
    <mergeCell ref="G573:I573"/>
    <mergeCell ref="J573:L573"/>
    <mergeCell ref="M573:P573"/>
    <mergeCell ref="Q573:T573"/>
    <mergeCell ref="B574:C574"/>
    <mergeCell ref="D574:F574"/>
    <mergeCell ref="G571:I571"/>
    <mergeCell ref="J571:L571"/>
    <mergeCell ref="M571:P571"/>
    <mergeCell ref="Q571:T571"/>
    <mergeCell ref="U571:X571"/>
    <mergeCell ref="B572:C572"/>
    <mergeCell ref="D572:F572"/>
    <mergeCell ref="G572:I572"/>
    <mergeCell ref="J572:L572"/>
    <mergeCell ref="M572:P572"/>
    <mergeCell ref="M594:P594"/>
    <mergeCell ref="Q594:T594"/>
    <mergeCell ref="V594:X594"/>
    <mergeCell ref="B595:C595"/>
    <mergeCell ref="D595:F595"/>
    <mergeCell ref="G595:I595"/>
    <mergeCell ref="J595:L595"/>
    <mergeCell ref="M595:P595"/>
    <mergeCell ref="Q595:T595"/>
    <mergeCell ref="B592:C592"/>
    <mergeCell ref="B593:C593"/>
    <mergeCell ref="B594:C594"/>
    <mergeCell ref="D594:F594"/>
    <mergeCell ref="G594:I594"/>
    <mergeCell ref="J594:L594"/>
    <mergeCell ref="V585:X585"/>
    <mergeCell ref="B587:C587"/>
    <mergeCell ref="B588:C588"/>
    <mergeCell ref="B589:C589"/>
    <mergeCell ref="B590:C590"/>
    <mergeCell ref="B591:C591"/>
    <mergeCell ref="U583:X583"/>
    <mergeCell ref="D584:F584"/>
    <mergeCell ref="G584:T584"/>
    <mergeCell ref="U584:X584"/>
    <mergeCell ref="D585:F585"/>
    <mergeCell ref="G585:I585"/>
    <mergeCell ref="J585:L585"/>
    <mergeCell ref="M585:P585"/>
    <mergeCell ref="Q585:Q586"/>
    <mergeCell ref="R585:U585"/>
    <mergeCell ref="B581:C581"/>
    <mergeCell ref="D581:X581"/>
    <mergeCell ref="B582:C582"/>
    <mergeCell ref="D582:X582"/>
    <mergeCell ref="B583:C583"/>
    <mergeCell ref="D583:F583"/>
    <mergeCell ref="G583:I583"/>
    <mergeCell ref="J583:L583"/>
    <mergeCell ref="M583:P583"/>
    <mergeCell ref="Q583:T583"/>
    <mergeCell ref="B601:C601"/>
    <mergeCell ref="D601:F601"/>
    <mergeCell ref="G601:I601"/>
    <mergeCell ref="J601:L601"/>
    <mergeCell ref="M601:P601"/>
    <mergeCell ref="Q601:T601"/>
    <mergeCell ref="B600:C600"/>
    <mergeCell ref="D600:F600"/>
    <mergeCell ref="G600:I600"/>
    <mergeCell ref="J600:L600"/>
    <mergeCell ref="M600:P600"/>
    <mergeCell ref="Q600:T600"/>
    <mergeCell ref="B599:C599"/>
    <mergeCell ref="D599:F599"/>
    <mergeCell ref="G599:I599"/>
    <mergeCell ref="J599:L599"/>
    <mergeCell ref="M599:P599"/>
    <mergeCell ref="Q599:T599"/>
    <mergeCell ref="B598:C598"/>
    <mergeCell ref="D598:F598"/>
    <mergeCell ref="G598:I598"/>
    <mergeCell ref="J598:L598"/>
    <mergeCell ref="M598:P598"/>
    <mergeCell ref="Q598:T598"/>
    <mergeCell ref="B597:C597"/>
    <mergeCell ref="D597:F597"/>
    <mergeCell ref="G597:I597"/>
    <mergeCell ref="J597:L597"/>
    <mergeCell ref="M597:P597"/>
    <mergeCell ref="Q597:T597"/>
    <mergeCell ref="B596:C596"/>
    <mergeCell ref="D596:F596"/>
    <mergeCell ref="G596:I596"/>
    <mergeCell ref="J596:L596"/>
    <mergeCell ref="M596:P596"/>
    <mergeCell ref="Q596:T596"/>
    <mergeCell ref="G606:I606"/>
    <mergeCell ref="J606:L606"/>
    <mergeCell ref="M606:P606"/>
    <mergeCell ref="Q606:T608"/>
    <mergeCell ref="B607:C607"/>
    <mergeCell ref="D607:F607"/>
    <mergeCell ref="G607:I607"/>
    <mergeCell ref="J607:L607"/>
    <mergeCell ref="M607:P607"/>
    <mergeCell ref="Q604:T604"/>
    <mergeCell ref="U604:X606"/>
    <mergeCell ref="B605:C605"/>
    <mergeCell ref="D605:F605"/>
    <mergeCell ref="G605:I605"/>
    <mergeCell ref="J605:L605"/>
    <mergeCell ref="M605:P605"/>
    <mergeCell ref="Q605:T605"/>
    <mergeCell ref="B606:C606"/>
    <mergeCell ref="D606:F606"/>
    <mergeCell ref="G603:I603"/>
    <mergeCell ref="J603:L603"/>
    <mergeCell ref="M603:P603"/>
    <mergeCell ref="Q603:T603"/>
    <mergeCell ref="U603:X603"/>
    <mergeCell ref="B604:C604"/>
    <mergeCell ref="D604:F604"/>
    <mergeCell ref="G604:I604"/>
    <mergeCell ref="J604:L604"/>
    <mergeCell ref="M604:P604"/>
    <mergeCell ref="A602:A603"/>
    <mergeCell ref="B602:C603"/>
    <mergeCell ref="D602:F602"/>
    <mergeCell ref="G602:I602"/>
    <mergeCell ref="J602:L602"/>
    <mergeCell ref="M602:P602"/>
    <mergeCell ref="Q602:T602"/>
    <mergeCell ref="U602:X602"/>
    <mergeCell ref="D603:F603"/>
    <mergeCell ref="U615:X615"/>
    <mergeCell ref="D616:F616"/>
    <mergeCell ref="G616:T616"/>
    <mergeCell ref="U616:X616"/>
    <mergeCell ref="D617:F617"/>
    <mergeCell ref="G617:I617"/>
    <mergeCell ref="J617:L617"/>
    <mergeCell ref="M617:P617"/>
    <mergeCell ref="Q617:Q618"/>
    <mergeCell ref="R617:U617"/>
    <mergeCell ref="B613:C613"/>
    <mergeCell ref="D613:X613"/>
    <mergeCell ref="B614:C614"/>
    <mergeCell ref="D614:X614"/>
    <mergeCell ref="B615:C615"/>
    <mergeCell ref="D615:F615"/>
    <mergeCell ref="G615:I615"/>
    <mergeCell ref="J615:L615"/>
    <mergeCell ref="M615:P615"/>
    <mergeCell ref="Q615:T615"/>
    <mergeCell ref="B609:X609"/>
    <mergeCell ref="B610:X610"/>
    <mergeCell ref="B611:C611"/>
    <mergeCell ref="D611:X611"/>
    <mergeCell ref="B612:C612"/>
    <mergeCell ref="D612:X612"/>
    <mergeCell ref="U607:X607"/>
    <mergeCell ref="B608:C608"/>
    <mergeCell ref="D608:F608"/>
    <mergeCell ref="G608:I608"/>
    <mergeCell ref="J608:L608"/>
    <mergeCell ref="M608:P608"/>
    <mergeCell ref="U608:X608"/>
    <mergeCell ref="B629:C629"/>
    <mergeCell ref="D629:F629"/>
    <mergeCell ref="G629:I629"/>
    <mergeCell ref="J629:L629"/>
    <mergeCell ref="M629:P629"/>
    <mergeCell ref="Q629:T629"/>
    <mergeCell ref="B628:C628"/>
    <mergeCell ref="D628:F628"/>
    <mergeCell ref="G628:I628"/>
    <mergeCell ref="J628:L628"/>
    <mergeCell ref="M628:P628"/>
    <mergeCell ref="Q628:T628"/>
    <mergeCell ref="M626:P626"/>
    <mergeCell ref="Q626:T626"/>
    <mergeCell ref="V626:X626"/>
    <mergeCell ref="B627:C627"/>
    <mergeCell ref="D627:F627"/>
    <mergeCell ref="G627:I627"/>
    <mergeCell ref="J627:L627"/>
    <mergeCell ref="M627:P627"/>
    <mergeCell ref="Q627:T627"/>
    <mergeCell ref="B624:C624"/>
    <mergeCell ref="B625:C625"/>
    <mergeCell ref="B626:C626"/>
    <mergeCell ref="D626:F626"/>
    <mergeCell ref="G626:I626"/>
    <mergeCell ref="J626:L626"/>
    <mergeCell ref="V617:X617"/>
    <mergeCell ref="B619:C619"/>
    <mergeCell ref="B620:C620"/>
    <mergeCell ref="B621:C621"/>
    <mergeCell ref="B622:C622"/>
    <mergeCell ref="B623:C623"/>
    <mergeCell ref="A634:A635"/>
    <mergeCell ref="B634:C635"/>
    <mergeCell ref="D634:F634"/>
    <mergeCell ref="G634:I634"/>
    <mergeCell ref="J634:L634"/>
    <mergeCell ref="M634:P634"/>
    <mergeCell ref="Q634:T634"/>
    <mergeCell ref="U634:X634"/>
    <mergeCell ref="D635:F635"/>
    <mergeCell ref="B633:C633"/>
    <mergeCell ref="D633:F633"/>
    <mergeCell ref="G633:I633"/>
    <mergeCell ref="J633:L633"/>
    <mergeCell ref="M633:P633"/>
    <mergeCell ref="Q633:T633"/>
    <mergeCell ref="B632:C632"/>
    <mergeCell ref="D632:F632"/>
    <mergeCell ref="G632:I632"/>
    <mergeCell ref="J632:L632"/>
    <mergeCell ref="M632:P632"/>
    <mergeCell ref="Q632:T632"/>
    <mergeCell ref="B631:C631"/>
    <mergeCell ref="D631:F631"/>
    <mergeCell ref="G631:I631"/>
    <mergeCell ref="J631:L631"/>
    <mergeCell ref="M631:P631"/>
    <mergeCell ref="Q631:T631"/>
    <mergeCell ref="B630:C630"/>
    <mergeCell ref="D630:F630"/>
    <mergeCell ref="G630:I630"/>
    <mergeCell ref="J630:L630"/>
    <mergeCell ref="M630:P630"/>
    <mergeCell ref="Q630:T630"/>
    <mergeCell ref="B641:X641"/>
    <mergeCell ref="B642:X642"/>
    <mergeCell ref="B643:C643"/>
    <mergeCell ref="D643:X643"/>
    <mergeCell ref="B644:C644"/>
    <mergeCell ref="D644:X644"/>
    <mergeCell ref="U639:X639"/>
    <mergeCell ref="B640:C640"/>
    <mergeCell ref="D640:F640"/>
    <mergeCell ref="G640:I640"/>
    <mergeCell ref="J640:L640"/>
    <mergeCell ref="M640:P640"/>
    <mergeCell ref="U640:X640"/>
    <mergeCell ref="G638:I638"/>
    <mergeCell ref="J638:L638"/>
    <mergeCell ref="M638:P638"/>
    <mergeCell ref="Q638:T640"/>
    <mergeCell ref="B639:C639"/>
    <mergeCell ref="D639:F639"/>
    <mergeCell ref="G639:I639"/>
    <mergeCell ref="J639:L639"/>
    <mergeCell ref="M639:P639"/>
    <mergeCell ref="Q636:T636"/>
    <mergeCell ref="U636:X638"/>
    <mergeCell ref="B637:C637"/>
    <mergeCell ref="D637:F637"/>
    <mergeCell ref="G637:I637"/>
    <mergeCell ref="J637:L637"/>
    <mergeCell ref="M637:P637"/>
    <mergeCell ref="Q637:T637"/>
    <mergeCell ref="B638:C638"/>
    <mergeCell ref="D638:F638"/>
    <mergeCell ref="G635:I635"/>
    <mergeCell ref="J635:L635"/>
    <mergeCell ref="M635:P635"/>
    <mergeCell ref="Q635:T635"/>
    <mergeCell ref="U635:X635"/>
    <mergeCell ref="B636:C636"/>
    <mergeCell ref="D636:F636"/>
    <mergeCell ref="G636:I636"/>
    <mergeCell ref="J636:L636"/>
    <mergeCell ref="M636:P636"/>
    <mergeCell ref="M658:P658"/>
    <mergeCell ref="Q658:T658"/>
    <mergeCell ref="V658:X658"/>
    <mergeCell ref="B659:C659"/>
    <mergeCell ref="D659:F659"/>
    <mergeCell ref="G659:I659"/>
    <mergeCell ref="J659:L659"/>
    <mergeCell ref="M659:P659"/>
    <mergeCell ref="Q659:T659"/>
    <mergeCell ref="B656:C656"/>
    <mergeCell ref="B657:C657"/>
    <mergeCell ref="B658:C658"/>
    <mergeCell ref="D658:F658"/>
    <mergeCell ref="G658:I658"/>
    <mergeCell ref="J658:L658"/>
    <mergeCell ref="V649:X649"/>
    <mergeCell ref="B651:C651"/>
    <mergeCell ref="B652:C652"/>
    <mergeCell ref="B653:C653"/>
    <mergeCell ref="B654:C654"/>
    <mergeCell ref="B655:C655"/>
    <mergeCell ref="U647:X647"/>
    <mergeCell ref="D648:F648"/>
    <mergeCell ref="G648:T648"/>
    <mergeCell ref="U648:X648"/>
    <mergeCell ref="D649:F649"/>
    <mergeCell ref="G649:I649"/>
    <mergeCell ref="J649:L649"/>
    <mergeCell ref="M649:P649"/>
    <mergeCell ref="Q649:Q650"/>
    <mergeCell ref="R649:U649"/>
    <mergeCell ref="B645:C645"/>
    <mergeCell ref="D645:X645"/>
    <mergeCell ref="B646:C646"/>
    <mergeCell ref="D646:X646"/>
    <mergeCell ref="B647:C647"/>
    <mergeCell ref="D647:F647"/>
    <mergeCell ref="G647:I647"/>
    <mergeCell ref="J647:L647"/>
    <mergeCell ref="M647:P647"/>
    <mergeCell ref="Q647:T647"/>
    <mergeCell ref="B665:C665"/>
    <mergeCell ref="D665:F665"/>
    <mergeCell ref="G665:I665"/>
    <mergeCell ref="J665:L665"/>
    <mergeCell ref="M665:P665"/>
    <mergeCell ref="Q665:T665"/>
    <mergeCell ref="B664:C664"/>
    <mergeCell ref="D664:F664"/>
    <mergeCell ref="G664:I664"/>
    <mergeCell ref="J664:L664"/>
    <mergeCell ref="M664:P664"/>
    <mergeCell ref="Q664:T664"/>
    <mergeCell ref="B663:C663"/>
    <mergeCell ref="D663:F663"/>
    <mergeCell ref="G663:I663"/>
    <mergeCell ref="J663:L663"/>
    <mergeCell ref="M663:P663"/>
    <mergeCell ref="Q663:T663"/>
    <mergeCell ref="B662:C662"/>
    <mergeCell ref="D662:F662"/>
    <mergeCell ref="G662:I662"/>
    <mergeCell ref="J662:L662"/>
    <mergeCell ref="M662:P662"/>
    <mergeCell ref="Q662:T662"/>
    <mergeCell ref="B661:C661"/>
    <mergeCell ref="D661:F661"/>
    <mergeCell ref="G661:I661"/>
    <mergeCell ref="J661:L661"/>
    <mergeCell ref="M661:P661"/>
    <mergeCell ref="Q661:T661"/>
    <mergeCell ref="B660:C660"/>
    <mergeCell ref="D660:F660"/>
    <mergeCell ref="G660:I660"/>
    <mergeCell ref="J660:L660"/>
    <mergeCell ref="M660:P660"/>
    <mergeCell ref="Q660:T660"/>
    <mergeCell ref="G670:I670"/>
    <mergeCell ref="J670:L670"/>
    <mergeCell ref="M670:P670"/>
    <mergeCell ref="Q670:T672"/>
    <mergeCell ref="B671:C671"/>
    <mergeCell ref="D671:F671"/>
    <mergeCell ref="G671:I671"/>
    <mergeCell ref="J671:L671"/>
    <mergeCell ref="M671:P671"/>
    <mergeCell ref="Q668:T668"/>
    <mergeCell ref="U668:X670"/>
    <mergeCell ref="B669:C669"/>
    <mergeCell ref="D669:F669"/>
    <mergeCell ref="G669:I669"/>
    <mergeCell ref="J669:L669"/>
    <mergeCell ref="M669:P669"/>
    <mergeCell ref="Q669:T669"/>
    <mergeCell ref="B670:C670"/>
    <mergeCell ref="D670:F670"/>
    <mergeCell ref="G667:I667"/>
    <mergeCell ref="J667:L667"/>
    <mergeCell ref="M667:P667"/>
    <mergeCell ref="Q667:T667"/>
    <mergeCell ref="U667:X667"/>
    <mergeCell ref="B668:C668"/>
    <mergeCell ref="D668:F668"/>
    <mergeCell ref="G668:I668"/>
    <mergeCell ref="J668:L668"/>
    <mergeCell ref="M668:P668"/>
    <mergeCell ref="A666:A667"/>
    <mergeCell ref="B666:C667"/>
    <mergeCell ref="D666:F666"/>
    <mergeCell ref="G666:I666"/>
    <mergeCell ref="J666:L666"/>
    <mergeCell ref="M666:P666"/>
    <mergeCell ref="Q666:T666"/>
    <mergeCell ref="U666:X666"/>
    <mergeCell ref="D667:F667"/>
    <mergeCell ref="U679:X679"/>
    <mergeCell ref="D680:F680"/>
    <mergeCell ref="G680:T680"/>
    <mergeCell ref="U680:X680"/>
    <mergeCell ref="D681:F681"/>
    <mergeCell ref="G681:I681"/>
    <mergeCell ref="J681:L681"/>
    <mergeCell ref="M681:P681"/>
    <mergeCell ref="Q681:Q682"/>
    <mergeCell ref="R681:U681"/>
    <mergeCell ref="B677:C677"/>
    <mergeCell ref="D677:X677"/>
    <mergeCell ref="B678:C678"/>
    <mergeCell ref="D678:X678"/>
    <mergeCell ref="B679:C679"/>
    <mergeCell ref="D679:F679"/>
    <mergeCell ref="G679:I679"/>
    <mergeCell ref="J679:L679"/>
    <mergeCell ref="M679:P679"/>
    <mergeCell ref="Q679:T679"/>
    <mergeCell ref="B673:X673"/>
    <mergeCell ref="B674:X674"/>
    <mergeCell ref="B675:C675"/>
    <mergeCell ref="D675:X675"/>
    <mergeCell ref="B676:C676"/>
    <mergeCell ref="D676:X676"/>
    <mergeCell ref="U671:X671"/>
    <mergeCell ref="B672:C672"/>
    <mergeCell ref="D672:F672"/>
    <mergeCell ref="G672:I672"/>
    <mergeCell ref="J672:L672"/>
    <mergeCell ref="M672:P672"/>
    <mergeCell ref="U672:X672"/>
    <mergeCell ref="B693:C693"/>
    <mergeCell ref="D693:F693"/>
    <mergeCell ref="G693:I693"/>
    <mergeCell ref="J693:L693"/>
    <mergeCell ref="M693:P693"/>
    <mergeCell ref="Q693:T693"/>
    <mergeCell ref="B692:C692"/>
    <mergeCell ref="D692:F692"/>
    <mergeCell ref="G692:I692"/>
    <mergeCell ref="J692:L692"/>
    <mergeCell ref="M692:P692"/>
    <mergeCell ref="Q692:T692"/>
    <mergeCell ref="M690:P690"/>
    <mergeCell ref="Q690:T690"/>
    <mergeCell ref="V690:X690"/>
    <mergeCell ref="B691:C691"/>
    <mergeCell ref="D691:F691"/>
    <mergeCell ref="G691:I691"/>
    <mergeCell ref="J691:L691"/>
    <mergeCell ref="M691:P691"/>
    <mergeCell ref="Q691:T691"/>
    <mergeCell ref="B688:C688"/>
    <mergeCell ref="B689:C689"/>
    <mergeCell ref="B690:C690"/>
    <mergeCell ref="D690:F690"/>
    <mergeCell ref="G690:I690"/>
    <mergeCell ref="J690:L690"/>
    <mergeCell ref="V681:X681"/>
    <mergeCell ref="B683:C683"/>
    <mergeCell ref="B684:C684"/>
    <mergeCell ref="B685:C685"/>
    <mergeCell ref="B686:C686"/>
    <mergeCell ref="B687:C687"/>
    <mergeCell ref="A698:A699"/>
    <mergeCell ref="B698:C699"/>
    <mergeCell ref="D698:F698"/>
    <mergeCell ref="G698:I698"/>
    <mergeCell ref="J698:L698"/>
    <mergeCell ref="M698:P698"/>
    <mergeCell ref="Q698:T698"/>
    <mergeCell ref="U698:X698"/>
    <mergeCell ref="D699:F699"/>
    <mergeCell ref="B697:C697"/>
    <mergeCell ref="D697:F697"/>
    <mergeCell ref="G697:I697"/>
    <mergeCell ref="J697:L697"/>
    <mergeCell ref="M697:P697"/>
    <mergeCell ref="Q697:T697"/>
    <mergeCell ref="B696:C696"/>
    <mergeCell ref="D696:F696"/>
    <mergeCell ref="G696:I696"/>
    <mergeCell ref="J696:L696"/>
    <mergeCell ref="M696:P696"/>
    <mergeCell ref="Q696:T696"/>
    <mergeCell ref="B695:C695"/>
    <mergeCell ref="D695:F695"/>
    <mergeCell ref="G695:I695"/>
    <mergeCell ref="J695:L695"/>
    <mergeCell ref="M695:P695"/>
    <mergeCell ref="Q695:T695"/>
    <mergeCell ref="B694:C694"/>
    <mergeCell ref="D694:F694"/>
    <mergeCell ref="G694:I694"/>
    <mergeCell ref="J694:L694"/>
    <mergeCell ref="M694:P694"/>
    <mergeCell ref="Q694:T694"/>
    <mergeCell ref="B705:X705"/>
    <mergeCell ref="B706:X706"/>
    <mergeCell ref="B707:C707"/>
    <mergeCell ref="D707:X707"/>
    <mergeCell ref="B708:C708"/>
    <mergeCell ref="D708:X708"/>
    <mergeCell ref="U703:X703"/>
    <mergeCell ref="B704:C704"/>
    <mergeCell ref="D704:F704"/>
    <mergeCell ref="G704:I704"/>
    <mergeCell ref="J704:L704"/>
    <mergeCell ref="M704:P704"/>
    <mergeCell ref="U704:X704"/>
    <mergeCell ref="G702:I702"/>
    <mergeCell ref="J702:L702"/>
    <mergeCell ref="M702:P702"/>
    <mergeCell ref="Q702:T704"/>
    <mergeCell ref="B703:C703"/>
    <mergeCell ref="D703:F703"/>
    <mergeCell ref="G703:I703"/>
    <mergeCell ref="J703:L703"/>
    <mergeCell ref="M703:P703"/>
    <mergeCell ref="Q700:T700"/>
    <mergeCell ref="U700:X702"/>
    <mergeCell ref="B701:C701"/>
    <mergeCell ref="D701:F701"/>
    <mergeCell ref="G701:I701"/>
    <mergeCell ref="J701:L701"/>
    <mergeCell ref="M701:P701"/>
    <mergeCell ref="Q701:T701"/>
    <mergeCell ref="B702:C702"/>
    <mergeCell ref="D702:F702"/>
    <mergeCell ref="G699:I699"/>
    <mergeCell ref="J699:L699"/>
    <mergeCell ref="M699:P699"/>
    <mergeCell ref="Q699:T699"/>
    <mergeCell ref="U699:X699"/>
    <mergeCell ref="B700:C700"/>
    <mergeCell ref="D700:F700"/>
    <mergeCell ref="G700:I700"/>
    <mergeCell ref="J700:L700"/>
    <mergeCell ref="M700:P700"/>
    <mergeCell ref="M722:P722"/>
    <mergeCell ref="Q722:T722"/>
    <mergeCell ref="V722:X722"/>
    <mergeCell ref="B723:C723"/>
    <mergeCell ref="D723:F723"/>
    <mergeCell ref="G723:I723"/>
    <mergeCell ref="J723:L723"/>
    <mergeCell ref="M723:P723"/>
    <mergeCell ref="Q723:T723"/>
    <mergeCell ref="B720:C720"/>
    <mergeCell ref="B721:C721"/>
    <mergeCell ref="B722:C722"/>
    <mergeCell ref="D722:F722"/>
    <mergeCell ref="G722:I722"/>
    <mergeCell ref="J722:L722"/>
    <mergeCell ref="V713:X713"/>
    <mergeCell ref="B715:C715"/>
    <mergeCell ref="B716:C716"/>
    <mergeCell ref="B717:C717"/>
    <mergeCell ref="B718:C718"/>
    <mergeCell ref="B719:C719"/>
    <mergeCell ref="U711:X711"/>
    <mergeCell ref="D712:F712"/>
    <mergeCell ref="G712:T712"/>
    <mergeCell ref="U712:X712"/>
    <mergeCell ref="D713:F713"/>
    <mergeCell ref="G713:I713"/>
    <mergeCell ref="J713:L713"/>
    <mergeCell ref="M713:P713"/>
    <mergeCell ref="Q713:Q714"/>
    <mergeCell ref="R713:U713"/>
    <mergeCell ref="B709:C709"/>
    <mergeCell ref="D709:X709"/>
    <mergeCell ref="B710:C710"/>
    <mergeCell ref="D710:X710"/>
    <mergeCell ref="B711:C711"/>
    <mergeCell ref="D711:F711"/>
    <mergeCell ref="G711:I711"/>
    <mergeCell ref="J711:L711"/>
    <mergeCell ref="M711:P711"/>
    <mergeCell ref="Q711:T711"/>
    <mergeCell ref="B729:C729"/>
    <mergeCell ref="D729:F729"/>
    <mergeCell ref="G729:I729"/>
    <mergeCell ref="J729:L729"/>
    <mergeCell ref="M729:P729"/>
    <mergeCell ref="Q729:T729"/>
    <mergeCell ref="B728:C728"/>
    <mergeCell ref="D728:F728"/>
    <mergeCell ref="G728:I728"/>
    <mergeCell ref="J728:L728"/>
    <mergeCell ref="M728:P728"/>
    <mergeCell ref="Q728:T728"/>
    <mergeCell ref="B727:C727"/>
    <mergeCell ref="D727:F727"/>
    <mergeCell ref="G727:I727"/>
    <mergeCell ref="J727:L727"/>
    <mergeCell ref="M727:P727"/>
    <mergeCell ref="Q727:T727"/>
    <mergeCell ref="B726:C726"/>
    <mergeCell ref="D726:F726"/>
    <mergeCell ref="G726:I726"/>
    <mergeCell ref="J726:L726"/>
    <mergeCell ref="M726:P726"/>
    <mergeCell ref="Q726:T726"/>
    <mergeCell ref="B725:C725"/>
    <mergeCell ref="D725:F725"/>
    <mergeCell ref="G725:I725"/>
    <mergeCell ref="J725:L725"/>
    <mergeCell ref="M725:P725"/>
    <mergeCell ref="Q725:T725"/>
    <mergeCell ref="B724:C724"/>
    <mergeCell ref="D724:F724"/>
    <mergeCell ref="G724:I724"/>
    <mergeCell ref="J724:L724"/>
    <mergeCell ref="M724:P724"/>
    <mergeCell ref="Q724:T724"/>
    <mergeCell ref="G734:I734"/>
    <mergeCell ref="J734:L734"/>
    <mergeCell ref="M734:P734"/>
    <mergeCell ref="Q734:T736"/>
    <mergeCell ref="B735:C735"/>
    <mergeCell ref="D735:F735"/>
    <mergeCell ref="G735:I735"/>
    <mergeCell ref="J735:L735"/>
    <mergeCell ref="M735:P735"/>
    <mergeCell ref="Q732:T732"/>
    <mergeCell ref="U732:X734"/>
    <mergeCell ref="B733:C733"/>
    <mergeCell ref="D733:F733"/>
    <mergeCell ref="G733:I733"/>
    <mergeCell ref="J733:L733"/>
    <mergeCell ref="M733:P733"/>
    <mergeCell ref="Q733:T733"/>
    <mergeCell ref="B734:C734"/>
    <mergeCell ref="D734:F734"/>
    <mergeCell ref="G731:I731"/>
    <mergeCell ref="J731:L731"/>
    <mergeCell ref="M731:P731"/>
    <mergeCell ref="Q731:T731"/>
    <mergeCell ref="U731:X731"/>
    <mergeCell ref="B732:C732"/>
    <mergeCell ref="D732:F732"/>
    <mergeCell ref="G732:I732"/>
    <mergeCell ref="J732:L732"/>
    <mergeCell ref="M732:P732"/>
    <mergeCell ref="A730:A731"/>
    <mergeCell ref="B730:C731"/>
    <mergeCell ref="D730:F730"/>
    <mergeCell ref="G730:I730"/>
    <mergeCell ref="J730:L730"/>
    <mergeCell ref="M730:P730"/>
    <mergeCell ref="Q730:T730"/>
    <mergeCell ref="U730:X730"/>
    <mergeCell ref="D731:F731"/>
    <mergeCell ref="V745:X745"/>
    <mergeCell ref="B747:C747"/>
    <mergeCell ref="B748:C748"/>
    <mergeCell ref="B749:C749"/>
    <mergeCell ref="B750:C750"/>
    <mergeCell ref="B751:C751"/>
    <mergeCell ref="U743:X743"/>
    <mergeCell ref="D744:F744"/>
    <mergeCell ref="G744:T744"/>
    <mergeCell ref="U744:X744"/>
    <mergeCell ref="D745:F745"/>
    <mergeCell ref="G745:I745"/>
    <mergeCell ref="J745:L745"/>
    <mergeCell ref="M745:P745"/>
    <mergeCell ref="Q745:Q746"/>
    <mergeCell ref="R745:U745"/>
    <mergeCell ref="B741:C741"/>
    <mergeCell ref="D741:X741"/>
    <mergeCell ref="B742:C742"/>
    <mergeCell ref="D742:X742"/>
    <mergeCell ref="B743:C743"/>
    <mergeCell ref="D743:F743"/>
    <mergeCell ref="G743:I743"/>
    <mergeCell ref="J743:L743"/>
    <mergeCell ref="M743:P743"/>
    <mergeCell ref="Q743:T743"/>
    <mergeCell ref="B737:X737"/>
    <mergeCell ref="B738:X738"/>
    <mergeCell ref="B739:C739"/>
    <mergeCell ref="D739:X739"/>
    <mergeCell ref="B740:C740"/>
    <mergeCell ref="D740:X740"/>
    <mergeCell ref="U735:X735"/>
    <mergeCell ref="B736:C736"/>
    <mergeCell ref="D736:F736"/>
    <mergeCell ref="G736:I736"/>
    <mergeCell ref="J736:L736"/>
    <mergeCell ref="M736:P736"/>
    <mergeCell ref="U736:X736"/>
    <mergeCell ref="B758:C758"/>
    <mergeCell ref="D758:F758"/>
    <mergeCell ref="G758:I758"/>
    <mergeCell ref="J758:L758"/>
    <mergeCell ref="M758:P758"/>
    <mergeCell ref="Q758:T758"/>
    <mergeCell ref="B757:C757"/>
    <mergeCell ref="D757:F757"/>
    <mergeCell ref="G757:I757"/>
    <mergeCell ref="J757:L757"/>
    <mergeCell ref="M757:P757"/>
    <mergeCell ref="Q757:T757"/>
    <mergeCell ref="B756:C756"/>
    <mergeCell ref="D756:F756"/>
    <mergeCell ref="G756:I756"/>
    <mergeCell ref="J756:L756"/>
    <mergeCell ref="M756:P756"/>
    <mergeCell ref="Q756:T756"/>
    <mergeCell ref="M754:P754"/>
    <mergeCell ref="Q754:T754"/>
    <mergeCell ref="V754:X754"/>
    <mergeCell ref="B755:C755"/>
    <mergeCell ref="D755:F755"/>
    <mergeCell ref="G755:I755"/>
    <mergeCell ref="J755:L755"/>
    <mergeCell ref="M755:P755"/>
    <mergeCell ref="Q755:T755"/>
    <mergeCell ref="B752:C752"/>
    <mergeCell ref="B753:C753"/>
    <mergeCell ref="B754:C754"/>
    <mergeCell ref="D754:F754"/>
    <mergeCell ref="G754:I754"/>
    <mergeCell ref="J754:L754"/>
    <mergeCell ref="D766:F766"/>
    <mergeCell ref="G763:I763"/>
    <mergeCell ref="J763:L763"/>
    <mergeCell ref="M763:P763"/>
    <mergeCell ref="Q763:T763"/>
    <mergeCell ref="U763:X763"/>
    <mergeCell ref="B764:C764"/>
    <mergeCell ref="D764:F764"/>
    <mergeCell ref="G764:I764"/>
    <mergeCell ref="J764:L764"/>
    <mergeCell ref="M764:P764"/>
    <mergeCell ref="A762:A763"/>
    <mergeCell ref="B762:C763"/>
    <mergeCell ref="D762:F762"/>
    <mergeCell ref="G762:I762"/>
    <mergeCell ref="J762:L762"/>
    <mergeCell ref="M762:P762"/>
    <mergeCell ref="Q762:T762"/>
    <mergeCell ref="U762:X762"/>
    <mergeCell ref="D763:F763"/>
    <mergeCell ref="B761:C761"/>
    <mergeCell ref="D761:F761"/>
    <mergeCell ref="G761:I761"/>
    <mergeCell ref="J761:L761"/>
    <mergeCell ref="M761:P761"/>
    <mergeCell ref="Q761:T761"/>
    <mergeCell ref="B760:C760"/>
    <mergeCell ref="D760:F760"/>
    <mergeCell ref="G760:I760"/>
    <mergeCell ref="J760:L760"/>
    <mergeCell ref="M760:P760"/>
    <mergeCell ref="Q760:T760"/>
    <mergeCell ref="B759:C759"/>
    <mergeCell ref="D759:F759"/>
    <mergeCell ref="G759:I759"/>
    <mergeCell ref="J759:L759"/>
    <mergeCell ref="M759:P759"/>
    <mergeCell ref="Q759:T759"/>
    <mergeCell ref="M786:P786"/>
    <mergeCell ref="Q786:T786"/>
    <mergeCell ref="V786:X786"/>
    <mergeCell ref="B787:C787"/>
    <mergeCell ref="D787:F787"/>
    <mergeCell ref="G787:I787"/>
    <mergeCell ref="J787:L787"/>
    <mergeCell ref="M787:P787"/>
    <mergeCell ref="Q787:T787"/>
    <mergeCell ref="B784:C784"/>
    <mergeCell ref="B785:C785"/>
    <mergeCell ref="B786:C786"/>
    <mergeCell ref="D786:F786"/>
    <mergeCell ref="G786:I786"/>
    <mergeCell ref="J786:L786"/>
    <mergeCell ref="V777:X777"/>
    <mergeCell ref="B779:C779"/>
    <mergeCell ref="B780:C780"/>
    <mergeCell ref="B781:C781"/>
    <mergeCell ref="B782:C782"/>
    <mergeCell ref="B783:C783"/>
    <mergeCell ref="U775:X775"/>
    <mergeCell ref="D776:F776"/>
    <mergeCell ref="G776:T776"/>
    <mergeCell ref="U776:X776"/>
    <mergeCell ref="D777:F777"/>
    <mergeCell ref="G777:I777"/>
    <mergeCell ref="J777:L777"/>
    <mergeCell ref="M777:P777"/>
    <mergeCell ref="Q777:Q778"/>
    <mergeCell ref="R777:U777"/>
    <mergeCell ref="B773:C773"/>
    <mergeCell ref="D773:X773"/>
    <mergeCell ref="B774:C774"/>
    <mergeCell ref="D774:X774"/>
    <mergeCell ref="B775:C775"/>
    <mergeCell ref="D775:F775"/>
    <mergeCell ref="G775:I775"/>
    <mergeCell ref="J775:L775"/>
    <mergeCell ref="M775:P775"/>
    <mergeCell ref="Q775:T775"/>
    <mergeCell ref="B793:C793"/>
    <mergeCell ref="D793:F793"/>
    <mergeCell ref="G793:I793"/>
    <mergeCell ref="J793:L793"/>
    <mergeCell ref="M793:P793"/>
    <mergeCell ref="Q793:T793"/>
    <mergeCell ref="B792:C792"/>
    <mergeCell ref="D792:F792"/>
    <mergeCell ref="G792:I792"/>
    <mergeCell ref="J792:L792"/>
    <mergeCell ref="M792:P792"/>
    <mergeCell ref="Q792:T792"/>
    <mergeCell ref="B791:C791"/>
    <mergeCell ref="D791:F791"/>
    <mergeCell ref="G791:I791"/>
    <mergeCell ref="J791:L791"/>
    <mergeCell ref="M791:P791"/>
    <mergeCell ref="Q791:T791"/>
    <mergeCell ref="B790:C790"/>
    <mergeCell ref="D790:F790"/>
    <mergeCell ref="G790:I790"/>
    <mergeCell ref="J790:L790"/>
    <mergeCell ref="M790:P790"/>
    <mergeCell ref="Q790:T790"/>
    <mergeCell ref="B789:C789"/>
    <mergeCell ref="D789:F789"/>
    <mergeCell ref="G789:I789"/>
    <mergeCell ref="J789:L789"/>
    <mergeCell ref="M789:P789"/>
    <mergeCell ref="Q789:T789"/>
    <mergeCell ref="B788:C788"/>
    <mergeCell ref="D788:F788"/>
    <mergeCell ref="G788:I788"/>
    <mergeCell ref="J788:L788"/>
    <mergeCell ref="M788:P788"/>
    <mergeCell ref="Q788:T788"/>
    <mergeCell ref="G798:I798"/>
    <mergeCell ref="J798:L798"/>
    <mergeCell ref="M798:P798"/>
    <mergeCell ref="Q798:T800"/>
    <mergeCell ref="B799:C799"/>
    <mergeCell ref="D799:F799"/>
    <mergeCell ref="G799:I799"/>
    <mergeCell ref="J799:L799"/>
    <mergeCell ref="M799:P799"/>
    <mergeCell ref="Q796:T796"/>
    <mergeCell ref="U796:X798"/>
    <mergeCell ref="B797:C797"/>
    <mergeCell ref="D797:F797"/>
    <mergeCell ref="G797:I797"/>
    <mergeCell ref="J797:L797"/>
    <mergeCell ref="M797:P797"/>
    <mergeCell ref="Q797:T797"/>
    <mergeCell ref="B798:C798"/>
    <mergeCell ref="D798:F798"/>
    <mergeCell ref="G795:I795"/>
    <mergeCell ref="J795:L795"/>
    <mergeCell ref="M795:P795"/>
    <mergeCell ref="Q795:T795"/>
    <mergeCell ref="U795:X795"/>
    <mergeCell ref="B796:C796"/>
    <mergeCell ref="D796:F796"/>
    <mergeCell ref="G796:I796"/>
    <mergeCell ref="J796:L796"/>
    <mergeCell ref="M796:P796"/>
    <mergeCell ref="A794:A795"/>
    <mergeCell ref="B794:C795"/>
    <mergeCell ref="D794:F794"/>
    <mergeCell ref="G794:I794"/>
    <mergeCell ref="J794:L794"/>
    <mergeCell ref="M794:P794"/>
    <mergeCell ref="Q794:T794"/>
    <mergeCell ref="U794:X794"/>
    <mergeCell ref="D795:F795"/>
    <mergeCell ref="U807:X807"/>
    <mergeCell ref="D808:F808"/>
    <mergeCell ref="G808:T808"/>
    <mergeCell ref="U808:X808"/>
    <mergeCell ref="D809:F809"/>
    <mergeCell ref="G809:I809"/>
    <mergeCell ref="J809:L809"/>
    <mergeCell ref="M809:P809"/>
    <mergeCell ref="Q809:Q810"/>
    <mergeCell ref="R809:U809"/>
    <mergeCell ref="B805:C805"/>
    <mergeCell ref="D805:X805"/>
    <mergeCell ref="B806:C806"/>
    <mergeCell ref="D806:X806"/>
    <mergeCell ref="B807:C807"/>
    <mergeCell ref="D807:F807"/>
    <mergeCell ref="G807:I807"/>
    <mergeCell ref="J807:L807"/>
    <mergeCell ref="M807:P807"/>
    <mergeCell ref="Q807:T807"/>
    <mergeCell ref="B801:X801"/>
    <mergeCell ref="B802:X802"/>
    <mergeCell ref="B803:C803"/>
    <mergeCell ref="D803:X803"/>
    <mergeCell ref="B804:C804"/>
    <mergeCell ref="D804:X804"/>
    <mergeCell ref="U799:X799"/>
    <mergeCell ref="B800:C800"/>
    <mergeCell ref="D800:F800"/>
    <mergeCell ref="G800:I800"/>
    <mergeCell ref="J800:L800"/>
    <mergeCell ref="M800:P800"/>
    <mergeCell ref="U800:X800"/>
    <mergeCell ref="B821:C821"/>
    <mergeCell ref="D821:F821"/>
    <mergeCell ref="G821:I821"/>
    <mergeCell ref="J821:L821"/>
    <mergeCell ref="M821:P821"/>
    <mergeCell ref="Q821:T821"/>
    <mergeCell ref="B820:C820"/>
    <mergeCell ref="D820:F820"/>
    <mergeCell ref="G820:I820"/>
    <mergeCell ref="J820:L820"/>
    <mergeCell ref="M820:P820"/>
    <mergeCell ref="Q820:T820"/>
    <mergeCell ref="M818:P818"/>
    <mergeCell ref="Q818:T818"/>
    <mergeCell ref="V818:X818"/>
    <mergeCell ref="B819:C819"/>
    <mergeCell ref="D819:F819"/>
    <mergeCell ref="G819:I819"/>
    <mergeCell ref="J819:L819"/>
    <mergeCell ref="M819:P819"/>
    <mergeCell ref="Q819:T819"/>
    <mergeCell ref="B816:C816"/>
    <mergeCell ref="B817:C817"/>
    <mergeCell ref="B818:C818"/>
    <mergeCell ref="D818:F818"/>
    <mergeCell ref="G818:I818"/>
    <mergeCell ref="J818:L818"/>
    <mergeCell ref="V809:X809"/>
    <mergeCell ref="B811:C811"/>
    <mergeCell ref="B812:C812"/>
    <mergeCell ref="B813:C813"/>
    <mergeCell ref="B814:C814"/>
    <mergeCell ref="B815:C815"/>
    <mergeCell ref="A826:A827"/>
    <mergeCell ref="B826:C827"/>
    <mergeCell ref="D826:F826"/>
    <mergeCell ref="G826:I826"/>
    <mergeCell ref="J826:L826"/>
    <mergeCell ref="M826:P826"/>
    <mergeCell ref="Q826:T826"/>
    <mergeCell ref="U826:X826"/>
    <mergeCell ref="D827:F827"/>
    <mergeCell ref="B825:C825"/>
    <mergeCell ref="D825:F825"/>
    <mergeCell ref="G825:I825"/>
    <mergeCell ref="J825:L825"/>
    <mergeCell ref="M825:P825"/>
    <mergeCell ref="Q825:T825"/>
    <mergeCell ref="B824:C824"/>
    <mergeCell ref="D824:F824"/>
    <mergeCell ref="G824:I824"/>
    <mergeCell ref="J824:L824"/>
    <mergeCell ref="M824:P824"/>
    <mergeCell ref="Q824:T824"/>
    <mergeCell ref="B823:C823"/>
    <mergeCell ref="D823:F823"/>
    <mergeCell ref="G823:I823"/>
    <mergeCell ref="J823:L823"/>
    <mergeCell ref="M823:P823"/>
    <mergeCell ref="Q823:T823"/>
    <mergeCell ref="B822:C822"/>
    <mergeCell ref="D822:F822"/>
    <mergeCell ref="G822:I822"/>
    <mergeCell ref="J822:L822"/>
    <mergeCell ref="M822:P822"/>
    <mergeCell ref="Q822:T822"/>
    <mergeCell ref="U823:X823"/>
    <mergeCell ref="U824:X824"/>
    <mergeCell ref="U825:X825"/>
    <mergeCell ref="B833:X833"/>
    <mergeCell ref="B834:X834"/>
    <mergeCell ref="B835:C835"/>
    <mergeCell ref="D835:X835"/>
    <mergeCell ref="B836:C836"/>
    <mergeCell ref="D836:X836"/>
    <mergeCell ref="U831:X831"/>
    <mergeCell ref="B832:C832"/>
    <mergeCell ref="D832:F832"/>
    <mergeCell ref="G832:I832"/>
    <mergeCell ref="J832:L832"/>
    <mergeCell ref="M832:P832"/>
    <mergeCell ref="U832:X832"/>
    <mergeCell ref="G830:I830"/>
    <mergeCell ref="J830:L830"/>
    <mergeCell ref="M830:P830"/>
    <mergeCell ref="Q830:T832"/>
    <mergeCell ref="B831:C831"/>
    <mergeCell ref="D831:F831"/>
    <mergeCell ref="G831:I831"/>
    <mergeCell ref="J831:L831"/>
    <mergeCell ref="M831:P831"/>
    <mergeCell ref="Q828:T828"/>
    <mergeCell ref="U828:X830"/>
    <mergeCell ref="B829:C829"/>
    <mergeCell ref="D829:F829"/>
    <mergeCell ref="G829:I829"/>
    <mergeCell ref="J829:L829"/>
    <mergeCell ref="M829:P829"/>
    <mergeCell ref="Q829:T829"/>
    <mergeCell ref="B830:C830"/>
    <mergeCell ref="D830:F830"/>
    <mergeCell ref="G827:I827"/>
    <mergeCell ref="J827:L827"/>
    <mergeCell ref="M827:P827"/>
    <mergeCell ref="Q827:T827"/>
    <mergeCell ref="U827:X827"/>
    <mergeCell ref="B828:C828"/>
    <mergeCell ref="D828:F828"/>
    <mergeCell ref="G828:I828"/>
    <mergeCell ref="J828:L828"/>
    <mergeCell ref="M828:P828"/>
    <mergeCell ref="M850:P850"/>
    <mergeCell ref="Q850:T850"/>
    <mergeCell ref="V850:X850"/>
    <mergeCell ref="B851:C851"/>
    <mergeCell ref="D851:F851"/>
    <mergeCell ref="G851:I851"/>
    <mergeCell ref="J851:L851"/>
    <mergeCell ref="M851:P851"/>
    <mergeCell ref="Q851:T851"/>
    <mergeCell ref="B848:C848"/>
    <mergeCell ref="B849:C849"/>
    <mergeCell ref="B850:C850"/>
    <mergeCell ref="D850:F850"/>
    <mergeCell ref="G850:I850"/>
    <mergeCell ref="J850:L850"/>
    <mergeCell ref="V841:X841"/>
    <mergeCell ref="B843:C843"/>
    <mergeCell ref="B844:C844"/>
    <mergeCell ref="B845:C845"/>
    <mergeCell ref="B846:C846"/>
    <mergeCell ref="B847:C847"/>
    <mergeCell ref="U839:X839"/>
    <mergeCell ref="D840:F840"/>
    <mergeCell ref="G840:T840"/>
    <mergeCell ref="U840:X840"/>
    <mergeCell ref="D841:F841"/>
    <mergeCell ref="G841:I841"/>
    <mergeCell ref="J841:L841"/>
    <mergeCell ref="M841:P841"/>
    <mergeCell ref="Q841:Q842"/>
    <mergeCell ref="R841:U841"/>
    <mergeCell ref="B837:C837"/>
    <mergeCell ref="D837:X837"/>
    <mergeCell ref="B838:C838"/>
    <mergeCell ref="D838:X838"/>
    <mergeCell ref="B839:C839"/>
    <mergeCell ref="D839:F839"/>
    <mergeCell ref="G839:I839"/>
    <mergeCell ref="J839:L839"/>
    <mergeCell ref="M839:P839"/>
    <mergeCell ref="Q839:T839"/>
    <mergeCell ref="B857:C857"/>
    <mergeCell ref="D857:F857"/>
    <mergeCell ref="G857:I857"/>
    <mergeCell ref="J857:L857"/>
    <mergeCell ref="M857:P857"/>
    <mergeCell ref="Q857:T857"/>
    <mergeCell ref="B856:C856"/>
    <mergeCell ref="D856:F856"/>
    <mergeCell ref="G856:I856"/>
    <mergeCell ref="J856:L856"/>
    <mergeCell ref="M856:P856"/>
    <mergeCell ref="Q856:T856"/>
    <mergeCell ref="B855:C855"/>
    <mergeCell ref="D855:F855"/>
    <mergeCell ref="G855:I855"/>
    <mergeCell ref="J855:L855"/>
    <mergeCell ref="M855:P855"/>
    <mergeCell ref="Q855:T855"/>
    <mergeCell ref="B854:C854"/>
    <mergeCell ref="D854:F854"/>
    <mergeCell ref="G854:I854"/>
    <mergeCell ref="J854:L854"/>
    <mergeCell ref="M854:P854"/>
    <mergeCell ref="Q854:T854"/>
    <mergeCell ref="B853:C853"/>
    <mergeCell ref="D853:F853"/>
    <mergeCell ref="G853:I853"/>
    <mergeCell ref="J853:L853"/>
    <mergeCell ref="M853:P853"/>
    <mergeCell ref="Q853:T853"/>
    <mergeCell ref="B852:C852"/>
    <mergeCell ref="D852:F852"/>
    <mergeCell ref="G852:I852"/>
    <mergeCell ref="J852:L852"/>
    <mergeCell ref="M852:P852"/>
    <mergeCell ref="Q852:T852"/>
    <mergeCell ref="G862:I862"/>
    <mergeCell ref="J862:L862"/>
    <mergeCell ref="M862:P862"/>
    <mergeCell ref="Q862:T864"/>
    <mergeCell ref="B863:C863"/>
    <mergeCell ref="D863:F863"/>
    <mergeCell ref="G863:I863"/>
    <mergeCell ref="J863:L863"/>
    <mergeCell ref="M863:P863"/>
    <mergeCell ref="Q860:T860"/>
    <mergeCell ref="U860:X862"/>
    <mergeCell ref="B861:C861"/>
    <mergeCell ref="D861:F861"/>
    <mergeCell ref="G861:I861"/>
    <mergeCell ref="J861:L861"/>
    <mergeCell ref="M861:P861"/>
    <mergeCell ref="Q861:T861"/>
    <mergeCell ref="B862:C862"/>
    <mergeCell ref="D862:F862"/>
    <mergeCell ref="G859:I859"/>
    <mergeCell ref="J859:L859"/>
    <mergeCell ref="M859:P859"/>
    <mergeCell ref="Q859:T859"/>
    <mergeCell ref="U859:X859"/>
    <mergeCell ref="B860:C860"/>
    <mergeCell ref="D860:F860"/>
    <mergeCell ref="G860:I860"/>
    <mergeCell ref="J860:L860"/>
    <mergeCell ref="M860:P860"/>
    <mergeCell ref="A858:A859"/>
    <mergeCell ref="B858:C859"/>
    <mergeCell ref="D858:F858"/>
    <mergeCell ref="G858:I858"/>
    <mergeCell ref="J858:L858"/>
    <mergeCell ref="M858:P858"/>
    <mergeCell ref="Q858:T858"/>
    <mergeCell ref="U858:X858"/>
    <mergeCell ref="D859:F859"/>
    <mergeCell ref="U871:X871"/>
    <mergeCell ref="D872:F872"/>
    <mergeCell ref="G872:T872"/>
    <mergeCell ref="U872:X872"/>
    <mergeCell ref="D873:F873"/>
    <mergeCell ref="G873:I873"/>
    <mergeCell ref="J873:L873"/>
    <mergeCell ref="M873:P873"/>
    <mergeCell ref="Q873:Q874"/>
    <mergeCell ref="R873:U873"/>
    <mergeCell ref="B869:C869"/>
    <mergeCell ref="D869:X869"/>
    <mergeCell ref="B870:C870"/>
    <mergeCell ref="D870:X870"/>
    <mergeCell ref="B871:C871"/>
    <mergeCell ref="D871:F871"/>
    <mergeCell ref="G871:I871"/>
    <mergeCell ref="J871:L871"/>
    <mergeCell ref="M871:P871"/>
    <mergeCell ref="Q871:T871"/>
    <mergeCell ref="B865:X865"/>
    <mergeCell ref="B866:X866"/>
    <mergeCell ref="B867:C867"/>
    <mergeCell ref="D867:X867"/>
    <mergeCell ref="B868:C868"/>
    <mergeCell ref="D868:X868"/>
    <mergeCell ref="U863:X863"/>
    <mergeCell ref="B864:C864"/>
    <mergeCell ref="D864:F864"/>
    <mergeCell ref="G864:I864"/>
    <mergeCell ref="J864:L864"/>
    <mergeCell ref="M864:P864"/>
    <mergeCell ref="U864:X864"/>
    <mergeCell ref="B885:C885"/>
    <mergeCell ref="D885:F885"/>
    <mergeCell ref="G885:I885"/>
    <mergeCell ref="J885:L885"/>
    <mergeCell ref="M885:P885"/>
    <mergeCell ref="Q885:T885"/>
    <mergeCell ref="B884:C884"/>
    <mergeCell ref="D884:F884"/>
    <mergeCell ref="G884:I884"/>
    <mergeCell ref="J884:L884"/>
    <mergeCell ref="M884:P884"/>
    <mergeCell ref="Q884:T884"/>
    <mergeCell ref="M882:P882"/>
    <mergeCell ref="Q882:T882"/>
    <mergeCell ref="V882:X882"/>
    <mergeCell ref="B883:C883"/>
    <mergeCell ref="D883:F883"/>
    <mergeCell ref="G883:I883"/>
    <mergeCell ref="J883:L883"/>
    <mergeCell ref="M883:P883"/>
    <mergeCell ref="Q883:T883"/>
    <mergeCell ref="B880:C880"/>
    <mergeCell ref="B881:C881"/>
    <mergeCell ref="B882:C882"/>
    <mergeCell ref="D882:F882"/>
    <mergeCell ref="G882:I882"/>
    <mergeCell ref="J882:L882"/>
    <mergeCell ref="V873:X873"/>
    <mergeCell ref="B875:C875"/>
    <mergeCell ref="B876:C876"/>
    <mergeCell ref="B877:C877"/>
    <mergeCell ref="B878:C878"/>
    <mergeCell ref="B879:C879"/>
    <mergeCell ref="A890:A891"/>
    <mergeCell ref="B890:C891"/>
    <mergeCell ref="D890:F890"/>
    <mergeCell ref="G890:I890"/>
    <mergeCell ref="J890:L890"/>
    <mergeCell ref="M890:P890"/>
    <mergeCell ref="Q890:T890"/>
    <mergeCell ref="U890:X890"/>
    <mergeCell ref="D891:F891"/>
    <mergeCell ref="B889:C889"/>
    <mergeCell ref="D889:F889"/>
    <mergeCell ref="G889:I889"/>
    <mergeCell ref="J889:L889"/>
    <mergeCell ref="M889:P889"/>
    <mergeCell ref="Q889:T889"/>
    <mergeCell ref="B888:C888"/>
    <mergeCell ref="D888:F888"/>
    <mergeCell ref="G888:I888"/>
    <mergeCell ref="J888:L888"/>
    <mergeCell ref="M888:P888"/>
    <mergeCell ref="Q888:T888"/>
    <mergeCell ref="B887:C887"/>
    <mergeCell ref="D887:F887"/>
    <mergeCell ref="G887:I887"/>
    <mergeCell ref="J887:L887"/>
    <mergeCell ref="M887:P887"/>
    <mergeCell ref="Q887:T887"/>
    <mergeCell ref="B886:C886"/>
    <mergeCell ref="D886:F886"/>
    <mergeCell ref="G886:I886"/>
    <mergeCell ref="J886:L886"/>
    <mergeCell ref="M886:P886"/>
    <mergeCell ref="Q886:T886"/>
    <mergeCell ref="B897:X897"/>
    <mergeCell ref="B898:X898"/>
    <mergeCell ref="B899:C899"/>
    <mergeCell ref="D899:X899"/>
    <mergeCell ref="B900:C900"/>
    <mergeCell ref="D900:X900"/>
    <mergeCell ref="U895:X895"/>
    <mergeCell ref="B896:C896"/>
    <mergeCell ref="D896:F896"/>
    <mergeCell ref="G896:I896"/>
    <mergeCell ref="J896:L896"/>
    <mergeCell ref="M896:P896"/>
    <mergeCell ref="U896:X896"/>
    <mergeCell ref="G894:I894"/>
    <mergeCell ref="J894:L894"/>
    <mergeCell ref="M894:P894"/>
    <mergeCell ref="Q894:T896"/>
    <mergeCell ref="B895:C895"/>
    <mergeCell ref="D895:F895"/>
    <mergeCell ref="G895:I895"/>
    <mergeCell ref="J895:L895"/>
    <mergeCell ref="M895:P895"/>
    <mergeCell ref="Q892:T892"/>
    <mergeCell ref="U892:X894"/>
    <mergeCell ref="B893:C893"/>
    <mergeCell ref="D893:F893"/>
    <mergeCell ref="G893:I893"/>
    <mergeCell ref="J893:L893"/>
    <mergeCell ref="M893:P893"/>
    <mergeCell ref="Q893:T893"/>
    <mergeCell ref="B894:C894"/>
    <mergeCell ref="D894:F894"/>
    <mergeCell ref="G891:I891"/>
    <mergeCell ref="J891:L891"/>
    <mergeCell ref="M891:P891"/>
    <mergeCell ref="Q891:T891"/>
    <mergeCell ref="U891:X891"/>
    <mergeCell ref="B892:C892"/>
    <mergeCell ref="D892:F892"/>
    <mergeCell ref="G892:I892"/>
    <mergeCell ref="J892:L892"/>
    <mergeCell ref="M892:P892"/>
    <mergeCell ref="M914:P914"/>
    <mergeCell ref="Q914:T914"/>
    <mergeCell ref="V914:X914"/>
    <mergeCell ref="B915:C915"/>
    <mergeCell ref="D915:F915"/>
    <mergeCell ref="G915:I915"/>
    <mergeCell ref="J915:L915"/>
    <mergeCell ref="M915:P915"/>
    <mergeCell ref="Q915:T915"/>
    <mergeCell ref="B912:C912"/>
    <mergeCell ref="B913:C913"/>
    <mergeCell ref="B914:C914"/>
    <mergeCell ref="D914:F914"/>
    <mergeCell ref="G914:I914"/>
    <mergeCell ref="J914:L914"/>
    <mergeCell ref="V905:X905"/>
    <mergeCell ref="B907:C907"/>
    <mergeCell ref="B908:C908"/>
    <mergeCell ref="B909:C909"/>
    <mergeCell ref="B910:C910"/>
    <mergeCell ref="B911:C911"/>
    <mergeCell ref="U903:X903"/>
    <mergeCell ref="D904:F904"/>
    <mergeCell ref="G904:T904"/>
    <mergeCell ref="U904:X904"/>
    <mergeCell ref="D905:F905"/>
    <mergeCell ref="G905:I905"/>
    <mergeCell ref="J905:L905"/>
    <mergeCell ref="M905:P905"/>
    <mergeCell ref="Q905:Q906"/>
    <mergeCell ref="R905:U905"/>
    <mergeCell ref="B901:C901"/>
    <mergeCell ref="D901:X901"/>
    <mergeCell ref="B902:C902"/>
    <mergeCell ref="D902:X902"/>
    <mergeCell ref="B903:C903"/>
    <mergeCell ref="D903:F903"/>
    <mergeCell ref="G903:I903"/>
    <mergeCell ref="J903:L903"/>
    <mergeCell ref="M903:P903"/>
    <mergeCell ref="Q903:T903"/>
    <mergeCell ref="B921:C921"/>
    <mergeCell ref="D921:F921"/>
    <mergeCell ref="G921:I921"/>
    <mergeCell ref="J921:L921"/>
    <mergeCell ref="M921:P921"/>
    <mergeCell ref="Q921:T921"/>
    <mergeCell ref="B920:C920"/>
    <mergeCell ref="D920:F920"/>
    <mergeCell ref="G920:I920"/>
    <mergeCell ref="J920:L920"/>
    <mergeCell ref="M920:P920"/>
    <mergeCell ref="Q920:T920"/>
    <mergeCell ref="B919:C919"/>
    <mergeCell ref="D919:F919"/>
    <mergeCell ref="G919:I919"/>
    <mergeCell ref="J919:L919"/>
    <mergeCell ref="M919:P919"/>
    <mergeCell ref="Q919:T919"/>
    <mergeCell ref="B918:C918"/>
    <mergeCell ref="D918:F918"/>
    <mergeCell ref="G918:I918"/>
    <mergeCell ref="J918:L918"/>
    <mergeCell ref="M918:P918"/>
    <mergeCell ref="Q918:T918"/>
    <mergeCell ref="B917:C917"/>
    <mergeCell ref="D917:F917"/>
    <mergeCell ref="G917:I917"/>
    <mergeCell ref="J917:L917"/>
    <mergeCell ref="M917:P917"/>
    <mergeCell ref="Q917:T917"/>
    <mergeCell ref="B916:C916"/>
    <mergeCell ref="D916:F916"/>
    <mergeCell ref="G916:I916"/>
    <mergeCell ref="J916:L916"/>
    <mergeCell ref="M916:P916"/>
    <mergeCell ref="Q916:T916"/>
    <mergeCell ref="G926:I926"/>
    <mergeCell ref="J926:L926"/>
    <mergeCell ref="M926:P926"/>
    <mergeCell ref="Q926:T928"/>
    <mergeCell ref="B927:C927"/>
    <mergeCell ref="D927:F927"/>
    <mergeCell ref="G927:I927"/>
    <mergeCell ref="J927:L927"/>
    <mergeCell ref="M927:P927"/>
    <mergeCell ref="Q924:T924"/>
    <mergeCell ref="U924:X926"/>
    <mergeCell ref="B925:C925"/>
    <mergeCell ref="D925:F925"/>
    <mergeCell ref="G925:I925"/>
    <mergeCell ref="J925:L925"/>
    <mergeCell ref="M925:P925"/>
    <mergeCell ref="Q925:T925"/>
    <mergeCell ref="B926:C926"/>
    <mergeCell ref="D926:F926"/>
    <mergeCell ref="G923:I923"/>
    <mergeCell ref="J923:L923"/>
    <mergeCell ref="M923:P923"/>
    <mergeCell ref="Q923:T923"/>
    <mergeCell ref="U923:X923"/>
    <mergeCell ref="B924:C924"/>
    <mergeCell ref="D924:F924"/>
    <mergeCell ref="G924:I924"/>
    <mergeCell ref="J924:L924"/>
    <mergeCell ref="M924:P924"/>
    <mergeCell ref="A922:A923"/>
    <mergeCell ref="B922:C923"/>
    <mergeCell ref="D922:F922"/>
    <mergeCell ref="G922:I922"/>
    <mergeCell ref="J922:L922"/>
    <mergeCell ref="M922:P922"/>
    <mergeCell ref="Q922:T922"/>
    <mergeCell ref="U922:X922"/>
    <mergeCell ref="D923:F923"/>
    <mergeCell ref="U935:X935"/>
    <mergeCell ref="D936:F936"/>
    <mergeCell ref="G936:T936"/>
    <mergeCell ref="U936:X936"/>
    <mergeCell ref="D937:F937"/>
    <mergeCell ref="G937:I937"/>
    <mergeCell ref="J937:L937"/>
    <mergeCell ref="M937:P937"/>
    <mergeCell ref="Q937:Q938"/>
    <mergeCell ref="R937:U937"/>
    <mergeCell ref="B933:C933"/>
    <mergeCell ref="D933:X933"/>
    <mergeCell ref="B934:C934"/>
    <mergeCell ref="D934:X934"/>
    <mergeCell ref="B935:C935"/>
    <mergeCell ref="D935:F935"/>
    <mergeCell ref="G935:I935"/>
    <mergeCell ref="J935:L935"/>
    <mergeCell ref="M935:P935"/>
    <mergeCell ref="Q935:T935"/>
    <mergeCell ref="B929:X929"/>
    <mergeCell ref="B930:X930"/>
    <mergeCell ref="B931:C931"/>
    <mergeCell ref="D931:X931"/>
    <mergeCell ref="B932:C932"/>
    <mergeCell ref="D932:X932"/>
    <mergeCell ref="U927:X927"/>
    <mergeCell ref="B928:C928"/>
    <mergeCell ref="D928:F928"/>
    <mergeCell ref="G928:I928"/>
    <mergeCell ref="J928:L928"/>
    <mergeCell ref="M928:P928"/>
    <mergeCell ref="U928:X928"/>
    <mergeCell ref="B949:C949"/>
    <mergeCell ref="D949:F949"/>
    <mergeCell ref="G949:I949"/>
    <mergeCell ref="J949:L949"/>
    <mergeCell ref="M949:P949"/>
    <mergeCell ref="Q949:T949"/>
    <mergeCell ref="B948:C948"/>
    <mergeCell ref="D948:F948"/>
    <mergeCell ref="G948:I948"/>
    <mergeCell ref="J948:L948"/>
    <mergeCell ref="M948:P948"/>
    <mergeCell ref="Q948:T948"/>
    <mergeCell ref="M946:P946"/>
    <mergeCell ref="Q946:T946"/>
    <mergeCell ref="V946:X946"/>
    <mergeCell ref="B947:C947"/>
    <mergeCell ref="D947:F947"/>
    <mergeCell ref="G947:I947"/>
    <mergeCell ref="J947:L947"/>
    <mergeCell ref="M947:P947"/>
    <mergeCell ref="Q947:T947"/>
    <mergeCell ref="B944:C944"/>
    <mergeCell ref="B945:C945"/>
    <mergeCell ref="B946:C946"/>
    <mergeCell ref="D946:F946"/>
    <mergeCell ref="G946:I946"/>
    <mergeCell ref="J946:L946"/>
    <mergeCell ref="V937:X937"/>
    <mergeCell ref="B939:C939"/>
    <mergeCell ref="B940:C940"/>
    <mergeCell ref="B941:C941"/>
    <mergeCell ref="B942:C942"/>
    <mergeCell ref="B943:C943"/>
    <mergeCell ref="A954:A955"/>
    <mergeCell ref="B954:C955"/>
    <mergeCell ref="D954:F954"/>
    <mergeCell ref="G954:I954"/>
    <mergeCell ref="J954:L954"/>
    <mergeCell ref="M954:P954"/>
    <mergeCell ref="Q954:T954"/>
    <mergeCell ref="U954:X954"/>
    <mergeCell ref="D955:F955"/>
    <mergeCell ref="B953:C953"/>
    <mergeCell ref="D953:F953"/>
    <mergeCell ref="G953:I953"/>
    <mergeCell ref="J953:L953"/>
    <mergeCell ref="M953:P953"/>
    <mergeCell ref="Q953:T953"/>
    <mergeCell ref="B952:C952"/>
    <mergeCell ref="D952:F952"/>
    <mergeCell ref="G952:I952"/>
    <mergeCell ref="J952:L952"/>
    <mergeCell ref="M952:P952"/>
    <mergeCell ref="Q952:T952"/>
    <mergeCell ref="B951:C951"/>
    <mergeCell ref="D951:F951"/>
    <mergeCell ref="G951:I951"/>
    <mergeCell ref="J951:L951"/>
    <mergeCell ref="M951:P951"/>
    <mergeCell ref="Q951:T951"/>
    <mergeCell ref="B950:C950"/>
    <mergeCell ref="D950:F950"/>
    <mergeCell ref="G950:I950"/>
    <mergeCell ref="J950:L950"/>
    <mergeCell ref="M950:P950"/>
    <mergeCell ref="Q950:T950"/>
    <mergeCell ref="B961:X961"/>
    <mergeCell ref="B962:X962"/>
    <mergeCell ref="B963:C963"/>
    <mergeCell ref="D963:X963"/>
    <mergeCell ref="B964:C964"/>
    <mergeCell ref="D964:X964"/>
    <mergeCell ref="U959:X959"/>
    <mergeCell ref="B960:C960"/>
    <mergeCell ref="D960:F960"/>
    <mergeCell ref="G960:I960"/>
    <mergeCell ref="J960:L960"/>
    <mergeCell ref="M960:P960"/>
    <mergeCell ref="U960:X960"/>
    <mergeCell ref="G958:I958"/>
    <mergeCell ref="J958:L958"/>
    <mergeCell ref="M958:P958"/>
    <mergeCell ref="Q958:T960"/>
    <mergeCell ref="B959:C959"/>
    <mergeCell ref="D959:F959"/>
    <mergeCell ref="G959:I959"/>
    <mergeCell ref="J959:L959"/>
    <mergeCell ref="M959:P959"/>
    <mergeCell ref="Q956:T956"/>
    <mergeCell ref="U956:X958"/>
    <mergeCell ref="B957:C957"/>
    <mergeCell ref="D957:F957"/>
    <mergeCell ref="G957:I957"/>
    <mergeCell ref="J957:L957"/>
    <mergeCell ref="M957:P957"/>
    <mergeCell ref="Q957:T957"/>
    <mergeCell ref="B958:C958"/>
    <mergeCell ref="D958:F958"/>
    <mergeCell ref="G955:I955"/>
    <mergeCell ref="J955:L955"/>
    <mergeCell ref="M955:P955"/>
    <mergeCell ref="Q955:T955"/>
    <mergeCell ref="U955:X955"/>
    <mergeCell ref="B956:C956"/>
    <mergeCell ref="D956:F956"/>
    <mergeCell ref="G956:I956"/>
    <mergeCell ref="J956:L956"/>
    <mergeCell ref="M956:P956"/>
    <mergeCell ref="M978:P978"/>
    <mergeCell ref="Q978:T978"/>
    <mergeCell ref="V978:X978"/>
    <mergeCell ref="B979:C979"/>
    <mergeCell ref="D979:F979"/>
    <mergeCell ref="G979:I979"/>
    <mergeCell ref="J979:L979"/>
    <mergeCell ref="M979:P979"/>
    <mergeCell ref="Q979:T979"/>
    <mergeCell ref="B976:C976"/>
    <mergeCell ref="B977:C977"/>
    <mergeCell ref="B978:C978"/>
    <mergeCell ref="D978:F978"/>
    <mergeCell ref="G978:I978"/>
    <mergeCell ref="J978:L978"/>
    <mergeCell ref="V969:X969"/>
    <mergeCell ref="B971:C971"/>
    <mergeCell ref="B972:C972"/>
    <mergeCell ref="B973:C973"/>
    <mergeCell ref="B974:C974"/>
    <mergeCell ref="B975:C975"/>
    <mergeCell ref="U967:X967"/>
    <mergeCell ref="D968:F968"/>
    <mergeCell ref="G968:T968"/>
    <mergeCell ref="U968:X968"/>
    <mergeCell ref="D969:F969"/>
    <mergeCell ref="G969:I969"/>
    <mergeCell ref="J969:L969"/>
    <mergeCell ref="M969:P969"/>
    <mergeCell ref="Q969:Q970"/>
    <mergeCell ref="R969:U969"/>
    <mergeCell ref="B965:C965"/>
    <mergeCell ref="D965:X965"/>
    <mergeCell ref="B966:C966"/>
    <mergeCell ref="D966:X966"/>
    <mergeCell ref="B967:C967"/>
    <mergeCell ref="D967:F967"/>
    <mergeCell ref="G967:I967"/>
    <mergeCell ref="J967:L967"/>
    <mergeCell ref="M967:P967"/>
    <mergeCell ref="Q967:T967"/>
    <mergeCell ref="B985:C985"/>
    <mergeCell ref="D985:F985"/>
    <mergeCell ref="G985:I985"/>
    <mergeCell ref="J985:L985"/>
    <mergeCell ref="M985:P985"/>
    <mergeCell ref="Q985:T985"/>
    <mergeCell ref="B984:C984"/>
    <mergeCell ref="D984:F984"/>
    <mergeCell ref="G984:I984"/>
    <mergeCell ref="J984:L984"/>
    <mergeCell ref="M984:P984"/>
    <mergeCell ref="Q984:T984"/>
    <mergeCell ref="B983:C983"/>
    <mergeCell ref="D983:F983"/>
    <mergeCell ref="G983:I983"/>
    <mergeCell ref="J983:L983"/>
    <mergeCell ref="M983:P983"/>
    <mergeCell ref="Q983:T983"/>
    <mergeCell ref="B982:C982"/>
    <mergeCell ref="D982:F982"/>
    <mergeCell ref="G982:I982"/>
    <mergeCell ref="J982:L982"/>
    <mergeCell ref="M982:P982"/>
    <mergeCell ref="Q982:T982"/>
    <mergeCell ref="B981:C981"/>
    <mergeCell ref="D981:F981"/>
    <mergeCell ref="G981:I981"/>
    <mergeCell ref="J981:L981"/>
    <mergeCell ref="M981:P981"/>
    <mergeCell ref="Q981:T981"/>
    <mergeCell ref="B980:C980"/>
    <mergeCell ref="D980:F980"/>
    <mergeCell ref="G980:I980"/>
    <mergeCell ref="J980:L980"/>
    <mergeCell ref="M980:P980"/>
    <mergeCell ref="Q980:T980"/>
    <mergeCell ref="G990:I990"/>
    <mergeCell ref="J990:L990"/>
    <mergeCell ref="M990:P990"/>
    <mergeCell ref="Q990:T992"/>
    <mergeCell ref="B991:C991"/>
    <mergeCell ref="D991:F991"/>
    <mergeCell ref="G991:I991"/>
    <mergeCell ref="J991:L991"/>
    <mergeCell ref="M991:P991"/>
    <mergeCell ref="Q988:T988"/>
    <mergeCell ref="U988:X990"/>
    <mergeCell ref="B989:C989"/>
    <mergeCell ref="D989:F989"/>
    <mergeCell ref="G989:I989"/>
    <mergeCell ref="J989:L989"/>
    <mergeCell ref="M989:P989"/>
    <mergeCell ref="Q989:T989"/>
    <mergeCell ref="B990:C990"/>
    <mergeCell ref="D990:F990"/>
    <mergeCell ref="G987:I987"/>
    <mergeCell ref="J987:L987"/>
    <mergeCell ref="M987:P987"/>
    <mergeCell ref="Q987:T987"/>
    <mergeCell ref="U987:X987"/>
    <mergeCell ref="B988:C988"/>
    <mergeCell ref="D988:F988"/>
    <mergeCell ref="G988:I988"/>
    <mergeCell ref="J988:L988"/>
    <mergeCell ref="M988:P988"/>
    <mergeCell ref="A986:A987"/>
    <mergeCell ref="B986:C987"/>
    <mergeCell ref="D986:F986"/>
    <mergeCell ref="G986:I986"/>
    <mergeCell ref="J986:L986"/>
    <mergeCell ref="M986:P986"/>
    <mergeCell ref="Q986:T986"/>
    <mergeCell ref="U986:X986"/>
    <mergeCell ref="D987:F987"/>
    <mergeCell ref="U999:X999"/>
    <mergeCell ref="D1000:F1000"/>
    <mergeCell ref="G1000:T1000"/>
    <mergeCell ref="U1000:X1000"/>
    <mergeCell ref="D1001:F1001"/>
    <mergeCell ref="G1001:I1001"/>
    <mergeCell ref="J1001:L1001"/>
    <mergeCell ref="M1001:P1001"/>
    <mergeCell ref="Q1001:Q1002"/>
    <mergeCell ref="R1001:U1001"/>
    <mergeCell ref="B997:C997"/>
    <mergeCell ref="D997:X997"/>
    <mergeCell ref="B998:C998"/>
    <mergeCell ref="D998:X998"/>
    <mergeCell ref="B999:C999"/>
    <mergeCell ref="D999:F999"/>
    <mergeCell ref="G999:I999"/>
    <mergeCell ref="J999:L999"/>
    <mergeCell ref="M999:P999"/>
    <mergeCell ref="Q999:T999"/>
    <mergeCell ref="B993:X993"/>
    <mergeCell ref="B994:X994"/>
    <mergeCell ref="B995:C995"/>
    <mergeCell ref="D995:X995"/>
    <mergeCell ref="B996:C996"/>
    <mergeCell ref="D996:X996"/>
    <mergeCell ref="U991:X991"/>
    <mergeCell ref="B992:C992"/>
    <mergeCell ref="D992:F992"/>
    <mergeCell ref="G992:I992"/>
    <mergeCell ref="J992:L992"/>
    <mergeCell ref="M992:P992"/>
    <mergeCell ref="U992:X992"/>
    <mergeCell ref="B1013:C1013"/>
    <mergeCell ref="D1013:F1013"/>
    <mergeCell ref="G1013:I1013"/>
    <mergeCell ref="J1013:L1013"/>
    <mergeCell ref="M1013:P1013"/>
    <mergeCell ref="Q1013:T1013"/>
    <mergeCell ref="B1012:C1012"/>
    <mergeCell ref="D1012:F1012"/>
    <mergeCell ref="G1012:I1012"/>
    <mergeCell ref="J1012:L1012"/>
    <mergeCell ref="M1012:P1012"/>
    <mergeCell ref="Q1012:T1012"/>
    <mergeCell ref="M1010:P1010"/>
    <mergeCell ref="Q1010:T1010"/>
    <mergeCell ref="V1010:X1010"/>
    <mergeCell ref="B1011:C1011"/>
    <mergeCell ref="D1011:F1011"/>
    <mergeCell ref="G1011:I1011"/>
    <mergeCell ref="J1011:L1011"/>
    <mergeCell ref="M1011:P1011"/>
    <mergeCell ref="Q1011:T1011"/>
    <mergeCell ref="B1008:C1008"/>
    <mergeCell ref="B1009:C1009"/>
    <mergeCell ref="B1010:C1010"/>
    <mergeCell ref="D1010:F1010"/>
    <mergeCell ref="G1010:I1010"/>
    <mergeCell ref="J1010:L1010"/>
    <mergeCell ref="V1001:X1001"/>
    <mergeCell ref="B1003:C1003"/>
    <mergeCell ref="B1004:C1004"/>
    <mergeCell ref="B1005:C1005"/>
    <mergeCell ref="B1006:C1006"/>
    <mergeCell ref="B1007:C1007"/>
    <mergeCell ref="A1018:A1019"/>
    <mergeCell ref="B1018:C1019"/>
    <mergeCell ref="D1018:F1018"/>
    <mergeCell ref="G1018:I1018"/>
    <mergeCell ref="J1018:L1018"/>
    <mergeCell ref="M1018:P1018"/>
    <mergeCell ref="Q1018:T1018"/>
    <mergeCell ref="U1018:X1018"/>
    <mergeCell ref="D1019:F1019"/>
    <mergeCell ref="B1017:C1017"/>
    <mergeCell ref="D1017:F1017"/>
    <mergeCell ref="G1017:I1017"/>
    <mergeCell ref="J1017:L1017"/>
    <mergeCell ref="M1017:P1017"/>
    <mergeCell ref="Q1017:T1017"/>
    <mergeCell ref="B1016:C1016"/>
    <mergeCell ref="D1016:F1016"/>
    <mergeCell ref="G1016:I1016"/>
    <mergeCell ref="J1016:L1016"/>
    <mergeCell ref="M1016:P1016"/>
    <mergeCell ref="Q1016:T1016"/>
    <mergeCell ref="B1015:C1015"/>
    <mergeCell ref="D1015:F1015"/>
    <mergeCell ref="G1015:I1015"/>
    <mergeCell ref="J1015:L1015"/>
    <mergeCell ref="M1015:P1015"/>
    <mergeCell ref="Q1015:T1015"/>
    <mergeCell ref="B1014:C1014"/>
    <mergeCell ref="D1014:F1014"/>
    <mergeCell ref="G1014:I1014"/>
    <mergeCell ref="J1014:L1014"/>
    <mergeCell ref="M1014:P1014"/>
    <mergeCell ref="Q1014:T1014"/>
    <mergeCell ref="B1025:X1025"/>
    <mergeCell ref="B1026:X1026"/>
    <mergeCell ref="B1027:C1027"/>
    <mergeCell ref="D1027:X1027"/>
    <mergeCell ref="B1028:C1028"/>
    <mergeCell ref="D1028:X1028"/>
    <mergeCell ref="U1023:X1023"/>
    <mergeCell ref="B1024:C1024"/>
    <mergeCell ref="D1024:F1024"/>
    <mergeCell ref="G1024:I1024"/>
    <mergeCell ref="J1024:L1024"/>
    <mergeCell ref="M1024:P1024"/>
    <mergeCell ref="U1024:X1024"/>
    <mergeCell ref="G1022:I1022"/>
    <mergeCell ref="J1022:L1022"/>
    <mergeCell ref="M1022:P1022"/>
    <mergeCell ref="Q1022:T1024"/>
    <mergeCell ref="B1023:C1023"/>
    <mergeCell ref="D1023:F1023"/>
    <mergeCell ref="G1023:I1023"/>
    <mergeCell ref="J1023:L1023"/>
    <mergeCell ref="M1023:P1023"/>
    <mergeCell ref="Q1020:T1020"/>
    <mergeCell ref="U1020:X1022"/>
    <mergeCell ref="B1021:C1021"/>
    <mergeCell ref="D1021:F1021"/>
    <mergeCell ref="G1021:I1021"/>
    <mergeCell ref="J1021:L1021"/>
    <mergeCell ref="M1021:P1021"/>
    <mergeCell ref="Q1021:T1021"/>
    <mergeCell ref="B1022:C1022"/>
    <mergeCell ref="D1022:F1022"/>
    <mergeCell ref="G1019:I1019"/>
    <mergeCell ref="J1019:L1019"/>
    <mergeCell ref="M1019:P1019"/>
    <mergeCell ref="Q1019:T1019"/>
    <mergeCell ref="U1019:X1019"/>
    <mergeCell ref="B1020:C1020"/>
    <mergeCell ref="D1020:F1020"/>
    <mergeCell ref="G1020:I1020"/>
    <mergeCell ref="J1020:L1020"/>
    <mergeCell ref="M1020:P1020"/>
    <mergeCell ref="M1042:P1042"/>
    <mergeCell ref="Q1042:T1042"/>
    <mergeCell ref="V1042:X1042"/>
    <mergeCell ref="B1043:C1043"/>
    <mergeCell ref="D1043:F1043"/>
    <mergeCell ref="G1043:I1043"/>
    <mergeCell ref="J1043:L1043"/>
    <mergeCell ref="M1043:P1043"/>
    <mergeCell ref="Q1043:T1043"/>
    <mergeCell ref="B1040:C1040"/>
    <mergeCell ref="B1041:C1041"/>
    <mergeCell ref="B1042:C1042"/>
    <mergeCell ref="D1042:F1042"/>
    <mergeCell ref="G1042:I1042"/>
    <mergeCell ref="J1042:L1042"/>
    <mergeCell ref="V1033:X1033"/>
    <mergeCell ref="B1035:C1035"/>
    <mergeCell ref="B1036:C1036"/>
    <mergeCell ref="B1037:C1037"/>
    <mergeCell ref="B1038:C1038"/>
    <mergeCell ref="B1039:C1039"/>
    <mergeCell ref="U1031:X1031"/>
    <mergeCell ref="D1032:F1032"/>
    <mergeCell ref="G1032:T1032"/>
    <mergeCell ref="U1032:X1032"/>
    <mergeCell ref="D1033:F1033"/>
    <mergeCell ref="G1033:I1033"/>
    <mergeCell ref="J1033:L1033"/>
    <mergeCell ref="M1033:P1033"/>
    <mergeCell ref="Q1033:Q1034"/>
    <mergeCell ref="R1033:U1033"/>
    <mergeCell ref="B1029:C1029"/>
    <mergeCell ref="D1029:X1029"/>
    <mergeCell ref="B1030:C1030"/>
    <mergeCell ref="D1030:X1030"/>
    <mergeCell ref="B1031:C1031"/>
    <mergeCell ref="D1031:F1031"/>
    <mergeCell ref="G1031:I1031"/>
    <mergeCell ref="J1031:L1031"/>
    <mergeCell ref="M1031:P1031"/>
    <mergeCell ref="Q1031:T1031"/>
    <mergeCell ref="B1049:C1049"/>
    <mergeCell ref="D1049:F1049"/>
    <mergeCell ref="G1049:I1049"/>
    <mergeCell ref="J1049:L1049"/>
    <mergeCell ref="M1049:P1049"/>
    <mergeCell ref="Q1049:T1049"/>
    <mergeCell ref="B1048:C1048"/>
    <mergeCell ref="D1048:F1048"/>
    <mergeCell ref="G1048:I1048"/>
    <mergeCell ref="J1048:L1048"/>
    <mergeCell ref="M1048:P1048"/>
    <mergeCell ref="Q1048:T1048"/>
    <mergeCell ref="B1047:C1047"/>
    <mergeCell ref="D1047:F1047"/>
    <mergeCell ref="G1047:I1047"/>
    <mergeCell ref="J1047:L1047"/>
    <mergeCell ref="M1047:P1047"/>
    <mergeCell ref="Q1047:T1047"/>
    <mergeCell ref="B1046:C1046"/>
    <mergeCell ref="D1046:F1046"/>
    <mergeCell ref="G1046:I1046"/>
    <mergeCell ref="J1046:L1046"/>
    <mergeCell ref="M1046:P1046"/>
    <mergeCell ref="Q1046:T1046"/>
    <mergeCell ref="B1045:C1045"/>
    <mergeCell ref="D1045:F1045"/>
    <mergeCell ref="G1045:I1045"/>
    <mergeCell ref="J1045:L1045"/>
    <mergeCell ref="M1045:P1045"/>
    <mergeCell ref="Q1045:T1045"/>
    <mergeCell ref="B1044:C1044"/>
    <mergeCell ref="D1044:F1044"/>
    <mergeCell ref="G1044:I1044"/>
    <mergeCell ref="J1044:L1044"/>
    <mergeCell ref="M1044:P1044"/>
    <mergeCell ref="Q1044:T1044"/>
    <mergeCell ref="G1054:I1054"/>
    <mergeCell ref="J1054:L1054"/>
    <mergeCell ref="M1054:P1054"/>
    <mergeCell ref="Q1054:T1056"/>
    <mergeCell ref="B1055:C1055"/>
    <mergeCell ref="D1055:F1055"/>
    <mergeCell ref="G1055:I1055"/>
    <mergeCell ref="J1055:L1055"/>
    <mergeCell ref="M1055:P1055"/>
    <mergeCell ref="Q1052:T1052"/>
    <mergeCell ref="U1052:X1054"/>
    <mergeCell ref="B1053:C1053"/>
    <mergeCell ref="D1053:F1053"/>
    <mergeCell ref="G1053:I1053"/>
    <mergeCell ref="J1053:L1053"/>
    <mergeCell ref="M1053:P1053"/>
    <mergeCell ref="Q1053:T1053"/>
    <mergeCell ref="B1054:C1054"/>
    <mergeCell ref="D1054:F1054"/>
    <mergeCell ref="G1051:I1051"/>
    <mergeCell ref="J1051:L1051"/>
    <mergeCell ref="M1051:P1051"/>
    <mergeCell ref="Q1051:T1051"/>
    <mergeCell ref="U1051:X1051"/>
    <mergeCell ref="B1052:C1052"/>
    <mergeCell ref="D1052:F1052"/>
    <mergeCell ref="G1052:I1052"/>
    <mergeCell ref="J1052:L1052"/>
    <mergeCell ref="M1052:P1052"/>
    <mergeCell ref="A1050:A1051"/>
    <mergeCell ref="B1050:C1051"/>
    <mergeCell ref="D1050:F1050"/>
    <mergeCell ref="G1050:I1050"/>
    <mergeCell ref="J1050:L1050"/>
    <mergeCell ref="M1050:P1050"/>
    <mergeCell ref="Q1050:T1050"/>
    <mergeCell ref="U1050:X1050"/>
    <mergeCell ref="D1051:F1051"/>
    <mergeCell ref="U1063:X1063"/>
    <mergeCell ref="D1064:F1064"/>
    <mergeCell ref="G1064:T1064"/>
    <mergeCell ref="U1064:X1064"/>
    <mergeCell ref="D1065:F1065"/>
    <mergeCell ref="G1065:I1065"/>
    <mergeCell ref="J1065:L1065"/>
    <mergeCell ref="M1065:P1065"/>
    <mergeCell ref="Q1065:Q1066"/>
    <mergeCell ref="R1065:U1065"/>
    <mergeCell ref="B1061:C1061"/>
    <mergeCell ref="D1061:X1061"/>
    <mergeCell ref="B1062:C1062"/>
    <mergeCell ref="D1062:X1062"/>
    <mergeCell ref="B1063:C1063"/>
    <mergeCell ref="D1063:F1063"/>
    <mergeCell ref="G1063:I1063"/>
    <mergeCell ref="J1063:L1063"/>
    <mergeCell ref="M1063:P1063"/>
    <mergeCell ref="Q1063:T1063"/>
    <mergeCell ref="B1057:X1057"/>
    <mergeCell ref="B1058:X1058"/>
    <mergeCell ref="B1059:C1059"/>
    <mergeCell ref="D1059:X1059"/>
    <mergeCell ref="B1060:C1060"/>
    <mergeCell ref="D1060:X1060"/>
    <mergeCell ref="U1055:X1055"/>
    <mergeCell ref="B1056:C1056"/>
    <mergeCell ref="D1056:F1056"/>
    <mergeCell ref="G1056:I1056"/>
    <mergeCell ref="J1056:L1056"/>
    <mergeCell ref="M1056:P1056"/>
    <mergeCell ref="U1056:X1056"/>
    <mergeCell ref="B1077:C1077"/>
    <mergeCell ref="D1077:F1077"/>
    <mergeCell ref="G1077:I1077"/>
    <mergeCell ref="J1077:L1077"/>
    <mergeCell ref="M1077:P1077"/>
    <mergeCell ref="Q1077:T1077"/>
    <mergeCell ref="B1076:C1076"/>
    <mergeCell ref="D1076:F1076"/>
    <mergeCell ref="G1076:I1076"/>
    <mergeCell ref="J1076:L1076"/>
    <mergeCell ref="M1076:P1076"/>
    <mergeCell ref="Q1076:T1076"/>
    <mergeCell ref="M1074:P1074"/>
    <mergeCell ref="Q1074:T1074"/>
    <mergeCell ref="V1074:X1074"/>
    <mergeCell ref="B1075:C1075"/>
    <mergeCell ref="D1075:F1075"/>
    <mergeCell ref="G1075:I1075"/>
    <mergeCell ref="J1075:L1075"/>
    <mergeCell ref="M1075:P1075"/>
    <mergeCell ref="Q1075:T1075"/>
    <mergeCell ref="B1072:C1072"/>
    <mergeCell ref="B1073:C1073"/>
    <mergeCell ref="B1074:C1074"/>
    <mergeCell ref="D1074:F1074"/>
    <mergeCell ref="G1074:I1074"/>
    <mergeCell ref="J1074:L1074"/>
    <mergeCell ref="V1065:X1065"/>
    <mergeCell ref="B1067:C1067"/>
    <mergeCell ref="B1068:C1068"/>
    <mergeCell ref="B1069:C1069"/>
    <mergeCell ref="B1070:C1070"/>
    <mergeCell ref="B1071:C1071"/>
    <mergeCell ref="A1082:A1083"/>
    <mergeCell ref="B1082:C1083"/>
    <mergeCell ref="D1082:F1082"/>
    <mergeCell ref="G1082:I1082"/>
    <mergeCell ref="J1082:L1082"/>
    <mergeCell ref="M1082:P1082"/>
    <mergeCell ref="Q1082:T1082"/>
    <mergeCell ref="U1082:X1082"/>
    <mergeCell ref="D1083:F1083"/>
    <mergeCell ref="B1081:C1081"/>
    <mergeCell ref="D1081:F1081"/>
    <mergeCell ref="G1081:I1081"/>
    <mergeCell ref="J1081:L1081"/>
    <mergeCell ref="M1081:P1081"/>
    <mergeCell ref="Q1081:T1081"/>
    <mergeCell ref="B1080:C1080"/>
    <mergeCell ref="D1080:F1080"/>
    <mergeCell ref="G1080:I1080"/>
    <mergeCell ref="J1080:L1080"/>
    <mergeCell ref="M1080:P1080"/>
    <mergeCell ref="Q1080:T1080"/>
    <mergeCell ref="B1079:C1079"/>
    <mergeCell ref="D1079:F1079"/>
    <mergeCell ref="G1079:I1079"/>
    <mergeCell ref="J1079:L1079"/>
    <mergeCell ref="M1079:P1079"/>
    <mergeCell ref="Q1079:T1079"/>
    <mergeCell ref="B1078:C1078"/>
    <mergeCell ref="D1078:F1078"/>
    <mergeCell ref="G1078:I1078"/>
    <mergeCell ref="J1078:L1078"/>
    <mergeCell ref="M1078:P1078"/>
    <mergeCell ref="Q1078:T1078"/>
    <mergeCell ref="B1089:X1089"/>
    <mergeCell ref="B1090:X1090"/>
    <mergeCell ref="B1091:C1091"/>
    <mergeCell ref="D1091:X1091"/>
    <mergeCell ref="B1092:C1092"/>
    <mergeCell ref="D1092:X1092"/>
    <mergeCell ref="U1087:X1087"/>
    <mergeCell ref="B1088:C1088"/>
    <mergeCell ref="D1088:F1088"/>
    <mergeCell ref="G1088:I1088"/>
    <mergeCell ref="J1088:L1088"/>
    <mergeCell ref="M1088:P1088"/>
    <mergeCell ref="U1088:X1088"/>
    <mergeCell ref="G1086:I1086"/>
    <mergeCell ref="J1086:L1086"/>
    <mergeCell ref="M1086:P1086"/>
    <mergeCell ref="Q1086:T1088"/>
    <mergeCell ref="B1087:C1087"/>
    <mergeCell ref="D1087:F1087"/>
    <mergeCell ref="G1087:I1087"/>
    <mergeCell ref="J1087:L1087"/>
    <mergeCell ref="M1087:P1087"/>
    <mergeCell ref="Q1084:T1084"/>
    <mergeCell ref="U1084:X1086"/>
    <mergeCell ref="B1085:C1085"/>
    <mergeCell ref="D1085:F1085"/>
    <mergeCell ref="G1085:I1085"/>
    <mergeCell ref="J1085:L1085"/>
    <mergeCell ref="M1085:P1085"/>
    <mergeCell ref="Q1085:T1085"/>
    <mergeCell ref="B1086:C1086"/>
    <mergeCell ref="D1086:F1086"/>
    <mergeCell ref="G1083:I1083"/>
    <mergeCell ref="J1083:L1083"/>
    <mergeCell ref="M1083:P1083"/>
    <mergeCell ref="Q1083:T1083"/>
    <mergeCell ref="U1083:X1083"/>
    <mergeCell ref="B1084:C1084"/>
    <mergeCell ref="D1084:F1084"/>
    <mergeCell ref="G1084:I1084"/>
    <mergeCell ref="J1084:L1084"/>
    <mergeCell ref="M1084:P1084"/>
    <mergeCell ref="M1106:P1106"/>
    <mergeCell ref="Q1106:T1106"/>
    <mergeCell ref="V1106:X1106"/>
    <mergeCell ref="B1107:C1107"/>
    <mergeCell ref="D1107:F1107"/>
    <mergeCell ref="G1107:I1107"/>
    <mergeCell ref="J1107:L1107"/>
    <mergeCell ref="M1107:P1107"/>
    <mergeCell ref="Q1107:T1107"/>
    <mergeCell ref="B1104:C1104"/>
    <mergeCell ref="B1105:C1105"/>
    <mergeCell ref="B1106:C1106"/>
    <mergeCell ref="D1106:F1106"/>
    <mergeCell ref="G1106:I1106"/>
    <mergeCell ref="J1106:L1106"/>
    <mergeCell ref="V1097:X1097"/>
    <mergeCell ref="B1099:C1099"/>
    <mergeCell ref="B1100:C1100"/>
    <mergeCell ref="B1101:C1101"/>
    <mergeCell ref="B1102:C1102"/>
    <mergeCell ref="B1103:C1103"/>
    <mergeCell ref="U1095:X1095"/>
    <mergeCell ref="D1096:F1096"/>
    <mergeCell ref="G1096:T1096"/>
    <mergeCell ref="U1096:X1096"/>
    <mergeCell ref="D1097:F1097"/>
    <mergeCell ref="G1097:I1097"/>
    <mergeCell ref="J1097:L1097"/>
    <mergeCell ref="M1097:P1097"/>
    <mergeCell ref="Q1097:Q1098"/>
    <mergeCell ref="R1097:U1097"/>
    <mergeCell ref="B1093:C1093"/>
    <mergeCell ref="D1093:X1093"/>
    <mergeCell ref="B1094:C1094"/>
    <mergeCell ref="D1094:X1094"/>
    <mergeCell ref="B1095:C1095"/>
    <mergeCell ref="D1095:F1095"/>
    <mergeCell ref="G1095:I1095"/>
    <mergeCell ref="J1095:L1095"/>
    <mergeCell ref="M1095:P1095"/>
    <mergeCell ref="Q1095:T1095"/>
    <mergeCell ref="B1113:C1113"/>
    <mergeCell ref="D1113:F1113"/>
    <mergeCell ref="G1113:I1113"/>
    <mergeCell ref="J1113:L1113"/>
    <mergeCell ref="M1113:P1113"/>
    <mergeCell ref="Q1113:T1113"/>
    <mergeCell ref="B1112:C1112"/>
    <mergeCell ref="D1112:F1112"/>
    <mergeCell ref="G1112:I1112"/>
    <mergeCell ref="J1112:L1112"/>
    <mergeCell ref="M1112:P1112"/>
    <mergeCell ref="Q1112:T1112"/>
    <mergeCell ref="B1111:C1111"/>
    <mergeCell ref="D1111:F1111"/>
    <mergeCell ref="G1111:I1111"/>
    <mergeCell ref="J1111:L1111"/>
    <mergeCell ref="M1111:P1111"/>
    <mergeCell ref="Q1111:T1111"/>
    <mergeCell ref="B1110:C1110"/>
    <mergeCell ref="D1110:F1110"/>
    <mergeCell ref="G1110:I1110"/>
    <mergeCell ref="J1110:L1110"/>
    <mergeCell ref="M1110:P1110"/>
    <mergeCell ref="Q1110:T1110"/>
    <mergeCell ref="B1109:C1109"/>
    <mergeCell ref="D1109:F1109"/>
    <mergeCell ref="G1109:I1109"/>
    <mergeCell ref="J1109:L1109"/>
    <mergeCell ref="M1109:P1109"/>
    <mergeCell ref="Q1109:T1109"/>
    <mergeCell ref="B1108:C1108"/>
    <mergeCell ref="D1108:F1108"/>
    <mergeCell ref="G1108:I1108"/>
    <mergeCell ref="J1108:L1108"/>
    <mergeCell ref="M1108:P1108"/>
    <mergeCell ref="Q1108:T1108"/>
    <mergeCell ref="G1118:I1118"/>
    <mergeCell ref="J1118:L1118"/>
    <mergeCell ref="M1118:P1118"/>
    <mergeCell ref="Q1118:T1120"/>
    <mergeCell ref="B1119:C1119"/>
    <mergeCell ref="D1119:F1119"/>
    <mergeCell ref="G1119:I1119"/>
    <mergeCell ref="J1119:L1119"/>
    <mergeCell ref="M1119:P1119"/>
    <mergeCell ref="Q1116:T1116"/>
    <mergeCell ref="U1116:X1118"/>
    <mergeCell ref="B1117:C1117"/>
    <mergeCell ref="D1117:F1117"/>
    <mergeCell ref="G1117:I1117"/>
    <mergeCell ref="J1117:L1117"/>
    <mergeCell ref="M1117:P1117"/>
    <mergeCell ref="Q1117:T1117"/>
    <mergeCell ref="B1118:C1118"/>
    <mergeCell ref="D1118:F1118"/>
    <mergeCell ref="G1115:I1115"/>
    <mergeCell ref="J1115:L1115"/>
    <mergeCell ref="M1115:P1115"/>
    <mergeCell ref="Q1115:T1115"/>
    <mergeCell ref="U1115:X1115"/>
    <mergeCell ref="B1116:C1116"/>
    <mergeCell ref="D1116:F1116"/>
    <mergeCell ref="G1116:I1116"/>
    <mergeCell ref="J1116:L1116"/>
    <mergeCell ref="M1116:P1116"/>
    <mergeCell ref="A1114:A1115"/>
    <mergeCell ref="B1114:C1115"/>
    <mergeCell ref="D1114:F1114"/>
    <mergeCell ref="G1114:I1114"/>
    <mergeCell ref="J1114:L1114"/>
    <mergeCell ref="M1114:P1114"/>
    <mergeCell ref="Q1114:T1114"/>
    <mergeCell ref="U1114:X1114"/>
    <mergeCell ref="D1115:F1115"/>
    <mergeCell ref="V1129:X1129"/>
    <mergeCell ref="B1131:C1131"/>
    <mergeCell ref="B1132:C1132"/>
    <mergeCell ref="B1133:C1133"/>
    <mergeCell ref="B1134:C1134"/>
    <mergeCell ref="B1135:C1135"/>
    <mergeCell ref="U1127:X1127"/>
    <mergeCell ref="D1128:F1128"/>
    <mergeCell ref="G1128:T1128"/>
    <mergeCell ref="U1128:X1128"/>
    <mergeCell ref="D1129:F1129"/>
    <mergeCell ref="G1129:I1129"/>
    <mergeCell ref="J1129:L1129"/>
    <mergeCell ref="M1129:P1129"/>
    <mergeCell ref="Q1129:Q1130"/>
    <mergeCell ref="R1129:U1129"/>
    <mergeCell ref="B1125:C1125"/>
    <mergeCell ref="D1125:X1125"/>
    <mergeCell ref="B1126:C1126"/>
    <mergeCell ref="D1126:X1126"/>
    <mergeCell ref="B1127:C1127"/>
    <mergeCell ref="D1127:F1127"/>
    <mergeCell ref="G1127:I1127"/>
    <mergeCell ref="J1127:L1127"/>
    <mergeCell ref="M1127:P1127"/>
    <mergeCell ref="Q1127:T1127"/>
    <mergeCell ref="B1121:X1121"/>
    <mergeCell ref="B1122:X1122"/>
    <mergeCell ref="B1123:C1123"/>
    <mergeCell ref="D1123:X1123"/>
    <mergeCell ref="B1124:C1124"/>
    <mergeCell ref="D1124:X1124"/>
    <mergeCell ref="U1119:X1119"/>
    <mergeCell ref="B1120:C1120"/>
    <mergeCell ref="D1120:F1120"/>
    <mergeCell ref="G1120:I1120"/>
    <mergeCell ref="J1120:L1120"/>
    <mergeCell ref="M1120:P1120"/>
    <mergeCell ref="U1120:X1120"/>
    <mergeCell ref="B1142:C1142"/>
    <mergeCell ref="D1142:F1142"/>
    <mergeCell ref="G1142:I1142"/>
    <mergeCell ref="J1142:L1142"/>
    <mergeCell ref="M1142:P1142"/>
    <mergeCell ref="Q1142:T1142"/>
    <mergeCell ref="B1141:C1141"/>
    <mergeCell ref="D1141:F1141"/>
    <mergeCell ref="G1141:I1141"/>
    <mergeCell ref="J1141:L1141"/>
    <mergeCell ref="M1141:P1141"/>
    <mergeCell ref="Q1141:T1141"/>
    <mergeCell ref="B1140:C1140"/>
    <mergeCell ref="D1140:F1140"/>
    <mergeCell ref="G1140:I1140"/>
    <mergeCell ref="J1140:L1140"/>
    <mergeCell ref="M1140:P1140"/>
    <mergeCell ref="Q1140:T1140"/>
    <mergeCell ref="M1138:P1138"/>
    <mergeCell ref="Q1138:T1138"/>
    <mergeCell ref="V1138:X1138"/>
    <mergeCell ref="B1139:C1139"/>
    <mergeCell ref="D1139:F1139"/>
    <mergeCell ref="G1139:I1139"/>
    <mergeCell ref="J1139:L1139"/>
    <mergeCell ref="M1139:P1139"/>
    <mergeCell ref="Q1139:T1139"/>
    <mergeCell ref="B1136:C1136"/>
    <mergeCell ref="B1137:C1137"/>
    <mergeCell ref="B1138:C1138"/>
    <mergeCell ref="D1138:F1138"/>
    <mergeCell ref="G1138:I1138"/>
    <mergeCell ref="J1138:L1138"/>
    <mergeCell ref="D1150:F1150"/>
    <mergeCell ref="G1147:I1147"/>
    <mergeCell ref="J1147:L1147"/>
    <mergeCell ref="M1147:P1147"/>
    <mergeCell ref="Q1147:T1147"/>
    <mergeCell ref="U1147:X1147"/>
    <mergeCell ref="B1148:C1148"/>
    <mergeCell ref="D1148:F1148"/>
    <mergeCell ref="G1148:I1148"/>
    <mergeCell ref="J1148:L1148"/>
    <mergeCell ref="M1148:P1148"/>
    <mergeCell ref="A1146:A1147"/>
    <mergeCell ref="B1146:C1147"/>
    <mergeCell ref="D1146:F1146"/>
    <mergeCell ref="G1146:I1146"/>
    <mergeCell ref="J1146:L1146"/>
    <mergeCell ref="M1146:P1146"/>
    <mergeCell ref="Q1146:T1146"/>
    <mergeCell ref="U1146:X1146"/>
    <mergeCell ref="D1147:F1147"/>
    <mergeCell ref="B1145:C1145"/>
    <mergeCell ref="D1145:F1145"/>
    <mergeCell ref="G1145:I1145"/>
    <mergeCell ref="J1145:L1145"/>
    <mergeCell ref="M1145:P1145"/>
    <mergeCell ref="Q1145:T1145"/>
    <mergeCell ref="B1144:C1144"/>
    <mergeCell ref="D1144:F1144"/>
    <mergeCell ref="G1144:I1144"/>
    <mergeCell ref="J1144:L1144"/>
    <mergeCell ref="M1144:P1144"/>
    <mergeCell ref="Q1144:T1144"/>
    <mergeCell ref="B1143:C1143"/>
    <mergeCell ref="D1143:F1143"/>
    <mergeCell ref="G1143:I1143"/>
    <mergeCell ref="J1143:L1143"/>
    <mergeCell ref="M1143:P1143"/>
    <mergeCell ref="Q1143:T1143"/>
    <mergeCell ref="M1170:P1170"/>
    <mergeCell ref="Q1170:T1170"/>
    <mergeCell ref="V1170:X1170"/>
    <mergeCell ref="B1171:C1171"/>
    <mergeCell ref="D1171:F1171"/>
    <mergeCell ref="G1171:I1171"/>
    <mergeCell ref="J1171:L1171"/>
    <mergeCell ref="M1171:P1171"/>
    <mergeCell ref="Q1171:T1171"/>
    <mergeCell ref="B1168:C1168"/>
    <mergeCell ref="B1169:C1169"/>
    <mergeCell ref="B1170:C1170"/>
    <mergeCell ref="D1170:F1170"/>
    <mergeCell ref="G1170:I1170"/>
    <mergeCell ref="J1170:L1170"/>
    <mergeCell ref="V1161:X1161"/>
    <mergeCell ref="B1163:C1163"/>
    <mergeCell ref="B1164:C1164"/>
    <mergeCell ref="B1165:C1165"/>
    <mergeCell ref="B1166:C1166"/>
    <mergeCell ref="B1167:C1167"/>
    <mergeCell ref="U1159:X1159"/>
    <mergeCell ref="D1160:F1160"/>
    <mergeCell ref="G1160:T1160"/>
    <mergeCell ref="U1160:X1160"/>
    <mergeCell ref="D1161:F1161"/>
    <mergeCell ref="G1161:I1161"/>
    <mergeCell ref="J1161:L1161"/>
    <mergeCell ref="M1161:P1161"/>
    <mergeCell ref="Q1161:Q1162"/>
    <mergeCell ref="R1161:U1161"/>
    <mergeCell ref="B1157:C1157"/>
    <mergeCell ref="D1157:X1157"/>
    <mergeCell ref="B1158:C1158"/>
    <mergeCell ref="D1158:X1158"/>
    <mergeCell ref="B1159:C1159"/>
    <mergeCell ref="D1159:F1159"/>
    <mergeCell ref="G1159:I1159"/>
    <mergeCell ref="J1159:L1159"/>
    <mergeCell ref="M1159:P1159"/>
    <mergeCell ref="Q1159:T1159"/>
    <mergeCell ref="B1177:C1177"/>
    <mergeCell ref="D1177:F1177"/>
    <mergeCell ref="G1177:I1177"/>
    <mergeCell ref="J1177:L1177"/>
    <mergeCell ref="M1177:P1177"/>
    <mergeCell ref="Q1177:T1177"/>
    <mergeCell ref="B1176:C1176"/>
    <mergeCell ref="D1176:F1176"/>
    <mergeCell ref="G1176:I1176"/>
    <mergeCell ref="J1176:L1176"/>
    <mergeCell ref="M1176:P1176"/>
    <mergeCell ref="Q1176:T1176"/>
    <mergeCell ref="B1175:C1175"/>
    <mergeCell ref="D1175:F1175"/>
    <mergeCell ref="G1175:I1175"/>
    <mergeCell ref="J1175:L1175"/>
    <mergeCell ref="M1175:P1175"/>
    <mergeCell ref="Q1175:T1175"/>
    <mergeCell ref="B1174:C1174"/>
    <mergeCell ref="D1174:F1174"/>
    <mergeCell ref="G1174:I1174"/>
    <mergeCell ref="J1174:L1174"/>
    <mergeCell ref="M1174:P1174"/>
    <mergeCell ref="Q1174:T1174"/>
    <mergeCell ref="B1173:C1173"/>
    <mergeCell ref="D1173:F1173"/>
    <mergeCell ref="G1173:I1173"/>
    <mergeCell ref="J1173:L1173"/>
    <mergeCell ref="M1173:P1173"/>
    <mergeCell ref="Q1173:T1173"/>
    <mergeCell ref="B1172:C1172"/>
    <mergeCell ref="D1172:F1172"/>
    <mergeCell ref="G1172:I1172"/>
    <mergeCell ref="J1172:L1172"/>
    <mergeCell ref="M1172:P1172"/>
    <mergeCell ref="Q1172:T1172"/>
    <mergeCell ref="G1182:I1182"/>
    <mergeCell ref="J1182:L1182"/>
    <mergeCell ref="M1182:P1182"/>
    <mergeCell ref="Q1182:T1184"/>
    <mergeCell ref="B1183:C1183"/>
    <mergeCell ref="D1183:F1183"/>
    <mergeCell ref="G1183:I1183"/>
    <mergeCell ref="J1183:L1183"/>
    <mergeCell ref="M1183:P1183"/>
    <mergeCell ref="Q1180:T1180"/>
    <mergeCell ref="U1180:X1182"/>
    <mergeCell ref="B1181:C1181"/>
    <mergeCell ref="D1181:F1181"/>
    <mergeCell ref="G1181:I1181"/>
    <mergeCell ref="J1181:L1181"/>
    <mergeCell ref="M1181:P1181"/>
    <mergeCell ref="Q1181:T1181"/>
    <mergeCell ref="B1182:C1182"/>
    <mergeCell ref="D1182:F1182"/>
    <mergeCell ref="G1179:I1179"/>
    <mergeCell ref="J1179:L1179"/>
    <mergeCell ref="M1179:P1179"/>
    <mergeCell ref="Q1179:T1179"/>
    <mergeCell ref="U1179:X1179"/>
    <mergeCell ref="B1180:C1180"/>
    <mergeCell ref="D1180:F1180"/>
    <mergeCell ref="G1180:I1180"/>
    <mergeCell ref="J1180:L1180"/>
    <mergeCell ref="M1180:P1180"/>
    <mergeCell ref="A1178:A1179"/>
    <mergeCell ref="B1178:C1179"/>
    <mergeCell ref="D1178:F1178"/>
    <mergeCell ref="G1178:I1178"/>
    <mergeCell ref="J1178:L1178"/>
    <mergeCell ref="M1178:P1178"/>
    <mergeCell ref="Q1178:T1178"/>
    <mergeCell ref="U1178:X1178"/>
    <mergeCell ref="D1179:F1179"/>
    <mergeCell ref="U1191:X1191"/>
    <mergeCell ref="D1192:F1192"/>
    <mergeCell ref="G1192:T1192"/>
    <mergeCell ref="U1192:X1192"/>
    <mergeCell ref="D1193:F1193"/>
    <mergeCell ref="G1193:I1193"/>
    <mergeCell ref="J1193:L1193"/>
    <mergeCell ref="M1193:P1193"/>
    <mergeCell ref="Q1193:Q1194"/>
    <mergeCell ref="R1193:U1193"/>
    <mergeCell ref="B1189:C1189"/>
    <mergeCell ref="D1189:X1189"/>
    <mergeCell ref="B1190:C1190"/>
    <mergeCell ref="D1190:X1190"/>
    <mergeCell ref="B1191:C1191"/>
    <mergeCell ref="D1191:F1191"/>
    <mergeCell ref="G1191:I1191"/>
    <mergeCell ref="J1191:L1191"/>
    <mergeCell ref="M1191:P1191"/>
    <mergeCell ref="Q1191:T1191"/>
    <mergeCell ref="B1185:X1185"/>
    <mergeCell ref="B1186:X1186"/>
    <mergeCell ref="B1187:C1187"/>
    <mergeCell ref="D1187:X1187"/>
    <mergeCell ref="B1188:C1188"/>
    <mergeCell ref="D1188:X1188"/>
    <mergeCell ref="U1183:X1183"/>
    <mergeCell ref="B1184:C1184"/>
    <mergeCell ref="D1184:F1184"/>
    <mergeCell ref="G1184:I1184"/>
    <mergeCell ref="J1184:L1184"/>
    <mergeCell ref="M1184:P1184"/>
    <mergeCell ref="U1184:X1184"/>
    <mergeCell ref="B1205:C1205"/>
    <mergeCell ref="D1205:F1205"/>
    <mergeCell ref="G1205:I1205"/>
    <mergeCell ref="J1205:L1205"/>
    <mergeCell ref="M1205:P1205"/>
    <mergeCell ref="Q1205:T1205"/>
    <mergeCell ref="B1204:C1204"/>
    <mergeCell ref="D1204:F1204"/>
    <mergeCell ref="G1204:I1204"/>
    <mergeCell ref="J1204:L1204"/>
    <mergeCell ref="M1204:P1204"/>
    <mergeCell ref="Q1204:T1204"/>
    <mergeCell ref="M1202:P1202"/>
    <mergeCell ref="Q1202:T1202"/>
    <mergeCell ref="V1202:X1202"/>
    <mergeCell ref="B1203:C1203"/>
    <mergeCell ref="D1203:F1203"/>
    <mergeCell ref="G1203:I1203"/>
    <mergeCell ref="J1203:L1203"/>
    <mergeCell ref="M1203:P1203"/>
    <mergeCell ref="Q1203:T1203"/>
    <mergeCell ref="B1200:C1200"/>
    <mergeCell ref="B1201:C1201"/>
    <mergeCell ref="B1202:C1202"/>
    <mergeCell ref="D1202:F1202"/>
    <mergeCell ref="G1202:I1202"/>
    <mergeCell ref="J1202:L1202"/>
    <mergeCell ref="V1193:X1193"/>
    <mergeCell ref="B1195:C1195"/>
    <mergeCell ref="B1196:C1196"/>
    <mergeCell ref="B1197:C1197"/>
    <mergeCell ref="B1198:C1198"/>
    <mergeCell ref="B1199:C1199"/>
    <mergeCell ref="A1210:A1211"/>
    <mergeCell ref="B1210:C1211"/>
    <mergeCell ref="D1210:F1210"/>
    <mergeCell ref="G1210:I1210"/>
    <mergeCell ref="J1210:L1210"/>
    <mergeCell ref="M1210:P1210"/>
    <mergeCell ref="Q1210:T1210"/>
    <mergeCell ref="U1210:X1210"/>
    <mergeCell ref="D1211:F1211"/>
    <mergeCell ref="B1209:C1209"/>
    <mergeCell ref="D1209:F1209"/>
    <mergeCell ref="G1209:I1209"/>
    <mergeCell ref="J1209:L1209"/>
    <mergeCell ref="M1209:P1209"/>
    <mergeCell ref="Q1209:T1209"/>
    <mergeCell ref="B1208:C1208"/>
    <mergeCell ref="D1208:F1208"/>
    <mergeCell ref="G1208:I1208"/>
    <mergeCell ref="J1208:L1208"/>
    <mergeCell ref="M1208:P1208"/>
    <mergeCell ref="Q1208:T1208"/>
    <mergeCell ref="B1207:C1207"/>
    <mergeCell ref="D1207:F1207"/>
    <mergeCell ref="G1207:I1207"/>
    <mergeCell ref="J1207:L1207"/>
    <mergeCell ref="M1207:P1207"/>
    <mergeCell ref="Q1207:T1207"/>
    <mergeCell ref="B1206:C1206"/>
    <mergeCell ref="D1206:F1206"/>
    <mergeCell ref="G1206:I1206"/>
    <mergeCell ref="J1206:L1206"/>
    <mergeCell ref="M1206:P1206"/>
    <mergeCell ref="Q1206:T1206"/>
    <mergeCell ref="U1207:X1207"/>
    <mergeCell ref="U1208:X1208"/>
    <mergeCell ref="U1209:X1209"/>
    <mergeCell ref="B1217:X1217"/>
    <mergeCell ref="B1218:X1218"/>
    <mergeCell ref="B1219:C1219"/>
    <mergeCell ref="D1219:X1219"/>
    <mergeCell ref="B1220:C1220"/>
    <mergeCell ref="D1220:X1220"/>
    <mergeCell ref="U1215:X1215"/>
    <mergeCell ref="B1216:C1216"/>
    <mergeCell ref="D1216:F1216"/>
    <mergeCell ref="G1216:I1216"/>
    <mergeCell ref="J1216:L1216"/>
    <mergeCell ref="M1216:P1216"/>
    <mergeCell ref="U1216:X1216"/>
    <mergeCell ref="G1214:I1214"/>
    <mergeCell ref="J1214:L1214"/>
    <mergeCell ref="M1214:P1214"/>
    <mergeCell ref="Q1214:T1216"/>
    <mergeCell ref="B1215:C1215"/>
    <mergeCell ref="D1215:F1215"/>
    <mergeCell ref="G1215:I1215"/>
    <mergeCell ref="J1215:L1215"/>
    <mergeCell ref="M1215:P1215"/>
    <mergeCell ref="Q1212:T1212"/>
    <mergeCell ref="U1212:X1214"/>
    <mergeCell ref="B1213:C1213"/>
    <mergeCell ref="D1213:F1213"/>
    <mergeCell ref="G1213:I1213"/>
    <mergeCell ref="J1213:L1213"/>
    <mergeCell ref="M1213:P1213"/>
    <mergeCell ref="Q1213:T1213"/>
    <mergeCell ref="B1214:C1214"/>
    <mergeCell ref="D1214:F1214"/>
    <mergeCell ref="G1211:I1211"/>
    <mergeCell ref="J1211:L1211"/>
    <mergeCell ref="M1211:P1211"/>
    <mergeCell ref="Q1211:T1211"/>
    <mergeCell ref="U1211:X1211"/>
    <mergeCell ref="B1212:C1212"/>
    <mergeCell ref="D1212:F1212"/>
    <mergeCell ref="G1212:I1212"/>
    <mergeCell ref="J1212:L1212"/>
    <mergeCell ref="M1212:P1212"/>
    <mergeCell ref="M1234:P1234"/>
    <mergeCell ref="Q1234:T1234"/>
    <mergeCell ref="V1234:X1234"/>
    <mergeCell ref="B1235:C1235"/>
    <mergeCell ref="D1235:F1235"/>
    <mergeCell ref="G1235:I1235"/>
    <mergeCell ref="J1235:L1235"/>
    <mergeCell ref="M1235:P1235"/>
    <mergeCell ref="Q1235:T1235"/>
    <mergeCell ref="B1232:C1232"/>
    <mergeCell ref="B1233:C1233"/>
    <mergeCell ref="B1234:C1234"/>
    <mergeCell ref="D1234:F1234"/>
    <mergeCell ref="G1234:I1234"/>
    <mergeCell ref="J1234:L1234"/>
    <mergeCell ref="V1225:X1225"/>
    <mergeCell ref="B1227:C1227"/>
    <mergeCell ref="B1228:C1228"/>
    <mergeCell ref="B1229:C1229"/>
    <mergeCell ref="B1230:C1230"/>
    <mergeCell ref="B1231:C1231"/>
    <mergeCell ref="U1223:X1223"/>
    <mergeCell ref="D1224:F1224"/>
    <mergeCell ref="G1224:T1224"/>
    <mergeCell ref="U1224:X1224"/>
    <mergeCell ref="D1225:F1225"/>
    <mergeCell ref="G1225:I1225"/>
    <mergeCell ref="J1225:L1225"/>
    <mergeCell ref="M1225:P1225"/>
    <mergeCell ref="Q1225:Q1226"/>
    <mergeCell ref="R1225:U1225"/>
    <mergeCell ref="B1221:C1221"/>
    <mergeCell ref="D1221:X1221"/>
    <mergeCell ref="B1222:C1222"/>
    <mergeCell ref="D1222:X1222"/>
    <mergeCell ref="B1223:C1223"/>
    <mergeCell ref="D1223:F1223"/>
    <mergeCell ref="G1223:I1223"/>
    <mergeCell ref="J1223:L1223"/>
    <mergeCell ref="M1223:P1223"/>
    <mergeCell ref="Q1223:T1223"/>
    <mergeCell ref="B1241:C1241"/>
    <mergeCell ref="D1241:F1241"/>
    <mergeCell ref="G1241:I1241"/>
    <mergeCell ref="J1241:L1241"/>
    <mergeCell ref="M1241:P1241"/>
    <mergeCell ref="Q1241:T1241"/>
    <mergeCell ref="B1240:C1240"/>
    <mergeCell ref="D1240:F1240"/>
    <mergeCell ref="G1240:I1240"/>
    <mergeCell ref="J1240:L1240"/>
    <mergeCell ref="M1240:P1240"/>
    <mergeCell ref="Q1240:T1240"/>
    <mergeCell ref="B1239:C1239"/>
    <mergeCell ref="D1239:F1239"/>
    <mergeCell ref="G1239:I1239"/>
    <mergeCell ref="J1239:L1239"/>
    <mergeCell ref="M1239:P1239"/>
    <mergeCell ref="Q1239:T1239"/>
    <mergeCell ref="B1238:C1238"/>
    <mergeCell ref="D1238:F1238"/>
    <mergeCell ref="G1238:I1238"/>
    <mergeCell ref="J1238:L1238"/>
    <mergeCell ref="M1238:P1238"/>
    <mergeCell ref="Q1238:T1238"/>
    <mergeCell ref="B1237:C1237"/>
    <mergeCell ref="D1237:F1237"/>
    <mergeCell ref="G1237:I1237"/>
    <mergeCell ref="J1237:L1237"/>
    <mergeCell ref="M1237:P1237"/>
    <mergeCell ref="Q1237:T1237"/>
    <mergeCell ref="B1236:C1236"/>
    <mergeCell ref="D1236:F1236"/>
    <mergeCell ref="G1236:I1236"/>
    <mergeCell ref="J1236:L1236"/>
    <mergeCell ref="M1236:P1236"/>
    <mergeCell ref="Q1236:T1236"/>
    <mergeCell ref="G1246:I1246"/>
    <mergeCell ref="J1246:L1246"/>
    <mergeCell ref="M1246:P1246"/>
    <mergeCell ref="Q1246:T1248"/>
    <mergeCell ref="B1247:C1247"/>
    <mergeCell ref="D1247:F1247"/>
    <mergeCell ref="G1247:I1247"/>
    <mergeCell ref="J1247:L1247"/>
    <mergeCell ref="M1247:P1247"/>
    <mergeCell ref="Q1244:T1244"/>
    <mergeCell ref="U1244:X1246"/>
    <mergeCell ref="B1245:C1245"/>
    <mergeCell ref="D1245:F1245"/>
    <mergeCell ref="G1245:I1245"/>
    <mergeCell ref="J1245:L1245"/>
    <mergeCell ref="M1245:P1245"/>
    <mergeCell ref="Q1245:T1245"/>
    <mergeCell ref="B1246:C1246"/>
    <mergeCell ref="D1246:F1246"/>
    <mergeCell ref="G1243:I1243"/>
    <mergeCell ref="J1243:L1243"/>
    <mergeCell ref="M1243:P1243"/>
    <mergeCell ref="Q1243:T1243"/>
    <mergeCell ref="U1243:X1243"/>
    <mergeCell ref="B1244:C1244"/>
    <mergeCell ref="D1244:F1244"/>
    <mergeCell ref="G1244:I1244"/>
    <mergeCell ref="J1244:L1244"/>
    <mergeCell ref="M1244:P1244"/>
    <mergeCell ref="A1242:A1243"/>
    <mergeCell ref="B1242:C1243"/>
    <mergeCell ref="D1242:F1242"/>
    <mergeCell ref="G1242:I1242"/>
    <mergeCell ref="J1242:L1242"/>
    <mergeCell ref="M1242:P1242"/>
    <mergeCell ref="Q1242:T1242"/>
    <mergeCell ref="U1242:X1242"/>
    <mergeCell ref="D1243:F1243"/>
    <mergeCell ref="U1255:X1255"/>
    <mergeCell ref="D1256:F1256"/>
    <mergeCell ref="G1256:T1256"/>
    <mergeCell ref="U1256:X1256"/>
    <mergeCell ref="D1257:F1257"/>
    <mergeCell ref="G1257:I1257"/>
    <mergeCell ref="J1257:L1257"/>
    <mergeCell ref="M1257:P1257"/>
    <mergeCell ref="Q1257:Q1258"/>
    <mergeCell ref="R1257:U1257"/>
    <mergeCell ref="B1253:C1253"/>
    <mergeCell ref="D1253:X1253"/>
    <mergeCell ref="B1254:C1254"/>
    <mergeCell ref="D1254:X1254"/>
    <mergeCell ref="B1255:C1255"/>
    <mergeCell ref="D1255:F1255"/>
    <mergeCell ref="G1255:I1255"/>
    <mergeCell ref="J1255:L1255"/>
    <mergeCell ref="M1255:P1255"/>
    <mergeCell ref="Q1255:T1255"/>
    <mergeCell ref="B1249:X1249"/>
    <mergeCell ref="B1250:X1250"/>
    <mergeCell ref="B1251:C1251"/>
    <mergeCell ref="D1251:X1251"/>
    <mergeCell ref="B1252:C1252"/>
    <mergeCell ref="D1252:X1252"/>
    <mergeCell ref="U1247:X1247"/>
    <mergeCell ref="B1248:C1248"/>
    <mergeCell ref="D1248:F1248"/>
    <mergeCell ref="G1248:I1248"/>
    <mergeCell ref="J1248:L1248"/>
    <mergeCell ref="M1248:P1248"/>
    <mergeCell ref="U1248:X1248"/>
    <mergeCell ref="B1269:C1269"/>
    <mergeCell ref="D1269:F1269"/>
    <mergeCell ref="G1269:I1269"/>
    <mergeCell ref="J1269:L1269"/>
    <mergeCell ref="M1269:P1269"/>
    <mergeCell ref="Q1269:T1269"/>
    <mergeCell ref="B1268:C1268"/>
    <mergeCell ref="D1268:F1268"/>
    <mergeCell ref="G1268:I1268"/>
    <mergeCell ref="J1268:L1268"/>
    <mergeCell ref="M1268:P1268"/>
    <mergeCell ref="Q1268:T1268"/>
    <mergeCell ref="M1266:P1266"/>
    <mergeCell ref="Q1266:T1266"/>
    <mergeCell ref="V1266:X1266"/>
    <mergeCell ref="B1267:C1267"/>
    <mergeCell ref="D1267:F1267"/>
    <mergeCell ref="G1267:I1267"/>
    <mergeCell ref="J1267:L1267"/>
    <mergeCell ref="M1267:P1267"/>
    <mergeCell ref="Q1267:T1267"/>
    <mergeCell ref="B1264:C1264"/>
    <mergeCell ref="B1265:C1265"/>
    <mergeCell ref="B1266:C1266"/>
    <mergeCell ref="D1266:F1266"/>
    <mergeCell ref="G1266:I1266"/>
    <mergeCell ref="J1266:L1266"/>
    <mergeCell ref="V1257:X1257"/>
    <mergeCell ref="B1259:C1259"/>
    <mergeCell ref="B1260:C1260"/>
    <mergeCell ref="B1261:C1261"/>
    <mergeCell ref="B1262:C1262"/>
    <mergeCell ref="B1263:C1263"/>
    <mergeCell ref="A1274:A1275"/>
    <mergeCell ref="B1274:C1275"/>
    <mergeCell ref="D1274:F1274"/>
    <mergeCell ref="G1274:I1274"/>
    <mergeCell ref="J1274:L1274"/>
    <mergeCell ref="M1274:P1274"/>
    <mergeCell ref="Q1274:T1274"/>
    <mergeCell ref="U1274:X1274"/>
    <mergeCell ref="D1275:F1275"/>
    <mergeCell ref="B1273:C1273"/>
    <mergeCell ref="D1273:F1273"/>
    <mergeCell ref="G1273:I1273"/>
    <mergeCell ref="J1273:L1273"/>
    <mergeCell ref="M1273:P1273"/>
    <mergeCell ref="Q1273:T1273"/>
    <mergeCell ref="B1272:C1272"/>
    <mergeCell ref="D1272:F1272"/>
    <mergeCell ref="G1272:I1272"/>
    <mergeCell ref="J1272:L1272"/>
    <mergeCell ref="M1272:P1272"/>
    <mergeCell ref="Q1272:T1272"/>
    <mergeCell ref="B1271:C1271"/>
    <mergeCell ref="D1271:F1271"/>
    <mergeCell ref="G1271:I1271"/>
    <mergeCell ref="J1271:L1271"/>
    <mergeCell ref="M1271:P1271"/>
    <mergeCell ref="Q1271:T1271"/>
    <mergeCell ref="B1270:C1270"/>
    <mergeCell ref="D1270:F1270"/>
    <mergeCell ref="G1270:I1270"/>
    <mergeCell ref="J1270:L1270"/>
    <mergeCell ref="M1270:P1270"/>
    <mergeCell ref="Q1270:T1270"/>
    <mergeCell ref="U1279:X1279"/>
    <mergeCell ref="B1280:C1280"/>
    <mergeCell ref="D1280:F1280"/>
    <mergeCell ref="G1280:I1280"/>
    <mergeCell ref="J1280:L1280"/>
    <mergeCell ref="M1280:P1280"/>
    <mergeCell ref="U1280:X1280"/>
    <mergeCell ref="G1278:I1278"/>
    <mergeCell ref="J1278:L1278"/>
    <mergeCell ref="M1278:P1278"/>
    <mergeCell ref="Q1278:T1280"/>
    <mergeCell ref="B1279:C1279"/>
    <mergeCell ref="D1279:F1279"/>
    <mergeCell ref="G1279:I1279"/>
    <mergeCell ref="J1279:L1279"/>
    <mergeCell ref="M1279:P1279"/>
    <mergeCell ref="Q1276:T1276"/>
    <mergeCell ref="U1276:X1278"/>
    <mergeCell ref="B1277:C1277"/>
    <mergeCell ref="D1277:F1277"/>
    <mergeCell ref="G1277:I1277"/>
    <mergeCell ref="J1277:L1277"/>
    <mergeCell ref="M1277:P1277"/>
    <mergeCell ref="Q1277:T1277"/>
    <mergeCell ref="B1278:C1278"/>
    <mergeCell ref="D1278:F1278"/>
    <mergeCell ref="G1275:I1275"/>
    <mergeCell ref="J1275:L1275"/>
    <mergeCell ref="M1275:P1275"/>
    <mergeCell ref="Q1275:T1275"/>
    <mergeCell ref="U1275:X1275"/>
    <mergeCell ref="B1276:C1276"/>
    <mergeCell ref="D1276:F1276"/>
    <mergeCell ref="G1276:I1276"/>
    <mergeCell ref="J1276:L1276"/>
    <mergeCell ref="M1276:P1276"/>
    <mergeCell ref="B2552:C2552"/>
    <mergeCell ref="D2552:F2552"/>
    <mergeCell ref="G2552:I2552"/>
    <mergeCell ref="J2552:L2552"/>
    <mergeCell ref="M2552:P2552"/>
    <mergeCell ref="Q2552:T2552"/>
    <mergeCell ref="B2553:C2553"/>
    <mergeCell ref="D2553:F2553"/>
    <mergeCell ref="G2553:I2553"/>
    <mergeCell ref="J2553:L2553"/>
    <mergeCell ref="M2553:P2553"/>
    <mergeCell ref="Q2553:T2553"/>
    <mergeCell ref="U2551:X2551"/>
    <mergeCell ref="U2552:X2552"/>
    <mergeCell ref="U2553:X2553"/>
    <mergeCell ref="A2554:A2555"/>
    <mergeCell ref="B2554:C2555"/>
    <mergeCell ref="D2554:F2554"/>
    <mergeCell ref="G2554:I2554"/>
    <mergeCell ref="J2554:L2554"/>
    <mergeCell ref="M2554:P2554"/>
    <mergeCell ref="Q2554:T2554"/>
    <mergeCell ref="U2554:X2554"/>
    <mergeCell ref="D2555:F2555"/>
    <mergeCell ref="G2555:I2555"/>
    <mergeCell ref="J2555:L2555"/>
    <mergeCell ref="M2555:P2555"/>
    <mergeCell ref="Q2555:T2555"/>
    <mergeCell ref="U2555:X2555"/>
    <mergeCell ref="B2556:C2556"/>
    <mergeCell ref="D2556:F2556"/>
    <mergeCell ref="G2556:I2556"/>
    <mergeCell ref="J2556:L2556"/>
    <mergeCell ref="M2556:P2556"/>
    <mergeCell ref="Q2556:T2556"/>
    <mergeCell ref="U2556:X2558"/>
    <mergeCell ref="B2557:C2557"/>
    <mergeCell ref="D2557:F2557"/>
    <mergeCell ref="G2557:I2557"/>
    <mergeCell ref="J2557:L2557"/>
    <mergeCell ref="M2557:P2557"/>
    <mergeCell ref="Q2557:T2557"/>
    <mergeCell ref="B2558:C2558"/>
    <mergeCell ref="D2558:F2558"/>
    <mergeCell ref="G2558:I2558"/>
    <mergeCell ref="J2558:L2558"/>
    <mergeCell ref="M2558:P2558"/>
    <mergeCell ref="Q2558:T2560"/>
    <mergeCell ref="B2559:C2559"/>
    <mergeCell ref="D2559:F2559"/>
    <mergeCell ref="G2559:I2559"/>
    <mergeCell ref="J2559:L2559"/>
    <mergeCell ref="M2559:P2559"/>
    <mergeCell ref="B2560:C2560"/>
    <mergeCell ref="U2559:X2559"/>
    <mergeCell ref="D2560:F2560"/>
    <mergeCell ref="G2560:I2560"/>
    <mergeCell ref="J2560:L2560"/>
    <mergeCell ref="M2560:P2560"/>
    <mergeCell ref="U2560:X2560"/>
    <mergeCell ref="B2545:C2545"/>
    <mergeCell ref="B2546:C2546"/>
    <mergeCell ref="D2546:F2546"/>
    <mergeCell ref="G2546:I2546"/>
    <mergeCell ref="J2546:L2546"/>
    <mergeCell ref="M2546:P2546"/>
    <mergeCell ref="Q2546:T2546"/>
    <mergeCell ref="V2546:X2546"/>
    <mergeCell ref="B2547:C2547"/>
    <mergeCell ref="D2547:F2547"/>
    <mergeCell ref="G2547:I2547"/>
    <mergeCell ref="J2547:L2547"/>
    <mergeCell ref="M2547:P2547"/>
    <mergeCell ref="Q2547:T2547"/>
    <mergeCell ref="B2548:C2548"/>
    <mergeCell ref="D2548:F2548"/>
    <mergeCell ref="G2548:I2548"/>
    <mergeCell ref="J2548:L2548"/>
    <mergeCell ref="M2548:P2548"/>
    <mergeCell ref="Q2548:T2548"/>
    <mergeCell ref="B2549:C2549"/>
    <mergeCell ref="D2549:F2549"/>
    <mergeCell ref="G2549:I2549"/>
    <mergeCell ref="J2549:L2549"/>
    <mergeCell ref="M2549:P2549"/>
    <mergeCell ref="Q2549:T2549"/>
    <mergeCell ref="B2550:C2550"/>
    <mergeCell ref="D2550:F2550"/>
    <mergeCell ref="G2550:I2550"/>
    <mergeCell ref="J2550:L2550"/>
    <mergeCell ref="M2550:P2550"/>
    <mergeCell ref="Q2550:T2550"/>
    <mergeCell ref="B2551:C2551"/>
    <mergeCell ref="D2551:F2551"/>
    <mergeCell ref="G2551:I2551"/>
    <mergeCell ref="J2551:L2551"/>
    <mergeCell ref="M2551:P2551"/>
    <mergeCell ref="Q2551:T2551"/>
    <mergeCell ref="B2529:X2529"/>
    <mergeCell ref="B2530:X2530"/>
    <mergeCell ref="B2531:C2531"/>
    <mergeCell ref="D2531:X2531"/>
    <mergeCell ref="B2532:C2532"/>
    <mergeCell ref="D2532:X2532"/>
    <mergeCell ref="B2533:C2533"/>
    <mergeCell ref="D2533:X2533"/>
    <mergeCell ref="B2534:C2534"/>
    <mergeCell ref="D2534:X2534"/>
    <mergeCell ref="B2535:C2535"/>
    <mergeCell ref="D2535:F2535"/>
    <mergeCell ref="G2535:I2535"/>
    <mergeCell ref="J2535:L2535"/>
    <mergeCell ref="M2535:P2535"/>
    <mergeCell ref="Q2535:T2535"/>
    <mergeCell ref="U2535:X2535"/>
    <mergeCell ref="D2536:F2536"/>
    <mergeCell ref="G2536:T2536"/>
    <mergeCell ref="U2536:X2536"/>
    <mergeCell ref="D2537:F2537"/>
    <mergeCell ref="G2537:I2537"/>
    <mergeCell ref="J2537:L2537"/>
    <mergeCell ref="M2537:P2537"/>
    <mergeCell ref="Q2537:Q2538"/>
    <mergeCell ref="R2537:U2537"/>
    <mergeCell ref="V2537:X2537"/>
    <mergeCell ref="B2539:C2539"/>
    <mergeCell ref="B2540:C2540"/>
    <mergeCell ref="B2541:C2541"/>
    <mergeCell ref="B2542:C2542"/>
    <mergeCell ref="B2543:C2543"/>
    <mergeCell ref="B2544:C2544"/>
    <mergeCell ref="B2520:C2520"/>
    <mergeCell ref="D2520:F2520"/>
    <mergeCell ref="G2520:I2520"/>
    <mergeCell ref="J2520:L2520"/>
    <mergeCell ref="M2520:P2520"/>
    <mergeCell ref="Q2520:T2520"/>
    <mergeCell ref="B2521:C2521"/>
    <mergeCell ref="D2521:F2521"/>
    <mergeCell ref="G2521:I2521"/>
    <mergeCell ref="J2521:L2521"/>
    <mergeCell ref="M2521:P2521"/>
    <mergeCell ref="Q2521:T2521"/>
    <mergeCell ref="U2519:X2519"/>
    <mergeCell ref="U2520:X2520"/>
    <mergeCell ref="U2521:X2521"/>
    <mergeCell ref="A2522:A2523"/>
    <mergeCell ref="B2522:C2523"/>
    <mergeCell ref="D2522:F2522"/>
    <mergeCell ref="G2522:I2522"/>
    <mergeCell ref="J2522:L2522"/>
    <mergeCell ref="M2522:P2522"/>
    <mergeCell ref="Q2522:T2522"/>
    <mergeCell ref="U2522:X2522"/>
    <mergeCell ref="D2523:F2523"/>
    <mergeCell ref="G2523:I2523"/>
    <mergeCell ref="J2523:L2523"/>
    <mergeCell ref="M2523:P2523"/>
    <mergeCell ref="Q2523:T2523"/>
    <mergeCell ref="U2523:X2523"/>
    <mergeCell ref="B2524:C2524"/>
    <mergeCell ref="D2524:F2524"/>
    <mergeCell ref="G2524:I2524"/>
    <mergeCell ref="J2524:L2524"/>
    <mergeCell ref="M2524:P2524"/>
    <mergeCell ref="Q2524:T2524"/>
    <mergeCell ref="U2524:X2526"/>
    <mergeCell ref="B2525:C2525"/>
    <mergeCell ref="D2525:F2525"/>
    <mergeCell ref="G2525:I2525"/>
    <mergeCell ref="J2525:L2525"/>
    <mergeCell ref="M2525:P2525"/>
    <mergeCell ref="Q2525:T2525"/>
    <mergeCell ref="B2526:C2526"/>
    <mergeCell ref="D2526:F2526"/>
    <mergeCell ref="G2526:I2526"/>
    <mergeCell ref="J2526:L2526"/>
    <mergeCell ref="M2526:P2526"/>
    <mergeCell ref="Q2526:T2528"/>
    <mergeCell ref="B2527:C2527"/>
    <mergeCell ref="D2527:F2527"/>
    <mergeCell ref="G2527:I2527"/>
    <mergeCell ref="J2527:L2527"/>
    <mergeCell ref="M2527:P2527"/>
    <mergeCell ref="B2528:C2528"/>
    <mergeCell ref="U2527:X2527"/>
    <mergeCell ref="D2528:F2528"/>
    <mergeCell ref="G2528:I2528"/>
    <mergeCell ref="J2528:L2528"/>
    <mergeCell ref="M2528:P2528"/>
    <mergeCell ref="U2528:X2528"/>
    <mergeCell ref="B2513:C2513"/>
    <mergeCell ref="B2514:C2514"/>
    <mergeCell ref="D2514:F2514"/>
    <mergeCell ref="G2514:I2514"/>
    <mergeCell ref="J2514:L2514"/>
    <mergeCell ref="M2514:P2514"/>
    <mergeCell ref="Q2514:T2514"/>
    <mergeCell ref="V2514:X2514"/>
    <mergeCell ref="B2515:C2515"/>
    <mergeCell ref="D2515:F2515"/>
    <mergeCell ref="G2515:I2515"/>
    <mergeCell ref="J2515:L2515"/>
    <mergeCell ref="M2515:P2515"/>
    <mergeCell ref="Q2515:T2515"/>
    <mergeCell ref="B2516:C2516"/>
    <mergeCell ref="D2516:F2516"/>
    <mergeCell ref="G2516:I2516"/>
    <mergeCell ref="J2516:L2516"/>
    <mergeCell ref="M2516:P2516"/>
    <mergeCell ref="Q2516:T2516"/>
    <mergeCell ref="B2517:C2517"/>
    <mergeCell ref="D2517:F2517"/>
    <mergeCell ref="G2517:I2517"/>
    <mergeCell ref="J2517:L2517"/>
    <mergeCell ref="M2517:P2517"/>
    <mergeCell ref="Q2517:T2517"/>
    <mergeCell ref="B2518:C2518"/>
    <mergeCell ref="D2518:F2518"/>
    <mergeCell ref="G2518:I2518"/>
    <mergeCell ref="J2518:L2518"/>
    <mergeCell ref="M2518:P2518"/>
    <mergeCell ref="Q2518:T2518"/>
    <mergeCell ref="B2519:C2519"/>
    <mergeCell ref="D2519:F2519"/>
    <mergeCell ref="G2519:I2519"/>
    <mergeCell ref="J2519:L2519"/>
    <mergeCell ref="M2519:P2519"/>
    <mergeCell ref="Q2519:T2519"/>
    <mergeCell ref="B2497:X2497"/>
    <mergeCell ref="B2498:X2498"/>
    <mergeCell ref="B2499:C2499"/>
    <mergeCell ref="D2499:X2499"/>
    <mergeCell ref="B2500:C2500"/>
    <mergeCell ref="D2500:X2500"/>
    <mergeCell ref="B2501:C2501"/>
    <mergeCell ref="D2501:X2501"/>
    <mergeCell ref="B2502:C2502"/>
    <mergeCell ref="D2502:X2502"/>
    <mergeCell ref="B2503:C2503"/>
    <mergeCell ref="D2503:F2503"/>
    <mergeCell ref="G2503:I2503"/>
    <mergeCell ref="J2503:L2503"/>
    <mergeCell ref="M2503:P2503"/>
    <mergeCell ref="Q2503:T2503"/>
    <mergeCell ref="U2503:X2503"/>
    <mergeCell ref="D2504:F2504"/>
    <mergeCell ref="G2504:T2504"/>
    <mergeCell ref="U2504:X2504"/>
    <mergeCell ref="D2505:F2505"/>
    <mergeCell ref="G2505:I2505"/>
    <mergeCell ref="J2505:L2505"/>
    <mergeCell ref="M2505:P2505"/>
    <mergeCell ref="Q2505:Q2506"/>
    <mergeCell ref="R2505:U2505"/>
    <mergeCell ref="V2505:X2505"/>
    <mergeCell ref="B2507:C2507"/>
    <mergeCell ref="B2508:C2508"/>
    <mergeCell ref="B2509:C2509"/>
    <mergeCell ref="B2510:C2510"/>
    <mergeCell ref="B2511:C2511"/>
    <mergeCell ref="B2512:C2512"/>
    <mergeCell ref="B2488:C2488"/>
    <mergeCell ref="D2488:F2488"/>
    <mergeCell ref="G2488:I2488"/>
    <mergeCell ref="J2488:L2488"/>
    <mergeCell ref="M2488:P2488"/>
    <mergeCell ref="Q2488:T2488"/>
    <mergeCell ref="B2489:C2489"/>
    <mergeCell ref="D2489:F2489"/>
    <mergeCell ref="G2489:I2489"/>
    <mergeCell ref="J2489:L2489"/>
    <mergeCell ref="M2489:P2489"/>
    <mergeCell ref="Q2489:T2489"/>
    <mergeCell ref="U2487:X2487"/>
    <mergeCell ref="U2488:X2488"/>
    <mergeCell ref="U2489:X2489"/>
    <mergeCell ref="A2490:A2491"/>
    <mergeCell ref="B2490:C2491"/>
    <mergeCell ref="D2490:F2490"/>
    <mergeCell ref="G2490:I2490"/>
    <mergeCell ref="J2490:L2490"/>
    <mergeCell ref="M2490:P2490"/>
    <mergeCell ref="Q2490:T2490"/>
    <mergeCell ref="U2490:X2490"/>
    <mergeCell ref="D2491:F2491"/>
    <mergeCell ref="G2491:I2491"/>
    <mergeCell ref="J2491:L2491"/>
    <mergeCell ref="M2491:P2491"/>
    <mergeCell ref="Q2491:T2491"/>
    <mergeCell ref="U2491:X2491"/>
    <mergeCell ref="B2492:C2492"/>
    <mergeCell ref="D2492:F2492"/>
    <mergeCell ref="G2492:I2492"/>
    <mergeCell ref="J2492:L2492"/>
    <mergeCell ref="M2492:P2492"/>
    <mergeCell ref="Q2492:T2492"/>
    <mergeCell ref="U2492:X2494"/>
    <mergeCell ref="B2493:C2493"/>
    <mergeCell ref="D2493:F2493"/>
    <mergeCell ref="G2493:I2493"/>
    <mergeCell ref="J2493:L2493"/>
    <mergeCell ref="M2493:P2493"/>
    <mergeCell ref="Q2493:T2493"/>
    <mergeCell ref="B2494:C2494"/>
    <mergeCell ref="D2494:F2494"/>
    <mergeCell ref="G2494:I2494"/>
    <mergeCell ref="J2494:L2494"/>
    <mergeCell ref="M2494:P2494"/>
    <mergeCell ref="Q2494:T2496"/>
    <mergeCell ref="B2495:C2495"/>
    <mergeCell ref="D2495:F2495"/>
    <mergeCell ref="G2495:I2495"/>
    <mergeCell ref="J2495:L2495"/>
    <mergeCell ref="M2495:P2495"/>
    <mergeCell ref="B2496:C2496"/>
    <mergeCell ref="U2495:X2495"/>
    <mergeCell ref="D2496:F2496"/>
    <mergeCell ref="G2496:I2496"/>
    <mergeCell ref="J2496:L2496"/>
    <mergeCell ref="M2496:P2496"/>
    <mergeCell ref="U2496:X2496"/>
    <mergeCell ref="B2481:C2481"/>
    <mergeCell ref="B2482:C2482"/>
    <mergeCell ref="D2482:F2482"/>
    <mergeCell ref="G2482:I2482"/>
    <mergeCell ref="J2482:L2482"/>
    <mergeCell ref="M2482:P2482"/>
    <mergeCell ref="Q2482:T2482"/>
    <mergeCell ref="V2482:X2482"/>
    <mergeCell ref="B2483:C2483"/>
    <mergeCell ref="D2483:F2483"/>
    <mergeCell ref="G2483:I2483"/>
    <mergeCell ref="J2483:L2483"/>
    <mergeCell ref="M2483:P2483"/>
    <mergeCell ref="Q2483:T2483"/>
    <mergeCell ref="B2484:C2484"/>
    <mergeCell ref="D2484:F2484"/>
    <mergeCell ref="G2484:I2484"/>
    <mergeCell ref="J2484:L2484"/>
    <mergeCell ref="M2484:P2484"/>
    <mergeCell ref="Q2484:T2484"/>
    <mergeCell ref="B2485:C2485"/>
    <mergeCell ref="D2485:F2485"/>
    <mergeCell ref="G2485:I2485"/>
    <mergeCell ref="J2485:L2485"/>
    <mergeCell ref="M2485:P2485"/>
    <mergeCell ref="Q2485:T2485"/>
    <mergeCell ref="B2486:C2486"/>
    <mergeCell ref="D2486:F2486"/>
    <mergeCell ref="G2486:I2486"/>
    <mergeCell ref="J2486:L2486"/>
    <mergeCell ref="M2486:P2486"/>
    <mergeCell ref="Q2486:T2486"/>
    <mergeCell ref="B2487:C2487"/>
    <mergeCell ref="D2487:F2487"/>
    <mergeCell ref="G2487:I2487"/>
    <mergeCell ref="J2487:L2487"/>
    <mergeCell ref="M2487:P2487"/>
    <mergeCell ref="Q2487:T2487"/>
    <mergeCell ref="B2465:X2465"/>
    <mergeCell ref="B2466:X2466"/>
    <mergeCell ref="B2467:C2467"/>
    <mergeCell ref="D2467:X2467"/>
    <mergeCell ref="B2468:C2468"/>
    <mergeCell ref="D2468:X2468"/>
    <mergeCell ref="B2469:C2469"/>
    <mergeCell ref="D2469:X2469"/>
    <mergeCell ref="B2470:C2470"/>
    <mergeCell ref="D2470:X2470"/>
    <mergeCell ref="B2471:C2471"/>
    <mergeCell ref="D2471:F2471"/>
    <mergeCell ref="G2471:I2471"/>
    <mergeCell ref="J2471:L2471"/>
    <mergeCell ref="M2471:P2471"/>
    <mergeCell ref="Q2471:T2471"/>
    <mergeCell ref="U2471:X2471"/>
    <mergeCell ref="D2472:F2472"/>
    <mergeCell ref="G2472:T2472"/>
    <mergeCell ref="U2472:X2472"/>
    <mergeCell ref="D2473:F2473"/>
    <mergeCell ref="G2473:I2473"/>
    <mergeCell ref="J2473:L2473"/>
    <mergeCell ref="M2473:P2473"/>
    <mergeCell ref="Q2473:Q2474"/>
    <mergeCell ref="R2473:U2473"/>
    <mergeCell ref="V2473:X2473"/>
    <mergeCell ref="B2475:C2475"/>
    <mergeCell ref="B2476:C2476"/>
    <mergeCell ref="B2477:C2477"/>
    <mergeCell ref="B2478:C2478"/>
    <mergeCell ref="B2479:C2479"/>
    <mergeCell ref="B2480:C2480"/>
    <mergeCell ref="B2456:C2456"/>
    <mergeCell ref="D2456:F2456"/>
    <mergeCell ref="G2456:I2456"/>
    <mergeCell ref="J2456:L2456"/>
    <mergeCell ref="M2456:P2456"/>
    <mergeCell ref="Q2456:T2456"/>
    <mergeCell ref="B2457:C2457"/>
    <mergeCell ref="D2457:F2457"/>
    <mergeCell ref="G2457:I2457"/>
    <mergeCell ref="J2457:L2457"/>
    <mergeCell ref="M2457:P2457"/>
    <mergeCell ref="Q2457:T2457"/>
    <mergeCell ref="U2455:X2455"/>
    <mergeCell ref="U2456:X2456"/>
    <mergeCell ref="U2457:X2457"/>
    <mergeCell ref="A2458:A2459"/>
    <mergeCell ref="B2458:C2459"/>
    <mergeCell ref="D2458:F2458"/>
    <mergeCell ref="G2458:I2458"/>
    <mergeCell ref="J2458:L2458"/>
    <mergeCell ref="M2458:P2458"/>
    <mergeCell ref="Q2458:T2458"/>
    <mergeCell ref="U2458:X2458"/>
    <mergeCell ref="D2459:F2459"/>
    <mergeCell ref="G2459:I2459"/>
    <mergeCell ref="J2459:L2459"/>
    <mergeCell ref="M2459:P2459"/>
    <mergeCell ref="Q2459:T2459"/>
    <mergeCell ref="U2459:X2459"/>
    <mergeCell ref="B2460:C2460"/>
    <mergeCell ref="D2460:F2460"/>
    <mergeCell ref="G2460:I2460"/>
    <mergeCell ref="J2460:L2460"/>
    <mergeCell ref="M2460:P2460"/>
    <mergeCell ref="Q2460:T2460"/>
    <mergeCell ref="U2460:X2462"/>
    <mergeCell ref="B2461:C2461"/>
    <mergeCell ref="D2461:F2461"/>
    <mergeCell ref="G2461:I2461"/>
    <mergeCell ref="J2461:L2461"/>
    <mergeCell ref="M2461:P2461"/>
    <mergeCell ref="Q2461:T2461"/>
    <mergeCell ref="B2462:C2462"/>
    <mergeCell ref="D2462:F2462"/>
    <mergeCell ref="G2462:I2462"/>
    <mergeCell ref="J2462:L2462"/>
    <mergeCell ref="M2462:P2462"/>
    <mergeCell ref="Q2462:T2464"/>
    <mergeCell ref="B2463:C2463"/>
    <mergeCell ref="D2463:F2463"/>
    <mergeCell ref="G2463:I2463"/>
    <mergeCell ref="J2463:L2463"/>
    <mergeCell ref="M2463:P2463"/>
    <mergeCell ref="B2464:C2464"/>
    <mergeCell ref="U2463:X2463"/>
    <mergeCell ref="D2464:F2464"/>
    <mergeCell ref="G2464:I2464"/>
    <mergeCell ref="J2464:L2464"/>
    <mergeCell ref="M2464:P2464"/>
    <mergeCell ref="U2464:X2464"/>
    <mergeCell ref="B2449:C2449"/>
    <mergeCell ref="B2450:C2450"/>
    <mergeCell ref="D2450:F2450"/>
    <mergeCell ref="G2450:I2450"/>
    <mergeCell ref="J2450:L2450"/>
    <mergeCell ref="M2450:P2450"/>
    <mergeCell ref="Q2450:T2450"/>
    <mergeCell ref="V2450:X2450"/>
    <mergeCell ref="B2451:C2451"/>
    <mergeCell ref="D2451:F2451"/>
    <mergeCell ref="G2451:I2451"/>
    <mergeCell ref="J2451:L2451"/>
    <mergeCell ref="M2451:P2451"/>
    <mergeCell ref="Q2451:T2451"/>
    <mergeCell ref="B2452:C2452"/>
    <mergeCell ref="D2452:F2452"/>
    <mergeCell ref="G2452:I2452"/>
    <mergeCell ref="J2452:L2452"/>
    <mergeCell ref="M2452:P2452"/>
    <mergeCell ref="Q2452:T2452"/>
    <mergeCell ref="B2453:C2453"/>
    <mergeCell ref="D2453:F2453"/>
    <mergeCell ref="G2453:I2453"/>
    <mergeCell ref="J2453:L2453"/>
    <mergeCell ref="M2453:P2453"/>
    <mergeCell ref="Q2453:T2453"/>
    <mergeCell ref="B2454:C2454"/>
    <mergeCell ref="D2454:F2454"/>
    <mergeCell ref="G2454:I2454"/>
    <mergeCell ref="J2454:L2454"/>
    <mergeCell ref="M2454:P2454"/>
    <mergeCell ref="Q2454:T2454"/>
    <mergeCell ref="B2455:C2455"/>
    <mergeCell ref="D2455:F2455"/>
    <mergeCell ref="G2455:I2455"/>
    <mergeCell ref="J2455:L2455"/>
    <mergeCell ref="M2455:P2455"/>
    <mergeCell ref="Q2455:T2455"/>
    <mergeCell ref="B2433:X2433"/>
    <mergeCell ref="B2434:X2434"/>
    <mergeCell ref="B2435:C2435"/>
    <mergeCell ref="D2435:X2435"/>
    <mergeCell ref="B2436:C2436"/>
    <mergeCell ref="D2436:X2436"/>
    <mergeCell ref="B2437:C2437"/>
    <mergeCell ref="D2437:X2437"/>
    <mergeCell ref="B2438:C2438"/>
    <mergeCell ref="D2438:X2438"/>
    <mergeCell ref="B2439:C2439"/>
    <mergeCell ref="D2439:F2439"/>
    <mergeCell ref="G2439:I2439"/>
    <mergeCell ref="J2439:L2439"/>
    <mergeCell ref="M2439:P2439"/>
    <mergeCell ref="Q2439:T2439"/>
    <mergeCell ref="U2439:X2439"/>
    <mergeCell ref="D2440:F2440"/>
    <mergeCell ref="G2440:T2440"/>
    <mergeCell ref="U2440:X2440"/>
    <mergeCell ref="D2441:F2441"/>
    <mergeCell ref="G2441:I2441"/>
    <mergeCell ref="J2441:L2441"/>
    <mergeCell ref="M2441:P2441"/>
    <mergeCell ref="Q2441:Q2442"/>
    <mergeCell ref="R2441:U2441"/>
    <mergeCell ref="V2441:X2441"/>
    <mergeCell ref="B2443:C2443"/>
    <mergeCell ref="B2444:C2444"/>
    <mergeCell ref="B2445:C2445"/>
    <mergeCell ref="B2446:C2446"/>
    <mergeCell ref="B2447:C2447"/>
    <mergeCell ref="B2448:C2448"/>
    <mergeCell ref="B2424:C2424"/>
    <mergeCell ref="D2424:F2424"/>
    <mergeCell ref="G2424:I2424"/>
    <mergeCell ref="J2424:L2424"/>
    <mergeCell ref="M2424:P2424"/>
    <mergeCell ref="Q2424:T2424"/>
    <mergeCell ref="B2425:C2425"/>
    <mergeCell ref="D2425:F2425"/>
    <mergeCell ref="G2425:I2425"/>
    <mergeCell ref="J2425:L2425"/>
    <mergeCell ref="M2425:P2425"/>
    <mergeCell ref="Q2425:T2425"/>
    <mergeCell ref="U2423:X2423"/>
    <mergeCell ref="U2424:X2424"/>
    <mergeCell ref="U2425:X2425"/>
    <mergeCell ref="A2426:A2427"/>
    <mergeCell ref="B2426:C2427"/>
    <mergeCell ref="D2426:F2426"/>
    <mergeCell ref="G2426:I2426"/>
    <mergeCell ref="J2426:L2426"/>
    <mergeCell ref="M2426:P2426"/>
    <mergeCell ref="Q2426:T2426"/>
    <mergeCell ref="U2426:X2426"/>
    <mergeCell ref="D2427:F2427"/>
    <mergeCell ref="G2427:I2427"/>
    <mergeCell ref="J2427:L2427"/>
    <mergeCell ref="M2427:P2427"/>
    <mergeCell ref="Q2427:T2427"/>
    <mergeCell ref="U2427:X2427"/>
    <mergeCell ref="B2428:C2428"/>
    <mergeCell ref="D2428:F2428"/>
    <mergeCell ref="G2428:I2428"/>
    <mergeCell ref="J2428:L2428"/>
    <mergeCell ref="M2428:P2428"/>
    <mergeCell ref="Q2428:T2428"/>
    <mergeCell ref="U2428:X2430"/>
    <mergeCell ref="B2429:C2429"/>
    <mergeCell ref="D2429:F2429"/>
    <mergeCell ref="G2429:I2429"/>
    <mergeCell ref="J2429:L2429"/>
    <mergeCell ref="M2429:P2429"/>
    <mergeCell ref="Q2429:T2429"/>
    <mergeCell ref="B2430:C2430"/>
    <mergeCell ref="D2430:F2430"/>
    <mergeCell ref="G2430:I2430"/>
    <mergeCell ref="J2430:L2430"/>
    <mergeCell ref="M2430:P2430"/>
    <mergeCell ref="Q2430:T2432"/>
    <mergeCell ref="B2431:C2431"/>
    <mergeCell ref="D2431:F2431"/>
    <mergeCell ref="G2431:I2431"/>
    <mergeCell ref="J2431:L2431"/>
    <mergeCell ref="M2431:P2431"/>
    <mergeCell ref="B2432:C2432"/>
    <mergeCell ref="U2431:X2431"/>
    <mergeCell ref="D2432:F2432"/>
    <mergeCell ref="G2432:I2432"/>
    <mergeCell ref="J2432:L2432"/>
    <mergeCell ref="M2432:P2432"/>
    <mergeCell ref="U2432:X2432"/>
    <mergeCell ref="B2417:C2417"/>
    <mergeCell ref="B2418:C2418"/>
    <mergeCell ref="D2418:F2418"/>
    <mergeCell ref="G2418:I2418"/>
    <mergeCell ref="J2418:L2418"/>
    <mergeCell ref="M2418:P2418"/>
    <mergeCell ref="Q2418:T2418"/>
    <mergeCell ref="V2418:X2418"/>
    <mergeCell ref="B2419:C2419"/>
    <mergeCell ref="D2419:F2419"/>
    <mergeCell ref="G2419:I2419"/>
    <mergeCell ref="J2419:L2419"/>
    <mergeCell ref="M2419:P2419"/>
    <mergeCell ref="Q2419:T2419"/>
    <mergeCell ref="B2420:C2420"/>
    <mergeCell ref="D2420:F2420"/>
    <mergeCell ref="G2420:I2420"/>
    <mergeCell ref="J2420:L2420"/>
    <mergeCell ref="M2420:P2420"/>
    <mergeCell ref="Q2420:T2420"/>
    <mergeCell ref="B2421:C2421"/>
    <mergeCell ref="D2421:F2421"/>
    <mergeCell ref="G2421:I2421"/>
    <mergeCell ref="J2421:L2421"/>
    <mergeCell ref="M2421:P2421"/>
    <mergeCell ref="Q2421:T2421"/>
    <mergeCell ref="B2422:C2422"/>
    <mergeCell ref="D2422:F2422"/>
    <mergeCell ref="G2422:I2422"/>
    <mergeCell ref="J2422:L2422"/>
    <mergeCell ref="M2422:P2422"/>
    <mergeCell ref="Q2422:T2422"/>
    <mergeCell ref="B2423:C2423"/>
    <mergeCell ref="D2423:F2423"/>
    <mergeCell ref="G2423:I2423"/>
    <mergeCell ref="J2423:L2423"/>
    <mergeCell ref="M2423:P2423"/>
    <mergeCell ref="Q2423:T2423"/>
    <mergeCell ref="B2401:X2401"/>
    <mergeCell ref="B2402:X2402"/>
    <mergeCell ref="B2403:C2403"/>
    <mergeCell ref="D2403:X2403"/>
    <mergeCell ref="B2404:C2404"/>
    <mergeCell ref="D2404:X2404"/>
    <mergeCell ref="B2405:C2405"/>
    <mergeCell ref="D2405:X2405"/>
    <mergeCell ref="B2406:C2406"/>
    <mergeCell ref="D2406:X2406"/>
    <mergeCell ref="B2407:C2407"/>
    <mergeCell ref="D2407:F2407"/>
    <mergeCell ref="G2407:I2407"/>
    <mergeCell ref="J2407:L2407"/>
    <mergeCell ref="M2407:P2407"/>
    <mergeCell ref="Q2407:T2407"/>
    <mergeCell ref="U2407:X2407"/>
    <mergeCell ref="D2408:F2408"/>
    <mergeCell ref="G2408:T2408"/>
    <mergeCell ref="U2408:X2408"/>
    <mergeCell ref="D2409:F2409"/>
    <mergeCell ref="G2409:I2409"/>
    <mergeCell ref="J2409:L2409"/>
    <mergeCell ref="M2409:P2409"/>
    <mergeCell ref="Q2409:Q2410"/>
    <mergeCell ref="R2409:U2409"/>
    <mergeCell ref="V2409:X2409"/>
    <mergeCell ref="B2411:C2411"/>
    <mergeCell ref="B2412:C2412"/>
    <mergeCell ref="B2413:C2413"/>
    <mergeCell ref="B2414:C2414"/>
    <mergeCell ref="B2415:C2415"/>
    <mergeCell ref="B2416:C2416"/>
    <mergeCell ref="B2392:C2392"/>
    <mergeCell ref="D2392:F2392"/>
    <mergeCell ref="G2392:I2392"/>
    <mergeCell ref="J2392:L2392"/>
    <mergeCell ref="M2392:P2392"/>
    <mergeCell ref="Q2392:T2392"/>
    <mergeCell ref="B2393:C2393"/>
    <mergeCell ref="D2393:F2393"/>
    <mergeCell ref="G2393:I2393"/>
    <mergeCell ref="J2393:L2393"/>
    <mergeCell ref="M2393:P2393"/>
    <mergeCell ref="Q2393:T2393"/>
    <mergeCell ref="U2391:X2391"/>
    <mergeCell ref="U2392:X2392"/>
    <mergeCell ref="U2393:X2393"/>
    <mergeCell ref="A2394:A2395"/>
    <mergeCell ref="B2394:C2395"/>
    <mergeCell ref="D2394:F2394"/>
    <mergeCell ref="G2394:I2394"/>
    <mergeCell ref="J2394:L2394"/>
    <mergeCell ref="M2394:P2394"/>
    <mergeCell ref="Q2394:T2394"/>
    <mergeCell ref="U2394:X2394"/>
    <mergeCell ref="D2395:F2395"/>
    <mergeCell ref="G2395:I2395"/>
    <mergeCell ref="J2395:L2395"/>
    <mergeCell ref="M2395:P2395"/>
    <mergeCell ref="Q2395:T2395"/>
    <mergeCell ref="U2395:X2395"/>
    <mergeCell ref="B2396:C2396"/>
    <mergeCell ref="D2396:F2396"/>
    <mergeCell ref="G2396:I2396"/>
    <mergeCell ref="J2396:L2396"/>
    <mergeCell ref="M2396:P2396"/>
    <mergeCell ref="Q2396:T2396"/>
    <mergeCell ref="U2396:X2398"/>
    <mergeCell ref="B2397:C2397"/>
    <mergeCell ref="D2397:F2397"/>
    <mergeCell ref="G2397:I2397"/>
    <mergeCell ref="J2397:L2397"/>
    <mergeCell ref="M2397:P2397"/>
    <mergeCell ref="Q2397:T2397"/>
    <mergeCell ref="B2398:C2398"/>
    <mergeCell ref="D2398:F2398"/>
    <mergeCell ref="G2398:I2398"/>
    <mergeCell ref="J2398:L2398"/>
    <mergeCell ref="M2398:P2398"/>
    <mergeCell ref="Q2398:T2400"/>
    <mergeCell ref="B2399:C2399"/>
    <mergeCell ref="D2399:F2399"/>
    <mergeCell ref="G2399:I2399"/>
    <mergeCell ref="J2399:L2399"/>
    <mergeCell ref="M2399:P2399"/>
    <mergeCell ref="B2400:C2400"/>
    <mergeCell ref="U2399:X2399"/>
    <mergeCell ref="D2400:F2400"/>
    <mergeCell ref="G2400:I2400"/>
    <mergeCell ref="J2400:L2400"/>
    <mergeCell ref="M2400:P2400"/>
    <mergeCell ref="U2400:X2400"/>
    <mergeCell ref="B2385:C2385"/>
    <mergeCell ref="B2386:C2386"/>
    <mergeCell ref="D2386:F2386"/>
    <mergeCell ref="G2386:I2386"/>
    <mergeCell ref="J2386:L2386"/>
    <mergeCell ref="M2386:P2386"/>
    <mergeCell ref="Q2386:T2386"/>
    <mergeCell ref="V2386:X2386"/>
    <mergeCell ref="B2387:C2387"/>
    <mergeCell ref="D2387:F2387"/>
    <mergeCell ref="G2387:I2387"/>
    <mergeCell ref="J2387:L2387"/>
    <mergeCell ref="M2387:P2387"/>
    <mergeCell ref="Q2387:T2387"/>
    <mergeCell ref="B2388:C2388"/>
    <mergeCell ref="D2388:F2388"/>
    <mergeCell ref="G2388:I2388"/>
    <mergeCell ref="J2388:L2388"/>
    <mergeCell ref="M2388:P2388"/>
    <mergeCell ref="Q2388:T2388"/>
    <mergeCell ref="B2389:C2389"/>
    <mergeCell ref="D2389:F2389"/>
    <mergeCell ref="G2389:I2389"/>
    <mergeCell ref="J2389:L2389"/>
    <mergeCell ref="M2389:P2389"/>
    <mergeCell ref="Q2389:T2389"/>
    <mergeCell ref="B2390:C2390"/>
    <mergeCell ref="D2390:F2390"/>
    <mergeCell ref="G2390:I2390"/>
    <mergeCell ref="J2390:L2390"/>
    <mergeCell ref="M2390:P2390"/>
    <mergeCell ref="Q2390:T2390"/>
    <mergeCell ref="B2391:C2391"/>
    <mergeCell ref="D2391:F2391"/>
    <mergeCell ref="G2391:I2391"/>
    <mergeCell ref="J2391:L2391"/>
    <mergeCell ref="M2391:P2391"/>
    <mergeCell ref="Q2391:T2391"/>
    <mergeCell ref="B2369:X2369"/>
    <mergeCell ref="B2370:X2370"/>
    <mergeCell ref="B2371:C2371"/>
    <mergeCell ref="D2371:X2371"/>
    <mergeCell ref="B2372:C2372"/>
    <mergeCell ref="D2372:X2372"/>
    <mergeCell ref="B2373:C2373"/>
    <mergeCell ref="D2373:X2373"/>
    <mergeCell ref="B2374:C2374"/>
    <mergeCell ref="D2374:X2374"/>
    <mergeCell ref="B2375:C2375"/>
    <mergeCell ref="D2375:F2375"/>
    <mergeCell ref="G2375:I2375"/>
    <mergeCell ref="J2375:L2375"/>
    <mergeCell ref="M2375:P2375"/>
    <mergeCell ref="Q2375:T2375"/>
    <mergeCell ref="U2375:X2375"/>
    <mergeCell ref="D2376:F2376"/>
    <mergeCell ref="G2376:T2376"/>
    <mergeCell ref="U2376:X2376"/>
    <mergeCell ref="D2377:F2377"/>
    <mergeCell ref="G2377:I2377"/>
    <mergeCell ref="J2377:L2377"/>
    <mergeCell ref="M2377:P2377"/>
    <mergeCell ref="Q2377:Q2378"/>
    <mergeCell ref="R2377:U2377"/>
    <mergeCell ref="V2377:X2377"/>
    <mergeCell ref="B2379:C2379"/>
    <mergeCell ref="B2380:C2380"/>
    <mergeCell ref="B2381:C2381"/>
    <mergeCell ref="B2382:C2382"/>
    <mergeCell ref="B2383:C2383"/>
    <mergeCell ref="B2384:C2384"/>
    <mergeCell ref="B2360:C2360"/>
    <mergeCell ref="D2360:F2360"/>
    <mergeCell ref="G2360:I2360"/>
    <mergeCell ref="J2360:L2360"/>
    <mergeCell ref="M2360:P2360"/>
    <mergeCell ref="Q2360:T2360"/>
    <mergeCell ref="B2361:C2361"/>
    <mergeCell ref="D2361:F2361"/>
    <mergeCell ref="G2361:I2361"/>
    <mergeCell ref="J2361:L2361"/>
    <mergeCell ref="M2361:P2361"/>
    <mergeCell ref="Q2361:T2361"/>
    <mergeCell ref="U2359:X2359"/>
    <mergeCell ref="U2360:X2360"/>
    <mergeCell ref="U2361:X2361"/>
    <mergeCell ref="A2362:A2363"/>
    <mergeCell ref="B2362:C2363"/>
    <mergeCell ref="D2362:F2362"/>
    <mergeCell ref="G2362:I2362"/>
    <mergeCell ref="J2362:L2362"/>
    <mergeCell ref="M2362:P2362"/>
    <mergeCell ref="Q2362:T2362"/>
    <mergeCell ref="U2362:X2362"/>
    <mergeCell ref="D2363:F2363"/>
    <mergeCell ref="G2363:I2363"/>
    <mergeCell ref="J2363:L2363"/>
    <mergeCell ref="M2363:P2363"/>
    <mergeCell ref="Q2363:T2363"/>
    <mergeCell ref="U2363:X2363"/>
    <mergeCell ref="B2364:C2364"/>
    <mergeCell ref="D2364:F2364"/>
    <mergeCell ref="G2364:I2364"/>
    <mergeCell ref="J2364:L2364"/>
    <mergeCell ref="M2364:P2364"/>
    <mergeCell ref="Q2364:T2364"/>
    <mergeCell ref="U2364:X2366"/>
    <mergeCell ref="B2365:C2365"/>
    <mergeCell ref="D2365:F2365"/>
    <mergeCell ref="G2365:I2365"/>
    <mergeCell ref="J2365:L2365"/>
    <mergeCell ref="M2365:P2365"/>
    <mergeCell ref="Q2365:T2365"/>
    <mergeCell ref="B2366:C2366"/>
    <mergeCell ref="D2366:F2366"/>
    <mergeCell ref="G2366:I2366"/>
    <mergeCell ref="J2366:L2366"/>
    <mergeCell ref="M2366:P2366"/>
    <mergeCell ref="Q2366:T2368"/>
    <mergeCell ref="B2367:C2367"/>
    <mergeCell ref="D2367:F2367"/>
    <mergeCell ref="G2367:I2367"/>
    <mergeCell ref="J2367:L2367"/>
    <mergeCell ref="M2367:P2367"/>
    <mergeCell ref="B2368:C2368"/>
    <mergeCell ref="U2367:X2367"/>
    <mergeCell ref="D2368:F2368"/>
    <mergeCell ref="G2368:I2368"/>
    <mergeCell ref="J2368:L2368"/>
    <mergeCell ref="M2368:P2368"/>
    <mergeCell ref="U2368:X2368"/>
    <mergeCell ref="B2353:C2353"/>
    <mergeCell ref="B2354:C2354"/>
    <mergeCell ref="D2354:F2354"/>
    <mergeCell ref="G2354:I2354"/>
    <mergeCell ref="J2354:L2354"/>
    <mergeCell ref="M2354:P2354"/>
    <mergeCell ref="Q2354:T2354"/>
    <mergeCell ref="V2354:X2354"/>
    <mergeCell ref="B2355:C2355"/>
    <mergeCell ref="D2355:F2355"/>
    <mergeCell ref="G2355:I2355"/>
    <mergeCell ref="J2355:L2355"/>
    <mergeCell ref="M2355:P2355"/>
    <mergeCell ref="Q2355:T2355"/>
    <mergeCell ref="B2356:C2356"/>
    <mergeCell ref="D2356:F2356"/>
    <mergeCell ref="G2356:I2356"/>
    <mergeCell ref="J2356:L2356"/>
    <mergeCell ref="M2356:P2356"/>
    <mergeCell ref="Q2356:T2356"/>
    <mergeCell ref="B2357:C2357"/>
    <mergeCell ref="D2357:F2357"/>
    <mergeCell ref="G2357:I2357"/>
    <mergeCell ref="J2357:L2357"/>
    <mergeCell ref="M2357:P2357"/>
    <mergeCell ref="Q2357:T2357"/>
    <mergeCell ref="B2358:C2358"/>
    <mergeCell ref="D2358:F2358"/>
    <mergeCell ref="G2358:I2358"/>
    <mergeCell ref="J2358:L2358"/>
    <mergeCell ref="M2358:P2358"/>
    <mergeCell ref="Q2358:T2358"/>
    <mergeCell ref="B2359:C2359"/>
    <mergeCell ref="D2359:F2359"/>
    <mergeCell ref="G2359:I2359"/>
    <mergeCell ref="J2359:L2359"/>
    <mergeCell ref="M2359:P2359"/>
    <mergeCell ref="Q2359:T2359"/>
    <mergeCell ref="B2337:X2337"/>
    <mergeCell ref="B2338:X2338"/>
    <mergeCell ref="B2339:C2339"/>
    <mergeCell ref="D2339:X2339"/>
    <mergeCell ref="B2340:C2340"/>
    <mergeCell ref="D2340:X2340"/>
    <mergeCell ref="B2341:C2341"/>
    <mergeCell ref="D2341:X2341"/>
    <mergeCell ref="B2342:C2342"/>
    <mergeCell ref="D2342:X2342"/>
    <mergeCell ref="B2343:C2343"/>
    <mergeCell ref="D2343:F2343"/>
    <mergeCell ref="G2343:I2343"/>
    <mergeCell ref="J2343:L2343"/>
    <mergeCell ref="M2343:P2343"/>
    <mergeCell ref="Q2343:T2343"/>
    <mergeCell ref="U2343:X2343"/>
    <mergeCell ref="D2344:F2344"/>
    <mergeCell ref="G2344:T2344"/>
    <mergeCell ref="U2344:X2344"/>
    <mergeCell ref="D2345:F2345"/>
    <mergeCell ref="G2345:I2345"/>
    <mergeCell ref="J2345:L2345"/>
    <mergeCell ref="M2345:P2345"/>
    <mergeCell ref="Q2345:Q2346"/>
    <mergeCell ref="R2345:U2345"/>
    <mergeCell ref="V2345:X2345"/>
    <mergeCell ref="B2347:C2347"/>
    <mergeCell ref="B2348:C2348"/>
    <mergeCell ref="B2349:C2349"/>
    <mergeCell ref="B2350:C2350"/>
    <mergeCell ref="B2351:C2351"/>
    <mergeCell ref="B2352:C2352"/>
    <mergeCell ref="B2328:C2328"/>
    <mergeCell ref="D2328:F2328"/>
    <mergeCell ref="G2328:I2328"/>
    <mergeCell ref="J2328:L2328"/>
    <mergeCell ref="M2328:P2328"/>
    <mergeCell ref="Q2328:T2328"/>
    <mergeCell ref="B2329:C2329"/>
    <mergeCell ref="D2329:F2329"/>
    <mergeCell ref="G2329:I2329"/>
    <mergeCell ref="J2329:L2329"/>
    <mergeCell ref="M2329:P2329"/>
    <mergeCell ref="Q2329:T2329"/>
    <mergeCell ref="U2327:X2327"/>
    <mergeCell ref="U2328:X2328"/>
    <mergeCell ref="U2329:X2329"/>
    <mergeCell ref="A2330:A2331"/>
    <mergeCell ref="B2330:C2331"/>
    <mergeCell ref="D2330:F2330"/>
    <mergeCell ref="G2330:I2330"/>
    <mergeCell ref="J2330:L2330"/>
    <mergeCell ref="M2330:P2330"/>
    <mergeCell ref="Q2330:T2330"/>
    <mergeCell ref="U2330:X2330"/>
    <mergeCell ref="D2331:F2331"/>
    <mergeCell ref="G2331:I2331"/>
    <mergeCell ref="J2331:L2331"/>
    <mergeCell ref="M2331:P2331"/>
    <mergeCell ref="Q2331:T2331"/>
    <mergeCell ref="U2331:X2331"/>
    <mergeCell ref="B2332:C2332"/>
    <mergeCell ref="D2332:F2332"/>
    <mergeCell ref="G2332:I2332"/>
    <mergeCell ref="J2332:L2332"/>
    <mergeCell ref="M2332:P2332"/>
    <mergeCell ref="Q2332:T2332"/>
    <mergeCell ref="U2332:X2334"/>
    <mergeCell ref="B2333:C2333"/>
    <mergeCell ref="D2333:F2333"/>
    <mergeCell ref="G2333:I2333"/>
    <mergeCell ref="J2333:L2333"/>
    <mergeCell ref="M2333:P2333"/>
    <mergeCell ref="Q2333:T2333"/>
    <mergeCell ref="B2334:C2334"/>
    <mergeCell ref="D2334:F2334"/>
    <mergeCell ref="G2334:I2334"/>
    <mergeCell ref="J2334:L2334"/>
    <mergeCell ref="M2334:P2334"/>
    <mergeCell ref="Q2334:T2336"/>
    <mergeCell ref="B2335:C2335"/>
    <mergeCell ref="D2335:F2335"/>
    <mergeCell ref="G2335:I2335"/>
    <mergeCell ref="J2335:L2335"/>
    <mergeCell ref="M2335:P2335"/>
    <mergeCell ref="B2336:C2336"/>
    <mergeCell ref="U2335:X2335"/>
    <mergeCell ref="D2336:F2336"/>
    <mergeCell ref="G2336:I2336"/>
    <mergeCell ref="J2336:L2336"/>
    <mergeCell ref="M2336:P2336"/>
    <mergeCell ref="U2336:X2336"/>
    <mergeCell ref="B2321:C2321"/>
    <mergeCell ref="B2322:C2322"/>
    <mergeCell ref="D2322:F2322"/>
    <mergeCell ref="G2322:I2322"/>
    <mergeCell ref="J2322:L2322"/>
    <mergeCell ref="M2322:P2322"/>
    <mergeCell ref="Q2322:T2322"/>
    <mergeCell ref="V2322:X2322"/>
    <mergeCell ref="B2323:C2323"/>
    <mergeCell ref="D2323:F2323"/>
    <mergeCell ref="G2323:I2323"/>
    <mergeCell ref="J2323:L2323"/>
    <mergeCell ref="M2323:P2323"/>
    <mergeCell ref="Q2323:T2323"/>
    <mergeCell ref="B2324:C2324"/>
    <mergeCell ref="D2324:F2324"/>
    <mergeCell ref="G2324:I2324"/>
    <mergeCell ref="J2324:L2324"/>
    <mergeCell ref="M2324:P2324"/>
    <mergeCell ref="Q2324:T2324"/>
    <mergeCell ref="B2325:C2325"/>
    <mergeCell ref="D2325:F2325"/>
    <mergeCell ref="G2325:I2325"/>
    <mergeCell ref="J2325:L2325"/>
    <mergeCell ref="M2325:P2325"/>
    <mergeCell ref="Q2325:T2325"/>
    <mergeCell ref="B2326:C2326"/>
    <mergeCell ref="D2326:F2326"/>
    <mergeCell ref="G2326:I2326"/>
    <mergeCell ref="J2326:L2326"/>
    <mergeCell ref="M2326:P2326"/>
    <mergeCell ref="Q2326:T2326"/>
    <mergeCell ref="B2327:C2327"/>
    <mergeCell ref="D2327:F2327"/>
    <mergeCell ref="G2327:I2327"/>
    <mergeCell ref="J2327:L2327"/>
    <mergeCell ref="M2327:P2327"/>
    <mergeCell ref="Q2327:T2327"/>
    <mergeCell ref="B2305:X2305"/>
    <mergeCell ref="B2306:X2306"/>
    <mergeCell ref="B2307:C2307"/>
    <mergeCell ref="D2307:X2307"/>
    <mergeCell ref="B2308:C2308"/>
    <mergeCell ref="D2308:X2308"/>
    <mergeCell ref="B2309:C2309"/>
    <mergeCell ref="D2309:X2309"/>
    <mergeCell ref="B2310:C2310"/>
    <mergeCell ref="D2310:X2310"/>
    <mergeCell ref="B2311:C2311"/>
    <mergeCell ref="D2311:F2311"/>
    <mergeCell ref="G2311:I2311"/>
    <mergeCell ref="J2311:L2311"/>
    <mergeCell ref="M2311:P2311"/>
    <mergeCell ref="Q2311:T2311"/>
    <mergeCell ref="U2311:X2311"/>
    <mergeCell ref="D2312:F2312"/>
    <mergeCell ref="G2312:T2312"/>
    <mergeCell ref="U2312:X2312"/>
    <mergeCell ref="D2313:F2313"/>
    <mergeCell ref="G2313:I2313"/>
    <mergeCell ref="J2313:L2313"/>
    <mergeCell ref="M2313:P2313"/>
    <mergeCell ref="Q2313:Q2314"/>
    <mergeCell ref="R2313:U2313"/>
    <mergeCell ref="V2313:X2313"/>
    <mergeCell ref="B2315:C2315"/>
    <mergeCell ref="B2316:C2316"/>
    <mergeCell ref="B2317:C2317"/>
    <mergeCell ref="B2318:C2318"/>
    <mergeCell ref="B2319:C2319"/>
    <mergeCell ref="B2320:C2320"/>
    <mergeCell ref="B2296:C2296"/>
    <mergeCell ref="D2296:F2296"/>
    <mergeCell ref="G2296:I2296"/>
    <mergeCell ref="J2296:L2296"/>
    <mergeCell ref="M2296:P2296"/>
    <mergeCell ref="Q2296:T2296"/>
    <mergeCell ref="B2297:C2297"/>
    <mergeCell ref="D2297:F2297"/>
    <mergeCell ref="G2297:I2297"/>
    <mergeCell ref="J2297:L2297"/>
    <mergeCell ref="M2297:P2297"/>
    <mergeCell ref="Q2297:T2297"/>
    <mergeCell ref="U2295:X2295"/>
    <mergeCell ref="U2296:X2296"/>
    <mergeCell ref="U2297:X2297"/>
    <mergeCell ref="A2298:A2299"/>
    <mergeCell ref="B2298:C2299"/>
    <mergeCell ref="D2298:F2298"/>
    <mergeCell ref="G2298:I2298"/>
    <mergeCell ref="J2298:L2298"/>
    <mergeCell ref="M2298:P2298"/>
    <mergeCell ref="Q2298:T2298"/>
    <mergeCell ref="U2298:X2298"/>
    <mergeCell ref="D2299:F2299"/>
    <mergeCell ref="G2299:I2299"/>
    <mergeCell ref="J2299:L2299"/>
    <mergeCell ref="M2299:P2299"/>
    <mergeCell ref="Q2299:T2299"/>
    <mergeCell ref="U2299:X2299"/>
    <mergeCell ref="B2300:C2300"/>
    <mergeCell ref="D2300:F2300"/>
    <mergeCell ref="G2300:I2300"/>
    <mergeCell ref="J2300:L2300"/>
    <mergeCell ref="M2300:P2300"/>
    <mergeCell ref="Q2300:T2300"/>
    <mergeCell ref="U2300:X2302"/>
    <mergeCell ref="B2301:C2301"/>
    <mergeCell ref="D2301:F2301"/>
    <mergeCell ref="G2301:I2301"/>
    <mergeCell ref="J2301:L2301"/>
    <mergeCell ref="M2301:P2301"/>
    <mergeCell ref="Q2301:T2301"/>
    <mergeCell ref="B2302:C2302"/>
    <mergeCell ref="D2302:F2302"/>
    <mergeCell ref="G2302:I2302"/>
    <mergeCell ref="J2302:L2302"/>
    <mergeCell ref="M2302:P2302"/>
    <mergeCell ref="Q2302:T2304"/>
    <mergeCell ref="B2303:C2303"/>
    <mergeCell ref="D2303:F2303"/>
    <mergeCell ref="G2303:I2303"/>
    <mergeCell ref="J2303:L2303"/>
    <mergeCell ref="M2303:P2303"/>
    <mergeCell ref="B2304:C2304"/>
    <mergeCell ref="U2303:X2303"/>
    <mergeCell ref="D2304:F2304"/>
    <mergeCell ref="G2304:I2304"/>
    <mergeCell ref="J2304:L2304"/>
    <mergeCell ref="M2304:P2304"/>
    <mergeCell ref="U2304:X2304"/>
    <mergeCell ref="B2289:C2289"/>
    <mergeCell ref="B2290:C2290"/>
    <mergeCell ref="D2290:F2290"/>
    <mergeCell ref="G2290:I2290"/>
    <mergeCell ref="J2290:L2290"/>
    <mergeCell ref="M2290:P2290"/>
    <mergeCell ref="Q2290:T2290"/>
    <mergeCell ref="V2290:X2290"/>
    <mergeCell ref="B2291:C2291"/>
    <mergeCell ref="D2291:F2291"/>
    <mergeCell ref="G2291:I2291"/>
    <mergeCell ref="J2291:L2291"/>
    <mergeCell ref="M2291:P2291"/>
    <mergeCell ref="Q2291:T2291"/>
    <mergeCell ref="B2292:C2292"/>
    <mergeCell ref="D2292:F2292"/>
    <mergeCell ref="G2292:I2292"/>
    <mergeCell ref="J2292:L2292"/>
    <mergeCell ref="M2292:P2292"/>
    <mergeCell ref="Q2292:T2292"/>
    <mergeCell ref="B2293:C2293"/>
    <mergeCell ref="D2293:F2293"/>
    <mergeCell ref="G2293:I2293"/>
    <mergeCell ref="J2293:L2293"/>
    <mergeCell ref="M2293:P2293"/>
    <mergeCell ref="Q2293:T2293"/>
    <mergeCell ref="B2294:C2294"/>
    <mergeCell ref="D2294:F2294"/>
    <mergeCell ref="G2294:I2294"/>
    <mergeCell ref="J2294:L2294"/>
    <mergeCell ref="M2294:P2294"/>
    <mergeCell ref="Q2294:T2294"/>
    <mergeCell ref="B2295:C2295"/>
    <mergeCell ref="D2295:F2295"/>
    <mergeCell ref="G2295:I2295"/>
    <mergeCell ref="J2295:L2295"/>
    <mergeCell ref="M2295:P2295"/>
    <mergeCell ref="Q2295:T2295"/>
    <mergeCell ref="B2273:X2273"/>
    <mergeCell ref="B2274:X2274"/>
    <mergeCell ref="B2275:C2275"/>
    <mergeCell ref="D2275:X2275"/>
    <mergeCell ref="B2276:C2276"/>
    <mergeCell ref="D2276:X2276"/>
    <mergeCell ref="B2277:C2277"/>
    <mergeCell ref="D2277:X2277"/>
    <mergeCell ref="B2278:C2278"/>
    <mergeCell ref="D2278:X2278"/>
    <mergeCell ref="B2279:C2279"/>
    <mergeCell ref="D2279:F2279"/>
    <mergeCell ref="G2279:I2279"/>
    <mergeCell ref="J2279:L2279"/>
    <mergeCell ref="M2279:P2279"/>
    <mergeCell ref="Q2279:T2279"/>
    <mergeCell ref="U2279:X2279"/>
    <mergeCell ref="D2280:F2280"/>
    <mergeCell ref="G2280:T2280"/>
    <mergeCell ref="U2280:X2280"/>
    <mergeCell ref="D2281:F2281"/>
    <mergeCell ref="G2281:I2281"/>
    <mergeCell ref="J2281:L2281"/>
    <mergeCell ref="M2281:P2281"/>
    <mergeCell ref="Q2281:Q2282"/>
    <mergeCell ref="R2281:U2281"/>
    <mergeCell ref="V2281:X2281"/>
    <mergeCell ref="B2283:C2283"/>
    <mergeCell ref="B2284:C2284"/>
    <mergeCell ref="B2285:C2285"/>
    <mergeCell ref="B2286:C2286"/>
    <mergeCell ref="B2287:C2287"/>
    <mergeCell ref="B2288:C2288"/>
    <mergeCell ref="B2264:C2264"/>
    <mergeCell ref="D2264:F2264"/>
    <mergeCell ref="G2264:I2264"/>
    <mergeCell ref="J2264:L2264"/>
    <mergeCell ref="M2264:P2264"/>
    <mergeCell ref="Q2264:T2264"/>
    <mergeCell ref="B2265:C2265"/>
    <mergeCell ref="D2265:F2265"/>
    <mergeCell ref="G2265:I2265"/>
    <mergeCell ref="J2265:L2265"/>
    <mergeCell ref="M2265:P2265"/>
    <mergeCell ref="Q2265:T2265"/>
    <mergeCell ref="U2263:X2263"/>
    <mergeCell ref="U2264:X2264"/>
    <mergeCell ref="U2265:X2265"/>
    <mergeCell ref="A2266:A2267"/>
    <mergeCell ref="B2266:C2267"/>
    <mergeCell ref="D2266:F2266"/>
    <mergeCell ref="G2266:I2266"/>
    <mergeCell ref="J2266:L2266"/>
    <mergeCell ref="M2266:P2266"/>
    <mergeCell ref="Q2266:T2266"/>
    <mergeCell ref="U2266:X2266"/>
    <mergeCell ref="D2267:F2267"/>
    <mergeCell ref="G2267:I2267"/>
    <mergeCell ref="J2267:L2267"/>
    <mergeCell ref="M2267:P2267"/>
    <mergeCell ref="Q2267:T2267"/>
    <mergeCell ref="U2267:X2267"/>
    <mergeCell ref="B2268:C2268"/>
    <mergeCell ref="D2268:F2268"/>
    <mergeCell ref="G2268:I2268"/>
    <mergeCell ref="J2268:L2268"/>
    <mergeCell ref="M2268:P2268"/>
    <mergeCell ref="Q2268:T2268"/>
    <mergeCell ref="U2268:X2270"/>
    <mergeCell ref="B2269:C2269"/>
    <mergeCell ref="D2269:F2269"/>
    <mergeCell ref="G2269:I2269"/>
    <mergeCell ref="J2269:L2269"/>
    <mergeCell ref="M2269:P2269"/>
    <mergeCell ref="Q2269:T2269"/>
    <mergeCell ref="B2270:C2270"/>
    <mergeCell ref="D2270:F2270"/>
    <mergeCell ref="G2270:I2270"/>
    <mergeCell ref="J2270:L2270"/>
    <mergeCell ref="M2270:P2270"/>
    <mergeCell ref="Q2270:T2272"/>
    <mergeCell ref="B2271:C2271"/>
    <mergeCell ref="D2271:F2271"/>
    <mergeCell ref="G2271:I2271"/>
    <mergeCell ref="J2271:L2271"/>
    <mergeCell ref="M2271:P2271"/>
    <mergeCell ref="B2272:C2272"/>
    <mergeCell ref="U2271:X2271"/>
    <mergeCell ref="D2272:F2272"/>
    <mergeCell ref="G2272:I2272"/>
    <mergeCell ref="J2272:L2272"/>
    <mergeCell ref="M2272:P2272"/>
    <mergeCell ref="U2272:X2272"/>
    <mergeCell ref="B2257:C2257"/>
    <mergeCell ref="B2258:C2258"/>
    <mergeCell ref="D2258:F2258"/>
    <mergeCell ref="G2258:I2258"/>
    <mergeCell ref="J2258:L2258"/>
    <mergeCell ref="M2258:P2258"/>
    <mergeCell ref="Q2258:T2258"/>
    <mergeCell ref="V2258:X2258"/>
    <mergeCell ref="B2259:C2259"/>
    <mergeCell ref="D2259:F2259"/>
    <mergeCell ref="G2259:I2259"/>
    <mergeCell ref="J2259:L2259"/>
    <mergeCell ref="M2259:P2259"/>
    <mergeCell ref="Q2259:T2259"/>
    <mergeCell ref="B2260:C2260"/>
    <mergeCell ref="D2260:F2260"/>
    <mergeCell ref="G2260:I2260"/>
    <mergeCell ref="J2260:L2260"/>
    <mergeCell ref="M2260:P2260"/>
    <mergeCell ref="Q2260:T2260"/>
    <mergeCell ref="B2261:C2261"/>
    <mergeCell ref="D2261:F2261"/>
    <mergeCell ref="G2261:I2261"/>
    <mergeCell ref="J2261:L2261"/>
    <mergeCell ref="M2261:P2261"/>
    <mergeCell ref="Q2261:T2261"/>
    <mergeCell ref="B2262:C2262"/>
    <mergeCell ref="D2262:F2262"/>
    <mergeCell ref="G2262:I2262"/>
    <mergeCell ref="J2262:L2262"/>
    <mergeCell ref="M2262:P2262"/>
    <mergeCell ref="Q2262:T2262"/>
    <mergeCell ref="B2263:C2263"/>
    <mergeCell ref="D2263:F2263"/>
    <mergeCell ref="G2263:I2263"/>
    <mergeCell ref="J2263:L2263"/>
    <mergeCell ref="M2263:P2263"/>
    <mergeCell ref="Q2263:T2263"/>
    <mergeCell ref="B2241:X2241"/>
    <mergeCell ref="B2242:X2242"/>
    <mergeCell ref="B2243:C2243"/>
    <mergeCell ref="D2243:X2243"/>
    <mergeCell ref="B2244:C2244"/>
    <mergeCell ref="D2244:X2244"/>
    <mergeCell ref="B2245:C2245"/>
    <mergeCell ref="D2245:X2245"/>
    <mergeCell ref="B2246:C2246"/>
    <mergeCell ref="D2246:X2246"/>
    <mergeCell ref="B2247:C2247"/>
    <mergeCell ref="D2247:F2247"/>
    <mergeCell ref="G2247:I2247"/>
    <mergeCell ref="J2247:L2247"/>
    <mergeCell ref="M2247:P2247"/>
    <mergeCell ref="Q2247:T2247"/>
    <mergeCell ref="U2247:X2247"/>
    <mergeCell ref="D2248:F2248"/>
    <mergeCell ref="G2248:T2248"/>
    <mergeCell ref="U2248:X2248"/>
    <mergeCell ref="D2249:F2249"/>
    <mergeCell ref="G2249:I2249"/>
    <mergeCell ref="J2249:L2249"/>
    <mergeCell ref="M2249:P2249"/>
    <mergeCell ref="Q2249:Q2250"/>
    <mergeCell ref="R2249:U2249"/>
    <mergeCell ref="V2249:X2249"/>
    <mergeCell ref="B2251:C2251"/>
    <mergeCell ref="B2252:C2252"/>
    <mergeCell ref="B2253:C2253"/>
    <mergeCell ref="B2254:C2254"/>
    <mergeCell ref="B2255:C2255"/>
    <mergeCell ref="B2256:C2256"/>
    <mergeCell ref="B2232:C2232"/>
    <mergeCell ref="D2232:F2232"/>
    <mergeCell ref="G2232:I2232"/>
    <mergeCell ref="J2232:L2232"/>
    <mergeCell ref="M2232:P2232"/>
    <mergeCell ref="Q2232:T2232"/>
    <mergeCell ref="B2233:C2233"/>
    <mergeCell ref="D2233:F2233"/>
    <mergeCell ref="G2233:I2233"/>
    <mergeCell ref="J2233:L2233"/>
    <mergeCell ref="M2233:P2233"/>
    <mergeCell ref="Q2233:T2233"/>
    <mergeCell ref="U2231:X2231"/>
    <mergeCell ref="U2232:X2232"/>
    <mergeCell ref="U2233:X2233"/>
    <mergeCell ref="A2234:A2235"/>
    <mergeCell ref="B2234:C2235"/>
    <mergeCell ref="D2234:F2234"/>
    <mergeCell ref="G2234:I2234"/>
    <mergeCell ref="J2234:L2234"/>
    <mergeCell ref="M2234:P2234"/>
    <mergeCell ref="Q2234:T2234"/>
    <mergeCell ref="U2234:X2234"/>
    <mergeCell ref="D2235:F2235"/>
    <mergeCell ref="G2235:I2235"/>
    <mergeCell ref="J2235:L2235"/>
    <mergeCell ref="M2235:P2235"/>
    <mergeCell ref="Q2235:T2235"/>
    <mergeCell ref="U2235:X2235"/>
    <mergeCell ref="B2236:C2236"/>
    <mergeCell ref="D2236:F2236"/>
    <mergeCell ref="G2236:I2236"/>
    <mergeCell ref="J2236:L2236"/>
    <mergeCell ref="M2236:P2236"/>
    <mergeCell ref="Q2236:T2236"/>
    <mergeCell ref="U2236:X2238"/>
    <mergeCell ref="B2237:C2237"/>
    <mergeCell ref="D2237:F2237"/>
    <mergeCell ref="G2237:I2237"/>
    <mergeCell ref="J2237:L2237"/>
    <mergeCell ref="M2237:P2237"/>
    <mergeCell ref="Q2237:T2237"/>
    <mergeCell ref="B2238:C2238"/>
    <mergeCell ref="D2238:F2238"/>
    <mergeCell ref="G2238:I2238"/>
    <mergeCell ref="J2238:L2238"/>
    <mergeCell ref="M2238:P2238"/>
    <mergeCell ref="Q2238:T2240"/>
    <mergeCell ref="B2239:C2239"/>
    <mergeCell ref="D2239:F2239"/>
    <mergeCell ref="G2239:I2239"/>
    <mergeCell ref="J2239:L2239"/>
    <mergeCell ref="M2239:P2239"/>
    <mergeCell ref="B2240:C2240"/>
    <mergeCell ref="U2239:X2239"/>
    <mergeCell ref="D2240:F2240"/>
    <mergeCell ref="G2240:I2240"/>
    <mergeCell ref="J2240:L2240"/>
    <mergeCell ref="M2240:P2240"/>
    <mergeCell ref="U2240:X2240"/>
    <mergeCell ref="B2225:C2225"/>
    <mergeCell ref="B2226:C2226"/>
    <mergeCell ref="D2226:F2226"/>
    <mergeCell ref="G2226:I2226"/>
    <mergeCell ref="J2226:L2226"/>
    <mergeCell ref="M2226:P2226"/>
    <mergeCell ref="Q2226:T2226"/>
    <mergeCell ref="V2226:X2226"/>
    <mergeCell ref="B2227:C2227"/>
    <mergeCell ref="D2227:F2227"/>
    <mergeCell ref="G2227:I2227"/>
    <mergeCell ref="J2227:L2227"/>
    <mergeCell ref="M2227:P2227"/>
    <mergeCell ref="Q2227:T2227"/>
    <mergeCell ref="B2228:C2228"/>
    <mergeCell ref="D2228:F2228"/>
    <mergeCell ref="G2228:I2228"/>
    <mergeCell ref="J2228:L2228"/>
    <mergeCell ref="M2228:P2228"/>
    <mergeCell ref="Q2228:T2228"/>
    <mergeCell ref="B2229:C2229"/>
    <mergeCell ref="D2229:F2229"/>
    <mergeCell ref="G2229:I2229"/>
    <mergeCell ref="J2229:L2229"/>
    <mergeCell ref="M2229:P2229"/>
    <mergeCell ref="Q2229:T2229"/>
    <mergeCell ref="B2230:C2230"/>
    <mergeCell ref="D2230:F2230"/>
    <mergeCell ref="G2230:I2230"/>
    <mergeCell ref="J2230:L2230"/>
    <mergeCell ref="M2230:P2230"/>
    <mergeCell ref="Q2230:T2230"/>
    <mergeCell ref="B2231:C2231"/>
    <mergeCell ref="D2231:F2231"/>
    <mergeCell ref="G2231:I2231"/>
    <mergeCell ref="J2231:L2231"/>
    <mergeCell ref="M2231:P2231"/>
    <mergeCell ref="Q2231:T2231"/>
    <mergeCell ref="B2209:X2209"/>
    <mergeCell ref="B2210:X2210"/>
    <mergeCell ref="B2211:C2211"/>
    <mergeCell ref="D2211:X2211"/>
    <mergeCell ref="B2212:C2212"/>
    <mergeCell ref="D2212:X2212"/>
    <mergeCell ref="B2213:C2213"/>
    <mergeCell ref="D2213:X2213"/>
    <mergeCell ref="B2214:C2214"/>
    <mergeCell ref="D2214:X2214"/>
    <mergeCell ref="B2215:C2215"/>
    <mergeCell ref="D2215:F2215"/>
    <mergeCell ref="G2215:I2215"/>
    <mergeCell ref="J2215:L2215"/>
    <mergeCell ref="M2215:P2215"/>
    <mergeCell ref="Q2215:T2215"/>
    <mergeCell ref="U2215:X2215"/>
    <mergeCell ref="D2216:F2216"/>
    <mergeCell ref="G2216:T2216"/>
    <mergeCell ref="U2216:X2216"/>
    <mergeCell ref="D2217:F2217"/>
    <mergeCell ref="G2217:I2217"/>
    <mergeCell ref="J2217:L2217"/>
    <mergeCell ref="M2217:P2217"/>
    <mergeCell ref="Q2217:Q2218"/>
    <mergeCell ref="R2217:U2217"/>
    <mergeCell ref="V2217:X2217"/>
    <mergeCell ref="B2219:C2219"/>
    <mergeCell ref="B2220:C2220"/>
    <mergeCell ref="B2221:C2221"/>
    <mergeCell ref="B2222:C2222"/>
    <mergeCell ref="B2223:C2223"/>
    <mergeCell ref="B2224:C2224"/>
    <mergeCell ref="B2200:C2200"/>
    <mergeCell ref="D2200:F2200"/>
    <mergeCell ref="G2200:I2200"/>
    <mergeCell ref="J2200:L2200"/>
    <mergeCell ref="M2200:P2200"/>
    <mergeCell ref="Q2200:T2200"/>
    <mergeCell ref="B2201:C2201"/>
    <mergeCell ref="D2201:F2201"/>
    <mergeCell ref="G2201:I2201"/>
    <mergeCell ref="J2201:L2201"/>
    <mergeCell ref="M2201:P2201"/>
    <mergeCell ref="Q2201:T2201"/>
    <mergeCell ref="U2199:X2199"/>
    <mergeCell ref="U2200:X2200"/>
    <mergeCell ref="U2201:X2201"/>
    <mergeCell ref="A2202:A2203"/>
    <mergeCell ref="B2202:C2203"/>
    <mergeCell ref="D2202:F2202"/>
    <mergeCell ref="G2202:I2202"/>
    <mergeCell ref="J2202:L2202"/>
    <mergeCell ref="M2202:P2202"/>
    <mergeCell ref="Q2202:T2202"/>
    <mergeCell ref="U2202:X2202"/>
    <mergeCell ref="D2203:F2203"/>
    <mergeCell ref="G2203:I2203"/>
    <mergeCell ref="J2203:L2203"/>
    <mergeCell ref="M2203:P2203"/>
    <mergeCell ref="Q2203:T2203"/>
    <mergeCell ref="U2203:X2203"/>
    <mergeCell ref="B2204:C2204"/>
    <mergeCell ref="D2204:F2204"/>
    <mergeCell ref="G2204:I2204"/>
    <mergeCell ref="J2204:L2204"/>
    <mergeCell ref="M2204:P2204"/>
    <mergeCell ref="Q2204:T2204"/>
    <mergeCell ref="U2204:X2206"/>
    <mergeCell ref="B2205:C2205"/>
    <mergeCell ref="D2205:F2205"/>
    <mergeCell ref="G2205:I2205"/>
    <mergeCell ref="J2205:L2205"/>
    <mergeCell ref="M2205:P2205"/>
    <mergeCell ref="Q2205:T2205"/>
    <mergeCell ref="B2206:C2206"/>
    <mergeCell ref="D2206:F2206"/>
    <mergeCell ref="G2206:I2206"/>
    <mergeCell ref="J2206:L2206"/>
    <mergeCell ref="M2206:P2206"/>
    <mergeCell ref="Q2206:T2208"/>
    <mergeCell ref="B2207:C2207"/>
    <mergeCell ref="D2207:F2207"/>
    <mergeCell ref="G2207:I2207"/>
    <mergeCell ref="J2207:L2207"/>
    <mergeCell ref="M2207:P2207"/>
    <mergeCell ref="B2208:C2208"/>
    <mergeCell ref="U2207:X2207"/>
    <mergeCell ref="D2208:F2208"/>
    <mergeCell ref="G2208:I2208"/>
    <mergeCell ref="J2208:L2208"/>
    <mergeCell ref="M2208:P2208"/>
    <mergeCell ref="U2208:X2208"/>
    <mergeCell ref="B2193:C2193"/>
    <mergeCell ref="B2194:C2194"/>
    <mergeCell ref="D2194:F2194"/>
    <mergeCell ref="G2194:I2194"/>
    <mergeCell ref="J2194:L2194"/>
    <mergeCell ref="M2194:P2194"/>
    <mergeCell ref="Q2194:T2194"/>
    <mergeCell ref="V2194:X2194"/>
    <mergeCell ref="B2195:C2195"/>
    <mergeCell ref="D2195:F2195"/>
    <mergeCell ref="G2195:I2195"/>
    <mergeCell ref="J2195:L2195"/>
    <mergeCell ref="M2195:P2195"/>
    <mergeCell ref="Q2195:T2195"/>
    <mergeCell ref="B2196:C2196"/>
    <mergeCell ref="D2196:F2196"/>
    <mergeCell ref="G2196:I2196"/>
    <mergeCell ref="J2196:L2196"/>
    <mergeCell ref="M2196:P2196"/>
    <mergeCell ref="Q2196:T2196"/>
    <mergeCell ref="B2197:C2197"/>
    <mergeCell ref="D2197:F2197"/>
    <mergeCell ref="G2197:I2197"/>
    <mergeCell ref="J2197:L2197"/>
    <mergeCell ref="M2197:P2197"/>
    <mergeCell ref="Q2197:T2197"/>
    <mergeCell ref="B2198:C2198"/>
    <mergeCell ref="D2198:F2198"/>
    <mergeCell ref="G2198:I2198"/>
    <mergeCell ref="J2198:L2198"/>
    <mergeCell ref="M2198:P2198"/>
    <mergeCell ref="Q2198:T2198"/>
    <mergeCell ref="B2199:C2199"/>
    <mergeCell ref="D2199:F2199"/>
    <mergeCell ref="G2199:I2199"/>
    <mergeCell ref="J2199:L2199"/>
    <mergeCell ref="M2199:P2199"/>
    <mergeCell ref="Q2199:T2199"/>
    <mergeCell ref="B2177:X2177"/>
    <mergeCell ref="B2178:X2178"/>
    <mergeCell ref="B2179:C2179"/>
    <mergeCell ref="D2179:X2179"/>
    <mergeCell ref="B2180:C2180"/>
    <mergeCell ref="D2180:X2180"/>
    <mergeCell ref="B2181:C2181"/>
    <mergeCell ref="D2181:X2181"/>
    <mergeCell ref="B2182:C2182"/>
    <mergeCell ref="D2182:X2182"/>
    <mergeCell ref="B2183:C2183"/>
    <mergeCell ref="D2183:F2183"/>
    <mergeCell ref="G2183:I2183"/>
    <mergeCell ref="J2183:L2183"/>
    <mergeCell ref="M2183:P2183"/>
    <mergeCell ref="Q2183:T2183"/>
    <mergeCell ref="U2183:X2183"/>
    <mergeCell ref="D2184:F2184"/>
    <mergeCell ref="G2184:T2184"/>
    <mergeCell ref="U2184:X2184"/>
    <mergeCell ref="D2185:F2185"/>
    <mergeCell ref="G2185:I2185"/>
    <mergeCell ref="J2185:L2185"/>
    <mergeCell ref="M2185:P2185"/>
    <mergeCell ref="Q2185:Q2186"/>
    <mergeCell ref="R2185:U2185"/>
    <mergeCell ref="V2185:X2185"/>
    <mergeCell ref="B2187:C2187"/>
    <mergeCell ref="B2188:C2188"/>
    <mergeCell ref="B2189:C2189"/>
    <mergeCell ref="B2190:C2190"/>
    <mergeCell ref="B2191:C2191"/>
    <mergeCell ref="B2192:C2192"/>
    <mergeCell ref="B2168:C2168"/>
    <mergeCell ref="D2168:F2168"/>
    <mergeCell ref="G2168:I2168"/>
    <mergeCell ref="J2168:L2168"/>
    <mergeCell ref="M2168:P2168"/>
    <mergeCell ref="Q2168:T2168"/>
    <mergeCell ref="B2169:C2169"/>
    <mergeCell ref="D2169:F2169"/>
    <mergeCell ref="G2169:I2169"/>
    <mergeCell ref="J2169:L2169"/>
    <mergeCell ref="M2169:P2169"/>
    <mergeCell ref="Q2169:T2169"/>
    <mergeCell ref="U2167:X2167"/>
    <mergeCell ref="U2168:X2168"/>
    <mergeCell ref="U2169:X2169"/>
    <mergeCell ref="A2170:A2171"/>
    <mergeCell ref="B2170:C2171"/>
    <mergeCell ref="D2170:F2170"/>
    <mergeCell ref="G2170:I2170"/>
    <mergeCell ref="J2170:L2170"/>
    <mergeCell ref="M2170:P2170"/>
    <mergeCell ref="Q2170:T2170"/>
    <mergeCell ref="U2170:X2170"/>
    <mergeCell ref="D2171:F2171"/>
    <mergeCell ref="G2171:I2171"/>
    <mergeCell ref="J2171:L2171"/>
    <mergeCell ref="M2171:P2171"/>
    <mergeCell ref="Q2171:T2171"/>
    <mergeCell ref="U2171:X2171"/>
    <mergeCell ref="B2172:C2172"/>
    <mergeCell ref="D2172:F2172"/>
    <mergeCell ref="G2172:I2172"/>
    <mergeCell ref="J2172:L2172"/>
    <mergeCell ref="M2172:P2172"/>
    <mergeCell ref="Q2172:T2172"/>
    <mergeCell ref="U2172:X2174"/>
    <mergeCell ref="B2173:C2173"/>
    <mergeCell ref="D2173:F2173"/>
    <mergeCell ref="G2173:I2173"/>
    <mergeCell ref="J2173:L2173"/>
    <mergeCell ref="M2173:P2173"/>
    <mergeCell ref="Q2173:T2173"/>
    <mergeCell ref="B2174:C2174"/>
    <mergeCell ref="D2174:F2174"/>
    <mergeCell ref="G2174:I2174"/>
    <mergeCell ref="J2174:L2174"/>
    <mergeCell ref="M2174:P2174"/>
    <mergeCell ref="Q2174:T2176"/>
    <mergeCell ref="B2175:C2175"/>
    <mergeCell ref="D2175:F2175"/>
    <mergeCell ref="G2175:I2175"/>
    <mergeCell ref="J2175:L2175"/>
    <mergeCell ref="M2175:P2175"/>
    <mergeCell ref="B2176:C2176"/>
    <mergeCell ref="U2175:X2175"/>
    <mergeCell ref="D2176:F2176"/>
    <mergeCell ref="G2176:I2176"/>
    <mergeCell ref="J2176:L2176"/>
    <mergeCell ref="M2176:P2176"/>
    <mergeCell ref="U2176:X2176"/>
    <mergeCell ref="B2161:C2161"/>
    <mergeCell ref="B2162:C2162"/>
    <mergeCell ref="D2162:F2162"/>
    <mergeCell ref="G2162:I2162"/>
    <mergeCell ref="J2162:L2162"/>
    <mergeCell ref="M2162:P2162"/>
    <mergeCell ref="Q2162:T2162"/>
    <mergeCell ref="V2162:X2162"/>
    <mergeCell ref="B2163:C2163"/>
    <mergeCell ref="D2163:F2163"/>
    <mergeCell ref="G2163:I2163"/>
    <mergeCell ref="J2163:L2163"/>
    <mergeCell ref="M2163:P2163"/>
    <mergeCell ref="Q2163:T2163"/>
    <mergeCell ref="B2164:C2164"/>
    <mergeCell ref="D2164:F2164"/>
    <mergeCell ref="G2164:I2164"/>
    <mergeCell ref="J2164:L2164"/>
    <mergeCell ref="M2164:P2164"/>
    <mergeCell ref="Q2164:T2164"/>
    <mergeCell ref="B2165:C2165"/>
    <mergeCell ref="D2165:F2165"/>
    <mergeCell ref="G2165:I2165"/>
    <mergeCell ref="J2165:L2165"/>
    <mergeCell ref="M2165:P2165"/>
    <mergeCell ref="Q2165:T2165"/>
    <mergeCell ref="B2166:C2166"/>
    <mergeCell ref="D2166:F2166"/>
    <mergeCell ref="G2166:I2166"/>
    <mergeCell ref="J2166:L2166"/>
    <mergeCell ref="M2166:P2166"/>
    <mergeCell ref="Q2166:T2166"/>
    <mergeCell ref="B2167:C2167"/>
    <mergeCell ref="D2167:F2167"/>
    <mergeCell ref="G2167:I2167"/>
    <mergeCell ref="J2167:L2167"/>
    <mergeCell ref="M2167:P2167"/>
    <mergeCell ref="Q2167:T2167"/>
    <mergeCell ref="B2145:X2145"/>
    <mergeCell ref="B2146:X2146"/>
    <mergeCell ref="B2147:C2147"/>
    <mergeCell ref="D2147:X2147"/>
    <mergeCell ref="B2148:C2148"/>
    <mergeCell ref="D2148:X2148"/>
    <mergeCell ref="B2149:C2149"/>
    <mergeCell ref="D2149:X2149"/>
    <mergeCell ref="B2150:C2150"/>
    <mergeCell ref="D2150:X2150"/>
    <mergeCell ref="B2151:C2151"/>
    <mergeCell ref="D2151:F2151"/>
    <mergeCell ref="G2151:I2151"/>
    <mergeCell ref="J2151:L2151"/>
    <mergeCell ref="M2151:P2151"/>
    <mergeCell ref="Q2151:T2151"/>
    <mergeCell ref="U2151:X2151"/>
    <mergeCell ref="D2152:F2152"/>
    <mergeCell ref="G2152:T2152"/>
    <mergeCell ref="U2152:X2152"/>
    <mergeCell ref="D2153:F2153"/>
    <mergeCell ref="G2153:I2153"/>
    <mergeCell ref="J2153:L2153"/>
    <mergeCell ref="M2153:P2153"/>
    <mergeCell ref="Q2153:Q2154"/>
    <mergeCell ref="R2153:U2153"/>
    <mergeCell ref="V2153:X2153"/>
    <mergeCell ref="B2155:C2155"/>
    <mergeCell ref="B2156:C2156"/>
    <mergeCell ref="B2157:C2157"/>
    <mergeCell ref="B2158:C2158"/>
    <mergeCell ref="B2159:C2159"/>
    <mergeCell ref="B2160:C2160"/>
    <mergeCell ref="B2136:C2136"/>
    <mergeCell ref="D2136:F2136"/>
    <mergeCell ref="G2136:I2136"/>
    <mergeCell ref="J2136:L2136"/>
    <mergeCell ref="M2136:P2136"/>
    <mergeCell ref="Q2136:T2136"/>
    <mergeCell ref="B2137:C2137"/>
    <mergeCell ref="D2137:F2137"/>
    <mergeCell ref="G2137:I2137"/>
    <mergeCell ref="J2137:L2137"/>
    <mergeCell ref="M2137:P2137"/>
    <mergeCell ref="Q2137:T2137"/>
    <mergeCell ref="U2135:X2135"/>
    <mergeCell ref="U2136:X2136"/>
    <mergeCell ref="U2137:X2137"/>
    <mergeCell ref="A2138:A2139"/>
    <mergeCell ref="B2138:C2139"/>
    <mergeCell ref="D2138:F2138"/>
    <mergeCell ref="G2138:I2138"/>
    <mergeCell ref="J2138:L2138"/>
    <mergeCell ref="M2138:P2138"/>
    <mergeCell ref="Q2138:T2138"/>
    <mergeCell ref="U2138:X2138"/>
    <mergeCell ref="D2139:F2139"/>
    <mergeCell ref="G2139:I2139"/>
    <mergeCell ref="J2139:L2139"/>
    <mergeCell ref="M2139:P2139"/>
    <mergeCell ref="Q2139:T2139"/>
    <mergeCell ref="U2139:X2139"/>
    <mergeCell ref="B2140:C2140"/>
    <mergeCell ref="D2140:F2140"/>
    <mergeCell ref="G2140:I2140"/>
    <mergeCell ref="J2140:L2140"/>
    <mergeCell ref="M2140:P2140"/>
    <mergeCell ref="Q2140:T2140"/>
    <mergeCell ref="U2140:X2142"/>
    <mergeCell ref="B2141:C2141"/>
    <mergeCell ref="D2141:F2141"/>
    <mergeCell ref="G2141:I2141"/>
    <mergeCell ref="J2141:L2141"/>
    <mergeCell ref="M2141:P2141"/>
    <mergeCell ref="Q2141:T2141"/>
    <mergeCell ref="B2142:C2142"/>
    <mergeCell ref="D2142:F2142"/>
    <mergeCell ref="G2142:I2142"/>
    <mergeCell ref="J2142:L2142"/>
    <mergeCell ref="M2142:P2142"/>
    <mergeCell ref="Q2142:T2144"/>
    <mergeCell ref="B2143:C2143"/>
    <mergeCell ref="D2143:F2143"/>
    <mergeCell ref="G2143:I2143"/>
    <mergeCell ref="J2143:L2143"/>
    <mergeCell ref="M2143:P2143"/>
    <mergeCell ref="B2144:C2144"/>
    <mergeCell ref="U2143:X2143"/>
    <mergeCell ref="D2144:F2144"/>
    <mergeCell ref="G2144:I2144"/>
    <mergeCell ref="J2144:L2144"/>
    <mergeCell ref="M2144:P2144"/>
    <mergeCell ref="U2144:X2144"/>
    <mergeCell ref="B2129:C2129"/>
    <mergeCell ref="B2130:C2130"/>
    <mergeCell ref="D2130:F2130"/>
    <mergeCell ref="G2130:I2130"/>
    <mergeCell ref="J2130:L2130"/>
    <mergeCell ref="M2130:P2130"/>
    <mergeCell ref="Q2130:T2130"/>
    <mergeCell ref="V2130:X2130"/>
    <mergeCell ref="B2131:C2131"/>
    <mergeCell ref="D2131:F2131"/>
    <mergeCell ref="G2131:I2131"/>
    <mergeCell ref="J2131:L2131"/>
    <mergeCell ref="M2131:P2131"/>
    <mergeCell ref="Q2131:T2131"/>
    <mergeCell ref="B2132:C2132"/>
    <mergeCell ref="D2132:F2132"/>
    <mergeCell ref="G2132:I2132"/>
    <mergeCell ref="J2132:L2132"/>
    <mergeCell ref="M2132:P2132"/>
    <mergeCell ref="Q2132:T2132"/>
    <mergeCell ref="B2133:C2133"/>
    <mergeCell ref="D2133:F2133"/>
    <mergeCell ref="G2133:I2133"/>
    <mergeCell ref="J2133:L2133"/>
    <mergeCell ref="M2133:P2133"/>
    <mergeCell ref="Q2133:T2133"/>
    <mergeCell ref="B2134:C2134"/>
    <mergeCell ref="D2134:F2134"/>
    <mergeCell ref="G2134:I2134"/>
    <mergeCell ref="J2134:L2134"/>
    <mergeCell ref="M2134:P2134"/>
    <mergeCell ref="Q2134:T2134"/>
    <mergeCell ref="B2135:C2135"/>
    <mergeCell ref="D2135:F2135"/>
    <mergeCell ref="G2135:I2135"/>
    <mergeCell ref="J2135:L2135"/>
    <mergeCell ref="M2135:P2135"/>
    <mergeCell ref="Q2135:T2135"/>
    <mergeCell ref="B2113:X2113"/>
    <mergeCell ref="B2114:X2114"/>
    <mergeCell ref="B2115:C2115"/>
    <mergeCell ref="D2115:X2115"/>
    <mergeCell ref="B2116:C2116"/>
    <mergeCell ref="D2116:X2116"/>
    <mergeCell ref="B2117:C2117"/>
    <mergeCell ref="D2117:X2117"/>
    <mergeCell ref="B2118:C2118"/>
    <mergeCell ref="D2118:X2118"/>
    <mergeCell ref="B2119:C2119"/>
    <mergeCell ref="D2119:F2119"/>
    <mergeCell ref="G2119:I2119"/>
    <mergeCell ref="J2119:L2119"/>
    <mergeCell ref="M2119:P2119"/>
    <mergeCell ref="Q2119:T2119"/>
    <mergeCell ref="U2119:X2119"/>
    <mergeCell ref="D2120:F2120"/>
    <mergeCell ref="G2120:T2120"/>
    <mergeCell ref="U2120:X2120"/>
    <mergeCell ref="D2121:F2121"/>
    <mergeCell ref="G2121:I2121"/>
    <mergeCell ref="J2121:L2121"/>
    <mergeCell ref="M2121:P2121"/>
    <mergeCell ref="Q2121:Q2122"/>
    <mergeCell ref="R2121:U2121"/>
    <mergeCell ref="V2121:X2121"/>
    <mergeCell ref="B2123:C2123"/>
    <mergeCell ref="B2124:C2124"/>
    <mergeCell ref="B2125:C2125"/>
    <mergeCell ref="B2126:C2126"/>
    <mergeCell ref="B2127:C2127"/>
    <mergeCell ref="B2128:C2128"/>
    <mergeCell ref="B2104:C2104"/>
    <mergeCell ref="D2104:F2104"/>
    <mergeCell ref="G2104:I2104"/>
    <mergeCell ref="J2104:L2104"/>
    <mergeCell ref="M2104:P2104"/>
    <mergeCell ref="Q2104:T2104"/>
    <mergeCell ref="B2105:C2105"/>
    <mergeCell ref="D2105:F2105"/>
    <mergeCell ref="G2105:I2105"/>
    <mergeCell ref="J2105:L2105"/>
    <mergeCell ref="M2105:P2105"/>
    <mergeCell ref="Q2105:T2105"/>
    <mergeCell ref="U2103:X2103"/>
    <mergeCell ref="U2104:X2104"/>
    <mergeCell ref="U2105:X2105"/>
    <mergeCell ref="A2106:A2107"/>
    <mergeCell ref="B2106:C2107"/>
    <mergeCell ref="D2106:F2106"/>
    <mergeCell ref="G2106:I2106"/>
    <mergeCell ref="J2106:L2106"/>
    <mergeCell ref="M2106:P2106"/>
    <mergeCell ref="Q2106:T2106"/>
    <mergeCell ref="U2106:X2106"/>
    <mergeCell ref="D2107:F2107"/>
    <mergeCell ref="G2107:I2107"/>
    <mergeCell ref="J2107:L2107"/>
    <mergeCell ref="M2107:P2107"/>
    <mergeCell ref="Q2107:T2107"/>
    <mergeCell ref="U2107:X2107"/>
    <mergeCell ref="B2108:C2108"/>
    <mergeCell ref="D2108:F2108"/>
    <mergeCell ref="G2108:I2108"/>
    <mergeCell ref="J2108:L2108"/>
    <mergeCell ref="M2108:P2108"/>
    <mergeCell ref="Q2108:T2108"/>
    <mergeCell ref="U2108:X2110"/>
    <mergeCell ref="B2109:C2109"/>
    <mergeCell ref="D2109:F2109"/>
    <mergeCell ref="G2109:I2109"/>
    <mergeCell ref="J2109:L2109"/>
    <mergeCell ref="M2109:P2109"/>
    <mergeCell ref="Q2109:T2109"/>
    <mergeCell ref="B2110:C2110"/>
    <mergeCell ref="D2110:F2110"/>
    <mergeCell ref="G2110:I2110"/>
    <mergeCell ref="J2110:L2110"/>
    <mergeCell ref="M2110:P2110"/>
    <mergeCell ref="Q2110:T2112"/>
    <mergeCell ref="B2111:C2111"/>
    <mergeCell ref="D2111:F2111"/>
    <mergeCell ref="G2111:I2111"/>
    <mergeCell ref="J2111:L2111"/>
    <mergeCell ref="M2111:P2111"/>
    <mergeCell ref="B2112:C2112"/>
    <mergeCell ref="U2111:X2111"/>
    <mergeCell ref="D2112:F2112"/>
    <mergeCell ref="G2112:I2112"/>
    <mergeCell ref="J2112:L2112"/>
    <mergeCell ref="M2112:P2112"/>
    <mergeCell ref="U2112:X2112"/>
    <mergeCell ref="B2097:C2097"/>
    <mergeCell ref="B2098:C2098"/>
    <mergeCell ref="D2098:F2098"/>
    <mergeCell ref="G2098:I2098"/>
    <mergeCell ref="J2098:L2098"/>
    <mergeCell ref="M2098:P2098"/>
    <mergeCell ref="Q2098:T2098"/>
    <mergeCell ref="V2098:X2098"/>
    <mergeCell ref="B2099:C2099"/>
    <mergeCell ref="D2099:F2099"/>
    <mergeCell ref="G2099:I2099"/>
    <mergeCell ref="J2099:L2099"/>
    <mergeCell ref="M2099:P2099"/>
    <mergeCell ref="Q2099:T2099"/>
    <mergeCell ref="B2100:C2100"/>
    <mergeCell ref="D2100:F2100"/>
    <mergeCell ref="G2100:I2100"/>
    <mergeCell ref="J2100:L2100"/>
    <mergeCell ref="M2100:P2100"/>
    <mergeCell ref="Q2100:T2100"/>
    <mergeCell ref="B2101:C2101"/>
    <mergeCell ref="D2101:F2101"/>
    <mergeCell ref="G2101:I2101"/>
    <mergeCell ref="J2101:L2101"/>
    <mergeCell ref="M2101:P2101"/>
    <mergeCell ref="Q2101:T2101"/>
    <mergeCell ref="B2102:C2102"/>
    <mergeCell ref="D2102:F2102"/>
    <mergeCell ref="G2102:I2102"/>
    <mergeCell ref="J2102:L2102"/>
    <mergeCell ref="M2102:P2102"/>
    <mergeCell ref="Q2102:T2102"/>
    <mergeCell ref="B2103:C2103"/>
    <mergeCell ref="D2103:F2103"/>
    <mergeCell ref="G2103:I2103"/>
    <mergeCell ref="J2103:L2103"/>
    <mergeCell ref="M2103:P2103"/>
    <mergeCell ref="Q2103:T2103"/>
    <mergeCell ref="B2081:X2081"/>
    <mergeCell ref="B2082:X2082"/>
    <mergeCell ref="B2083:C2083"/>
    <mergeCell ref="D2083:X2083"/>
    <mergeCell ref="B2084:C2084"/>
    <mergeCell ref="D2084:X2084"/>
    <mergeCell ref="B2085:C2085"/>
    <mergeCell ref="D2085:X2085"/>
    <mergeCell ref="B2086:C2086"/>
    <mergeCell ref="D2086:X2086"/>
    <mergeCell ref="B2087:C2087"/>
    <mergeCell ref="D2087:F2087"/>
    <mergeCell ref="G2087:I2087"/>
    <mergeCell ref="J2087:L2087"/>
    <mergeCell ref="M2087:P2087"/>
    <mergeCell ref="Q2087:T2087"/>
    <mergeCell ref="U2087:X2087"/>
    <mergeCell ref="D2088:F2088"/>
    <mergeCell ref="G2088:T2088"/>
    <mergeCell ref="U2088:X2088"/>
    <mergeCell ref="D2089:F2089"/>
    <mergeCell ref="G2089:I2089"/>
    <mergeCell ref="J2089:L2089"/>
    <mergeCell ref="M2089:P2089"/>
    <mergeCell ref="Q2089:Q2090"/>
    <mergeCell ref="R2089:U2089"/>
    <mergeCell ref="V2089:X2089"/>
    <mergeCell ref="B2091:C2091"/>
    <mergeCell ref="B2092:C2092"/>
    <mergeCell ref="B2093:C2093"/>
    <mergeCell ref="B2094:C2094"/>
    <mergeCell ref="B2095:C2095"/>
    <mergeCell ref="B2096:C2096"/>
    <mergeCell ref="B2072:C2072"/>
    <mergeCell ref="D2072:F2072"/>
    <mergeCell ref="G2072:I2072"/>
    <mergeCell ref="J2072:L2072"/>
    <mergeCell ref="M2072:P2072"/>
    <mergeCell ref="Q2072:T2072"/>
    <mergeCell ref="B2073:C2073"/>
    <mergeCell ref="D2073:F2073"/>
    <mergeCell ref="G2073:I2073"/>
    <mergeCell ref="J2073:L2073"/>
    <mergeCell ref="M2073:P2073"/>
    <mergeCell ref="Q2073:T2073"/>
    <mergeCell ref="U2071:X2071"/>
    <mergeCell ref="U2072:X2072"/>
    <mergeCell ref="U2073:X2073"/>
    <mergeCell ref="A2074:A2075"/>
    <mergeCell ref="B2074:C2075"/>
    <mergeCell ref="D2074:F2074"/>
    <mergeCell ref="G2074:I2074"/>
    <mergeCell ref="J2074:L2074"/>
    <mergeCell ref="M2074:P2074"/>
    <mergeCell ref="Q2074:T2074"/>
    <mergeCell ref="U2074:X2074"/>
    <mergeCell ref="D2075:F2075"/>
    <mergeCell ref="G2075:I2075"/>
    <mergeCell ref="J2075:L2075"/>
    <mergeCell ref="M2075:P2075"/>
    <mergeCell ref="Q2075:T2075"/>
    <mergeCell ref="U2075:X2075"/>
    <mergeCell ref="B2076:C2076"/>
    <mergeCell ref="D2076:F2076"/>
    <mergeCell ref="G2076:I2076"/>
    <mergeCell ref="J2076:L2076"/>
    <mergeCell ref="M2076:P2076"/>
    <mergeCell ref="Q2076:T2076"/>
    <mergeCell ref="U2076:X2078"/>
    <mergeCell ref="B2077:C2077"/>
    <mergeCell ref="D2077:F2077"/>
    <mergeCell ref="G2077:I2077"/>
    <mergeCell ref="J2077:L2077"/>
    <mergeCell ref="M2077:P2077"/>
    <mergeCell ref="Q2077:T2077"/>
    <mergeCell ref="B2078:C2078"/>
    <mergeCell ref="D2078:F2078"/>
    <mergeCell ref="G2078:I2078"/>
    <mergeCell ref="J2078:L2078"/>
    <mergeCell ref="M2078:P2078"/>
    <mergeCell ref="Q2078:T2080"/>
    <mergeCell ref="B2079:C2079"/>
    <mergeCell ref="D2079:F2079"/>
    <mergeCell ref="G2079:I2079"/>
    <mergeCell ref="J2079:L2079"/>
    <mergeCell ref="M2079:P2079"/>
    <mergeCell ref="B2080:C2080"/>
    <mergeCell ref="U2079:X2079"/>
    <mergeCell ref="D2080:F2080"/>
    <mergeCell ref="G2080:I2080"/>
    <mergeCell ref="J2080:L2080"/>
    <mergeCell ref="M2080:P2080"/>
    <mergeCell ref="U2080:X2080"/>
    <mergeCell ref="B2065:C2065"/>
    <mergeCell ref="B2066:C2066"/>
    <mergeCell ref="D2066:F2066"/>
    <mergeCell ref="G2066:I2066"/>
    <mergeCell ref="J2066:L2066"/>
    <mergeCell ref="M2066:P2066"/>
    <mergeCell ref="Q2066:T2066"/>
    <mergeCell ref="V2066:X2066"/>
    <mergeCell ref="B2067:C2067"/>
    <mergeCell ref="D2067:F2067"/>
    <mergeCell ref="G2067:I2067"/>
    <mergeCell ref="J2067:L2067"/>
    <mergeCell ref="M2067:P2067"/>
    <mergeCell ref="Q2067:T2067"/>
    <mergeCell ref="B2068:C2068"/>
    <mergeCell ref="D2068:F2068"/>
    <mergeCell ref="G2068:I2068"/>
    <mergeCell ref="J2068:L2068"/>
    <mergeCell ref="M2068:P2068"/>
    <mergeCell ref="Q2068:T2068"/>
    <mergeCell ref="B2069:C2069"/>
    <mergeCell ref="D2069:F2069"/>
    <mergeCell ref="G2069:I2069"/>
    <mergeCell ref="J2069:L2069"/>
    <mergeCell ref="M2069:P2069"/>
    <mergeCell ref="Q2069:T2069"/>
    <mergeCell ref="B2070:C2070"/>
    <mergeCell ref="D2070:F2070"/>
    <mergeCell ref="G2070:I2070"/>
    <mergeCell ref="J2070:L2070"/>
    <mergeCell ref="M2070:P2070"/>
    <mergeCell ref="Q2070:T2070"/>
    <mergeCell ref="B2071:C2071"/>
    <mergeCell ref="D2071:F2071"/>
    <mergeCell ref="G2071:I2071"/>
    <mergeCell ref="J2071:L2071"/>
    <mergeCell ref="M2071:P2071"/>
    <mergeCell ref="Q2071:T2071"/>
    <mergeCell ref="B2049:X2049"/>
    <mergeCell ref="B2050:X2050"/>
    <mergeCell ref="B2051:C2051"/>
    <mergeCell ref="D2051:X2051"/>
    <mergeCell ref="B2052:C2052"/>
    <mergeCell ref="D2052:X2052"/>
    <mergeCell ref="B2053:C2053"/>
    <mergeCell ref="D2053:X2053"/>
    <mergeCell ref="B2054:C2054"/>
    <mergeCell ref="D2054:X2054"/>
    <mergeCell ref="B2055:C2055"/>
    <mergeCell ref="D2055:F2055"/>
    <mergeCell ref="G2055:I2055"/>
    <mergeCell ref="J2055:L2055"/>
    <mergeCell ref="M2055:P2055"/>
    <mergeCell ref="Q2055:T2055"/>
    <mergeCell ref="U2055:X2055"/>
    <mergeCell ref="D2056:F2056"/>
    <mergeCell ref="G2056:T2056"/>
    <mergeCell ref="U2056:X2056"/>
    <mergeCell ref="D2057:F2057"/>
    <mergeCell ref="G2057:I2057"/>
    <mergeCell ref="J2057:L2057"/>
    <mergeCell ref="M2057:P2057"/>
    <mergeCell ref="Q2057:Q2058"/>
    <mergeCell ref="R2057:U2057"/>
    <mergeCell ref="V2057:X2057"/>
    <mergeCell ref="B2059:C2059"/>
    <mergeCell ref="B2060:C2060"/>
    <mergeCell ref="B2061:C2061"/>
    <mergeCell ref="B2062:C2062"/>
    <mergeCell ref="B2063:C2063"/>
    <mergeCell ref="B2064:C2064"/>
    <mergeCell ref="B2040:C2040"/>
    <mergeCell ref="D2040:F2040"/>
    <mergeCell ref="G2040:I2040"/>
    <mergeCell ref="J2040:L2040"/>
    <mergeCell ref="M2040:P2040"/>
    <mergeCell ref="Q2040:T2040"/>
    <mergeCell ref="B2041:C2041"/>
    <mergeCell ref="D2041:F2041"/>
    <mergeCell ref="G2041:I2041"/>
    <mergeCell ref="J2041:L2041"/>
    <mergeCell ref="M2041:P2041"/>
    <mergeCell ref="Q2041:T2041"/>
    <mergeCell ref="U2039:X2039"/>
    <mergeCell ref="U2040:X2040"/>
    <mergeCell ref="U2041:X2041"/>
    <mergeCell ref="A2042:A2043"/>
    <mergeCell ref="B2042:C2043"/>
    <mergeCell ref="D2042:F2042"/>
    <mergeCell ref="G2042:I2042"/>
    <mergeCell ref="J2042:L2042"/>
    <mergeCell ref="M2042:P2042"/>
    <mergeCell ref="Q2042:T2042"/>
    <mergeCell ref="U2042:X2042"/>
    <mergeCell ref="D2043:F2043"/>
    <mergeCell ref="G2043:I2043"/>
    <mergeCell ref="J2043:L2043"/>
    <mergeCell ref="M2043:P2043"/>
    <mergeCell ref="Q2043:T2043"/>
    <mergeCell ref="U2043:X2043"/>
    <mergeCell ref="B2044:C2044"/>
    <mergeCell ref="D2044:F2044"/>
    <mergeCell ref="G2044:I2044"/>
    <mergeCell ref="J2044:L2044"/>
    <mergeCell ref="M2044:P2044"/>
    <mergeCell ref="Q2044:T2044"/>
    <mergeCell ref="U2044:X2046"/>
    <mergeCell ref="B2045:C2045"/>
    <mergeCell ref="D2045:F2045"/>
    <mergeCell ref="G2045:I2045"/>
    <mergeCell ref="J2045:L2045"/>
    <mergeCell ref="M2045:P2045"/>
    <mergeCell ref="Q2045:T2045"/>
    <mergeCell ref="B2046:C2046"/>
    <mergeCell ref="D2046:F2046"/>
    <mergeCell ref="G2046:I2046"/>
    <mergeCell ref="J2046:L2046"/>
    <mergeCell ref="M2046:P2046"/>
    <mergeCell ref="Q2046:T2048"/>
    <mergeCell ref="B2047:C2047"/>
    <mergeCell ref="D2047:F2047"/>
    <mergeCell ref="G2047:I2047"/>
    <mergeCell ref="J2047:L2047"/>
    <mergeCell ref="M2047:P2047"/>
    <mergeCell ref="B2048:C2048"/>
    <mergeCell ref="U2047:X2047"/>
    <mergeCell ref="D2048:F2048"/>
    <mergeCell ref="G2048:I2048"/>
    <mergeCell ref="J2048:L2048"/>
    <mergeCell ref="M2048:P2048"/>
    <mergeCell ref="U2048:X2048"/>
    <mergeCell ref="B2033:C2033"/>
    <mergeCell ref="B2034:C2034"/>
    <mergeCell ref="D2034:F2034"/>
    <mergeCell ref="G2034:I2034"/>
    <mergeCell ref="J2034:L2034"/>
    <mergeCell ref="M2034:P2034"/>
    <mergeCell ref="Q2034:T2034"/>
    <mergeCell ref="V2034:X2034"/>
    <mergeCell ref="B2035:C2035"/>
    <mergeCell ref="D2035:F2035"/>
    <mergeCell ref="G2035:I2035"/>
    <mergeCell ref="J2035:L2035"/>
    <mergeCell ref="M2035:P2035"/>
    <mergeCell ref="Q2035:T2035"/>
    <mergeCell ref="B2036:C2036"/>
    <mergeCell ref="D2036:F2036"/>
    <mergeCell ref="G2036:I2036"/>
    <mergeCell ref="J2036:L2036"/>
    <mergeCell ref="M2036:P2036"/>
    <mergeCell ref="Q2036:T2036"/>
    <mergeCell ref="B2037:C2037"/>
    <mergeCell ref="D2037:F2037"/>
    <mergeCell ref="G2037:I2037"/>
    <mergeCell ref="J2037:L2037"/>
    <mergeCell ref="M2037:P2037"/>
    <mergeCell ref="Q2037:T2037"/>
    <mergeCell ref="B2038:C2038"/>
    <mergeCell ref="D2038:F2038"/>
    <mergeCell ref="G2038:I2038"/>
    <mergeCell ref="J2038:L2038"/>
    <mergeCell ref="M2038:P2038"/>
    <mergeCell ref="Q2038:T2038"/>
    <mergeCell ref="B2039:C2039"/>
    <mergeCell ref="D2039:F2039"/>
    <mergeCell ref="G2039:I2039"/>
    <mergeCell ref="J2039:L2039"/>
    <mergeCell ref="M2039:P2039"/>
    <mergeCell ref="Q2039:T2039"/>
    <mergeCell ref="B2017:X2017"/>
    <mergeCell ref="B2018:X2018"/>
    <mergeCell ref="B2019:C2019"/>
    <mergeCell ref="D2019:X2019"/>
    <mergeCell ref="B2020:C2020"/>
    <mergeCell ref="D2020:X2020"/>
    <mergeCell ref="B2021:C2021"/>
    <mergeCell ref="D2021:X2021"/>
    <mergeCell ref="B2022:C2022"/>
    <mergeCell ref="D2022:X2022"/>
    <mergeCell ref="B2023:C2023"/>
    <mergeCell ref="D2023:F2023"/>
    <mergeCell ref="G2023:I2023"/>
    <mergeCell ref="J2023:L2023"/>
    <mergeCell ref="M2023:P2023"/>
    <mergeCell ref="Q2023:T2023"/>
    <mergeCell ref="U2023:X2023"/>
    <mergeCell ref="D2024:F2024"/>
    <mergeCell ref="G2024:T2024"/>
    <mergeCell ref="U2024:X2024"/>
    <mergeCell ref="D2025:F2025"/>
    <mergeCell ref="G2025:I2025"/>
    <mergeCell ref="J2025:L2025"/>
    <mergeCell ref="M2025:P2025"/>
    <mergeCell ref="Q2025:Q2026"/>
    <mergeCell ref="R2025:U2025"/>
    <mergeCell ref="V2025:X2025"/>
    <mergeCell ref="B2027:C2027"/>
    <mergeCell ref="B2028:C2028"/>
    <mergeCell ref="B2029:C2029"/>
    <mergeCell ref="B2030:C2030"/>
    <mergeCell ref="B2031:C2031"/>
    <mergeCell ref="B2032:C2032"/>
    <mergeCell ref="B2008:C2008"/>
    <mergeCell ref="D2008:F2008"/>
    <mergeCell ref="G2008:I2008"/>
    <mergeCell ref="J2008:L2008"/>
    <mergeCell ref="M2008:P2008"/>
    <mergeCell ref="Q2008:T2008"/>
    <mergeCell ref="B2009:C2009"/>
    <mergeCell ref="D2009:F2009"/>
    <mergeCell ref="G2009:I2009"/>
    <mergeCell ref="J2009:L2009"/>
    <mergeCell ref="M2009:P2009"/>
    <mergeCell ref="Q2009:T2009"/>
    <mergeCell ref="U2007:X2007"/>
    <mergeCell ref="U2008:X2008"/>
    <mergeCell ref="U2009:X2009"/>
    <mergeCell ref="A2010:A2011"/>
    <mergeCell ref="B2010:C2011"/>
    <mergeCell ref="D2010:F2010"/>
    <mergeCell ref="G2010:I2010"/>
    <mergeCell ref="J2010:L2010"/>
    <mergeCell ref="M2010:P2010"/>
    <mergeCell ref="Q2010:T2010"/>
    <mergeCell ref="U2010:X2010"/>
    <mergeCell ref="D2011:F2011"/>
    <mergeCell ref="G2011:I2011"/>
    <mergeCell ref="J2011:L2011"/>
    <mergeCell ref="M2011:P2011"/>
    <mergeCell ref="Q2011:T2011"/>
    <mergeCell ref="U2011:X2011"/>
    <mergeCell ref="B2012:C2012"/>
    <mergeCell ref="D2012:F2012"/>
    <mergeCell ref="G2012:I2012"/>
    <mergeCell ref="J2012:L2012"/>
    <mergeCell ref="M2012:P2012"/>
    <mergeCell ref="Q2012:T2012"/>
    <mergeCell ref="U2012:X2014"/>
    <mergeCell ref="B2013:C2013"/>
    <mergeCell ref="D2013:F2013"/>
    <mergeCell ref="G2013:I2013"/>
    <mergeCell ref="J2013:L2013"/>
    <mergeCell ref="M2013:P2013"/>
    <mergeCell ref="Q2013:T2013"/>
    <mergeCell ref="B2014:C2014"/>
    <mergeCell ref="D2014:F2014"/>
    <mergeCell ref="G2014:I2014"/>
    <mergeCell ref="J2014:L2014"/>
    <mergeCell ref="M2014:P2014"/>
    <mergeCell ref="Q2014:T2016"/>
    <mergeCell ref="B2015:C2015"/>
    <mergeCell ref="D2015:F2015"/>
    <mergeCell ref="G2015:I2015"/>
    <mergeCell ref="J2015:L2015"/>
    <mergeCell ref="M2015:P2015"/>
    <mergeCell ref="B2016:C2016"/>
    <mergeCell ref="U2015:X2015"/>
    <mergeCell ref="D2016:F2016"/>
    <mergeCell ref="G2016:I2016"/>
    <mergeCell ref="J2016:L2016"/>
    <mergeCell ref="M2016:P2016"/>
    <mergeCell ref="U2016:X2016"/>
    <mergeCell ref="B2001:C2001"/>
    <mergeCell ref="B2002:C2002"/>
    <mergeCell ref="D2002:F2002"/>
    <mergeCell ref="G2002:I2002"/>
    <mergeCell ref="J2002:L2002"/>
    <mergeCell ref="M2002:P2002"/>
    <mergeCell ref="Q2002:T2002"/>
    <mergeCell ref="V2002:X2002"/>
    <mergeCell ref="B2003:C2003"/>
    <mergeCell ref="D2003:F2003"/>
    <mergeCell ref="G2003:I2003"/>
    <mergeCell ref="J2003:L2003"/>
    <mergeCell ref="M2003:P2003"/>
    <mergeCell ref="Q2003:T2003"/>
    <mergeCell ref="B2004:C2004"/>
    <mergeCell ref="D2004:F2004"/>
    <mergeCell ref="G2004:I2004"/>
    <mergeCell ref="J2004:L2004"/>
    <mergeCell ref="M2004:P2004"/>
    <mergeCell ref="Q2004:T2004"/>
    <mergeCell ref="B2005:C2005"/>
    <mergeCell ref="D2005:F2005"/>
    <mergeCell ref="G2005:I2005"/>
    <mergeCell ref="J2005:L2005"/>
    <mergeCell ref="M2005:P2005"/>
    <mergeCell ref="Q2005:T2005"/>
    <mergeCell ref="B2006:C2006"/>
    <mergeCell ref="D2006:F2006"/>
    <mergeCell ref="G2006:I2006"/>
    <mergeCell ref="J2006:L2006"/>
    <mergeCell ref="M2006:P2006"/>
    <mergeCell ref="Q2006:T2006"/>
    <mergeCell ref="B2007:C2007"/>
    <mergeCell ref="D2007:F2007"/>
    <mergeCell ref="G2007:I2007"/>
    <mergeCell ref="J2007:L2007"/>
    <mergeCell ref="M2007:P2007"/>
    <mergeCell ref="Q2007:T2007"/>
    <mergeCell ref="B1985:X1985"/>
    <mergeCell ref="B1986:X1986"/>
    <mergeCell ref="B1987:C1987"/>
    <mergeCell ref="D1987:X1987"/>
    <mergeCell ref="B1988:C1988"/>
    <mergeCell ref="D1988:X1988"/>
    <mergeCell ref="B1989:C1989"/>
    <mergeCell ref="D1989:X1989"/>
    <mergeCell ref="B1990:C1990"/>
    <mergeCell ref="D1990:X1990"/>
    <mergeCell ref="B1991:C1991"/>
    <mergeCell ref="D1991:F1991"/>
    <mergeCell ref="G1991:I1991"/>
    <mergeCell ref="J1991:L1991"/>
    <mergeCell ref="M1991:P1991"/>
    <mergeCell ref="Q1991:T1991"/>
    <mergeCell ref="U1991:X1991"/>
    <mergeCell ref="D1992:F1992"/>
    <mergeCell ref="G1992:T1992"/>
    <mergeCell ref="U1992:X1992"/>
    <mergeCell ref="D1993:F1993"/>
    <mergeCell ref="G1993:I1993"/>
    <mergeCell ref="J1993:L1993"/>
    <mergeCell ref="M1993:P1993"/>
    <mergeCell ref="Q1993:Q1994"/>
    <mergeCell ref="R1993:U1993"/>
    <mergeCell ref="V1993:X1993"/>
    <mergeCell ref="B1995:C1995"/>
    <mergeCell ref="B1996:C1996"/>
    <mergeCell ref="B1997:C1997"/>
    <mergeCell ref="B1998:C1998"/>
    <mergeCell ref="B1999:C1999"/>
    <mergeCell ref="B2000:C2000"/>
    <mergeCell ref="B1976:C1976"/>
    <mergeCell ref="D1976:F1976"/>
    <mergeCell ref="G1976:I1976"/>
    <mergeCell ref="J1976:L1976"/>
    <mergeCell ref="M1976:P1976"/>
    <mergeCell ref="Q1976:T1976"/>
    <mergeCell ref="B1977:C1977"/>
    <mergeCell ref="D1977:F1977"/>
    <mergeCell ref="G1977:I1977"/>
    <mergeCell ref="J1977:L1977"/>
    <mergeCell ref="M1977:P1977"/>
    <mergeCell ref="Q1977:T1977"/>
    <mergeCell ref="U1975:X1975"/>
    <mergeCell ref="U1976:X1976"/>
    <mergeCell ref="U1977:X1977"/>
    <mergeCell ref="A1978:A1979"/>
    <mergeCell ref="B1978:C1979"/>
    <mergeCell ref="D1978:F1978"/>
    <mergeCell ref="G1978:I1978"/>
    <mergeCell ref="J1978:L1978"/>
    <mergeCell ref="M1978:P1978"/>
    <mergeCell ref="Q1978:T1978"/>
    <mergeCell ref="U1978:X1978"/>
    <mergeCell ref="D1979:F1979"/>
    <mergeCell ref="G1979:I1979"/>
    <mergeCell ref="J1979:L1979"/>
    <mergeCell ref="M1979:P1979"/>
    <mergeCell ref="Q1979:T1979"/>
    <mergeCell ref="U1979:X1979"/>
    <mergeCell ref="B1980:C1980"/>
    <mergeCell ref="D1980:F1980"/>
    <mergeCell ref="G1980:I1980"/>
    <mergeCell ref="J1980:L1980"/>
    <mergeCell ref="M1980:P1980"/>
    <mergeCell ref="Q1980:T1980"/>
    <mergeCell ref="U1980:X1982"/>
    <mergeCell ref="B1981:C1981"/>
    <mergeCell ref="D1981:F1981"/>
    <mergeCell ref="G1981:I1981"/>
    <mergeCell ref="J1981:L1981"/>
    <mergeCell ref="M1981:P1981"/>
    <mergeCell ref="Q1981:T1981"/>
    <mergeCell ref="B1982:C1982"/>
    <mergeCell ref="D1982:F1982"/>
    <mergeCell ref="G1982:I1982"/>
    <mergeCell ref="J1982:L1982"/>
    <mergeCell ref="M1982:P1982"/>
    <mergeCell ref="Q1982:T1984"/>
    <mergeCell ref="B1983:C1983"/>
    <mergeCell ref="D1983:F1983"/>
    <mergeCell ref="G1983:I1983"/>
    <mergeCell ref="J1983:L1983"/>
    <mergeCell ref="M1983:P1983"/>
    <mergeCell ref="B1984:C1984"/>
    <mergeCell ref="U1983:X1983"/>
    <mergeCell ref="D1984:F1984"/>
    <mergeCell ref="G1984:I1984"/>
    <mergeCell ref="J1984:L1984"/>
    <mergeCell ref="M1984:P1984"/>
    <mergeCell ref="U1984:X1984"/>
    <mergeCell ref="B1969:C1969"/>
    <mergeCell ref="B1970:C1970"/>
    <mergeCell ref="D1970:F1970"/>
    <mergeCell ref="G1970:I1970"/>
    <mergeCell ref="J1970:L1970"/>
    <mergeCell ref="M1970:P1970"/>
    <mergeCell ref="Q1970:T1970"/>
    <mergeCell ref="V1970:X1970"/>
    <mergeCell ref="B1971:C1971"/>
    <mergeCell ref="D1971:F1971"/>
    <mergeCell ref="G1971:I1971"/>
    <mergeCell ref="J1971:L1971"/>
    <mergeCell ref="M1971:P1971"/>
    <mergeCell ref="Q1971:T1971"/>
    <mergeCell ref="B1972:C1972"/>
    <mergeCell ref="D1972:F1972"/>
    <mergeCell ref="G1972:I1972"/>
    <mergeCell ref="J1972:L1972"/>
    <mergeCell ref="M1972:P1972"/>
    <mergeCell ref="Q1972:T1972"/>
    <mergeCell ref="B1973:C1973"/>
    <mergeCell ref="D1973:F1973"/>
    <mergeCell ref="G1973:I1973"/>
    <mergeCell ref="J1973:L1973"/>
    <mergeCell ref="M1973:P1973"/>
    <mergeCell ref="Q1973:T1973"/>
    <mergeCell ref="B1974:C1974"/>
    <mergeCell ref="D1974:F1974"/>
    <mergeCell ref="G1974:I1974"/>
    <mergeCell ref="J1974:L1974"/>
    <mergeCell ref="M1974:P1974"/>
    <mergeCell ref="Q1974:T1974"/>
    <mergeCell ref="B1975:C1975"/>
    <mergeCell ref="D1975:F1975"/>
    <mergeCell ref="G1975:I1975"/>
    <mergeCell ref="J1975:L1975"/>
    <mergeCell ref="M1975:P1975"/>
    <mergeCell ref="Q1975:T1975"/>
    <mergeCell ref="B1953:X1953"/>
    <mergeCell ref="B1954:X1954"/>
    <mergeCell ref="B1955:C1955"/>
    <mergeCell ref="D1955:X1955"/>
    <mergeCell ref="B1956:C1956"/>
    <mergeCell ref="D1956:X1956"/>
    <mergeCell ref="B1957:C1957"/>
    <mergeCell ref="D1957:X1957"/>
    <mergeCell ref="B1958:C1958"/>
    <mergeCell ref="D1958:X1958"/>
    <mergeCell ref="B1959:C1959"/>
    <mergeCell ref="D1959:F1959"/>
    <mergeCell ref="G1959:I1959"/>
    <mergeCell ref="J1959:L1959"/>
    <mergeCell ref="M1959:P1959"/>
    <mergeCell ref="Q1959:T1959"/>
    <mergeCell ref="U1959:X1959"/>
    <mergeCell ref="D1960:F1960"/>
    <mergeCell ref="G1960:T1960"/>
    <mergeCell ref="U1960:X1960"/>
    <mergeCell ref="D1961:F1961"/>
    <mergeCell ref="G1961:I1961"/>
    <mergeCell ref="J1961:L1961"/>
    <mergeCell ref="M1961:P1961"/>
    <mergeCell ref="Q1961:Q1962"/>
    <mergeCell ref="R1961:U1961"/>
    <mergeCell ref="V1961:X1961"/>
    <mergeCell ref="B1963:C1963"/>
    <mergeCell ref="B1964:C1964"/>
    <mergeCell ref="B1965:C1965"/>
    <mergeCell ref="B1966:C1966"/>
    <mergeCell ref="B1967:C1967"/>
    <mergeCell ref="B1968:C1968"/>
    <mergeCell ref="B1944:C1944"/>
    <mergeCell ref="D1944:F1944"/>
    <mergeCell ref="G1944:I1944"/>
    <mergeCell ref="J1944:L1944"/>
    <mergeCell ref="M1944:P1944"/>
    <mergeCell ref="Q1944:T1944"/>
    <mergeCell ref="B1945:C1945"/>
    <mergeCell ref="D1945:F1945"/>
    <mergeCell ref="G1945:I1945"/>
    <mergeCell ref="J1945:L1945"/>
    <mergeCell ref="M1945:P1945"/>
    <mergeCell ref="Q1945:T1945"/>
    <mergeCell ref="U1943:X1943"/>
    <mergeCell ref="U1944:X1944"/>
    <mergeCell ref="U1945:X1945"/>
    <mergeCell ref="A1946:A1947"/>
    <mergeCell ref="B1946:C1947"/>
    <mergeCell ref="D1946:F1946"/>
    <mergeCell ref="G1946:I1946"/>
    <mergeCell ref="J1946:L1946"/>
    <mergeCell ref="M1946:P1946"/>
    <mergeCell ref="Q1946:T1946"/>
    <mergeCell ref="U1946:X1946"/>
    <mergeCell ref="D1947:F1947"/>
    <mergeCell ref="G1947:I1947"/>
    <mergeCell ref="J1947:L1947"/>
    <mergeCell ref="M1947:P1947"/>
    <mergeCell ref="Q1947:T1947"/>
    <mergeCell ref="U1947:X1947"/>
    <mergeCell ref="B1948:C1948"/>
    <mergeCell ref="D1948:F1948"/>
    <mergeCell ref="G1948:I1948"/>
    <mergeCell ref="J1948:L1948"/>
    <mergeCell ref="M1948:P1948"/>
    <mergeCell ref="Q1948:T1948"/>
    <mergeCell ref="U1948:X1950"/>
    <mergeCell ref="B1949:C1949"/>
    <mergeCell ref="D1949:F1949"/>
    <mergeCell ref="G1949:I1949"/>
    <mergeCell ref="J1949:L1949"/>
    <mergeCell ref="M1949:P1949"/>
    <mergeCell ref="Q1949:T1949"/>
    <mergeCell ref="B1950:C1950"/>
    <mergeCell ref="D1950:F1950"/>
    <mergeCell ref="G1950:I1950"/>
    <mergeCell ref="J1950:L1950"/>
    <mergeCell ref="M1950:P1950"/>
    <mergeCell ref="Q1950:T1952"/>
    <mergeCell ref="B1951:C1951"/>
    <mergeCell ref="D1951:F1951"/>
    <mergeCell ref="G1951:I1951"/>
    <mergeCell ref="J1951:L1951"/>
    <mergeCell ref="M1951:P1951"/>
    <mergeCell ref="B1952:C1952"/>
    <mergeCell ref="U1951:X1951"/>
    <mergeCell ref="D1952:F1952"/>
    <mergeCell ref="G1952:I1952"/>
    <mergeCell ref="J1952:L1952"/>
    <mergeCell ref="M1952:P1952"/>
    <mergeCell ref="U1952:X1952"/>
    <mergeCell ref="B1937:C1937"/>
    <mergeCell ref="B1938:C1938"/>
    <mergeCell ref="D1938:F1938"/>
    <mergeCell ref="G1938:I1938"/>
    <mergeCell ref="J1938:L1938"/>
    <mergeCell ref="M1938:P1938"/>
    <mergeCell ref="Q1938:T1938"/>
    <mergeCell ref="V1938:X1938"/>
    <mergeCell ref="B1939:C1939"/>
    <mergeCell ref="D1939:F1939"/>
    <mergeCell ref="G1939:I1939"/>
    <mergeCell ref="J1939:L1939"/>
    <mergeCell ref="M1939:P1939"/>
    <mergeCell ref="Q1939:T1939"/>
    <mergeCell ref="B1940:C1940"/>
    <mergeCell ref="D1940:F1940"/>
    <mergeCell ref="G1940:I1940"/>
    <mergeCell ref="J1940:L1940"/>
    <mergeCell ref="M1940:P1940"/>
    <mergeCell ref="Q1940:T1940"/>
    <mergeCell ref="B1941:C1941"/>
    <mergeCell ref="D1941:F1941"/>
    <mergeCell ref="G1941:I1941"/>
    <mergeCell ref="J1941:L1941"/>
    <mergeCell ref="M1941:P1941"/>
    <mergeCell ref="Q1941:T1941"/>
    <mergeCell ref="B1942:C1942"/>
    <mergeCell ref="D1942:F1942"/>
    <mergeCell ref="G1942:I1942"/>
    <mergeCell ref="J1942:L1942"/>
    <mergeCell ref="M1942:P1942"/>
    <mergeCell ref="Q1942:T1942"/>
    <mergeCell ref="B1943:C1943"/>
    <mergeCell ref="D1943:F1943"/>
    <mergeCell ref="G1943:I1943"/>
    <mergeCell ref="J1943:L1943"/>
    <mergeCell ref="M1943:P1943"/>
    <mergeCell ref="Q1943:T1943"/>
    <mergeCell ref="B1921:X1921"/>
    <mergeCell ref="B1922:X1922"/>
    <mergeCell ref="B1923:C1923"/>
    <mergeCell ref="D1923:X1923"/>
    <mergeCell ref="B1924:C1924"/>
    <mergeCell ref="D1924:X1924"/>
    <mergeCell ref="B1925:C1925"/>
    <mergeCell ref="D1925:X1925"/>
    <mergeCell ref="B1926:C1926"/>
    <mergeCell ref="D1926:X1926"/>
    <mergeCell ref="B1927:C1927"/>
    <mergeCell ref="D1927:F1927"/>
    <mergeCell ref="G1927:I1927"/>
    <mergeCell ref="J1927:L1927"/>
    <mergeCell ref="M1927:P1927"/>
    <mergeCell ref="Q1927:T1927"/>
    <mergeCell ref="U1927:X1927"/>
    <mergeCell ref="D1928:F1928"/>
    <mergeCell ref="G1928:T1928"/>
    <mergeCell ref="U1928:X1928"/>
    <mergeCell ref="D1929:F1929"/>
    <mergeCell ref="G1929:I1929"/>
    <mergeCell ref="J1929:L1929"/>
    <mergeCell ref="M1929:P1929"/>
    <mergeCell ref="Q1929:Q1930"/>
    <mergeCell ref="R1929:U1929"/>
    <mergeCell ref="V1929:X1929"/>
    <mergeCell ref="B1931:C1931"/>
    <mergeCell ref="B1932:C1932"/>
    <mergeCell ref="B1933:C1933"/>
    <mergeCell ref="B1934:C1934"/>
    <mergeCell ref="B1935:C1935"/>
    <mergeCell ref="B1936:C1936"/>
    <mergeCell ref="B1912:C1912"/>
    <mergeCell ref="D1912:F1912"/>
    <mergeCell ref="G1912:I1912"/>
    <mergeCell ref="J1912:L1912"/>
    <mergeCell ref="M1912:P1912"/>
    <mergeCell ref="Q1912:T1912"/>
    <mergeCell ref="B1913:C1913"/>
    <mergeCell ref="D1913:F1913"/>
    <mergeCell ref="G1913:I1913"/>
    <mergeCell ref="J1913:L1913"/>
    <mergeCell ref="M1913:P1913"/>
    <mergeCell ref="Q1913:T1913"/>
    <mergeCell ref="U1911:X1911"/>
    <mergeCell ref="U1912:X1912"/>
    <mergeCell ref="U1913:X1913"/>
    <mergeCell ref="A1914:A1915"/>
    <mergeCell ref="B1914:C1915"/>
    <mergeCell ref="D1914:F1914"/>
    <mergeCell ref="G1914:I1914"/>
    <mergeCell ref="J1914:L1914"/>
    <mergeCell ref="M1914:P1914"/>
    <mergeCell ref="Q1914:T1914"/>
    <mergeCell ref="U1914:X1914"/>
    <mergeCell ref="D1915:F1915"/>
    <mergeCell ref="G1915:I1915"/>
    <mergeCell ref="J1915:L1915"/>
    <mergeCell ref="M1915:P1915"/>
    <mergeCell ref="Q1915:T1915"/>
    <mergeCell ref="U1915:X1915"/>
    <mergeCell ref="B1916:C1916"/>
    <mergeCell ref="D1916:F1916"/>
    <mergeCell ref="G1916:I1916"/>
    <mergeCell ref="J1916:L1916"/>
    <mergeCell ref="M1916:P1916"/>
    <mergeCell ref="Q1916:T1916"/>
    <mergeCell ref="U1916:X1918"/>
    <mergeCell ref="B1917:C1917"/>
    <mergeCell ref="D1917:F1917"/>
    <mergeCell ref="G1917:I1917"/>
    <mergeCell ref="J1917:L1917"/>
    <mergeCell ref="M1917:P1917"/>
    <mergeCell ref="Q1917:T1917"/>
    <mergeCell ref="B1918:C1918"/>
    <mergeCell ref="D1918:F1918"/>
    <mergeCell ref="G1918:I1918"/>
    <mergeCell ref="J1918:L1918"/>
    <mergeCell ref="M1918:P1918"/>
    <mergeCell ref="Q1918:T1920"/>
    <mergeCell ref="B1919:C1919"/>
    <mergeCell ref="D1919:F1919"/>
    <mergeCell ref="G1919:I1919"/>
    <mergeCell ref="J1919:L1919"/>
    <mergeCell ref="M1919:P1919"/>
    <mergeCell ref="B1920:C1920"/>
    <mergeCell ref="U1919:X1919"/>
    <mergeCell ref="D1920:F1920"/>
    <mergeCell ref="G1920:I1920"/>
    <mergeCell ref="J1920:L1920"/>
    <mergeCell ref="M1920:P1920"/>
    <mergeCell ref="U1920:X1920"/>
    <mergeCell ref="B1905:C1905"/>
    <mergeCell ref="B1906:C1906"/>
    <mergeCell ref="D1906:F1906"/>
    <mergeCell ref="G1906:I1906"/>
    <mergeCell ref="J1906:L1906"/>
    <mergeCell ref="M1906:P1906"/>
    <mergeCell ref="Q1906:T1906"/>
    <mergeCell ref="V1906:X1906"/>
    <mergeCell ref="B1907:C1907"/>
    <mergeCell ref="D1907:F1907"/>
    <mergeCell ref="G1907:I1907"/>
    <mergeCell ref="J1907:L1907"/>
    <mergeCell ref="M1907:P1907"/>
    <mergeCell ref="Q1907:T1907"/>
    <mergeCell ref="B1908:C1908"/>
    <mergeCell ref="D1908:F1908"/>
    <mergeCell ref="G1908:I1908"/>
    <mergeCell ref="J1908:L1908"/>
    <mergeCell ref="M1908:P1908"/>
    <mergeCell ref="Q1908:T1908"/>
    <mergeCell ref="B1909:C1909"/>
    <mergeCell ref="D1909:F1909"/>
    <mergeCell ref="G1909:I1909"/>
    <mergeCell ref="J1909:L1909"/>
    <mergeCell ref="M1909:P1909"/>
    <mergeCell ref="Q1909:T1909"/>
    <mergeCell ref="B1910:C1910"/>
    <mergeCell ref="D1910:F1910"/>
    <mergeCell ref="G1910:I1910"/>
    <mergeCell ref="J1910:L1910"/>
    <mergeCell ref="M1910:P1910"/>
    <mergeCell ref="Q1910:T1910"/>
    <mergeCell ref="B1911:C1911"/>
    <mergeCell ref="D1911:F1911"/>
    <mergeCell ref="G1911:I1911"/>
    <mergeCell ref="J1911:L1911"/>
    <mergeCell ref="M1911:P1911"/>
    <mergeCell ref="Q1911:T1911"/>
    <mergeCell ref="B1889:X1889"/>
    <mergeCell ref="B1890:X1890"/>
    <mergeCell ref="B1891:C1891"/>
    <mergeCell ref="D1891:X1891"/>
    <mergeCell ref="B1892:C1892"/>
    <mergeCell ref="D1892:X1892"/>
    <mergeCell ref="B1893:C1893"/>
    <mergeCell ref="D1893:X1893"/>
    <mergeCell ref="B1894:C1894"/>
    <mergeCell ref="D1894:X1894"/>
    <mergeCell ref="B1895:C1895"/>
    <mergeCell ref="D1895:F1895"/>
    <mergeCell ref="G1895:I1895"/>
    <mergeCell ref="J1895:L1895"/>
    <mergeCell ref="M1895:P1895"/>
    <mergeCell ref="Q1895:T1895"/>
    <mergeCell ref="U1895:X1895"/>
    <mergeCell ref="D1896:F1896"/>
    <mergeCell ref="G1896:T1896"/>
    <mergeCell ref="U1896:X1896"/>
    <mergeCell ref="D1897:F1897"/>
    <mergeCell ref="G1897:I1897"/>
    <mergeCell ref="J1897:L1897"/>
    <mergeCell ref="M1897:P1897"/>
    <mergeCell ref="Q1897:Q1898"/>
    <mergeCell ref="R1897:U1897"/>
    <mergeCell ref="V1897:X1897"/>
    <mergeCell ref="B1899:C1899"/>
    <mergeCell ref="B1900:C1900"/>
    <mergeCell ref="B1901:C1901"/>
    <mergeCell ref="B1902:C1902"/>
    <mergeCell ref="B1903:C1903"/>
    <mergeCell ref="B1904:C1904"/>
    <mergeCell ref="B1880:C1880"/>
    <mergeCell ref="D1880:F1880"/>
    <mergeCell ref="G1880:I1880"/>
    <mergeCell ref="J1880:L1880"/>
    <mergeCell ref="M1880:P1880"/>
    <mergeCell ref="Q1880:T1880"/>
    <mergeCell ref="B1881:C1881"/>
    <mergeCell ref="D1881:F1881"/>
    <mergeCell ref="G1881:I1881"/>
    <mergeCell ref="J1881:L1881"/>
    <mergeCell ref="M1881:P1881"/>
    <mergeCell ref="Q1881:T1881"/>
    <mergeCell ref="U1879:X1879"/>
    <mergeCell ref="U1880:X1880"/>
    <mergeCell ref="U1881:X1881"/>
    <mergeCell ref="A1882:A1883"/>
    <mergeCell ref="B1882:C1883"/>
    <mergeCell ref="D1882:F1882"/>
    <mergeCell ref="G1882:I1882"/>
    <mergeCell ref="J1882:L1882"/>
    <mergeCell ref="M1882:P1882"/>
    <mergeCell ref="Q1882:T1882"/>
    <mergeCell ref="U1882:X1882"/>
    <mergeCell ref="D1883:F1883"/>
    <mergeCell ref="G1883:I1883"/>
    <mergeCell ref="J1883:L1883"/>
    <mergeCell ref="M1883:P1883"/>
    <mergeCell ref="Q1883:T1883"/>
    <mergeCell ref="U1883:X1883"/>
    <mergeCell ref="B1884:C1884"/>
    <mergeCell ref="D1884:F1884"/>
    <mergeCell ref="G1884:I1884"/>
    <mergeCell ref="J1884:L1884"/>
    <mergeCell ref="M1884:P1884"/>
    <mergeCell ref="Q1884:T1884"/>
    <mergeCell ref="U1884:X1886"/>
    <mergeCell ref="B1885:C1885"/>
    <mergeCell ref="D1885:F1885"/>
    <mergeCell ref="G1885:I1885"/>
    <mergeCell ref="J1885:L1885"/>
    <mergeCell ref="M1885:P1885"/>
    <mergeCell ref="Q1885:T1885"/>
    <mergeCell ref="B1886:C1886"/>
    <mergeCell ref="D1886:F1886"/>
    <mergeCell ref="G1886:I1886"/>
    <mergeCell ref="J1886:L1886"/>
    <mergeCell ref="M1886:P1886"/>
    <mergeCell ref="Q1886:T1888"/>
    <mergeCell ref="B1887:C1887"/>
    <mergeCell ref="D1887:F1887"/>
    <mergeCell ref="G1887:I1887"/>
    <mergeCell ref="J1887:L1887"/>
    <mergeCell ref="M1887:P1887"/>
    <mergeCell ref="B1888:C1888"/>
    <mergeCell ref="U1887:X1887"/>
    <mergeCell ref="D1888:F1888"/>
    <mergeCell ref="G1888:I1888"/>
    <mergeCell ref="J1888:L1888"/>
    <mergeCell ref="M1888:P1888"/>
    <mergeCell ref="U1888:X1888"/>
    <mergeCell ref="B1873:C1873"/>
    <mergeCell ref="B1874:C1874"/>
    <mergeCell ref="D1874:F1874"/>
    <mergeCell ref="G1874:I1874"/>
    <mergeCell ref="J1874:L1874"/>
    <mergeCell ref="M1874:P1874"/>
    <mergeCell ref="Q1874:T1874"/>
    <mergeCell ref="V1874:X1874"/>
    <mergeCell ref="B1875:C1875"/>
    <mergeCell ref="D1875:F1875"/>
    <mergeCell ref="G1875:I1875"/>
    <mergeCell ref="J1875:L1875"/>
    <mergeCell ref="M1875:P1875"/>
    <mergeCell ref="Q1875:T1875"/>
    <mergeCell ref="B1876:C1876"/>
    <mergeCell ref="D1876:F1876"/>
    <mergeCell ref="G1876:I1876"/>
    <mergeCell ref="J1876:L1876"/>
    <mergeCell ref="M1876:P1876"/>
    <mergeCell ref="Q1876:T1876"/>
    <mergeCell ref="B1877:C1877"/>
    <mergeCell ref="D1877:F1877"/>
    <mergeCell ref="G1877:I1877"/>
    <mergeCell ref="J1877:L1877"/>
    <mergeCell ref="M1877:P1877"/>
    <mergeCell ref="Q1877:T1877"/>
    <mergeCell ref="B1878:C1878"/>
    <mergeCell ref="D1878:F1878"/>
    <mergeCell ref="G1878:I1878"/>
    <mergeCell ref="J1878:L1878"/>
    <mergeCell ref="M1878:P1878"/>
    <mergeCell ref="Q1878:T1878"/>
    <mergeCell ref="B1879:C1879"/>
    <mergeCell ref="D1879:F1879"/>
    <mergeCell ref="G1879:I1879"/>
    <mergeCell ref="J1879:L1879"/>
    <mergeCell ref="M1879:P1879"/>
    <mergeCell ref="Q1879:T1879"/>
    <mergeCell ref="B1857:X1857"/>
    <mergeCell ref="B1858:X1858"/>
    <mergeCell ref="B1859:C1859"/>
    <mergeCell ref="D1859:X1859"/>
    <mergeCell ref="B1860:C1860"/>
    <mergeCell ref="D1860:X1860"/>
    <mergeCell ref="B1861:C1861"/>
    <mergeCell ref="D1861:X1861"/>
    <mergeCell ref="B1862:C1862"/>
    <mergeCell ref="D1862:X1862"/>
    <mergeCell ref="B1863:C1863"/>
    <mergeCell ref="D1863:F1863"/>
    <mergeCell ref="G1863:I1863"/>
    <mergeCell ref="J1863:L1863"/>
    <mergeCell ref="M1863:P1863"/>
    <mergeCell ref="Q1863:T1863"/>
    <mergeCell ref="U1863:X1863"/>
    <mergeCell ref="D1864:F1864"/>
    <mergeCell ref="G1864:T1864"/>
    <mergeCell ref="U1864:X1864"/>
    <mergeCell ref="D1865:F1865"/>
    <mergeCell ref="G1865:I1865"/>
    <mergeCell ref="J1865:L1865"/>
    <mergeCell ref="M1865:P1865"/>
    <mergeCell ref="Q1865:Q1866"/>
    <mergeCell ref="R1865:U1865"/>
    <mergeCell ref="V1865:X1865"/>
    <mergeCell ref="B1867:C1867"/>
    <mergeCell ref="B1868:C1868"/>
    <mergeCell ref="B1869:C1869"/>
    <mergeCell ref="B1870:C1870"/>
    <mergeCell ref="B1871:C1871"/>
    <mergeCell ref="B1872:C1872"/>
    <mergeCell ref="B1848:C1848"/>
    <mergeCell ref="D1848:F1848"/>
    <mergeCell ref="G1848:I1848"/>
    <mergeCell ref="J1848:L1848"/>
    <mergeCell ref="M1848:P1848"/>
    <mergeCell ref="Q1848:T1848"/>
    <mergeCell ref="B1849:C1849"/>
    <mergeCell ref="D1849:F1849"/>
    <mergeCell ref="G1849:I1849"/>
    <mergeCell ref="J1849:L1849"/>
    <mergeCell ref="M1849:P1849"/>
    <mergeCell ref="Q1849:T1849"/>
    <mergeCell ref="U1847:X1847"/>
    <mergeCell ref="U1848:X1848"/>
    <mergeCell ref="U1849:X1849"/>
    <mergeCell ref="A1850:A1851"/>
    <mergeCell ref="B1850:C1851"/>
    <mergeCell ref="D1850:F1850"/>
    <mergeCell ref="G1850:I1850"/>
    <mergeCell ref="J1850:L1850"/>
    <mergeCell ref="M1850:P1850"/>
    <mergeCell ref="Q1850:T1850"/>
    <mergeCell ref="U1850:X1850"/>
    <mergeCell ref="D1851:F1851"/>
    <mergeCell ref="G1851:I1851"/>
    <mergeCell ref="J1851:L1851"/>
    <mergeCell ref="M1851:P1851"/>
    <mergeCell ref="Q1851:T1851"/>
    <mergeCell ref="U1851:X1851"/>
    <mergeCell ref="B1852:C1852"/>
    <mergeCell ref="D1852:F1852"/>
    <mergeCell ref="G1852:I1852"/>
    <mergeCell ref="J1852:L1852"/>
    <mergeCell ref="M1852:P1852"/>
    <mergeCell ref="Q1852:T1852"/>
    <mergeCell ref="U1852:X1854"/>
    <mergeCell ref="B1853:C1853"/>
    <mergeCell ref="D1853:F1853"/>
    <mergeCell ref="G1853:I1853"/>
    <mergeCell ref="J1853:L1853"/>
    <mergeCell ref="M1853:P1853"/>
    <mergeCell ref="Q1853:T1853"/>
    <mergeCell ref="B1854:C1854"/>
    <mergeCell ref="D1854:F1854"/>
    <mergeCell ref="G1854:I1854"/>
    <mergeCell ref="J1854:L1854"/>
    <mergeCell ref="M1854:P1854"/>
    <mergeCell ref="Q1854:T1856"/>
    <mergeCell ref="B1855:C1855"/>
    <mergeCell ref="D1855:F1855"/>
    <mergeCell ref="G1855:I1855"/>
    <mergeCell ref="J1855:L1855"/>
    <mergeCell ref="M1855:P1855"/>
    <mergeCell ref="B1856:C1856"/>
    <mergeCell ref="U1855:X1855"/>
    <mergeCell ref="D1856:F1856"/>
    <mergeCell ref="G1856:I1856"/>
    <mergeCell ref="J1856:L1856"/>
    <mergeCell ref="M1856:P1856"/>
    <mergeCell ref="U1856:X1856"/>
    <mergeCell ref="B1841:C1841"/>
    <mergeCell ref="B1842:C1842"/>
    <mergeCell ref="D1842:F1842"/>
    <mergeCell ref="G1842:I1842"/>
    <mergeCell ref="J1842:L1842"/>
    <mergeCell ref="M1842:P1842"/>
    <mergeCell ref="Q1842:T1842"/>
    <mergeCell ref="V1842:X1842"/>
    <mergeCell ref="B1843:C1843"/>
    <mergeCell ref="D1843:F1843"/>
    <mergeCell ref="G1843:I1843"/>
    <mergeCell ref="J1843:L1843"/>
    <mergeCell ref="M1843:P1843"/>
    <mergeCell ref="Q1843:T1843"/>
    <mergeCell ref="B1844:C1844"/>
    <mergeCell ref="D1844:F1844"/>
    <mergeCell ref="G1844:I1844"/>
    <mergeCell ref="J1844:L1844"/>
    <mergeCell ref="M1844:P1844"/>
    <mergeCell ref="Q1844:T1844"/>
    <mergeCell ref="B1845:C1845"/>
    <mergeCell ref="D1845:F1845"/>
    <mergeCell ref="G1845:I1845"/>
    <mergeCell ref="J1845:L1845"/>
    <mergeCell ref="M1845:P1845"/>
    <mergeCell ref="Q1845:T1845"/>
    <mergeCell ref="B1846:C1846"/>
    <mergeCell ref="D1846:F1846"/>
    <mergeCell ref="G1846:I1846"/>
    <mergeCell ref="J1846:L1846"/>
    <mergeCell ref="M1846:P1846"/>
    <mergeCell ref="Q1846:T1846"/>
    <mergeCell ref="B1847:C1847"/>
    <mergeCell ref="D1847:F1847"/>
    <mergeCell ref="G1847:I1847"/>
    <mergeCell ref="J1847:L1847"/>
    <mergeCell ref="M1847:P1847"/>
    <mergeCell ref="Q1847:T1847"/>
    <mergeCell ref="B1825:X1825"/>
    <mergeCell ref="B1826:X1826"/>
    <mergeCell ref="B1827:C1827"/>
    <mergeCell ref="D1827:X1827"/>
    <mergeCell ref="B1828:C1828"/>
    <mergeCell ref="D1828:X1828"/>
    <mergeCell ref="B1829:C1829"/>
    <mergeCell ref="D1829:X1829"/>
    <mergeCell ref="B1830:C1830"/>
    <mergeCell ref="D1830:X1830"/>
    <mergeCell ref="B1831:C1831"/>
    <mergeCell ref="D1831:F1831"/>
    <mergeCell ref="G1831:I1831"/>
    <mergeCell ref="J1831:L1831"/>
    <mergeCell ref="M1831:P1831"/>
    <mergeCell ref="Q1831:T1831"/>
    <mergeCell ref="U1831:X1831"/>
    <mergeCell ref="D1832:F1832"/>
    <mergeCell ref="G1832:T1832"/>
    <mergeCell ref="U1832:X1832"/>
    <mergeCell ref="D1833:F1833"/>
    <mergeCell ref="G1833:I1833"/>
    <mergeCell ref="J1833:L1833"/>
    <mergeCell ref="M1833:P1833"/>
    <mergeCell ref="Q1833:Q1834"/>
    <mergeCell ref="R1833:U1833"/>
    <mergeCell ref="V1833:X1833"/>
    <mergeCell ref="B1835:C1835"/>
    <mergeCell ref="B1836:C1836"/>
    <mergeCell ref="B1837:C1837"/>
    <mergeCell ref="B1838:C1838"/>
    <mergeCell ref="B1839:C1839"/>
    <mergeCell ref="B1840:C1840"/>
    <mergeCell ref="B1816:C1816"/>
    <mergeCell ref="D1816:F1816"/>
    <mergeCell ref="G1816:I1816"/>
    <mergeCell ref="J1816:L1816"/>
    <mergeCell ref="M1816:P1816"/>
    <mergeCell ref="Q1816:T1816"/>
    <mergeCell ref="B1817:C1817"/>
    <mergeCell ref="D1817:F1817"/>
    <mergeCell ref="G1817:I1817"/>
    <mergeCell ref="J1817:L1817"/>
    <mergeCell ref="M1817:P1817"/>
    <mergeCell ref="Q1817:T1817"/>
    <mergeCell ref="U1815:X1815"/>
    <mergeCell ref="U1816:X1816"/>
    <mergeCell ref="U1817:X1817"/>
    <mergeCell ref="A1818:A1819"/>
    <mergeCell ref="B1818:C1819"/>
    <mergeCell ref="D1818:F1818"/>
    <mergeCell ref="G1818:I1818"/>
    <mergeCell ref="J1818:L1818"/>
    <mergeCell ref="M1818:P1818"/>
    <mergeCell ref="Q1818:T1818"/>
    <mergeCell ref="U1818:X1818"/>
    <mergeCell ref="D1819:F1819"/>
    <mergeCell ref="G1819:I1819"/>
    <mergeCell ref="J1819:L1819"/>
    <mergeCell ref="M1819:P1819"/>
    <mergeCell ref="Q1819:T1819"/>
    <mergeCell ref="U1819:X1819"/>
    <mergeCell ref="B1820:C1820"/>
    <mergeCell ref="D1820:F1820"/>
    <mergeCell ref="G1820:I1820"/>
    <mergeCell ref="J1820:L1820"/>
    <mergeCell ref="M1820:P1820"/>
    <mergeCell ref="Q1820:T1820"/>
    <mergeCell ref="U1820:X1822"/>
    <mergeCell ref="B1821:C1821"/>
    <mergeCell ref="D1821:F1821"/>
    <mergeCell ref="G1821:I1821"/>
    <mergeCell ref="J1821:L1821"/>
    <mergeCell ref="M1821:P1821"/>
    <mergeCell ref="Q1821:T1821"/>
    <mergeCell ref="B1822:C1822"/>
    <mergeCell ref="D1822:F1822"/>
    <mergeCell ref="G1822:I1822"/>
    <mergeCell ref="J1822:L1822"/>
    <mergeCell ref="M1822:P1822"/>
    <mergeCell ref="Q1822:T1824"/>
    <mergeCell ref="B1823:C1823"/>
    <mergeCell ref="D1823:F1823"/>
    <mergeCell ref="G1823:I1823"/>
    <mergeCell ref="J1823:L1823"/>
    <mergeCell ref="M1823:P1823"/>
    <mergeCell ref="B1824:C1824"/>
    <mergeCell ref="U1823:X1823"/>
    <mergeCell ref="D1824:F1824"/>
    <mergeCell ref="G1824:I1824"/>
    <mergeCell ref="J1824:L1824"/>
    <mergeCell ref="M1824:P1824"/>
    <mergeCell ref="U1824:X1824"/>
    <mergeCell ref="B1809:C1809"/>
    <mergeCell ref="B1810:C1810"/>
    <mergeCell ref="D1810:F1810"/>
    <mergeCell ref="G1810:I1810"/>
    <mergeCell ref="J1810:L1810"/>
    <mergeCell ref="M1810:P1810"/>
    <mergeCell ref="Q1810:T1810"/>
    <mergeCell ref="V1810:X1810"/>
    <mergeCell ref="B1811:C1811"/>
    <mergeCell ref="D1811:F1811"/>
    <mergeCell ref="G1811:I1811"/>
    <mergeCell ref="J1811:L1811"/>
    <mergeCell ref="M1811:P1811"/>
    <mergeCell ref="Q1811:T1811"/>
    <mergeCell ref="B1812:C1812"/>
    <mergeCell ref="D1812:F1812"/>
    <mergeCell ref="G1812:I1812"/>
    <mergeCell ref="J1812:L1812"/>
    <mergeCell ref="M1812:P1812"/>
    <mergeCell ref="Q1812:T1812"/>
    <mergeCell ref="B1813:C1813"/>
    <mergeCell ref="D1813:F1813"/>
    <mergeCell ref="G1813:I1813"/>
    <mergeCell ref="J1813:L1813"/>
    <mergeCell ref="M1813:P1813"/>
    <mergeCell ref="Q1813:T1813"/>
    <mergeCell ref="B1814:C1814"/>
    <mergeCell ref="D1814:F1814"/>
    <mergeCell ref="G1814:I1814"/>
    <mergeCell ref="J1814:L1814"/>
    <mergeCell ref="M1814:P1814"/>
    <mergeCell ref="Q1814:T1814"/>
    <mergeCell ref="B1815:C1815"/>
    <mergeCell ref="D1815:F1815"/>
    <mergeCell ref="G1815:I1815"/>
    <mergeCell ref="J1815:L1815"/>
    <mergeCell ref="M1815:P1815"/>
    <mergeCell ref="Q1815:T1815"/>
    <mergeCell ref="B1793:X1793"/>
    <mergeCell ref="B1794:X1794"/>
    <mergeCell ref="B1795:C1795"/>
    <mergeCell ref="D1795:X1795"/>
    <mergeCell ref="B1796:C1796"/>
    <mergeCell ref="D1796:X1796"/>
    <mergeCell ref="B1797:C1797"/>
    <mergeCell ref="D1797:X1797"/>
    <mergeCell ref="B1798:C1798"/>
    <mergeCell ref="D1798:X1798"/>
    <mergeCell ref="B1799:C1799"/>
    <mergeCell ref="D1799:F1799"/>
    <mergeCell ref="G1799:I1799"/>
    <mergeCell ref="J1799:L1799"/>
    <mergeCell ref="M1799:P1799"/>
    <mergeCell ref="Q1799:T1799"/>
    <mergeCell ref="U1799:X1799"/>
    <mergeCell ref="D1800:F1800"/>
    <mergeCell ref="G1800:T1800"/>
    <mergeCell ref="U1800:X1800"/>
    <mergeCell ref="D1801:F1801"/>
    <mergeCell ref="G1801:I1801"/>
    <mergeCell ref="J1801:L1801"/>
    <mergeCell ref="M1801:P1801"/>
    <mergeCell ref="Q1801:Q1802"/>
    <mergeCell ref="R1801:U1801"/>
    <mergeCell ref="V1801:X1801"/>
    <mergeCell ref="B1803:C1803"/>
    <mergeCell ref="B1804:C1804"/>
    <mergeCell ref="B1805:C1805"/>
    <mergeCell ref="B1806:C1806"/>
    <mergeCell ref="B1807:C1807"/>
    <mergeCell ref="B1808:C1808"/>
    <mergeCell ref="B1784:C1784"/>
    <mergeCell ref="D1784:F1784"/>
    <mergeCell ref="G1784:I1784"/>
    <mergeCell ref="J1784:L1784"/>
    <mergeCell ref="M1784:P1784"/>
    <mergeCell ref="Q1784:T1784"/>
    <mergeCell ref="B1785:C1785"/>
    <mergeCell ref="D1785:F1785"/>
    <mergeCell ref="G1785:I1785"/>
    <mergeCell ref="J1785:L1785"/>
    <mergeCell ref="M1785:P1785"/>
    <mergeCell ref="Q1785:T1785"/>
    <mergeCell ref="U1783:X1783"/>
    <mergeCell ref="U1784:X1784"/>
    <mergeCell ref="U1785:X1785"/>
    <mergeCell ref="A1786:A1787"/>
    <mergeCell ref="B1786:C1787"/>
    <mergeCell ref="D1786:F1786"/>
    <mergeCell ref="G1786:I1786"/>
    <mergeCell ref="J1786:L1786"/>
    <mergeCell ref="M1786:P1786"/>
    <mergeCell ref="Q1786:T1786"/>
    <mergeCell ref="U1786:X1786"/>
    <mergeCell ref="D1787:F1787"/>
    <mergeCell ref="G1787:I1787"/>
    <mergeCell ref="J1787:L1787"/>
    <mergeCell ref="M1787:P1787"/>
    <mergeCell ref="Q1787:T1787"/>
    <mergeCell ref="U1787:X1787"/>
    <mergeCell ref="B1788:C1788"/>
    <mergeCell ref="D1788:F1788"/>
    <mergeCell ref="G1788:I1788"/>
    <mergeCell ref="J1788:L1788"/>
    <mergeCell ref="M1788:P1788"/>
    <mergeCell ref="Q1788:T1788"/>
    <mergeCell ref="U1788:X1790"/>
    <mergeCell ref="B1789:C1789"/>
    <mergeCell ref="D1789:F1789"/>
    <mergeCell ref="G1789:I1789"/>
    <mergeCell ref="J1789:L1789"/>
    <mergeCell ref="M1789:P1789"/>
    <mergeCell ref="Q1789:T1789"/>
    <mergeCell ref="B1790:C1790"/>
    <mergeCell ref="D1790:F1790"/>
    <mergeCell ref="G1790:I1790"/>
    <mergeCell ref="J1790:L1790"/>
    <mergeCell ref="M1790:P1790"/>
    <mergeCell ref="Q1790:T1792"/>
    <mergeCell ref="B1791:C1791"/>
    <mergeCell ref="D1791:F1791"/>
    <mergeCell ref="G1791:I1791"/>
    <mergeCell ref="J1791:L1791"/>
    <mergeCell ref="M1791:P1791"/>
    <mergeCell ref="B1792:C1792"/>
    <mergeCell ref="U1791:X1791"/>
    <mergeCell ref="D1792:F1792"/>
    <mergeCell ref="G1792:I1792"/>
    <mergeCell ref="J1792:L1792"/>
    <mergeCell ref="M1792:P1792"/>
    <mergeCell ref="U1792:X1792"/>
    <mergeCell ref="B1777:C1777"/>
    <mergeCell ref="B1778:C1778"/>
    <mergeCell ref="D1778:F1778"/>
    <mergeCell ref="G1778:I1778"/>
    <mergeCell ref="J1778:L1778"/>
    <mergeCell ref="M1778:P1778"/>
    <mergeCell ref="Q1778:T1778"/>
    <mergeCell ref="V1778:X1778"/>
    <mergeCell ref="B1779:C1779"/>
    <mergeCell ref="D1779:F1779"/>
    <mergeCell ref="G1779:I1779"/>
    <mergeCell ref="J1779:L1779"/>
    <mergeCell ref="M1779:P1779"/>
    <mergeCell ref="Q1779:T1779"/>
    <mergeCell ref="B1780:C1780"/>
    <mergeCell ref="D1780:F1780"/>
    <mergeCell ref="G1780:I1780"/>
    <mergeCell ref="J1780:L1780"/>
    <mergeCell ref="M1780:P1780"/>
    <mergeCell ref="Q1780:T1780"/>
    <mergeCell ref="B1781:C1781"/>
    <mergeCell ref="D1781:F1781"/>
    <mergeCell ref="G1781:I1781"/>
    <mergeCell ref="J1781:L1781"/>
    <mergeCell ref="M1781:P1781"/>
    <mergeCell ref="Q1781:T1781"/>
    <mergeCell ref="B1782:C1782"/>
    <mergeCell ref="D1782:F1782"/>
    <mergeCell ref="G1782:I1782"/>
    <mergeCell ref="J1782:L1782"/>
    <mergeCell ref="M1782:P1782"/>
    <mergeCell ref="Q1782:T1782"/>
    <mergeCell ref="B1783:C1783"/>
    <mergeCell ref="D1783:F1783"/>
    <mergeCell ref="G1783:I1783"/>
    <mergeCell ref="J1783:L1783"/>
    <mergeCell ref="M1783:P1783"/>
    <mergeCell ref="Q1783:T1783"/>
    <mergeCell ref="B1761:X1761"/>
    <mergeCell ref="B1762:X1762"/>
    <mergeCell ref="B1763:C1763"/>
    <mergeCell ref="D1763:X1763"/>
    <mergeCell ref="B1764:C1764"/>
    <mergeCell ref="D1764:X1764"/>
    <mergeCell ref="B1765:C1765"/>
    <mergeCell ref="D1765:X1765"/>
    <mergeCell ref="B1766:C1766"/>
    <mergeCell ref="D1766:X1766"/>
    <mergeCell ref="B1767:C1767"/>
    <mergeCell ref="D1767:F1767"/>
    <mergeCell ref="G1767:I1767"/>
    <mergeCell ref="J1767:L1767"/>
    <mergeCell ref="M1767:P1767"/>
    <mergeCell ref="Q1767:T1767"/>
    <mergeCell ref="U1767:X1767"/>
    <mergeCell ref="D1768:F1768"/>
    <mergeCell ref="G1768:T1768"/>
    <mergeCell ref="U1768:X1768"/>
    <mergeCell ref="D1769:F1769"/>
    <mergeCell ref="G1769:I1769"/>
    <mergeCell ref="J1769:L1769"/>
    <mergeCell ref="M1769:P1769"/>
    <mergeCell ref="Q1769:Q1770"/>
    <mergeCell ref="R1769:U1769"/>
    <mergeCell ref="V1769:X1769"/>
    <mergeCell ref="B1771:C1771"/>
    <mergeCell ref="B1772:C1772"/>
    <mergeCell ref="B1773:C1773"/>
    <mergeCell ref="B1774:C1774"/>
    <mergeCell ref="B1775:C1775"/>
    <mergeCell ref="B1776:C1776"/>
    <mergeCell ref="B1752:C1752"/>
    <mergeCell ref="D1752:F1752"/>
    <mergeCell ref="G1752:I1752"/>
    <mergeCell ref="J1752:L1752"/>
    <mergeCell ref="M1752:P1752"/>
    <mergeCell ref="Q1752:T1752"/>
    <mergeCell ref="B1753:C1753"/>
    <mergeCell ref="D1753:F1753"/>
    <mergeCell ref="G1753:I1753"/>
    <mergeCell ref="J1753:L1753"/>
    <mergeCell ref="M1753:P1753"/>
    <mergeCell ref="Q1753:T1753"/>
    <mergeCell ref="U1751:X1751"/>
    <mergeCell ref="U1752:X1752"/>
    <mergeCell ref="U1753:X1753"/>
    <mergeCell ref="A1754:A1755"/>
    <mergeCell ref="B1754:C1755"/>
    <mergeCell ref="D1754:F1754"/>
    <mergeCell ref="G1754:I1754"/>
    <mergeCell ref="J1754:L1754"/>
    <mergeCell ref="M1754:P1754"/>
    <mergeCell ref="Q1754:T1754"/>
    <mergeCell ref="U1754:X1754"/>
    <mergeCell ref="D1755:F1755"/>
    <mergeCell ref="G1755:I1755"/>
    <mergeCell ref="J1755:L1755"/>
    <mergeCell ref="M1755:P1755"/>
    <mergeCell ref="Q1755:T1755"/>
    <mergeCell ref="U1755:X1755"/>
    <mergeCell ref="B1756:C1756"/>
    <mergeCell ref="D1756:F1756"/>
    <mergeCell ref="G1756:I1756"/>
    <mergeCell ref="J1756:L1756"/>
    <mergeCell ref="M1756:P1756"/>
    <mergeCell ref="Q1756:T1756"/>
    <mergeCell ref="U1756:X1758"/>
    <mergeCell ref="B1757:C1757"/>
    <mergeCell ref="D1757:F1757"/>
    <mergeCell ref="G1757:I1757"/>
    <mergeCell ref="J1757:L1757"/>
    <mergeCell ref="M1757:P1757"/>
    <mergeCell ref="Q1757:T1757"/>
    <mergeCell ref="B1758:C1758"/>
    <mergeCell ref="D1758:F1758"/>
    <mergeCell ref="G1758:I1758"/>
    <mergeCell ref="J1758:L1758"/>
    <mergeCell ref="M1758:P1758"/>
    <mergeCell ref="Q1758:T1760"/>
    <mergeCell ref="B1759:C1759"/>
    <mergeCell ref="D1759:F1759"/>
    <mergeCell ref="G1759:I1759"/>
    <mergeCell ref="J1759:L1759"/>
    <mergeCell ref="M1759:P1759"/>
    <mergeCell ref="B1760:C1760"/>
    <mergeCell ref="U1759:X1759"/>
    <mergeCell ref="D1760:F1760"/>
    <mergeCell ref="G1760:I1760"/>
    <mergeCell ref="J1760:L1760"/>
    <mergeCell ref="M1760:P1760"/>
    <mergeCell ref="U1760:X1760"/>
    <mergeCell ref="B1745:C1745"/>
    <mergeCell ref="B1746:C1746"/>
    <mergeCell ref="D1746:F1746"/>
    <mergeCell ref="G1746:I1746"/>
    <mergeCell ref="J1746:L1746"/>
    <mergeCell ref="M1746:P1746"/>
    <mergeCell ref="Q1746:T1746"/>
    <mergeCell ref="V1746:X1746"/>
    <mergeCell ref="B1747:C1747"/>
    <mergeCell ref="D1747:F1747"/>
    <mergeCell ref="G1747:I1747"/>
    <mergeCell ref="J1747:L1747"/>
    <mergeCell ref="M1747:P1747"/>
    <mergeCell ref="Q1747:T1747"/>
    <mergeCell ref="B1748:C1748"/>
    <mergeCell ref="D1748:F1748"/>
    <mergeCell ref="G1748:I1748"/>
    <mergeCell ref="J1748:L1748"/>
    <mergeCell ref="M1748:P1748"/>
    <mergeCell ref="Q1748:T1748"/>
    <mergeCell ref="B1749:C1749"/>
    <mergeCell ref="D1749:F1749"/>
    <mergeCell ref="G1749:I1749"/>
    <mergeCell ref="J1749:L1749"/>
    <mergeCell ref="M1749:P1749"/>
    <mergeCell ref="Q1749:T1749"/>
    <mergeCell ref="B1750:C1750"/>
    <mergeCell ref="D1750:F1750"/>
    <mergeCell ref="G1750:I1750"/>
    <mergeCell ref="J1750:L1750"/>
    <mergeCell ref="M1750:P1750"/>
    <mergeCell ref="Q1750:T1750"/>
    <mergeCell ref="B1751:C1751"/>
    <mergeCell ref="D1751:F1751"/>
    <mergeCell ref="G1751:I1751"/>
    <mergeCell ref="J1751:L1751"/>
    <mergeCell ref="M1751:P1751"/>
    <mergeCell ref="Q1751:T1751"/>
    <mergeCell ref="B1729:X1729"/>
    <mergeCell ref="B1730:X1730"/>
    <mergeCell ref="B1731:C1731"/>
    <mergeCell ref="D1731:X1731"/>
    <mergeCell ref="B1732:C1732"/>
    <mergeCell ref="D1732:X1732"/>
    <mergeCell ref="B1733:C1733"/>
    <mergeCell ref="D1733:X1733"/>
    <mergeCell ref="B1734:C1734"/>
    <mergeCell ref="D1734:X1734"/>
    <mergeCell ref="B1735:C1735"/>
    <mergeCell ref="D1735:F1735"/>
    <mergeCell ref="G1735:I1735"/>
    <mergeCell ref="J1735:L1735"/>
    <mergeCell ref="M1735:P1735"/>
    <mergeCell ref="Q1735:T1735"/>
    <mergeCell ref="U1735:X1735"/>
    <mergeCell ref="D1736:F1736"/>
    <mergeCell ref="G1736:T1736"/>
    <mergeCell ref="U1736:X1736"/>
    <mergeCell ref="D1737:F1737"/>
    <mergeCell ref="G1737:I1737"/>
    <mergeCell ref="J1737:L1737"/>
    <mergeCell ref="M1737:P1737"/>
    <mergeCell ref="Q1737:Q1738"/>
    <mergeCell ref="R1737:U1737"/>
    <mergeCell ref="V1737:X1737"/>
    <mergeCell ref="B1739:C1739"/>
    <mergeCell ref="B1740:C1740"/>
    <mergeCell ref="B1741:C1741"/>
    <mergeCell ref="B1742:C1742"/>
    <mergeCell ref="B1743:C1743"/>
    <mergeCell ref="B1744:C1744"/>
    <mergeCell ref="B1720:C1720"/>
    <mergeCell ref="D1720:F1720"/>
    <mergeCell ref="G1720:I1720"/>
    <mergeCell ref="J1720:L1720"/>
    <mergeCell ref="M1720:P1720"/>
    <mergeCell ref="Q1720:T1720"/>
    <mergeCell ref="B1721:C1721"/>
    <mergeCell ref="D1721:F1721"/>
    <mergeCell ref="G1721:I1721"/>
    <mergeCell ref="J1721:L1721"/>
    <mergeCell ref="M1721:P1721"/>
    <mergeCell ref="Q1721:T1721"/>
    <mergeCell ref="U1719:X1719"/>
    <mergeCell ref="U1720:X1720"/>
    <mergeCell ref="U1721:X1721"/>
    <mergeCell ref="A1722:A1723"/>
    <mergeCell ref="B1722:C1723"/>
    <mergeCell ref="D1722:F1722"/>
    <mergeCell ref="G1722:I1722"/>
    <mergeCell ref="J1722:L1722"/>
    <mergeCell ref="M1722:P1722"/>
    <mergeCell ref="Q1722:T1722"/>
    <mergeCell ref="U1722:X1722"/>
    <mergeCell ref="D1723:F1723"/>
    <mergeCell ref="G1723:I1723"/>
    <mergeCell ref="J1723:L1723"/>
    <mergeCell ref="M1723:P1723"/>
    <mergeCell ref="Q1723:T1723"/>
    <mergeCell ref="U1723:X1723"/>
    <mergeCell ref="B1724:C1724"/>
    <mergeCell ref="D1724:F1724"/>
    <mergeCell ref="G1724:I1724"/>
    <mergeCell ref="J1724:L1724"/>
    <mergeCell ref="M1724:P1724"/>
    <mergeCell ref="Q1724:T1724"/>
    <mergeCell ref="U1724:X1726"/>
    <mergeCell ref="B1725:C1725"/>
    <mergeCell ref="D1725:F1725"/>
    <mergeCell ref="G1725:I1725"/>
    <mergeCell ref="J1725:L1725"/>
    <mergeCell ref="M1725:P1725"/>
    <mergeCell ref="Q1725:T1725"/>
    <mergeCell ref="B1726:C1726"/>
    <mergeCell ref="D1726:F1726"/>
    <mergeCell ref="G1726:I1726"/>
    <mergeCell ref="J1726:L1726"/>
    <mergeCell ref="M1726:P1726"/>
    <mergeCell ref="Q1726:T1728"/>
    <mergeCell ref="B1727:C1727"/>
    <mergeCell ref="D1727:F1727"/>
    <mergeCell ref="G1727:I1727"/>
    <mergeCell ref="J1727:L1727"/>
    <mergeCell ref="M1727:P1727"/>
    <mergeCell ref="B1728:C1728"/>
    <mergeCell ref="U1727:X1727"/>
    <mergeCell ref="D1728:F1728"/>
    <mergeCell ref="G1728:I1728"/>
    <mergeCell ref="J1728:L1728"/>
    <mergeCell ref="M1728:P1728"/>
    <mergeCell ref="U1728:X1728"/>
    <mergeCell ref="B1713:C1713"/>
    <mergeCell ref="B1714:C1714"/>
    <mergeCell ref="D1714:F1714"/>
    <mergeCell ref="G1714:I1714"/>
    <mergeCell ref="J1714:L1714"/>
    <mergeCell ref="M1714:P1714"/>
    <mergeCell ref="Q1714:T1714"/>
    <mergeCell ref="V1714:X1714"/>
    <mergeCell ref="B1715:C1715"/>
    <mergeCell ref="D1715:F1715"/>
    <mergeCell ref="G1715:I1715"/>
    <mergeCell ref="J1715:L1715"/>
    <mergeCell ref="M1715:P1715"/>
    <mergeCell ref="Q1715:T1715"/>
    <mergeCell ref="B1716:C1716"/>
    <mergeCell ref="D1716:F1716"/>
    <mergeCell ref="G1716:I1716"/>
    <mergeCell ref="J1716:L1716"/>
    <mergeCell ref="M1716:P1716"/>
    <mergeCell ref="Q1716:T1716"/>
    <mergeCell ref="B1717:C1717"/>
    <mergeCell ref="D1717:F1717"/>
    <mergeCell ref="G1717:I1717"/>
    <mergeCell ref="J1717:L1717"/>
    <mergeCell ref="M1717:P1717"/>
    <mergeCell ref="Q1717:T1717"/>
    <mergeCell ref="B1718:C1718"/>
    <mergeCell ref="D1718:F1718"/>
    <mergeCell ref="G1718:I1718"/>
    <mergeCell ref="J1718:L1718"/>
    <mergeCell ref="M1718:P1718"/>
    <mergeCell ref="Q1718:T1718"/>
    <mergeCell ref="B1719:C1719"/>
    <mergeCell ref="D1719:F1719"/>
    <mergeCell ref="G1719:I1719"/>
    <mergeCell ref="J1719:L1719"/>
    <mergeCell ref="M1719:P1719"/>
    <mergeCell ref="Q1719:T1719"/>
    <mergeCell ref="B1697:X1697"/>
    <mergeCell ref="B1698:X1698"/>
    <mergeCell ref="B1699:C1699"/>
    <mergeCell ref="D1699:X1699"/>
    <mergeCell ref="B1700:C1700"/>
    <mergeCell ref="D1700:X1700"/>
    <mergeCell ref="B1701:C1701"/>
    <mergeCell ref="D1701:X1701"/>
    <mergeCell ref="B1702:C1702"/>
    <mergeCell ref="D1702:X1702"/>
    <mergeCell ref="B1703:C1703"/>
    <mergeCell ref="D1703:F1703"/>
    <mergeCell ref="G1703:I1703"/>
    <mergeCell ref="J1703:L1703"/>
    <mergeCell ref="M1703:P1703"/>
    <mergeCell ref="Q1703:T1703"/>
    <mergeCell ref="U1703:X1703"/>
    <mergeCell ref="D1704:F1704"/>
    <mergeCell ref="G1704:T1704"/>
    <mergeCell ref="U1704:X1704"/>
    <mergeCell ref="D1705:F1705"/>
    <mergeCell ref="G1705:I1705"/>
    <mergeCell ref="J1705:L1705"/>
    <mergeCell ref="M1705:P1705"/>
    <mergeCell ref="Q1705:Q1706"/>
    <mergeCell ref="R1705:U1705"/>
    <mergeCell ref="V1705:X1705"/>
    <mergeCell ref="B1707:C1707"/>
    <mergeCell ref="B1708:C1708"/>
    <mergeCell ref="B1709:C1709"/>
    <mergeCell ref="B1710:C1710"/>
    <mergeCell ref="B1711:C1711"/>
    <mergeCell ref="B1712:C1712"/>
    <mergeCell ref="B1688:C1688"/>
    <mergeCell ref="D1688:F1688"/>
    <mergeCell ref="G1688:I1688"/>
    <mergeCell ref="J1688:L1688"/>
    <mergeCell ref="M1688:P1688"/>
    <mergeCell ref="Q1688:T1688"/>
    <mergeCell ref="B1689:C1689"/>
    <mergeCell ref="D1689:F1689"/>
    <mergeCell ref="G1689:I1689"/>
    <mergeCell ref="J1689:L1689"/>
    <mergeCell ref="M1689:P1689"/>
    <mergeCell ref="Q1689:T1689"/>
    <mergeCell ref="U1687:X1687"/>
    <mergeCell ref="U1688:X1688"/>
    <mergeCell ref="U1689:X1689"/>
    <mergeCell ref="A1690:A1691"/>
    <mergeCell ref="B1690:C1691"/>
    <mergeCell ref="D1690:F1690"/>
    <mergeCell ref="G1690:I1690"/>
    <mergeCell ref="J1690:L1690"/>
    <mergeCell ref="M1690:P1690"/>
    <mergeCell ref="Q1690:T1690"/>
    <mergeCell ref="U1690:X1690"/>
    <mergeCell ref="D1691:F1691"/>
    <mergeCell ref="G1691:I1691"/>
    <mergeCell ref="J1691:L1691"/>
    <mergeCell ref="M1691:P1691"/>
    <mergeCell ref="Q1691:T1691"/>
    <mergeCell ref="U1691:X1691"/>
    <mergeCell ref="B1692:C1692"/>
    <mergeCell ref="D1692:F1692"/>
    <mergeCell ref="G1692:I1692"/>
    <mergeCell ref="J1692:L1692"/>
    <mergeCell ref="M1692:P1692"/>
    <mergeCell ref="Q1692:T1692"/>
    <mergeCell ref="U1692:X1694"/>
    <mergeCell ref="B1693:C1693"/>
    <mergeCell ref="D1693:F1693"/>
    <mergeCell ref="G1693:I1693"/>
    <mergeCell ref="J1693:L1693"/>
    <mergeCell ref="M1693:P1693"/>
    <mergeCell ref="Q1693:T1693"/>
    <mergeCell ref="B1694:C1694"/>
    <mergeCell ref="D1694:F1694"/>
    <mergeCell ref="G1694:I1694"/>
    <mergeCell ref="J1694:L1694"/>
    <mergeCell ref="M1694:P1694"/>
    <mergeCell ref="Q1694:T1696"/>
    <mergeCell ref="B1695:C1695"/>
    <mergeCell ref="D1695:F1695"/>
    <mergeCell ref="G1695:I1695"/>
    <mergeCell ref="J1695:L1695"/>
    <mergeCell ref="M1695:P1695"/>
    <mergeCell ref="B1696:C1696"/>
    <mergeCell ref="U1695:X1695"/>
    <mergeCell ref="D1696:F1696"/>
    <mergeCell ref="G1696:I1696"/>
    <mergeCell ref="J1696:L1696"/>
    <mergeCell ref="M1696:P1696"/>
    <mergeCell ref="U1696:X1696"/>
    <mergeCell ref="B1681:C1681"/>
    <mergeCell ref="B1682:C1682"/>
    <mergeCell ref="D1682:F1682"/>
    <mergeCell ref="G1682:I1682"/>
    <mergeCell ref="J1682:L1682"/>
    <mergeCell ref="M1682:P1682"/>
    <mergeCell ref="Q1682:T1682"/>
    <mergeCell ref="V1682:X1682"/>
    <mergeCell ref="B1683:C1683"/>
    <mergeCell ref="D1683:F1683"/>
    <mergeCell ref="G1683:I1683"/>
    <mergeCell ref="J1683:L1683"/>
    <mergeCell ref="M1683:P1683"/>
    <mergeCell ref="Q1683:T1683"/>
    <mergeCell ref="B1684:C1684"/>
    <mergeCell ref="D1684:F1684"/>
    <mergeCell ref="G1684:I1684"/>
    <mergeCell ref="J1684:L1684"/>
    <mergeCell ref="M1684:P1684"/>
    <mergeCell ref="Q1684:T1684"/>
    <mergeCell ref="B1685:C1685"/>
    <mergeCell ref="D1685:F1685"/>
    <mergeCell ref="G1685:I1685"/>
    <mergeCell ref="J1685:L1685"/>
    <mergeCell ref="M1685:P1685"/>
    <mergeCell ref="Q1685:T1685"/>
    <mergeCell ref="B1686:C1686"/>
    <mergeCell ref="D1686:F1686"/>
    <mergeCell ref="G1686:I1686"/>
    <mergeCell ref="J1686:L1686"/>
    <mergeCell ref="M1686:P1686"/>
    <mergeCell ref="Q1686:T1686"/>
    <mergeCell ref="B1687:C1687"/>
    <mergeCell ref="D1687:F1687"/>
    <mergeCell ref="G1687:I1687"/>
    <mergeCell ref="J1687:L1687"/>
    <mergeCell ref="M1687:P1687"/>
    <mergeCell ref="Q1687:T1687"/>
    <mergeCell ref="B1665:X1665"/>
    <mergeCell ref="B1666:X1666"/>
    <mergeCell ref="B1667:C1667"/>
    <mergeCell ref="D1667:X1667"/>
    <mergeCell ref="B1668:C1668"/>
    <mergeCell ref="D1668:X1668"/>
    <mergeCell ref="B1669:C1669"/>
    <mergeCell ref="D1669:X1669"/>
    <mergeCell ref="B1670:C1670"/>
    <mergeCell ref="D1670:X1670"/>
    <mergeCell ref="B1671:C1671"/>
    <mergeCell ref="D1671:F1671"/>
    <mergeCell ref="G1671:I1671"/>
    <mergeCell ref="J1671:L1671"/>
    <mergeCell ref="M1671:P1671"/>
    <mergeCell ref="Q1671:T1671"/>
    <mergeCell ref="U1671:X1671"/>
    <mergeCell ref="D1672:F1672"/>
    <mergeCell ref="G1672:T1672"/>
    <mergeCell ref="U1672:X1672"/>
    <mergeCell ref="D1673:F1673"/>
    <mergeCell ref="G1673:I1673"/>
    <mergeCell ref="J1673:L1673"/>
    <mergeCell ref="M1673:P1673"/>
    <mergeCell ref="Q1673:Q1674"/>
    <mergeCell ref="R1673:U1673"/>
    <mergeCell ref="V1673:X1673"/>
    <mergeCell ref="B1675:C1675"/>
    <mergeCell ref="B1676:C1676"/>
    <mergeCell ref="B1677:C1677"/>
    <mergeCell ref="B1678:C1678"/>
    <mergeCell ref="B1679:C1679"/>
    <mergeCell ref="B1680:C1680"/>
    <mergeCell ref="B1656:C1656"/>
    <mergeCell ref="D1656:F1656"/>
    <mergeCell ref="G1656:I1656"/>
    <mergeCell ref="J1656:L1656"/>
    <mergeCell ref="M1656:P1656"/>
    <mergeCell ref="Q1656:T1656"/>
    <mergeCell ref="B1657:C1657"/>
    <mergeCell ref="D1657:F1657"/>
    <mergeCell ref="G1657:I1657"/>
    <mergeCell ref="J1657:L1657"/>
    <mergeCell ref="M1657:P1657"/>
    <mergeCell ref="Q1657:T1657"/>
    <mergeCell ref="U1655:X1655"/>
    <mergeCell ref="U1656:X1656"/>
    <mergeCell ref="U1657:X1657"/>
    <mergeCell ref="A1658:A1659"/>
    <mergeCell ref="B1658:C1659"/>
    <mergeCell ref="D1658:F1658"/>
    <mergeCell ref="G1658:I1658"/>
    <mergeCell ref="J1658:L1658"/>
    <mergeCell ref="M1658:P1658"/>
    <mergeCell ref="Q1658:T1658"/>
    <mergeCell ref="U1658:X1658"/>
    <mergeCell ref="D1659:F1659"/>
    <mergeCell ref="G1659:I1659"/>
    <mergeCell ref="J1659:L1659"/>
    <mergeCell ref="M1659:P1659"/>
    <mergeCell ref="Q1659:T1659"/>
    <mergeCell ref="U1659:X1659"/>
    <mergeCell ref="B1660:C1660"/>
    <mergeCell ref="D1660:F1660"/>
    <mergeCell ref="G1660:I1660"/>
    <mergeCell ref="J1660:L1660"/>
    <mergeCell ref="M1660:P1660"/>
    <mergeCell ref="Q1660:T1660"/>
    <mergeCell ref="U1660:X1662"/>
    <mergeCell ref="B1661:C1661"/>
    <mergeCell ref="D1661:F1661"/>
    <mergeCell ref="G1661:I1661"/>
    <mergeCell ref="J1661:L1661"/>
    <mergeCell ref="M1661:P1661"/>
    <mergeCell ref="Q1661:T1661"/>
    <mergeCell ref="B1662:C1662"/>
    <mergeCell ref="D1662:F1662"/>
    <mergeCell ref="G1662:I1662"/>
    <mergeCell ref="J1662:L1662"/>
    <mergeCell ref="M1662:P1662"/>
    <mergeCell ref="Q1662:T1664"/>
    <mergeCell ref="B1663:C1663"/>
    <mergeCell ref="D1663:F1663"/>
    <mergeCell ref="G1663:I1663"/>
    <mergeCell ref="J1663:L1663"/>
    <mergeCell ref="M1663:P1663"/>
    <mergeCell ref="B1664:C1664"/>
    <mergeCell ref="U1663:X1663"/>
    <mergeCell ref="D1664:F1664"/>
    <mergeCell ref="G1664:I1664"/>
    <mergeCell ref="J1664:L1664"/>
    <mergeCell ref="M1664:P1664"/>
    <mergeCell ref="U1664:X1664"/>
    <mergeCell ref="B1649:C1649"/>
    <mergeCell ref="B1650:C1650"/>
    <mergeCell ref="D1650:F1650"/>
    <mergeCell ref="G1650:I1650"/>
    <mergeCell ref="J1650:L1650"/>
    <mergeCell ref="M1650:P1650"/>
    <mergeCell ref="Q1650:T1650"/>
    <mergeCell ref="V1650:X1650"/>
    <mergeCell ref="B1651:C1651"/>
    <mergeCell ref="D1651:F1651"/>
    <mergeCell ref="G1651:I1651"/>
    <mergeCell ref="J1651:L1651"/>
    <mergeCell ref="M1651:P1651"/>
    <mergeCell ref="Q1651:T1651"/>
    <mergeCell ref="B1652:C1652"/>
    <mergeCell ref="D1652:F1652"/>
    <mergeCell ref="G1652:I1652"/>
    <mergeCell ref="J1652:L1652"/>
    <mergeCell ref="M1652:P1652"/>
    <mergeCell ref="Q1652:T1652"/>
    <mergeCell ref="B1653:C1653"/>
    <mergeCell ref="D1653:F1653"/>
    <mergeCell ref="G1653:I1653"/>
    <mergeCell ref="J1653:L1653"/>
    <mergeCell ref="M1653:P1653"/>
    <mergeCell ref="Q1653:T1653"/>
    <mergeCell ref="B1654:C1654"/>
    <mergeCell ref="D1654:F1654"/>
    <mergeCell ref="G1654:I1654"/>
    <mergeCell ref="J1654:L1654"/>
    <mergeCell ref="M1654:P1654"/>
    <mergeCell ref="Q1654:T1654"/>
    <mergeCell ref="B1655:C1655"/>
    <mergeCell ref="D1655:F1655"/>
    <mergeCell ref="G1655:I1655"/>
    <mergeCell ref="J1655:L1655"/>
    <mergeCell ref="M1655:P1655"/>
    <mergeCell ref="Q1655:T1655"/>
    <mergeCell ref="B1633:X1633"/>
    <mergeCell ref="B1634:X1634"/>
    <mergeCell ref="B1635:C1635"/>
    <mergeCell ref="D1635:X1635"/>
    <mergeCell ref="B1636:C1636"/>
    <mergeCell ref="D1636:X1636"/>
    <mergeCell ref="B1637:C1637"/>
    <mergeCell ref="D1637:X1637"/>
    <mergeCell ref="B1638:C1638"/>
    <mergeCell ref="D1638:X1638"/>
    <mergeCell ref="B1639:C1639"/>
    <mergeCell ref="D1639:F1639"/>
    <mergeCell ref="G1639:I1639"/>
    <mergeCell ref="J1639:L1639"/>
    <mergeCell ref="M1639:P1639"/>
    <mergeCell ref="Q1639:T1639"/>
    <mergeCell ref="U1639:X1639"/>
    <mergeCell ref="D1640:F1640"/>
    <mergeCell ref="G1640:T1640"/>
    <mergeCell ref="U1640:X1640"/>
    <mergeCell ref="D1641:F1641"/>
    <mergeCell ref="G1641:I1641"/>
    <mergeCell ref="J1641:L1641"/>
    <mergeCell ref="M1641:P1641"/>
    <mergeCell ref="Q1641:Q1642"/>
    <mergeCell ref="R1641:U1641"/>
    <mergeCell ref="V1641:X1641"/>
    <mergeCell ref="B1643:C1643"/>
    <mergeCell ref="B1644:C1644"/>
    <mergeCell ref="B1645:C1645"/>
    <mergeCell ref="B1646:C1646"/>
    <mergeCell ref="B1647:C1647"/>
    <mergeCell ref="B1648:C1648"/>
    <mergeCell ref="B1624:C1624"/>
    <mergeCell ref="D1624:F1624"/>
    <mergeCell ref="G1624:I1624"/>
    <mergeCell ref="J1624:L1624"/>
    <mergeCell ref="M1624:P1624"/>
    <mergeCell ref="Q1624:T1624"/>
    <mergeCell ref="B1625:C1625"/>
    <mergeCell ref="D1625:F1625"/>
    <mergeCell ref="G1625:I1625"/>
    <mergeCell ref="J1625:L1625"/>
    <mergeCell ref="M1625:P1625"/>
    <mergeCell ref="Q1625:T1625"/>
    <mergeCell ref="A1626:A1627"/>
    <mergeCell ref="B1626:C1627"/>
    <mergeCell ref="D1626:F1626"/>
    <mergeCell ref="G1626:I1626"/>
    <mergeCell ref="J1626:L1626"/>
    <mergeCell ref="M1626:P1626"/>
    <mergeCell ref="Q1626:T1626"/>
    <mergeCell ref="U1626:X1626"/>
    <mergeCell ref="D1627:F1627"/>
    <mergeCell ref="G1627:I1627"/>
    <mergeCell ref="J1627:L1627"/>
    <mergeCell ref="M1627:P1627"/>
    <mergeCell ref="Q1627:T1627"/>
    <mergeCell ref="U1627:X1627"/>
    <mergeCell ref="B1628:C1628"/>
    <mergeCell ref="D1628:F1628"/>
    <mergeCell ref="G1628:I1628"/>
    <mergeCell ref="J1628:L1628"/>
    <mergeCell ref="M1628:P1628"/>
    <mergeCell ref="Q1628:T1628"/>
    <mergeCell ref="U1628:X1630"/>
    <mergeCell ref="B1629:C1629"/>
    <mergeCell ref="D1629:F1629"/>
    <mergeCell ref="G1629:I1629"/>
    <mergeCell ref="J1629:L1629"/>
    <mergeCell ref="M1629:P1629"/>
    <mergeCell ref="Q1629:T1629"/>
    <mergeCell ref="B1630:C1630"/>
    <mergeCell ref="D1630:F1630"/>
    <mergeCell ref="G1630:I1630"/>
    <mergeCell ref="J1630:L1630"/>
    <mergeCell ref="M1630:P1630"/>
    <mergeCell ref="Q1630:T1632"/>
    <mergeCell ref="B1631:C1631"/>
    <mergeCell ref="D1631:F1631"/>
    <mergeCell ref="G1631:I1631"/>
    <mergeCell ref="J1631:L1631"/>
    <mergeCell ref="M1631:P1631"/>
    <mergeCell ref="B1632:C1632"/>
    <mergeCell ref="U1631:X1631"/>
    <mergeCell ref="D1632:F1632"/>
    <mergeCell ref="G1632:I1632"/>
    <mergeCell ref="J1632:L1632"/>
    <mergeCell ref="M1632:P1632"/>
    <mergeCell ref="U1632:X1632"/>
    <mergeCell ref="U1624:X1624"/>
    <mergeCell ref="U1625:X1625"/>
    <mergeCell ref="B1617:C1617"/>
    <mergeCell ref="B1618:C1618"/>
    <mergeCell ref="D1618:F1618"/>
    <mergeCell ref="G1618:I1618"/>
    <mergeCell ref="J1618:L1618"/>
    <mergeCell ref="M1618:P1618"/>
    <mergeCell ref="Q1618:T1618"/>
    <mergeCell ref="V1618:X1618"/>
    <mergeCell ref="B1619:C1619"/>
    <mergeCell ref="D1619:F1619"/>
    <mergeCell ref="G1619:I1619"/>
    <mergeCell ref="J1619:L1619"/>
    <mergeCell ref="M1619:P1619"/>
    <mergeCell ref="Q1619:T1619"/>
    <mergeCell ref="B1620:C1620"/>
    <mergeCell ref="D1620:F1620"/>
    <mergeCell ref="G1620:I1620"/>
    <mergeCell ref="J1620:L1620"/>
    <mergeCell ref="M1620:P1620"/>
    <mergeCell ref="Q1620:T1620"/>
    <mergeCell ref="B1621:C1621"/>
    <mergeCell ref="D1621:F1621"/>
    <mergeCell ref="G1621:I1621"/>
    <mergeCell ref="J1621:L1621"/>
    <mergeCell ref="M1621:P1621"/>
    <mergeCell ref="Q1621:T1621"/>
    <mergeCell ref="B1622:C1622"/>
    <mergeCell ref="D1622:F1622"/>
    <mergeCell ref="G1622:I1622"/>
    <mergeCell ref="J1622:L1622"/>
    <mergeCell ref="M1622:P1622"/>
    <mergeCell ref="Q1622:T1622"/>
    <mergeCell ref="B1623:C1623"/>
    <mergeCell ref="D1623:F1623"/>
    <mergeCell ref="G1623:I1623"/>
    <mergeCell ref="J1623:L1623"/>
    <mergeCell ref="M1623:P1623"/>
    <mergeCell ref="Q1623:T1623"/>
    <mergeCell ref="U1623:X1623"/>
    <mergeCell ref="B1601:X1601"/>
    <mergeCell ref="B1602:X1602"/>
    <mergeCell ref="B1603:C1603"/>
    <mergeCell ref="D1603:X1603"/>
    <mergeCell ref="B1604:C1604"/>
    <mergeCell ref="D1604:X1604"/>
    <mergeCell ref="B1605:C1605"/>
    <mergeCell ref="D1605:X1605"/>
    <mergeCell ref="B1606:C1606"/>
    <mergeCell ref="D1606:X1606"/>
    <mergeCell ref="B1607:C1607"/>
    <mergeCell ref="D1607:F1607"/>
    <mergeCell ref="G1607:I1607"/>
    <mergeCell ref="J1607:L1607"/>
    <mergeCell ref="M1607:P1607"/>
    <mergeCell ref="Q1607:T1607"/>
    <mergeCell ref="U1607:X1607"/>
    <mergeCell ref="D1608:F1608"/>
    <mergeCell ref="G1608:T1608"/>
    <mergeCell ref="U1608:X1608"/>
    <mergeCell ref="D1609:F1609"/>
    <mergeCell ref="G1609:I1609"/>
    <mergeCell ref="J1609:L1609"/>
    <mergeCell ref="M1609:P1609"/>
    <mergeCell ref="Q1609:Q1610"/>
    <mergeCell ref="R1609:U1609"/>
    <mergeCell ref="V1609:X1609"/>
    <mergeCell ref="B1611:C1611"/>
    <mergeCell ref="B1612:C1612"/>
    <mergeCell ref="B1613:C1613"/>
    <mergeCell ref="B1614:C1614"/>
    <mergeCell ref="B1615:C1615"/>
    <mergeCell ref="B1616:C1616"/>
    <mergeCell ref="B1592:C1592"/>
    <mergeCell ref="D1592:F1592"/>
    <mergeCell ref="G1592:I1592"/>
    <mergeCell ref="J1592:L1592"/>
    <mergeCell ref="M1592:P1592"/>
    <mergeCell ref="Q1592:T1592"/>
    <mergeCell ref="B1593:C1593"/>
    <mergeCell ref="D1593:F1593"/>
    <mergeCell ref="G1593:I1593"/>
    <mergeCell ref="J1593:L1593"/>
    <mergeCell ref="M1593:P1593"/>
    <mergeCell ref="Q1593:T1593"/>
    <mergeCell ref="A1594:A1595"/>
    <mergeCell ref="B1594:C1595"/>
    <mergeCell ref="D1594:F1594"/>
    <mergeCell ref="G1594:I1594"/>
    <mergeCell ref="J1594:L1594"/>
    <mergeCell ref="M1594:P1594"/>
    <mergeCell ref="Q1594:T1594"/>
    <mergeCell ref="U1594:X1594"/>
    <mergeCell ref="D1595:F1595"/>
    <mergeCell ref="G1595:I1595"/>
    <mergeCell ref="J1595:L1595"/>
    <mergeCell ref="M1595:P1595"/>
    <mergeCell ref="Q1595:T1595"/>
    <mergeCell ref="U1595:X1595"/>
    <mergeCell ref="B1596:C1596"/>
    <mergeCell ref="D1596:F1596"/>
    <mergeCell ref="G1596:I1596"/>
    <mergeCell ref="J1596:L1596"/>
    <mergeCell ref="M1596:P1596"/>
    <mergeCell ref="Q1596:T1596"/>
    <mergeCell ref="U1596:X1598"/>
    <mergeCell ref="B1597:C1597"/>
    <mergeCell ref="D1597:F1597"/>
    <mergeCell ref="G1597:I1597"/>
    <mergeCell ref="J1597:L1597"/>
    <mergeCell ref="M1597:P1597"/>
    <mergeCell ref="Q1597:T1597"/>
    <mergeCell ref="B1598:C1598"/>
    <mergeCell ref="D1598:F1598"/>
    <mergeCell ref="G1598:I1598"/>
    <mergeCell ref="J1598:L1598"/>
    <mergeCell ref="M1598:P1598"/>
    <mergeCell ref="Q1598:T1600"/>
    <mergeCell ref="B1599:C1599"/>
    <mergeCell ref="D1599:F1599"/>
    <mergeCell ref="G1599:I1599"/>
    <mergeCell ref="J1599:L1599"/>
    <mergeCell ref="M1599:P1599"/>
    <mergeCell ref="B1600:C1600"/>
    <mergeCell ref="U1599:X1599"/>
    <mergeCell ref="D1600:F1600"/>
    <mergeCell ref="G1600:I1600"/>
    <mergeCell ref="J1600:L1600"/>
    <mergeCell ref="M1600:P1600"/>
    <mergeCell ref="U1600:X1600"/>
    <mergeCell ref="U1592:X1592"/>
    <mergeCell ref="U1593:X1593"/>
    <mergeCell ref="B1585:C1585"/>
    <mergeCell ref="B1586:C1586"/>
    <mergeCell ref="D1586:F1586"/>
    <mergeCell ref="G1586:I1586"/>
    <mergeCell ref="J1586:L1586"/>
    <mergeCell ref="M1586:P1586"/>
    <mergeCell ref="Q1586:T1586"/>
    <mergeCell ref="V1586:X1586"/>
    <mergeCell ref="B1587:C1587"/>
    <mergeCell ref="D1587:F1587"/>
    <mergeCell ref="G1587:I1587"/>
    <mergeCell ref="J1587:L1587"/>
    <mergeCell ref="M1587:P1587"/>
    <mergeCell ref="Q1587:T1587"/>
    <mergeCell ref="B1588:C1588"/>
    <mergeCell ref="D1588:F1588"/>
    <mergeCell ref="G1588:I1588"/>
    <mergeCell ref="J1588:L1588"/>
    <mergeCell ref="M1588:P1588"/>
    <mergeCell ref="Q1588:T1588"/>
    <mergeCell ref="B1589:C1589"/>
    <mergeCell ref="D1589:F1589"/>
    <mergeCell ref="G1589:I1589"/>
    <mergeCell ref="J1589:L1589"/>
    <mergeCell ref="M1589:P1589"/>
    <mergeCell ref="Q1589:T1589"/>
    <mergeCell ref="B1590:C1590"/>
    <mergeCell ref="D1590:F1590"/>
    <mergeCell ref="G1590:I1590"/>
    <mergeCell ref="J1590:L1590"/>
    <mergeCell ref="M1590:P1590"/>
    <mergeCell ref="Q1590:T1590"/>
    <mergeCell ref="B1591:C1591"/>
    <mergeCell ref="D1591:F1591"/>
    <mergeCell ref="G1591:I1591"/>
    <mergeCell ref="J1591:L1591"/>
    <mergeCell ref="M1591:P1591"/>
    <mergeCell ref="Q1591:T1591"/>
    <mergeCell ref="U1591:X1591"/>
    <mergeCell ref="B1569:X1569"/>
    <mergeCell ref="B1570:X1570"/>
    <mergeCell ref="B1571:C1571"/>
    <mergeCell ref="D1571:X1571"/>
    <mergeCell ref="B1572:C1572"/>
    <mergeCell ref="D1572:X1572"/>
    <mergeCell ref="B1573:C1573"/>
    <mergeCell ref="D1573:X1573"/>
    <mergeCell ref="B1574:C1574"/>
    <mergeCell ref="D1574:X1574"/>
    <mergeCell ref="B1575:C1575"/>
    <mergeCell ref="D1575:F1575"/>
    <mergeCell ref="G1575:I1575"/>
    <mergeCell ref="J1575:L1575"/>
    <mergeCell ref="M1575:P1575"/>
    <mergeCell ref="Q1575:T1575"/>
    <mergeCell ref="U1575:X1575"/>
    <mergeCell ref="D1576:F1576"/>
    <mergeCell ref="G1576:T1576"/>
    <mergeCell ref="U1576:X1576"/>
    <mergeCell ref="D1577:F1577"/>
    <mergeCell ref="G1577:I1577"/>
    <mergeCell ref="J1577:L1577"/>
    <mergeCell ref="M1577:P1577"/>
    <mergeCell ref="Q1577:Q1578"/>
    <mergeCell ref="R1577:U1577"/>
    <mergeCell ref="V1577:X1577"/>
    <mergeCell ref="B1579:C1579"/>
    <mergeCell ref="B1580:C1580"/>
    <mergeCell ref="B1581:C1581"/>
    <mergeCell ref="B1582:C1582"/>
    <mergeCell ref="B1583:C1583"/>
    <mergeCell ref="B1584:C1584"/>
    <mergeCell ref="B1560:C1560"/>
    <mergeCell ref="D1560:F1560"/>
    <mergeCell ref="G1560:I1560"/>
    <mergeCell ref="J1560:L1560"/>
    <mergeCell ref="M1560:P1560"/>
    <mergeCell ref="Q1560:T1560"/>
    <mergeCell ref="B1561:C1561"/>
    <mergeCell ref="D1561:F1561"/>
    <mergeCell ref="G1561:I1561"/>
    <mergeCell ref="J1561:L1561"/>
    <mergeCell ref="M1561:P1561"/>
    <mergeCell ref="Q1561:T1561"/>
    <mergeCell ref="A1562:A1563"/>
    <mergeCell ref="B1562:C1563"/>
    <mergeCell ref="D1562:F1562"/>
    <mergeCell ref="G1562:I1562"/>
    <mergeCell ref="J1562:L1562"/>
    <mergeCell ref="M1562:P1562"/>
    <mergeCell ref="Q1562:T1562"/>
    <mergeCell ref="U1562:X1562"/>
    <mergeCell ref="D1563:F1563"/>
    <mergeCell ref="G1563:I1563"/>
    <mergeCell ref="J1563:L1563"/>
    <mergeCell ref="M1563:P1563"/>
    <mergeCell ref="Q1563:T1563"/>
    <mergeCell ref="U1563:X1563"/>
    <mergeCell ref="B1564:C1564"/>
    <mergeCell ref="D1564:F1564"/>
    <mergeCell ref="G1564:I1564"/>
    <mergeCell ref="J1564:L1564"/>
    <mergeCell ref="M1564:P1564"/>
    <mergeCell ref="Q1564:T1564"/>
    <mergeCell ref="U1564:X1566"/>
    <mergeCell ref="B1565:C1565"/>
    <mergeCell ref="D1565:F1565"/>
    <mergeCell ref="G1565:I1565"/>
    <mergeCell ref="J1565:L1565"/>
    <mergeCell ref="M1565:P1565"/>
    <mergeCell ref="Q1565:T1565"/>
    <mergeCell ref="B1566:C1566"/>
    <mergeCell ref="D1566:F1566"/>
    <mergeCell ref="G1566:I1566"/>
    <mergeCell ref="J1566:L1566"/>
    <mergeCell ref="M1566:P1566"/>
    <mergeCell ref="Q1566:T1568"/>
    <mergeCell ref="B1567:C1567"/>
    <mergeCell ref="D1567:F1567"/>
    <mergeCell ref="G1567:I1567"/>
    <mergeCell ref="J1567:L1567"/>
    <mergeCell ref="M1567:P1567"/>
    <mergeCell ref="B1568:C1568"/>
    <mergeCell ref="U1567:X1567"/>
    <mergeCell ref="D1568:F1568"/>
    <mergeCell ref="G1568:I1568"/>
    <mergeCell ref="J1568:L1568"/>
    <mergeCell ref="M1568:P1568"/>
    <mergeCell ref="U1568:X1568"/>
    <mergeCell ref="B1553:C1553"/>
    <mergeCell ref="B1554:C1554"/>
    <mergeCell ref="D1554:F1554"/>
    <mergeCell ref="G1554:I1554"/>
    <mergeCell ref="J1554:L1554"/>
    <mergeCell ref="M1554:P1554"/>
    <mergeCell ref="Q1554:T1554"/>
    <mergeCell ref="V1554:X1554"/>
    <mergeCell ref="B1555:C1555"/>
    <mergeCell ref="D1555:F1555"/>
    <mergeCell ref="G1555:I1555"/>
    <mergeCell ref="J1555:L1555"/>
    <mergeCell ref="M1555:P1555"/>
    <mergeCell ref="Q1555:T1555"/>
    <mergeCell ref="B1556:C1556"/>
    <mergeCell ref="D1556:F1556"/>
    <mergeCell ref="G1556:I1556"/>
    <mergeCell ref="J1556:L1556"/>
    <mergeCell ref="M1556:P1556"/>
    <mergeCell ref="Q1556:T1556"/>
    <mergeCell ref="B1557:C1557"/>
    <mergeCell ref="D1557:F1557"/>
    <mergeCell ref="G1557:I1557"/>
    <mergeCell ref="J1557:L1557"/>
    <mergeCell ref="M1557:P1557"/>
    <mergeCell ref="Q1557:T1557"/>
    <mergeCell ref="B1558:C1558"/>
    <mergeCell ref="D1558:F1558"/>
    <mergeCell ref="G1558:I1558"/>
    <mergeCell ref="J1558:L1558"/>
    <mergeCell ref="M1558:P1558"/>
    <mergeCell ref="Q1558:T1558"/>
    <mergeCell ref="B1559:C1559"/>
    <mergeCell ref="D1559:F1559"/>
    <mergeCell ref="G1559:I1559"/>
    <mergeCell ref="J1559:L1559"/>
    <mergeCell ref="M1559:P1559"/>
    <mergeCell ref="Q1559:T1559"/>
    <mergeCell ref="B1537:X1537"/>
    <mergeCell ref="B1538:X1538"/>
    <mergeCell ref="B1539:C1539"/>
    <mergeCell ref="D1539:X1539"/>
    <mergeCell ref="B1540:C1540"/>
    <mergeCell ref="D1540:X1540"/>
    <mergeCell ref="B1541:C1541"/>
    <mergeCell ref="D1541:X1541"/>
    <mergeCell ref="B1542:C1542"/>
    <mergeCell ref="D1542:X1542"/>
    <mergeCell ref="B1543:C1543"/>
    <mergeCell ref="D1543:F1543"/>
    <mergeCell ref="G1543:I1543"/>
    <mergeCell ref="J1543:L1543"/>
    <mergeCell ref="M1543:P1543"/>
    <mergeCell ref="Q1543:T1543"/>
    <mergeCell ref="U1543:X1543"/>
    <mergeCell ref="D1544:F1544"/>
    <mergeCell ref="G1544:T1544"/>
    <mergeCell ref="U1544:X1544"/>
    <mergeCell ref="D1545:F1545"/>
    <mergeCell ref="G1545:I1545"/>
    <mergeCell ref="J1545:L1545"/>
    <mergeCell ref="M1545:P1545"/>
    <mergeCell ref="Q1545:Q1546"/>
    <mergeCell ref="R1545:U1545"/>
    <mergeCell ref="V1545:X1545"/>
    <mergeCell ref="B1547:C1547"/>
    <mergeCell ref="B1548:C1548"/>
    <mergeCell ref="B1549:C1549"/>
    <mergeCell ref="B1550:C1550"/>
    <mergeCell ref="B1551:C1551"/>
    <mergeCell ref="B1552:C1552"/>
    <mergeCell ref="B1528:C1528"/>
    <mergeCell ref="D1528:F1528"/>
    <mergeCell ref="G1528:I1528"/>
    <mergeCell ref="J1528:L1528"/>
    <mergeCell ref="M1528:P1528"/>
    <mergeCell ref="Q1528:T1528"/>
    <mergeCell ref="B1529:C1529"/>
    <mergeCell ref="D1529:F1529"/>
    <mergeCell ref="G1529:I1529"/>
    <mergeCell ref="J1529:L1529"/>
    <mergeCell ref="M1529:P1529"/>
    <mergeCell ref="Q1529:T1529"/>
    <mergeCell ref="A1530:A1531"/>
    <mergeCell ref="B1530:C1531"/>
    <mergeCell ref="D1530:F1530"/>
    <mergeCell ref="G1530:I1530"/>
    <mergeCell ref="J1530:L1530"/>
    <mergeCell ref="M1530:P1530"/>
    <mergeCell ref="Q1530:T1530"/>
    <mergeCell ref="U1530:X1530"/>
    <mergeCell ref="D1531:F1531"/>
    <mergeCell ref="G1531:I1531"/>
    <mergeCell ref="J1531:L1531"/>
    <mergeCell ref="M1531:P1531"/>
    <mergeCell ref="Q1531:T1531"/>
    <mergeCell ref="U1531:X1531"/>
    <mergeCell ref="B1532:C1532"/>
    <mergeCell ref="D1532:F1532"/>
    <mergeCell ref="G1532:I1532"/>
    <mergeCell ref="J1532:L1532"/>
    <mergeCell ref="M1532:P1532"/>
    <mergeCell ref="Q1532:T1532"/>
    <mergeCell ref="U1532:X1534"/>
    <mergeCell ref="B1533:C1533"/>
    <mergeCell ref="D1533:F1533"/>
    <mergeCell ref="G1533:I1533"/>
    <mergeCell ref="J1533:L1533"/>
    <mergeCell ref="M1533:P1533"/>
    <mergeCell ref="Q1533:T1533"/>
    <mergeCell ref="B1534:C1534"/>
    <mergeCell ref="D1534:F1534"/>
    <mergeCell ref="G1534:I1534"/>
    <mergeCell ref="J1534:L1534"/>
    <mergeCell ref="M1534:P1534"/>
    <mergeCell ref="Q1534:T1536"/>
    <mergeCell ref="B1535:C1535"/>
    <mergeCell ref="D1535:F1535"/>
    <mergeCell ref="G1535:I1535"/>
    <mergeCell ref="J1535:L1535"/>
    <mergeCell ref="M1535:P1535"/>
    <mergeCell ref="B1536:C1536"/>
    <mergeCell ref="U1535:X1535"/>
    <mergeCell ref="D1536:F1536"/>
    <mergeCell ref="G1536:I1536"/>
    <mergeCell ref="J1536:L1536"/>
    <mergeCell ref="M1536:P1536"/>
    <mergeCell ref="U1536:X1536"/>
    <mergeCell ref="B1521:C1521"/>
    <mergeCell ref="B1522:C1522"/>
    <mergeCell ref="D1522:F1522"/>
    <mergeCell ref="G1522:I1522"/>
    <mergeCell ref="J1522:L1522"/>
    <mergeCell ref="M1522:P1522"/>
    <mergeCell ref="Q1522:T1522"/>
    <mergeCell ref="V1522:X1522"/>
    <mergeCell ref="B1523:C1523"/>
    <mergeCell ref="D1523:F1523"/>
    <mergeCell ref="G1523:I1523"/>
    <mergeCell ref="J1523:L1523"/>
    <mergeCell ref="M1523:P1523"/>
    <mergeCell ref="Q1523:T1523"/>
    <mergeCell ref="B1524:C1524"/>
    <mergeCell ref="D1524:F1524"/>
    <mergeCell ref="G1524:I1524"/>
    <mergeCell ref="J1524:L1524"/>
    <mergeCell ref="M1524:P1524"/>
    <mergeCell ref="Q1524:T1524"/>
    <mergeCell ref="B1525:C1525"/>
    <mergeCell ref="D1525:F1525"/>
    <mergeCell ref="G1525:I1525"/>
    <mergeCell ref="J1525:L1525"/>
    <mergeCell ref="M1525:P1525"/>
    <mergeCell ref="Q1525:T1525"/>
    <mergeCell ref="B1526:C1526"/>
    <mergeCell ref="D1526:F1526"/>
    <mergeCell ref="G1526:I1526"/>
    <mergeCell ref="J1526:L1526"/>
    <mergeCell ref="M1526:P1526"/>
    <mergeCell ref="Q1526:T1526"/>
    <mergeCell ref="B1527:C1527"/>
    <mergeCell ref="D1527:F1527"/>
    <mergeCell ref="G1527:I1527"/>
    <mergeCell ref="J1527:L1527"/>
    <mergeCell ref="M1527:P1527"/>
    <mergeCell ref="Q1527:T1527"/>
    <mergeCell ref="B1505:X1505"/>
    <mergeCell ref="B1506:X1506"/>
    <mergeCell ref="B1507:C1507"/>
    <mergeCell ref="D1507:X1507"/>
    <mergeCell ref="B1508:C1508"/>
    <mergeCell ref="D1508:X1508"/>
    <mergeCell ref="B1509:C1509"/>
    <mergeCell ref="D1509:X1509"/>
    <mergeCell ref="B1510:C1510"/>
    <mergeCell ref="D1510:X1510"/>
    <mergeCell ref="B1511:C1511"/>
    <mergeCell ref="D1511:F1511"/>
    <mergeCell ref="G1511:I1511"/>
    <mergeCell ref="J1511:L1511"/>
    <mergeCell ref="M1511:P1511"/>
    <mergeCell ref="Q1511:T1511"/>
    <mergeCell ref="U1511:X1511"/>
    <mergeCell ref="D1512:F1512"/>
    <mergeCell ref="G1512:T1512"/>
    <mergeCell ref="U1512:X1512"/>
    <mergeCell ref="D1513:F1513"/>
    <mergeCell ref="G1513:I1513"/>
    <mergeCell ref="J1513:L1513"/>
    <mergeCell ref="M1513:P1513"/>
    <mergeCell ref="Q1513:Q1514"/>
    <mergeCell ref="R1513:U1513"/>
    <mergeCell ref="V1513:X1513"/>
    <mergeCell ref="B1515:C1515"/>
    <mergeCell ref="B1516:C1516"/>
    <mergeCell ref="B1517:C1517"/>
    <mergeCell ref="B1518:C1518"/>
    <mergeCell ref="B1519:C1519"/>
    <mergeCell ref="B1520:C1520"/>
    <mergeCell ref="B1496:C1496"/>
    <mergeCell ref="D1496:F1496"/>
    <mergeCell ref="G1496:I1496"/>
    <mergeCell ref="J1496:L1496"/>
    <mergeCell ref="M1496:P1496"/>
    <mergeCell ref="Q1496:T1496"/>
    <mergeCell ref="B1497:C1497"/>
    <mergeCell ref="D1497:F1497"/>
    <mergeCell ref="G1497:I1497"/>
    <mergeCell ref="J1497:L1497"/>
    <mergeCell ref="M1497:P1497"/>
    <mergeCell ref="Q1497:T1497"/>
    <mergeCell ref="A1498:A1499"/>
    <mergeCell ref="B1498:C1499"/>
    <mergeCell ref="D1498:F1498"/>
    <mergeCell ref="G1498:I1498"/>
    <mergeCell ref="J1498:L1498"/>
    <mergeCell ref="M1498:P1498"/>
    <mergeCell ref="Q1498:T1498"/>
    <mergeCell ref="U1498:X1498"/>
    <mergeCell ref="D1499:F1499"/>
    <mergeCell ref="G1499:I1499"/>
    <mergeCell ref="J1499:L1499"/>
    <mergeCell ref="M1499:P1499"/>
    <mergeCell ref="Q1499:T1499"/>
    <mergeCell ref="U1499:X1499"/>
    <mergeCell ref="B1500:C1500"/>
    <mergeCell ref="D1500:F1500"/>
    <mergeCell ref="G1500:I1500"/>
    <mergeCell ref="J1500:L1500"/>
    <mergeCell ref="M1500:P1500"/>
    <mergeCell ref="Q1500:T1500"/>
    <mergeCell ref="U1500:X1502"/>
    <mergeCell ref="B1501:C1501"/>
    <mergeCell ref="D1501:F1501"/>
    <mergeCell ref="G1501:I1501"/>
    <mergeCell ref="J1501:L1501"/>
    <mergeCell ref="M1501:P1501"/>
    <mergeCell ref="Q1501:T1501"/>
    <mergeCell ref="B1502:C1502"/>
    <mergeCell ref="D1502:F1502"/>
    <mergeCell ref="G1502:I1502"/>
    <mergeCell ref="J1502:L1502"/>
    <mergeCell ref="M1502:P1502"/>
    <mergeCell ref="Q1502:T1504"/>
    <mergeCell ref="B1503:C1503"/>
    <mergeCell ref="D1503:F1503"/>
    <mergeCell ref="G1503:I1503"/>
    <mergeCell ref="J1503:L1503"/>
    <mergeCell ref="M1503:P1503"/>
    <mergeCell ref="B1504:C1504"/>
    <mergeCell ref="U1503:X1503"/>
    <mergeCell ref="D1504:F1504"/>
    <mergeCell ref="G1504:I1504"/>
    <mergeCell ref="J1504:L1504"/>
    <mergeCell ref="M1504:P1504"/>
    <mergeCell ref="U1504:X1504"/>
    <mergeCell ref="B1489:C1489"/>
    <mergeCell ref="B1490:C1490"/>
    <mergeCell ref="D1490:F1490"/>
    <mergeCell ref="G1490:I1490"/>
    <mergeCell ref="J1490:L1490"/>
    <mergeCell ref="M1490:P1490"/>
    <mergeCell ref="Q1490:T1490"/>
    <mergeCell ref="V1490:X1490"/>
    <mergeCell ref="B1491:C1491"/>
    <mergeCell ref="D1491:F1491"/>
    <mergeCell ref="G1491:I1491"/>
    <mergeCell ref="J1491:L1491"/>
    <mergeCell ref="M1491:P1491"/>
    <mergeCell ref="Q1491:T1491"/>
    <mergeCell ref="B1492:C1492"/>
    <mergeCell ref="D1492:F1492"/>
    <mergeCell ref="G1492:I1492"/>
    <mergeCell ref="J1492:L1492"/>
    <mergeCell ref="M1492:P1492"/>
    <mergeCell ref="Q1492:T1492"/>
    <mergeCell ref="B1493:C1493"/>
    <mergeCell ref="D1493:F1493"/>
    <mergeCell ref="G1493:I1493"/>
    <mergeCell ref="J1493:L1493"/>
    <mergeCell ref="M1493:P1493"/>
    <mergeCell ref="Q1493:T1493"/>
    <mergeCell ref="B1494:C1494"/>
    <mergeCell ref="D1494:F1494"/>
    <mergeCell ref="G1494:I1494"/>
    <mergeCell ref="J1494:L1494"/>
    <mergeCell ref="M1494:P1494"/>
    <mergeCell ref="Q1494:T1494"/>
    <mergeCell ref="B1495:C1495"/>
    <mergeCell ref="D1495:F1495"/>
    <mergeCell ref="G1495:I1495"/>
    <mergeCell ref="J1495:L1495"/>
    <mergeCell ref="M1495:P1495"/>
    <mergeCell ref="Q1495:T1495"/>
    <mergeCell ref="B1473:X1473"/>
    <mergeCell ref="B1474:X1474"/>
    <mergeCell ref="B1475:C1475"/>
    <mergeCell ref="D1475:X1475"/>
    <mergeCell ref="B1476:C1476"/>
    <mergeCell ref="D1476:X1476"/>
    <mergeCell ref="B1477:C1477"/>
    <mergeCell ref="D1477:X1477"/>
    <mergeCell ref="B1478:C1478"/>
    <mergeCell ref="D1478:X1478"/>
    <mergeCell ref="B1479:C1479"/>
    <mergeCell ref="D1479:F1479"/>
    <mergeCell ref="G1479:I1479"/>
    <mergeCell ref="J1479:L1479"/>
    <mergeCell ref="M1479:P1479"/>
    <mergeCell ref="Q1479:T1479"/>
    <mergeCell ref="U1479:X1479"/>
    <mergeCell ref="D1480:F1480"/>
    <mergeCell ref="G1480:T1480"/>
    <mergeCell ref="U1480:X1480"/>
    <mergeCell ref="D1481:F1481"/>
    <mergeCell ref="G1481:I1481"/>
    <mergeCell ref="J1481:L1481"/>
    <mergeCell ref="M1481:P1481"/>
    <mergeCell ref="Q1481:Q1482"/>
    <mergeCell ref="R1481:U1481"/>
    <mergeCell ref="V1481:X1481"/>
    <mergeCell ref="B1483:C1483"/>
    <mergeCell ref="B1484:C1484"/>
    <mergeCell ref="B1485:C1485"/>
    <mergeCell ref="B1486:C1486"/>
    <mergeCell ref="B1487:C1487"/>
    <mergeCell ref="B1488:C1488"/>
    <mergeCell ref="B1464:C1464"/>
    <mergeCell ref="D1464:F1464"/>
    <mergeCell ref="G1464:I1464"/>
    <mergeCell ref="J1464:L1464"/>
    <mergeCell ref="M1464:P1464"/>
    <mergeCell ref="Q1464:T1464"/>
    <mergeCell ref="B1465:C1465"/>
    <mergeCell ref="D1465:F1465"/>
    <mergeCell ref="G1465:I1465"/>
    <mergeCell ref="J1465:L1465"/>
    <mergeCell ref="M1465:P1465"/>
    <mergeCell ref="Q1465:T1465"/>
    <mergeCell ref="A1466:A1467"/>
    <mergeCell ref="B1466:C1467"/>
    <mergeCell ref="D1466:F1466"/>
    <mergeCell ref="G1466:I1466"/>
    <mergeCell ref="J1466:L1466"/>
    <mergeCell ref="M1466:P1466"/>
    <mergeCell ref="Q1466:T1466"/>
    <mergeCell ref="U1466:X1466"/>
    <mergeCell ref="D1467:F1467"/>
    <mergeCell ref="G1467:I1467"/>
    <mergeCell ref="J1467:L1467"/>
    <mergeCell ref="M1467:P1467"/>
    <mergeCell ref="Q1467:T1467"/>
    <mergeCell ref="U1467:X1467"/>
    <mergeCell ref="B1468:C1468"/>
    <mergeCell ref="D1468:F1468"/>
    <mergeCell ref="G1468:I1468"/>
    <mergeCell ref="J1468:L1468"/>
    <mergeCell ref="M1468:P1468"/>
    <mergeCell ref="Q1468:T1468"/>
    <mergeCell ref="U1468:X1470"/>
    <mergeCell ref="B1469:C1469"/>
    <mergeCell ref="D1469:F1469"/>
    <mergeCell ref="G1469:I1469"/>
    <mergeCell ref="J1469:L1469"/>
    <mergeCell ref="M1469:P1469"/>
    <mergeCell ref="Q1469:T1469"/>
    <mergeCell ref="B1470:C1470"/>
    <mergeCell ref="D1470:F1470"/>
    <mergeCell ref="G1470:I1470"/>
    <mergeCell ref="J1470:L1470"/>
    <mergeCell ref="M1470:P1470"/>
    <mergeCell ref="Q1470:T1472"/>
    <mergeCell ref="B1471:C1471"/>
    <mergeCell ref="D1471:F1471"/>
    <mergeCell ref="G1471:I1471"/>
    <mergeCell ref="J1471:L1471"/>
    <mergeCell ref="M1471:P1471"/>
    <mergeCell ref="B1472:C1472"/>
    <mergeCell ref="U1471:X1471"/>
    <mergeCell ref="D1472:F1472"/>
    <mergeCell ref="G1472:I1472"/>
    <mergeCell ref="J1472:L1472"/>
    <mergeCell ref="M1472:P1472"/>
    <mergeCell ref="U1472:X1472"/>
    <mergeCell ref="B1457:C1457"/>
    <mergeCell ref="B1458:C1458"/>
    <mergeCell ref="D1458:F1458"/>
    <mergeCell ref="G1458:I1458"/>
    <mergeCell ref="J1458:L1458"/>
    <mergeCell ref="M1458:P1458"/>
    <mergeCell ref="Q1458:T1458"/>
    <mergeCell ref="V1458:X1458"/>
    <mergeCell ref="B1459:C1459"/>
    <mergeCell ref="D1459:F1459"/>
    <mergeCell ref="G1459:I1459"/>
    <mergeCell ref="J1459:L1459"/>
    <mergeCell ref="M1459:P1459"/>
    <mergeCell ref="Q1459:T1459"/>
    <mergeCell ref="B1460:C1460"/>
    <mergeCell ref="D1460:F1460"/>
    <mergeCell ref="G1460:I1460"/>
    <mergeCell ref="J1460:L1460"/>
    <mergeCell ref="M1460:P1460"/>
    <mergeCell ref="Q1460:T1460"/>
    <mergeCell ref="B1461:C1461"/>
    <mergeCell ref="D1461:F1461"/>
    <mergeCell ref="G1461:I1461"/>
    <mergeCell ref="J1461:L1461"/>
    <mergeCell ref="M1461:P1461"/>
    <mergeCell ref="Q1461:T1461"/>
    <mergeCell ref="B1462:C1462"/>
    <mergeCell ref="D1462:F1462"/>
    <mergeCell ref="G1462:I1462"/>
    <mergeCell ref="J1462:L1462"/>
    <mergeCell ref="M1462:P1462"/>
    <mergeCell ref="Q1462:T1462"/>
    <mergeCell ref="B1463:C1463"/>
    <mergeCell ref="D1463:F1463"/>
    <mergeCell ref="G1463:I1463"/>
    <mergeCell ref="J1463:L1463"/>
    <mergeCell ref="M1463:P1463"/>
    <mergeCell ref="Q1463:T1463"/>
    <mergeCell ref="B1441:X1441"/>
    <mergeCell ref="B1442:X1442"/>
    <mergeCell ref="B1443:C1443"/>
    <mergeCell ref="D1443:X1443"/>
    <mergeCell ref="B1444:C1444"/>
    <mergeCell ref="D1444:X1444"/>
    <mergeCell ref="B1445:C1445"/>
    <mergeCell ref="D1445:X1445"/>
    <mergeCell ref="B1446:C1446"/>
    <mergeCell ref="D1446:X1446"/>
    <mergeCell ref="B1447:C1447"/>
    <mergeCell ref="D1447:F1447"/>
    <mergeCell ref="G1447:I1447"/>
    <mergeCell ref="J1447:L1447"/>
    <mergeCell ref="M1447:P1447"/>
    <mergeCell ref="Q1447:T1447"/>
    <mergeCell ref="U1447:X1447"/>
    <mergeCell ref="D1448:F1448"/>
    <mergeCell ref="G1448:T1448"/>
    <mergeCell ref="U1448:X1448"/>
    <mergeCell ref="D1449:F1449"/>
    <mergeCell ref="G1449:I1449"/>
    <mergeCell ref="J1449:L1449"/>
    <mergeCell ref="M1449:P1449"/>
    <mergeCell ref="Q1449:Q1450"/>
    <mergeCell ref="R1449:U1449"/>
    <mergeCell ref="V1449:X1449"/>
    <mergeCell ref="B1451:C1451"/>
    <mergeCell ref="B1452:C1452"/>
    <mergeCell ref="B1453:C1453"/>
    <mergeCell ref="B1454:C1454"/>
    <mergeCell ref="B1455:C1455"/>
    <mergeCell ref="B1456:C1456"/>
    <mergeCell ref="B1432:C1432"/>
    <mergeCell ref="D1432:F1432"/>
    <mergeCell ref="G1432:I1432"/>
    <mergeCell ref="J1432:L1432"/>
    <mergeCell ref="M1432:P1432"/>
    <mergeCell ref="Q1432:T1432"/>
    <mergeCell ref="B1433:C1433"/>
    <mergeCell ref="D1433:F1433"/>
    <mergeCell ref="G1433:I1433"/>
    <mergeCell ref="J1433:L1433"/>
    <mergeCell ref="M1433:P1433"/>
    <mergeCell ref="Q1433:T1433"/>
    <mergeCell ref="A1434:A1435"/>
    <mergeCell ref="B1434:C1435"/>
    <mergeCell ref="D1434:F1434"/>
    <mergeCell ref="G1434:I1434"/>
    <mergeCell ref="J1434:L1434"/>
    <mergeCell ref="M1434:P1434"/>
    <mergeCell ref="Q1434:T1434"/>
    <mergeCell ref="U1434:X1434"/>
    <mergeCell ref="D1435:F1435"/>
    <mergeCell ref="G1435:I1435"/>
    <mergeCell ref="J1435:L1435"/>
    <mergeCell ref="M1435:P1435"/>
    <mergeCell ref="Q1435:T1435"/>
    <mergeCell ref="U1435:X1435"/>
    <mergeCell ref="B1436:C1436"/>
    <mergeCell ref="D1436:F1436"/>
    <mergeCell ref="G1436:I1436"/>
    <mergeCell ref="J1436:L1436"/>
    <mergeCell ref="M1436:P1436"/>
    <mergeCell ref="Q1436:T1436"/>
    <mergeCell ref="U1436:X1438"/>
    <mergeCell ref="B1437:C1437"/>
    <mergeCell ref="D1437:F1437"/>
    <mergeCell ref="G1437:I1437"/>
    <mergeCell ref="J1437:L1437"/>
    <mergeCell ref="M1437:P1437"/>
    <mergeCell ref="Q1437:T1437"/>
    <mergeCell ref="B1438:C1438"/>
    <mergeCell ref="D1438:F1438"/>
    <mergeCell ref="G1438:I1438"/>
    <mergeCell ref="J1438:L1438"/>
    <mergeCell ref="M1438:P1438"/>
    <mergeCell ref="Q1438:T1440"/>
    <mergeCell ref="B1439:C1439"/>
    <mergeCell ref="D1439:F1439"/>
    <mergeCell ref="G1439:I1439"/>
    <mergeCell ref="J1439:L1439"/>
    <mergeCell ref="M1439:P1439"/>
    <mergeCell ref="B1440:C1440"/>
    <mergeCell ref="U1439:X1439"/>
    <mergeCell ref="D1440:F1440"/>
    <mergeCell ref="G1440:I1440"/>
    <mergeCell ref="J1440:L1440"/>
    <mergeCell ref="M1440:P1440"/>
    <mergeCell ref="U1440:X1440"/>
    <mergeCell ref="B1425:C1425"/>
    <mergeCell ref="B1426:C1426"/>
    <mergeCell ref="D1426:F1426"/>
    <mergeCell ref="G1426:I1426"/>
    <mergeCell ref="J1426:L1426"/>
    <mergeCell ref="M1426:P1426"/>
    <mergeCell ref="Q1426:T1426"/>
    <mergeCell ref="V1426:X1426"/>
    <mergeCell ref="B1427:C1427"/>
    <mergeCell ref="D1427:F1427"/>
    <mergeCell ref="G1427:I1427"/>
    <mergeCell ref="J1427:L1427"/>
    <mergeCell ref="M1427:P1427"/>
    <mergeCell ref="Q1427:T1427"/>
    <mergeCell ref="B1428:C1428"/>
    <mergeCell ref="D1428:F1428"/>
    <mergeCell ref="G1428:I1428"/>
    <mergeCell ref="J1428:L1428"/>
    <mergeCell ref="M1428:P1428"/>
    <mergeCell ref="Q1428:T1428"/>
    <mergeCell ref="B1429:C1429"/>
    <mergeCell ref="D1429:F1429"/>
    <mergeCell ref="G1429:I1429"/>
    <mergeCell ref="J1429:L1429"/>
    <mergeCell ref="M1429:P1429"/>
    <mergeCell ref="Q1429:T1429"/>
    <mergeCell ref="B1430:C1430"/>
    <mergeCell ref="D1430:F1430"/>
    <mergeCell ref="G1430:I1430"/>
    <mergeCell ref="J1430:L1430"/>
    <mergeCell ref="M1430:P1430"/>
    <mergeCell ref="Q1430:T1430"/>
    <mergeCell ref="B1431:C1431"/>
    <mergeCell ref="D1431:F1431"/>
    <mergeCell ref="G1431:I1431"/>
    <mergeCell ref="J1431:L1431"/>
    <mergeCell ref="M1431:P1431"/>
    <mergeCell ref="Q1431:T1431"/>
    <mergeCell ref="B1409:X1409"/>
    <mergeCell ref="B1410:X1410"/>
    <mergeCell ref="B1411:C1411"/>
    <mergeCell ref="D1411:X1411"/>
    <mergeCell ref="B1412:C1412"/>
    <mergeCell ref="D1412:X1412"/>
    <mergeCell ref="B1413:C1413"/>
    <mergeCell ref="D1413:X1413"/>
    <mergeCell ref="B1414:C1414"/>
    <mergeCell ref="D1414:X1414"/>
    <mergeCell ref="B1415:C1415"/>
    <mergeCell ref="D1415:F1415"/>
    <mergeCell ref="G1415:I1415"/>
    <mergeCell ref="J1415:L1415"/>
    <mergeCell ref="M1415:P1415"/>
    <mergeCell ref="Q1415:T1415"/>
    <mergeCell ref="U1415:X1415"/>
    <mergeCell ref="D1416:F1416"/>
    <mergeCell ref="G1416:T1416"/>
    <mergeCell ref="U1416:X1416"/>
    <mergeCell ref="D1417:F1417"/>
    <mergeCell ref="G1417:I1417"/>
    <mergeCell ref="J1417:L1417"/>
    <mergeCell ref="M1417:P1417"/>
    <mergeCell ref="Q1417:Q1418"/>
    <mergeCell ref="R1417:U1417"/>
    <mergeCell ref="V1417:X1417"/>
    <mergeCell ref="B1419:C1419"/>
    <mergeCell ref="B1420:C1420"/>
    <mergeCell ref="B1421:C1421"/>
    <mergeCell ref="B1422:C1422"/>
    <mergeCell ref="B1423:C1423"/>
    <mergeCell ref="B1424:C1424"/>
    <mergeCell ref="B1400:C1400"/>
    <mergeCell ref="D1400:F1400"/>
    <mergeCell ref="G1400:I1400"/>
    <mergeCell ref="J1400:L1400"/>
    <mergeCell ref="M1400:P1400"/>
    <mergeCell ref="Q1400:T1400"/>
    <mergeCell ref="B1401:C1401"/>
    <mergeCell ref="D1401:F1401"/>
    <mergeCell ref="G1401:I1401"/>
    <mergeCell ref="J1401:L1401"/>
    <mergeCell ref="M1401:P1401"/>
    <mergeCell ref="Q1401:T1401"/>
    <mergeCell ref="A1402:A1403"/>
    <mergeCell ref="B1402:C1403"/>
    <mergeCell ref="D1402:F1402"/>
    <mergeCell ref="G1402:I1402"/>
    <mergeCell ref="J1402:L1402"/>
    <mergeCell ref="M1402:P1402"/>
    <mergeCell ref="Q1402:T1402"/>
    <mergeCell ref="U1402:X1402"/>
    <mergeCell ref="D1403:F1403"/>
    <mergeCell ref="G1403:I1403"/>
    <mergeCell ref="J1403:L1403"/>
    <mergeCell ref="M1403:P1403"/>
    <mergeCell ref="Q1403:T1403"/>
    <mergeCell ref="U1403:X1403"/>
    <mergeCell ref="B1404:C1404"/>
    <mergeCell ref="D1404:F1404"/>
    <mergeCell ref="G1404:I1404"/>
    <mergeCell ref="J1404:L1404"/>
    <mergeCell ref="M1404:P1404"/>
    <mergeCell ref="Q1404:T1404"/>
    <mergeCell ref="U1404:X1406"/>
    <mergeCell ref="B1405:C1405"/>
    <mergeCell ref="D1405:F1405"/>
    <mergeCell ref="G1405:I1405"/>
    <mergeCell ref="J1405:L1405"/>
    <mergeCell ref="M1405:P1405"/>
    <mergeCell ref="Q1405:T1405"/>
    <mergeCell ref="B1406:C1406"/>
    <mergeCell ref="D1406:F1406"/>
    <mergeCell ref="G1406:I1406"/>
    <mergeCell ref="J1406:L1406"/>
    <mergeCell ref="M1406:P1406"/>
    <mergeCell ref="Q1406:T1408"/>
    <mergeCell ref="B1407:C1407"/>
    <mergeCell ref="D1407:F1407"/>
    <mergeCell ref="G1407:I1407"/>
    <mergeCell ref="J1407:L1407"/>
    <mergeCell ref="M1407:P1407"/>
    <mergeCell ref="B1408:C1408"/>
    <mergeCell ref="U1407:X1407"/>
    <mergeCell ref="D1408:F1408"/>
    <mergeCell ref="G1408:I1408"/>
    <mergeCell ref="J1408:L1408"/>
    <mergeCell ref="M1408:P1408"/>
    <mergeCell ref="U1408:X1408"/>
    <mergeCell ref="B1393:C1393"/>
    <mergeCell ref="B1394:C1394"/>
    <mergeCell ref="D1394:F1394"/>
    <mergeCell ref="G1394:I1394"/>
    <mergeCell ref="J1394:L1394"/>
    <mergeCell ref="M1394:P1394"/>
    <mergeCell ref="Q1394:T1394"/>
    <mergeCell ref="V1394:X1394"/>
    <mergeCell ref="B1395:C1395"/>
    <mergeCell ref="D1395:F1395"/>
    <mergeCell ref="G1395:I1395"/>
    <mergeCell ref="J1395:L1395"/>
    <mergeCell ref="M1395:P1395"/>
    <mergeCell ref="Q1395:T1395"/>
    <mergeCell ref="B1396:C1396"/>
    <mergeCell ref="D1396:F1396"/>
    <mergeCell ref="G1396:I1396"/>
    <mergeCell ref="J1396:L1396"/>
    <mergeCell ref="M1396:P1396"/>
    <mergeCell ref="Q1396:T1396"/>
    <mergeCell ref="B1397:C1397"/>
    <mergeCell ref="D1397:F1397"/>
    <mergeCell ref="G1397:I1397"/>
    <mergeCell ref="J1397:L1397"/>
    <mergeCell ref="M1397:P1397"/>
    <mergeCell ref="Q1397:T1397"/>
    <mergeCell ref="B1398:C1398"/>
    <mergeCell ref="D1398:F1398"/>
    <mergeCell ref="G1398:I1398"/>
    <mergeCell ref="J1398:L1398"/>
    <mergeCell ref="M1398:P1398"/>
    <mergeCell ref="Q1398:T1398"/>
    <mergeCell ref="B1399:C1399"/>
    <mergeCell ref="D1399:F1399"/>
    <mergeCell ref="G1399:I1399"/>
    <mergeCell ref="J1399:L1399"/>
    <mergeCell ref="M1399:P1399"/>
    <mergeCell ref="Q1399:T1399"/>
    <mergeCell ref="B1377:X1377"/>
    <mergeCell ref="B1378:X1378"/>
    <mergeCell ref="B1379:C1379"/>
    <mergeCell ref="D1379:X1379"/>
    <mergeCell ref="B1380:C1380"/>
    <mergeCell ref="D1380:X1380"/>
    <mergeCell ref="B1381:C1381"/>
    <mergeCell ref="D1381:X1381"/>
    <mergeCell ref="B1382:C1382"/>
    <mergeCell ref="D1382:X1382"/>
    <mergeCell ref="B1383:C1383"/>
    <mergeCell ref="D1383:F1383"/>
    <mergeCell ref="G1383:I1383"/>
    <mergeCell ref="J1383:L1383"/>
    <mergeCell ref="M1383:P1383"/>
    <mergeCell ref="Q1383:T1383"/>
    <mergeCell ref="U1383:X1383"/>
    <mergeCell ref="D1384:F1384"/>
    <mergeCell ref="G1384:T1384"/>
    <mergeCell ref="U1384:X1384"/>
    <mergeCell ref="D1385:F1385"/>
    <mergeCell ref="G1385:I1385"/>
    <mergeCell ref="J1385:L1385"/>
    <mergeCell ref="M1385:P1385"/>
    <mergeCell ref="Q1385:Q1386"/>
    <mergeCell ref="R1385:U1385"/>
    <mergeCell ref="V1385:X1385"/>
    <mergeCell ref="B1387:C1387"/>
    <mergeCell ref="B1388:C1388"/>
    <mergeCell ref="B1389:C1389"/>
    <mergeCell ref="B1390:C1390"/>
    <mergeCell ref="B1391:C1391"/>
    <mergeCell ref="B1392:C1392"/>
    <mergeCell ref="U1370:X1370"/>
    <mergeCell ref="D1371:F1371"/>
    <mergeCell ref="G1371:I1371"/>
    <mergeCell ref="J1371:L1371"/>
    <mergeCell ref="M1371:P1371"/>
    <mergeCell ref="Q1371:T1371"/>
    <mergeCell ref="U1371:X1371"/>
    <mergeCell ref="B1372:C1372"/>
    <mergeCell ref="D1372:F1372"/>
    <mergeCell ref="G1372:I1372"/>
    <mergeCell ref="J1372:L1372"/>
    <mergeCell ref="M1372:P1372"/>
    <mergeCell ref="Q1372:T1372"/>
    <mergeCell ref="U1372:X1374"/>
    <mergeCell ref="B1373:C1373"/>
    <mergeCell ref="D1373:F1373"/>
    <mergeCell ref="G1373:I1373"/>
    <mergeCell ref="J1373:L1373"/>
    <mergeCell ref="M1373:P1373"/>
    <mergeCell ref="Q1373:T1373"/>
    <mergeCell ref="B1374:C1374"/>
    <mergeCell ref="D1374:F1374"/>
    <mergeCell ref="G1374:I1374"/>
    <mergeCell ref="J1374:L1374"/>
    <mergeCell ref="M1374:P1374"/>
    <mergeCell ref="Q1374:T1376"/>
    <mergeCell ref="B1375:C1375"/>
    <mergeCell ref="D1375:F1375"/>
    <mergeCell ref="G1375:I1375"/>
    <mergeCell ref="J1375:L1375"/>
    <mergeCell ref="M1375:P1375"/>
    <mergeCell ref="B1376:C1376"/>
    <mergeCell ref="U1375:X1375"/>
    <mergeCell ref="D1376:F1376"/>
    <mergeCell ref="G1376:I1376"/>
    <mergeCell ref="J1376:L1376"/>
    <mergeCell ref="M1376:P1376"/>
    <mergeCell ref="U1376:X1376"/>
    <mergeCell ref="B1365:C1365"/>
    <mergeCell ref="D1365:F1365"/>
    <mergeCell ref="G1365:I1365"/>
    <mergeCell ref="J1365:L1365"/>
    <mergeCell ref="M1365:P1365"/>
    <mergeCell ref="Q1365:T1365"/>
    <mergeCell ref="B1366:C1366"/>
    <mergeCell ref="D1366:F1366"/>
    <mergeCell ref="G1366:I1366"/>
    <mergeCell ref="J1366:L1366"/>
    <mergeCell ref="M1366:P1366"/>
    <mergeCell ref="Q1366:T1366"/>
    <mergeCell ref="B1367:C1367"/>
    <mergeCell ref="D1367:F1367"/>
    <mergeCell ref="G1367:I1367"/>
    <mergeCell ref="J1367:L1367"/>
    <mergeCell ref="M1367:P1367"/>
    <mergeCell ref="Q1367:T1367"/>
    <mergeCell ref="B1368:C1368"/>
    <mergeCell ref="D1368:F1368"/>
    <mergeCell ref="G1368:I1368"/>
    <mergeCell ref="J1368:L1368"/>
    <mergeCell ref="M1368:P1368"/>
    <mergeCell ref="Q1368:T1368"/>
    <mergeCell ref="B1369:C1369"/>
    <mergeCell ref="D1369:F1369"/>
    <mergeCell ref="G1369:I1369"/>
    <mergeCell ref="J1369:L1369"/>
    <mergeCell ref="M1369:P1369"/>
    <mergeCell ref="Q1369:T1369"/>
    <mergeCell ref="A1370:A1371"/>
    <mergeCell ref="B1370:C1371"/>
    <mergeCell ref="D1370:F1370"/>
    <mergeCell ref="G1370:I1370"/>
    <mergeCell ref="J1370:L1370"/>
    <mergeCell ref="M1370:P1370"/>
    <mergeCell ref="Q1370:T1370"/>
    <mergeCell ref="G1352:T1352"/>
    <mergeCell ref="U1352:X1352"/>
    <mergeCell ref="D1353:F1353"/>
    <mergeCell ref="G1353:I1353"/>
    <mergeCell ref="J1353:L1353"/>
    <mergeCell ref="M1353:P1353"/>
    <mergeCell ref="Q1353:Q1354"/>
    <mergeCell ref="R1353:U1353"/>
    <mergeCell ref="V1353:X1353"/>
    <mergeCell ref="B1355:C1355"/>
    <mergeCell ref="B1356:C1356"/>
    <mergeCell ref="B1357:C1357"/>
    <mergeCell ref="B1358:C1358"/>
    <mergeCell ref="B1359:C1359"/>
    <mergeCell ref="B1360:C1360"/>
    <mergeCell ref="B1361:C1361"/>
    <mergeCell ref="B1362:C1362"/>
    <mergeCell ref="D1362:F1362"/>
    <mergeCell ref="G1362:I1362"/>
    <mergeCell ref="J1362:L1362"/>
    <mergeCell ref="M1362:P1362"/>
    <mergeCell ref="Q1362:T1362"/>
    <mergeCell ref="V1362:X1362"/>
    <mergeCell ref="B1363:C1363"/>
    <mergeCell ref="D1363:F1363"/>
    <mergeCell ref="G1363:I1363"/>
    <mergeCell ref="J1363:L1363"/>
    <mergeCell ref="M1363:P1363"/>
    <mergeCell ref="Q1363:T1363"/>
    <mergeCell ref="B1364:C1364"/>
    <mergeCell ref="D1364:F1364"/>
    <mergeCell ref="G1364:I1364"/>
    <mergeCell ref="J1364:L1364"/>
    <mergeCell ref="M1364:P1364"/>
    <mergeCell ref="Q1364:T1364"/>
    <mergeCell ref="B1337:C1337"/>
    <mergeCell ref="D1337:F1337"/>
    <mergeCell ref="G1337:I1337"/>
    <mergeCell ref="J1337:L1337"/>
    <mergeCell ref="M1337:P1337"/>
    <mergeCell ref="Q1337:T1337"/>
    <mergeCell ref="A1338:A1339"/>
    <mergeCell ref="B1338:C1339"/>
    <mergeCell ref="D1338:F1338"/>
    <mergeCell ref="G1338:I1338"/>
    <mergeCell ref="J1338:L1338"/>
    <mergeCell ref="M1338:P1338"/>
    <mergeCell ref="Q1338:T1338"/>
    <mergeCell ref="U1338:X1338"/>
    <mergeCell ref="D1339:F1339"/>
    <mergeCell ref="G1339:I1339"/>
    <mergeCell ref="J1339:L1339"/>
    <mergeCell ref="M1339:P1339"/>
    <mergeCell ref="Q1339:T1339"/>
    <mergeCell ref="U1339:X1339"/>
    <mergeCell ref="B1340:C1340"/>
    <mergeCell ref="D1340:F1340"/>
    <mergeCell ref="G1340:I1340"/>
    <mergeCell ref="J1340:L1340"/>
    <mergeCell ref="M1340:P1340"/>
    <mergeCell ref="Q1340:T1340"/>
    <mergeCell ref="U1340:X1342"/>
    <mergeCell ref="B1341:C1341"/>
    <mergeCell ref="D1341:F1341"/>
    <mergeCell ref="G1341:I1341"/>
    <mergeCell ref="J1341:L1341"/>
    <mergeCell ref="M1341:P1341"/>
    <mergeCell ref="Q1341:T1341"/>
    <mergeCell ref="B1342:C1342"/>
    <mergeCell ref="D1342:F1342"/>
    <mergeCell ref="G1342:I1342"/>
    <mergeCell ref="J1342:L1342"/>
    <mergeCell ref="M1342:P1342"/>
    <mergeCell ref="Q1342:T1344"/>
    <mergeCell ref="B1343:C1343"/>
    <mergeCell ref="D1343:F1343"/>
    <mergeCell ref="G1343:I1343"/>
    <mergeCell ref="J1343:L1343"/>
    <mergeCell ref="M1343:P1343"/>
    <mergeCell ref="B1344:C1344"/>
    <mergeCell ref="U1343:X1343"/>
    <mergeCell ref="D1344:F1344"/>
    <mergeCell ref="G1344:I1344"/>
    <mergeCell ref="J1344:L1344"/>
    <mergeCell ref="M1344:P1344"/>
    <mergeCell ref="U1344:X1344"/>
    <mergeCell ref="B1331:C1331"/>
    <mergeCell ref="D1331:F1331"/>
    <mergeCell ref="G1331:I1331"/>
    <mergeCell ref="J1331:L1331"/>
    <mergeCell ref="M1331:P1331"/>
    <mergeCell ref="Q1331:T1331"/>
    <mergeCell ref="B1332:C1332"/>
    <mergeCell ref="D1332:F1332"/>
    <mergeCell ref="G1332:I1332"/>
    <mergeCell ref="J1332:L1332"/>
    <mergeCell ref="M1332:P1332"/>
    <mergeCell ref="Q1332:T1332"/>
    <mergeCell ref="B1333:C1333"/>
    <mergeCell ref="D1333:F1333"/>
    <mergeCell ref="G1333:I1333"/>
    <mergeCell ref="J1333:L1333"/>
    <mergeCell ref="M1333:P1333"/>
    <mergeCell ref="Q1333:T1333"/>
    <mergeCell ref="B1334:C1334"/>
    <mergeCell ref="D1334:F1334"/>
    <mergeCell ref="G1334:I1334"/>
    <mergeCell ref="J1334:L1334"/>
    <mergeCell ref="M1334:P1334"/>
    <mergeCell ref="Q1334:T1334"/>
    <mergeCell ref="B1335:C1335"/>
    <mergeCell ref="D1335:F1335"/>
    <mergeCell ref="G1335:I1335"/>
    <mergeCell ref="J1335:L1335"/>
    <mergeCell ref="M1335:P1335"/>
    <mergeCell ref="Q1335:T1335"/>
    <mergeCell ref="B1336:C1336"/>
    <mergeCell ref="D1336:F1336"/>
    <mergeCell ref="G1336:I1336"/>
    <mergeCell ref="J1336:L1336"/>
    <mergeCell ref="M1336:P1336"/>
    <mergeCell ref="Q1336:T1336"/>
    <mergeCell ref="B1315:C1315"/>
    <mergeCell ref="D1315:X1315"/>
    <mergeCell ref="B1316:C1316"/>
    <mergeCell ref="D1316:X1316"/>
    <mergeCell ref="B1317:C1317"/>
    <mergeCell ref="D1317:X1317"/>
    <mergeCell ref="B1318:C1318"/>
    <mergeCell ref="D1318:X1318"/>
    <mergeCell ref="B1319:C1319"/>
    <mergeCell ref="D1319:F1319"/>
    <mergeCell ref="G1319:I1319"/>
    <mergeCell ref="J1319:L1319"/>
    <mergeCell ref="M1319:P1319"/>
    <mergeCell ref="Q1319:T1319"/>
    <mergeCell ref="U1319:X1319"/>
    <mergeCell ref="D1320:F1320"/>
    <mergeCell ref="G1320:T1320"/>
    <mergeCell ref="U1320:X1320"/>
    <mergeCell ref="D1321:F1321"/>
    <mergeCell ref="G1321:I1321"/>
    <mergeCell ref="J1321:L1321"/>
    <mergeCell ref="M1321:P1321"/>
    <mergeCell ref="Q1321:Q1322"/>
    <mergeCell ref="R1321:U1321"/>
    <mergeCell ref="V1321:X1321"/>
    <mergeCell ref="B1323:C1323"/>
    <mergeCell ref="B1324:C1324"/>
    <mergeCell ref="B1325:C1325"/>
    <mergeCell ref="B1326:C1326"/>
    <mergeCell ref="B1327:C1327"/>
    <mergeCell ref="B1328:C1328"/>
    <mergeCell ref="B1329:C1329"/>
    <mergeCell ref="B1330:C1330"/>
    <mergeCell ref="D1330:F1330"/>
    <mergeCell ref="G1330:I1330"/>
    <mergeCell ref="J1330:L1330"/>
    <mergeCell ref="M1330:P1330"/>
    <mergeCell ref="Q1330:T1330"/>
    <mergeCell ref="V1330:X1330"/>
    <mergeCell ref="B1308:C1308"/>
    <mergeCell ref="D1308:F1308"/>
    <mergeCell ref="G1308:I1308"/>
    <mergeCell ref="J1308:L1308"/>
    <mergeCell ref="M1308:P1308"/>
    <mergeCell ref="Q1308:T1308"/>
    <mergeCell ref="U1308:X1310"/>
    <mergeCell ref="B1309:C1309"/>
    <mergeCell ref="D1309:F1309"/>
    <mergeCell ref="G1309:I1309"/>
    <mergeCell ref="J1309:L1309"/>
    <mergeCell ref="M1309:P1309"/>
    <mergeCell ref="Q1309:T1309"/>
    <mergeCell ref="B1310:C1310"/>
    <mergeCell ref="D1310:F1310"/>
    <mergeCell ref="G1310:I1310"/>
    <mergeCell ref="J1310:L1310"/>
    <mergeCell ref="M1310:P1310"/>
    <mergeCell ref="Q1310:T1312"/>
    <mergeCell ref="B1311:C1311"/>
    <mergeCell ref="D1311:F1311"/>
    <mergeCell ref="G1311:I1311"/>
    <mergeCell ref="J1311:L1311"/>
    <mergeCell ref="M1311:P1311"/>
    <mergeCell ref="B1312:C1312"/>
    <mergeCell ref="U1311:X1311"/>
    <mergeCell ref="D1312:F1312"/>
    <mergeCell ref="G1312:I1312"/>
    <mergeCell ref="J1312:L1312"/>
    <mergeCell ref="M1312:P1312"/>
    <mergeCell ref="U1312:X1312"/>
    <mergeCell ref="B1313:X1313"/>
    <mergeCell ref="B1314:X1314"/>
    <mergeCell ref="G1302:I1302"/>
    <mergeCell ref="J1302:L1302"/>
    <mergeCell ref="M1302:P1302"/>
    <mergeCell ref="Q1302:T1302"/>
    <mergeCell ref="B1303:C1303"/>
    <mergeCell ref="D1303:F1303"/>
    <mergeCell ref="G1303:I1303"/>
    <mergeCell ref="J1303:L1303"/>
    <mergeCell ref="M1303:P1303"/>
    <mergeCell ref="Q1303:T1303"/>
    <mergeCell ref="B1304:C1304"/>
    <mergeCell ref="D1304:F1304"/>
    <mergeCell ref="G1304:I1304"/>
    <mergeCell ref="J1304:L1304"/>
    <mergeCell ref="M1304:P1304"/>
    <mergeCell ref="Q1304:T1304"/>
    <mergeCell ref="B1305:C1305"/>
    <mergeCell ref="D1305:F1305"/>
    <mergeCell ref="G1305:I1305"/>
    <mergeCell ref="J1305:L1305"/>
    <mergeCell ref="M1305:P1305"/>
    <mergeCell ref="Q1305:T1305"/>
    <mergeCell ref="A1306:A1307"/>
    <mergeCell ref="B1306:C1307"/>
    <mergeCell ref="D1306:F1306"/>
    <mergeCell ref="G1306:I1306"/>
    <mergeCell ref="J1306:L1306"/>
    <mergeCell ref="M1306:P1306"/>
    <mergeCell ref="Q1306:T1306"/>
    <mergeCell ref="U1306:X1306"/>
    <mergeCell ref="D1307:F1307"/>
    <mergeCell ref="G1307:I1307"/>
    <mergeCell ref="J1307:L1307"/>
    <mergeCell ref="M1307:P1307"/>
    <mergeCell ref="Q1307:T1307"/>
    <mergeCell ref="U1307:X1307"/>
    <mergeCell ref="B2565:C2565"/>
    <mergeCell ref="D2565:X2565"/>
    <mergeCell ref="B2566:C2566"/>
    <mergeCell ref="D2566:X2566"/>
    <mergeCell ref="B2567:C2567"/>
    <mergeCell ref="D2567:F2567"/>
    <mergeCell ref="G2567:I2567"/>
    <mergeCell ref="J2567:L2567"/>
    <mergeCell ref="M2567:P2567"/>
    <mergeCell ref="Q2567:T2567"/>
    <mergeCell ref="B2561:X2561"/>
    <mergeCell ref="B2562:X2562"/>
    <mergeCell ref="B2563:C2563"/>
    <mergeCell ref="D2563:X2563"/>
    <mergeCell ref="B2564:C2564"/>
    <mergeCell ref="D2564:X2564"/>
    <mergeCell ref="B1281:X1281"/>
    <mergeCell ref="B1282:X1282"/>
    <mergeCell ref="B1283:C1283"/>
    <mergeCell ref="D1283:X1283"/>
    <mergeCell ref="B1284:C1284"/>
    <mergeCell ref="D1284:X1284"/>
    <mergeCell ref="B1285:C1285"/>
    <mergeCell ref="D1285:X1285"/>
    <mergeCell ref="B1286:C1286"/>
    <mergeCell ref="D1286:X1286"/>
    <mergeCell ref="B1287:C1287"/>
    <mergeCell ref="D1287:F1287"/>
    <mergeCell ref="G1287:I1287"/>
    <mergeCell ref="J1287:L1287"/>
    <mergeCell ref="M1287:P1287"/>
    <mergeCell ref="Q1287:T1287"/>
    <mergeCell ref="U1287:X1287"/>
    <mergeCell ref="D1288:F1288"/>
    <mergeCell ref="G1288:T1288"/>
    <mergeCell ref="U1288:X1288"/>
    <mergeCell ref="D1289:F1289"/>
    <mergeCell ref="G1289:I1289"/>
    <mergeCell ref="J1289:L1289"/>
    <mergeCell ref="M1289:P1289"/>
    <mergeCell ref="Q1289:Q1290"/>
    <mergeCell ref="R1289:U1289"/>
    <mergeCell ref="V1289:X1289"/>
    <mergeCell ref="B1291:C1291"/>
    <mergeCell ref="B1292:C1292"/>
    <mergeCell ref="B1293:C1293"/>
    <mergeCell ref="B1294:C1294"/>
    <mergeCell ref="B1295:C1295"/>
    <mergeCell ref="B1296:C1296"/>
    <mergeCell ref="B1297:C1297"/>
    <mergeCell ref="B1298:C1298"/>
    <mergeCell ref="D1298:F1298"/>
    <mergeCell ref="G1298:I1298"/>
    <mergeCell ref="J1298:L1298"/>
    <mergeCell ref="M1298:P1298"/>
    <mergeCell ref="Q1298:T1298"/>
    <mergeCell ref="V1298:X1298"/>
    <mergeCell ref="B1299:C1299"/>
    <mergeCell ref="D1299:F1299"/>
    <mergeCell ref="G1299:I1299"/>
    <mergeCell ref="J1299:L1299"/>
    <mergeCell ref="M1299:P1299"/>
    <mergeCell ref="Q1299:T1299"/>
    <mergeCell ref="B1300:C1300"/>
    <mergeCell ref="M2578:P2578"/>
    <mergeCell ref="Q2578:T2578"/>
    <mergeCell ref="V2578:X2578"/>
    <mergeCell ref="B2579:C2579"/>
    <mergeCell ref="D2579:F2579"/>
    <mergeCell ref="G2579:I2579"/>
    <mergeCell ref="J2579:L2579"/>
    <mergeCell ref="M2579:P2579"/>
    <mergeCell ref="Q2579:T2579"/>
    <mergeCell ref="B2576:C2576"/>
    <mergeCell ref="B2577:C2577"/>
    <mergeCell ref="B2578:C2578"/>
    <mergeCell ref="D2578:F2578"/>
    <mergeCell ref="G2578:I2578"/>
    <mergeCell ref="J2578:L2578"/>
    <mergeCell ref="V2569:X2569"/>
    <mergeCell ref="B2571:C2571"/>
    <mergeCell ref="B2572:C2572"/>
    <mergeCell ref="B2573:C2573"/>
    <mergeCell ref="B2574:C2574"/>
    <mergeCell ref="B2575:C2575"/>
    <mergeCell ref="U2567:X2567"/>
    <mergeCell ref="D2568:F2568"/>
    <mergeCell ref="G2568:T2568"/>
    <mergeCell ref="U2568:X2568"/>
    <mergeCell ref="D2569:F2569"/>
    <mergeCell ref="G2569:I2569"/>
    <mergeCell ref="J2569:L2569"/>
    <mergeCell ref="M2569:P2569"/>
    <mergeCell ref="Q2569:Q2570"/>
    <mergeCell ref="R2569:U2569"/>
    <mergeCell ref="B2585:C2585"/>
    <mergeCell ref="D2585:F2585"/>
    <mergeCell ref="G2585:I2585"/>
    <mergeCell ref="J2585:L2585"/>
    <mergeCell ref="M2585:P2585"/>
    <mergeCell ref="Q2585:T2585"/>
    <mergeCell ref="B2584:C2584"/>
    <mergeCell ref="D2584:F2584"/>
    <mergeCell ref="G2584:I2584"/>
    <mergeCell ref="J2584:L2584"/>
    <mergeCell ref="M2584:P2584"/>
    <mergeCell ref="Q2584:T2584"/>
    <mergeCell ref="B2583:C2583"/>
    <mergeCell ref="D2583:F2583"/>
    <mergeCell ref="G2583:I2583"/>
    <mergeCell ref="J2583:L2583"/>
    <mergeCell ref="M2583:P2583"/>
    <mergeCell ref="Q2583:T2583"/>
    <mergeCell ref="B2582:C2582"/>
    <mergeCell ref="D2582:F2582"/>
    <mergeCell ref="G2582:I2582"/>
    <mergeCell ref="J2582:L2582"/>
    <mergeCell ref="M2582:P2582"/>
    <mergeCell ref="Q2582:T2582"/>
    <mergeCell ref="B2581:C2581"/>
    <mergeCell ref="D2581:F2581"/>
    <mergeCell ref="G2581:I2581"/>
    <mergeCell ref="J2581:L2581"/>
    <mergeCell ref="M2581:P2581"/>
    <mergeCell ref="Q2581:T2581"/>
    <mergeCell ref="B2580:C2580"/>
    <mergeCell ref="D2580:F2580"/>
    <mergeCell ref="G2580:I2580"/>
    <mergeCell ref="J2580:L2580"/>
    <mergeCell ref="M2580:P2580"/>
    <mergeCell ref="Q2580:T2580"/>
    <mergeCell ref="G2590:I2590"/>
    <mergeCell ref="J2590:L2590"/>
    <mergeCell ref="M2590:P2590"/>
    <mergeCell ref="Q2590:T2592"/>
    <mergeCell ref="B2591:C2591"/>
    <mergeCell ref="D2591:F2591"/>
    <mergeCell ref="G2591:I2591"/>
    <mergeCell ref="J2591:L2591"/>
    <mergeCell ref="M2591:P2591"/>
    <mergeCell ref="Q2588:T2588"/>
    <mergeCell ref="U2588:X2590"/>
    <mergeCell ref="B2589:C2589"/>
    <mergeCell ref="D2589:F2589"/>
    <mergeCell ref="G2589:I2589"/>
    <mergeCell ref="J2589:L2589"/>
    <mergeCell ref="M2589:P2589"/>
    <mergeCell ref="Q2589:T2589"/>
    <mergeCell ref="B2590:C2590"/>
    <mergeCell ref="D2590:F2590"/>
    <mergeCell ref="G2587:I2587"/>
    <mergeCell ref="J2587:L2587"/>
    <mergeCell ref="M2587:P2587"/>
    <mergeCell ref="Q2587:T2587"/>
    <mergeCell ref="U2587:X2587"/>
    <mergeCell ref="B2588:C2588"/>
    <mergeCell ref="D2588:F2588"/>
    <mergeCell ref="G2588:I2588"/>
    <mergeCell ref="J2588:L2588"/>
    <mergeCell ref="M2588:P2588"/>
    <mergeCell ref="U2583:X2583"/>
    <mergeCell ref="U2584:X2584"/>
    <mergeCell ref="U2585:X2585"/>
    <mergeCell ref="A2586:A2587"/>
    <mergeCell ref="B2586:C2587"/>
    <mergeCell ref="D2586:F2586"/>
    <mergeCell ref="G2586:I2586"/>
    <mergeCell ref="J2586:L2586"/>
    <mergeCell ref="M2586:P2586"/>
    <mergeCell ref="Q2586:T2586"/>
    <mergeCell ref="U2586:X2586"/>
    <mergeCell ref="D2587:F2587"/>
    <mergeCell ref="V2601:X2601"/>
    <mergeCell ref="B2603:C2603"/>
    <mergeCell ref="B2604:C2604"/>
    <mergeCell ref="B2605:C2605"/>
    <mergeCell ref="B2606:C2606"/>
    <mergeCell ref="B2607:C2607"/>
    <mergeCell ref="U2599:X2599"/>
    <mergeCell ref="D2600:F2600"/>
    <mergeCell ref="G2600:T2600"/>
    <mergeCell ref="U2600:X2600"/>
    <mergeCell ref="D2601:F2601"/>
    <mergeCell ref="G2601:I2601"/>
    <mergeCell ref="J2601:L2601"/>
    <mergeCell ref="M2601:P2601"/>
    <mergeCell ref="Q2601:Q2602"/>
    <mergeCell ref="R2601:U2601"/>
    <mergeCell ref="B2597:C2597"/>
    <mergeCell ref="D2597:X2597"/>
    <mergeCell ref="B2598:C2598"/>
    <mergeCell ref="D2598:X2598"/>
    <mergeCell ref="B2599:C2599"/>
    <mergeCell ref="D2599:F2599"/>
    <mergeCell ref="G2599:I2599"/>
    <mergeCell ref="J2599:L2599"/>
    <mergeCell ref="M2599:P2599"/>
    <mergeCell ref="Q2599:T2599"/>
    <mergeCell ref="B2593:X2593"/>
    <mergeCell ref="B2594:X2594"/>
    <mergeCell ref="B2595:C2595"/>
    <mergeCell ref="D2595:X2595"/>
    <mergeCell ref="B2596:C2596"/>
    <mergeCell ref="D2596:X2596"/>
    <mergeCell ref="U2591:X2591"/>
    <mergeCell ref="B2592:C2592"/>
    <mergeCell ref="D2592:F2592"/>
    <mergeCell ref="G2592:I2592"/>
    <mergeCell ref="J2592:L2592"/>
    <mergeCell ref="M2592:P2592"/>
    <mergeCell ref="U2592:X2592"/>
    <mergeCell ref="B2614:C2614"/>
    <mergeCell ref="D2614:F2614"/>
    <mergeCell ref="G2614:I2614"/>
    <mergeCell ref="J2614:L2614"/>
    <mergeCell ref="M2614:P2614"/>
    <mergeCell ref="Q2614:T2614"/>
    <mergeCell ref="U2615:X2615"/>
    <mergeCell ref="U2616:X2616"/>
    <mergeCell ref="U2617:X2617"/>
    <mergeCell ref="B2613:C2613"/>
    <mergeCell ref="D2613:F2613"/>
    <mergeCell ref="G2613:I2613"/>
    <mergeCell ref="J2613:L2613"/>
    <mergeCell ref="M2613:P2613"/>
    <mergeCell ref="Q2613:T2613"/>
    <mergeCell ref="B2612:C2612"/>
    <mergeCell ref="D2612:F2612"/>
    <mergeCell ref="G2612:I2612"/>
    <mergeCell ref="J2612:L2612"/>
    <mergeCell ref="M2612:P2612"/>
    <mergeCell ref="Q2612:T2612"/>
    <mergeCell ref="M2610:P2610"/>
    <mergeCell ref="Q2610:T2610"/>
    <mergeCell ref="V2610:X2610"/>
    <mergeCell ref="B2611:C2611"/>
    <mergeCell ref="D2611:F2611"/>
    <mergeCell ref="G2611:I2611"/>
    <mergeCell ref="J2611:L2611"/>
    <mergeCell ref="M2611:P2611"/>
    <mergeCell ref="Q2611:T2611"/>
    <mergeCell ref="B2608:C2608"/>
    <mergeCell ref="B2609:C2609"/>
    <mergeCell ref="B2610:C2610"/>
    <mergeCell ref="D2610:F2610"/>
    <mergeCell ref="G2610:I2610"/>
    <mergeCell ref="J2610:L2610"/>
    <mergeCell ref="G2619:I2619"/>
    <mergeCell ref="J2619:L2619"/>
    <mergeCell ref="M2619:P2619"/>
    <mergeCell ref="Q2619:T2619"/>
    <mergeCell ref="U2619:X2619"/>
    <mergeCell ref="B2620:C2620"/>
    <mergeCell ref="D2620:F2620"/>
    <mergeCell ref="G2620:I2620"/>
    <mergeCell ref="J2620:L2620"/>
    <mergeCell ref="M2620:P2620"/>
    <mergeCell ref="A2618:A2619"/>
    <mergeCell ref="B2618:C2619"/>
    <mergeCell ref="D2618:F2618"/>
    <mergeCell ref="G2618:I2618"/>
    <mergeCell ref="J2618:L2618"/>
    <mergeCell ref="M2618:P2618"/>
    <mergeCell ref="Q2618:T2618"/>
    <mergeCell ref="U2618:X2618"/>
    <mergeCell ref="D2619:F2619"/>
    <mergeCell ref="B2617:C2617"/>
    <mergeCell ref="D2617:F2617"/>
    <mergeCell ref="G2617:I2617"/>
    <mergeCell ref="J2617:L2617"/>
    <mergeCell ref="M2617:P2617"/>
    <mergeCell ref="Q2617:T2617"/>
    <mergeCell ref="B2616:C2616"/>
    <mergeCell ref="D2616:F2616"/>
    <mergeCell ref="G2616:I2616"/>
    <mergeCell ref="J2616:L2616"/>
    <mergeCell ref="M2616:P2616"/>
    <mergeCell ref="Q2616:T2616"/>
    <mergeCell ref="B2615:C2615"/>
    <mergeCell ref="D2615:F2615"/>
    <mergeCell ref="G2615:I2615"/>
    <mergeCell ref="J2615:L2615"/>
    <mergeCell ref="M2615:P2615"/>
    <mergeCell ref="Q2615:T2615"/>
    <mergeCell ref="B2629:C2629"/>
    <mergeCell ref="D2629:X2629"/>
    <mergeCell ref="B2630:C2630"/>
    <mergeCell ref="D2630:X2630"/>
    <mergeCell ref="B2631:C2631"/>
    <mergeCell ref="D2631:F2631"/>
    <mergeCell ref="G2631:I2631"/>
    <mergeCell ref="J2631:L2631"/>
    <mergeCell ref="M2631:P2631"/>
    <mergeCell ref="Q2631:T2631"/>
    <mergeCell ref="B2625:X2625"/>
    <mergeCell ref="B2626:X2626"/>
    <mergeCell ref="B2627:C2627"/>
    <mergeCell ref="D2627:X2627"/>
    <mergeCell ref="B2628:C2628"/>
    <mergeCell ref="D2628:X2628"/>
    <mergeCell ref="U2623:X2623"/>
    <mergeCell ref="B2624:C2624"/>
    <mergeCell ref="D2624:F2624"/>
    <mergeCell ref="G2624:I2624"/>
    <mergeCell ref="J2624:L2624"/>
    <mergeCell ref="M2624:P2624"/>
    <mergeCell ref="U2624:X2624"/>
    <mergeCell ref="G2622:I2622"/>
    <mergeCell ref="J2622:L2622"/>
    <mergeCell ref="M2622:P2622"/>
    <mergeCell ref="Q2622:T2624"/>
    <mergeCell ref="B2623:C2623"/>
    <mergeCell ref="D2623:F2623"/>
    <mergeCell ref="G2623:I2623"/>
    <mergeCell ref="J2623:L2623"/>
    <mergeCell ref="M2623:P2623"/>
    <mergeCell ref="Q2620:T2620"/>
    <mergeCell ref="U2620:X2622"/>
    <mergeCell ref="B2621:C2621"/>
    <mergeCell ref="D2621:F2621"/>
    <mergeCell ref="G2621:I2621"/>
    <mergeCell ref="J2621:L2621"/>
    <mergeCell ref="M2621:P2621"/>
    <mergeCell ref="Q2621:T2621"/>
    <mergeCell ref="B2622:C2622"/>
    <mergeCell ref="D2622:F2622"/>
    <mergeCell ref="M2642:P2642"/>
    <mergeCell ref="Q2642:T2642"/>
    <mergeCell ref="V2642:X2642"/>
    <mergeCell ref="B2643:C2643"/>
    <mergeCell ref="D2643:F2643"/>
    <mergeCell ref="G2643:I2643"/>
    <mergeCell ref="J2643:L2643"/>
    <mergeCell ref="M2643:P2643"/>
    <mergeCell ref="Q2643:T2643"/>
    <mergeCell ref="B2640:C2640"/>
    <mergeCell ref="B2641:C2641"/>
    <mergeCell ref="B2642:C2642"/>
    <mergeCell ref="D2642:F2642"/>
    <mergeCell ref="G2642:I2642"/>
    <mergeCell ref="J2642:L2642"/>
    <mergeCell ref="V2633:X2633"/>
    <mergeCell ref="B2635:C2635"/>
    <mergeCell ref="B2636:C2636"/>
    <mergeCell ref="B2637:C2637"/>
    <mergeCell ref="B2638:C2638"/>
    <mergeCell ref="B2639:C2639"/>
    <mergeCell ref="U2631:X2631"/>
    <mergeCell ref="D2632:F2632"/>
    <mergeCell ref="G2632:T2632"/>
    <mergeCell ref="U2632:X2632"/>
    <mergeCell ref="D2633:F2633"/>
    <mergeCell ref="G2633:I2633"/>
    <mergeCell ref="J2633:L2633"/>
    <mergeCell ref="M2633:P2633"/>
    <mergeCell ref="Q2633:Q2634"/>
    <mergeCell ref="R2633:U2633"/>
    <mergeCell ref="B2649:C2649"/>
    <mergeCell ref="D2649:F2649"/>
    <mergeCell ref="G2649:I2649"/>
    <mergeCell ref="J2649:L2649"/>
    <mergeCell ref="M2649:P2649"/>
    <mergeCell ref="Q2649:T2649"/>
    <mergeCell ref="B2648:C2648"/>
    <mergeCell ref="D2648:F2648"/>
    <mergeCell ref="G2648:I2648"/>
    <mergeCell ref="J2648:L2648"/>
    <mergeCell ref="M2648:P2648"/>
    <mergeCell ref="Q2648:T2648"/>
    <mergeCell ref="B2647:C2647"/>
    <mergeCell ref="D2647:F2647"/>
    <mergeCell ref="G2647:I2647"/>
    <mergeCell ref="J2647:L2647"/>
    <mergeCell ref="M2647:P2647"/>
    <mergeCell ref="Q2647:T2647"/>
    <mergeCell ref="B2646:C2646"/>
    <mergeCell ref="D2646:F2646"/>
    <mergeCell ref="G2646:I2646"/>
    <mergeCell ref="J2646:L2646"/>
    <mergeCell ref="M2646:P2646"/>
    <mergeCell ref="Q2646:T2646"/>
    <mergeCell ref="B2645:C2645"/>
    <mergeCell ref="D2645:F2645"/>
    <mergeCell ref="G2645:I2645"/>
    <mergeCell ref="J2645:L2645"/>
    <mergeCell ref="M2645:P2645"/>
    <mergeCell ref="Q2645:T2645"/>
    <mergeCell ref="B2644:C2644"/>
    <mergeCell ref="D2644:F2644"/>
    <mergeCell ref="G2644:I2644"/>
    <mergeCell ref="J2644:L2644"/>
    <mergeCell ref="M2644:P2644"/>
    <mergeCell ref="Q2644:T2644"/>
    <mergeCell ref="G2654:I2654"/>
    <mergeCell ref="J2654:L2654"/>
    <mergeCell ref="M2654:P2654"/>
    <mergeCell ref="Q2654:T2656"/>
    <mergeCell ref="B2655:C2655"/>
    <mergeCell ref="D2655:F2655"/>
    <mergeCell ref="G2655:I2655"/>
    <mergeCell ref="J2655:L2655"/>
    <mergeCell ref="M2655:P2655"/>
    <mergeCell ref="Q2652:T2652"/>
    <mergeCell ref="U2652:X2654"/>
    <mergeCell ref="B2653:C2653"/>
    <mergeCell ref="D2653:F2653"/>
    <mergeCell ref="G2653:I2653"/>
    <mergeCell ref="J2653:L2653"/>
    <mergeCell ref="M2653:P2653"/>
    <mergeCell ref="Q2653:T2653"/>
    <mergeCell ref="B2654:C2654"/>
    <mergeCell ref="D2654:F2654"/>
    <mergeCell ref="G2651:I2651"/>
    <mergeCell ref="J2651:L2651"/>
    <mergeCell ref="M2651:P2651"/>
    <mergeCell ref="Q2651:T2651"/>
    <mergeCell ref="U2651:X2651"/>
    <mergeCell ref="B2652:C2652"/>
    <mergeCell ref="D2652:F2652"/>
    <mergeCell ref="G2652:I2652"/>
    <mergeCell ref="J2652:L2652"/>
    <mergeCell ref="M2652:P2652"/>
    <mergeCell ref="U2647:X2647"/>
    <mergeCell ref="U2648:X2648"/>
    <mergeCell ref="U2649:X2649"/>
    <mergeCell ref="A2650:A2651"/>
    <mergeCell ref="B2650:C2651"/>
    <mergeCell ref="D2650:F2650"/>
    <mergeCell ref="G2650:I2650"/>
    <mergeCell ref="J2650:L2650"/>
    <mergeCell ref="M2650:P2650"/>
    <mergeCell ref="Q2650:T2650"/>
    <mergeCell ref="U2650:X2650"/>
    <mergeCell ref="D2651:F2651"/>
    <mergeCell ref="V2665:X2665"/>
    <mergeCell ref="B2667:C2667"/>
    <mergeCell ref="B2668:C2668"/>
    <mergeCell ref="B2669:C2669"/>
    <mergeCell ref="B2670:C2670"/>
    <mergeCell ref="B2671:C2671"/>
    <mergeCell ref="U2663:X2663"/>
    <mergeCell ref="D2664:F2664"/>
    <mergeCell ref="G2664:T2664"/>
    <mergeCell ref="U2664:X2664"/>
    <mergeCell ref="D2665:F2665"/>
    <mergeCell ref="G2665:I2665"/>
    <mergeCell ref="J2665:L2665"/>
    <mergeCell ref="M2665:P2665"/>
    <mergeCell ref="Q2665:Q2666"/>
    <mergeCell ref="R2665:U2665"/>
    <mergeCell ref="B2661:C2661"/>
    <mergeCell ref="D2661:X2661"/>
    <mergeCell ref="B2662:C2662"/>
    <mergeCell ref="D2662:X2662"/>
    <mergeCell ref="B2663:C2663"/>
    <mergeCell ref="D2663:F2663"/>
    <mergeCell ref="G2663:I2663"/>
    <mergeCell ref="J2663:L2663"/>
    <mergeCell ref="M2663:P2663"/>
    <mergeCell ref="Q2663:T2663"/>
    <mergeCell ref="B2657:X2657"/>
    <mergeCell ref="B2658:X2658"/>
    <mergeCell ref="B2659:C2659"/>
    <mergeCell ref="D2659:X2659"/>
    <mergeCell ref="B2660:C2660"/>
    <mergeCell ref="D2660:X2660"/>
    <mergeCell ref="U2655:X2655"/>
    <mergeCell ref="B2656:C2656"/>
    <mergeCell ref="D2656:F2656"/>
    <mergeCell ref="G2656:I2656"/>
    <mergeCell ref="J2656:L2656"/>
    <mergeCell ref="M2656:P2656"/>
    <mergeCell ref="U2656:X2656"/>
    <mergeCell ref="B2678:C2678"/>
    <mergeCell ref="D2678:F2678"/>
    <mergeCell ref="G2678:I2678"/>
    <mergeCell ref="J2678:L2678"/>
    <mergeCell ref="M2678:P2678"/>
    <mergeCell ref="Q2678:T2678"/>
    <mergeCell ref="U2679:X2679"/>
    <mergeCell ref="U2680:X2680"/>
    <mergeCell ref="U2681:X2681"/>
    <mergeCell ref="B2677:C2677"/>
    <mergeCell ref="D2677:F2677"/>
    <mergeCell ref="G2677:I2677"/>
    <mergeCell ref="J2677:L2677"/>
    <mergeCell ref="M2677:P2677"/>
    <mergeCell ref="Q2677:T2677"/>
    <mergeCell ref="B2676:C2676"/>
    <mergeCell ref="D2676:F2676"/>
    <mergeCell ref="G2676:I2676"/>
    <mergeCell ref="J2676:L2676"/>
    <mergeCell ref="M2676:P2676"/>
    <mergeCell ref="Q2676:T2676"/>
    <mergeCell ref="M2674:P2674"/>
    <mergeCell ref="Q2674:T2674"/>
    <mergeCell ref="V2674:X2674"/>
    <mergeCell ref="B2675:C2675"/>
    <mergeCell ref="D2675:F2675"/>
    <mergeCell ref="G2675:I2675"/>
    <mergeCell ref="J2675:L2675"/>
    <mergeCell ref="M2675:P2675"/>
    <mergeCell ref="Q2675:T2675"/>
    <mergeCell ref="B2672:C2672"/>
    <mergeCell ref="B2673:C2673"/>
    <mergeCell ref="B2674:C2674"/>
    <mergeCell ref="D2674:F2674"/>
    <mergeCell ref="G2674:I2674"/>
    <mergeCell ref="J2674:L2674"/>
    <mergeCell ref="G2683:I2683"/>
    <mergeCell ref="J2683:L2683"/>
    <mergeCell ref="M2683:P2683"/>
    <mergeCell ref="Q2683:T2683"/>
    <mergeCell ref="U2683:X2683"/>
    <mergeCell ref="B2684:C2684"/>
    <mergeCell ref="D2684:F2684"/>
    <mergeCell ref="G2684:I2684"/>
    <mergeCell ref="J2684:L2684"/>
    <mergeCell ref="M2684:P2684"/>
    <mergeCell ref="A2682:A2683"/>
    <mergeCell ref="B2682:C2683"/>
    <mergeCell ref="D2682:F2682"/>
    <mergeCell ref="G2682:I2682"/>
    <mergeCell ref="J2682:L2682"/>
    <mergeCell ref="M2682:P2682"/>
    <mergeCell ref="Q2682:T2682"/>
    <mergeCell ref="U2682:X2682"/>
    <mergeCell ref="D2683:F2683"/>
    <mergeCell ref="B2681:C2681"/>
    <mergeCell ref="D2681:F2681"/>
    <mergeCell ref="G2681:I2681"/>
    <mergeCell ref="J2681:L2681"/>
    <mergeCell ref="M2681:P2681"/>
    <mergeCell ref="Q2681:T2681"/>
    <mergeCell ref="B2680:C2680"/>
    <mergeCell ref="D2680:F2680"/>
    <mergeCell ref="G2680:I2680"/>
    <mergeCell ref="J2680:L2680"/>
    <mergeCell ref="M2680:P2680"/>
    <mergeCell ref="Q2680:T2680"/>
    <mergeCell ref="B2679:C2679"/>
    <mergeCell ref="D2679:F2679"/>
    <mergeCell ref="G2679:I2679"/>
    <mergeCell ref="J2679:L2679"/>
    <mergeCell ref="M2679:P2679"/>
    <mergeCell ref="Q2679:T2679"/>
    <mergeCell ref="B2693:C2693"/>
    <mergeCell ref="D2693:X2693"/>
    <mergeCell ref="B2694:C2694"/>
    <mergeCell ref="D2694:X2694"/>
    <mergeCell ref="B2695:C2695"/>
    <mergeCell ref="D2695:F2695"/>
    <mergeCell ref="G2695:I2695"/>
    <mergeCell ref="J2695:L2695"/>
    <mergeCell ref="M2695:P2695"/>
    <mergeCell ref="Q2695:T2695"/>
    <mergeCell ref="B2689:X2689"/>
    <mergeCell ref="B2690:X2690"/>
    <mergeCell ref="B2691:C2691"/>
    <mergeCell ref="D2691:X2691"/>
    <mergeCell ref="B2692:C2692"/>
    <mergeCell ref="D2692:X2692"/>
    <mergeCell ref="U2687:X2687"/>
    <mergeCell ref="B2688:C2688"/>
    <mergeCell ref="D2688:F2688"/>
    <mergeCell ref="G2688:I2688"/>
    <mergeCell ref="J2688:L2688"/>
    <mergeCell ref="M2688:P2688"/>
    <mergeCell ref="U2688:X2688"/>
    <mergeCell ref="G2686:I2686"/>
    <mergeCell ref="J2686:L2686"/>
    <mergeCell ref="M2686:P2686"/>
    <mergeCell ref="Q2686:T2688"/>
    <mergeCell ref="B2687:C2687"/>
    <mergeCell ref="D2687:F2687"/>
    <mergeCell ref="G2687:I2687"/>
    <mergeCell ref="J2687:L2687"/>
    <mergeCell ref="M2687:P2687"/>
    <mergeCell ref="Q2684:T2684"/>
    <mergeCell ref="U2684:X2686"/>
    <mergeCell ref="B2685:C2685"/>
    <mergeCell ref="D2685:F2685"/>
    <mergeCell ref="G2685:I2685"/>
    <mergeCell ref="J2685:L2685"/>
    <mergeCell ref="M2685:P2685"/>
    <mergeCell ref="Q2685:T2685"/>
    <mergeCell ref="B2686:C2686"/>
    <mergeCell ref="D2686:F2686"/>
    <mergeCell ref="M2706:P2706"/>
    <mergeCell ref="Q2706:T2706"/>
    <mergeCell ref="V2706:X2706"/>
    <mergeCell ref="B2707:C2707"/>
    <mergeCell ref="D2707:F2707"/>
    <mergeCell ref="G2707:I2707"/>
    <mergeCell ref="J2707:L2707"/>
    <mergeCell ref="M2707:P2707"/>
    <mergeCell ref="Q2707:T2707"/>
    <mergeCell ref="B2704:C2704"/>
    <mergeCell ref="B2705:C2705"/>
    <mergeCell ref="B2706:C2706"/>
    <mergeCell ref="D2706:F2706"/>
    <mergeCell ref="G2706:I2706"/>
    <mergeCell ref="J2706:L2706"/>
    <mergeCell ref="V2697:X2697"/>
    <mergeCell ref="B2699:C2699"/>
    <mergeCell ref="B2700:C2700"/>
    <mergeCell ref="B2701:C2701"/>
    <mergeCell ref="B2702:C2702"/>
    <mergeCell ref="B2703:C2703"/>
    <mergeCell ref="U2695:X2695"/>
    <mergeCell ref="D2696:F2696"/>
    <mergeCell ref="G2696:T2696"/>
    <mergeCell ref="U2696:X2696"/>
    <mergeCell ref="D2697:F2697"/>
    <mergeCell ref="G2697:I2697"/>
    <mergeCell ref="J2697:L2697"/>
    <mergeCell ref="M2697:P2697"/>
    <mergeCell ref="Q2697:Q2698"/>
    <mergeCell ref="R2697:U2697"/>
    <mergeCell ref="B2713:C2713"/>
    <mergeCell ref="D2713:F2713"/>
    <mergeCell ref="G2713:I2713"/>
    <mergeCell ref="J2713:L2713"/>
    <mergeCell ref="M2713:P2713"/>
    <mergeCell ref="Q2713:T2713"/>
    <mergeCell ref="B2712:C2712"/>
    <mergeCell ref="D2712:F2712"/>
    <mergeCell ref="G2712:I2712"/>
    <mergeCell ref="J2712:L2712"/>
    <mergeCell ref="M2712:P2712"/>
    <mergeCell ref="Q2712:T2712"/>
    <mergeCell ref="B2711:C2711"/>
    <mergeCell ref="D2711:F2711"/>
    <mergeCell ref="G2711:I2711"/>
    <mergeCell ref="J2711:L2711"/>
    <mergeCell ref="M2711:P2711"/>
    <mergeCell ref="Q2711:T2711"/>
    <mergeCell ref="B2710:C2710"/>
    <mergeCell ref="D2710:F2710"/>
    <mergeCell ref="G2710:I2710"/>
    <mergeCell ref="J2710:L2710"/>
    <mergeCell ref="M2710:P2710"/>
    <mergeCell ref="Q2710:T2710"/>
    <mergeCell ref="B2709:C2709"/>
    <mergeCell ref="D2709:F2709"/>
    <mergeCell ref="G2709:I2709"/>
    <mergeCell ref="J2709:L2709"/>
    <mergeCell ref="M2709:P2709"/>
    <mergeCell ref="Q2709:T2709"/>
    <mergeCell ref="B2708:C2708"/>
    <mergeCell ref="D2708:F2708"/>
    <mergeCell ref="G2708:I2708"/>
    <mergeCell ref="J2708:L2708"/>
    <mergeCell ref="M2708:P2708"/>
    <mergeCell ref="Q2708:T2708"/>
    <mergeCell ref="G2718:I2718"/>
    <mergeCell ref="J2718:L2718"/>
    <mergeCell ref="M2718:P2718"/>
    <mergeCell ref="Q2718:T2720"/>
    <mergeCell ref="B2719:C2719"/>
    <mergeCell ref="D2719:F2719"/>
    <mergeCell ref="G2719:I2719"/>
    <mergeCell ref="J2719:L2719"/>
    <mergeCell ref="M2719:P2719"/>
    <mergeCell ref="Q2716:T2716"/>
    <mergeCell ref="U2716:X2718"/>
    <mergeCell ref="B2717:C2717"/>
    <mergeCell ref="D2717:F2717"/>
    <mergeCell ref="G2717:I2717"/>
    <mergeCell ref="J2717:L2717"/>
    <mergeCell ref="M2717:P2717"/>
    <mergeCell ref="Q2717:T2717"/>
    <mergeCell ref="B2718:C2718"/>
    <mergeCell ref="D2718:F2718"/>
    <mergeCell ref="G2715:I2715"/>
    <mergeCell ref="J2715:L2715"/>
    <mergeCell ref="M2715:P2715"/>
    <mergeCell ref="Q2715:T2715"/>
    <mergeCell ref="U2715:X2715"/>
    <mergeCell ref="B2716:C2716"/>
    <mergeCell ref="D2716:F2716"/>
    <mergeCell ref="G2716:I2716"/>
    <mergeCell ref="J2716:L2716"/>
    <mergeCell ref="M2716:P2716"/>
    <mergeCell ref="U2711:X2711"/>
    <mergeCell ref="U2712:X2712"/>
    <mergeCell ref="U2713:X2713"/>
    <mergeCell ref="A2714:A2715"/>
    <mergeCell ref="B2714:C2715"/>
    <mergeCell ref="D2714:F2714"/>
    <mergeCell ref="G2714:I2714"/>
    <mergeCell ref="J2714:L2714"/>
    <mergeCell ref="M2714:P2714"/>
    <mergeCell ref="Q2714:T2714"/>
    <mergeCell ref="U2714:X2714"/>
    <mergeCell ref="D2715:F2715"/>
    <mergeCell ref="V2729:X2729"/>
    <mergeCell ref="B2731:C2731"/>
    <mergeCell ref="B2732:C2732"/>
    <mergeCell ref="B2733:C2733"/>
    <mergeCell ref="B2734:C2734"/>
    <mergeCell ref="B2735:C2735"/>
    <mergeCell ref="U2727:X2727"/>
    <mergeCell ref="D2728:F2728"/>
    <mergeCell ref="G2728:T2728"/>
    <mergeCell ref="U2728:X2728"/>
    <mergeCell ref="D2729:F2729"/>
    <mergeCell ref="G2729:I2729"/>
    <mergeCell ref="J2729:L2729"/>
    <mergeCell ref="M2729:P2729"/>
    <mergeCell ref="Q2729:Q2730"/>
    <mergeCell ref="R2729:U2729"/>
    <mergeCell ref="B2725:C2725"/>
    <mergeCell ref="D2725:X2725"/>
    <mergeCell ref="B2726:C2726"/>
    <mergeCell ref="D2726:X2726"/>
    <mergeCell ref="B2727:C2727"/>
    <mergeCell ref="D2727:F2727"/>
    <mergeCell ref="G2727:I2727"/>
    <mergeCell ref="J2727:L2727"/>
    <mergeCell ref="M2727:P2727"/>
    <mergeCell ref="Q2727:T2727"/>
    <mergeCell ref="B2721:X2721"/>
    <mergeCell ref="B2722:X2722"/>
    <mergeCell ref="B2723:C2723"/>
    <mergeCell ref="D2723:X2723"/>
    <mergeCell ref="B2724:C2724"/>
    <mergeCell ref="D2724:X2724"/>
    <mergeCell ref="U2719:X2719"/>
    <mergeCell ref="B2720:C2720"/>
    <mergeCell ref="D2720:F2720"/>
    <mergeCell ref="G2720:I2720"/>
    <mergeCell ref="J2720:L2720"/>
    <mergeCell ref="M2720:P2720"/>
    <mergeCell ref="U2720:X2720"/>
    <mergeCell ref="B2742:C2742"/>
    <mergeCell ref="D2742:F2742"/>
    <mergeCell ref="G2742:I2742"/>
    <mergeCell ref="J2742:L2742"/>
    <mergeCell ref="M2742:P2742"/>
    <mergeCell ref="Q2742:T2742"/>
    <mergeCell ref="U2743:X2743"/>
    <mergeCell ref="U2744:X2744"/>
    <mergeCell ref="U2745:X2745"/>
    <mergeCell ref="B2741:C2741"/>
    <mergeCell ref="D2741:F2741"/>
    <mergeCell ref="G2741:I2741"/>
    <mergeCell ref="J2741:L2741"/>
    <mergeCell ref="M2741:P2741"/>
    <mergeCell ref="Q2741:T2741"/>
    <mergeCell ref="B2740:C2740"/>
    <mergeCell ref="D2740:F2740"/>
    <mergeCell ref="G2740:I2740"/>
    <mergeCell ref="J2740:L2740"/>
    <mergeCell ref="M2740:P2740"/>
    <mergeCell ref="Q2740:T2740"/>
    <mergeCell ref="M2738:P2738"/>
    <mergeCell ref="Q2738:T2738"/>
    <mergeCell ref="V2738:X2738"/>
    <mergeCell ref="B2739:C2739"/>
    <mergeCell ref="D2739:F2739"/>
    <mergeCell ref="G2739:I2739"/>
    <mergeCell ref="J2739:L2739"/>
    <mergeCell ref="M2739:P2739"/>
    <mergeCell ref="Q2739:T2739"/>
    <mergeCell ref="B2736:C2736"/>
    <mergeCell ref="B2737:C2737"/>
    <mergeCell ref="B2738:C2738"/>
    <mergeCell ref="D2738:F2738"/>
    <mergeCell ref="G2738:I2738"/>
    <mergeCell ref="J2738:L2738"/>
    <mergeCell ref="G2747:I2747"/>
    <mergeCell ref="J2747:L2747"/>
    <mergeCell ref="M2747:P2747"/>
    <mergeCell ref="Q2747:T2747"/>
    <mergeCell ref="U2747:X2747"/>
    <mergeCell ref="B2748:C2748"/>
    <mergeCell ref="D2748:F2748"/>
    <mergeCell ref="G2748:I2748"/>
    <mergeCell ref="J2748:L2748"/>
    <mergeCell ref="M2748:P2748"/>
    <mergeCell ref="A2746:A2747"/>
    <mergeCell ref="B2746:C2747"/>
    <mergeCell ref="D2746:F2746"/>
    <mergeCell ref="G2746:I2746"/>
    <mergeCell ref="J2746:L2746"/>
    <mergeCell ref="M2746:P2746"/>
    <mergeCell ref="Q2746:T2746"/>
    <mergeCell ref="U2746:X2746"/>
    <mergeCell ref="D2747:F2747"/>
    <mergeCell ref="B2745:C2745"/>
    <mergeCell ref="D2745:F2745"/>
    <mergeCell ref="G2745:I2745"/>
    <mergeCell ref="J2745:L2745"/>
    <mergeCell ref="M2745:P2745"/>
    <mergeCell ref="Q2745:T2745"/>
    <mergeCell ref="B2744:C2744"/>
    <mergeCell ref="D2744:F2744"/>
    <mergeCell ref="G2744:I2744"/>
    <mergeCell ref="J2744:L2744"/>
    <mergeCell ref="M2744:P2744"/>
    <mergeCell ref="Q2744:T2744"/>
    <mergeCell ref="B2743:C2743"/>
    <mergeCell ref="D2743:F2743"/>
    <mergeCell ref="G2743:I2743"/>
    <mergeCell ref="J2743:L2743"/>
    <mergeCell ref="M2743:P2743"/>
    <mergeCell ref="Q2743:T2743"/>
    <mergeCell ref="B2757:C2757"/>
    <mergeCell ref="D2757:X2757"/>
    <mergeCell ref="B2758:C2758"/>
    <mergeCell ref="D2758:X2758"/>
    <mergeCell ref="B2759:C2759"/>
    <mergeCell ref="D2759:F2759"/>
    <mergeCell ref="G2759:I2759"/>
    <mergeCell ref="J2759:L2759"/>
    <mergeCell ref="M2759:P2759"/>
    <mergeCell ref="Q2759:T2759"/>
    <mergeCell ref="B2753:X2753"/>
    <mergeCell ref="B2754:X2754"/>
    <mergeCell ref="B2755:C2755"/>
    <mergeCell ref="D2755:X2755"/>
    <mergeCell ref="B2756:C2756"/>
    <mergeCell ref="D2756:X2756"/>
    <mergeCell ref="U2751:X2751"/>
    <mergeCell ref="B2752:C2752"/>
    <mergeCell ref="D2752:F2752"/>
    <mergeCell ref="G2752:I2752"/>
    <mergeCell ref="J2752:L2752"/>
    <mergeCell ref="M2752:P2752"/>
    <mergeCell ref="U2752:X2752"/>
    <mergeCell ref="G2750:I2750"/>
    <mergeCell ref="J2750:L2750"/>
    <mergeCell ref="M2750:P2750"/>
    <mergeCell ref="Q2750:T2752"/>
    <mergeCell ref="B2751:C2751"/>
    <mergeCell ref="D2751:F2751"/>
    <mergeCell ref="G2751:I2751"/>
    <mergeCell ref="J2751:L2751"/>
    <mergeCell ref="M2751:P2751"/>
    <mergeCell ref="Q2748:T2748"/>
    <mergeCell ref="U2748:X2750"/>
    <mergeCell ref="B2749:C2749"/>
    <mergeCell ref="D2749:F2749"/>
    <mergeCell ref="G2749:I2749"/>
    <mergeCell ref="J2749:L2749"/>
    <mergeCell ref="M2749:P2749"/>
    <mergeCell ref="Q2749:T2749"/>
    <mergeCell ref="B2750:C2750"/>
    <mergeCell ref="D2750:F2750"/>
    <mergeCell ref="M2770:P2770"/>
    <mergeCell ref="Q2770:T2770"/>
    <mergeCell ref="V2770:X2770"/>
    <mergeCell ref="B2771:C2771"/>
    <mergeCell ref="D2771:F2771"/>
    <mergeCell ref="G2771:I2771"/>
    <mergeCell ref="J2771:L2771"/>
    <mergeCell ref="M2771:P2771"/>
    <mergeCell ref="Q2771:T2771"/>
    <mergeCell ref="B2768:C2768"/>
    <mergeCell ref="B2769:C2769"/>
    <mergeCell ref="B2770:C2770"/>
    <mergeCell ref="D2770:F2770"/>
    <mergeCell ref="G2770:I2770"/>
    <mergeCell ref="J2770:L2770"/>
    <mergeCell ref="V2761:X2761"/>
    <mergeCell ref="B2763:C2763"/>
    <mergeCell ref="B2764:C2764"/>
    <mergeCell ref="B2765:C2765"/>
    <mergeCell ref="B2766:C2766"/>
    <mergeCell ref="B2767:C2767"/>
    <mergeCell ref="U2759:X2759"/>
    <mergeCell ref="D2760:F2760"/>
    <mergeCell ref="G2760:T2760"/>
    <mergeCell ref="U2760:X2760"/>
    <mergeCell ref="D2761:F2761"/>
    <mergeCell ref="G2761:I2761"/>
    <mergeCell ref="J2761:L2761"/>
    <mergeCell ref="M2761:P2761"/>
    <mergeCell ref="Q2761:Q2762"/>
    <mergeCell ref="R2761:U2761"/>
    <mergeCell ref="B2777:C2777"/>
    <mergeCell ref="D2777:F2777"/>
    <mergeCell ref="G2777:I2777"/>
    <mergeCell ref="J2777:L2777"/>
    <mergeCell ref="M2777:P2777"/>
    <mergeCell ref="Q2777:T2777"/>
    <mergeCell ref="B2776:C2776"/>
    <mergeCell ref="D2776:F2776"/>
    <mergeCell ref="G2776:I2776"/>
    <mergeCell ref="J2776:L2776"/>
    <mergeCell ref="M2776:P2776"/>
    <mergeCell ref="Q2776:T2776"/>
    <mergeCell ref="B2775:C2775"/>
    <mergeCell ref="D2775:F2775"/>
    <mergeCell ref="G2775:I2775"/>
    <mergeCell ref="J2775:L2775"/>
    <mergeCell ref="M2775:P2775"/>
    <mergeCell ref="Q2775:T2775"/>
    <mergeCell ref="B2774:C2774"/>
    <mergeCell ref="D2774:F2774"/>
    <mergeCell ref="G2774:I2774"/>
    <mergeCell ref="J2774:L2774"/>
    <mergeCell ref="M2774:P2774"/>
    <mergeCell ref="Q2774:T2774"/>
    <mergeCell ref="B2773:C2773"/>
    <mergeCell ref="D2773:F2773"/>
    <mergeCell ref="G2773:I2773"/>
    <mergeCell ref="J2773:L2773"/>
    <mergeCell ref="M2773:P2773"/>
    <mergeCell ref="Q2773:T2773"/>
    <mergeCell ref="B2772:C2772"/>
    <mergeCell ref="D2772:F2772"/>
    <mergeCell ref="G2772:I2772"/>
    <mergeCell ref="J2772:L2772"/>
    <mergeCell ref="M2772:P2772"/>
    <mergeCell ref="Q2772:T2772"/>
    <mergeCell ref="G2782:I2782"/>
    <mergeCell ref="J2782:L2782"/>
    <mergeCell ref="M2782:P2782"/>
    <mergeCell ref="Q2782:T2784"/>
    <mergeCell ref="B2783:C2783"/>
    <mergeCell ref="D2783:F2783"/>
    <mergeCell ref="G2783:I2783"/>
    <mergeCell ref="J2783:L2783"/>
    <mergeCell ref="M2783:P2783"/>
    <mergeCell ref="Q2780:T2780"/>
    <mergeCell ref="U2780:X2782"/>
    <mergeCell ref="B2781:C2781"/>
    <mergeCell ref="D2781:F2781"/>
    <mergeCell ref="G2781:I2781"/>
    <mergeCell ref="J2781:L2781"/>
    <mergeCell ref="M2781:P2781"/>
    <mergeCell ref="Q2781:T2781"/>
    <mergeCell ref="B2782:C2782"/>
    <mergeCell ref="D2782:F2782"/>
    <mergeCell ref="G2779:I2779"/>
    <mergeCell ref="J2779:L2779"/>
    <mergeCell ref="M2779:P2779"/>
    <mergeCell ref="Q2779:T2779"/>
    <mergeCell ref="U2779:X2779"/>
    <mergeCell ref="B2780:C2780"/>
    <mergeCell ref="D2780:F2780"/>
    <mergeCell ref="G2780:I2780"/>
    <mergeCell ref="J2780:L2780"/>
    <mergeCell ref="M2780:P2780"/>
    <mergeCell ref="U2775:X2775"/>
    <mergeCell ref="U2776:X2776"/>
    <mergeCell ref="U2777:X2777"/>
    <mergeCell ref="A2778:A2779"/>
    <mergeCell ref="B2778:C2779"/>
    <mergeCell ref="D2778:F2778"/>
    <mergeCell ref="G2778:I2778"/>
    <mergeCell ref="J2778:L2778"/>
    <mergeCell ref="M2778:P2778"/>
    <mergeCell ref="Q2778:T2778"/>
    <mergeCell ref="U2778:X2778"/>
    <mergeCell ref="D2779:F2779"/>
    <mergeCell ref="V2793:X2793"/>
    <mergeCell ref="B2795:C2795"/>
    <mergeCell ref="B2796:C2796"/>
    <mergeCell ref="B2797:C2797"/>
    <mergeCell ref="B2798:C2798"/>
    <mergeCell ref="B2799:C2799"/>
    <mergeCell ref="U2791:X2791"/>
    <mergeCell ref="D2792:F2792"/>
    <mergeCell ref="G2792:T2792"/>
    <mergeCell ref="U2792:X2792"/>
    <mergeCell ref="D2793:F2793"/>
    <mergeCell ref="G2793:I2793"/>
    <mergeCell ref="J2793:L2793"/>
    <mergeCell ref="M2793:P2793"/>
    <mergeCell ref="Q2793:Q2794"/>
    <mergeCell ref="R2793:U2793"/>
    <mergeCell ref="B2789:C2789"/>
    <mergeCell ref="D2789:X2789"/>
    <mergeCell ref="B2790:C2790"/>
    <mergeCell ref="D2790:X2790"/>
    <mergeCell ref="B2791:C2791"/>
    <mergeCell ref="D2791:F2791"/>
    <mergeCell ref="G2791:I2791"/>
    <mergeCell ref="J2791:L2791"/>
    <mergeCell ref="M2791:P2791"/>
    <mergeCell ref="Q2791:T2791"/>
    <mergeCell ref="B2785:X2785"/>
    <mergeCell ref="B2786:X2786"/>
    <mergeCell ref="B2787:C2787"/>
    <mergeCell ref="D2787:X2787"/>
    <mergeCell ref="B2788:C2788"/>
    <mergeCell ref="D2788:X2788"/>
    <mergeCell ref="U2783:X2783"/>
    <mergeCell ref="B2784:C2784"/>
    <mergeCell ref="D2784:F2784"/>
    <mergeCell ref="G2784:I2784"/>
    <mergeCell ref="J2784:L2784"/>
    <mergeCell ref="M2784:P2784"/>
    <mergeCell ref="U2784:X2784"/>
    <mergeCell ref="B2806:C2806"/>
    <mergeCell ref="D2806:F2806"/>
    <mergeCell ref="G2806:I2806"/>
    <mergeCell ref="J2806:L2806"/>
    <mergeCell ref="M2806:P2806"/>
    <mergeCell ref="Q2806:T2806"/>
    <mergeCell ref="U2807:X2807"/>
    <mergeCell ref="U2808:X2808"/>
    <mergeCell ref="U2809:X2809"/>
    <mergeCell ref="B2805:C2805"/>
    <mergeCell ref="D2805:F2805"/>
    <mergeCell ref="G2805:I2805"/>
    <mergeCell ref="J2805:L2805"/>
    <mergeCell ref="M2805:P2805"/>
    <mergeCell ref="Q2805:T2805"/>
    <mergeCell ref="B2804:C2804"/>
    <mergeCell ref="D2804:F2804"/>
    <mergeCell ref="G2804:I2804"/>
    <mergeCell ref="J2804:L2804"/>
    <mergeCell ref="M2804:P2804"/>
    <mergeCell ref="Q2804:T2804"/>
    <mergeCell ref="M2802:P2802"/>
    <mergeCell ref="Q2802:T2802"/>
    <mergeCell ref="V2802:X2802"/>
    <mergeCell ref="B2803:C2803"/>
    <mergeCell ref="D2803:F2803"/>
    <mergeCell ref="G2803:I2803"/>
    <mergeCell ref="J2803:L2803"/>
    <mergeCell ref="M2803:P2803"/>
    <mergeCell ref="Q2803:T2803"/>
    <mergeCell ref="B2800:C2800"/>
    <mergeCell ref="B2801:C2801"/>
    <mergeCell ref="B2802:C2802"/>
    <mergeCell ref="D2802:F2802"/>
    <mergeCell ref="G2802:I2802"/>
    <mergeCell ref="J2802:L2802"/>
    <mergeCell ref="G2811:I2811"/>
    <mergeCell ref="J2811:L2811"/>
    <mergeCell ref="M2811:P2811"/>
    <mergeCell ref="Q2811:T2811"/>
    <mergeCell ref="U2811:X2811"/>
    <mergeCell ref="B2812:C2812"/>
    <mergeCell ref="D2812:F2812"/>
    <mergeCell ref="G2812:I2812"/>
    <mergeCell ref="J2812:L2812"/>
    <mergeCell ref="M2812:P2812"/>
    <mergeCell ref="A2810:A2811"/>
    <mergeCell ref="B2810:C2811"/>
    <mergeCell ref="D2810:F2810"/>
    <mergeCell ref="G2810:I2810"/>
    <mergeCell ref="J2810:L2810"/>
    <mergeCell ref="M2810:P2810"/>
    <mergeCell ref="Q2810:T2810"/>
    <mergeCell ref="U2810:X2810"/>
    <mergeCell ref="D2811:F2811"/>
    <mergeCell ref="B2809:C2809"/>
    <mergeCell ref="D2809:F2809"/>
    <mergeCell ref="G2809:I2809"/>
    <mergeCell ref="J2809:L2809"/>
    <mergeCell ref="M2809:P2809"/>
    <mergeCell ref="Q2809:T2809"/>
    <mergeCell ref="B2808:C2808"/>
    <mergeCell ref="D2808:F2808"/>
    <mergeCell ref="G2808:I2808"/>
    <mergeCell ref="J2808:L2808"/>
    <mergeCell ref="M2808:P2808"/>
    <mergeCell ref="Q2808:T2808"/>
    <mergeCell ref="B2807:C2807"/>
    <mergeCell ref="D2807:F2807"/>
    <mergeCell ref="G2807:I2807"/>
    <mergeCell ref="J2807:L2807"/>
    <mergeCell ref="M2807:P2807"/>
    <mergeCell ref="Q2807:T2807"/>
    <mergeCell ref="B2821:C2821"/>
    <mergeCell ref="D2821:X2821"/>
    <mergeCell ref="B2822:C2822"/>
    <mergeCell ref="D2822:X2822"/>
    <mergeCell ref="B2823:C2823"/>
    <mergeCell ref="D2823:F2823"/>
    <mergeCell ref="G2823:I2823"/>
    <mergeCell ref="J2823:L2823"/>
    <mergeCell ref="M2823:P2823"/>
    <mergeCell ref="Q2823:T2823"/>
    <mergeCell ref="B2817:X2817"/>
    <mergeCell ref="B2818:X2818"/>
    <mergeCell ref="B2819:C2819"/>
    <mergeCell ref="D2819:X2819"/>
    <mergeCell ref="B2820:C2820"/>
    <mergeCell ref="D2820:X2820"/>
    <mergeCell ref="U2815:X2815"/>
    <mergeCell ref="B2816:C2816"/>
    <mergeCell ref="D2816:F2816"/>
    <mergeCell ref="G2816:I2816"/>
    <mergeCell ref="J2816:L2816"/>
    <mergeCell ref="M2816:P2816"/>
    <mergeCell ref="U2816:X2816"/>
    <mergeCell ref="G2814:I2814"/>
    <mergeCell ref="J2814:L2814"/>
    <mergeCell ref="M2814:P2814"/>
    <mergeCell ref="Q2814:T2816"/>
    <mergeCell ref="B2815:C2815"/>
    <mergeCell ref="D2815:F2815"/>
    <mergeCell ref="G2815:I2815"/>
    <mergeCell ref="J2815:L2815"/>
    <mergeCell ref="M2815:P2815"/>
    <mergeCell ref="Q2812:T2812"/>
    <mergeCell ref="U2812:X2814"/>
    <mergeCell ref="B2813:C2813"/>
    <mergeCell ref="D2813:F2813"/>
    <mergeCell ref="G2813:I2813"/>
    <mergeCell ref="J2813:L2813"/>
    <mergeCell ref="M2813:P2813"/>
    <mergeCell ref="Q2813:T2813"/>
    <mergeCell ref="B2814:C2814"/>
    <mergeCell ref="D2814:F2814"/>
    <mergeCell ref="M2834:P2834"/>
    <mergeCell ref="Q2834:T2834"/>
    <mergeCell ref="V2834:X2834"/>
    <mergeCell ref="B2835:C2835"/>
    <mergeCell ref="D2835:F2835"/>
    <mergeCell ref="G2835:I2835"/>
    <mergeCell ref="J2835:L2835"/>
    <mergeCell ref="M2835:P2835"/>
    <mergeCell ref="Q2835:T2835"/>
    <mergeCell ref="B2832:C2832"/>
    <mergeCell ref="B2833:C2833"/>
    <mergeCell ref="B2834:C2834"/>
    <mergeCell ref="D2834:F2834"/>
    <mergeCell ref="G2834:I2834"/>
    <mergeCell ref="J2834:L2834"/>
    <mergeCell ref="V2825:X2825"/>
    <mergeCell ref="B2827:C2827"/>
    <mergeCell ref="B2828:C2828"/>
    <mergeCell ref="B2829:C2829"/>
    <mergeCell ref="B2830:C2830"/>
    <mergeCell ref="B2831:C2831"/>
    <mergeCell ref="U2823:X2823"/>
    <mergeCell ref="D2824:F2824"/>
    <mergeCell ref="G2824:T2824"/>
    <mergeCell ref="U2824:X2824"/>
    <mergeCell ref="D2825:F2825"/>
    <mergeCell ref="G2825:I2825"/>
    <mergeCell ref="J2825:L2825"/>
    <mergeCell ref="M2825:P2825"/>
    <mergeCell ref="Q2825:Q2826"/>
    <mergeCell ref="R2825:U2825"/>
    <mergeCell ref="B2841:C2841"/>
    <mergeCell ref="D2841:F2841"/>
    <mergeCell ref="G2841:I2841"/>
    <mergeCell ref="J2841:L2841"/>
    <mergeCell ref="M2841:P2841"/>
    <mergeCell ref="Q2841:T2841"/>
    <mergeCell ref="B2840:C2840"/>
    <mergeCell ref="D2840:F2840"/>
    <mergeCell ref="G2840:I2840"/>
    <mergeCell ref="J2840:L2840"/>
    <mergeCell ref="M2840:P2840"/>
    <mergeCell ref="Q2840:T2840"/>
    <mergeCell ref="B2839:C2839"/>
    <mergeCell ref="D2839:F2839"/>
    <mergeCell ref="G2839:I2839"/>
    <mergeCell ref="J2839:L2839"/>
    <mergeCell ref="M2839:P2839"/>
    <mergeCell ref="Q2839:T2839"/>
    <mergeCell ref="B2838:C2838"/>
    <mergeCell ref="D2838:F2838"/>
    <mergeCell ref="G2838:I2838"/>
    <mergeCell ref="J2838:L2838"/>
    <mergeCell ref="M2838:P2838"/>
    <mergeCell ref="Q2838:T2838"/>
    <mergeCell ref="B2837:C2837"/>
    <mergeCell ref="D2837:F2837"/>
    <mergeCell ref="G2837:I2837"/>
    <mergeCell ref="J2837:L2837"/>
    <mergeCell ref="M2837:P2837"/>
    <mergeCell ref="Q2837:T2837"/>
    <mergeCell ref="B2836:C2836"/>
    <mergeCell ref="D2836:F2836"/>
    <mergeCell ref="G2836:I2836"/>
    <mergeCell ref="J2836:L2836"/>
    <mergeCell ref="M2836:P2836"/>
    <mergeCell ref="Q2836:T2836"/>
    <mergeCell ref="G2846:I2846"/>
    <mergeCell ref="J2846:L2846"/>
    <mergeCell ref="M2846:P2846"/>
    <mergeCell ref="Q2846:T2848"/>
    <mergeCell ref="B2847:C2847"/>
    <mergeCell ref="D2847:F2847"/>
    <mergeCell ref="G2847:I2847"/>
    <mergeCell ref="J2847:L2847"/>
    <mergeCell ref="M2847:P2847"/>
    <mergeCell ref="Q2844:T2844"/>
    <mergeCell ref="U2844:X2846"/>
    <mergeCell ref="B2845:C2845"/>
    <mergeCell ref="D2845:F2845"/>
    <mergeCell ref="G2845:I2845"/>
    <mergeCell ref="J2845:L2845"/>
    <mergeCell ref="M2845:P2845"/>
    <mergeCell ref="Q2845:T2845"/>
    <mergeCell ref="B2846:C2846"/>
    <mergeCell ref="D2846:F2846"/>
    <mergeCell ref="G2843:I2843"/>
    <mergeCell ref="J2843:L2843"/>
    <mergeCell ref="M2843:P2843"/>
    <mergeCell ref="Q2843:T2843"/>
    <mergeCell ref="U2843:X2843"/>
    <mergeCell ref="B2844:C2844"/>
    <mergeCell ref="D2844:F2844"/>
    <mergeCell ref="G2844:I2844"/>
    <mergeCell ref="J2844:L2844"/>
    <mergeCell ref="M2844:P2844"/>
    <mergeCell ref="U2839:X2839"/>
    <mergeCell ref="U2840:X2840"/>
    <mergeCell ref="U2841:X2841"/>
    <mergeCell ref="A2842:A2843"/>
    <mergeCell ref="B2842:C2843"/>
    <mergeCell ref="D2842:F2842"/>
    <mergeCell ref="G2842:I2842"/>
    <mergeCell ref="J2842:L2842"/>
    <mergeCell ref="M2842:P2842"/>
    <mergeCell ref="Q2842:T2842"/>
    <mergeCell ref="U2842:X2842"/>
    <mergeCell ref="D2843:F2843"/>
    <mergeCell ref="V2857:X2857"/>
    <mergeCell ref="B2859:C2859"/>
    <mergeCell ref="B2860:C2860"/>
    <mergeCell ref="B2861:C2861"/>
    <mergeCell ref="B2862:C2862"/>
    <mergeCell ref="B2863:C2863"/>
    <mergeCell ref="U2855:X2855"/>
    <mergeCell ref="D2856:F2856"/>
    <mergeCell ref="G2856:T2856"/>
    <mergeCell ref="U2856:X2856"/>
    <mergeCell ref="D2857:F2857"/>
    <mergeCell ref="G2857:I2857"/>
    <mergeCell ref="J2857:L2857"/>
    <mergeCell ref="M2857:P2857"/>
    <mergeCell ref="Q2857:Q2858"/>
    <mergeCell ref="R2857:U2857"/>
    <mergeCell ref="B2853:C2853"/>
    <mergeCell ref="D2853:X2853"/>
    <mergeCell ref="B2854:C2854"/>
    <mergeCell ref="D2854:X2854"/>
    <mergeCell ref="B2855:C2855"/>
    <mergeCell ref="D2855:F2855"/>
    <mergeCell ref="G2855:I2855"/>
    <mergeCell ref="J2855:L2855"/>
    <mergeCell ref="M2855:P2855"/>
    <mergeCell ref="Q2855:T2855"/>
    <mergeCell ref="B2849:X2849"/>
    <mergeCell ref="B2850:X2850"/>
    <mergeCell ref="B2851:C2851"/>
    <mergeCell ref="D2851:X2851"/>
    <mergeCell ref="B2852:C2852"/>
    <mergeCell ref="D2852:X2852"/>
    <mergeCell ref="U2847:X2847"/>
    <mergeCell ref="B2848:C2848"/>
    <mergeCell ref="D2848:F2848"/>
    <mergeCell ref="G2848:I2848"/>
    <mergeCell ref="J2848:L2848"/>
    <mergeCell ref="M2848:P2848"/>
    <mergeCell ref="U2848:X2848"/>
    <mergeCell ref="B2870:C2870"/>
    <mergeCell ref="D2870:F2870"/>
    <mergeCell ref="G2870:I2870"/>
    <mergeCell ref="J2870:L2870"/>
    <mergeCell ref="M2870:P2870"/>
    <mergeCell ref="Q2870:T2870"/>
    <mergeCell ref="U2871:X2871"/>
    <mergeCell ref="U2872:X2872"/>
    <mergeCell ref="U2873:X2873"/>
    <mergeCell ref="B2869:C2869"/>
    <mergeCell ref="D2869:F2869"/>
    <mergeCell ref="G2869:I2869"/>
    <mergeCell ref="J2869:L2869"/>
    <mergeCell ref="M2869:P2869"/>
    <mergeCell ref="Q2869:T2869"/>
    <mergeCell ref="B2868:C2868"/>
    <mergeCell ref="D2868:F2868"/>
    <mergeCell ref="G2868:I2868"/>
    <mergeCell ref="J2868:L2868"/>
    <mergeCell ref="M2868:P2868"/>
    <mergeCell ref="Q2868:T2868"/>
    <mergeCell ref="M2866:P2866"/>
    <mergeCell ref="Q2866:T2866"/>
    <mergeCell ref="V2866:X2866"/>
    <mergeCell ref="B2867:C2867"/>
    <mergeCell ref="D2867:F2867"/>
    <mergeCell ref="G2867:I2867"/>
    <mergeCell ref="J2867:L2867"/>
    <mergeCell ref="M2867:P2867"/>
    <mergeCell ref="Q2867:T2867"/>
    <mergeCell ref="B2864:C2864"/>
    <mergeCell ref="B2865:C2865"/>
    <mergeCell ref="B2866:C2866"/>
    <mergeCell ref="D2866:F2866"/>
    <mergeCell ref="G2866:I2866"/>
    <mergeCell ref="J2866:L2866"/>
    <mergeCell ref="G2875:I2875"/>
    <mergeCell ref="J2875:L2875"/>
    <mergeCell ref="M2875:P2875"/>
    <mergeCell ref="Q2875:T2875"/>
    <mergeCell ref="U2875:X2875"/>
    <mergeCell ref="B2876:C2876"/>
    <mergeCell ref="D2876:F2876"/>
    <mergeCell ref="G2876:I2876"/>
    <mergeCell ref="J2876:L2876"/>
    <mergeCell ref="M2876:P2876"/>
    <mergeCell ref="A2874:A2875"/>
    <mergeCell ref="B2874:C2875"/>
    <mergeCell ref="D2874:F2874"/>
    <mergeCell ref="G2874:I2874"/>
    <mergeCell ref="J2874:L2874"/>
    <mergeCell ref="M2874:P2874"/>
    <mergeCell ref="Q2874:T2874"/>
    <mergeCell ref="U2874:X2874"/>
    <mergeCell ref="D2875:F2875"/>
    <mergeCell ref="B2873:C2873"/>
    <mergeCell ref="D2873:F2873"/>
    <mergeCell ref="G2873:I2873"/>
    <mergeCell ref="J2873:L2873"/>
    <mergeCell ref="M2873:P2873"/>
    <mergeCell ref="Q2873:T2873"/>
    <mergeCell ref="B2872:C2872"/>
    <mergeCell ref="D2872:F2872"/>
    <mergeCell ref="G2872:I2872"/>
    <mergeCell ref="J2872:L2872"/>
    <mergeCell ref="M2872:P2872"/>
    <mergeCell ref="Q2872:T2872"/>
    <mergeCell ref="B2871:C2871"/>
    <mergeCell ref="D2871:F2871"/>
    <mergeCell ref="G2871:I2871"/>
    <mergeCell ref="J2871:L2871"/>
    <mergeCell ref="M2871:P2871"/>
    <mergeCell ref="Q2871:T2871"/>
    <mergeCell ref="B2885:C2885"/>
    <mergeCell ref="D2885:X2885"/>
    <mergeCell ref="B2886:C2886"/>
    <mergeCell ref="D2886:X2886"/>
    <mergeCell ref="B2887:C2887"/>
    <mergeCell ref="D2887:F2887"/>
    <mergeCell ref="G2887:I2887"/>
    <mergeCell ref="J2887:L2887"/>
    <mergeCell ref="M2887:P2887"/>
    <mergeCell ref="Q2887:T2887"/>
    <mergeCell ref="B2881:X2881"/>
    <mergeCell ref="B2882:X2882"/>
    <mergeCell ref="B2883:C2883"/>
    <mergeCell ref="D2883:X2883"/>
    <mergeCell ref="B2884:C2884"/>
    <mergeCell ref="D2884:X2884"/>
    <mergeCell ref="U2879:X2879"/>
    <mergeCell ref="B2880:C2880"/>
    <mergeCell ref="D2880:F2880"/>
    <mergeCell ref="G2880:I2880"/>
    <mergeCell ref="J2880:L2880"/>
    <mergeCell ref="M2880:P2880"/>
    <mergeCell ref="U2880:X2880"/>
    <mergeCell ref="G2878:I2878"/>
    <mergeCell ref="J2878:L2878"/>
    <mergeCell ref="M2878:P2878"/>
    <mergeCell ref="Q2878:T2880"/>
    <mergeCell ref="B2879:C2879"/>
    <mergeCell ref="D2879:F2879"/>
    <mergeCell ref="G2879:I2879"/>
    <mergeCell ref="J2879:L2879"/>
    <mergeCell ref="M2879:P2879"/>
    <mergeCell ref="Q2876:T2876"/>
    <mergeCell ref="U2876:X2878"/>
    <mergeCell ref="B2877:C2877"/>
    <mergeCell ref="D2877:F2877"/>
    <mergeCell ref="G2877:I2877"/>
    <mergeCell ref="J2877:L2877"/>
    <mergeCell ref="M2877:P2877"/>
    <mergeCell ref="Q2877:T2877"/>
    <mergeCell ref="B2878:C2878"/>
    <mergeCell ref="D2878:F2878"/>
    <mergeCell ref="M2898:P2898"/>
    <mergeCell ref="Q2898:T2898"/>
    <mergeCell ref="V2898:X2898"/>
    <mergeCell ref="B2899:C2899"/>
    <mergeCell ref="D2899:F2899"/>
    <mergeCell ref="G2899:I2899"/>
    <mergeCell ref="J2899:L2899"/>
    <mergeCell ref="M2899:P2899"/>
    <mergeCell ref="Q2899:T2899"/>
    <mergeCell ref="B2896:C2896"/>
    <mergeCell ref="B2897:C2897"/>
    <mergeCell ref="B2898:C2898"/>
    <mergeCell ref="D2898:F2898"/>
    <mergeCell ref="G2898:I2898"/>
    <mergeCell ref="J2898:L2898"/>
    <mergeCell ref="V2889:X2889"/>
    <mergeCell ref="B2891:C2891"/>
    <mergeCell ref="B2892:C2892"/>
    <mergeCell ref="B2893:C2893"/>
    <mergeCell ref="B2894:C2894"/>
    <mergeCell ref="B2895:C2895"/>
    <mergeCell ref="U2887:X2887"/>
    <mergeCell ref="D2888:F2888"/>
    <mergeCell ref="G2888:T2888"/>
    <mergeCell ref="U2888:X2888"/>
    <mergeCell ref="D2889:F2889"/>
    <mergeCell ref="G2889:I2889"/>
    <mergeCell ref="J2889:L2889"/>
    <mergeCell ref="M2889:P2889"/>
    <mergeCell ref="Q2889:Q2890"/>
    <mergeCell ref="R2889:U2889"/>
    <mergeCell ref="B2905:C2905"/>
    <mergeCell ref="D2905:F2905"/>
    <mergeCell ref="G2905:I2905"/>
    <mergeCell ref="J2905:L2905"/>
    <mergeCell ref="M2905:P2905"/>
    <mergeCell ref="Q2905:T2905"/>
    <mergeCell ref="B2904:C2904"/>
    <mergeCell ref="D2904:F2904"/>
    <mergeCell ref="G2904:I2904"/>
    <mergeCell ref="J2904:L2904"/>
    <mergeCell ref="M2904:P2904"/>
    <mergeCell ref="Q2904:T2904"/>
    <mergeCell ref="B2903:C2903"/>
    <mergeCell ref="D2903:F2903"/>
    <mergeCell ref="G2903:I2903"/>
    <mergeCell ref="J2903:L2903"/>
    <mergeCell ref="M2903:P2903"/>
    <mergeCell ref="Q2903:T2903"/>
    <mergeCell ref="B2902:C2902"/>
    <mergeCell ref="D2902:F2902"/>
    <mergeCell ref="G2902:I2902"/>
    <mergeCell ref="J2902:L2902"/>
    <mergeCell ref="M2902:P2902"/>
    <mergeCell ref="Q2902:T2902"/>
    <mergeCell ref="B2901:C2901"/>
    <mergeCell ref="D2901:F2901"/>
    <mergeCell ref="G2901:I2901"/>
    <mergeCell ref="J2901:L2901"/>
    <mergeCell ref="M2901:P2901"/>
    <mergeCell ref="Q2901:T2901"/>
    <mergeCell ref="B2900:C2900"/>
    <mergeCell ref="D2900:F2900"/>
    <mergeCell ref="G2900:I2900"/>
    <mergeCell ref="J2900:L2900"/>
    <mergeCell ref="M2900:P2900"/>
    <mergeCell ref="Q2900:T2900"/>
    <mergeCell ref="G2910:I2910"/>
    <mergeCell ref="J2910:L2910"/>
    <mergeCell ref="M2910:P2910"/>
    <mergeCell ref="Q2910:T2912"/>
    <mergeCell ref="B2911:C2911"/>
    <mergeCell ref="D2911:F2911"/>
    <mergeCell ref="G2911:I2911"/>
    <mergeCell ref="J2911:L2911"/>
    <mergeCell ref="M2911:P2911"/>
    <mergeCell ref="Q2908:T2908"/>
    <mergeCell ref="U2908:X2910"/>
    <mergeCell ref="B2909:C2909"/>
    <mergeCell ref="D2909:F2909"/>
    <mergeCell ref="G2909:I2909"/>
    <mergeCell ref="J2909:L2909"/>
    <mergeCell ref="M2909:P2909"/>
    <mergeCell ref="Q2909:T2909"/>
    <mergeCell ref="B2910:C2910"/>
    <mergeCell ref="D2910:F2910"/>
    <mergeCell ref="G2907:I2907"/>
    <mergeCell ref="J2907:L2907"/>
    <mergeCell ref="M2907:P2907"/>
    <mergeCell ref="Q2907:T2907"/>
    <mergeCell ref="U2907:X2907"/>
    <mergeCell ref="B2908:C2908"/>
    <mergeCell ref="D2908:F2908"/>
    <mergeCell ref="G2908:I2908"/>
    <mergeCell ref="J2908:L2908"/>
    <mergeCell ref="M2908:P2908"/>
    <mergeCell ref="U2903:X2903"/>
    <mergeCell ref="U2904:X2904"/>
    <mergeCell ref="U2905:X2905"/>
    <mergeCell ref="A2906:A2907"/>
    <mergeCell ref="B2906:C2907"/>
    <mergeCell ref="D2906:F2906"/>
    <mergeCell ref="G2906:I2906"/>
    <mergeCell ref="J2906:L2906"/>
    <mergeCell ref="M2906:P2906"/>
    <mergeCell ref="Q2906:T2906"/>
    <mergeCell ref="U2906:X2906"/>
    <mergeCell ref="D2907:F2907"/>
    <mergeCell ref="V2921:X2921"/>
    <mergeCell ref="B2923:C2923"/>
    <mergeCell ref="B2924:C2924"/>
    <mergeCell ref="B2925:C2925"/>
    <mergeCell ref="B2926:C2926"/>
    <mergeCell ref="B2927:C2927"/>
    <mergeCell ref="U2919:X2919"/>
    <mergeCell ref="D2920:F2920"/>
    <mergeCell ref="G2920:T2920"/>
    <mergeCell ref="U2920:X2920"/>
    <mergeCell ref="D2921:F2921"/>
    <mergeCell ref="G2921:I2921"/>
    <mergeCell ref="J2921:L2921"/>
    <mergeCell ref="M2921:P2921"/>
    <mergeCell ref="Q2921:Q2922"/>
    <mergeCell ref="R2921:U2921"/>
    <mergeCell ref="B2917:C2917"/>
    <mergeCell ref="D2917:X2917"/>
    <mergeCell ref="B2918:C2918"/>
    <mergeCell ref="D2918:X2918"/>
    <mergeCell ref="B2919:C2919"/>
    <mergeCell ref="D2919:F2919"/>
    <mergeCell ref="G2919:I2919"/>
    <mergeCell ref="J2919:L2919"/>
    <mergeCell ref="M2919:P2919"/>
    <mergeCell ref="Q2919:T2919"/>
    <mergeCell ref="B2913:X2913"/>
    <mergeCell ref="B2914:X2914"/>
    <mergeCell ref="B2915:C2915"/>
    <mergeCell ref="D2915:X2915"/>
    <mergeCell ref="B2916:C2916"/>
    <mergeCell ref="D2916:X2916"/>
    <mergeCell ref="U2911:X2911"/>
    <mergeCell ref="B2912:C2912"/>
    <mergeCell ref="D2912:F2912"/>
    <mergeCell ref="G2912:I2912"/>
    <mergeCell ref="J2912:L2912"/>
    <mergeCell ref="M2912:P2912"/>
    <mergeCell ref="U2912:X2912"/>
    <mergeCell ref="B2934:C2934"/>
    <mergeCell ref="D2934:F2934"/>
    <mergeCell ref="G2934:I2934"/>
    <mergeCell ref="J2934:L2934"/>
    <mergeCell ref="M2934:P2934"/>
    <mergeCell ref="Q2934:T2934"/>
    <mergeCell ref="U2935:X2935"/>
    <mergeCell ref="U2936:X2936"/>
    <mergeCell ref="U2937:X2937"/>
    <mergeCell ref="B2933:C2933"/>
    <mergeCell ref="D2933:F2933"/>
    <mergeCell ref="G2933:I2933"/>
    <mergeCell ref="J2933:L2933"/>
    <mergeCell ref="M2933:P2933"/>
    <mergeCell ref="Q2933:T2933"/>
    <mergeCell ref="B2932:C2932"/>
    <mergeCell ref="D2932:F2932"/>
    <mergeCell ref="G2932:I2932"/>
    <mergeCell ref="J2932:L2932"/>
    <mergeCell ref="M2932:P2932"/>
    <mergeCell ref="Q2932:T2932"/>
    <mergeCell ref="M2930:P2930"/>
    <mergeCell ref="Q2930:T2930"/>
    <mergeCell ref="V2930:X2930"/>
    <mergeCell ref="B2931:C2931"/>
    <mergeCell ref="D2931:F2931"/>
    <mergeCell ref="G2931:I2931"/>
    <mergeCell ref="J2931:L2931"/>
    <mergeCell ref="M2931:P2931"/>
    <mergeCell ref="Q2931:T2931"/>
    <mergeCell ref="B2928:C2928"/>
    <mergeCell ref="B2929:C2929"/>
    <mergeCell ref="B2930:C2930"/>
    <mergeCell ref="D2930:F2930"/>
    <mergeCell ref="G2930:I2930"/>
    <mergeCell ref="J2930:L2930"/>
    <mergeCell ref="G2939:I2939"/>
    <mergeCell ref="J2939:L2939"/>
    <mergeCell ref="M2939:P2939"/>
    <mergeCell ref="Q2939:T2939"/>
    <mergeCell ref="U2939:X2939"/>
    <mergeCell ref="B2940:C2940"/>
    <mergeCell ref="D2940:F2940"/>
    <mergeCell ref="G2940:I2940"/>
    <mergeCell ref="J2940:L2940"/>
    <mergeCell ref="M2940:P2940"/>
    <mergeCell ref="A2938:A2939"/>
    <mergeCell ref="B2938:C2939"/>
    <mergeCell ref="D2938:F2938"/>
    <mergeCell ref="G2938:I2938"/>
    <mergeCell ref="J2938:L2938"/>
    <mergeCell ref="M2938:P2938"/>
    <mergeCell ref="Q2938:T2938"/>
    <mergeCell ref="U2938:X2938"/>
    <mergeCell ref="D2939:F2939"/>
    <mergeCell ref="B2937:C2937"/>
    <mergeCell ref="D2937:F2937"/>
    <mergeCell ref="G2937:I2937"/>
    <mergeCell ref="J2937:L2937"/>
    <mergeCell ref="M2937:P2937"/>
    <mergeCell ref="Q2937:T2937"/>
    <mergeCell ref="B2936:C2936"/>
    <mergeCell ref="D2936:F2936"/>
    <mergeCell ref="G2936:I2936"/>
    <mergeCell ref="J2936:L2936"/>
    <mergeCell ref="M2936:P2936"/>
    <mergeCell ref="Q2936:T2936"/>
    <mergeCell ref="B2935:C2935"/>
    <mergeCell ref="D2935:F2935"/>
    <mergeCell ref="G2935:I2935"/>
    <mergeCell ref="J2935:L2935"/>
    <mergeCell ref="M2935:P2935"/>
    <mergeCell ref="Q2935:T2935"/>
    <mergeCell ref="B2949:C2949"/>
    <mergeCell ref="D2949:X2949"/>
    <mergeCell ref="B2950:C2950"/>
    <mergeCell ref="D2950:X2950"/>
    <mergeCell ref="B2951:C2951"/>
    <mergeCell ref="D2951:F2951"/>
    <mergeCell ref="G2951:I2951"/>
    <mergeCell ref="J2951:L2951"/>
    <mergeCell ref="M2951:P2951"/>
    <mergeCell ref="Q2951:T2951"/>
    <mergeCell ref="B2945:X2945"/>
    <mergeCell ref="B2946:X2946"/>
    <mergeCell ref="B2947:C2947"/>
    <mergeCell ref="D2947:X2947"/>
    <mergeCell ref="B2948:C2948"/>
    <mergeCell ref="D2948:X2948"/>
    <mergeCell ref="U2943:X2943"/>
    <mergeCell ref="B2944:C2944"/>
    <mergeCell ref="D2944:F2944"/>
    <mergeCell ref="G2944:I2944"/>
    <mergeCell ref="J2944:L2944"/>
    <mergeCell ref="M2944:P2944"/>
    <mergeCell ref="U2944:X2944"/>
    <mergeCell ref="G2942:I2942"/>
    <mergeCell ref="J2942:L2942"/>
    <mergeCell ref="M2942:P2942"/>
    <mergeCell ref="Q2942:T2944"/>
    <mergeCell ref="B2943:C2943"/>
    <mergeCell ref="D2943:F2943"/>
    <mergeCell ref="G2943:I2943"/>
    <mergeCell ref="J2943:L2943"/>
    <mergeCell ref="M2943:P2943"/>
    <mergeCell ref="Q2940:T2940"/>
    <mergeCell ref="U2940:X2942"/>
    <mergeCell ref="B2941:C2941"/>
    <mergeCell ref="D2941:F2941"/>
    <mergeCell ref="G2941:I2941"/>
    <mergeCell ref="J2941:L2941"/>
    <mergeCell ref="M2941:P2941"/>
    <mergeCell ref="Q2941:T2941"/>
    <mergeCell ref="B2942:C2942"/>
    <mergeCell ref="D2942:F2942"/>
    <mergeCell ref="M2962:P2962"/>
    <mergeCell ref="Q2962:T2962"/>
    <mergeCell ref="V2962:X2962"/>
    <mergeCell ref="B2963:C2963"/>
    <mergeCell ref="D2963:F2963"/>
    <mergeCell ref="G2963:I2963"/>
    <mergeCell ref="J2963:L2963"/>
    <mergeCell ref="M2963:P2963"/>
    <mergeCell ref="Q2963:T2963"/>
    <mergeCell ref="B2960:C2960"/>
    <mergeCell ref="B2961:C2961"/>
    <mergeCell ref="B2962:C2962"/>
    <mergeCell ref="D2962:F2962"/>
    <mergeCell ref="G2962:I2962"/>
    <mergeCell ref="J2962:L2962"/>
    <mergeCell ref="V2953:X2953"/>
    <mergeCell ref="B2955:C2955"/>
    <mergeCell ref="B2956:C2956"/>
    <mergeCell ref="B2957:C2957"/>
    <mergeCell ref="B2958:C2958"/>
    <mergeCell ref="B2959:C2959"/>
    <mergeCell ref="U2951:X2951"/>
    <mergeCell ref="D2952:F2952"/>
    <mergeCell ref="G2952:T2952"/>
    <mergeCell ref="U2952:X2952"/>
    <mergeCell ref="D2953:F2953"/>
    <mergeCell ref="G2953:I2953"/>
    <mergeCell ref="J2953:L2953"/>
    <mergeCell ref="M2953:P2953"/>
    <mergeCell ref="Q2953:Q2954"/>
    <mergeCell ref="R2953:U2953"/>
    <mergeCell ref="B2969:C2969"/>
    <mergeCell ref="D2969:F2969"/>
    <mergeCell ref="G2969:I2969"/>
    <mergeCell ref="J2969:L2969"/>
    <mergeCell ref="M2969:P2969"/>
    <mergeCell ref="Q2969:T2969"/>
    <mergeCell ref="B2968:C2968"/>
    <mergeCell ref="D2968:F2968"/>
    <mergeCell ref="G2968:I2968"/>
    <mergeCell ref="J2968:L2968"/>
    <mergeCell ref="M2968:P2968"/>
    <mergeCell ref="Q2968:T2968"/>
    <mergeCell ref="B2967:C2967"/>
    <mergeCell ref="D2967:F2967"/>
    <mergeCell ref="G2967:I2967"/>
    <mergeCell ref="J2967:L2967"/>
    <mergeCell ref="M2967:P2967"/>
    <mergeCell ref="Q2967:T2967"/>
    <mergeCell ref="B2966:C2966"/>
    <mergeCell ref="D2966:F2966"/>
    <mergeCell ref="G2966:I2966"/>
    <mergeCell ref="J2966:L2966"/>
    <mergeCell ref="M2966:P2966"/>
    <mergeCell ref="Q2966:T2966"/>
    <mergeCell ref="B2965:C2965"/>
    <mergeCell ref="D2965:F2965"/>
    <mergeCell ref="G2965:I2965"/>
    <mergeCell ref="J2965:L2965"/>
    <mergeCell ref="M2965:P2965"/>
    <mergeCell ref="Q2965:T2965"/>
    <mergeCell ref="B2964:C2964"/>
    <mergeCell ref="D2964:F2964"/>
    <mergeCell ref="G2964:I2964"/>
    <mergeCell ref="J2964:L2964"/>
    <mergeCell ref="M2964:P2964"/>
    <mergeCell ref="Q2964:T2964"/>
    <mergeCell ref="G2974:I2974"/>
    <mergeCell ref="J2974:L2974"/>
    <mergeCell ref="M2974:P2974"/>
    <mergeCell ref="Q2974:T2976"/>
    <mergeCell ref="B2975:C2975"/>
    <mergeCell ref="D2975:F2975"/>
    <mergeCell ref="G2975:I2975"/>
    <mergeCell ref="J2975:L2975"/>
    <mergeCell ref="M2975:P2975"/>
    <mergeCell ref="Q2972:T2972"/>
    <mergeCell ref="U2972:X2974"/>
    <mergeCell ref="B2973:C2973"/>
    <mergeCell ref="D2973:F2973"/>
    <mergeCell ref="G2973:I2973"/>
    <mergeCell ref="J2973:L2973"/>
    <mergeCell ref="M2973:P2973"/>
    <mergeCell ref="Q2973:T2973"/>
    <mergeCell ref="B2974:C2974"/>
    <mergeCell ref="D2974:F2974"/>
    <mergeCell ref="G2971:I2971"/>
    <mergeCell ref="J2971:L2971"/>
    <mergeCell ref="M2971:P2971"/>
    <mergeCell ref="Q2971:T2971"/>
    <mergeCell ref="U2971:X2971"/>
    <mergeCell ref="B2972:C2972"/>
    <mergeCell ref="D2972:F2972"/>
    <mergeCell ref="G2972:I2972"/>
    <mergeCell ref="J2972:L2972"/>
    <mergeCell ref="M2972:P2972"/>
    <mergeCell ref="U2967:X2967"/>
    <mergeCell ref="U2968:X2968"/>
    <mergeCell ref="U2969:X2969"/>
    <mergeCell ref="A2970:A2971"/>
    <mergeCell ref="B2970:C2971"/>
    <mergeCell ref="D2970:F2970"/>
    <mergeCell ref="G2970:I2970"/>
    <mergeCell ref="J2970:L2970"/>
    <mergeCell ref="M2970:P2970"/>
    <mergeCell ref="Q2970:T2970"/>
    <mergeCell ref="U2970:X2970"/>
    <mergeCell ref="D2971:F2971"/>
    <mergeCell ref="V2985:X2985"/>
    <mergeCell ref="B2987:C2987"/>
    <mergeCell ref="B2988:C2988"/>
    <mergeCell ref="B2989:C2989"/>
    <mergeCell ref="B2990:C2990"/>
    <mergeCell ref="B2991:C2991"/>
    <mergeCell ref="U2983:X2983"/>
    <mergeCell ref="D2984:F2984"/>
    <mergeCell ref="G2984:T2984"/>
    <mergeCell ref="U2984:X2984"/>
    <mergeCell ref="D2985:F2985"/>
    <mergeCell ref="G2985:I2985"/>
    <mergeCell ref="J2985:L2985"/>
    <mergeCell ref="M2985:P2985"/>
    <mergeCell ref="Q2985:Q2986"/>
    <mergeCell ref="R2985:U2985"/>
    <mergeCell ref="B2981:C2981"/>
    <mergeCell ref="D2981:X2981"/>
    <mergeCell ref="B2982:C2982"/>
    <mergeCell ref="D2982:X2982"/>
    <mergeCell ref="B2983:C2983"/>
    <mergeCell ref="D2983:F2983"/>
    <mergeCell ref="G2983:I2983"/>
    <mergeCell ref="J2983:L2983"/>
    <mergeCell ref="M2983:P2983"/>
    <mergeCell ref="Q2983:T2983"/>
    <mergeCell ref="B2977:X2977"/>
    <mergeCell ref="B2978:X2978"/>
    <mergeCell ref="B2979:C2979"/>
    <mergeCell ref="D2979:X2979"/>
    <mergeCell ref="B2980:C2980"/>
    <mergeCell ref="D2980:X2980"/>
    <mergeCell ref="U2975:X2975"/>
    <mergeCell ref="B2976:C2976"/>
    <mergeCell ref="D2976:F2976"/>
    <mergeCell ref="G2976:I2976"/>
    <mergeCell ref="J2976:L2976"/>
    <mergeCell ref="M2976:P2976"/>
    <mergeCell ref="U2976:X2976"/>
    <mergeCell ref="B2998:C2998"/>
    <mergeCell ref="D2998:F2998"/>
    <mergeCell ref="G2998:I2998"/>
    <mergeCell ref="J2998:L2998"/>
    <mergeCell ref="M2998:P2998"/>
    <mergeCell ref="Q2998:T2998"/>
    <mergeCell ref="U2999:X2999"/>
    <mergeCell ref="U3000:X3000"/>
    <mergeCell ref="U3001:X3001"/>
    <mergeCell ref="B2997:C2997"/>
    <mergeCell ref="D2997:F2997"/>
    <mergeCell ref="G2997:I2997"/>
    <mergeCell ref="J2997:L2997"/>
    <mergeCell ref="M2997:P2997"/>
    <mergeCell ref="Q2997:T2997"/>
    <mergeCell ref="B2996:C2996"/>
    <mergeCell ref="D2996:F2996"/>
    <mergeCell ref="G2996:I2996"/>
    <mergeCell ref="J2996:L2996"/>
    <mergeCell ref="M2996:P2996"/>
    <mergeCell ref="Q2996:T2996"/>
    <mergeCell ref="M2994:P2994"/>
    <mergeCell ref="Q2994:T2994"/>
    <mergeCell ref="V2994:X2994"/>
    <mergeCell ref="B2995:C2995"/>
    <mergeCell ref="D2995:F2995"/>
    <mergeCell ref="G2995:I2995"/>
    <mergeCell ref="J2995:L2995"/>
    <mergeCell ref="M2995:P2995"/>
    <mergeCell ref="Q2995:T2995"/>
    <mergeCell ref="B2992:C2992"/>
    <mergeCell ref="B2993:C2993"/>
    <mergeCell ref="B2994:C2994"/>
    <mergeCell ref="D2994:F2994"/>
    <mergeCell ref="G2994:I2994"/>
    <mergeCell ref="J2994:L2994"/>
    <mergeCell ref="G3003:I3003"/>
    <mergeCell ref="J3003:L3003"/>
    <mergeCell ref="M3003:P3003"/>
    <mergeCell ref="Q3003:T3003"/>
    <mergeCell ref="U3003:X3003"/>
    <mergeCell ref="B3004:C3004"/>
    <mergeCell ref="D3004:F3004"/>
    <mergeCell ref="G3004:I3004"/>
    <mergeCell ref="J3004:L3004"/>
    <mergeCell ref="M3004:P3004"/>
    <mergeCell ref="A3002:A3003"/>
    <mergeCell ref="B3002:C3003"/>
    <mergeCell ref="D3002:F3002"/>
    <mergeCell ref="G3002:I3002"/>
    <mergeCell ref="J3002:L3002"/>
    <mergeCell ref="M3002:P3002"/>
    <mergeCell ref="Q3002:T3002"/>
    <mergeCell ref="U3002:X3002"/>
    <mergeCell ref="D3003:F3003"/>
    <mergeCell ref="B3001:C3001"/>
    <mergeCell ref="D3001:F3001"/>
    <mergeCell ref="G3001:I3001"/>
    <mergeCell ref="J3001:L3001"/>
    <mergeCell ref="M3001:P3001"/>
    <mergeCell ref="Q3001:T3001"/>
    <mergeCell ref="B3000:C3000"/>
    <mergeCell ref="D3000:F3000"/>
    <mergeCell ref="G3000:I3000"/>
    <mergeCell ref="J3000:L3000"/>
    <mergeCell ref="M3000:P3000"/>
    <mergeCell ref="Q3000:T3000"/>
    <mergeCell ref="B2999:C2999"/>
    <mergeCell ref="D2999:F2999"/>
    <mergeCell ref="G2999:I2999"/>
    <mergeCell ref="J2999:L2999"/>
    <mergeCell ref="M2999:P2999"/>
    <mergeCell ref="Q2999:T2999"/>
    <mergeCell ref="B3013:C3013"/>
    <mergeCell ref="D3013:X3013"/>
    <mergeCell ref="B3014:C3014"/>
    <mergeCell ref="D3014:X3014"/>
    <mergeCell ref="B3015:C3015"/>
    <mergeCell ref="D3015:F3015"/>
    <mergeCell ref="G3015:I3015"/>
    <mergeCell ref="J3015:L3015"/>
    <mergeCell ref="M3015:P3015"/>
    <mergeCell ref="Q3015:T3015"/>
    <mergeCell ref="B3009:X3009"/>
    <mergeCell ref="B3010:X3010"/>
    <mergeCell ref="B3011:C3011"/>
    <mergeCell ref="D3011:X3011"/>
    <mergeCell ref="B3012:C3012"/>
    <mergeCell ref="D3012:X3012"/>
    <mergeCell ref="U3007:X3007"/>
    <mergeCell ref="B3008:C3008"/>
    <mergeCell ref="D3008:F3008"/>
    <mergeCell ref="G3008:I3008"/>
    <mergeCell ref="J3008:L3008"/>
    <mergeCell ref="M3008:P3008"/>
    <mergeCell ref="U3008:X3008"/>
    <mergeCell ref="G3006:I3006"/>
    <mergeCell ref="J3006:L3006"/>
    <mergeCell ref="M3006:P3006"/>
    <mergeCell ref="Q3006:T3008"/>
    <mergeCell ref="B3007:C3007"/>
    <mergeCell ref="D3007:F3007"/>
    <mergeCell ref="G3007:I3007"/>
    <mergeCell ref="J3007:L3007"/>
    <mergeCell ref="M3007:P3007"/>
    <mergeCell ref="Q3004:T3004"/>
    <mergeCell ref="U3004:X3006"/>
    <mergeCell ref="B3005:C3005"/>
    <mergeCell ref="D3005:F3005"/>
    <mergeCell ref="G3005:I3005"/>
    <mergeCell ref="J3005:L3005"/>
    <mergeCell ref="M3005:P3005"/>
    <mergeCell ref="Q3005:T3005"/>
    <mergeCell ref="B3006:C3006"/>
    <mergeCell ref="D3006:F3006"/>
    <mergeCell ref="M3026:P3026"/>
    <mergeCell ref="Q3026:T3026"/>
    <mergeCell ref="V3026:X3026"/>
    <mergeCell ref="B3027:C3027"/>
    <mergeCell ref="D3027:F3027"/>
    <mergeCell ref="G3027:I3027"/>
    <mergeCell ref="J3027:L3027"/>
    <mergeCell ref="M3027:P3027"/>
    <mergeCell ref="Q3027:T3027"/>
    <mergeCell ref="B3024:C3024"/>
    <mergeCell ref="B3025:C3025"/>
    <mergeCell ref="B3026:C3026"/>
    <mergeCell ref="D3026:F3026"/>
    <mergeCell ref="G3026:I3026"/>
    <mergeCell ref="J3026:L3026"/>
    <mergeCell ref="V3017:X3017"/>
    <mergeCell ref="B3019:C3019"/>
    <mergeCell ref="B3020:C3020"/>
    <mergeCell ref="B3021:C3021"/>
    <mergeCell ref="B3022:C3022"/>
    <mergeCell ref="B3023:C3023"/>
    <mergeCell ref="U3015:X3015"/>
    <mergeCell ref="D3016:F3016"/>
    <mergeCell ref="G3016:T3016"/>
    <mergeCell ref="U3016:X3016"/>
    <mergeCell ref="D3017:F3017"/>
    <mergeCell ref="G3017:I3017"/>
    <mergeCell ref="J3017:L3017"/>
    <mergeCell ref="M3017:P3017"/>
    <mergeCell ref="Q3017:Q3018"/>
    <mergeCell ref="R3017:U3017"/>
    <mergeCell ref="B3033:C3033"/>
    <mergeCell ref="D3033:F3033"/>
    <mergeCell ref="G3033:I3033"/>
    <mergeCell ref="J3033:L3033"/>
    <mergeCell ref="M3033:P3033"/>
    <mergeCell ref="Q3033:T3033"/>
    <mergeCell ref="B3032:C3032"/>
    <mergeCell ref="D3032:F3032"/>
    <mergeCell ref="G3032:I3032"/>
    <mergeCell ref="J3032:L3032"/>
    <mergeCell ref="M3032:P3032"/>
    <mergeCell ref="Q3032:T3032"/>
    <mergeCell ref="B3031:C3031"/>
    <mergeCell ref="D3031:F3031"/>
    <mergeCell ref="G3031:I3031"/>
    <mergeCell ref="J3031:L3031"/>
    <mergeCell ref="M3031:P3031"/>
    <mergeCell ref="Q3031:T3031"/>
    <mergeCell ref="B3030:C3030"/>
    <mergeCell ref="D3030:F3030"/>
    <mergeCell ref="G3030:I3030"/>
    <mergeCell ref="J3030:L3030"/>
    <mergeCell ref="M3030:P3030"/>
    <mergeCell ref="Q3030:T3030"/>
    <mergeCell ref="B3029:C3029"/>
    <mergeCell ref="D3029:F3029"/>
    <mergeCell ref="G3029:I3029"/>
    <mergeCell ref="J3029:L3029"/>
    <mergeCell ref="M3029:P3029"/>
    <mergeCell ref="Q3029:T3029"/>
    <mergeCell ref="B3028:C3028"/>
    <mergeCell ref="D3028:F3028"/>
    <mergeCell ref="G3028:I3028"/>
    <mergeCell ref="J3028:L3028"/>
    <mergeCell ref="M3028:P3028"/>
    <mergeCell ref="Q3028:T3028"/>
    <mergeCell ref="G3038:I3038"/>
    <mergeCell ref="J3038:L3038"/>
    <mergeCell ref="M3038:P3038"/>
    <mergeCell ref="Q3038:T3040"/>
    <mergeCell ref="B3039:C3039"/>
    <mergeCell ref="D3039:F3039"/>
    <mergeCell ref="G3039:I3039"/>
    <mergeCell ref="J3039:L3039"/>
    <mergeCell ref="M3039:P3039"/>
    <mergeCell ref="Q3036:T3036"/>
    <mergeCell ref="U3036:X3038"/>
    <mergeCell ref="B3037:C3037"/>
    <mergeCell ref="D3037:F3037"/>
    <mergeCell ref="G3037:I3037"/>
    <mergeCell ref="J3037:L3037"/>
    <mergeCell ref="M3037:P3037"/>
    <mergeCell ref="Q3037:T3037"/>
    <mergeCell ref="B3038:C3038"/>
    <mergeCell ref="D3038:F3038"/>
    <mergeCell ref="G3035:I3035"/>
    <mergeCell ref="J3035:L3035"/>
    <mergeCell ref="M3035:P3035"/>
    <mergeCell ref="Q3035:T3035"/>
    <mergeCell ref="U3035:X3035"/>
    <mergeCell ref="B3036:C3036"/>
    <mergeCell ref="D3036:F3036"/>
    <mergeCell ref="G3036:I3036"/>
    <mergeCell ref="J3036:L3036"/>
    <mergeCell ref="M3036:P3036"/>
    <mergeCell ref="U3031:X3031"/>
    <mergeCell ref="U3032:X3032"/>
    <mergeCell ref="U3033:X3033"/>
    <mergeCell ref="A3034:A3035"/>
    <mergeCell ref="B3034:C3035"/>
    <mergeCell ref="D3034:F3034"/>
    <mergeCell ref="G3034:I3034"/>
    <mergeCell ref="J3034:L3034"/>
    <mergeCell ref="M3034:P3034"/>
    <mergeCell ref="Q3034:T3034"/>
    <mergeCell ref="U3034:X3034"/>
    <mergeCell ref="D3035:F3035"/>
    <mergeCell ref="V3049:X3049"/>
    <mergeCell ref="B3051:C3051"/>
    <mergeCell ref="B3052:C3052"/>
    <mergeCell ref="B3053:C3053"/>
    <mergeCell ref="B3054:C3054"/>
    <mergeCell ref="B3055:C3055"/>
    <mergeCell ref="U3047:X3047"/>
    <mergeCell ref="D3048:F3048"/>
    <mergeCell ref="G3048:T3048"/>
    <mergeCell ref="U3048:X3048"/>
    <mergeCell ref="D3049:F3049"/>
    <mergeCell ref="G3049:I3049"/>
    <mergeCell ref="J3049:L3049"/>
    <mergeCell ref="M3049:P3049"/>
    <mergeCell ref="Q3049:Q3050"/>
    <mergeCell ref="R3049:U3049"/>
    <mergeCell ref="B3045:C3045"/>
    <mergeCell ref="D3045:X3045"/>
    <mergeCell ref="B3046:C3046"/>
    <mergeCell ref="D3046:X3046"/>
    <mergeCell ref="B3047:C3047"/>
    <mergeCell ref="D3047:F3047"/>
    <mergeCell ref="G3047:I3047"/>
    <mergeCell ref="J3047:L3047"/>
    <mergeCell ref="M3047:P3047"/>
    <mergeCell ref="Q3047:T3047"/>
    <mergeCell ref="B3041:X3041"/>
    <mergeCell ref="B3042:X3042"/>
    <mergeCell ref="B3043:C3043"/>
    <mergeCell ref="D3043:X3043"/>
    <mergeCell ref="B3044:C3044"/>
    <mergeCell ref="D3044:X3044"/>
    <mergeCell ref="U3039:X3039"/>
    <mergeCell ref="B3040:C3040"/>
    <mergeCell ref="D3040:F3040"/>
    <mergeCell ref="G3040:I3040"/>
    <mergeCell ref="J3040:L3040"/>
    <mergeCell ref="M3040:P3040"/>
    <mergeCell ref="U3040:X3040"/>
    <mergeCell ref="B3062:C3062"/>
    <mergeCell ref="D3062:F3062"/>
    <mergeCell ref="G3062:I3062"/>
    <mergeCell ref="J3062:L3062"/>
    <mergeCell ref="M3062:P3062"/>
    <mergeCell ref="Q3062:T3062"/>
    <mergeCell ref="U3063:X3063"/>
    <mergeCell ref="U3064:X3064"/>
    <mergeCell ref="U3065:X3065"/>
    <mergeCell ref="B3061:C3061"/>
    <mergeCell ref="D3061:F3061"/>
    <mergeCell ref="G3061:I3061"/>
    <mergeCell ref="J3061:L3061"/>
    <mergeCell ref="M3061:P3061"/>
    <mergeCell ref="Q3061:T3061"/>
    <mergeCell ref="B3060:C3060"/>
    <mergeCell ref="D3060:F3060"/>
    <mergeCell ref="G3060:I3060"/>
    <mergeCell ref="J3060:L3060"/>
    <mergeCell ref="M3060:P3060"/>
    <mergeCell ref="Q3060:T3060"/>
    <mergeCell ref="M3058:P3058"/>
    <mergeCell ref="Q3058:T3058"/>
    <mergeCell ref="V3058:X3058"/>
    <mergeCell ref="B3059:C3059"/>
    <mergeCell ref="D3059:F3059"/>
    <mergeCell ref="G3059:I3059"/>
    <mergeCell ref="J3059:L3059"/>
    <mergeCell ref="M3059:P3059"/>
    <mergeCell ref="Q3059:T3059"/>
    <mergeCell ref="B3056:C3056"/>
    <mergeCell ref="B3057:C3057"/>
    <mergeCell ref="B3058:C3058"/>
    <mergeCell ref="D3058:F3058"/>
    <mergeCell ref="G3058:I3058"/>
    <mergeCell ref="J3058:L3058"/>
    <mergeCell ref="G3067:I3067"/>
    <mergeCell ref="J3067:L3067"/>
    <mergeCell ref="M3067:P3067"/>
    <mergeCell ref="Q3067:T3067"/>
    <mergeCell ref="U3067:X3067"/>
    <mergeCell ref="B3068:C3068"/>
    <mergeCell ref="D3068:F3068"/>
    <mergeCell ref="G3068:I3068"/>
    <mergeCell ref="J3068:L3068"/>
    <mergeCell ref="M3068:P3068"/>
    <mergeCell ref="A3066:A3067"/>
    <mergeCell ref="B3066:C3067"/>
    <mergeCell ref="D3066:F3066"/>
    <mergeCell ref="G3066:I3066"/>
    <mergeCell ref="J3066:L3066"/>
    <mergeCell ref="M3066:P3066"/>
    <mergeCell ref="Q3066:T3066"/>
    <mergeCell ref="U3066:X3066"/>
    <mergeCell ref="D3067:F3067"/>
    <mergeCell ref="B3065:C3065"/>
    <mergeCell ref="D3065:F3065"/>
    <mergeCell ref="G3065:I3065"/>
    <mergeCell ref="J3065:L3065"/>
    <mergeCell ref="M3065:P3065"/>
    <mergeCell ref="Q3065:T3065"/>
    <mergeCell ref="B3064:C3064"/>
    <mergeCell ref="D3064:F3064"/>
    <mergeCell ref="G3064:I3064"/>
    <mergeCell ref="J3064:L3064"/>
    <mergeCell ref="M3064:P3064"/>
    <mergeCell ref="Q3064:T3064"/>
    <mergeCell ref="B3063:C3063"/>
    <mergeCell ref="D3063:F3063"/>
    <mergeCell ref="G3063:I3063"/>
    <mergeCell ref="J3063:L3063"/>
    <mergeCell ref="M3063:P3063"/>
    <mergeCell ref="Q3063:T3063"/>
    <mergeCell ref="B3077:C3077"/>
    <mergeCell ref="D3077:X3077"/>
    <mergeCell ref="B3078:C3078"/>
    <mergeCell ref="D3078:X3078"/>
    <mergeCell ref="B3079:C3079"/>
    <mergeCell ref="D3079:F3079"/>
    <mergeCell ref="G3079:I3079"/>
    <mergeCell ref="J3079:L3079"/>
    <mergeCell ref="M3079:P3079"/>
    <mergeCell ref="Q3079:T3079"/>
    <mergeCell ref="B3073:X3073"/>
    <mergeCell ref="B3074:X3074"/>
    <mergeCell ref="B3075:C3075"/>
    <mergeCell ref="D3075:X3075"/>
    <mergeCell ref="B3076:C3076"/>
    <mergeCell ref="D3076:X3076"/>
    <mergeCell ref="U3071:X3071"/>
    <mergeCell ref="B3072:C3072"/>
    <mergeCell ref="D3072:F3072"/>
    <mergeCell ref="G3072:I3072"/>
    <mergeCell ref="J3072:L3072"/>
    <mergeCell ref="M3072:P3072"/>
    <mergeCell ref="U3072:X3072"/>
    <mergeCell ref="G3070:I3070"/>
    <mergeCell ref="J3070:L3070"/>
    <mergeCell ref="M3070:P3070"/>
    <mergeCell ref="Q3070:T3072"/>
    <mergeCell ref="B3071:C3071"/>
    <mergeCell ref="D3071:F3071"/>
    <mergeCell ref="G3071:I3071"/>
    <mergeCell ref="J3071:L3071"/>
    <mergeCell ref="M3071:P3071"/>
    <mergeCell ref="Q3068:T3068"/>
    <mergeCell ref="U3068:X3070"/>
    <mergeCell ref="B3069:C3069"/>
    <mergeCell ref="D3069:F3069"/>
    <mergeCell ref="G3069:I3069"/>
    <mergeCell ref="J3069:L3069"/>
    <mergeCell ref="M3069:P3069"/>
    <mergeCell ref="Q3069:T3069"/>
    <mergeCell ref="B3070:C3070"/>
    <mergeCell ref="D3070:F3070"/>
    <mergeCell ref="M3090:P3090"/>
    <mergeCell ref="Q3090:T3090"/>
    <mergeCell ref="V3090:X3090"/>
    <mergeCell ref="B3091:C3091"/>
    <mergeCell ref="D3091:F3091"/>
    <mergeCell ref="G3091:I3091"/>
    <mergeCell ref="J3091:L3091"/>
    <mergeCell ref="M3091:P3091"/>
    <mergeCell ref="Q3091:T3091"/>
    <mergeCell ref="B3088:C3088"/>
    <mergeCell ref="B3089:C3089"/>
    <mergeCell ref="B3090:C3090"/>
    <mergeCell ref="D3090:F3090"/>
    <mergeCell ref="G3090:I3090"/>
    <mergeCell ref="J3090:L3090"/>
    <mergeCell ref="V3081:X3081"/>
    <mergeCell ref="B3083:C3083"/>
    <mergeCell ref="B3084:C3084"/>
    <mergeCell ref="B3085:C3085"/>
    <mergeCell ref="B3086:C3086"/>
    <mergeCell ref="B3087:C3087"/>
    <mergeCell ref="U3079:X3079"/>
    <mergeCell ref="D3080:F3080"/>
    <mergeCell ref="G3080:T3080"/>
    <mergeCell ref="U3080:X3080"/>
    <mergeCell ref="D3081:F3081"/>
    <mergeCell ref="G3081:I3081"/>
    <mergeCell ref="J3081:L3081"/>
    <mergeCell ref="M3081:P3081"/>
    <mergeCell ref="Q3081:Q3082"/>
    <mergeCell ref="R3081:U3081"/>
    <mergeCell ref="B3097:C3097"/>
    <mergeCell ref="D3097:F3097"/>
    <mergeCell ref="G3097:I3097"/>
    <mergeCell ref="J3097:L3097"/>
    <mergeCell ref="M3097:P3097"/>
    <mergeCell ref="Q3097:T3097"/>
    <mergeCell ref="B3096:C3096"/>
    <mergeCell ref="D3096:F3096"/>
    <mergeCell ref="G3096:I3096"/>
    <mergeCell ref="J3096:L3096"/>
    <mergeCell ref="M3096:P3096"/>
    <mergeCell ref="Q3096:T3096"/>
    <mergeCell ref="B3095:C3095"/>
    <mergeCell ref="D3095:F3095"/>
    <mergeCell ref="G3095:I3095"/>
    <mergeCell ref="J3095:L3095"/>
    <mergeCell ref="M3095:P3095"/>
    <mergeCell ref="Q3095:T3095"/>
    <mergeCell ref="B3094:C3094"/>
    <mergeCell ref="D3094:F3094"/>
    <mergeCell ref="G3094:I3094"/>
    <mergeCell ref="J3094:L3094"/>
    <mergeCell ref="M3094:P3094"/>
    <mergeCell ref="Q3094:T3094"/>
    <mergeCell ref="B3093:C3093"/>
    <mergeCell ref="D3093:F3093"/>
    <mergeCell ref="G3093:I3093"/>
    <mergeCell ref="J3093:L3093"/>
    <mergeCell ref="M3093:P3093"/>
    <mergeCell ref="Q3093:T3093"/>
    <mergeCell ref="B3092:C3092"/>
    <mergeCell ref="D3092:F3092"/>
    <mergeCell ref="G3092:I3092"/>
    <mergeCell ref="J3092:L3092"/>
    <mergeCell ref="M3092:P3092"/>
    <mergeCell ref="Q3092:T3092"/>
    <mergeCell ref="G3102:I3102"/>
    <mergeCell ref="J3102:L3102"/>
    <mergeCell ref="M3102:P3102"/>
    <mergeCell ref="Q3102:T3104"/>
    <mergeCell ref="B3103:C3103"/>
    <mergeCell ref="D3103:F3103"/>
    <mergeCell ref="G3103:I3103"/>
    <mergeCell ref="J3103:L3103"/>
    <mergeCell ref="M3103:P3103"/>
    <mergeCell ref="Q3100:T3100"/>
    <mergeCell ref="U3100:X3102"/>
    <mergeCell ref="B3101:C3101"/>
    <mergeCell ref="D3101:F3101"/>
    <mergeCell ref="G3101:I3101"/>
    <mergeCell ref="J3101:L3101"/>
    <mergeCell ref="M3101:P3101"/>
    <mergeCell ref="Q3101:T3101"/>
    <mergeCell ref="B3102:C3102"/>
    <mergeCell ref="D3102:F3102"/>
    <mergeCell ref="G3099:I3099"/>
    <mergeCell ref="J3099:L3099"/>
    <mergeCell ref="M3099:P3099"/>
    <mergeCell ref="Q3099:T3099"/>
    <mergeCell ref="U3099:X3099"/>
    <mergeCell ref="B3100:C3100"/>
    <mergeCell ref="D3100:F3100"/>
    <mergeCell ref="G3100:I3100"/>
    <mergeCell ref="J3100:L3100"/>
    <mergeCell ref="M3100:P3100"/>
    <mergeCell ref="U3095:X3095"/>
    <mergeCell ref="U3096:X3096"/>
    <mergeCell ref="U3097:X3097"/>
    <mergeCell ref="A3098:A3099"/>
    <mergeCell ref="B3098:C3099"/>
    <mergeCell ref="D3098:F3098"/>
    <mergeCell ref="G3098:I3098"/>
    <mergeCell ref="J3098:L3098"/>
    <mergeCell ref="M3098:P3098"/>
    <mergeCell ref="Q3098:T3098"/>
    <mergeCell ref="U3098:X3098"/>
    <mergeCell ref="D3099:F3099"/>
    <mergeCell ref="V3113:X3113"/>
    <mergeCell ref="B3115:C3115"/>
    <mergeCell ref="B3116:C3116"/>
    <mergeCell ref="B3117:C3117"/>
    <mergeCell ref="B3118:C3118"/>
    <mergeCell ref="B3119:C3119"/>
    <mergeCell ref="U3111:X3111"/>
    <mergeCell ref="D3112:F3112"/>
    <mergeCell ref="G3112:T3112"/>
    <mergeCell ref="U3112:X3112"/>
    <mergeCell ref="D3113:F3113"/>
    <mergeCell ref="G3113:I3113"/>
    <mergeCell ref="J3113:L3113"/>
    <mergeCell ref="M3113:P3113"/>
    <mergeCell ref="Q3113:Q3114"/>
    <mergeCell ref="R3113:U3113"/>
    <mergeCell ref="B3109:C3109"/>
    <mergeCell ref="D3109:X3109"/>
    <mergeCell ref="B3110:C3110"/>
    <mergeCell ref="D3110:X3110"/>
    <mergeCell ref="B3111:C3111"/>
    <mergeCell ref="D3111:F3111"/>
    <mergeCell ref="G3111:I3111"/>
    <mergeCell ref="J3111:L3111"/>
    <mergeCell ref="M3111:P3111"/>
    <mergeCell ref="Q3111:T3111"/>
    <mergeCell ref="B3105:X3105"/>
    <mergeCell ref="B3106:X3106"/>
    <mergeCell ref="B3107:C3107"/>
    <mergeCell ref="D3107:X3107"/>
    <mergeCell ref="B3108:C3108"/>
    <mergeCell ref="D3108:X3108"/>
    <mergeCell ref="U3103:X3103"/>
    <mergeCell ref="B3104:C3104"/>
    <mergeCell ref="D3104:F3104"/>
    <mergeCell ref="G3104:I3104"/>
    <mergeCell ref="J3104:L3104"/>
    <mergeCell ref="M3104:P3104"/>
    <mergeCell ref="U3104:X3104"/>
    <mergeCell ref="B3126:C3126"/>
    <mergeCell ref="D3126:F3126"/>
    <mergeCell ref="G3126:I3126"/>
    <mergeCell ref="J3126:L3126"/>
    <mergeCell ref="M3126:P3126"/>
    <mergeCell ref="Q3126:T3126"/>
    <mergeCell ref="U3127:X3127"/>
    <mergeCell ref="U3128:X3128"/>
    <mergeCell ref="U3129:X3129"/>
    <mergeCell ref="B3125:C3125"/>
    <mergeCell ref="D3125:F3125"/>
    <mergeCell ref="G3125:I3125"/>
    <mergeCell ref="J3125:L3125"/>
    <mergeCell ref="M3125:P3125"/>
    <mergeCell ref="Q3125:T3125"/>
    <mergeCell ref="B3124:C3124"/>
    <mergeCell ref="D3124:F3124"/>
    <mergeCell ref="G3124:I3124"/>
    <mergeCell ref="J3124:L3124"/>
    <mergeCell ref="M3124:P3124"/>
    <mergeCell ref="Q3124:T3124"/>
    <mergeCell ref="M3122:P3122"/>
    <mergeCell ref="Q3122:T3122"/>
    <mergeCell ref="V3122:X3122"/>
    <mergeCell ref="B3123:C3123"/>
    <mergeCell ref="D3123:F3123"/>
    <mergeCell ref="G3123:I3123"/>
    <mergeCell ref="J3123:L3123"/>
    <mergeCell ref="M3123:P3123"/>
    <mergeCell ref="Q3123:T3123"/>
    <mergeCell ref="B3120:C3120"/>
    <mergeCell ref="B3121:C3121"/>
    <mergeCell ref="B3122:C3122"/>
    <mergeCell ref="D3122:F3122"/>
    <mergeCell ref="G3122:I3122"/>
    <mergeCell ref="J3122:L3122"/>
    <mergeCell ref="G3131:I3131"/>
    <mergeCell ref="J3131:L3131"/>
    <mergeCell ref="M3131:P3131"/>
    <mergeCell ref="Q3131:T3131"/>
    <mergeCell ref="U3131:X3131"/>
    <mergeCell ref="B3132:C3132"/>
    <mergeCell ref="D3132:F3132"/>
    <mergeCell ref="G3132:I3132"/>
    <mergeCell ref="J3132:L3132"/>
    <mergeCell ref="M3132:P3132"/>
    <mergeCell ref="A3130:A3131"/>
    <mergeCell ref="B3130:C3131"/>
    <mergeCell ref="D3130:F3130"/>
    <mergeCell ref="G3130:I3130"/>
    <mergeCell ref="J3130:L3130"/>
    <mergeCell ref="M3130:P3130"/>
    <mergeCell ref="Q3130:T3130"/>
    <mergeCell ref="U3130:X3130"/>
    <mergeCell ref="D3131:F3131"/>
    <mergeCell ref="B3129:C3129"/>
    <mergeCell ref="D3129:F3129"/>
    <mergeCell ref="G3129:I3129"/>
    <mergeCell ref="J3129:L3129"/>
    <mergeCell ref="M3129:P3129"/>
    <mergeCell ref="Q3129:T3129"/>
    <mergeCell ref="B3128:C3128"/>
    <mergeCell ref="D3128:F3128"/>
    <mergeCell ref="G3128:I3128"/>
    <mergeCell ref="J3128:L3128"/>
    <mergeCell ref="M3128:P3128"/>
    <mergeCell ref="Q3128:T3128"/>
    <mergeCell ref="B3127:C3127"/>
    <mergeCell ref="D3127:F3127"/>
    <mergeCell ref="G3127:I3127"/>
    <mergeCell ref="J3127:L3127"/>
    <mergeCell ref="M3127:P3127"/>
    <mergeCell ref="Q3127:T3127"/>
    <mergeCell ref="B3141:C3141"/>
    <mergeCell ref="D3141:X3141"/>
    <mergeCell ref="B3142:C3142"/>
    <mergeCell ref="D3142:X3142"/>
    <mergeCell ref="B3143:C3143"/>
    <mergeCell ref="D3143:F3143"/>
    <mergeCell ref="G3143:I3143"/>
    <mergeCell ref="J3143:L3143"/>
    <mergeCell ref="M3143:P3143"/>
    <mergeCell ref="Q3143:T3143"/>
    <mergeCell ref="B3137:X3137"/>
    <mergeCell ref="B3138:X3138"/>
    <mergeCell ref="B3139:C3139"/>
    <mergeCell ref="D3139:X3139"/>
    <mergeCell ref="B3140:C3140"/>
    <mergeCell ref="D3140:X3140"/>
    <mergeCell ref="U3135:X3135"/>
    <mergeCell ref="B3136:C3136"/>
    <mergeCell ref="D3136:F3136"/>
    <mergeCell ref="G3136:I3136"/>
    <mergeCell ref="J3136:L3136"/>
    <mergeCell ref="M3136:P3136"/>
    <mergeCell ref="U3136:X3136"/>
    <mergeCell ref="G3134:I3134"/>
    <mergeCell ref="J3134:L3134"/>
    <mergeCell ref="M3134:P3134"/>
    <mergeCell ref="Q3134:T3136"/>
    <mergeCell ref="B3135:C3135"/>
    <mergeCell ref="D3135:F3135"/>
    <mergeCell ref="G3135:I3135"/>
    <mergeCell ref="J3135:L3135"/>
    <mergeCell ref="M3135:P3135"/>
    <mergeCell ref="Q3132:T3132"/>
    <mergeCell ref="U3132:X3134"/>
    <mergeCell ref="B3133:C3133"/>
    <mergeCell ref="D3133:F3133"/>
    <mergeCell ref="G3133:I3133"/>
    <mergeCell ref="J3133:L3133"/>
    <mergeCell ref="M3133:P3133"/>
    <mergeCell ref="Q3133:T3133"/>
    <mergeCell ref="B3134:C3134"/>
    <mergeCell ref="D3134:F3134"/>
    <mergeCell ref="M3154:P3154"/>
    <mergeCell ref="Q3154:T3154"/>
    <mergeCell ref="V3154:X3154"/>
    <mergeCell ref="B3155:C3155"/>
    <mergeCell ref="D3155:F3155"/>
    <mergeCell ref="G3155:I3155"/>
    <mergeCell ref="J3155:L3155"/>
    <mergeCell ref="M3155:P3155"/>
    <mergeCell ref="Q3155:T3155"/>
    <mergeCell ref="B3152:C3152"/>
    <mergeCell ref="B3153:C3153"/>
    <mergeCell ref="B3154:C3154"/>
    <mergeCell ref="D3154:F3154"/>
    <mergeCell ref="G3154:I3154"/>
    <mergeCell ref="J3154:L3154"/>
    <mergeCell ref="V3145:X3145"/>
    <mergeCell ref="B3147:C3147"/>
    <mergeCell ref="B3148:C3148"/>
    <mergeCell ref="B3149:C3149"/>
    <mergeCell ref="B3150:C3150"/>
    <mergeCell ref="B3151:C3151"/>
    <mergeCell ref="U3143:X3143"/>
    <mergeCell ref="D3144:F3144"/>
    <mergeCell ref="G3144:T3144"/>
    <mergeCell ref="U3144:X3144"/>
    <mergeCell ref="D3145:F3145"/>
    <mergeCell ref="G3145:I3145"/>
    <mergeCell ref="J3145:L3145"/>
    <mergeCell ref="M3145:P3145"/>
    <mergeCell ref="Q3145:Q3146"/>
    <mergeCell ref="R3145:U3145"/>
    <mergeCell ref="B3161:C3161"/>
    <mergeCell ref="D3161:F3161"/>
    <mergeCell ref="G3161:I3161"/>
    <mergeCell ref="J3161:L3161"/>
    <mergeCell ref="M3161:P3161"/>
    <mergeCell ref="Q3161:T3161"/>
    <mergeCell ref="B3160:C3160"/>
    <mergeCell ref="D3160:F3160"/>
    <mergeCell ref="G3160:I3160"/>
    <mergeCell ref="J3160:L3160"/>
    <mergeCell ref="M3160:P3160"/>
    <mergeCell ref="Q3160:T3160"/>
    <mergeCell ref="B3159:C3159"/>
    <mergeCell ref="D3159:F3159"/>
    <mergeCell ref="G3159:I3159"/>
    <mergeCell ref="J3159:L3159"/>
    <mergeCell ref="M3159:P3159"/>
    <mergeCell ref="Q3159:T3159"/>
    <mergeCell ref="B3158:C3158"/>
    <mergeCell ref="D3158:F3158"/>
    <mergeCell ref="G3158:I3158"/>
    <mergeCell ref="J3158:L3158"/>
    <mergeCell ref="M3158:P3158"/>
    <mergeCell ref="Q3158:T3158"/>
    <mergeCell ref="B3157:C3157"/>
    <mergeCell ref="D3157:F3157"/>
    <mergeCell ref="G3157:I3157"/>
    <mergeCell ref="J3157:L3157"/>
    <mergeCell ref="M3157:P3157"/>
    <mergeCell ref="Q3157:T3157"/>
    <mergeCell ref="B3156:C3156"/>
    <mergeCell ref="D3156:F3156"/>
    <mergeCell ref="G3156:I3156"/>
    <mergeCell ref="J3156:L3156"/>
    <mergeCell ref="M3156:P3156"/>
    <mergeCell ref="Q3156:T3156"/>
    <mergeCell ref="G3166:I3166"/>
    <mergeCell ref="J3166:L3166"/>
    <mergeCell ref="M3166:P3166"/>
    <mergeCell ref="Q3166:T3168"/>
    <mergeCell ref="B3167:C3167"/>
    <mergeCell ref="D3167:F3167"/>
    <mergeCell ref="G3167:I3167"/>
    <mergeCell ref="J3167:L3167"/>
    <mergeCell ref="M3167:P3167"/>
    <mergeCell ref="Q3164:T3164"/>
    <mergeCell ref="U3164:X3166"/>
    <mergeCell ref="B3165:C3165"/>
    <mergeCell ref="D3165:F3165"/>
    <mergeCell ref="G3165:I3165"/>
    <mergeCell ref="J3165:L3165"/>
    <mergeCell ref="M3165:P3165"/>
    <mergeCell ref="Q3165:T3165"/>
    <mergeCell ref="B3166:C3166"/>
    <mergeCell ref="D3166:F3166"/>
    <mergeCell ref="G3163:I3163"/>
    <mergeCell ref="J3163:L3163"/>
    <mergeCell ref="M3163:P3163"/>
    <mergeCell ref="Q3163:T3163"/>
    <mergeCell ref="U3163:X3163"/>
    <mergeCell ref="B3164:C3164"/>
    <mergeCell ref="D3164:F3164"/>
    <mergeCell ref="G3164:I3164"/>
    <mergeCell ref="J3164:L3164"/>
    <mergeCell ref="M3164:P3164"/>
    <mergeCell ref="U3159:X3159"/>
    <mergeCell ref="U3160:X3160"/>
    <mergeCell ref="U3161:X3161"/>
    <mergeCell ref="A3162:A3163"/>
    <mergeCell ref="B3162:C3163"/>
    <mergeCell ref="D3162:F3162"/>
    <mergeCell ref="G3162:I3162"/>
    <mergeCell ref="J3162:L3162"/>
    <mergeCell ref="M3162:P3162"/>
    <mergeCell ref="Q3162:T3162"/>
    <mergeCell ref="U3162:X3162"/>
    <mergeCell ref="D3163:F3163"/>
    <mergeCell ref="U3175:X3175"/>
    <mergeCell ref="D3176:F3176"/>
    <mergeCell ref="G3176:T3176"/>
    <mergeCell ref="U3176:X3176"/>
    <mergeCell ref="D3177:F3177"/>
    <mergeCell ref="G3177:I3177"/>
    <mergeCell ref="J3177:L3177"/>
    <mergeCell ref="M3177:P3177"/>
    <mergeCell ref="Q3177:Q3178"/>
    <mergeCell ref="R3177:U3177"/>
    <mergeCell ref="B3173:C3173"/>
    <mergeCell ref="D3173:X3173"/>
    <mergeCell ref="B3174:C3174"/>
    <mergeCell ref="D3174:X3174"/>
    <mergeCell ref="B3175:C3175"/>
    <mergeCell ref="D3175:F3175"/>
    <mergeCell ref="G3175:I3175"/>
    <mergeCell ref="J3175:L3175"/>
    <mergeCell ref="M3175:P3175"/>
    <mergeCell ref="Q3175:T3175"/>
    <mergeCell ref="B3169:X3169"/>
    <mergeCell ref="B3170:X3170"/>
    <mergeCell ref="B3171:C3171"/>
    <mergeCell ref="D3171:X3171"/>
    <mergeCell ref="B3172:C3172"/>
    <mergeCell ref="D3172:X3172"/>
    <mergeCell ref="U3167:X3167"/>
    <mergeCell ref="B3168:C3168"/>
    <mergeCell ref="D3168:F3168"/>
    <mergeCell ref="G3168:I3168"/>
    <mergeCell ref="J3168:L3168"/>
    <mergeCell ref="M3168:P3168"/>
    <mergeCell ref="U3168:X3168"/>
    <mergeCell ref="B3189:C3189"/>
    <mergeCell ref="D3189:F3189"/>
    <mergeCell ref="G3189:I3189"/>
    <mergeCell ref="J3189:L3189"/>
    <mergeCell ref="M3189:P3189"/>
    <mergeCell ref="Q3189:T3189"/>
    <mergeCell ref="B3188:C3188"/>
    <mergeCell ref="D3188:F3188"/>
    <mergeCell ref="G3188:I3188"/>
    <mergeCell ref="J3188:L3188"/>
    <mergeCell ref="M3188:P3188"/>
    <mergeCell ref="Q3188:T3188"/>
    <mergeCell ref="M3186:P3186"/>
    <mergeCell ref="Q3186:T3186"/>
    <mergeCell ref="V3186:X3186"/>
    <mergeCell ref="B3187:C3187"/>
    <mergeCell ref="D3187:F3187"/>
    <mergeCell ref="G3187:I3187"/>
    <mergeCell ref="J3187:L3187"/>
    <mergeCell ref="M3187:P3187"/>
    <mergeCell ref="Q3187:T3187"/>
    <mergeCell ref="B3184:C3184"/>
    <mergeCell ref="B3185:C3185"/>
    <mergeCell ref="B3186:C3186"/>
    <mergeCell ref="D3186:F3186"/>
    <mergeCell ref="G3186:I3186"/>
    <mergeCell ref="J3186:L3186"/>
    <mergeCell ref="V3177:X3177"/>
    <mergeCell ref="B3179:C3179"/>
    <mergeCell ref="B3180:C3180"/>
    <mergeCell ref="B3181:C3181"/>
    <mergeCell ref="B3182:C3182"/>
    <mergeCell ref="B3183:C3183"/>
    <mergeCell ref="A3194:A3195"/>
    <mergeCell ref="B3194:C3195"/>
    <mergeCell ref="D3194:F3194"/>
    <mergeCell ref="G3194:I3194"/>
    <mergeCell ref="J3194:L3194"/>
    <mergeCell ref="M3194:P3194"/>
    <mergeCell ref="Q3194:T3194"/>
    <mergeCell ref="U3194:X3194"/>
    <mergeCell ref="D3195:F3195"/>
    <mergeCell ref="B3193:C3193"/>
    <mergeCell ref="D3193:F3193"/>
    <mergeCell ref="G3193:I3193"/>
    <mergeCell ref="J3193:L3193"/>
    <mergeCell ref="M3193:P3193"/>
    <mergeCell ref="Q3193:T3193"/>
    <mergeCell ref="B3192:C3192"/>
    <mergeCell ref="D3192:F3192"/>
    <mergeCell ref="G3192:I3192"/>
    <mergeCell ref="J3192:L3192"/>
    <mergeCell ref="M3192:P3192"/>
    <mergeCell ref="Q3192:T3192"/>
    <mergeCell ref="B3191:C3191"/>
    <mergeCell ref="D3191:F3191"/>
    <mergeCell ref="G3191:I3191"/>
    <mergeCell ref="J3191:L3191"/>
    <mergeCell ref="M3191:P3191"/>
    <mergeCell ref="Q3191:T3191"/>
    <mergeCell ref="B3190:C3190"/>
    <mergeCell ref="D3190:F3190"/>
    <mergeCell ref="G3190:I3190"/>
    <mergeCell ref="J3190:L3190"/>
    <mergeCell ref="M3190:P3190"/>
    <mergeCell ref="Q3190:T3190"/>
    <mergeCell ref="U3191:X3191"/>
    <mergeCell ref="U3192:X3192"/>
    <mergeCell ref="U3193:X3193"/>
    <mergeCell ref="U3199:X3199"/>
    <mergeCell ref="B3200:C3200"/>
    <mergeCell ref="D3200:F3200"/>
    <mergeCell ref="G3200:I3200"/>
    <mergeCell ref="J3200:L3200"/>
    <mergeCell ref="M3200:P3200"/>
    <mergeCell ref="U3200:X3200"/>
    <mergeCell ref="G3198:I3198"/>
    <mergeCell ref="J3198:L3198"/>
    <mergeCell ref="M3198:P3198"/>
    <mergeCell ref="Q3198:T3200"/>
    <mergeCell ref="B3199:C3199"/>
    <mergeCell ref="D3199:F3199"/>
    <mergeCell ref="G3199:I3199"/>
    <mergeCell ref="J3199:L3199"/>
    <mergeCell ref="M3199:P3199"/>
    <mergeCell ref="Q3196:T3196"/>
    <mergeCell ref="U3196:X3198"/>
    <mergeCell ref="B3197:C3197"/>
    <mergeCell ref="D3197:F3197"/>
    <mergeCell ref="G3197:I3197"/>
    <mergeCell ref="J3197:L3197"/>
    <mergeCell ref="M3197:P3197"/>
    <mergeCell ref="Q3197:T3197"/>
    <mergeCell ref="B3198:C3198"/>
    <mergeCell ref="D3198:F3198"/>
    <mergeCell ref="G3195:I3195"/>
    <mergeCell ref="J3195:L3195"/>
    <mergeCell ref="M3195:P3195"/>
    <mergeCell ref="Q3195:T3195"/>
    <mergeCell ref="U3195:X3195"/>
    <mergeCell ref="B3196:C3196"/>
    <mergeCell ref="D3196:F3196"/>
    <mergeCell ref="G3196:I3196"/>
    <mergeCell ref="J3196:L3196"/>
    <mergeCell ref="M3196:P3196"/>
    <mergeCell ref="U55:X55"/>
    <mergeCell ref="U56:X56"/>
    <mergeCell ref="U57:X57"/>
    <mergeCell ref="U87:X87"/>
    <mergeCell ref="U88:X88"/>
    <mergeCell ref="U89:X89"/>
    <mergeCell ref="U119:X119"/>
    <mergeCell ref="U120:X120"/>
    <mergeCell ref="U121:X121"/>
    <mergeCell ref="U151:X151"/>
    <mergeCell ref="U152:X152"/>
    <mergeCell ref="U153:X153"/>
    <mergeCell ref="U183:X183"/>
    <mergeCell ref="U184:X184"/>
    <mergeCell ref="U185:X185"/>
    <mergeCell ref="U215:X215"/>
    <mergeCell ref="U216:X216"/>
    <mergeCell ref="U217:X217"/>
    <mergeCell ref="U247:X247"/>
    <mergeCell ref="U248:X248"/>
    <mergeCell ref="U249:X249"/>
    <mergeCell ref="U279:X279"/>
    <mergeCell ref="U280:X280"/>
    <mergeCell ref="U281:X281"/>
    <mergeCell ref="U343:X343"/>
    <mergeCell ref="U344:X344"/>
    <mergeCell ref="U345:X345"/>
    <mergeCell ref="U375:X375"/>
    <mergeCell ref="U376:X376"/>
    <mergeCell ref="U377:X377"/>
    <mergeCell ref="U407:X407"/>
    <mergeCell ref="U408:X408"/>
    <mergeCell ref="U409:X409"/>
    <mergeCell ref="U311:X311"/>
    <mergeCell ref="U312:X312"/>
    <mergeCell ref="U313:X313"/>
    <mergeCell ref="B385:X385"/>
    <mergeCell ref="B386:X386"/>
    <mergeCell ref="B387:C387"/>
    <mergeCell ref="D387:X387"/>
    <mergeCell ref="B388:C388"/>
    <mergeCell ref="D388:X388"/>
    <mergeCell ref="U383:X383"/>
    <mergeCell ref="B384:C384"/>
    <mergeCell ref="D384:F384"/>
    <mergeCell ref="G384:I384"/>
    <mergeCell ref="J384:L384"/>
    <mergeCell ref="M384:P384"/>
    <mergeCell ref="U384:X384"/>
    <mergeCell ref="G382:I382"/>
    <mergeCell ref="J382:L382"/>
    <mergeCell ref="M382:P382"/>
    <mergeCell ref="Q382:T384"/>
    <mergeCell ref="B383:C383"/>
    <mergeCell ref="D383:F383"/>
    <mergeCell ref="G383:I383"/>
    <mergeCell ref="J383:L383"/>
    <mergeCell ref="M383:P383"/>
    <mergeCell ref="Q380:T380"/>
    <mergeCell ref="U380:X382"/>
    <mergeCell ref="B381:C381"/>
    <mergeCell ref="D381:F381"/>
    <mergeCell ref="G381:I381"/>
    <mergeCell ref="J381:L381"/>
    <mergeCell ref="U471:X471"/>
    <mergeCell ref="U472:X472"/>
    <mergeCell ref="U473:X473"/>
    <mergeCell ref="U503:X503"/>
    <mergeCell ref="U504:X504"/>
    <mergeCell ref="U505:X505"/>
    <mergeCell ref="U535:X535"/>
    <mergeCell ref="U536:X536"/>
    <mergeCell ref="U537:X537"/>
    <mergeCell ref="U567:X567"/>
    <mergeCell ref="U568:X568"/>
    <mergeCell ref="U569:X569"/>
    <mergeCell ref="U599:X599"/>
    <mergeCell ref="U600:X600"/>
    <mergeCell ref="U601:X601"/>
    <mergeCell ref="U631:X631"/>
    <mergeCell ref="U632:X632"/>
    <mergeCell ref="U633:X633"/>
    <mergeCell ref="U663:X663"/>
    <mergeCell ref="U664:X664"/>
    <mergeCell ref="U665:X665"/>
    <mergeCell ref="U695:X695"/>
    <mergeCell ref="U696:X696"/>
    <mergeCell ref="U697:X697"/>
    <mergeCell ref="U727:X727"/>
    <mergeCell ref="U728:X728"/>
    <mergeCell ref="U729:X729"/>
    <mergeCell ref="U759:X759"/>
    <mergeCell ref="U760:X760"/>
    <mergeCell ref="U761:X761"/>
    <mergeCell ref="U791:X791"/>
    <mergeCell ref="U792:X792"/>
    <mergeCell ref="U793:X793"/>
    <mergeCell ref="B769:X769"/>
    <mergeCell ref="B770:X770"/>
    <mergeCell ref="B771:C771"/>
    <mergeCell ref="D771:X771"/>
    <mergeCell ref="B772:C772"/>
    <mergeCell ref="D772:X772"/>
    <mergeCell ref="U767:X767"/>
    <mergeCell ref="B768:C768"/>
    <mergeCell ref="D768:F768"/>
    <mergeCell ref="G768:I768"/>
    <mergeCell ref="J768:L768"/>
    <mergeCell ref="M768:P768"/>
    <mergeCell ref="U768:X768"/>
    <mergeCell ref="G766:I766"/>
    <mergeCell ref="J766:L766"/>
    <mergeCell ref="M766:P766"/>
    <mergeCell ref="Q766:T768"/>
    <mergeCell ref="B767:C767"/>
    <mergeCell ref="D767:F767"/>
    <mergeCell ref="G767:I767"/>
    <mergeCell ref="J767:L767"/>
    <mergeCell ref="M767:P767"/>
    <mergeCell ref="Q764:T764"/>
    <mergeCell ref="U764:X766"/>
    <mergeCell ref="B765:C765"/>
    <mergeCell ref="D765:F765"/>
    <mergeCell ref="G765:I765"/>
    <mergeCell ref="J765:L765"/>
    <mergeCell ref="M765:P765"/>
    <mergeCell ref="Q765:T765"/>
    <mergeCell ref="B766:C766"/>
    <mergeCell ref="U855:X855"/>
    <mergeCell ref="U856:X856"/>
    <mergeCell ref="U857:X857"/>
    <mergeCell ref="U887:X887"/>
    <mergeCell ref="U888:X888"/>
    <mergeCell ref="U889:X889"/>
    <mergeCell ref="U919:X919"/>
    <mergeCell ref="U920:X920"/>
    <mergeCell ref="U921:X921"/>
    <mergeCell ref="U951:X951"/>
    <mergeCell ref="U952:X952"/>
    <mergeCell ref="U953:X953"/>
    <mergeCell ref="U983:X983"/>
    <mergeCell ref="U984:X984"/>
    <mergeCell ref="U985:X985"/>
    <mergeCell ref="U1015:X1015"/>
    <mergeCell ref="U1016:X1016"/>
    <mergeCell ref="U1017:X1017"/>
    <mergeCell ref="U1047:X1047"/>
    <mergeCell ref="U1048:X1048"/>
    <mergeCell ref="U1049:X1049"/>
    <mergeCell ref="U1079:X1079"/>
    <mergeCell ref="U1080:X1080"/>
    <mergeCell ref="U1081:X1081"/>
    <mergeCell ref="U1111:X1111"/>
    <mergeCell ref="U1112:X1112"/>
    <mergeCell ref="U1113:X1113"/>
    <mergeCell ref="U1143:X1143"/>
    <mergeCell ref="U1144:X1144"/>
    <mergeCell ref="U1145:X1145"/>
    <mergeCell ref="U1175:X1175"/>
    <mergeCell ref="U1176:X1176"/>
    <mergeCell ref="U1177:X1177"/>
    <mergeCell ref="B1153:X1153"/>
    <mergeCell ref="B1154:X1154"/>
    <mergeCell ref="B1155:C1155"/>
    <mergeCell ref="D1155:X1155"/>
    <mergeCell ref="B1156:C1156"/>
    <mergeCell ref="D1156:X1156"/>
    <mergeCell ref="U1151:X1151"/>
    <mergeCell ref="B1152:C1152"/>
    <mergeCell ref="D1152:F1152"/>
    <mergeCell ref="G1152:I1152"/>
    <mergeCell ref="J1152:L1152"/>
    <mergeCell ref="M1152:P1152"/>
    <mergeCell ref="U1152:X1152"/>
    <mergeCell ref="G1150:I1150"/>
    <mergeCell ref="J1150:L1150"/>
    <mergeCell ref="M1150:P1150"/>
    <mergeCell ref="Q1150:T1152"/>
    <mergeCell ref="B1151:C1151"/>
    <mergeCell ref="D1151:F1151"/>
    <mergeCell ref="G1151:I1151"/>
    <mergeCell ref="J1151:L1151"/>
    <mergeCell ref="M1151:P1151"/>
    <mergeCell ref="Q1148:T1148"/>
    <mergeCell ref="U1148:X1150"/>
    <mergeCell ref="B1149:C1149"/>
    <mergeCell ref="D1149:F1149"/>
    <mergeCell ref="G1149:I1149"/>
    <mergeCell ref="J1149:L1149"/>
    <mergeCell ref="M1149:P1149"/>
    <mergeCell ref="Q1149:T1149"/>
    <mergeCell ref="B1150:C1150"/>
    <mergeCell ref="U1239:X1239"/>
    <mergeCell ref="U1240:X1240"/>
    <mergeCell ref="U1241:X1241"/>
    <mergeCell ref="U1271:X1271"/>
    <mergeCell ref="U1272:X1272"/>
    <mergeCell ref="U1273:X1273"/>
    <mergeCell ref="U1303:X1303"/>
    <mergeCell ref="U1304:X1304"/>
    <mergeCell ref="U1305:X1305"/>
    <mergeCell ref="U1335:X1335"/>
    <mergeCell ref="U1336:X1336"/>
    <mergeCell ref="U1337:X1337"/>
    <mergeCell ref="U1367:X1367"/>
    <mergeCell ref="U1368:X1368"/>
    <mergeCell ref="U1369:X1369"/>
    <mergeCell ref="U1399:X1399"/>
    <mergeCell ref="U1400:X1400"/>
    <mergeCell ref="U1401:X1401"/>
    <mergeCell ref="U1431:X1431"/>
    <mergeCell ref="U1432:X1432"/>
    <mergeCell ref="U1433:X1433"/>
    <mergeCell ref="U1463:X1463"/>
    <mergeCell ref="U1464:X1464"/>
    <mergeCell ref="U1465:X1465"/>
    <mergeCell ref="U1495:X1495"/>
    <mergeCell ref="U1496:X1496"/>
    <mergeCell ref="U1497:X1497"/>
    <mergeCell ref="U1527:X1527"/>
    <mergeCell ref="U1528:X1528"/>
    <mergeCell ref="U1529:X1529"/>
    <mergeCell ref="U1559:X1559"/>
    <mergeCell ref="U1560:X1560"/>
    <mergeCell ref="U1561:X1561"/>
    <mergeCell ref="B1345:X1345"/>
    <mergeCell ref="B1346:X1346"/>
    <mergeCell ref="B1347:C1347"/>
    <mergeCell ref="D1347:X1347"/>
    <mergeCell ref="B1348:C1348"/>
    <mergeCell ref="D1348:X1348"/>
    <mergeCell ref="B1349:C1349"/>
    <mergeCell ref="D1349:X1349"/>
    <mergeCell ref="B1350:C1350"/>
    <mergeCell ref="D1350:X1350"/>
    <mergeCell ref="B1351:C1351"/>
    <mergeCell ref="D1351:F1351"/>
    <mergeCell ref="G1351:I1351"/>
    <mergeCell ref="J1351:L1351"/>
    <mergeCell ref="M1351:P1351"/>
    <mergeCell ref="Q1351:T1351"/>
    <mergeCell ref="U1351:X1351"/>
    <mergeCell ref="D1352:F1352"/>
    <mergeCell ref="Q1301:T1301"/>
    <mergeCell ref="B1302:C1302"/>
    <mergeCell ref="D1302:F1302"/>
    <mergeCell ref="D1300:F1300"/>
    <mergeCell ref="G1300:I1300"/>
    <mergeCell ref="J1300:L1300"/>
    <mergeCell ref="M1300:P1300"/>
    <mergeCell ref="Q1300:T1300"/>
    <mergeCell ref="B1301:C1301"/>
    <mergeCell ref="D1301:F1301"/>
    <mergeCell ref="G1301:I1301"/>
    <mergeCell ref="J1301:L1301"/>
    <mergeCell ref="M1301:P1301"/>
  </mergeCells>
  <phoneticPr fontId="2" type="noConversion"/>
  <conditionalFormatting sqref="B29:C29">
    <cfRule type="containsText" dxfId="628" priority="601" stopIfTrue="1" operator="containsText" text="dsoy jktdh; fo|ky;ksa esa iz;ksx gsrq fu%'kqYd">
      <formula>NOT(ISERROR(SEARCH("dsoy jktdh; fo|ky;ksa esa iz;ksx gsrq fu%'kqYd",B29)))</formula>
    </cfRule>
    <cfRule type="containsText" dxfId="627" priority="602" stopIfTrue="1" operator="containsText" text="dsoy jktdh; fo|ky;ksa esa iz;ksx gsrq fu%'kqYd">
      <formula>NOT(ISERROR(SEARCH("dsoy jktdh; fo|ky;ksa esa iz;ksx gsrq fu%'kqYd",B29)))</formula>
    </cfRule>
    <cfRule type="containsText" dxfId="626" priority="603" stopIfTrue="1" operator="containsText" text="dsoy jktdh; fo|ky;ksa esa iz;ksx gsrq fu%'kqYd">
      <formula>NOT(ISERROR(SEARCH("dsoy jktdh; fo|ky;ksa esa iz;ksx gsrq fu%'kqYd",B29)))</formula>
    </cfRule>
    <cfRule type="containsText" dxfId="625" priority="604" stopIfTrue="1" operator="containsText" text="f'k{kk foHkkx jktLFkku">
      <formula>NOT(ISERROR(SEARCH("f'k{kk foHkkx jktLFkku",B29)))</formula>
    </cfRule>
    <cfRule type="containsText" dxfId="624" priority="605" stopIfTrue="1" operator="containsText" text="iw.kkZad">
      <formula>NOT(ISERROR(SEARCH("iw.kkZad",B29)))</formula>
    </cfRule>
  </conditionalFormatting>
  <conditionalFormatting sqref="B29:C29">
    <cfRule type="cellIs" dxfId="623" priority="606" stopIfTrue="1" operator="equal">
      <formula>0</formula>
    </cfRule>
  </conditionalFormatting>
  <conditionalFormatting sqref="B61:C61">
    <cfRule type="containsText" dxfId="622" priority="595" stopIfTrue="1" operator="containsText" text="dsoy jktdh; fo|ky;ksa esa iz;ksx gsrq fu%'kqYd">
      <formula>NOT(ISERROR(SEARCH("dsoy jktdh; fo|ky;ksa esa iz;ksx gsrq fu%'kqYd",B61)))</formula>
    </cfRule>
    <cfRule type="containsText" dxfId="621" priority="596" stopIfTrue="1" operator="containsText" text="dsoy jktdh; fo|ky;ksa esa iz;ksx gsrq fu%'kqYd">
      <formula>NOT(ISERROR(SEARCH("dsoy jktdh; fo|ky;ksa esa iz;ksx gsrq fu%'kqYd",B61)))</formula>
    </cfRule>
    <cfRule type="containsText" dxfId="620" priority="597" stopIfTrue="1" operator="containsText" text="dsoy jktdh; fo|ky;ksa esa iz;ksx gsrq fu%'kqYd">
      <formula>NOT(ISERROR(SEARCH("dsoy jktdh; fo|ky;ksa esa iz;ksx gsrq fu%'kqYd",B61)))</formula>
    </cfRule>
    <cfRule type="containsText" dxfId="619" priority="598" stopIfTrue="1" operator="containsText" text="f'k{kk foHkkx jktLFkku">
      <formula>NOT(ISERROR(SEARCH("f'k{kk foHkkx jktLFkku",B61)))</formula>
    </cfRule>
    <cfRule type="containsText" dxfId="618" priority="599" stopIfTrue="1" operator="containsText" text="iw.kkZad">
      <formula>NOT(ISERROR(SEARCH("iw.kkZad",B61)))</formula>
    </cfRule>
  </conditionalFormatting>
  <conditionalFormatting sqref="B61:C61">
    <cfRule type="cellIs" dxfId="617" priority="600" stopIfTrue="1" operator="equal">
      <formula>0</formula>
    </cfRule>
  </conditionalFormatting>
  <conditionalFormatting sqref="B93:C93">
    <cfRule type="containsText" dxfId="616" priority="589" stopIfTrue="1" operator="containsText" text="dsoy jktdh; fo|ky;ksa esa iz;ksx gsrq fu%'kqYd">
      <formula>NOT(ISERROR(SEARCH("dsoy jktdh; fo|ky;ksa esa iz;ksx gsrq fu%'kqYd",B93)))</formula>
    </cfRule>
    <cfRule type="containsText" dxfId="615" priority="590" stopIfTrue="1" operator="containsText" text="dsoy jktdh; fo|ky;ksa esa iz;ksx gsrq fu%'kqYd">
      <formula>NOT(ISERROR(SEARCH("dsoy jktdh; fo|ky;ksa esa iz;ksx gsrq fu%'kqYd",B93)))</formula>
    </cfRule>
    <cfRule type="containsText" dxfId="614" priority="591" stopIfTrue="1" operator="containsText" text="dsoy jktdh; fo|ky;ksa esa iz;ksx gsrq fu%'kqYd">
      <formula>NOT(ISERROR(SEARCH("dsoy jktdh; fo|ky;ksa esa iz;ksx gsrq fu%'kqYd",B93)))</formula>
    </cfRule>
    <cfRule type="containsText" dxfId="613" priority="592" stopIfTrue="1" operator="containsText" text="f'k{kk foHkkx jktLFkku">
      <formula>NOT(ISERROR(SEARCH("f'k{kk foHkkx jktLFkku",B93)))</formula>
    </cfRule>
    <cfRule type="containsText" dxfId="612" priority="593" stopIfTrue="1" operator="containsText" text="iw.kkZad">
      <formula>NOT(ISERROR(SEARCH("iw.kkZad",B93)))</formula>
    </cfRule>
  </conditionalFormatting>
  <conditionalFormatting sqref="B93:C93">
    <cfRule type="cellIs" dxfId="611" priority="594" stopIfTrue="1" operator="equal">
      <formula>0</formula>
    </cfRule>
  </conditionalFormatting>
  <conditionalFormatting sqref="B125:C125">
    <cfRule type="containsText" dxfId="610" priority="583" stopIfTrue="1" operator="containsText" text="dsoy jktdh; fo|ky;ksa esa iz;ksx gsrq fu%'kqYd">
      <formula>NOT(ISERROR(SEARCH("dsoy jktdh; fo|ky;ksa esa iz;ksx gsrq fu%'kqYd",B125)))</formula>
    </cfRule>
    <cfRule type="containsText" dxfId="609" priority="584" stopIfTrue="1" operator="containsText" text="dsoy jktdh; fo|ky;ksa esa iz;ksx gsrq fu%'kqYd">
      <formula>NOT(ISERROR(SEARCH("dsoy jktdh; fo|ky;ksa esa iz;ksx gsrq fu%'kqYd",B125)))</formula>
    </cfRule>
    <cfRule type="containsText" dxfId="608" priority="585" stopIfTrue="1" operator="containsText" text="dsoy jktdh; fo|ky;ksa esa iz;ksx gsrq fu%'kqYd">
      <formula>NOT(ISERROR(SEARCH("dsoy jktdh; fo|ky;ksa esa iz;ksx gsrq fu%'kqYd",B125)))</formula>
    </cfRule>
    <cfRule type="containsText" dxfId="607" priority="586" stopIfTrue="1" operator="containsText" text="f'k{kk foHkkx jktLFkku">
      <formula>NOT(ISERROR(SEARCH("f'k{kk foHkkx jktLFkku",B125)))</formula>
    </cfRule>
    <cfRule type="containsText" dxfId="606" priority="587" stopIfTrue="1" operator="containsText" text="iw.kkZad">
      <formula>NOT(ISERROR(SEARCH("iw.kkZad",B125)))</formula>
    </cfRule>
  </conditionalFormatting>
  <conditionalFormatting sqref="B125:C125">
    <cfRule type="cellIs" dxfId="605" priority="588" stopIfTrue="1" operator="equal">
      <formula>0</formula>
    </cfRule>
  </conditionalFormatting>
  <conditionalFormatting sqref="B157:C157">
    <cfRule type="containsText" dxfId="604" priority="577" stopIfTrue="1" operator="containsText" text="dsoy jktdh; fo|ky;ksa esa iz;ksx gsrq fu%'kqYd">
      <formula>NOT(ISERROR(SEARCH("dsoy jktdh; fo|ky;ksa esa iz;ksx gsrq fu%'kqYd",B157)))</formula>
    </cfRule>
    <cfRule type="containsText" dxfId="603" priority="578" stopIfTrue="1" operator="containsText" text="dsoy jktdh; fo|ky;ksa esa iz;ksx gsrq fu%'kqYd">
      <formula>NOT(ISERROR(SEARCH("dsoy jktdh; fo|ky;ksa esa iz;ksx gsrq fu%'kqYd",B157)))</formula>
    </cfRule>
    <cfRule type="containsText" dxfId="602" priority="579" stopIfTrue="1" operator="containsText" text="dsoy jktdh; fo|ky;ksa esa iz;ksx gsrq fu%'kqYd">
      <formula>NOT(ISERROR(SEARCH("dsoy jktdh; fo|ky;ksa esa iz;ksx gsrq fu%'kqYd",B157)))</formula>
    </cfRule>
    <cfRule type="containsText" dxfId="601" priority="580" stopIfTrue="1" operator="containsText" text="f'k{kk foHkkx jktLFkku">
      <formula>NOT(ISERROR(SEARCH("f'k{kk foHkkx jktLFkku",B157)))</formula>
    </cfRule>
    <cfRule type="containsText" dxfId="600" priority="581" stopIfTrue="1" operator="containsText" text="iw.kkZad">
      <formula>NOT(ISERROR(SEARCH("iw.kkZad",B157)))</formula>
    </cfRule>
  </conditionalFormatting>
  <conditionalFormatting sqref="B157:C157">
    <cfRule type="cellIs" dxfId="599" priority="582" stopIfTrue="1" operator="equal">
      <formula>0</formula>
    </cfRule>
  </conditionalFormatting>
  <conditionalFormatting sqref="B189:C189">
    <cfRule type="containsText" dxfId="598" priority="571" stopIfTrue="1" operator="containsText" text="dsoy jktdh; fo|ky;ksa esa iz;ksx gsrq fu%'kqYd">
      <formula>NOT(ISERROR(SEARCH("dsoy jktdh; fo|ky;ksa esa iz;ksx gsrq fu%'kqYd",B189)))</formula>
    </cfRule>
    <cfRule type="containsText" dxfId="597" priority="572" stopIfTrue="1" operator="containsText" text="dsoy jktdh; fo|ky;ksa esa iz;ksx gsrq fu%'kqYd">
      <formula>NOT(ISERROR(SEARCH("dsoy jktdh; fo|ky;ksa esa iz;ksx gsrq fu%'kqYd",B189)))</formula>
    </cfRule>
    <cfRule type="containsText" dxfId="596" priority="573" stopIfTrue="1" operator="containsText" text="dsoy jktdh; fo|ky;ksa esa iz;ksx gsrq fu%'kqYd">
      <formula>NOT(ISERROR(SEARCH("dsoy jktdh; fo|ky;ksa esa iz;ksx gsrq fu%'kqYd",B189)))</formula>
    </cfRule>
    <cfRule type="containsText" dxfId="595" priority="574" stopIfTrue="1" operator="containsText" text="f'k{kk foHkkx jktLFkku">
      <formula>NOT(ISERROR(SEARCH("f'k{kk foHkkx jktLFkku",B189)))</formula>
    </cfRule>
    <cfRule type="containsText" dxfId="594" priority="575" stopIfTrue="1" operator="containsText" text="iw.kkZad">
      <formula>NOT(ISERROR(SEARCH("iw.kkZad",B189)))</formula>
    </cfRule>
  </conditionalFormatting>
  <conditionalFormatting sqref="B189:C189">
    <cfRule type="cellIs" dxfId="593" priority="576" stopIfTrue="1" operator="equal">
      <formula>0</formula>
    </cfRule>
  </conditionalFormatting>
  <conditionalFormatting sqref="B221:C221">
    <cfRule type="containsText" dxfId="592" priority="565" stopIfTrue="1" operator="containsText" text="dsoy jktdh; fo|ky;ksa esa iz;ksx gsrq fu%'kqYd">
      <formula>NOT(ISERROR(SEARCH("dsoy jktdh; fo|ky;ksa esa iz;ksx gsrq fu%'kqYd",B221)))</formula>
    </cfRule>
    <cfRule type="containsText" dxfId="591" priority="566" stopIfTrue="1" operator="containsText" text="dsoy jktdh; fo|ky;ksa esa iz;ksx gsrq fu%'kqYd">
      <formula>NOT(ISERROR(SEARCH("dsoy jktdh; fo|ky;ksa esa iz;ksx gsrq fu%'kqYd",B221)))</formula>
    </cfRule>
    <cfRule type="containsText" dxfId="590" priority="567" stopIfTrue="1" operator="containsText" text="dsoy jktdh; fo|ky;ksa esa iz;ksx gsrq fu%'kqYd">
      <formula>NOT(ISERROR(SEARCH("dsoy jktdh; fo|ky;ksa esa iz;ksx gsrq fu%'kqYd",B221)))</formula>
    </cfRule>
    <cfRule type="containsText" dxfId="589" priority="568" stopIfTrue="1" operator="containsText" text="f'k{kk foHkkx jktLFkku">
      <formula>NOT(ISERROR(SEARCH("f'k{kk foHkkx jktLFkku",B221)))</formula>
    </cfRule>
    <cfRule type="containsText" dxfId="588" priority="569" stopIfTrue="1" operator="containsText" text="iw.kkZad">
      <formula>NOT(ISERROR(SEARCH("iw.kkZad",B221)))</formula>
    </cfRule>
  </conditionalFormatting>
  <conditionalFormatting sqref="B221:C221">
    <cfRule type="cellIs" dxfId="587" priority="570" stopIfTrue="1" operator="equal">
      <formula>0</formula>
    </cfRule>
  </conditionalFormatting>
  <conditionalFormatting sqref="B253:C253">
    <cfRule type="containsText" dxfId="586" priority="559" stopIfTrue="1" operator="containsText" text="dsoy jktdh; fo|ky;ksa esa iz;ksx gsrq fu%'kqYd">
      <formula>NOT(ISERROR(SEARCH("dsoy jktdh; fo|ky;ksa esa iz;ksx gsrq fu%'kqYd",B253)))</formula>
    </cfRule>
    <cfRule type="containsText" dxfId="585" priority="560" stopIfTrue="1" operator="containsText" text="dsoy jktdh; fo|ky;ksa esa iz;ksx gsrq fu%'kqYd">
      <formula>NOT(ISERROR(SEARCH("dsoy jktdh; fo|ky;ksa esa iz;ksx gsrq fu%'kqYd",B253)))</formula>
    </cfRule>
    <cfRule type="containsText" dxfId="584" priority="561" stopIfTrue="1" operator="containsText" text="dsoy jktdh; fo|ky;ksa esa iz;ksx gsrq fu%'kqYd">
      <formula>NOT(ISERROR(SEARCH("dsoy jktdh; fo|ky;ksa esa iz;ksx gsrq fu%'kqYd",B253)))</formula>
    </cfRule>
    <cfRule type="containsText" dxfId="583" priority="562" stopIfTrue="1" operator="containsText" text="f'k{kk foHkkx jktLFkku">
      <formula>NOT(ISERROR(SEARCH("f'k{kk foHkkx jktLFkku",B253)))</formula>
    </cfRule>
    <cfRule type="containsText" dxfId="582" priority="563" stopIfTrue="1" operator="containsText" text="iw.kkZad">
      <formula>NOT(ISERROR(SEARCH("iw.kkZad",B253)))</formula>
    </cfRule>
  </conditionalFormatting>
  <conditionalFormatting sqref="B253:C253">
    <cfRule type="cellIs" dxfId="581" priority="564" stopIfTrue="1" operator="equal">
      <formula>0</formula>
    </cfRule>
  </conditionalFormatting>
  <conditionalFormatting sqref="B285:C285">
    <cfRule type="containsText" dxfId="580" priority="553" stopIfTrue="1" operator="containsText" text="dsoy jktdh; fo|ky;ksa esa iz;ksx gsrq fu%'kqYd">
      <formula>NOT(ISERROR(SEARCH("dsoy jktdh; fo|ky;ksa esa iz;ksx gsrq fu%'kqYd",B285)))</formula>
    </cfRule>
    <cfRule type="containsText" dxfId="579" priority="554" stopIfTrue="1" operator="containsText" text="dsoy jktdh; fo|ky;ksa esa iz;ksx gsrq fu%'kqYd">
      <formula>NOT(ISERROR(SEARCH("dsoy jktdh; fo|ky;ksa esa iz;ksx gsrq fu%'kqYd",B285)))</formula>
    </cfRule>
    <cfRule type="containsText" dxfId="578" priority="555" stopIfTrue="1" operator="containsText" text="dsoy jktdh; fo|ky;ksa esa iz;ksx gsrq fu%'kqYd">
      <formula>NOT(ISERROR(SEARCH("dsoy jktdh; fo|ky;ksa esa iz;ksx gsrq fu%'kqYd",B285)))</formula>
    </cfRule>
    <cfRule type="containsText" dxfId="577" priority="556" stopIfTrue="1" operator="containsText" text="f'k{kk foHkkx jktLFkku">
      <formula>NOT(ISERROR(SEARCH("f'k{kk foHkkx jktLFkku",B285)))</formula>
    </cfRule>
    <cfRule type="containsText" dxfId="576" priority="557" stopIfTrue="1" operator="containsText" text="iw.kkZad">
      <formula>NOT(ISERROR(SEARCH("iw.kkZad",B285)))</formula>
    </cfRule>
  </conditionalFormatting>
  <conditionalFormatting sqref="B285:C285">
    <cfRule type="cellIs" dxfId="575" priority="558" stopIfTrue="1" operator="equal">
      <formula>0</formula>
    </cfRule>
  </conditionalFormatting>
  <conditionalFormatting sqref="B317:C317">
    <cfRule type="containsText" dxfId="574" priority="547" stopIfTrue="1" operator="containsText" text="dsoy jktdh; fo|ky;ksa esa iz;ksx gsrq fu%'kqYd">
      <formula>NOT(ISERROR(SEARCH("dsoy jktdh; fo|ky;ksa esa iz;ksx gsrq fu%'kqYd",B317)))</formula>
    </cfRule>
    <cfRule type="containsText" dxfId="573" priority="548" stopIfTrue="1" operator="containsText" text="dsoy jktdh; fo|ky;ksa esa iz;ksx gsrq fu%'kqYd">
      <formula>NOT(ISERROR(SEARCH("dsoy jktdh; fo|ky;ksa esa iz;ksx gsrq fu%'kqYd",B317)))</formula>
    </cfRule>
    <cfRule type="containsText" dxfId="572" priority="549" stopIfTrue="1" operator="containsText" text="dsoy jktdh; fo|ky;ksa esa iz;ksx gsrq fu%'kqYd">
      <formula>NOT(ISERROR(SEARCH("dsoy jktdh; fo|ky;ksa esa iz;ksx gsrq fu%'kqYd",B317)))</formula>
    </cfRule>
    <cfRule type="containsText" dxfId="571" priority="550" stopIfTrue="1" operator="containsText" text="f'k{kk foHkkx jktLFkku">
      <formula>NOT(ISERROR(SEARCH("f'k{kk foHkkx jktLFkku",B317)))</formula>
    </cfRule>
    <cfRule type="containsText" dxfId="570" priority="551" stopIfTrue="1" operator="containsText" text="iw.kkZad">
      <formula>NOT(ISERROR(SEARCH("iw.kkZad",B317)))</formula>
    </cfRule>
  </conditionalFormatting>
  <conditionalFormatting sqref="B317:C317">
    <cfRule type="cellIs" dxfId="569" priority="552" stopIfTrue="1" operator="equal">
      <formula>0</formula>
    </cfRule>
  </conditionalFormatting>
  <conditionalFormatting sqref="B349:C349">
    <cfRule type="containsText" dxfId="568" priority="541" stopIfTrue="1" operator="containsText" text="dsoy jktdh; fo|ky;ksa esa iz;ksx gsrq fu%'kqYd">
      <formula>NOT(ISERROR(SEARCH("dsoy jktdh; fo|ky;ksa esa iz;ksx gsrq fu%'kqYd",B349)))</formula>
    </cfRule>
    <cfRule type="containsText" dxfId="567" priority="542" stopIfTrue="1" operator="containsText" text="dsoy jktdh; fo|ky;ksa esa iz;ksx gsrq fu%'kqYd">
      <formula>NOT(ISERROR(SEARCH("dsoy jktdh; fo|ky;ksa esa iz;ksx gsrq fu%'kqYd",B349)))</formula>
    </cfRule>
    <cfRule type="containsText" dxfId="566" priority="543" stopIfTrue="1" operator="containsText" text="dsoy jktdh; fo|ky;ksa esa iz;ksx gsrq fu%'kqYd">
      <formula>NOT(ISERROR(SEARCH("dsoy jktdh; fo|ky;ksa esa iz;ksx gsrq fu%'kqYd",B349)))</formula>
    </cfRule>
    <cfRule type="containsText" dxfId="565" priority="544" stopIfTrue="1" operator="containsText" text="f'k{kk foHkkx jktLFkku">
      <formula>NOT(ISERROR(SEARCH("f'k{kk foHkkx jktLFkku",B349)))</formula>
    </cfRule>
    <cfRule type="containsText" dxfId="564" priority="545" stopIfTrue="1" operator="containsText" text="iw.kkZad">
      <formula>NOT(ISERROR(SEARCH("iw.kkZad",B349)))</formula>
    </cfRule>
  </conditionalFormatting>
  <conditionalFormatting sqref="B349:C349">
    <cfRule type="cellIs" dxfId="563" priority="546" stopIfTrue="1" operator="equal">
      <formula>0</formula>
    </cfRule>
  </conditionalFormatting>
  <conditionalFormatting sqref="B381:C381">
    <cfRule type="containsText" dxfId="562" priority="535" stopIfTrue="1" operator="containsText" text="dsoy jktdh; fo|ky;ksa esa iz;ksx gsrq fu%'kqYd">
      <formula>NOT(ISERROR(SEARCH("dsoy jktdh; fo|ky;ksa esa iz;ksx gsrq fu%'kqYd",B381)))</formula>
    </cfRule>
    <cfRule type="containsText" dxfId="561" priority="536" stopIfTrue="1" operator="containsText" text="dsoy jktdh; fo|ky;ksa esa iz;ksx gsrq fu%'kqYd">
      <formula>NOT(ISERROR(SEARCH("dsoy jktdh; fo|ky;ksa esa iz;ksx gsrq fu%'kqYd",B381)))</formula>
    </cfRule>
    <cfRule type="containsText" dxfId="560" priority="537" stopIfTrue="1" operator="containsText" text="dsoy jktdh; fo|ky;ksa esa iz;ksx gsrq fu%'kqYd">
      <formula>NOT(ISERROR(SEARCH("dsoy jktdh; fo|ky;ksa esa iz;ksx gsrq fu%'kqYd",B381)))</formula>
    </cfRule>
    <cfRule type="containsText" dxfId="559" priority="538" stopIfTrue="1" operator="containsText" text="f'k{kk foHkkx jktLFkku">
      <formula>NOT(ISERROR(SEARCH("f'k{kk foHkkx jktLFkku",B381)))</formula>
    </cfRule>
    <cfRule type="containsText" dxfId="558" priority="539" stopIfTrue="1" operator="containsText" text="iw.kkZad">
      <formula>NOT(ISERROR(SEARCH("iw.kkZad",B381)))</formula>
    </cfRule>
  </conditionalFormatting>
  <conditionalFormatting sqref="B381:C381">
    <cfRule type="cellIs" dxfId="557" priority="540" stopIfTrue="1" operator="equal">
      <formula>0</formula>
    </cfRule>
  </conditionalFormatting>
  <conditionalFormatting sqref="B413:C413">
    <cfRule type="containsText" dxfId="556" priority="529" stopIfTrue="1" operator="containsText" text="dsoy jktdh; fo|ky;ksa esa iz;ksx gsrq fu%'kqYd">
      <formula>NOT(ISERROR(SEARCH("dsoy jktdh; fo|ky;ksa esa iz;ksx gsrq fu%'kqYd",B413)))</formula>
    </cfRule>
    <cfRule type="containsText" dxfId="555" priority="530" stopIfTrue="1" operator="containsText" text="dsoy jktdh; fo|ky;ksa esa iz;ksx gsrq fu%'kqYd">
      <formula>NOT(ISERROR(SEARCH("dsoy jktdh; fo|ky;ksa esa iz;ksx gsrq fu%'kqYd",B413)))</formula>
    </cfRule>
    <cfRule type="containsText" dxfId="554" priority="531" stopIfTrue="1" operator="containsText" text="dsoy jktdh; fo|ky;ksa esa iz;ksx gsrq fu%'kqYd">
      <formula>NOT(ISERROR(SEARCH("dsoy jktdh; fo|ky;ksa esa iz;ksx gsrq fu%'kqYd",B413)))</formula>
    </cfRule>
    <cfRule type="containsText" dxfId="553" priority="532" stopIfTrue="1" operator="containsText" text="f'k{kk foHkkx jktLFkku">
      <formula>NOT(ISERROR(SEARCH("f'k{kk foHkkx jktLFkku",B413)))</formula>
    </cfRule>
    <cfRule type="containsText" dxfId="552" priority="533" stopIfTrue="1" operator="containsText" text="iw.kkZad">
      <formula>NOT(ISERROR(SEARCH("iw.kkZad",B413)))</formula>
    </cfRule>
  </conditionalFormatting>
  <conditionalFormatting sqref="B413:C413">
    <cfRule type="cellIs" dxfId="551" priority="534" stopIfTrue="1" operator="equal">
      <formula>0</formula>
    </cfRule>
  </conditionalFormatting>
  <conditionalFormatting sqref="B445:C445">
    <cfRule type="containsText" dxfId="550" priority="523" stopIfTrue="1" operator="containsText" text="dsoy jktdh; fo|ky;ksa esa iz;ksx gsrq fu%'kqYd">
      <formula>NOT(ISERROR(SEARCH("dsoy jktdh; fo|ky;ksa esa iz;ksx gsrq fu%'kqYd",B445)))</formula>
    </cfRule>
    <cfRule type="containsText" dxfId="549" priority="524" stopIfTrue="1" operator="containsText" text="dsoy jktdh; fo|ky;ksa esa iz;ksx gsrq fu%'kqYd">
      <formula>NOT(ISERROR(SEARCH("dsoy jktdh; fo|ky;ksa esa iz;ksx gsrq fu%'kqYd",B445)))</formula>
    </cfRule>
    <cfRule type="containsText" dxfId="548" priority="525" stopIfTrue="1" operator="containsText" text="dsoy jktdh; fo|ky;ksa esa iz;ksx gsrq fu%'kqYd">
      <formula>NOT(ISERROR(SEARCH("dsoy jktdh; fo|ky;ksa esa iz;ksx gsrq fu%'kqYd",B445)))</formula>
    </cfRule>
    <cfRule type="containsText" dxfId="547" priority="526" stopIfTrue="1" operator="containsText" text="f'k{kk foHkkx jktLFkku">
      <formula>NOT(ISERROR(SEARCH("f'k{kk foHkkx jktLFkku",B445)))</formula>
    </cfRule>
    <cfRule type="containsText" dxfId="546" priority="527" stopIfTrue="1" operator="containsText" text="iw.kkZad">
      <formula>NOT(ISERROR(SEARCH("iw.kkZad",B445)))</formula>
    </cfRule>
  </conditionalFormatting>
  <conditionalFormatting sqref="B445:C445">
    <cfRule type="cellIs" dxfId="545" priority="528" stopIfTrue="1" operator="equal">
      <formula>0</formula>
    </cfRule>
  </conditionalFormatting>
  <conditionalFormatting sqref="B477:C477">
    <cfRule type="containsText" dxfId="544" priority="517" stopIfTrue="1" operator="containsText" text="dsoy jktdh; fo|ky;ksa esa iz;ksx gsrq fu%'kqYd">
      <formula>NOT(ISERROR(SEARCH("dsoy jktdh; fo|ky;ksa esa iz;ksx gsrq fu%'kqYd",B477)))</formula>
    </cfRule>
    <cfRule type="containsText" dxfId="543" priority="518" stopIfTrue="1" operator="containsText" text="dsoy jktdh; fo|ky;ksa esa iz;ksx gsrq fu%'kqYd">
      <formula>NOT(ISERROR(SEARCH("dsoy jktdh; fo|ky;ksa esa iz;ksx gsrq fu%'kqYd",B477)))</formula>
    </cfRule>
    <cfRule type="containsText" dxfId="542" priority="519" stopIfTrue="1" operator="containsText" text="dsoy jktdh; fo|ky;ksa esa iz;ksx gsrq fu%'kqYd">
      <formula>NOT(ISERROR(SEARCH("dsoy jktdh; fo|ky;ksa esa iz;ksx gsrq fu%'kqYd",B477)))</formula>
    </cfRule>
    <cfRule type="containsText" dxfId="541" priority="520" stopIfTrue="1" operator="containsText" text="f'k{kk foHkkx jktLFkku">
      <formula>NOT(ISERROR(SEARCH("f'k{kk foHkkx jktLFkku",B477)))</formula>
    </cfRule>
    <cfRule type="containsText" dxfId="540" priority="521" stopIfTrue="1" operator="containsText" text="iw.kkZad">
      <formula>NOT(ISERROR(SEARCH("iw.kkZad",B477)))</formula>
    </cfRule>
  </conditionalFormatting>
  <conditionalFormatting sqref="B477:C477">
    <cfRule type="cellIs" dxfId="539" priority="522" stopIfTrue="1" operator="equal">
      <formula>0</formula>
    </cfRule>
  </conditionalFormatting>
  <conditionalFormatting sqref="B509:C509">
    <cfRule type="containsText" dxfId="538" priority="511" stopIfTrue="1" operator="containsText" text="dsoy jktdh; fo|ky;ksa esa iz;ksx gsrq fu%'kqYd">
      <formula>NOT(ISERROR(SEARCH("dsoy jktdh; fo|ky;ksa esa iz;ksx gsrq fu%'kqYd",B509)))</formula>
    </cfRule>
    <cfRule type="containsText" dxfId="537" priority="512" stopIfTrue="1" operator="containsText" text="dsoy jktdh; fo|ky;ksa esa iz;ksx gsrq fu%'kqYd">
      <formula>NOT(ISERROR(SEARCH("dsoy jktdh; fo|ky;ksa esa iz;ksx gsrq fu%'kqYd",B509)))</formula>
    </cfRule>
    <cfRule type="containsText" dxfId="536" priority="513" stopIfTrue="1" operator="containsText" text="dsoy jktdh; fo|ky;ksa esa iz;ksx gsrq fu%'kqYd">
      <formula>NOT(ISERROR(SEARCH("dsoy jktdh; fo|ky;ksa esa iz;ksx gsrq fu%'kqYd",B509)))</formula>
    </cfRule>
    <cfRule type="containsText" dxfId="535" priority="514" stopIfTrue="1" operator="containsText" text="f'k{kk foHkkx jktLFkku">
      <formula>NOT(ISERROR(SEARCH("f'k{kk foHkkx jktLFkku",B509)))</formula>
    </cfRule>
    <cfRule type="containsText" dxfId="534" priority="515" stopIfTrue="1" operator="containsText" text="iw.kkZad">
      <formula>NOT(ISERROR(SEARCH("iw.kkZad",B509)))</formula>
    </cfRule>
  </conditionalFormatting>
  <conditionalFormatting sqref="B509:C509">
    <cfRule type="cellIs" dxfId="533" priority="516" stopIfTrue="1" operator="equal">
      <formula>0</formula>
    </cfRule>
  </conditionalFormatting>
  <conditionalFormatting sqref="B541:C541">
    <cfRule type="containsText" dxfId="532" priority="505" stopIfTrue="1" operator="containsText" text="dsoy jktdh; fo|ky;ksa esa iz;ksx gsrq fu%'kqYd">
      <formula>NOT(ISERROR(SEARCH("dsoy jktdh; fo|ky;ksa esa iz;ksx gsrq fu%'kqYd",B541)))</formula>
    </cfRule>
    <cfRule type="containsText" dxfId="531" priority="506" stopIfTrue="1" operator="containsText" text="dsoy jktdh; fo|ky;ksa esa iz;ksx gsrq fu%'kqYd">
      <formula>NOT(ISERROR(SEARCH("dsoy jktdh; fo|ky;ksa esa iz;ksx gsrq fu%'kqYd",B541)))</formula>
    </cfRule>
    <cfRule type="containsText" dxfId="530" priority="507" stopIfTrue="1" operator="containsText" text="dsoy jktdh; fo|ky;ksa esa iz;ksx gsrq fu%'kqYd">
      <formula>NOT(ISERROR(SEARCH("dsoy jktdh; fo|ky;ksa esa iz;ksx gsrq fu%'kqYd",B541)))</formula>
    </cfRule>
    <cfRule type="containsText" dxfId="529" priority="508" stopIfTrue="1" operator="containsText" text="f'k{kk foHkkx jktLFkku">
      <formula>NOT(ISERROR(SEARCH("f'k{kk foHkkx jktLFkku",B541)))</formula>
    </cfRule>
    <cfRule type="containsText" dxfId="528" priority="509" stopIfTrue="1" operator="containsText" text="iw.kkZad">
      <formula>NOT(ISERROR(SEARCH("iw.kkZad",B541)))</formula>
    </cfRule>
  </conditionalFormatting>
  <conditionalFormatting sqref="B541:C541">
    <cfRule type="cellIs" dxfId="527" priority="510" stopIfTrue="1" operator="equal">
      <formula>0</formula>
    </cfRule>
  </conditionalFormatting>
  <conditionalFormatting sqref="B573:C573">
    <cfRule type="containsText" dxfId="526" priority="499" stopIfTrue="1" operator="containsText" text="dsoy jktdh; fo|ky;ksa esa iz;ksx gsrq fu%'kqYd">
      <formula>NOT(ISERROR(SEARCH("dsoy jktdh; fo|ky;ksa esa iz;ksx gsrq fu%'kqYd",B573)))</formula>
    </cfRule>
    <cfRule type="containsText" dxfId="525" priority="500" stopIfTrue="1" operator="containsText" text="dsoy jktdh; fo|ky;ksa esa iz;ksx gsrq fu%'kqYd">
      <formula>NOT(ISERROR(SEARCH("dsoy jktdh; fo|ky;ksa esa iz;ksx gsrq fu%'kqYd",B573)))</formula>
    </cfRule>
    <cfRule type="containsText" dxfId="524" priority="501" stopIfTrue="1" operator="containsText" text="dsoy jktdh; fo|ky;ksa esa iz;ksx gsrq fu%'kqYd">
      <formula>NOT(ISERROR(SEARCH("dsoy jktdh; fo|ky;ksa esa iz;ksx gsrq fu%'kqYd",B573)))</formula>
    </cfRule>
    <cfRule type="containsText" dxfId="523" priority="502" stopIfTrue="1" operator="containsText" text="f'k{kk foHkkx jktLFkku">
      <formula>NOT(ISERROR(SEARCH("f'k{kk foHkkx jktLFkku",B573)))</formula>
    </cfRule>
    <cfRule type="containsText" dxfId="522" priority="503" stopIfTrue="1" operator="containsText" text="iw.kkZad">
      <formula>NOT(ISERROR(SEARCH("iw.kkZad",B573)))</formula>
    </cfRule>
  </conditionalFormatting>
  <conditionalFormatting sqref="B573:C573">
    <cfRule type="cellIs" dxfId="521" priority="504" stopIfTrue="1" operator="equal">
      <formula>0</formula>
    </cfRule>
  </conditionalFormatting>
  <conditionalFormatting sqref="B605:C605">
    <cfRule type="containsText" dxfId="520" priority="493" stopIfTrue="1" operator="containsText" text="dsoy jktdh; fo|ky;ksa esa iz;ksx gsrq fu%'kqYd">
      <formula>NOT(ISERROR(SEARCH("dsoy jktdh; fo|ky;ksa esa iz;ksx gsrq fu%'kqYd",B605)))</formula>
    </cfRule>
    <cfRule type="containsText" dxfId="519" priority="494" stopIfTrue="1" operator="containsText" text="dsoy jktdh; fo|ky;ksa esa iz;ksx gsrq fu%'kqYd">
      <formula>NOT(ISERROR(SEARCH("dsoy jktdh; fo|ky;ksa esa iz;ksx gsrq fu%'kqYd",B605)))</formula>
    </cfRule>
    <cfRule type="containsText" dxfId="518" priority="495" stopIfTrue="1" operator="containsText" text="dsoy jktdh; fo|ky;ksa esa iz;ksx gsrq fu%'kqYd">
      <formula>NOT(ISERROR(SEARCH("dsoy jktdh; fo|ky;ksa esa iz;ksx gsrq fu%'kqYd",B605)))</formula>
    </cfRule>
    <cfRule type="containsText" dxfId="517" priority="496" stopIfTrue="1" operator="containsText" text="f'k{kk foHkkx jktLFkku">
      <formula>NOT(ISERROR(SEARCH("f'k{kk foHkkx jktLFkku",B605)))</formula>
    </cfRule>
    <cfRule type="containsText" dxfId="516" priority="497" stopIfTrue="1" operator="containsText" text="iw.kkZad">
      <formula>NOT(ISERROR(SEARCH("iw.kkZad",B605)))</formula>
    </cfRule>
  </conditionalFormatting>
  <conditionalFormatting sqref="B605:C605">
    <cfRule type="cellIs" dxfId="515" priority="498" stopIfTrue="1" operator="equal">
      <formula>0</formula>
    </cfRule>
  </conditionalFormatting>
  <conditionalFormatting sqref="B637:C637">
    <cfRule type="containsText" dxfId="514" priority="487" stopIfTrue="1" operator="containsText" text="dsoy jktdh; fo|ky;ksa esa iz;ksx gsrq fu%'kqYd">
      <formula>NOT(ISERROR(SEARCH("dsoy jktdh; fo|ky;ksa esa iz;ksx gsrq fu%'kqYd",B637)))</formula>
    </cfRule>
    <cfRule type="containsText" dxfId="513" priority="488" stopIfTrue="1" operator="containsText" text="dsoy jktdh; fo|ky;ksa esa iz;ksx gsrq fu%'kqYd">
      <formula>NOT(ISERROR(SEARCH("dsoy jktdh; fo|ky;ksa esa iz;ksx gsrq fu%'kqYd",B637)))</formula>
    </cfRule>
    <cfRule type="containsText" dxfId="512" priority="489" stopIfTrue="1" operator="containsText" text="dsoy jktdh; fo|ky;ksa esa iz;ksx gsrq fu%'kqYd">
      <formula>NOT(ISERROR(SEARCH("dsoy jktdh; fo|ky;ksa esa iz;ksx gsrq fu%'kqYd",B637)))</formula>
    </cfRule>
    <cfRule type="containsText" dxfId="511" priority="490" stopIfTrue="1" operator="containsText" text="f'k{kk foHkkx jktLFkku">
      <formula>NOT(ISERROR(SEARCH("f'k{kk foHkkx jktLFkku",B637)))</formula>
    </cfRule>
    <cfRule type="containsText" dxfId="510" priority="491" stopIfTrue="1" operator="containsText" text="iw.kkZad">
      <formula>NOT(ISERROR(SEARCH("iw.kkZad",B637)))</formula>
    </cfRule>
  </conditionalFormatting>
  <conditionalFormatting sqref="B637:C637">
    <cfRule type="cellIs" dxfId="509" priority="492" stopIfTrue="1" operator="equal">
      <formula>0</formula>
    </cfRule>
  </conditionalFormatting>
  <conditionalFormatting sqref="B669:C669">
    <cfRule type="containsText" dxfId="508" priority="481" stopIfTrue="1" operator="containsText" text="dsoy jktdh; fo|ky;ksa esa iz;ksx gsrq fu%'kqYd">
      <formula>NOT(ISERROR(SEARCH("dsoy jktdh; fo|ky;ksa esa iz;ksx gsrq fu%'kqYd",B669)))</formula>
    </cfRule>
    <cfRule type="containsText" dxfId="507" priority="482" stopIfTrue="1" operator="containsText" text="dsoy jktdh; fo|ky;ksa esa iz;ksx gsrq fu%'kqYd">
      <formula>NOT(ISERROR(SEARCH("dsoy jktdh; fo|ky;ksa esa iz;ksx gsrq fu%'kqYd",B669)))</formula>
    </cfRule>
    <cfRule type="containsText" dxfId="506" priority="483" stopIfTrue="1" operator="containsText" text="dsoy jktdh; fo|ky;ksa esa iz;ksx gsrq fu%'kqYd">
      <formula>NOT(ISERROR(SEARCH("dsoy jktdh; fo|ky;ksa esa iz;ksx gsrq fu%'kqYd",B669)))</formula>
    </cfRule>
    <cfRule type="containsText" dxfId="505" priority="484" stopIfTrue="1" operator="containsText" text="f'k{kk foHkkx jktLFkku">
      <formula>NOT(ISERROR(SEARCH("f'k{kk foHkkx jktLFkku",B669)))</formula>
    </cfRule>
    <cfRule type="containsText" dxfId="504" priority="485" stopIfTrue="1" operator="containsText" text="iw.kkZad">
      <formula>NOT(ISERROR(SEARCH("iw.kkZad",B669)))</formula>
    </cfRule>
  </conditionalFormatting>
  <conditionalFormatting sqref="B669:C669">
    <cfRule type="cellIs" dxfId="503" priority="486" stopIfTrue="1" operator="equal">
      <formula>0</formula>
    </cfRule>
  </conditionalFormatting>
  <conditionalFormatting sqref="B701:C701">
    <cfRule type="containsText" dxfId="502" priority="475" stopIfTrue="1" operator="containsText" text="dsoy jktdh; fo|ky;ksa esa iz;ksx gsrq fu%'kqYd">
      <formula>NOT(ISERROR(SEARCH("dsoy jktdh; fo|ky;ksa esa iz;ksx gsrq fu%'kqYd",B701)))</formula>
    </cfRule>
    <cfRule type="containsText" dxfId="501" priority="476" stopIfTrue="1" operator="containsText" text="dsoy jktdh; fo|ky;ksa esa iz;ksx gsrq fu%'kqYd">
      <formula>NOT(ISERROR(SEARCH("dsoy jktdh; fo|ky;ksa esa iz;ksx gsrq fu%'kqYd",B701)))</formula>
    </cfRule>
    <cfRule type="containsText" dxfId="500" priority="477" stopIfTrue="1" operator="containsText" text="dsoy jktdh; fo|ky;ksa esa iz;ksx gsrq fu%'kqYd">
      <formula>NOT(ISERROR(SEARCH("dsoy jktdh; fo|ky;ksa esa iz;ksx gsrq fu%'kqYd",B701)))</formula>
    </cfRule>
    <cfRule type="containsText" dxfId="499" priority="478" stopIfTrue="1" operator="containsText" text="f'k{kk foHkkx jktLFkku">
      <formula>NOT(ISERROR(SEARCH("f'k{kk foHkkx jktLFkku",B701)))</formula>
    </cfRule>
    <cfRule type="containsText" dxfId="498" priority="479" stopIfTrue="1" operator="containsText" text="iw.kkZad">
      <formula>NOT(ISERROR(SEARCH("iw.kkZad",B701)))</formula>
    </cfRule>
  </conditionalFormatting>
  <conditionalFormatting sqref="B701:C701">
    <cfRule type="cellIs" dxfId="497" priority="480" stopIfTrue="1" operator="equal">
      <formula>0</formula>
    </cfRule>
  </conditionalFormatting>
  <conditionalFormatting sqref="B733:C733">
    <cfRule type="containsText" dxfId="496" priority="469" stopIfTrue="1" operator="containsText" text="dsoy jktdh; fo|ky;ksa esa iz;ksx gsrq fu%'kqYd">
      <formula>NOT(ISERROR(SEARCH("dsoy jktdh; fo|ky;ksa esa iz;ksx gsrq fu%'kqYd",B733)))</formula>
    </cfRule>
    <cfRule type="containsText" dxfId="495" priority="470" stopIfTrue="1" operator="containsText" text="dsoy jktdh; fo|ky;ksa esa iz;ksx gsrq fu%'kqYd">
      <formula>NOT(ISERROR(SEARCH("dsoy jktdh; fo|ky;ksa esa iz;ksx gsrq fu%'kqYd",B733)))</formula>
    </cfRule>
    <cfRule type="containsText" dxfId="494" priority="471" stopIfTrue="1" operator="containsText" text="dsoy jktdh; fo|ky;ksa esa iz;ksx gsrq fu%'kqYd">
      <formula>NOT(ISERROR(SEARCH("dsoy jktdh; fo|ky;ksa esa iz;ksx gsrq fu%'kqYd",B733)))</formula>
    </cfRule>
    <cfRule type="containsText" dxfId="493" priority="472" stopIfTrue="1" operator="containsText" text="f'k{kk foHkkx jktLFkku">
      <formula>NOT(ISERROR(SEARCH("f'k{kk foHkkx jktLFkku",B733)))</formula>
    </cfRule>
    <cfRule type="containsText" dxfId="492" priority="473" stopIfTrue="1" operator="containsText" text="iw.kkZad">
      <formula>NOT(ISERROR(SEARCH("iw.kkZad",B733)))</formula>
    </cfRule>
  </conditionalFormatting>
  <conditionalFormatting sqref="B733:C733">
    <cfRule type="cellIs" dxfId="491" priority="474" stopIfTrue="1" operator="equal">
      <formula>0</formula>
    </cfRule>
  </conditionalFormatting>
  <conditionalFormatting sqref="B765:C765">
    <cfRule type="containsText" dxfId="490" priority="463" stopIfTrue="1" operator="containsText" text="dsoy jktdh; fo|ky;ksa esa iz;ksx gsrq fu%'kqYd">
      <formula>NOT(ISERROR(SEARCH("dsoy jktdh; fo|ky;ksa esa iz;ksx gsrq fu%'kqYd",B765)))</formula>
    </cfRule>
    <cfRule type="containsText" dxfId="489" priority="464" stopIfTrue="1" operator="containsText" text="dsoy jktdh; fo|ky;ksa esa iz;ksx gsrq fu%'kqYd">
      <formula>NOT(ISERROR(SEARCH("dsoy jktdh; fo|ky;ksa esa iz;ksx gsrq fu%'kqYd",B765)))</formula>
    </cfRule>
    <cfRule type="containsText" dxfId="488" priority="465" stopIfTrue="1" operator="containsText" text="dsoy jktdh; fo|ky;ksa esa iz;ksx gsrq fu%'kqYd">
      <formula>NOT(ISERROR(SEARCH("dsoy jktdh; fo|ky;ksa esa iz;ksx gsrq fu%'kqYd",B765)))</formula>
    </cfRule>
    <cfRule type="containsText" dxfId="487" priority="466" stopIfTrue="1" operator="containsText" text="f'k{kk foHkkx jktLFkku">
      <formula>NOT(ISERROR(SEARCH("f'k{kk foHkkx jktLFkku",B765)))</formula>
    </cfRule>
    <cfRule type="containsText" dxfId="486" priority="467" stopIfTrue="1" operator="containsText" text="iw.kkZad">
      <formula>NOT(ISERROR(SEARCH("iw.kkZad",B765)))</formula>
    </cfRule>
  </conditionalFormatting>
  <conditionalFormatting sqref="B765:C765">
    <cfRule type="cellIs" dxfId="485" priority="468" stopIfTrue="1" operator="equal">
      <formula>0</formula>
    </cfRule>
  </conditionalFormatting>
  <conditionalFormatting sqref="B797:C797">
    <cfRule type="containsText" dxfId="484" priority="457" stopIfTrue="1" operator="containsText" text="dsoy jktdh; fo|ky;ksa esa iz;ksx gsrq fu%'kqYd">
      <formula>NOT(ISERROR(SEARCH("dsoy jktdh; fo|ky;ksa esa iz;ksx gsrq fu%'kqYd",B797)))</formula>
    </cfRule>
    <cfRule type="containsText" dxfId="483" priority="458" stopIfTrue="1" operator="containsText" text="dsoy jktdh; fo|ky;ksa esa iz;ksx gsrq fu%'kqYd">
      <formula>NOT(ISERROR(SEARCH("dsoy jktdh; fo|ky;ksa esa iz;ksx gsrq fu%'kqYd",B797)))</formula>
    </cfRule>
    <cfRule type="containsText" dxfId="482" priority="459" stopIfTrue="1" operator="containsText" text="dsoy jktdh; fo|ky;ksa esa iz;ksx gsrq fu%'kqYd">
      <formula>NOT(ISERROR(SEARCH("dsoy jktdh; fo|ky;ksa esa iz;ksx gsrq fu%'kqYd",B797)))</formula>
    </cfRule>
    <cfRule type="containsText" dxfId="481" priority="460" stopIfTrue="1" operator="containsText" text="f'k{kk foHkkx jktLFkku">
      <formula>NOT(ISERROR(SEARCH("f'k{kk foHkkx jktLFkku",B797)))</formula>
    </cfRule>
    <cfRule type="containsText" dxfId="480" priority="461" stopIfTrue="1" operator="containsText" text="iw.kkZad">
      <formula>NOT(ISERROR(SEARCH("iw.kkZad",B797)))</formula>
    </cfRule>
  </conditionalFormatting>
  <conditionalFormatting sqref="B797:C797">
    <cfRule type="cellIs" dxfId="479" priority="462" stopIfTrue="1" operator="equal">
      <formula>0</formula>
    </cfRule>
  </conditionalFormatting>
  <conditionalFormatting sqref="B829:C829">
    <cfRule type="containsText" dxfId="478" priority="451" stopIfTrue="1" operator="containsText" text="dsoy jktdh; fo|ky;ksa esa iz;ksx gsrq fu%'kqYd">
      <formula>NOT(ISERROR(SEARCH("dsoy jktdh; fo|ky;ksa esa iz;ksx gsrq fu%'kqYd",B829)))</formula>
    </cfRule>
    <cfRule type="containsText" dxfId="477" priority="452" stopIfTrue="1" operator="containsText" text="dsoy jktdh; fo|ky;ksa esa iz;ksx gsrq fu%'kqYd">
      <formula>NOT(ISERROR(SEARCH("dsoy jktdh; fo|ky;ksa esa iz;ksx gsrq fu%'kqYd",B829)))</formula>
    </cfRule>
    <cfRule type="containsText" dxfId="476" priority="453" stopIfTrue="1" operator="containsText" text="dsoy jktdh; fo|ky;ksa esa iz;ksx gsrq fu%'kqYd">
      <formula>NOT(ISERROR(SEARCH("dsoy jktdh; fo|ky;ksa esa iz;ksx gsrq fu%'kqYd",B829)))</formula>
    </cfRule>
    <cfRule type="containsText" dxfId="475" priority="454" stopIfTrue="1" operator="containsText" text="f'k{kk foHkkx jktLFkku">
      <formula>NOT(ISERROR(SEARCH("f'k{kk foHkkx jktLFkku",B829)))</formula>
    </cfRule>
    <cfRule type="containsText" dxfId="474" priority="455" stopIfTrue="1" operator="containsText" text="iw.kkZad">
      <formula>NOT(ISERROR(SEARCH("iw.kkZad",B829)))</formula>
    </cfRule>
  </conditionalFormatting>
  <conditionalFormatting sqref="B829:C829">
    <cfRule type="cellIs" dxfId="473" priority="456" stopIfTrue="1" operator="equal">
      <formula>0</formula>
    </cfRule>
  </conditionalFormatting>
  <conditionalFormatting sqref="B861:C861">
    <cfRule type="containsText" dxfId="472" priority="445" stopIfTrue="1" operator="containsText" text="dsoy jktdh; fo|ky;ksa esa iz;ksx gsrq fu%'kqYd">
      <formula>NOT(ISERROR(SEARCH("dsoy jktdh; fo|ky;ksa esa iz;ksx gsrq fu%'kqYd",B861)))</formula>
    </cfRule>
    <cfRule type="containsText" dxfId="471" priority="446" stopIfTrue="1" operator="containsText" text="dsoy jktdh; fo|ky;ksa esa iz;ksx gsrq fu%'kqYd">
      <formula>NOT(ISERROR(SEARCH("dsoy jktdh; fo|ky;ksa esa iz;ksx gsrq fu%'kqYd",B861)))</formula>
    </cfRule>
    <cfRule type="containsText" dxfId="470" priority="447" stopIfTrue="1" operator="containsText" text="dsoy jktdh; fo|ky;ksa esa iz;ksx gsrq fu%'kqYd">
      <formula>NOT(ISERROR(SEARCH("dsoy jktdh; fo|ky;ksa esa iz;ksx gsrq fu%'kqYd",B861)))</formula>
    </cfRule>
    <cfRule type="containsText" dxfId="469" priority="448" stopIfTrue="1" operator="containsText" text="f'k{kk foHkkx jktLFkku">
      <formula>NOT(ISERROR(SEARCH("f'k{kk foHkkx jktLFkku",B861)))</formula>
    </cfRule>
    <cfRule type="containsText" dxfId="468" priority="449" stopIfTrue="1" operator="containsText" text="iw.kkZad">
      <formula>NOT(ISERROR(SEARCH("iw.kkZad",B861)))</formula>
    </cfRule>
  </conditionalFormatting>
  <conditionalFormatting sqref="B861:C861">
    <cfRule type="cellIs" dxfId="467" priority="450" stopIfTrue="1" operator="equal">
      <formula>0</formula>
    </cfRule>
  </conditionalFormatting>
  <conditionalFormatting sqref="B893:C893">
    <cfRule type="containsText" dxfId="466" priority="439" stopIfTrue="1" operator="containsText" text="dsoy jktdh; fo|ky;ksa esa iz;ksx gsrq fu%'kqYd">
      <formula>NOT(ISERROR(SEARCH("dsoy jktdh; fo|ky;ksa esa iz;ksx gsrq fu%'kqYd",B893)))</formula>
    </cfRule>
    <cfRule type="containsText" dxfId="465" priority="440" stopIfTrue="1" operator="containsText" text="dsoy jktdh; fo|ky;ksa esa iz;ksx gsrq fu%'kqYd">
      <formula>NOT(ISERROR(SEARCH("dsoy jktdh; fo|ky;ksa esa iz;ksx gsrq fu%'kqYd",B893)))</formula>
    </cfRule>
    <cfRule type="containsText" dxfId="464" priority="441" stopIfTrue="1" operator="containsText" text="dsoy jktdh; fo|ky;ksa esa iz;ksx gsrq fu%'kqYd">
      <formula>NOT(ISERROR(SEARCH("dsoy jktdh; fo|ky;ksa esa iz;ksx gsrq fu%'kqYd",B893)))</formula>
    </cfRule>
    <cfRule type="containsText" dxfId="463" priority="442" stopIfTrue="1" operator="containsText" text="f'k{kk foHkkx jktLFkku">
      <formula>NOT(ISERROR(SEARCH("f'k{kk foHkkx jktLFkku",B893)))</formula>
    </cfRule>
    <cfRule type="containsText" dxfId="462" priority="443" stopIfTrue="1" operator="containsText" text="iw.kkZad">
      <formula>NOT(ISERROR(SEARCH("iw.kkZad",B893)))</formula>
    </cfRule>
  </conditionalFormatting>
  <conditionalFormatting sqref="B893:C893">
    <cfRule type="cellIs" dxfId="461" priority="444" stopIfTrue="1" operator="equal">
      <formula>0</formula>
    </cfRule>
  </conditionalFormatting>
  <conditionalFormatting sqref="B925:C925">
    <cfRule type="containsText" dxfId="460" priority="433" stopIfTrue="1" operator="containsText" text="dsoy jktdh; fo|ky;ksa esa iz;ksx gsrq fu%'kqYd">
      <formula>NOT(ISERROR(SEARCH("dsoy jktdh; fo|ky;ksa esa iz;ksx gsrq fu%'kqYd",B925)))</formula>
    </cfRule>
    <cfRule type="containsText" dxfId="459" priority="434" stopIfTrue="1" operator="containsText" text="dsoy jktdh; fo|ky;ksa esa iz;ksx gsrq fu%'kqYd">
      <formula>NOT(ISERROR(SEARCH("dsoy jktdh; fo|ky;ksa esa iz;ksx gsrq fu%'kqYd",B925)))</formula>
    </cfRule>
    <cfRule type="containsText" dxfId="458" priority="435" stopIfTrue="1" operator="containsText" text="dsoy jktdh; fo|ky;ksa esa iz;ksx gsrq fu%'kqYd">
      <formula>NOT(ISERROR(SEARCH("dsoy jktdh; fo|ky;ksa esa iz;ksx gsrq fu%'kqYd",B925)))</formula>
    </cfRule>
    <cfRule type="containsText" dxfId="457" priority="436" stopIfTrue="1" operator="containsText" text="f'k{kk foHkkx jktLFkku">
      <formula>NOT(ISERROR(SEARCH("f'k{kk foHkkx jktLFkku",B925)))</formula>
    </cfRule>
    <cfRule type="containsText" dxfId="456" priority="437" stopIfTrue="1" operator="containsText" text="iw.kkZad">
      <formula>NOT(ISERROR(SEARCH("iw.kkZad",B925)))</formula>
    </cfRule>
  </conditionalFormatting>
  <conditionalFormatting sqref="B925:C925">
    <cfRule type="cellIs" dxfId="455" priority="438" stopIfTrue="1" operator="equal">
      <formula>0</formula>
    </cfRule>
  </conditionalFormatting>
  <conditionalFormatting sqref="B957:C957">
    <cfRule type="containsText" dxfId="454" priority="427" stopIfTrue="1" operator="containsText" text="dsoy jktdh; fo|ky;ksa esa iz;ksx gsrq fu%'kqYd">
      <formula>NOT(ISERROR(SEARCH("dsoy jktdh; fo|ky;ksa esa iz;ksx gsrq fu%'kqYd",B957)))</formula>
    </cfRule>
    <cfRule type="containsText" dxfId="453" priority="428" stopIfTrue="1" operator="containsText" text="dsoy jktdh; fo|ky;ksa esa iz;ksx gsrq fu%'kqYd">
      <formula>NOT(ISERROR(SEARCH("dsoy jktdh; fo|ky;ksa esa iz;ksx gsrq fu%'kqYd",B957)))</formula>
    </cfRule>
    <cfRule type="containsText" dxfId="452" priority="429" stopIfTrue="1" operator="containsText" text="dsoy jktdh; fo|ky;ksa esa iz;ksx gsrq fu%'kqYd">
      <formula>NOT(ISERROR(SEARCH("dsoy jktdh; fo|ky;ksa esa iz;ksx gsrq fu%'kqYd",B957)))</formula>
    </cfRule>
    <cfRule type="containsText" dxfId="451" priority="430" stopIfTrue="1" operator="containsText" text="f'k{kk foHkkx jktLFkku">
      <formula>NOT(ISERROR(SEARCH("f'k{kk foHkkx jktLFkku",B957)))</formula>
    </cfRule>
    <cfRule type="containsText" dxfId="450" priority="431" stopIfTrue="1" operator="containsText" text="iw.kkZad">
      <formula>NOT(ISERROR(SEARCH("iw.kkZad",B957)))</formula>
    </cfRule>
  </conditionalFormatting>
  <conditionalFormatting sqref="B957:C957">
    <cfRule type="cellIs" dxfId="449" priority="432" stopIfTrue="1" operator="equal">
      <formula>0</formula>
    </cfRule>
  </conditionalFormatting>
  <conditionalFormatting sqref="B989:C989">
    <cfRule type="containsText" dxfId="448" priority="421" stopIfTrue="1" operator="containsText" text="dsoy jktdh; fo|ky;ksa esa iz;ksx gsrq fu%'kqYd">
      <formula>NOT(ISERROR(SEARCH("dsoy jktdh; fo|ky;ksa esa iz;ksx gsrq fu%'kqYd",B989)))</formula>
    </cfRule>
    <cfRule type="containsText" dxfId="447" priority="422" stopIfTrue="1" operator="containsText" text="dsoy jktdh; fo|ky;ksa esa iz;ksx gsrq fu%'kqYd">
      <formula>NOT(ISERROR(SEARCH("dsoy jktdh; fo|ky;ksa esa iz;ksx gsrq fu%'kqYd",B989)))</formula>
    </cfRule>
    <cfRule type="containsText" dxfId="446" priority="423" stopIfTrue="1" operator="containsText" text="dsoy jktdh; fo|ky;ksa esa iz;ksx gsrq fu%'kqYd">
      <formula>NOT(ISERROR(SEARCH("dsoy jktdh; fo|ky;ksa esa iz;ksx gsrq fu%'kqYd",B989)))</formula>
    </cfRule>
    <cfRule type="containsText" dxfId="445" priority="424" stopIfTrue="1" operator="containsText" text="f'k{kk foHkkx jktLFkku">
      <formula>NOT(ISERROR(SEARCH("f'k{kk foHkkx jktLFkku",B989)))</formula>
    </cfRule>
    <cfRule type="containsText" dxfId="444" priority="425" stopIfTrue="1" operator="containsText" text="iw.kkZad">
      <formula>NOT(ISERROR(SEARCH("iw.kkZad",B989)))</formula>
    </cfRule>
  </conditionalFormatting>
  <conditionalFormatting sqref="B989:C989">
    <cfRule type="cellIs" dxfId="443" priority="426" stopIfTrue="1" operator="equal">
      <formula>0</formula>
    </cfRule>
  </conditionalFormatting>
  <conditionalFormatting sqref="B1021:C1021">
    <cfRule type="containsText" dxfId="442" priority="415" stopIfTrue="1" operator="containsText" text="dsoy jktdh; fo|ky;ksa esa iz;ksx gsrq fu%'kqYd">
      <formula>NOT(ISERROR(SEARCH("dsoy jktdh; fo|ky;ksa esa iz;ksx gsrq fu%'kqYd",B1021)))</formula>
    </cfRule>
    <cfRule type="containsText" dxfId="441" priority="416" stopIfTrue="1" operator="containsText" text="dsoy jktdh; fo|ky;ksa esa iz;ksx gsrq fu%'kqYd">
      <formula>NOT(ISERROR(SEARCH("dsoy jktdh; fo|ky;ksa esa iz;ksx gsrq fu%'kqYd",B1021)))</formula>
    </cfRule>
    <cfRule type="containsText" dxfId="440" priority="417" stopIfTrue="1" operator="containsText" text="dsoy jktdh; fo|ky;ksa esa iz;ksx gsrq fu%'kqYd">
      <formula>NOT(ISERROR(SEARCH("dsoy jktdh; fo|ky;ksa esa iz;ksx gsrq fu%'kqYd",B1021)))</formula>
    </cfRule>
    <cfRule type="containsText" dxfId="439" priority="418" stopIfTrue="1" operator="containsText" text="f'k{kk foHkkx jktLFkku">
      <formula>NOT(ISERROR(SEARCH("f'k{kk foHkkx jktLFkku",B1021)))</formula>
    </cfRule>
    <cfRule type="containsText" dxfId="438" priority="419" stopIfTrue="1" operator="containsText" text="iw.kkZad">
      <formula>NOT(ISERROR(SEARCH("iw.kkZad",B1021)))</formula>
    </cfRule>
  </conditionalFormatting>
  <conditionalFormatting sqref="B1021:C1021">
    <cfRule type="cellIs" dxfId="437" priority="420" stopIfTrue="1" operator="equal">
      <formula>0</formula>
    </cfRule>
  </conditionalFormatting>
  <conditionalFormatting sqref="B1053:C1053">
    <cfRule type="containsText" dxfId="436" priority="409" stopIfTrue="1" operator="containsText" text="dsoy jktdh; fo|ky;ksa esa iz;ksx gsrq fu%'kqYd">
      <formula>NOT(ISERROR(SEARCH("dsoy jktdh; fo|ky;ksa esa iz;ksx gsrq fu%'kqYd",B1053)))</formula>
    </cfRule>
    <cfRule type="containsText" dxfId="435" priority="410" stopIfTrue="1" operator="containsText" text="dsoy jktdh; fo|ky;ksa esa iz;ksx gsrq fu%'kqYd">
      <formula>NOT(ISERROR(SEARCH("dsoy jktdh; fo|ky;ksa esa iz;ksx gsrq fu%'kqYd",B1053)))</formula>
    </cfRule>
    <cfRule type="containsText" dxfId="434" priority="411" stopIfTrue="1" operator="containsText" text="dsoy jktdh; fo|ky;ksa esa iz;ksx gsrq fu%'kqYd">
      <formula>NOT(ISERROR(SEARCH("dsoy jktdh; fo|ky;ksa esa iz;ksx gsrq fu%'kqYd",B1053)))</formula>
    </cfRule>
    <cfRule type="containsText" dxfId="433" priority="412" stopIfTrue="1" operator="containsText" text="f'k{kk foHkkx jktLFkku">
      <formula>NOT(ISERROR(SEARCH("f'k{kk foHkkx jktLFkku",B1053)))</formula>
    </cfRule>
    <cfRule type="containsText" dxfId="432" priority="413" stopIfTrue="1" operator="containsText" text="iw.kkZad">
      <formula>NOT(ISERROR(SEARCH("iw.kkZad",B1053)))</formula>
    </cfRule>
  </conditionalFormatting>
  <conditionalFormatting sqref="B1053:C1053">
    <cfRule type="cellIs" dxfId="431" priority="414" stopIfTrue="1" operator="equal">
      <formula>0</formula>
    </cfRule>
  </conditionalFormatting>
  <conditionalFormatting sqref="B1085:C1085">
    <cfRule type="containsText" dxfId="430" priority="403" stopIfTrue="1" operator="containsText" text="dsoy jktdh; fo|ky;ksa esa iz;ksx gsrq fu%'kqYd">
      <formula>NOT(ISERROR(SEARCH("dsoy jktdh; fo|ky;ksa esa iz;ksx gsrq fu%'kqYd",B1085)))</formula>
    </cfRule>
    <cfRule type="containsText" dxfId="429" priority="404" stopIfTrue="1" operator="containsText" text="dsoy jktdh; fo|ky;ksa esa iz;ksx gsrq fu%'kqYd">
      <formula>NOT(ISERROR(SEARCH("dsoy jktdh; fo|ky;ksa esa iz;ksx gsrq fu%'kqYd",B1085)))</formula>
    </cfRule>
    <cfRule type="containsText" dxfId="428" priority="405" stopIfTrue="1" operator="containsText" text="dsoy jktdh; fo|ky;ksa esa iz;ksx gsrq fu%'kqYd">
      <formula>NOT(ISERROR(SEARCH("dsoy jktdh; fo|ky;ksa esa iz;ksx gsrq fu%'kqYd",B1085)))</formula>
    </cfRule>
    <cfRule type="containsText" dxfId="427" priority="406" stopIfTrue="1" operator="containsText" text="f'k{kk foHkkx jktLFkku">
      <formula>NOT(ISERROR(SEARCH("f'k{kk foHkkx jktLFkku",B1085)))</formula>
    </cfRule>
    <cfRule type="containsText" dxfId="426" priority="407" stopIfTrue="1" operator="containsText" text="iw.kkZad">
      <formula>NOT(ISERROR(SEARCH("iw.kkZad",B1085)))</formula>
    </cfRule>
  </conditionalFormatting>
  <conditionalFormatting sqref="B1085:C1085">
    <cfRule type="cellIs" dxfId="425" priority="408" stopIfTrue="1" operator="equal">
      <formula>0</formula>
    </cfRule>
  </conditionalFormatting>
  <conditionalFormatting sqref="B1117:C1117">
    <cfRule type="containsText" dxfId="424" priority="397" stopIfTrue="1" operator="containsText" text="dsoy jktdh; fo|ky;ksa esa iz;ksx gsrq fu%'kqYd">
      <formula>NOT(ISERROR(SEARCH("dsoy jktdh; fo|ky;ksa esa iz;ksx gsrq fu%'kqYd",B1117)))</formula>
    </cfRule>
    <cfRule type="containsText" dxfId="423" priority="398" stopIfTrue="1" operator="containsText" text="dsoy jktdh; fo|ky;ksa esa iz;ksx gsrq fu%'kqYd">
      <formula>NOT(ISERROR(SEARCH("dsoy jktdh; fo|ky;ksa esa iz;ksx gsrq fu%'kqYd",B1117)))</formula>
    </cfRule>
    <cfRule type="containsText" dxfId="422" priority="399" stopIfTrue="1" operator="containsText" text="dsoy jktdh; fo|ky;ksa esa iz;ksx gsrq fu%'kqYd">
      <formula>NOT(ISERROR(SEARCH("dsoy jktdh; fo|ky;ksa esa iz;ksx gsrq fu%'kqYd",B1117)))</formula>
    </cfRule>
    <cfRule type="containsText" dxfId="421" priority="400" stopIfTrue="1" operator="containsText" text="f'k{kk foHkkx jktLFkku">
      <formula>NOT(ISERROR(SEARCH("f'k{kk foHkkx jktLFkku",B1117)))</formula>
    </cfRule>
    <cfRule type="containsText" dxfId="420" priority="401" stopIfTrue="1" operator="containsText" text="iw.kkZad">
      <formula>NOT(ISERROR(SEARCH("iw.kkZad",B1117)))</formula>
    </cfRule>
  </conditionalFormatting>
  <conditionalFormatting sqref="B1117:C1117">
    <cfRule type="cellIs" dxfId="419" priority="402" stopIfTrue="1" operator="equal">
      <formula>0</formula>
    </cfRule>
  </conditionalFormatting>
  <conditionalFormatting sqref="B1149:C1149">
    <cfRule type="containsText" dxfId="418" priority="391" stopIfTrue="1" operator="containsText" text="dsoy jktdh; fo|ky;ksa esa iz;ksx gsrq fu%'kqYd">
      <formula>NOT(ISERROR(SEARCH("dsoy jktdh; fo|ky;ksa esa iz;ksx gsrq fu%'kqYd",B1149)))</formula>
    </cfRule>
    <cfRule type="containsText" dxfId="417" priority="392" stopIfTrue="1" operator="containsText" text="dsoy jktdh; fo|ky;ksa esa iz;ksx gsrq fu%'kqYd">
      <formula>NOT(ISERROR(SEARCH("dsoy jktdh; fo|ky;ksa esa iz;ksx gsrq fu%'kqYd",B1149)))</formula>
    </cfRule>
    <cfRule type="containsText" dxfId="416" priority="393" stopIfTrue="1" operator="containsText" text="dsoy jktdh; fo|ky;ksa esa iz;ksx gsrq fu%'kqYd">
      <formula>NOT(ISERROR(SEARCH("dsoy jktdh; fo|ky;ksa esa iz;ksx gsrq fu%'kqYd",B1149)))</formula>
    </cfRule>
    <cfRule type="containsText" dxfId="415" priority="394" stopIfTrue="1" operator="containsText" text="f'k{kk foHkkx jktLFkku">
      <formula>NOT(ISERROR(SEARCH("f'k{kk foHkkx jktLFkku",B1149)))</formula>
    </cfRule>
    <cfRule type="containsText" dxfId="414" priority="395" stopIfTrue="1" operator="containsText" text="iw.kkZad">
      <formula>NOT(ISERROR(SEARCH("iw.kkZad",B1149)))</formula>
    </cfRule>
  </conditionalFormatting>
  <conditionalFormatting sqref="B1149:C1149">
    <cfRule type="cellIs" dxfId="413" priority="396" stopIfTrue="1" operator="equal">
      <formula>0</formula>
    </cfRule>
  </conditionalFormatting>
  <conditionalFormatting sqref="B1181:C1181">
    <cfRule type="containsText" dxfId="412" priority="385" stopIfTrue="1" operator="containsText" text="dsoy jktdh; fo|ky;ksa esa iz;ksx gsrq fu%'kqYd">
      <formula>NOT(ISERROR(SEARCH("dsoy jktdh; fo|ky;ksa esa iz;ksx gsrq fu%'kqYd",B1181)))</formula>
    </cfRule>
    <cfRule type="containsText" dxfId="411" priority="386" stopIfTrue="1" operator="containsText" text="dsoy jktdh; fo|ky;ksa esa iz;ksx gsrq fu%'kqYd">
      <formula>NOT(ISERROR(SEARCH("dsoy jktdh; fo|ky;ksa esa iz;ksx gsrq fu%'kqYd",B1181)))</formula>
    </cfRule>
    <cfRule type="containsText" dxfId="410" priority="387" stopIfTrue="1" operator="containsText" text="dsoy jktdh; fo|ky;ksa esa iz;ksx gsrq fu%'kqYd">
      <formula>NOT(ISERROR(SEARCH("dsoy jktdh; fo|ky;ksa esa iz;ksx gsrq fu%'kqYd",B1181)))</formula>
    </cfRule>
    <cfRule type="containsText" dxfId="409" priority="388" stopIfTrue="1" operator="containsText" text="f'k{kk foHkkx jktLFkku">
      <formula>NOT(ISERROR(SEARCH("f'k{kk foHkkx jktLFkku",B1181)))</formula>
    </cfRule>
    <cfRule type="containsText" dxfId="408" priority="389" stopIfTrue="1" operator="containsText" text="iw.kkZad">
      <formula>NOT(ISERROR(SEARCH("iw.kkZad",B1181)))</formula>
    </cfRule>
  </conditionalFormatting>
  <conditionalFormatting sqref="B1181:C1181">
    <cfRule type="cellIs" dxfId="407" priority="390" stopIfTrue="1" operator="equal">
      <formula>0</formula>
    </cfRule>
  </conditionalFormatting>
  <conditionalFormatting sqref="B1213:C1213">
    <cfRule type="containsText" dxfId="406" priority="379" stopIfTrue="1" operator="containsText" text="dsoy jktdh; fo|ky;ksa esa iz;ksx gsrq fu%'kqYd">
      <formula>NOT(ISERROR(SEARCH("dsoy jktdh; fo|ky;ksa esa iz;ksx gsrq fu%'kqYd",B1213)))</formula>
    </cfRule>
    <cfRule type="containsText" dxfId="405" priority="380" stopIfTrue="1" operator="containsText" text="dsoy jktdh; fo|ky;ksa esa iz;ksx gsrq fu%'kqYd">
      <formula>NOT(ISERROR(SEARCH("dsoy jktdh; fo|ky;ksa esa iz;ksx gsrq fu%'kqYd",B1213)))</formula>
    </cfRule>
    <cfRule type="containsText" dxfId="404" priority="381" stopIfTrue="1" operator="containsText" text="dsoy jktdh; fo|ky;ksa esa iz;ksx gsrq fu%'kqYd">
      <formula>NOT(ISERROR(SEARCH("dsoy jktdh; fo|ky;ksa esa iz;ksx gsrq fu%'kqYd",B1213)))</formula>
    </cfRule>
    <cfRule type="containsText" dxfId="403" priority="382" stopIfTrue="1" operator="containsText" text="f'k{kk foHkkx jktLFkku">
      <formula>NOT(ISERROR(SEARCH("f'k{kk foHkkx jktLFkku",B1213)))</formula>
    </cfRule>
    <cfRule type="containsText" dxfId="402" priority="383" stopIfTrue="1" operator="containsText" text="iw.kkZad">
      <formula>NOT(ISERROR(SEARCH("iw.kkZad",B1213)))</formula>
    </cfRule>
  </conditionalFormatting>
  <conditionalFormatting sqref="B1213:C1213">
    <cfRule type="cellIs" dxfId="401" priority="384" stopIfTrue="1" operator="equal">
      <formula>0</formula>
    </cfRule>
  </conditionalFormatting>
  <conditionalFormatting sqref="B1245:C1245">
    <cfRule type="containsText" dxfId="400" priority="373" stopIfTrue="1" operator="containsText" text="dsoy jktdh; fo|ky;ksa esa iz;ksx gsrq fu%'kqYd">
      <formula>NOT(ISERROR(SEARCH("dsoy jktdh; fo|ky;ksa esa iz;ksx gsrq fu%'kqYd",B1245)))</formula>
    </cfRule>
    <cfRule type="containsText" dxfId="399" priority="374" stopIfTrue="1" operator="containsText" text="dsoy jktdh; fo|ky;ksa esa iz;ksx gsrq fu%'kqYd">
      <formula>NOT(ISERROR(SEARCH("dsoy jktdh; fo|ky;ksa esa iz;ksx gsrq fu%'kqYd",B1245)))</formula>
    </cfRule>
    <cfRule type="containsText" dxfId="398" priority="375" stopIfTrue="1" operator="containsText" text="dsoy jktdh; fo|ky;ksa esa iz;ksx gsrq fu%'kqYd">
      <formula>NOT(ISERROR(SEARCH("dsoy jktdh; fo|ky;ksa esa iz;ksx gsrq fu%'kqYd",B1245)))</formula>
    </cfRule>
    <cfRule type="containsText" dxfId="397" priority="376" stopIfTrue="1" operator="containsText" text="f'k{kk foHkkx jktLFkku">
      <formula>NOT(ISERROR(SEARCH("f'k{kk foHkkx jktLFkku",B1245)))</formula>
    </cfRule>
    <cfRule type="containsText" dxfId="396" priority="377" stopIfTrue="1" operator="containsText" text="iw.kkZad">
      <formula>NOT(ISERROR(SEARCH("iw.kkZad",B1245)))</formula>
    </cfRule>
  </conditionalFormatting>
  <conditionalFormatting sqref="B1245:C1245">
    <cfRule type="cellIs" dxfId="395" priority="378" stopIfTrue="1" operator="equal">
      <formula>0</formula>
    </cfRule>
  </conditionalFormatting>
  <conditionalFormatting sqref="B1277:C1277">
    <cfRule type="containsText" dxfId="394" priority="367" stopIfTrue="1" operator="containsText" text="dsoy jktdh; fo|ky;ksa esa iz;ksx gsrq fu%'kqYd">
      <formula>NOT(ISERROR(SEARCH("dsoy jktdh; fo|ky;ksa esa iz;ksx gsrq fu%'kqYd",B1277)))</formula>
    </cfRule>
    <cfRule type="containsText" dxfId="393" priority="368" stopIfTrue="1" operator="containsText" text="dsoy jktdh; fo|ky;ksa esa iz;ksx gsrq fu%'kqYd">
      <formula>NOT(ISERROR(SEARCH("dsoy jktdh; fo|ky;ksa esa iz;ksx gsrq fu%'kqYd",B1277)))</formula>
    </cfRule>
    <cfRule type="containsText" dxfId="392" priority="369" stopIfTrue="1" operator="containsText" text="dsoy jktdh; fo|ky;ksa esa iz;ksx gsrq fu%'kqYd">
      <formula>NOT(ISERROR(SEARCH("dsoy jktdh; fo|ky;ksa esa iz;ksx gsrq fu%'kqYd",B1277)))</formula>
    </cfRule>
    <cfRule type="containsText" dxfId="391" priority="370" stopIfTrue="1" operator="containsText" text="f'k{kk foHkkx jktLFkku">
      <formula>NOT(ISERROR(SEARCH("f'k{kk foHkkx jktLFkku",B1277)))</formula>
    </cfRule>
    <cfRule type="containsText" dxfId="390" priority="371" stopIfTrue="1" operator="containsText" text="iw.kkZad">
      <formula>NOT(ISERROR(SEARCH("iw.kkZad",B1277)))</formula>
    </cfRule>
  </conditionalFormatting>
  <conditionalFormatting sqref="B1277:C1277">
    <cfRule type="cellIs" dxfId="389" priority="372" stopIfTrue="1" operator="equal">
      <formula>0</formula>
    </cfRule>
  </conditionalFormatting>
  <conditionalFormatting sqref="B1309:C1309">
    <cfRule type="containsText" dxfId="388" priority="355" stopIfTrue="1" operator="containsText" text="dsoy jktdh; fo|ky;ksa esa iz;ksx gsrq fu%'kqYd">
      <formula>NOT(ISERROR(SEARCH("dsoy jktdh; fo|ky;ksa esa iz;ksx gsrq fu%'kqYd",B1309)))</formula>
    </cfRule>
    <cfRule type="containsText" dxfId="387" priority="356" stopIfTrue="1" operator="containsText" text="dsoy jktdh; fo|ky;ksa esa iz;ksx gsrq fu%'kqYd">
      <formula>NOT(ISERROR(SEARCH("dsoy jktdh; fo|ky;ksa esa iz;ksx gsrq fu%'kqYd",B1309)))</formula>
    </cfRule>
    <cfRule type="containsText" dxfId="386" priority="357" stopIfTrue="1" operator="containsText" text="dsoy jktdh; fo|ky;ksa esa iz;ksx gsrq fu%'kqYd">
      <formula>NOT(ISERROR(SEARCH("dsoy jktdh; fo|ky;ksa esa iz;ksx gsrq fu%'kqYd",B1309)))</formula>
    </cfRule>
    <cfRule type="containsText" dxfId="385" priority="358" stopIfTrue="1" operator="containsText" text="f'k{kk foHkkx jktLFkku">
      <formula>NOT(ISERROR(SEARCH("f'k{kk foHkkx jktLFkku",B1309)))</formula>
    </cfRule>
    <cfRule type="containsText" dxfId="384" priority="359" stopIfTrue="1" operator="containsText" text="iw.kkZad">
      <formula>NOT(ISERROR(SEARCH("iw.kkZad",B1309)))</formula>
    </cfRule>
  </conditionalFormatting>
  <conditionalFormatting sqref="B1309:C1309">
    <cfRule type="cellIs" dxfId="383" priority="360" stopIfTrue="1" operator="equal">
      <formula>0</formula>
    </cfRule>
  </conditionalFormatting>
  <conditionalFormatting sqref="B1341:C1341">
    <cfRule type="containsText" dxfId="382" priority="349" stopIfTrue="1" operator="containsText" text="dsoy jktdh; fo|ky;ksa esa iz;ksx gsrq fu%'kqYd">
      <formula>NOT(ISERROR(SEARCH("dsoy jktdh; fo|ky;ksa esa iz;ksx gsrq fu%'kqYd",B1341)))</formula>
    </cfRule>
    <cfRule type="containsText" dxfId="381" priority="350" stopIfTrue="1" operator="containsText" text="dsoy jktdh; fo|ky;ksa esa iz;ksx gsrq fu%'kqYd">
      <formula>NOT(ISERROR(SEARCH("dsoy jktdh; fo|ky;ksa esa iz;ksx gsrq fu%'kqYd",B1341)))</formula>
    </cfRule>
    <cfRule type="containsText" dxfId="380" priority="351" stopIfTrue="1" operator="containsText" text="dsoy jktdh; fo|ky;ksa esa iz;ksx gsrq fu%'kqYd">
      <formula>NOT(ISERROR(SEARCH("dsoy jktdh; fo|ky;ksa esa iz;ksx gsrq fu%'kqYd",B1341)))</formula>
    </cfRule>
    <cfRule type="containsText" dxfId="379" priority="352" stopIfTrue="1" operator="containsText" text="f'k{kk foHkkx jktLFkku">
      <formula>NOT(ISERROR(SEARCH("f'k{kk foHkkx jktLFkku",B1341)))</formula>
    </cfRule>
    <cfRule type="containsText" dxfId="378" priority="353" stopIfTrue="1" operator="containsText" text="iw.kkZad">
      <formula>NOT(ISERROR(SEARCH("iw.kkZad",B1341)))</formula>
    </cfRule>
  </conditionalFormatting>
  <conditionalFormatting sqref="B1341:C1341">
    <cfRule type="cellIs" dxfId="377" priority="354" stopIfTrue="1" operator="equal">
      <formula>0</formula>
    </cfRule>
  </conditionalFormatting>
  <conditionalFormatting sqref="B1373:C1373">
    <cfRule type="containsText" dxfId="376" priority="343" stopIfTrue="1" operator="containsText" text="dsoy jktdh; fo|ky;ksa esa iz;ksx gsrq fu%'kqYd">
      <formula>NOT(ISERROR(SEARCH("dsoy jktdh; fo|ky;ksa esa iz;ksx gsrq fu%'kqYd",B1373)))</formula>
    </cfRule>
    <cfRule type="containsText" dxfId="375" priority="344" stopIfTrue="1" operator="containsText" text="dsoy jktdh; fo|ky;ksa esa iz;ksx gsrq fu%'kqYd">
      <formula>NOT(ISERROR(SEARCH("dsoy jktdh; fo|ky;ksa esa iz;ksx gsrq fu%'kqYd",B1373)))</formula>
    </cfRule>
    <cfRule type="containsText" dxfId="374" priority="345" stopIfTrue="1" operator="containsText" text="dsoy jktdh; fo|ky;ksa esa iz;ksx gsrq fu%'kqYd">
      <formula>NOT(ISERROR(SEARCH("dsoy jktdh; fo|ky;ksa esa iz;ksx gsrq fu%'kqYd",B1373)))</formula>
    </cfRule>
    <cfRule type="containsText" dxfId="373" priority="346" stopIfTrue="1" operator="containsText" text="f'k{kk foHkkx jktLFkku">
      <formula>NOT(ISERROR(SEARCH("f'k{kk foHkkx jktLFkku",B1373)))</formula>
    </cfRule>
    <cfRule type="containsText" dxfId="372" priority="347" stopIfTrue="1" operator="containsText" text="iw.kkZad">
      <formula>NOT(ISERROR(SEARCH("iw.kkZad",B1373)))</formula>
    </cfRule>
  </conditionalFormatting>
  <conditionalFormatting sqref="B1373:C1373">
    <cfRule type="cellIs" dxfId="371" priority="348" stopIfTrue="1" operator="equal">
      <formula>0</formula>
    </cfRule>
  </conditionalFormatting>
  <conditionalFormatting sqref="B1405:C1405">
    <cfRule type="containsText" dxfId="370" priority="337" stopIfTrue="1" operator="containsText" text="dsoy jktdh; fo|ky;ksa esa iz;ksx gsrq fu%'kqYd">
      <formula>NOT(ISERROR(SEARCH("dsoy jktdh; fo|ky;ksa esa iz;ksx gsrq fu%'kqYd",B1405)))</formula>
    </cfRule>
    <cfRule type="containsText" dxfId="369" priority="338" stopIfTrue="1" operator="containsText" text="dsoy jktdh; fo|ky;ksa esa iz;ksx gsrq fu%'kqYd">
      <formula>NOT(ISERROR(SEARCH("dsoy jktdh; fo|ky;ksa esa iz;ksx gsrq fu%'kqYd",B1405)))</formula>
    </cfRule>
    <cfRule type="containsText" dxfId="368" priority="339" stopIfTrue="1" operator="containsText" text="dsoy jktdh; fo|ky;ksa esa iz;ksx gsrq fu%'kqYd">
      <formula>NOT(ISERROR(SEARCH("dsoy jktdh; fo|ky;ksa esa iz;ksx gsrq fu%'kqYd",B1405)))</formula>
    </cfRule>
    <cfRule type="containsText" dxfId="367" priority="340" stopIfTrue="1" operator="containsText" text="f'k{kk foHkkx jktLFkku">
      <formula>NOT(ISERROR(SEARCH("f'k{kk foHkkx jktLFkku",B1405)))</formula>
    </cfRule>
    <cfRule type="containsText" dxfId="366" priority="341" stopIfTrue="1" operator="containsText" text="iw.kkZad">
      <formula>NOT(ISERROR(SEARCH("iw.kkZad",B1405)))</formula>
    </cfRule>
  </conditionalFormatting>
  <conditionalFormatting sqref="B1405:C1405">
    <cfRule type="cellIs" dxfId="365" priority="342" stopIfTrue="1" operator="equal">
      <formula>0</formula>
    </cfRule>
  </conditionalFormatting>
  <conditionalFormatting sqref="B1437:C1437">
    <cfRule type="containsText" dxfId="364" priority="331" stopIfTrue="1" operator="containsText" text="dsoy jktdh; fo|ky;ksa esa iz;ksx gsrq fu%'kqYd">
      <formula>NOT(ISERROR(SEARCH("dsoy jktdh; fo|ky;ksa esa iz;ksx gsrq fu%'kqYd",B1437)))</formula>
    </cfRule>
    <cfRule type="containsText" dxfId="363" priority="332" stopIfTrue="1" operator="containsText" text="dsoy jktdh; fo|ky;ksa esa iz;ksx gsrq fu%'kqYd">
      <formula>NOT(ISERROR(SEARCH("dsoy jktdh; fo|ky;ksa esa iz;ksx gsrq fu%'kqYd",B1437)))</formula>
    </cfRule>
    <cfRule type="containsText" dxfId="362" priority="333" stopIfTrue="1" operator="containsText" text="dsoy jktdh; fo|ky;ksa esa iz;ksx gsrq fu%'kqYd">
      <formula>NOT(ISERROR(SEARCH("dsoy jktdh; fo|ky;ksa esa iz;ksx gsrq fu%'kqYd",B1437)))</formula>
    </cfRule>
    <cfRule type="containsText" dxfId="361" priority="334" stopIfTrue="1" operator="containsText" text="f'k{kk foHkkx jktLFkku">
      <formula>NOT(ISERROR(SEARCH("f'k{kk foHkkx jktLFkku",B1437)))</formula>
    </cfRule>
    <cfRule type="containsText" dxfId="360" priority="335" stopIfTrue="1" operator="containsText" text="iw.kkZad">
      <formula>NOT(ISERROR(SEARCH("iw.kkZad",B1437)))</formula>
    </cfRule>
  </conditionalFormatting>
  <conditionalFormatting sqref="B1437:C1437">
    <cfRule type="cellIs" dxfId="359" priority="336" stopIfTrue="1" operator="equal">
      <formula>0</formula>
    </cfRule>
  </conditionalFormatting>
  <conditionalFormatting sqref="B1469:C1469">
    <cfRule type="containsText" dxfId="358" priority="325" stopIfTrue="1" operator="containsText" text="dsoy jktdh; fo|ky;ksa esa iz;ksx gsrq fu%'kqYd">
      <formula>NOT(ISERROR(SEARCH("dsoy jktdh; fo|ky;ksa esa iz;ksx gsrq fu%'kqYd",B1469)))</formula>
    </cfRule>
    <cfRule type="containsText" dxfId="357" priority="326" stopIfTrue="1" operator="containsText" text="dsoy jktdh; fo|ky;ksa esa iz;ksx gsrq fu%'kqYd">
      <formula>NOT(ISERROR(SEARCH("dsoy jktdh; fo|ky;ksa esa iz;ksx gsrq fu%'kqYd",B1469)))</formula>
    </cfRule>
    <cfRule type="containsText" dxfId="356" priority="327" stopIfTrue="1" operator="containsText" text="dsoy jktdh; fo|ky;ksa esa iz;ksx gsrq fu%'kqYd">
      <formula>NOT(ISERROR(SEARCH("dsoy jktdh; fo|ky;ksa esa iz;ksx gsrq fu%'kqYd",B1469)))</formula>
    </cfRule>
    <cfRule type="containsText" dxfId="355" priority="328" stopIfTrue="1" operator="containsText" text="f'k{kk foHkkx jktLFkku">
      <formula>NOT(ISERROR(SEARCH("f'k{kk foHkkx jktLFkku",B1469)))</formula>
    </cfRule>
    <cfRule type="containsText" dxfId="354" priority="329" stopIfTrue="1" operator="containsText" text="iw.kkZad">
      <formula>NOT(ISERROR(SEARCH("iw.kkZad",B1469)))</formula>
    </cfRule>
  </conditionalFormatting>
  <conditionalFormatting sqref="B1469:C1469">
    <cfRule type="cellIs" dxfId="353" priority="330" stopIfTrue="1" operator="equal">
      <formula>0</formula>
    </cfRule>
  </conditionalFormatting>
  <conditionalFormatting sqref="B1501:C1501">
    <cfRule type="containsText" dxfId="352" priority="319" stopIfTrue="1" operator="containsText" text="dsoy jktdh; fo|ky;ksa esa iz;ksx gsrq fu%'kqYd">
      <formula>NOT(ISERROR(SEARCH("dsoy jktdh; fo|ky;ksa esa iz;ksx gsrq fu%'kqYd",B1501)))</formula>
    </cfRule>
    <cfRule type="containsText" dxfId="351" priority="320" stopIfTrue="1" operator="containsText" text="dsoy jktdh; fo|ky;ksa esa iz;ksx gsrq fu%'kqYd">
      <formula>NOT(ISERROR(SEARCH("dsoy jktdh; fo|ky;ksa esa iz;ksx gsrq fu%'kqYd",B1501)))</formula>
    </cfRule>
    <cfRule type="containsText" dxfId="350" priority="321" stopIfTrue="1" operator="containsText" text="dsoy jktdh; fo|ky;ksa esa iz;ksx gsrq fu%'kqYd">
      <formula>NOT(ISERROR(SEARCH("dsoy jktdh; fo|ky;ksa esa iz;ksx gsrq fu%'kqYd",B1501)))</formula>
    </cfRule>
    <cfRule type="containsText" dxfId="349" priority="322" stopIfTrue="1" operator="containsText" text="f'k{kk foHkkx jktLFkku">
      <formula>NOT(ISERROR(SEARCH("f'k{kk foHkkx jktLFkku",B1501)))</formula>
    </cfRule>
    <cfRule type="containsText" dxfId="348" priority="323" stopIfTrue="1" operator="containsText" text="iw.kkZad">
      <formula>NOT(ISERROR(SEARCH("iw.kkZad",B1501)))</formula>
    </cfRule>
  </conditionalFormatting>
  <conditionalFormatting sqref="B1501:C1501">
    <cfRule type="cellIs" dxfId="347" priority="324" stopIfTrue="1" operator="equal">
      <formula>0</formula>
    </cfRule>
  </conditionalFormatting>
  <conditionalFormatting sqref="B1533:C1533">
    <cfRule type="containsText" dxfId="346" priority="313" stopIfTrue="1" operator="containsText" text="dsoy jktdh; fo|ky;ksa esa iz;ksx gsrq fu%'kqYd">
      <formula>NOT(ISERROR(SEARCH("dsoy jktdh; fo|ky;ksa esa iz;ksx gsrq fu%'kqYd",B1533)))</formula>
    </cfRule>
    <cfRule type="containsText" dxfId="345" priority="314" stopIfTrue="1" operator="containsText" text="dsoy jktdh; fo|ky;ksa esa iz;ksx gsrq fu%'kqYd">
      <formula>NOT(ISERROR(SEARCH("dsoy jktdh; fo|ky;ksa esa iz;ksx gsrq fu%'kqYd",B1533)))</formula>
    </cfRule>
    <cfRule type="containsText" dxfId="344" priority="315" stopIfTrue="1" operator="containsText" text="dsoy jktdh; fo|ky;ksa esa iz;ksx gsrq fu%'kqYd">
      <formula>NOT(ISERROR(SEARCH("dsoy jktdh; fo|ky;ksa esa iz;ksx gsrq fu%'kqYd",B1533)))</formula>
    </cfRule>
    <cfRule type="containsText" dxfId="343" priority="316" stopIfTrue="1" operator="containsText" text="f'k{kk foHkkx jktLFkku">
      <formula>NOT(ISERROR(SEARCH("f'k{kk foHkkx jktLFkku",B1533)))</formula>
    </cfRule>
    <cfRule type="containsText" dxfId="342" priority="317" stopIfTrue="1" operator="containsText" text="iw.kkZad">
      <formula>NOT(ISERROR(SEARCH("iw.kkZad",B1533)))</formula>
    </cfRule>
  </conditionalFormatting>
  <conditionalFormatting sqref="B1533:C1533">
    <cfRule type="cellIs" dxfId="341" priority="318" stopIfTrue="1" operator="equal">
      <formula>0</formula>
    </cfRule>
  </conditionalFormatting>
  <conditionalFormatting sqref="B1565:C1565">
    <cfRule type="containsText" dxfId="340" priority="307" stopIfTrue="1" operator="containsText" text="dsoy jktdh; fo|ky;ksa esa iz;ksx gsrq fu%'kqYd">
      <formula>NOT(ISERROR(SEARCH("dsoy jktdh; fo|ky;ksa esa iz;ksx gsrq fu%'kqYd",B1565)))</formula>
    </cfRule>
    <cfRule type="containsText" dxfId="339" priority="308" stopIfTrue="1" operator="containsText" text="dsoy jktdh; fo|ky;ksa esa iz;ksx gsrq fu%'kqYd">
      <formula>NOT(ISERROR(SEARCH("dsoy jktdh; fo|ky;ksa esa iz;ksx gsrq fu%'kqYd",B1565)))</formula>
    </cfRule>
    <cfRule type="containsText" dxfId="338" priority="309" stopIfTrue="1" operator="containsText" text="dsoy jktdh; fo|ky;ksa esa iz;ksx gsrq fu%'kqYd">
      <formula>NOT(ISERROR(SEARCH("dsoy jktdh; fo|ky;ksa esa iz;ksx gsrq fu%'kqYd",B1565)))</formula>
    </cfRule>
    <cfRule type="containsText" dxfId="337" priority="310" stopIfTrue="1" operator="containsText" text="f'k{kk foHkkx jktLFkku">
      <formula>NOT(ISERROR(SEARCH("f'k{kk foHkkx jktLFkku",B1565)))</formula>
    </cfRule>
    <cfRule type="containsText" dxfId="336" priority="311" stopIfTrue="1" operator="containsText" text="iw.kkZad">
      <formula>NOT(ISERROR(SEARCH("iw.kkZad",B1565)))</formula>
    </cfRule>
  </conditionalFormatting>
  <conditionalFormatting sqref="B1565:C1565">
    <cfRule type="cellIs" dxfId="335" priority="312" stopIfTrue="1" operator="equal">
      <formula>0</formula>
    </cfRule>
  </conditionalFormatting>
  <conditionalFormatting sqref="B1597:C1597">
    <cfRule type="containsText" dxfId="334" priority="301" stopIfTrue="1" operator="containsText" text="dsoy jktdh; fo|ky;ksa esa iz;ksx gsrq fu%'kqYd">
      <formula>NOT(ISERROR(SEARCH("dsoy jktdh; fo|ky;ksa esa iz;ksx gsrq fu%'kqYd",B1597)))</formula>
    </cfRule>
    <cfRule type="containsText" dxfId="333" priority="302" stopIfTrue="1" operator="containsText" text="dsoy jktdh; fo|ky;ksa esa iz;ksx gsrq fu%'kqYd">
      <formula>NOT(ISERROR(SEARCH("dsoy jktdh; fo|ky;ksa esa iz;ksx gsrq fu%'kqYd",B1597)))</formula>
    </cfRule>
    <cfRule type="containsText" dxfId="332" priority="303" stopIfTrue="1" operator="containsText" text="dsoy jktdh; fo|ky;ksa esa iz;ksx gsrq fu%'kqYd">
      <formula>NOT(ISERROR(SEARCH("dsoy jktdh; fo|ky;ksa esa iz;ksx gsrq fu%'kqYd",B1597)))</formula>
    </cfRule>
    <cfRule type="containsText" dxfId="331" priority="304" stopIfTrue="1" operator="containsText" text="f'k{kk foHkkx jktLFkku">
      <formula>NOT(ISERROR(SEARCH("f'k{kk foHkkx jktLFkku",B1597)))</formula>
    </cfRule>
    <cfRule type="containsText" dxfId="330" priority="305" stopIfTrue="1" operator="containsText" text="iw.kkZad">
      <formula>NOT(ISERROR(SEARCH("iw.kkZad",B1597)))</formula>
    </cfRule>
  </conditionalFormatting>
  <conditionalFormatting sqref="B1597:C1597">
    <cfRule type="cellIs" dxfId="329" priority="306" stopIfTrue="1" operator="equal">
      <formula>0</formula>
    </cfRule>
  </conditionalFormatting>
  <conditionalFormatting sqref="B1629:C1629">
    <cfRule type="containsText" dxfId="328" priority="295" stopIfTrue="1" operator="containsText" text="dsoy jktdh; fo|ky;ksa esa iz;ksx gsrq fu%'kqYd">
      <formula>NOT(ISERROR(SEARCH("dsoy jktdh; fo|ky;ksa esa iz;ksx gsrq fu%'kqYd",B1629)))</formula>
    </cfRule>
    <cfRule type="containsText" dxfId="327" priority="296" stopIfTrue="1" operator="containsText" text="dsoy jktdh; fo|ky;ksa esa iz;ksx gsrq fu%'kqYd">
      <formula>NOT(ISERROR(SEARCH("dsoy jktdh; fo|ky;ksa esa iz;ksx gsrq fu%'kqYd",B1629)))</formula>
    </cfRule>
    <cfRule type="containsText" dxfId="326" priority="297" stopIfTrue="1" operator="containsText" text="dsoy jktdh; fo|ky;ksa esa iz;ksx gsrq fu%'kqYd">
      <formula>NOT(ISERROR(SEARCH("dsoy jktdh; fo|ky;ksa esa iz;ksx gsrq fu%'kqYd",B1629)))</formula>
    </cfRule>
    <cfRule type="containsText" dxfId="325" priority="298" stopIfTrue="1" operator="containsText" text="f'k{kk foHkkx jktLFkku">
      <formula>NOT(ISERROR(SEARCH("f'k{kk foHkkx jktLFkku",B1629)))</formula>
    </cfRule>
    <cfRule type="containsText" dxfId="324" priority="299" stopIfTrue="1" operator="containsText" text="iw.kkZad">
      <formula>NOT(ISERROR(SEARCH("iw.kkZad",B1629)))</formula>
    </cfRule>
  </conditionalFormatting>
  <conditionalFormatting sqref="B1629:C1629">
    <cfRule type="cellIs" dxfId="323" priority="300" stopIfTrue="1" operator="equal">
      <formula>0</formula>
    </cfRule>
  </conditionalFormatting>
  <conditionalFormatting sqref="B1661:C1661">
    <cfRule type="containsText" dxfId="322" priority="289" stopIfTrue="1" operator="containsText" text="dsoy jktdh; fo|ky;ksa esa iz;ksx gsrq fu%'kqYd">
      <formula>NOT(ISERROR(SEARCH("dsoy jktdh; fo|ky;ksa esa iz;ksx gsrq fu%'kqYd",B1661)))</formula>
    </cfRule>
    <cfRule type="containsText" dxfId="321" priority="290" stopIfTrue="1" operator="containsText" text="dsoy jktdh; fo|ky;ksa esa iz;ksx gsrq fu%'kqYd">
      <formula>NOT(ISERROR(SEARCH("dsoy jktdh; fo|ky;ksa esa iz;ksx gsrq fu%'kqYd",B1661)))</formula>
    </cfRule>
    <cfRule type="containsText" dxfId="320" priority="291" stopIfTrue="1" operator="containsText" text="dsoy jktdh; fo|ky;ksa esa iz;ksx gsrq fu%'kqYd">
      <formula>NOT(ISERROR(SEARCH("dsoy jktdh; fo|ky;ksa esa iz;ksx gsrq fu%'kqYd",B1661)))</formula>
    </cfRule>
    <cfRule type="containsText" dxfId="319" priority="292" stopIfTrue="1" operator="containsText" text="f'k{kk foHkkx jktLFkku">
      <formula>NOT(ISERROR(SEARCH("f'k{kk foHkkx jktLFkku",B1661)))</formula>
    </cfRule>
    <cfRule type="containsText" dxfId="318" priority="293" stopIfTrue="1" operator="containsText" text="iw.kkZad">
      <formula>NOT(ISERROR(SEARCH("iw.kkZad",B1661)))</formula>
    </cfRule>
  </conditionalFormatting>
  <conditionalFormatting sqref="B1661:C1661">
    <cfRule type="cellIs" dxfId="317" priority="294" stopIfTrue="1" operator="equal">
      <formula>0</formula>
    </cfRule>
  </conditionalFormatting>
  <conditionalFormatting sqref="B1693:C1693">
    <cfRule type="containsText" dxfId="316" priority="283" stopIfTrue="1" operator="containsText" text="dsoy jktdh; fo|ky;ksa esa iz;ksx gsrq fu%'kqYd">
      <formula>NOT(ISERROR(SEARCH("dsoy jktdh; fo|ky;ksa esa iz;ksx gsrq fu%'kqYd",B1693)))</formula>
    </cfRule>
    <cfRule type="containsText" dxfId="315" priority="284" stopIfTrue="1" operator="containsText" text="dsoy jktdh; fo|ky;ksa esa iz;ksx gsrq fu%'kqYd">
      <formula>NOT(ISERROR(SEARCH("dsoy jktdh; fo|ky;ksa esa iz;ksx gsrq fu%'kqYd",B1693)))</formula>
    </cfRule>
    <cfRule type="containsText" dxfId="314" priority="285" stopIfTrue="1" operator="containsText" text="dsoy jktdh; fo|ky;ksa esa iz;ksx gsrq fu%'kqYd">
      <formula>NOT(ISERROR(SEARCH("dsoy jktdh; fo|ky;ksa esa iz;ksx gsrq fu%'kqYd",B1693)))</formula>
    </cfRule>
    <cfRule type="containsText" dxfId="313" priority="286" stopIfTrue="1" operator="containsText" text="f'k{kk foHkkx jktLFkku">
      <formula>NOT(ISERROR(SEARCH("f'k{kk foHkkx jktLFkku",B1693)))</formula>
    </cfRule>
    <cfRule type="containsText" dxfId="312" priority="287" stopIfTrue="1" operator="containsText" text="iw.kkZad">
      <formula>NOT(ISERROR(SEARCH("iw.kkZad",B1693)))</formula>
    </cfRule>
  </conditionalFormatting>
  <conditionalFormatting sqref="B1693:C1693">
    <cfRule type="cellIs" dxfId="311" priority="288" stopIfTrue="1" operator="equal">
      <formula>0</formula>
    </cfRule>
  </conditionalFormatting>
  <conditionalFormatting sqref="B1725:C1725">
    <cfRule type="containsText" dxfId="310" priority="277" stopIfTrue="1" operator="containsText" text="dsoy jktdh; fo|ky;ksa esa iz;ksx gsrq fu%'kqYd">
      <formula>NOT(ISERROR(SEARCH("dsoy jktdh; fo|ky;ksa esa iz;ksx gsrq fu%'kqYd",B1725)))</formula>
    </cfRule>
    <cfRule type="containsText" dxfId="309" priority="278" stopIfTrue="1" operator="containsText" text="dsoy jktdh; fo|ky;ksa esa iz;ksx gsrq fu%'kqYd">
      <formula>NOT(ISERROR(SEARCH("dsoy jktdh; fo|ky;ksa esa iz;ksx gsrq fu%'kqYd",B1725)))</formula>
    </cfRule>
    <cfRule type="containsText" dxfId="308" priority="279" stopIfTrue="1" operator="containsText" text="dsoy jktdh; fo|ky;ksa esa iz;ksx gsrq fu%'kqYd">
      <formula>NOT(ISERROR(SEARCH("dsoy jktdh; fo|ky;ksa esa iz;ksx gsrq fu%'kqYd",B1725)))</formula>
    </cfRule>
    <cfRule type="containsText" dxfId="307" priority="280" stopIfTrue="1" operator="containsText" text="f'k{kk foHkkx jktLFkku">
      <formula>NOT(ISERROR(SEARCH("f'k{kk foHkkx jktLFkku",B1725)))</formula>
    </cfRule>
    <cfRule type="containsText" dxfId="306" priority="281" stopIfTrue="1" operator="containsText" text="iw.kkZad">
      <formula>NOT(ISERROR(SEARCH("iw.kkZad",B1725)))</formula>
    </cfRule>
  </conditionalFormatting>
  <conditionalFormatting sqref="B1725:C1725">
    <cfRule type="cellIs" dxfId="305" priority="282" stopIfTrue="1" operator="equal">
      <formula>0</formula>
    </cfRule>
  </conditionalFormatting>
  <conditionalFormatting sqref="B1757:C1757">
    <cfRule type="containsText" dxfId="304" priority="271" stopIfTrue="1" operator="containsText" text="dsoy jktdh; fo|ky;ksa esa iz;ksx gsrq fu%'kqYd">
      <formula>NOT(ISERROR(SEARCH("dsoy jktdh; fo|ky;ksa esa iz;ksx gsrq fu%'kqYd",B1757)))</formula>
    </cfRule>
    <cfRule type="containsText" dxfId="303" priority="272" stopIfTrue="1" operator="containsText" text="dsoy jktdh; fo|ky;ksa esa iz;ksx gsrq fu%'kqYd">
      <formula>NOT(ISERROR(SEARCH("dsoy jktdh; fo|ky;ksa esa iz;ksx gsrq fu%'kqYd",B1757)))</formula>
    </cfRule>
    <cfRule type="containsText" dxfId="302" priority="273" stopIfTrue="1" operator="containsText" text="dsoy jktdh; fo|ky;ksa esa iz;ksx gsrq fu%'kqYd">
      <formula>NOT(ISERROR(SEARCH("dsoy jktdh; fo|ky;ksa esa iz;ksx gsrq fu%'kqYd",B1757)))</formula>
    </cfRule>
    <cfRule type="containsText" dxfId="301" priority="274" stopIfTrue="1" operator="containsText" text="f'k{kk foHkkx jktLFkku">
      <formula>NOT(ISERROR(SEARCH("f'k{kk foHkkx jktLFkku",B1757)))</formula>
    </cfRule>
    <cfRule type="containsText" dxfId="300" priority="275" stopIfTrue="1" operator="containsText" text="iw.kkZad">
      <formula>NOT(ISERROR(SEARCH("iw.kkZad",B1757)))</formula>
    </cfRule>
  </conditionalFormatting>
  <conditionalFormatting sqref="B1757:C1757">
    <cfRule type="cellIs" dxfId="299" priority="276" stopIfTrue="1" operator="equal">
      <formula>0</formula>
    </cfRule>
  </conditionalFormatting>
  <conditionalFormatting sqref="B1789:C1789">
    <cfRule type="containsText" dxfId="298" priority="265" stopIfTrue="1" operator="containsText" text="dsoy jktdh; fo|ky;ksa esa iz;ksx gsrq fu%'kqYd">
      <formula>NOT(ISERROR(SEARCH("dsoy jktdh; fo|ky;ksa esa iz;ksx gsrq fu%'kqYd",B1789)))</formula>
    </cfRule>
    <cfRule type="containsText" dxfId="297" priority="266" stopIfTrue="1" operator="containsText" text="dsoy jktdh; fo|ky;ksa esa iz;ksx gsrq fu%'kqYd">
      <formula>NOT(ISERROR(SEARCH("dsoy jktdh; fo|ky;ksa esa iz;ksx gsrq fu%'kqYd",B1789)))</formula>
    </cfRule>
    <cfRule type="containsText" dxfId="296" priority="267" stopIfTrue="1" operator="containsText" text="dsoy jktdh; fo|ky;ksa esa iz;ksx gsrq fu%'kqYd">
      <formula>NOT(ISERROR(SEARCH("dsoy jktdh; fo|ky;ksa esa iz;ksx gsrq fu%'kqYd",B1789)))</formula>
    </cfRule>
    <cfRule type="containsText" dxfId="295" priority="268" stopIfTrue="1" operator="containsText" text="f'k{kk foHkkx jktLFkku">
      <formula>NOT(ISERROR(SEARCH("f'k{kk foHkkx jktLFkku",B1789)))</formula>
    </cfRule>
    <cfRule type="containsText" dxfId="294" priority="269" stopIfTrue="1" operator="containsText" text="iw.kkZad">
      <formula>NOT(ISERROR(SEARCH("iw.kkZad",B1789)))</formula>
    </cfRule>
  </conditionalFormatting>
  <conditionalFormatting sqref="B1789:C1789">
    <cfRule type="cellIs" dxfId="293" priority="270" stopIfTrue="1" operator="equal">
      <formula>0</formula>
    </cfRule>
  </conditionalFormatting>
  <conditionalFormatting sqref="B1821:C1821">
    <cfRule type="containsText" dxfId="292" priority="259" stopIfTrue="1" operator="containsText" text="dsoy jktdh; fo|ky;ksa esa iz;ksx gsrq fu%'kqYd">
      <formula>NOT(ISERROR(SEARCH("dsoy jktdh; fo|ky;ksa esa iz;ksx gsrq fu%'kqYd",B1821)))</formula>
    </cfRule>
    <cfRule type="containsText" dxfId="291" priority="260" stopIfTrue="1" operator="containsText" text="dsoy jktdh; fo|ky;ksa esa iz;ksx gsrq fu%'kqYd">
      <formula>NOT(ISERROR(SEARCH("dsoy jktdh; fo|ky;ksa esa iz;ksx gsrq fu%'kqYd",B1821)))</formula>
    </cfRule>
    <cfRule type="containsText" dxfId="290" priority="261" stopIfTrue="1" operator="containsText" text="dsoy jktdh; fo|ky;ksa esa iz;ksx gsrq fu%'kqYd">
      <formula>NOT(ISERROR(SEARCH("dsoy jktdh; fo|ky;ksa esa iz;ksx gsrq fu%'kqYd",B1821)))</formula>
    </cfRule>
    <cfRule type="containsText" dxfId="289" priority="262" stopIfTrue="1" operator="containsText" text="f'k{kk foHkkx jktLFkku">
      <formula>NOT(ISERROR(SEARCH("f'k{kk foHkkx jktLFkku",B1821)))</formula>
    </cfRule>
    <cfRule type="containsText" dxfId="288" priority="263" stopIfTrue="1" operator="containsText" text="iw.kkZad">
      <formula>NOT(ISERROR(SEARCH("iw.kkZad",B1821)))</formula>
    </cfRule>
  </conditionalFormatting>
  <conditionalFormatting sqref="B1821:C1821">
    <cfRule type="cellIs" dxfId="287" priority="264" stopIfTrue="1" operator="equal">
      <formula>0</formula>
    </cfRule>
  </conditionalFormatting>
  <conditionalFormatting sqref="B1853:C1853">
    <cfRule type="containsText" dxfId="286" priority="253" stopIfTrue="1" operator="containsText" text="dsoy jktdh; fo|ky;ksa esa iz;ksx gsrq fu%'kqYd">
      <formula>NOT(ISERROR(SEARCH("dsoy jktdh; fo|ky;ksa esa iz;ksx gsrq fu%'kqYd",B1853)))</formula>
    </cfRule>
    <cfRule type="containsText" dxfId="285" priority="254" stopIfTrue="1" operator="containsText" text="dsoy jktdh; fo|ky;ksa esa iz;ksx gsrq fu%'kqYd">
      <formula>NOT(ISERROR(SEARCH("dsoy jktdh; fo|ky;ksa esa iz;ksx gsrq fu%'kqYd",B1853)))</formula>
    </cfRule>
    <cfRule type="containsText" dxfId="284" priority="255" stopIfTrue="1" operator="containsText" text="dsoy jktdh; fo|ky;ksa esa iz;ksx gsrq fu%'kqYd">
      <formula>NOT(ISERROR(SEARCH("dsoy jktdh; fo|ky;ksa esa iz;ksx gsrq fu%'kqYd",B1853)))</formula>
    </cfRule>
    <cfRule type="containsText" dxfId="283" priority="256" stopIfTrue="1" operator="containsText" text="f'k{kk foHkkx jktLFkku">
      <formula>NOT(ISERROR(SEARCH("f'k{kk foHkkx jktLFkku",B1853)))</formula>
    </cfRule>
    <cfRule type="containsText" dxfId="282" priority="257" stopIfTrue="1" operator="containsText" text="iw.kkZad">
      <formula>NOT(ISERROR(SEARCH("iw.kkZad",B1853)))</formula>
    </cfRule>
  </conditionalFormatting>
  <conditionalFormatting sqref="B1853:C1853">
    <cfRule type="cellIs" dxfId="281" priority="258" stopIfTrue="1" operator="equal">
      <formula>0</formula>
    </cfRule>
  </conditionalFormatting>
  <conditionalFormatting sqref="B1885:C1885">
    <cfRule type="containsText" dxfId="280" priority="247" stopIfTrue="1" operator="containsText" text="dsoy jktdh; fo|ky;ksa esa iz;ksx gsrq fu%'kqYd">
      <formula>NOT(ISERROR(SEARCH("dsoy jktdh; fo|ky;ksa esa iz;ksx gsrq fu%'kqYd",B1885)))</formula>
    </cfRule>
    <cfRule type="containsText" dxfId="279" priority="248" stopIfTrue="1" operator="containsText" text="dsoy jktdh; fo|ky;ksa esa iz;ksx gsrq fu%'kqYd">
      <formula>NOT(ISERROR(SEARCH("dsoy jktdh; fo|ky;ksa esa iz;ksx gsrq fu%'kqYd",B1885)))</formula>
    </cfRule>
    <cfRule type="containsText" dxfId="278" priority="249" stopIfTrue="1" operator="containsText" text="dsoy jktdh; fo|ky;ksa esa iz;ksx gsrq fu%'kqYd">
      <formula>NOT(ISERROR(SEARCH("dsoy jktdh; fo|ky;ksa esa iz;ksx gsrq fu%'kqYd",B1885)))</formula>
    </cfRule>
    <cfRule type="containsText" dxfId="277" priority="250" stopIfTrue="1" operator="containsText" text="f'k{kk foHkkx jktLFkku">
      <formula>NOT(ISERROR(SEARCH("f'k{kk foHkkx jktLFkku",B1885)))</formula>
    </cfRule>
    <cfRule type="containsText" dxfId="276" priority="251" stopIfTrue="1" operator="containsText" text="iw.kkZad">
      <formula>NOT(ISERROR(SEARCH("iw.kkZad",B1885)))</formula>
    </cfRule>
  </conditionalFormatting>
  <conditionalFormatting sqref="B1885:C1885">
    <cfRule type="cellIs" dxfId="275" priority="252" stopIfTrue="1" operator="equal">
      <formula>0</formula>
    </cfRule>
  </conditionalFormatting>
  <conditionalFormatting sqref="B1917:C1917">
    <cfRule type="containsText" dxfId="274" priority="241" stopIfTrue="1" operator="containsText" text="dsoy jktdh; fo|ky;ksa esa iz;ksx gsrq fu%'kqYd">
      <formula>NOT(ISERROR(SEARCH("dsoy jktdh; fo|ky;ksa esa iz;ksx gsrq fu%'kqYd",B1917)))</formula>
    </cfRule>
    <cfRule type="containsText" dxfId="273" priority="242" stopIfTrue="1" operator="containsText" text="dsoy jktdh; fo|ky;ksa esa iz;ksx gsrq fu%'kqYd">
      <formula>NOT(ISERROR(SEARCH("dsoy jktdh; fo|ky;ksa esa iz;ksx gsrq fu%'kqYd",B1917)))</formula>
    </cfRule>
    <cfRule type="containsText" dxfId="272" priority="243" stopIfTrue="1" operator="containsText" text="dsoy jktdh; fo|ky;ksa esa iz;ksx gsrq fu%'kqYd">
      <formula>NOT(ISERROR(SEARCH("dsoy jktdh; fo|ky;ksa esa iz;ksx gsrq fu%'kqYd",B1917)))</formula>
    </cfRule>
    <cfRule type="containsText" dxfId="271" priority="244" stopIfTrue="1" operator="containsText" text="f'k{kk foHkkx jktLFkku">
      <formula>NOT(ISERROR(SEARCH("f'k{kk foHkkx jktLFkku",B1917)))</formula>
    </cfRule>
    <cfRule type="containsText" dxfId="270" priority="245" stopIfTrue="1" operator="containsText" text="iw.kkZad">
      <formula>NOT(ISERROR(SEARCH("iw.kkZad",B1917)))</formula>
    </cfRule>
  </conditionalFormatting>
  <conditionalFormatting sqref="B1917:C1917">
    <cfRule type="cellIs" dxfId="269" priority="246" stopIfTrue="1" operator="equal">
      <formula>0</formula>
    </cfRule>
  </conditionalFormatting>
  <conditionalFormatting sqref="B1949:C1949">
    <cfRule type="containsText" dxfId="268" priority="235" stopIfTrue="1" operator="containsText" text="dsoy jktdh; fo|ky;ksa esa iz;ksx gsrq fu%'kqYd">
      <formula>NOT(ISERROR(SEARCH("dsoy jktdh; fo|ky;ksa esa iz;ksx gsrq fu%'kqYd",B1949)))</formula>
    </cfRule>
    <cfRule type="containsText" dxfId="267" priority="236" stopIfTrue="1" operator="containsText" text="dsoy jktdh; fo|ky;ksa esa iz;ksx gsrq fu%'kqYd">
      <formula>NOT(ISERROR(SEARCH("dsoy jktdh; fo|ky;ksa esa iz;ksx gsrq fu%'kqYd",B1949)))</formula>
    </cfRule>
    <cfRule type="containsText" dxfId="266" priority="237" stopIfTrue="1" operator="containsText" text="dsoy jktdh; fo|ky;ksa esa iz;ksx gsrq fu%'kqYd">
      <formula>NOT(ISERROR(SEARCH("dsoy jktdh; fo|ky;ksa esa iz;ksx gsrq fu%'kqYd",B1949)))</formula>
    </cfRule>
    <cfRule type="containsText" dxfId="265" priority="238" stopIfTrue="1" operator="containsText" text="f'k{kk foHkkx jktLFkku">
      <formula>NOT(ISERROR(SEARCH("f'k{kk foHkkx jktLFkku",B1949)))</formula>
    </cfRule>
    <cfRule type="containsText" dxfId="264" priority="239" stopIfTrue="1" operator="containsText" text="iw.kkZad">
      <formula>NOT(ISERROR(SEARCH("iw.kkZad",B1949)))</formula>
    </cfRule>
  </conditionalFormatting>
  <conditionalFormatting sqref="B1949:C1949">
    <cfRule type="cellIs" dxfId="263" priority="240" stopIfTrue="1" operator="equal">
      <formula>0</formula>
    </cfRule>
  </conditionalFormatting>
  <conditionalFormatting sqref="B1981:C1981">
    <cfRule type="containsText" dxfId="262" priority="229" stopIfTrue="1" operator="containsText" text="dsoy jktdh; fo|ky;ksa esa iz;ksx gsrq fu%'kqYd">
      <formula>NOT(ISERROR(SEARCH("dsoy jktdh; fo|ky;ksa esa iz;ksx gsrq fu%'kqYd",B1981)))</formula>
    </cfRule>
    <cfRule type="containsText" dxfId="261" priority="230" stopIfTrue="1" operator="containsText" text="dsoy jktdh; fo|ky;ksa esa iz;ksx gsrq fu%'kqYd">
      <formula>NOT(ISERROR(SEARCH("dsoy jktdh; fo|ky;ksa esa iz;ksx gsrq fu%'kqYd",B1981)))</formula>
    </cfRule>
    <cfRule type="containsText" dxfId="260" priority="231" stopIfTrue="1" operator="containsText" text="dsoy jktdh; fo|ky;ksa esa iz;ksx gsrq fu%'kqYd">
      <formula>NOT(ISERROR(SEARCH("dsoy jktdh; fo|ky;ksa esa iz;ksx gsrq fu%'kqYd",B1981)))</formula>
    </cfRule>
    <cfRule type="containsText" dxfId="259" priority="232" stopIfTrue="1" operator="containsText" text="f'k{kk foHkkx jktLFkku">
      <formula>NOT(ISERROR(SEARCH("f'k{kk foHkkx jktLFkku",B1981)))</formula>
    </cfRule>
    <cfRule type="containsText" dxfId="258" priority="233" stopIfTrue="1" operator="containsText" text="iw.kkZad">
      <formula>NOT(ISERROR(SEARCH("iw.kkZad",B1981)))</formula>
    </cfRule>
  </conditionalFormatting>
  <conditionalFormatting sqref="B1981:C1981">
    <cfRule type="cellIs" dxfId="257" priority="234" stopIfTrue="1" operator="equal">
      <formula>0</formula>
    </cfRule>
  </conditionalFormatting>
  <conditionalFormatting sqref="B2013:C2013">
    <cfRule type="containsText" dxfId="256" priority="223" stopIfTrue="1" operator="containsText" text="dsoy jktdh; fo|ky;ksa esa iz;ksx gsrq fu%'kqYd">
      <formula>NOT(ISERROR(SEARCH("dsoy jktdh; fo|ky;ksa esa iz;ksx gsrq fu%'kqYd",B2013)))</formula>
    </cfRule>
    <cfRule type="containsText" dxfId="255" priority="224" stopIfTrue="1" operator="containsText" text="dsoy jktdh; fo|ky;ksa esa iz;ksx gsrq fu%'kqYd">
      <formula>NOT(ISERROR(SEARCH("dsoy jktdh; fo|ky;ksa esa iz;ksx gsrq fu%'kqYd",B2013)))</formula>
    </cfRule>
    <cfRule type="containsText" dxfId="254" priority="225" stopIfTrue="1" operator="containsText" text="dsoy jktdh; fo|ky;ksa esa iz;ksx gsrq fu%'kqYd">
      <formula>NOT(ISERROR(SEARCH("dsoy jktdh; fo|ky;ksa esa iz;ksx gsrq fu%'kqYd",B2013)))</formula>
    </cfRule>
    <cfRule type="containsText" dxfId="253" priority="226" stopIfTrue="1" operator="containsText" text="f'k{kk foHkkx jktLFkku">
      <formula>NOT(ISERROR(SEARCH("f'k{kk foHkkx jktLFkku",B2013)))</formula>
    </cfRule>
    <cfRule type="containsText" dxfId="252" priority="227" stopIfTrue="1" operator="containsText" text="iw.kkZad">
      <formula>NOT(ISERROR(SEARCH("iw.kkZad",B2013)))</formula>
    </cfRule>
  </conditionalFormatting>
  <conditionalFormatting sqref="B2013:C2013">
    <cfRule type="cellIs" dxfId="251" priority="228" stopIfTrue="1" operator="equal">
      <formula>0</formula>
    </cfRule>
  </conditionalFormatting>
  <conditionalFormatting sqref="B2045:C2045">
    <cfRule type="containsText" dxfId="250" priority="217" stopIfTrue="1" operator="containsText" text="dsoy jktdh; fo|ky;ksa esa iz;ksx gsrq fu%'kqYd">
      <formula>NOT(ISERROR(SEARCH("dsoy jktdh; fo|ky;ksa esa iz;ksx gsrq fu%'kqYd",B2045)))</formula>
    </cfRule>
    <cfRule type="containsText" dxfId="249" priority="218" stopIfTrue="1" operator="containsText" text="dsoy jktdh; fo|ky;ksa esa iz;ksx gsrq fu%'kqYd">
      <formula>NOT(ISERROR(SEARCH("dsoy jktdh; fo|ky;ksa esa iz;ksx gsrq fu%'kqYd",B2045)))</formula>
    </cfRule>
    <cfRule type="containsText" dxfId="248" priority="219" stopIfTrue="1" operator="containsText" text="dsoy jktdh; fo|ky;ksa esa iz;ksx gsrq fu%'kqYd">
      <formula>NOT(ISERROR(SEARCH("dsoy jktdh; fo|ky;ksa esa iz;ksx gsrq fu%'kqYd",B2045)))</formula>
    </cfRule>
    <cfRule type="containsText" dxfId="247" priority="220" stopIfTrue="1" operator="containsText" text="f'k{kk foHkkx jktLFkku">
      <formula>NOT(ISERROR(SEARCH("f'k{kk foHkkx jktLFkku",B2045)))</formula>
    </cfRule>
    <cfRule type="containsText" dxfId="246" priority="221" stopIfTrue="1" operator="containsText" text="iw.kkZad">
      <formula>NOT(ISERROR(SEARCH("iw.kkZad",B2045)))</formula>
    </cfRule>
  </conditionalFormatting>
  <conditionalFormatting sqref="B2045:C2045">
    <cfRule type="cellIs" dxfId="245" priority="222" stopIfTrue="1" operator="equal">
      <formula>0</formula>
    </cfRule>
  </conditionalFormatting>
  <conditionalFormatting sqref="B2077:C2077">
    <cfRule type="containsText" dxfId="244" priority="211" stopIfTrue="1" operator="containsText" text="dsoy jktdh; fo|ky;ksa esa iz;ksx gsrq fu%'kqYd">
      <formula>NOT(ISERROR(SEARCH("dsoy jktdh; fo|ky;ksa esa iz;ksx gsrq fu%'kqYd",B2077)))</formula>
    </cfRule>
    <cfRule type="containsText" dxfId="243" priority="212" stopIfTrue="1" operator="containsText" text="dsoy jktdh; fo|ky;ksa esa iz;ksx gsrq fu%'kqYd">
      <formula>NOT(ISERROR(SEARCH("dsoy jktdh; fo|ky;ksa esa iz;ksx gsrq fu%'kqYd",B2077)))</formula>
    </cfRule>
    <cfRule type="containsText" dxfId="242" priority="213" stopIfTrue="1" operator="containsText" text="dsoy jktdh; fo|ky;ksa esa iz;ksx gsrq fu%'kqYd">
      <formula>NOT(ISERROR(SEARCH("dsoy jktdh; fo|ky;ksa esa iz;ksx gsrq fu%'kqYd",B2077)))</formula>
    </cfRule>
    <cfRule type="containsText" dxfId="241" priority="214" stopIfTrue="1" operator="containsText" text="f'k{kk foHkkx jktLFkku">
      <formula>NOT(ISERROR(SEARCH("f'k{kk foHkkx jktLFkku",B2077)))</formula>
    </cfRule>
    <cfRule type="containsText" dxfId="240" priority="215" stopIfTrue="1" operator="containsText" text="iw.kkZad">
      <formula>NOT(ISERROR(SEARCH("iw.kkZad",B2077)))</formula>
    </cfRule>
  </conditionalFormatting>
  <conditionalFormatting sqref="B2077:C2077">
    <cfRule type="cellIs" dxfId="239" priority="216" stopIfTrue="1" operator="equal">
      <formula>0</formula>
    </cfRule>
  </conditionalFormatting>
  <conditionalFormatting sqref="B2109:C2109">
    <cfRule type="containsText" dxfId="238" priority="205" stopIfTrue="1" operator="containsText" text="dsoy jktdh; fo|ky;ksa esa iz;ksx gsrq fu%'kqYd">
      <formula>NOT(ISERROR(SEARCH("dsoy jktdh; fo|ky;ksa esa iz;ksx gsrq fu%'kqYd",B2109)))</formula>
    </cfRule>
    <cfRule type="containsText" dxfId="237" priority="206" stopIfTrue="1" operator="containsText" text="dsoy jktdh; fo|ky;ksa esa iz;ksx gsrq fu%'kqYd">
      <formula>NOT(ISERROR(SEARCH("dsoy jktdh; fo|ky;ksa esa iz;ksx gsrq fu%'kqYd",B2109)))</formula>
    </cfRule>
    <cfRule type="containsText" dxfId="236" priority="207" stopIfTrue="1" operator="containsText" text="dsoy jktdh; fo|ky;ksa esa iz;ksx gsrq fu%'kqYd">
      <formula>NOT(ISERROR(SEARCH("dsoy jktdh; fo|ky;ksa esa iz;ksx gsrq fu%'kqYd",B2109)))</formula>
    </cfRule>
    <cfRule type="containsText" dxfId="235" priority="208" stopIfTrue="1" operator="containsText" text="f'k{kk foHkkx jktLFkku">
      <formula>NOT(ISERROR(SEARCH("f'k{kk foHkkx jktLFkku",B2109)))</formula>
    </cfRule>
    <cfRule type="containsText" dxfId="234" priority="209" stopIfTrue="1" operator="containsText" text="iw.kkZad">
      <formula>NOT(ISERROR(SEARCH("iw.kkZad",B2109)))</formula>
    </cfRule>
  </conditionalFormatting>
  <conditionalFormatting sqref="B2109:C2109">
    <cfRule type="cellIs" dxfId="233" priority="210" stopIfTrue="1" operator="equal">
      <formula>0</formula>
    </cfRule>
  </conditionalFormatting>
  <conditionalFormatting sqref="B2141:C2141">
    <cfRule type="containsText" dxfId="232" priority="199" stopIfTrue="1" operator="containsText" text="dsoy jktdh; fo|ky;ksa esa iz;ksx gsrq fu%'kqYd">
      <formula>NOT(ISERROR(SEARCH("dsoy jktdh; fo|ky;ksa esa iz;ksx gsrq fu%'kqYd",B2141)))</formula>
    </cfRule>
    <cfRule type="containsText" dxfId="231" priority="200" stopIfTrue="1" operator="containsText" text="dsoy jktdh; fo|ky;ksa esa iz;ksx gsrq fu%'kqYd">
      <formula>NOT(ISERROR(SEARCH("dsoy jktdh; fo|ky;ksa esa iz;ksx gsrq fu%'kqYd",B2141)))</formula>
    </cfRule>
    <cfRule type="containsText" dxfId="230" priority="201" stopIfTrue="1" operator="containsText" text="dsoy jktdh; fo|ky;ksa esa iz;ksx gsrq fu%'kqYd">
      <formula>NOT(ISERROR(SEARCH("dsoy jktdh; fo|ky;ksa esa iz;ksx gsrq fu%'kqYd",B2141)))</formula>
    </cfRule>
    <cfRule type="containsText" dxfId="229" priority="202" stopIfTrue="1" operator="containsText" text="f'k{kk foHkkx jktLFkku">
      <formula>NOT(ISERROR(SEARCH("f'k{kk foHkkx jktLFkku",B2141)))</formula>
    </cfRule>
    <cfRule type="containsText" dxfId="228" priority="203" stopIfTrue="1" operator="containsText" text="iw.kkZad">
      <formula>NOT(ISERROR(SEARCH("iw.kkZad",B2141)))</formula>
    </cfRule>
  </conditionalFormatting>
  <conditionalFormatting sqref="B2141:C2141">
    <cfRule type="cellIs" dxfId="227" priority="204" stopIfTrue="1" operator="equal">
      <formula>0</formula>
    </cfRule>
  </conditionalFormatting>
  <conditionalFormatting sqref="B2173:C2173">
    <cfRule type="containsText" dxfId="226" priority="193" stopIfTrue="1" operator="containsText" text="dsoy jktdh; fo|ky;ksa esa iz;ksx gsrq fu%'kqYd">
      <formula>NOT(ISERROR(SEARCH("dsoy jktdh; fo|ky;ksa esa iz;ksx gsrq fu%'kqYd",B2173)))</formula>
    </cfRule>
    <cfRule type="containsText" dxfId="225" priority="194" stopIfTrue="1" operator="containsText" text="dsoy jktdh; fo|ky;ksa esa iz;ksx gsrq fu%'kqYd">
      <formula>NOT(ISERROR(SEARCH("dsoy jktdh; fo|ky;ksa esa iz;ksx gsrq fu%'kqYd",B2173)))</formula>
    </cfRule>
    <cfRule type="containsText" dxfId="224" priority="195" stopIfTrue="1" operator="containsText" text="dsoy jktdh; fo|ky;ksa esa iz;ksx gsrq fu%'kqYd">
      <formula>NOT(ISERROR(SEARCH("dsoy jktdh; fo|ky;ksa esa iz;ksx gsrq fu%'kqYd",B2173)))</formula>
    </cfRule>
    <cfRule type="containsText" dxfId="223" priority="196" stopIfTrue="1" operator="containsText" text="f'k{kk foHkkx jktLFkku">
      <formula>NOT(ISERROR(SEARCH("f'k{kk foHkkx jktLFkku",B2173)))</formula>
    </cfRule>
    <cfRule type="containsText" dxfId="222" priority="197" stopIfTrue="1" operator="containsText" text="iw.kkZad">
      <formula>NOT(ISERROR(SEARCH("iw.kkZad",B2173)))</formula>
    </cfRule>
  </conditionalFormatting>
  <conditionalFormatting sqref="B2173:C2173">
    <cfRule type="cellIs" dxfId="221" priority="198" stopIfTrue="1" operator="equal">
      <formula>0</formula>
    </cfRule>
  </conditionalFormatting>
  <conditionalFormatting sqref="B2205:C2205">
    <cfRule type="containsText" dxfId="220" priority="187" stopIfTrue="1" operator="containsText" text="dsoy jktdh; fo|ky;ksa esa iz;ksx gsrq fu%'kqYd">
      <formula>NOT(ISERROR(SEARCH("dsoy jktdh; fo|ky;ksa esa iz;ksx gsrq fu%'kqYd",B2205)))</formula>
    </cfRule>
    <cfRule type="containsText" dxfId="219" priority="188" stopIfTrue="1" operator="containsText" text="dsoy jktdh; fo|ky;ksa esa iz;ksx gsrq fu%'kqYd">
      <formula>NOT(ISERROR(SEARCH("dsoy jktdh; fo|ky;ksa esa iz;ksx gsrq fu%'kqYd",B2205)))</formula>
    </cfRule>
    <cfRule type="containsText" dxfId="218" priority="189" stopIfTrue="1" operator="containsText" text="dsoy jktdh; fo|ky;ksa esa iz;ksx gsrq fu%'kqYd">
      <formula>NOT(ISERROR(SEARCH("dsoy jktdh; fo|ky;ksa esa iz;ksx gsrq fu%'kqYd",B2205)))</formula>
    </cfRule>
    <cfRule type="containsText" dxfId="217" priority="190" stopIfTrue="1" operator="containsText" text="f'k{kk foHkkx jktLFkku">
      <formula>NOT(ISERROR(SEARCH("f'k{kk foHkkx jktLFkku",B2205)))</formula>
    </cfRule>
    <cfRule type="containsText" dxfId="216" priority="191" stopIfTrue="1" operator="containsText" text="iw.kkZad">
      <formula>NOT(ISERROR(SEARCH("iw.kkZad",B2205)))</formula>
    </cfRule>
  </conditionalFormatting>
  <conditionalFormatting sqref="B2205:C2205">
    <cfRule type="cellIs" dxfId="215" priority="192" stopIfTrue="1" operator="equal">
      <formula>0</formula>
    </cfRule>
  </conditionalFormatting>
  <conditionalFormatting sqref="B2237:C2237">
    <cfRule type="containsText" dxfId="214" priority="181" stopIfTrue="1" operator="containsText" text="dsoy jktdh; fo|ky;ksa esa iz;ksx gsrq fu%'kqYd">
      <formula>NOT(ISERROR(SEARCH("dsoy jktdh; fo|ky;ksa esa iz;ksx gsrq fu%'kqYd",B2237)))</formula>
    </cfRule>
    <cfRule type="containsText" dxfId="213" priority="182" stopIfTrue="1" operator="containsText" text="dsoy jktdh; fo|ky;ksa esa iz;ksx gsrq fu%'kqYd">
      <formula>NOT(ISERROR(SEARCH("dsoy jktdh; fo|ky;ksa esa iz;ksx gsrq fu%'kqYd",B2237)))</formula>
    </cfRule>
    <cfRule type="containsText" dxfId="212" priority="183" stopIfTrue="1" operator="containsText" text="dsoy jktdh; fo|ky;ksa esa iz;ksx gsrq fu%'kqYd">
      <formula>NOT(ISERROR(SEARCH("dsoy jktdh; fo|ky;ksa esa iz;ksx gsrq fu%'kqYd",B2237)))</formula>
    </cfRule>
    <cfRule type="containsText" dxfId="211" priority="184" stopIfTrue="1" operator="containsText" text="f'k{kk foHkkx jktLFkku">
      <formula>NOT(ISERROR(SEARCH("f'k{kk foHkkx jktLFkku",B2237)))</formula>
    </cfRule>
    <cfRule type="containsText" dxfId="210" priority="185" stopIfTrue="1" operator="containsText" text="iw.kkZad">
      <formula>NOT(ISERROR(SEARCH("iw.kkZad",B2237)))</formula>
    </cfRule>
  </conditionalFormatting>
  <conditionalFormatting sqref="B2237:C2237">
    <cfRule type="cellIs" dxfId="209" priority="186" stopIfTrue="1" operator="equal">
      <formula>0</formula>
    </cfRule>
  </conditionalFormatting>
  <conditionalFormatting sqref="B2269:C2269">
    <cfRule type="containsText" dxfId="208" priority="175" stopIfTrue="1" operator="containsText" text="dsoy jktdh; fo|ky;ksa esa iz;ksx gsrq fu%'kqYd">
      <formula>NOT(ISERROR(SEARCH("dsoy jktdh; fo|ky;ksa esa iz;ksx gsrq fu%'kqYd",B2269)))</formula>
    </cfRule>
    <cfRule type="containsText" dxfId="207" priority="176" stopIfTrue="1" operator="containsText" text="dsoy jktdh; fo|ky;ksa esa iz;ksx gsrq fu%'kqYd">
      <formula>NOT(ISERROR(SEARCH("dsoy jktdh; fo|ky;ksa esa iz;ksx gsrq fu%'kqYd",B2269)))</formula>
    </cfRule>
    <cfRule type="containsText" dxfId="206" priority="177" stopIfTrue="1" operator="containsText" text="dsoy jktdh; fo|ky;ksa esa iz;ksx gsrq fu%'kqYd">
      <formula>NOT(ISERROR(SEARCH("dsoy jktdh; fo|ky;ksa esa iz;ksx gsrq fu%'kqYd",B2269)))</formula>
    </cfRule>
    <cfRule type="containsText" dxfId="205" priority="178" stopIfTrue="1" operator="containsText" text="f'k{kk foHkkx jktLFkku">
      <formula>NOT(ISERROR(SEARCH("f'k{kk foHkkx jktLFkku",B2269)))</formula>
    </cfRule>
    <cfRule type="containsText" dxfId="204" priority="179" stopIfTrue="1" operator="containsText" text="iw.kkZad">
      <formula>NOT(ISERROR(SEARCH("iw.kkZad",B2269)))</formula>
    </cfRule>
  </conditionalFormatting>
  <conditionalFormatting sqref="B2269:C2269">
    <cfRule type="cellIs" dxfId="203" priority="180" stopIfTrue="1" operator="equal">
      <formula>0</formula>
    </cfRule>
  </conditionalFormatting>
  <conditionalFormatting sqref="B2301:C2301">
    <cfRule type="containsText" dxfId="202" priority="169" stopIfTrue="1" operator="containsText" text="dsoy jktdh; fo|ky;ksa esa iz;ksx gsrq fu%'kqYd">
      <formula>NOT(ISERROR(SEARCH("dsoy jktdh; fo|ky;ksa esa iz;ksx gsrq fu%'kqYd",B2301)))</formula>
    </cfRule>
    <cfRule type="containsText" dxfId="201" priority="170" stopIfTrue="1" operator="containsText" text="dsoy jktdh; fo|ky;ksa esa iz;ksx gsrq fu%'kqYd">
      <formula>NOT(ISERROR(SEARCH("dsoy jktdh; fo|ky;ksa esa iz;ksx gsrq fu%'kqYd",B2301)))</formula>
    </cfRule>
    <cfRule type="containsText" dxfId="200" priority="171" stopIfTrue="1" operator="containsText" text="dsoy jktdh; fo|ky;ksa esa iz;ksx gsrq fu%'kqYd">
      <formula>NOT(ISERROR(SEARCH("dsoy jktdh; fo|ky;ksa esa iz;ksx gsrq fu%'kqYd",B2301)))</formula>
    </cfRule>
    <cfRule type="containsText" dxfId="199" priority="172" stopIfTrue="1" operator="containsText" text="f'k{kk foHkkx jktLFkku">
      <formula>NOT(ISERROR(SEARCH("f'k{kk foHkkx jktLFkku",B2301)))</formula>
    </cfRule>
    <cfRule type="containsText" dxfId="198" priority="173" stopIfTrue="1" operator="containsText" text="iw.kkZad">
      <formula>NOT(ISERROR(SEARCH("iw.kkZad",B2301)))</formula>
    </cfRule>
  </conditionalFormatting>
  <conditionalFormatting sqref="B2301:C2301">
    <cfRule type="cellIs" dxfId="197" priority="174" stopIfTrue="1" operator="equal">
      <formula>0</formula>
    </cfRule>
  </conditionalFormatting>
  <conditionalFormatting sqref="B2333:C2333">
    <cfRule type="containsText" dxfId="196" priority="163" stopIfTrue="1" operator="containsText" text="dsoy jktdh; fo|ky;ksa esa iz;ksx gsrq fu%'kqYd">
      <formula>NOT(ISERROR(SEARCH("dsoy jktdh; fo|ky;ksa esa iz;ksx gsrq fu%'kqYd",B2333)))</formula>
    </cfRule>
    <cfRule type="containsText" dxfId="195" priority="164" stopIfTrue="1" operator="containsText" text="dsoy jktdh; fo|ky;ksa esa iz;ksx gsrq fu%'kqYd">
      <formula>NOT(ISERROR(SEARCH("dsoy jktdh; fo|ky;ksa esa iz;ksx gsrq fu%'kqYd",B2333)))</formula>
    </cfRule>
    <cfRule type="containsText" dxfId="194" priority="165" stopIfTrue="1" operator="containsText" text="dsoy jktdh; fo|ky;ksa esa iz;ksx gsrq fu%'kqYd">
      <formula>NOT(ISERROR(SEARCH("dsoy jktdh; fo|ky;ksa esa iz;ksx gsrq fu%'kqYd",B2333)))</formula>
    </cfRule>
    <cfRule type="containsText" dxfId="193" priority="166" stopIfTrue="1" operator="containsText" text="f'k{kk foHkkx jktLFkku">
      <formula>NOT(ISERROR(SEARCH("f'k{kk foHkkx jktLFkku",B2333)))</formula>
    </cfRule>
    <cfRule type="containsText" dxfId="192" priority="167" stopIfTrue="1" operator="containsText" text="iw.kkZad">
      <formula>NOT(ISERROR(SEARCH("iw.kkZad",B2333)))</formula>
    </cfRule>
  </conditionalFormatting>
  <conditionalFormatting sqref="B2333:C2333">
    <cfRule type="cellIs" dxfId="191" priority="168" stopIfTrue="1" operator="equal">
      <formula>0</formula>
    </cfRule>
  </conditionalFormatting>
  <conditionalFormatting sqref="B2365:C2365">
    <cfRule type="containsText" dxfId="190" priority="157" stopIfTrue="1" operator="containsText" text="dsoy jktdh; fo|ky;ksa esa iz;ksx gsrq fu%'kqYd">
      <formula>NOT(ISERROR(SEARCH("dsoy jktdh; fo|ky;ksa esa iz;ksx gsrq fu%'kqYd",B2365)))</formula>
    </cfRule>
    <cfRule type="containsText" dxfId="189" priority="158" stopIfTrue="1" operator="containsText" text="dsoy jktdh; fo|ky;ksa esa iz;ksx gsrq fu%'kqYd">
      <formula>NOT(ISERROR(SEARCH("dsoy jktdh; fo|ky;ksa esa iz;ksx gsrq fu%'kqYd",B2365)))</formula>
    </cfRule>
    <cfRule type="containsText" dxfId="188" priority="159" stopIfTrue="1" operator="containsText" text="dsoy jktdh; fo|ky;ksa esa iz;ksx gsrq fu%'kqYd">
      <formula>NOT(ISERROR(SEARCH("dsoy jktdh; fo|ky;ksa esa iz;ksx gsrq fu%'kqYd",B2365)))</formula>
    </cfRule>
    <cfRule type="containsText" dxfId="187" priority="160" stopIfTrue="1" operator="containsText" text="f'k{kk foHkkx jktLFkku">
      <formula>NOT(ISERROR(SEARCH("f'k{kk foHkkx jktLFkku",B2365)))</formula>
    </cfRule>
    <cfRule type="containsText" dxfId="186" priority="161" stopIfTrue="1" operator="containsText" text="iw.kkZad">
      <formula>NOT(ISERROR(SEARCH("iw.kkZad",B2365)))</formula>
    </cfRule>
  </conditionalFormatting>
  <conditionalFormatting sqref="B2365:C2365">
    <cfRule type="cellIs" dxfId="185" priority="162" stopIfTrue="1" operator="equal">
      <formula>0</formula>
    </cfRule>
  </conditionalFormatting>
  <conditionalFormatting sqref="B2397:C2397">
    <cfRule type="containsText" dxfId="184" priority="151" stopIfTrue="1" operator="containsText" text="dsoy jktdh; fo|ky;ksa esa iz;ksx gsrq fu%'kqYd">
      <formula>NOT(ISERROR(SEARCH("dsoy jktdh; fo|ky;ksa esa iz;ksx gsrq fu%'kqYd",B2397)))</formula>
    </cfRule>
    <cfRule type="containsText" dxfId="183" priority="152" stopIfTrue="1" operator="containsText" text="dsoy jktdh; fo|ky;ksa esa iz;ksx gsrq fu%'kqYd">
      <formula>NOT(ISERROR(SEARCH("dsoy jktdh; fo|ky;ksa esa iz;ksx gsrq fu%'kqYd",B2397)))</formula>
    </cfRule>
    <cfRule type="containsText" dxfId="182" priority="153" stopIfTrue="1" operator="containsText" text="dsoy jktdh; fo|ky;ksa esa iz;ksx gsrq fu%'kqYd">
      <formula>NOT(ISERROR(SEARCH("dsoy jktdh; fo|ky;ksa esa iz;ksx gsrq fu%'kqYd",B2397)))</formula>
    </cfRule>
    <cfRule type="containsText" dxfId="181" priority="154" stopIfTrue="1" operator="containsText" text="f'k{kk foHkkx jktLFkku">
      <formula>NOT(ISERROR(SEARCH("f'k{kk foHkkx jktLFkku",B2397)))</formula>
    </cfRule>
    <cfRule type="containsText" dxfId="180" priority="155" stopIfTrue="1" operator="containsText" text="iw.kkZad">
      <formula>NOT(ISERROR(SEARCH("iw.kkZad",B2397)))</formula>
    </cfRule>
  </conditionalFormatting>
  <conditionalFormatting sqref="B2397:C2397">
    <cfRule type="cellIs" dxfId="179" priority="156" stopIfTrue="1" operator="equal">
      <formula>0</formula>
    </cfRule>
  </conditionalFormatting>
  <conditionalFormatting sqref="B2429:C2429">
    <cfRule type="containsText" dxfId="178" priority="145" stopIfTrue="1" operator="containsText" text="dsoy jktdh; fo|ky;ksa esa iz;ksx gsrq fu%'kqYd">
      <formula>NOT(ISERROR(SEARCH("dsoy jktdh; fo|ky;ksa esa iz;ksx gsrq fu%'kqYd",B2429)))</formula>
    </cfRule>
    <cfRule type="containsText" dxfId="177" priority="146" stopIfTrue="1" operator="containsText" text="dsoy jktdh; fo|ky;ksa esa iz;ksx gsrq fu%'kqYd">
      <formula>NOT(ISERROR(SEARCH("dsoy jktdh; fo|ky;ksa esa iz;ksx gsrq fu%'kqYd",B2429)))</formula>
    </cfRule>
    <cfRule type="containsText" dxfId="176" priority="147" stopIfTrue="1" operator="containsText" text="dsoy jktdh; fo|ky;ksa esa iz;ksx gsrq fu%'kqYd">
      <formula>NOT(ISERROR(SEARCH("dsoy jktdh; fo|ky;ksa esa iz;ksx gsrq fu%'kqYd",B2429)))</formula>
    </cfRule>
    <cfRule type="containsText" dxfId="175" priority="148" stopIfTrue="1" operator="containsText" text="f'k{kk foHkkx jktLFkku">
      <formula>NOT(ISERROR(SEARCH("f'k{kk foHkkx jktLFkku",B2429)))</formula>
    </cfRule>
    <cfRule type="containsText" dxfId="174" priority="149" stopIfTrue="1" operator="containsText" text="iw.kkZad">
      <formula>NOT(ISERROR(SEARCH("iw.kkZad",B2429)))</formula>
    </cfRule>
  </conditionalFormatting>
  <conditionalFormatting sqref="B2429:C2429">
    <cfRule type="cellIs" dxfId="173" priority="150" stopIfTrue="1" operator="equal">
      <formula>0</formula>
    </cfRule>
  </conditionalFormatting>
  <conditionalFormatting sqref="B2461:C2461">
    <cfRule type="containsText" dxfId="172" priority="139" stopIfTrue="1" operator="containsText" text="dsoy jktdh; fo|ky;ksa esa iz;ksx gsrq fu%'kqYd">
      <formula>NOT(ISERROR(SEARCH("dsoy jktdh; fo|ky;ksa esa iz;ksx gsrq fu%'kqYd",B2461)))</formula>
    </cfRule>
    <cfRule type="containsText" dxfId="171" priority="140" stopIfTrue="1" operator="containsText" text="dsoy jktdh; fo|ky;ksa esa iz;ksx gsrq fu%'kqYd">
      <formula>NOT(ISERROR(SEARCH("dsoy jktdh; fo|ky;ksa esa iz;ksx gsrq fu%'kqYd",B2461)))</formula>
    </cfRule>
    <cfRule type="containsText" dxfId="170" priority="141" stopIfTrue="1" operator="containsText" text="dsoy jktdh; fo|ky;ksa esa iz;ksx gsrq fu%'kqYd">
      <formula>NOT(ISERROR(SEARCH("dsoy jktdh; fo|ky;ksa esa iz;ksx gsrq fu%'kqYd",B2461)))</formula>
    </cfRule>
    <cfRule type="containsText" dxfId="169" priority="142" stopIfTrue="1" operator="containsText" text="f'k{kk foHkkx jktLFkku">
      <formula>NOT(ISERROR(SEARCH("f'k{kk foHkkx jktLFkku",B2461)))</formula>
    </cfRule>
    <cfRule type="containsText" dxfId="168" priority="143" stopIfTrue="1" operator="containsText" text="iw.kkZad">
      <formula>NOT(ISERROR(SEARCH("iw.kkZad",B2461)))</formula>
    </cfRule>
  </conditionalFormatting>
  <conditionalFormatting sqref="B2461:C2461">
    <cfRule type="cellIs" dxfId="167" priority="144" stopIfTrue="1" operator="equal">
      <formula>0</formula>
    </cfRule>
  </conditionalFormatting>
  <conditionalFormatting sqref="B2493:C2493">
    <cfRule type="containsText" dxfId="166" priority="133" stopIfTrue="1" operator="containsText" text="dsoy jktdh; fo|ky;ksa esa iz;ksx gsrq fu%'kqYd">
      <formula>NOT(ISERROR(SEARCH("dsoy jktdh; fo|ky;ksa esa iz;ksx gsrq fu%'kqYd",B2493)))</formula>
    </cfRule>
    <cfRule type="containsText" dxfId="165" priority="134" stopIfTrue="1" operator="containsText" text="dsoy jktdh; fo|ky;ksa esa iz;ksx gsrq fu%'kqYd">
      <formula>NOT(ISERROR(SEARCH("dsoy jktdh; fo|ky;ksa esa iz;ksx gsrq fu%'kqYd",B2493)))</formula>
    </cfRule>
    <cfRule type="containsText" dxfId="164" priority="135" stopIfTrue="1" operator="containsText" text="dsoy jktdh; fo|ky;ksa esa iz;ksx gsrq fu%'kqYd">
      <formula>NOT(ISERROR(SEARCH("dsoy jktdh; fo|ky;ksa esa iz;ksx gsrq fu%'kqYd",B2493)))</formula>
    </cfRule>
    <cfRule type="containsText" dxfId="163" priority="136" stopIfTrue="1" operator="containsText" text="f'k{kk foHkkx jktLFkku">
      <formula>NOT(ISERROR(SEARCH("f'k{kk foHkkx jktLFkku",B2493)))</formula>
    </cfRule>
    <cfRule type="containsText" dxfId="162" priority="137" stopIfTrue="1" operator="containsText" text="iw.kkZad">
      <formula>NOT(ISERROR(SEARCH("iw.kkZad",B2493)))</formula>
    </cfRule>
  </conditionalFormatting>
  <conditionalFormatting sqref="B2493:C2493">
    <cfRule type="cellIs" dxfId="161" priority="138" stopIfTrue="1" operator="equal">
      <formula>0</formula>
    </cfRule>
  </conditionalFormatting>
  <conditionalFormatting sqref="B2525:C2525">
    <cfRule type="containsText" dxfId="160" priority="127" stopIfTrue="1" operator="containsText" text="dsoy jktdh; fo|ky;ksa esa iz;ksx gsrq fu%'kqYd">
      <formula>NOT(ISERROR(SEARCH("dsoy jktdh; fo|ky;ksa esa iz;ksx gsrq fu%'kqYd",B2525)))</formula>
    </cfRule>
    <cfRule type="containsText" dxfId="159" priority="128" stopIfTrue="1" operator="containsText" text="dsoy jktdh; fo|ky;ksa esa iz;ksx gsrq fu%'kqYd">
      <formula>NOT(ISERROR(SEARCH("dsoy jktdh; fo|ky;ksa esa iz;ksx gsrq fu%'kqYd",B2525)))</formula>
    </cfRule>
    <cfRule type="containsText" dxfId="158" priority="129" stopIfTrue="1" operator="containsText" text="dsoy jktdh; fo|ky;ksa esa iz;ksx gsrq fu%'kqYd">
      <formula>NOT(ISERROR(SEARCH("dsoy jktdh; fo|ky;ksa esa iz;ksx gsrq fu%'kqYd",B2525)))</formula>
    </cfRule>
    <cfRule type="containsText" dxfId="157" priority="130" stopIfTrue="1" operator="containsText" text="f'k{kk foHkkx jktLFkku">
      <formula>NOT(ISERROR(SEARCH("f'k{kk foHkkx jktLFkku",B2525)))</formula>
    </cfRule>
    <cfRule type="containsText" dxfId="156" priority="131" stopIfTrue="1" operator="containsText" text="iw.kkZad">
      <formula>NOT(ISERROR(SEARCH("iw.kkZad",B2525)))</formula>
    </cfRule>
  </conditionalFormatting>
  <conditionalFormatting sqref="B2525:C2525">
    <cfRule type="cellIs" dxfId="155" priority="132" stopIfTrue="1" operator="equal">
      <formula>0</formula>
    </cfRule>
  </conditionalFormatting>
  <conditionalFormatting sqref="B2557:C2557">
    <cfRule type="containsText" dxfId="154" priority="121" stopIfTrue="1" operator="containsText" text="dsoy jktdh; fo|ky;ksa esa iz;ksx gsrq fu%'kqYd">
      <formula>NOT(ISERROR(SEARCH("dsoy jktdh; fo|ky;ksa esa iz;ksx gsrq fu%'kqYd",B2557)))</formula>
    </cfRule>
    <cfRule type="containsText" dxfId="153" priority="122" stopIfTrue="1" operator="containsText" text="dsoy jktdh; fo|ky;ksa esa iz;ksx gsrq fu%'kqYd">
      <formula>NOT(ISERROR(SEARCH("dsoy jktdh; fo|ky;ksa esa iz;ksx gsrq fu%'kqYd",B2557)))</formula>
    </cfRule>
    <cfRule type="containsText" dxfId="152" priority="123" stopIfTrue="1" operator="containsText" text="dsoy jktdh; fo|ky;ksa esa iz;ksx gsrq fu%'kqYd">
      <formula>NOT(ISERROR(SEARCH("dsoy jktdh; fo|ky;ksa esa iz;ksx gsrq fu%'kqYd",B2557)))</formula>
    </cfRule>
    <cfRule type="containsText" dxfId="151" priority="124" stopIfTrue="1" operator="containsText" text="f'k{kk foHkkx jktLFkku">
      <formula>NOT(ISERROR(SEARCH("f'k{kk foHkkx jktLFkku",B2557)))</formula>
    </cfRule>
    <cfRule type="containsText" dxfId="150" priority="125" stopIfTrue="1" operator="containsText" text="iw.kkZad">
      <formula>NOT(ISERROR(SEARCH("iw.kkZad",B2557)))</formula>
    </cfRule>
  </conditionalFormatting>
  <conditionalFormatting sqref="B2557:C2557">
    <cfRule type="cellIs" dxfId="149" priority="126" stopIfTrue="1" operator="equal">
      <formula>0</formula>
    </cfRule>
  </conditionalFormatting>
  <conditionalFormatting sqref="B2589:C2589">
    <cfRule type="containsText" dxfId="148" priority="115" stopIfTrue="1" operator="containsText" text="dsoy jktdh; fo|ky;ksa esa iz;ksx gsrq fu%'kqYd">
      <formula>NOT(ISERROR(SEARCH("dsoy jktdh; fo|ky;ksa esa iz;ksx gsrq fu%'kqYd",B2589)))</formula>
    </cfRule>
    <cfRule type="containsText" dxfId="147" priority="116" stopIfTrue="1" operator="containsText" text="dsoy jktdh; fo|ky;ksa esa iz;ksx gsrq fu%'kqYd">
      <formula>NOT(ISERROR(SEARCH("dsoy jktdh; fo|ky;ksa esa iz;ksx gsrq fu%'kqYd",B2589)))</formula>
    </cfRule>
    <cfRule type="containsText" dxfId="146" priority="117" stopIfTrue="1" operator="containsText" text="dsoy jktdh; fo|ky;ksa esa iz;ksx gsrq fu%'kqYd">
      <formula>NOT(ISERROR(SEARCH("dsoy jktdh; fo|ky;ksa esa iz;ksx gsrq fu%'kqYd",B2589)))</formula>
    </cfRule>
    <cfRule type="containsText" dxfId="145" priority="118" stopIfTrue="1" operator="containsText" text="f'k{kk foHkkx jktLFkku">
      <formula>NOT(ISERROR(SEARCH("f'k{kk foHkkx jktLFkku",B2589)))</formula>
    </cfRule>
    <cfRule type="containsText" dxfId="144" priority="119" stopIfTrue="1" operator="containsText" text="iw.kkZad">
      <formula>NOT(ISERROR(SEARCH("iw.kkZad",B2589)))</formula>
    </cfRule>
  </conditionalFormatting>
  <conditionalFormatting sqref="B2589:C2589">
    <cfRule type="cellIs" dxfId="143" priority="120" stopIfTrue="1" operator="equal">
      <formula>0</formula>
    </cfRule>
  </conditionalFormatting>
  <conditionalFormatting sqref="B2621:C2621">
    <cfRule type="containsText" dxfId="142" priority="109" stopIfTrue="1" operator="containsText" text="dsoy jktdh; fo|ky;ksa esa iz;ksx gsrq fu%'kqYd">
      <formula>NOT(ISERROR(SEARCH("dsoy jktdh; fo|ky;ksa esa iz;ksx gsrq fu%'kqYd",B2621)))</formula>
    </cfRule>
    <cfRule type="containsText" dxfId="141" priority="110" stopIfTrue="1" operator="containsText" text="dsoy jktdh; fo|ky;ksa esa iz;ksx gsrq fu%'kqYd">
      <formula>NOT(ISERROR(SEARCH("dsoy jktdh; fo|ky;ksa esa iz;ksx gsrq fu%'kqYd",B2621)))</formula>
    </cfRule>
    <cfRule type="containsText" dxfId="140" priority="111" stopIfTrue="1" operator="containsText" text="dsoy jktdh; fo|ky;ksa esa iz;ksx gsrq fu%'kqYd">
      <formula>NOT(ISERROR(SEARCH("dsoy jktdh; fo|ky;ksa esa iz;ksx gsrq fu%'kqYd",B2621)))</formula>
    </cfRule>
    <cfRule type="containsText" dxfId="139" priority="112" stopIfTrue="1" operator="containsText" text="f'k{kk foHkkx jktLFkku">
      <formula>NOT(ISERROR(SEARCH("f'k{kk foHkkx jktLFkku",B2621)))</formula>
    </cfRule>
    <cfRule type="containsText" dxfId="138" priority="113" stopIfTrue="1" operator="containsText" text="iw.kkZad">
      <formula>NOT(ISERROR(SEARCH("iw.kkZad",B2621)))</formula>
    </cfRule>
  </conditionalFormatting>
  <conditionalFormatting sqref="B2621:C2621">
    <cfRule type="cellIs" dxfId="137" priority="114" stopIfTrue="1" operator="equal">
      <formula>0</formula>
    </cfRule>
  </conditionalFormatting>
  <conditionalFormatting sqref="B2653:C2653">
    <cfRule type="containsText" dxfId="136" priority="103" stopIfTrue="1" operator="containsText" text="dsoy jktdh; fo|ky;ksa esa iz;ksx gsrq fu%'kqYd">
      <formula>NOT(ISERROR(SEARCH("dsoy jktdh; fo|ky;ksa esa iz;ksx gsrq fu%'kqYd",B2653)))</formula>
    </cfRule>
    <cfRule type="containsText" dxfId="135" priority="104" stopIfTrue="1" operator="containsText" text="dsoy jktdh; fo|ky;ksa esa iz;ksx gsrq fu%'kqYd">
      <formula>NOT(ISERROR(SEARCH("dsoy jktdh; fo|ky;ksa esa iz;ksx gsrq fu%'kqYd",B2653)))</formula>
    </cfRule>
    <cfRule type="containsText" dxfId="134" priority="105" stopIfTrue="1" operator="containsText" text="dsoy jktdh; fo|ky;ksa esa iz;ksx gsrq fu%'kqYd">
      <formula>NOT(ISERROR(SEARCH("dsoy jktdh; fo|ky;ksa esa iz;ksx gsrq fu%'kqYd",B2653)))</formula>
    </cfRule>
    <cfRule type="containsText" dxfId="133" priority="106" stopIfTrue="1" operator="containsText" text="f'k{kk foHkkx jktLFkku">
      <formula>NOT(ISERROR(SEARCH("f'k{kk foHkkx jktLFkku",B2653)))</formula>
    </cfRule>
    <cfRule type="containsText" dxfId="132" priority="107" stopIfTrue="1" operator="containsText" text="iw.kkZad">
      <formula>NOT(ISERROR(SEARCH("iw.kkZad",B2653)))</formula>
    </cfRule>
  </conditionalFormatting>
  <conditionalFormatting sqref="B2653:C2653">
    <cfRule type="cellIs" dxfId="131" priority="108" stopIfTrue="1" operator="equal">
      <formula>0</formula>
    </cfRule>
  </conditionalFormatting>
  <conditionalFormatting sqref="B2685:C2685">
    <cfRule type="containsText" dxfId="130" priority="97" stopIfTrue="1" operator="containsText" text="dsoy jktdh; fo|ky;ksa esa iz;ksx gsrq fu%'kqYd">
      <formula>NOT(ISERROR(SEARCH("dsoy jktdh; fo|ky;ksa esa iz;ksx gsrq fu%'kqYd",B2685)))</formula>
    </cfRule>
    <cfRule type="containsText" dxfId="129" priority="98" stopIfTrue="1" operator="containsText" text="dsoy jktdh; fo|ky;ksa esa iz;ksx gsrq fu%'kqYd">
      <formula>NOT(ISERROR(SEARCH("dsoy jktdh; fo|ky;ksa esa iz;ksx gsrq fu%'kqYd",B2685)))</formula>
    </cfRule>
    <cfRule type="containsText" dxfId="128" priority="99" stopIfTrue="1" operator="containsText" text="dsoy jktdh; fo|ky;ksa esa iz;ksx gsrq fu%'kqYd">
      <formula>NOT(ISERROR(SEARCH("dsoy jktdh; fo|ky;ksa esa iz;ksx gsrq fu%'kqYd",B2685)))</formula>
    </cfRule>
    <cfRule type="containsText" dxfId="127" priority="100" stopIfTrue="1" operator="containsText" text="f'k{kk foHkkx jktLFkku">
      <formula>NOT(ISERROR(SEARCH("f'k{kk foHkkx jktLFkku",B2685)))</formula>
    </cfRule>
    <cfRule type="containsText" dxfId="126" priority="101" stopIfTrue="1" operator="containsText" text="iw.kkZad">
      <formula>NOT(ISERROR(SEARCH("iw.kkZad",B2685)))</formula>
    </cfRule>
  </conditionalFormatting>
  <conditionalFormatting sqref="B2685:C2685">
    <cfRule type="cellIs" dxfId="125" priority="102" stopIfTrue="1" operator="equal">
      <formula>0</formula>
    </cfRule>
  </conditionalFormatting>
  <conditionalFormatting sqref="B2717:C2717">
    <cfRule type="containsText" dxfId="124" priority="91" stopIfTrue="1" operator="containsText" text="dsoy jktdh; fo|ky;ksa esa iz;ksx gsrq fu%'kqYd">
      <formula>NOT(ISERROR(SEARCH("dsoy jktdh; fo|ky;ksa esa iz;ksx gsrq fu%'kqYd",B2717)))</formula>
    </cfRule>
    <cfRule type="containsText" dxfId="123" priority="92" stopIfTrue="1" operator="containsText" text="dsoy jktdh; fo|ky;ksa esa iz;ksx gsrq fu%'kqYd">
      <formula>NOT(ISERROR(SEARCH("dsoy jktdh; fo|ky;ksa esa iz;ksx gsrq fu%'kqYd",B2717)))</formula>
    </cfRule>
    <cfRule type="containsText" dxfId="122" priority="93" stopIfTrue="1" operator="containsText" text="dsoy jktdh; fo|ky;ksa esa iz;ksx gsrq fu%'kqYd">
      <formula>NOT(ISERROR(SEARCH("dsoy jktdh; fo|ky;ksa esa iz;ksx gsrq fu%'kqYd",B2717)))</formula>
    </cfRule>
    <cfRule type="containsText" dxfId="121" priority="94" stopIfTrue="1" operator="containsText" text="f'k{kk foHkkx jktLFkku">
      <formula>NOT(ISERROR(SEARCH("f'k{kk foHkkx jktLFkku",B2717)))</formula>
    </cfRule>
    <cfRule type="containsText" dxfId="120" priority="95" stopIfTrue="1" operator="containsText" text="iw.kkZad">
      <formula>NOT(ISERROR(SEARCH("iw.kkZad",B2717)))</formula>
    </cfRule>
  </conditionalFormatting>
  <conditionalFormatting sqref="B2717:C2717">
    <cfRule type="cellIs" dxfId="119" priority="96" stopIfTrue="1" operator="equal">
      <formula>0</formula>
    </cfRule>
  </conditionalFormatting>
  <conditionalFormatting sqref="B2749:C2749">
    <cfRule type="containsText" dxfId="118" priority="85" stopIfTrue="1" operator="containsText" text="dsoy jktdh; fo|ky;ksa esa iz;ksx gsrq fu%'kqYd">
      <formula>NOT(ISERROR(SEARCH("dsoy jktdh; fo|ky;ksa esa iz;ksx gsrq fu%'kqYd",B2749)))</formula>
    </cfRule>
    <cfRule type="containsText" dxfId="117" priority="86" stopIfTrue="1" operator="containsText" text="dsoy jktdh; fo|ky;ksa esa iz;ksx gsrq fu%'kqYd">
      <formula>NOT(ISERROR(SEARCH("dsoy jktdh; fo|ky;ksa esa iz;ksx gsrq fu%'kqYd",B2749)))</formula>
    </cfRule>
    <cfRule type="containsText" dxfId="116" priority="87" stopIfTrue="1" operator="containsText" text="dsoy jktdh; fo|ky;ksa esa iz;ksx gsrq fu%'kqYd">
      <formula>NOT(ISERROR(SEARCH("dsoy jktdh; fo|ky;ksa esa iz;ksx gsrq fu%'kqYd",B2749)))</formula>
    </cfRule>
    <cfRule type="containsText" dxfId="115" priority="88" stopIfTrue="1" operator="containsText" text="f'k{kk foHkkx jktLFkku">
      <formula>NOT(ISERROR(SEARCH("f'k{kk foHkkx jktLFkku",B2749)))</formula>
    </cfRule>
    <cfRule type="containsText" dxfId="114" priority="89" stopIfTrue="1" operator="containsText" text="iw.kkZad">
      <formula>NOT(ISERROR(SEARCH("iw.kkZad",B2749)))</formula>
    </cfRule>
  </conditionalFormatting>
  <conditionalFormatting sqref="B2749:C2749">
    <cfRule type="cellIs" dxfId="113" priority="90" stopIfTrue="1" operator="equal">
      <formula>0</formula>
    </cfRule>
  </conditionalFormatting>
  <conditionalFormatting sqref="B2781:C2781">
    <cfRule type="containsText" dxfId="112" priority="79" stopIfTrue="1" operator="containsText" text="dsoy jktdh; fo|ky;ksa esa iz;ksx gsrq fu%'kqYd">
      <formula>NOT(ISERROR(SEARCH("dsoy jktdh; fo|ky;ksa esa iz;ksx gsrq fu%'kqYd",B2781)))</formula>
    </cfRule>
    <cfRule type="containsText" dxfId="111" priority="80" stopIfTrue="1" operator="containsText" text="dsoy jktdh; fo|ky;ksa esa iz;ksx gsrq fu%'kqYd">
      <formula>NOT(ISERROR(SEARCH("dsoy jktdh; fo|ky;ksa esa iz;ksx gsrq fu%'kqYd",B2781)))</formula>
    </cfRule>
    <cfRule type="containsText" dxfId="110" priority="81" stopIfTrue="1" operator="containsText" text="dsoy jktdh; fo|ky;ksa esa iz;ksx gsrq fu%'kqYd">
      <formula>NOT(ISERROR(SEARCH("dsoy jktdh; fo|ky;ksa esa iz;ksx gsrq fu%'kqYd",B2781)))</formula>
    </cfRule>
    <cfRule type="containsText" dxfId="109" priority="82" stopIfTrue="1" operator="containsText" text="f'k{kk foHkkx jktLFkku">
      <formula>NOT(ISERROR(SEARCH("f'k{kk foHkkx jktLFkku",B2781)))</formula>
    </cfRule>
    <cfRule type="containsText" dxfId="108" priority="83" stopIfTrue="1" operator="containsText" text="iw.kkZad">
      <formula>NOT(ISERROR(SEARCH("iw.kkZad",B2781)))</formula>
    </cfRule>
  </conditionalFormatting>
  <conditionalFormatting sqref="B2781:C2781">
    <cfRule type="cellIs" dxfId="107" priority="84" stopIfTrue="1" operator="equal">
      <formula>0</formula>
    </cfRule>
  </conditionalFormatting>
  <conditionalFormatting sqref="B2813:C2813">
    <cfRule type="containsText" dxfId="106" priority="73" stopIfTrue="1" operator="containsText" text="dsoy jktdh; fo|ky;ksa esa iz;ksx gsrq fu%'kqYd">
      <formula>NOT(ISERROR(SEARCH("dsoy jktdh; fo|ky;ksa esa iz;ksx gsrq fu%'kqYd",B2813)))</formula>
    </cfRule>
    <cfRule type="containsText" dxfId="105" priority="74" stopIfTrue="1" operator="containsText" text="dsoy jktdh; fo|ky;ksa esa iz;ksx gsrq fu%'kqYd">
      <formula>NOT(ISERROR(SEARCH("dsoy jktdh; fo|ky;ksa esa iz;ksx gsrq fu%'kqYd",B2813)))</formula>
    </cfRule>
    <cfRule type="containsText" dxfId="104" priority="75" stopIfTrue="1" operator="containsText" text="dsoy jktdh; fo|ky;ksa esa iz;ksx gsrq fu%'kqYd">
      <formula>NOT(ISERROR(SEARCH("dsoy jktdh; fo|ky;ksa esa iz;ksx gsrq fu%'kqYd",B2813)))</formula>
    </cfRule>
    <cfRule type="containsText" dxfId="103" priority="76" stopIfTrue="1" operator="containsText" text="f'k{kk foHkkx jktLFkku">
      <formula>NOT(ISERROR(SEARCH("f'k{kk foHkkx jktLFkku",B2813)))</formula>
    </cfRule>
    <cfRule type="containsText" dxfId="102" priority="77" stopIfTrue="1" operator="containsText" text="iw.kkZad">
      <formula>NOT(ISERROR(SEARCH("iw.kkZad",B2813)))</formula>
    </cfRule>
  </conditionalFormatting>
  <conditionalFormatting sqref="B2813:C2813">
    <cfRule type="cellIs" dxfId="101" priority="78" stopIfTrue="1" operator="equal">
      <formula>0</formula>
    </cfRule>
  </conditionalFormatting>
  <conditionalFormatting sqref="B2845:C2845">
    <cfRule type="containsText" dxfId="100" priority="67" stopIfTrue="1" operator="containsText" text="dsoy jktdh; fo|ky;ksa esa iz;ksx gsrq fu%'kqYd">
      <formula>NOT(ISERROR(SEARCH("dsoy jktdh; fo|ky;ksa esa iz;ksx gsrq fu%'kqYd",B2845)))</formula>
    </cfRule>
    <cfRule type="containsText" dxfId="99" priority="68" stopIfTrue="1" operator="containsText" text="dsoy jktdh; fo|ky;ksa esa iz;ksx gsrq fu%'kqYd">
      <formula>NOT(ISERROR(SEARCH("dsoy jktdh; fo|ky;ksa esa iz;ksx gsrq fu%'kqYd",B2845)))</formula>
    </cfRule>
    <cfRule type="containsText" dxfId="98" priority="69" stopIfTrue="1" operator="containsText" text="dsoy jktdh; fo|ky;ksa esa iz;ksx gsrq fu%'kqYd">
      <formula>NOT(ISERROR(SEARCH("dsoy jktdh; fo|ky;ksa esa iz;ksx gsrq fu%'kqYd",B2845)))</formula>
    </cfRule>
    <cfRule type="containsText" dxfId="97" priority="70" stopIfTrue="1" operator="containsText" text="f'k{kk foHkkx jktLFkku">
      <formula>NOT(ISERROR(SEARCH("f'k{kk foHkkx jktLFkku",B2845)))</formula>
    </cfRule>
    <cfRule type="containsText" dxfId="96" priority="71" stopIfTrue="1" operator="containsText" text="iw.kkZad">
      <formula>NOT(ISERROR(SEARCH("iw.kkZad",B2845)))</formula>
    </cfRule>
  </conditionalFormatting>
  <conditionalFormatting sqref="B2845:C2845">
    <cfRule type="cellIs" dxfId="95" priority="72" stopIfTrue="1" operator="equal">
      <formula>0</formula>
    </cfRule>
  </conditionalFormatting>
  <conditionalFormatting sqref="B2877:C2877">
    <cfRule type="containsText" dxfId="94" priority="61" stopIfTrue="1" operator="containsText" text="dsoy jktdh; fo|ky;ksa esa iz;ksx gsrq fu%'kqYd">
      <formula>NOT(ISERROR(SEARCH("dsoy jktdh; fo|ky;ksa esa iz;ksx gsrq fu%'kqYd",B2877)))</formula>
    </cfRule>
    <cfRule type="containsText" dxfId="93" priority="62" stopIfTrue="1" operator="containsText" text="dsoy jktdh; fo|ky;ksa esa iz;ksx gsrq fu%'kqYd">
      <formula>NOT(ISERROR(SEARCH("dsoy jktdh; fo|ky;ksa esa iz;ksx gsrq fu%'kqYd",B2877)))</formula>
    </cfRule>
    <cfRule type="containsText" dxfId="92" priority="63" stopIfTrue="1" operator="containsText" text="dsoy jktdh; fo|ky;ksa esa iz;ksx gsrq fu%'kqYd">
      <formula>NOT(ISERROR(SEARCH("dsoy jktdh; fo|ky;ksa esa iz;ksx gsrq fu%'kqYd",B2877)))</formula>
    </cfRule>
    <cfRule type="containsText" dxfId="91" priority="64" stopIfTrue="1" operator="containsText" text="f'k{kk foHkkx jktLFkku">
      <formula>NOT(ISERROR(SEARCH("f'k{kk foHkkx jktLFkku",B2877)))</formula>
    </cfRule>
    <cfRule type="containsText" dxfId="90" priority="65" stopIfTrue="1" operator="containsText" text="iw.kkZad">
      <formula>NOT(ISERROR(SEARCH("iw.kkZad",B2877)))</formula>
    </cfRule>
  </conditionalFormatting>
  <conditionalFormatting sqref="B2877:C2877">
    <cfRule type="cellIs" dxfId="89" priority="66" stopIfTrue="1" operator="equal">
      <formula>0</formula>
    </cfRule>
  </conditionalFormatting>
  <conditionalFormatting sqref="B2909:C2909">
    <cfRule type="containsText" dxfId="88" priority="55" stopIfTrue="1" operator="containsText" text="dsoy jktdh; fo|ky;ksa esa iz;ksx gsrq fu%'kqYd">
      <formula>NOT(ISERROR(SEARCH("dsoy jktdh; fo|ky;ksa esa iz;ksx gsrq fu%'kqYd",B2909)))</formula>
    </cfRule>
    <cfRule type="containsText" dxfId="87" priority="56" stopIfTrue="1" operator="containsText" text="dsoy jktdh; fo|ky;ksa esa iz;ksx gsrq fu%'kqYd">
      <formula>NOT(ISERROR(SEARCH("dsoy jktdh; fo|ky;ksa esa iz;ksx gsrq fu%'kqYd",B2909)))</formula>
    </cfRule>
    <cfRule type="containsText" dxfId="86" priority="57" stopIfTrue="1" operator="containsText" text="dsoy jktdh; fo|ky;ksa esa iz;ksx gsrq fu%'kqYd">
      <formula>NOT(ISERROR(SEARCH("dsoy jktdh; fo|ky;ksa esa iz;ksx gsrq fu%'kqYd",B2909)))</formula>
    </cfRule>
    <cfRule type="containsText" dxfId="85" priority="58" stopIfTrue="1" operator="containsText" text="f'k{kk foHkkx jktLFkku">
      <formula>NOT(ISERROR(SEARCH("f'k{kk foHkkx jktLFkku",B2909)))</formula>
    </cfRule>
    <cfRule type="containsText" dxfId="84" priority="59" stopIfTrue="1" operator="containsText" text="iw.kkZad">
      <formula>NOT(ISERROR(SEARCH("iw.kkZad",B2909)))</formula>
    </cfRule>
  </conditionalFormatting>
  <conditionalFormatting sqref="B2909:C2909">
    <cfRule type="cellIs" dxfId="83" priority="60" stopIfTrue="1" operator="equal">
      <formula>0</formula>
    </cfRule>
  </conditionalFormatting>
  <conditionalFormatting sqref="B2941:C2941">
    <cfRule type="containsText" dxfId="82" priority="49" stopIfTrue="1" operator="containsText" text="dsoy jktdh; fo|ky;ksa esa iz;ksx gsrq fu%'kqYd">
      <formula>NOT(ISERROR(SEARCH("dsoy jktdh; fo|ky;ksa esa iz;ksx gsrq fu%'kqYd",B2941)))</formula>
    </cfRule>
    <cfRule type="containsText" dxfId="81" priority="50" stopIfTrue="1" operator="containsText" text="dsoy jktdh; fo|ky;ksa esa iz;ksx gsrq fu%'kqYd">
      <formula>NOT(ISERROR(SEARCH("dsoy jktdh; fo|ky;ksa esa iz;ksx gsrq fu%'kqYd",B2941)))</formula>
    </cfRule>
    <cfRule type="containsText" dxfId="80" priority="51" stopIfTrue="1" operator="containsText" text="dsoy jktdh; fo|ky;ksa esa iz;ksx gsrq fu%'kqYd">
      <formula>NOT(ISERROR(SEARCH("dsoy jktdh; fo|ky;ksa esa iz;ksx gsrq fu%'kqYd",B2941)))</formula>
    </cfRule>
    <cfRule type="containsText" dxfId="79" priority="52" stopIfTrue="1" operator="containsText" text="f'k{kk foHkkx jktLFkku">
      <formula>NOT(ISERROR(SEARCH("f'k{kk foHkkx jktLFkku",B2941)))</formula>
    </cfRule>
    <cfRule type="containsText" dxfId="78" priority="53" stopIfTrue="1" operator="containsText" text="iw.kkZad">
      <formula>NOT(ISERROR(SEARCH("iw.kkZad",B2941)))</formula>
    </cfRule>
  </conditionalFormatting>
  <conditionalFormatting sqref="B2941:C2941">
    <cfRule type="cellIs" dxfId="77" priority="54" stopIfTrue="1" operator="equal">
      <formula>0</formula>
    </cfRule>
  </conditionalFormatting>
  <conditionalFormatting sqref="B2973:C2973">
    <cfRule type="containsText" dxfId="76" priority="43" stopIfTrue="1" operator="containsText" text="dsoy jktdh; fo|ky;ksa esa iz;ksx gsrq fu%'kqYd">
      <formula>NOT(ISERROR(SEARCH("dsoy jktdh; fo|ky;ksa esa iz;ksx gsrq fu%'kqYd",B2973)))</formula>
    </cfRule>
    <cfRule type="containsText" dxfId="75" priority="44" stopIfTrue="1" operator="containsText" text="dsoy jktdh; fo|ky;ksa esa iz;ksx gsrq fu%'kqYd">
      <formula>NOT(ISERROR(SEARCH("dsoy jktdh; fo|ky;ksa esa iz;ksx gsrq fu%'kqYd",B2973)))</formula>
    </cfRule>
    <cfRule type="containsText" dxfId="74" priority="45" stopIfTrue="1" operator="containsText" text="dsoy jktdh; fo|ky;ksa esa iz;ksx gsrq fu%'kqYd">
      <formula>NOT(ISERROR(SEARCH("dsoy jktdh; fo|ky;ksa esa iz;ksx gsrq fu%'kqYd",B2973)))</formula>
    </cfRule>
    <cfRule type="containsText" dxfId="73" priority="46" stopIfTrue="1" operator="containsText" text="f'k{kk foHkkx jktLFkku">
      <formula>NOT(ISERROR(SEARCH("f'k{kk foHkkx jktLFkku",B2973)))</formula>
    </cfRule>
    <cfRule type="containsText" dxfId="72" priority="47" stopIfTrue="1" operator="containsText" text="iw.kkZad">
      <formula>NOT(ISERROR(SEARCH("iw.kkZad",B2973)))</formula>
    </cfRule>
  </conditionalFormatting>
  <conditionalFormatting sqref="B2973:C2973">
    <cfRule type="cellIs" dxfId="71" priority="48" stopIfTrue="1" operator="equal">
      <formula>0</formula>
    </cfRule>
  </conditionalFormatting>
  <conditionalFormatting sqref="B3005:C3005">
    <cfRule type="containsText" dxfId="70" priority="37" stopIfTrue="1" operator="containsText" text="dsoy jktdh; fo|ky;ksa esa iz;ksx gsrq fu%'kqYd">
      <formula>NOT(ISERROR(SEARCH("dsoy jktdh; fo|ky;ksa esa iz;ksx gsrq fu%'kqYd",B3005)))</formula>
    </cfRule>
    <cfRule type="containsText" dxfId="69" priority="38" stopIfTrue="1" operator="containsText" text="dsoy jktdh; fo|ky;ksa esa iz;ksx gsrq fu%'kqYd">
      <formula>NOT(ISERROR(SEARCH("dsoy jktdh; fo|ky;ksa esa iz;ksx gsrq fu%'kqYd",B3005)))</formula>
    </cfRule>
    <cfRule type="containsText" dxfId="68" priority="39" stopIfTrue="1" operator="containsText" text="dsoy jktdh; fo|ky;ksa esa iz;ksx gsrq fu%'kqYd">
      <formula>NOT(ISERROR(SEARCH("dsoy jktdh; fo|ky;ksa esa iz;ksx gsrq fu%'kqYd",B3005)))</formula>
    </cfRule>
    <cfRule type="containsText" dxfId="67" priority="40" stopIfTrue="1" operator="containsText" text="f'k{kk foHkkx jktLFkku">
      <formula>NOT(ISERROR(SEARCH("f'k{kk foHkkx jktLFkku",B3005)))</formula>
    </cfRule>
    <cfRule type="containsText" dxfId="66" priority="41" stopIfTrue="1" operator="containsText" text="iw.kkZad">
      <formula>NOT(ISERROR(SEARCH("iw.kkZad",B3005)))</formula>
    </cfRule>
  </conditionalFormatting>
  <conditionalFormatting sqref="B3005:C3005">
    <cfRule type="cellIs" dxfId="65" priority="42" stopIfTrue="1" operator="equal">
      <formula>0</formula>
    </cfRule>
  </conditionalFormatting>
  <conditionalFormatting sqref="B3037:C3037">
    <cfRule type="containsText" dxfId="64" priority="31" stopIfTrue="1" operator="containsText" text="dsoy jktdh; fo|ky;ksa esa iz;ksx gsrq fu%'kqYd">
      <formula>NOT(ISERROR(SEARCH("dsoy jktdh; fo|ky;ksa esa iz;ksx gsrq fu%'kqYd",B3037)))</formula>
    </cfRule>
    <cfRule type="containsText" dxfId="63" priority="32" stopIfTrue="1" operator="containsText" text="dsoy jktdh; fo|ky;ksa esa iz;ksx gsrq fu%'kqYd">
      <formula>NOT(ISERROR(SEARCH("dsoy jktdh; fo|ky;ksa esa iz;ksx gsrq fu%'kqYd",B3037)))</formula>
    </cfRule>
    <cfRule type="containsText" dxfId="62" priority="33" stopIfTrue="1" operator="containsText" text="dsoy jktdh; fo|ky;ksa esa iz;ksx gsrq fu%'kqYd">
      <formula>NOT(ISERROR(SEARCH("dsoy jktdh; fo|ky;ksa esa iz;ksx gsrq fu%'kqYd",B3037)))</formula>
    </cfRule>
    <cfRule type="containsText" dxfId="61" priority="34" stopIfTrue="1" operator="containsText" text="f'k{kk foHkkx jktLFkku">
      <formula>NOT(ISERROR(SEARCH("f'k{kk foHkkx jktLFkku",B3037)))</formula>
    </cfRule>
    <cfRule type="containsText" dxfId="60" priority="35" stopIfTrue="1" operator="containsText" text="iw.kkZad">
      <formula>NOT(ISERROR(SEARCH("iw.kkZad",B3037)))</formula>
    </cfRule>
  </conditionalFormatting>
  <conditionalFormatting sqref="B3037:C3037">
    <cfRule type="cellIs" dxfId="59" priority="36" stopIfTrue="1" operator="equal">
      <formula>0</formula>
    </cfRule>
  </conditionalFormatting>
  <conditionalFormatting sqref="B3069:C3069">
    <cfRule type="containsText" dxfId="58" priority="25" stopIfTrue="1" operator="containsText" text="dsoy jktdh; fo|ky;ksa esa iz;ksx gsrq fu%'kqYd">
      <formula>NOT(ISERROR(SEARCH("dsoy jktdh; fo|ky;ksa esa iz;ksx gsrq fu%'kqYd",B3069)))</formula>
    </cfRule>
    <cfRule type="containsText" dxfId="57" priority="26" stopIfTrue="1" operator="containsText" text="dsoy jktdh; fo|ky;ksa esa iz;ksx gsrq fu%'kqYd">
      <formula>NOT(ISERROR(SEARCH("dsoy jktdh; fo|ky;ksa esa iz;ksx gsrq fu%'kqYd",B3069)))</formula>
    </cfRule>
    <cfRule type="containsText" dxfId="56" priority="27" stopIfTrue="1" operator="containsText" text="dsoy jktdh; fo|ky;ksa esa iz;ksx gsrq fu%'kqYd">
      <formula>NOT(ISERROR(SEARCH("dsoy jktdh; fo|ky;ksa esa iz;ksx gsrq fu%'kqYd",B3069)))</formula>
    </cfRule>
    <cfRule type="containsText" dxfId="55" priority="28" stopIfTrue="1" operator="containsText" text="f'k{kk foHkkx jktLFkku">
      <formula>NOT(ISERROR(SEARCH("f'k{kk foHkkx jktLFkku",B3069)))</formula>
    </cfRule>
    <cfRule type="containsText" dxfId="54" priority="29" stopIfTrue="1" operator="containsText" text="iw.kkZad">
      <formula>NOT(ISERROR(SEARCH("iw.kkZad",B3069)))</formula>
    </cfRule>
  </conditionalFormatting>
  <conditionalFormatting sqref="B3069:C3069">
    <cfRule type="cellIs" dxfId="53" priority="30" stopIfTrue="1" operator="equal">
      <formula>0</formula>
    </cfRule>
  </conditionalFormatting>
  <conditionalFormatting sqref="B3101:C3101">
    <cfRule type="containsText" dxfId="52" priority="19" stopIfTrue="1" operator="containsText" text="dsoy jktdh; fo|ky;ksa esa iz;ksx gsrq fu%'kqYd">
      <formula>NOT(ISERROR(SEARCH("dsoy jktdh; fo|ky;ksa esa iz;ksx gsrq fu%'kqYd",B3101)))</formula>
    </cfRule>
    <cfRule type="containsText" dxfId="51" priority="20" stopIfTrue="1" operator="containsText" text="dsoy jktdh; fo|ky;ksa esa iz;ksx gsrq fu%'kqYd">
      <formula>NOT(ISERROR(SEARCH("dsoy jktdh; fo|ky;ksa esa iz;ksx gsrq fu%'kqYd",B3101)))</formula>
    </cfRule>
    <cfRule type="containsText" dxfId="50" priority="21" stopIfTrue="1" operator="containsText" text="dsoy jktdh; fo|ky;ksa esa iz;ksx gsrq fu%'kqYd">
      <formula>NOT(ISERROR(SEARCH("dsoy jktdh; fo|ky;ksa esa iz;ksx gsrq fu%'kqYd",B3101)))</formula>
    </cfRule>
    <cfRule type="containsText" dxfId="49" priority="22" stopIfTrue="1" operator="containsText" text="f'k{kk foHkkx jktLFkku">
      <formula>NOT(ISERROR(SEARCH("f'k{kk foHkkx jktLFkku",B3101)))</formula>
    </cfRule>
    <cfRule type="containsText" dxfId="48" priority="23" stopIfTrue="1" operator="containsText" text="iw.kkZad">
      <formula>NOT(ISERROR(SEARCH("iw.kkZad",B3101)))</formula>
    </cfRule>
  </conditionalFormatting>
  <conditionalFormatting sqref="B3101:C3101">
    <cfRule type="cellIs" dxfId="47" priority="24" stopIfTrue="1" operator="equal">
      <formula>0</formula>
    </cfRule>
  </conditionalFormatting>
  <conditionalFormatting sqref="B3133:C3133">
    <cfRule type="containsText" dxfId="46" priority="13" stopIfTrue="1" operator="containsText" text="dsoy jktdh; fo|ky;ksa esa iz;ksx gsrq fu%'kqYd">
      <formula>NOT(ISERROR(SEARCH("dsoy jktdh; fo|ky;ksa esa iz;ksx gsrq fu%'kqYd",B3133)))</formula>
    </cfRule>
    <cfRule type="containsText" dxfId="45" priority="14" stopIfTrue="1" operator="containsText" text="dsoy jktdh; fo|ky;ksa esa iz;ksx gsrq fu%'kqYd">
      <formula>NOT(ISERROR(SEARCH("dsoy jktdh; fo|ky;ksa esa iz;ksx gsrq fu%'kqYd",B3133)))</formula>
    </cfRule>
    <cfRule type="containsText" dxfId="44" priority="15" stopIfTrue="1" operator="containsText" text="dsoy jktdh; fo|ky;ksa esa iz;ksx gsrq fu%'kqYd">
      <formula>NOT(ISERROR(SEARCH("dsoy jktdh; fo|ky;ksa esa iz;ksx gsrq fu%'kqYd",B3133)))</formula>
    </cfRule>
    <cfRule type="containsText" dxfId="43" priority="16" stopIfTrue="1" operator="containsText" text="f'k{kk foHkkx jktLFkku">
      <formula>NOT(ISERROR(SEARCH("f'k{kk foHkkx jktLFkku",B3133)))</formula>
    </cfRule>
    <cfRule type="containsText" dxfId="42" priority="17" stopIfTrue="1" operator="containsText" text="iw.kkZad">
      <formula>NOT(ISERROR(SEARCH("iw.kkZad",B3133)))</formula>
    </cfRule>
  </conditionalFormatting>
  <conditionalFormatting sqref="B3133:C3133">
    <cfRule type="cellIs" dxfId="41" priority="18" stopIfTrue="1" operator="equal">
      <formula>0</formula>
    </cfRule>
  </conditionalFormatting>
  <conditionalFormatting sqref="B3165:C3165">
    <cfRule type="containsText" dxfId="40" priority="7" stopIfTrue="1" operator="containsText" text="dsoy jktdh; fo|ky;ksa esa iz;ksx gsrq fu%'kqYd">
      <formula>NOT(ISERROR(SEARCH("dsoy jktdh; fo|ky;ksa esa iz;ksx gsrq fu%'kqYd",B3165)))</formula>
    </cfRule>
    <cfRule type="containsText" dxfId="39" priority="8" stopIfTrue="1" operator="containsText" text="dsoy jktdh; fo|ky;ksa esa iz;ksx gsrq fu%'kqYd">
      <formula>NOT(ISERROR(SEARCH("dsoy jktdh; fo|ky;ksa esa iz;ksx gsrq fu%'kqYd",B3165)))</formula>
    </cfRule>
    <cfRule type="containsText" dxfId="38" priority="9" stopIfTrue="1" operator="containsText" text="dsoy jktdh; fo|ky;ksa esa iz;ksx gsrq fu%'kqYd">
      <formula>NOT(ISERROR(SEARCH("dsoy jktdh; fo|ky;ksa esa iz;ksx gsrq fu%'kqYd",B3165)))</formula>
    </cfRule>
    <cfRule type="containsText" dxfId="37" priority="10" stopIfTrue="1" operator="containsText" text="f'k{kk foHkkx jktLFkku">
      <formula>NOT(ISERROR(SEARCH("f'k{kk foHkkx jktLFkku",B3165)))</formula>
    </cfRule>
    <cfRule type="containsText" dxfId="36" priority="11" stopIfTrue="1" operator="containsText" text="iw.kkZad">
      <formula>NOT(ISERROR(SEARCH("iw.kkZad",B3165)))</formula>
    </cfRule>
  </conditionalFormatting>
  <conditionalFormatting sqref="B3165:C3165">
    <cfRule type="cellIs" dxfId="35" priority="12" stopIfTrue="1" operator="equal">
      <formula>0</formula>
    </cfRule>
  </conditionalFormatting>
  <conditionalFormatting sqref="B3197:C3197">
    <cfRule type="containsText" dxfId="34" priority="1" stopIfTrue="1" operator="containsText" text="dsoy jktdh; fo|ky;ksa esa iz;ksx gsrq fu%'kqYd">
      <formula>NOT(ISERROR(SEARCH("dsoy jktdh; fo|ky;ksa esa iz;ksx gsrq fu%'kqYd",B3197)))</formula>
    </cfRule>
    <cfRule type="containsText" dxfId="33" priority="2" stopIfTrue="1" operator="containsText" text="dsoy jktdh; fo|ky;ksa esa iz;ksx gsrq fu%'kqYd">
      <formula>NOT(ISERROR(SEARCH("dsoy jktdh; fo|ky;ksa esa iz;ksx gsrq fu%'kqYd",B3197)))</formula>
    </cfRule>
    <cfRule type="containsText" dxfId="32" priority="3" stopIfTrue="1" operator="containsText" text="dsoy jktdh; fo|ky;ksa esa iz;ksx gsrq fu%'kqYd">
      <formula>NOT(ISERROR(SEARCH("dsoy jktdh; fo|ky;ksa esa iz;ksx gsrq fu%'kqYd",B3197)))</formula>
    </cfRule>
    <cfRule type="containsText" dxfId="31" priority="4" stopIfTrue="1" operator="containsText" text="f'k{kk foHkkx jktLFkku">
      <formula>NOT(ISERROR(SEARCH("f'k{kk foHkkx jktLFkku",B3197)))</formula>
    </cfRule>
    <cfRule type="containsText" dxfId="30" priority="5" stopIfTrue="1" operator="containsText" text="iw.kkZad">
      <formula>NOT(ISERROR(SEARCH("iw.kkZad",B3197)))</formula>
    </cfRule>
  </conditionalFormatting>
  <conditionalFormatting sqref="B3197:C3197">
    <cfRule type="cellIs" dxfId="29" priority="6" stopIfTrue="1" operator="equal">
      <formula>0</formula>
    </cfRule>
  </conditionalFormatting>
  <printOptions horizontalCentered="1" verticalCentered="1"/>
  <pageMargins left="0.25" right="0.25" top="0.75" bottom="0.75" header="0.3" footer="0.3"/>
  <pageSetup paperSize="9" orientation="landscape"/>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90"/>
  </sheetPr>
  <dimension ref="A1:AB121"/>
  <sheetViews>
    <sheetView zoomScale="142" zoomScaleNormal="84" zoomScalePageLayoutView="84" workbookViewId="0">
      <pane xSplit="2" ySplit="7" topLeftCell="G8" activePane="bottomRight" state="frozen"/>
      <selection pane="topRight" activeCell="C1" sqref="C1"/>
      <selection pane="bottomLeft" activeCell="A8" sqref="A8"/>
      <selection pane="bottomRight" activeCell="F14" sqref="F14"/>
    </sheetView>
  </sheetViews>
  <sheetFormatPr baseColWidth="10" defaultColWidth="9.1640625" defaultRowHeight="0" customHeight="1" zeroHeight="1"/>
  <cols>
    <col min="1" max="1" width="4.83203125" style="67" customWidth="1"/>
    <col min="2" max="2" width="4.5" style="67" customWidth="1"/>
    <col min="3" max="3" width="5" style="67" customWidth="1"/>
    <col min="4" max="4" width="9" style="67" customWidth="1"/>
    <col min="5" max="5" width="24" style="67" customWidth="1"/>
    <col min="6" max="6" width="21.83203125" style="67" customWidth="1"/>
    <col min="7" max="7" width="23.1640625" style="67" customWidth="1"/>
    <col min="8" max="8" width="5.1640625" style="86" customWidth="1"/>
    <col min="9" max="9" width="4.5" style="86" customWidth="1"/>
    <col min="10" max="10" width="13.83203125" style="67" bestFit="1" customWidth="1"/>
    <col min="11" max="11" width="5" style="67" customWidth="1"/>
    <col min="12" max="12" width="6" style="67" customWidth="1"/>
    <col min="13" max="13" width="2.6640625" style="67" customWidth="1"/>
    <col min="14" max="14" width="2.33203125" style="67" customWidth="1"/>
    <col min="15" max="15" width="20.5" style="67" bestFit="1" customWidth="1"/>
    <col min="16" max="25" width="5.6640625" style="67" customWidth="1"/>
    <col min="26" max="26" width="7.1640625" style="67" bestFit="1" customWidth="1"/>
    <col min="27" max="28" width="5.6640625" style="67" customWidth="1"/>
    <col min="29" max="30" width="6.6640625" style="67" customWidth="1"/>
    <col min="31" max="65" width="9.1640625" style="67" customWidth="1"/>
    <col min="66" max="66" width="8.6640625" style="67" customWidth="1"/>
    <col min="67" max="84" width="9.1640625" style="67" customWidth="1"/>
    <col min="85" max="85" width="0.1640625" style="67" customWidth="1"/>
    <col min="86" max="103" width="9.1640625" style="67" customWidth="1"/>
    <col min="104" max="104" width="0.5" style="67" customWidth="1"/>
    <col min="105" max="120" width="9.1640625" style="67" customWidth="1"/>
    <col min="121" max="121" width="0.33203125" style="67" customWidth="1"/>
    <col min="122" max="135" width="9.1640625" style="67" customWidth="1"/>
    <col min="136" max="136" width="8.6640625" style="67" customWidth="1"/>
    <col min="137" max="155" width="9.1640625" style="67" customWidth="1"/>
    <col min="156" max="156" width="0.5" style="67" customWidth="1"/>
    <col min="157" max="172" width="9.1640625" style="67" customWidth="1"/>
    <col min="173" max="173" width="4.83203125" style="67" customWidth="1"/>
    <col min="174" max="189" width="9.1640625" style="67" customWidth="1"/>
    <col min="190" max="190" width="0.5" style="67" customWidth="1"/>
    <col min="191" max="207" width="9.1640625" style="67" customWidth="1"/>
    <col min="208" max="208" width="8.5" style="67" customWidth="1"/>
    <col min="209" max="218" width="9.1640625" style="67" customWidth="1"/>
    <col min="219" max="219" width="8.5" style="67" customWidth="1"/>
    <col min="220" max="220" width="9.1640625" style="67" customWidth="1"/>
    <col min="221" max="221" width="8.5" style="67" customWidth="1"/>
    <col min="222" max="16384" width="9.1640625" style="67"/>
  </cols>
  <sheetData>
    <row r="1" spans="1:28" s="87" customFormat="1" ht="24" customHeight="1">
      <c r="A1" s="843" t="str">
        <f>'statement of marks'!A1</f>
        <v>GOVT. HR. SEC. SCHOOL, MARJEEVI, NIMBAHERA</v>
      </c>
      <c r="B1" s="844"/>
      <c r="C1" s="844"/>
      <c r="D1" s="844"/>
      <c r="E1" s="844"/>
      <c r="F1" s="844"/>
      <c r="G1" s="844"/>
      <c r="H1" s="852" t="s">
        <v>137</v>
      </c>
      <c r="I1" s="853"/>
      <c r="J1" s="853"/>
      <c r="K1" s="853"/>
      <c r="L1" s="854"/>
      <c r="O1" s="848" t="str">
        <f>A1</f>
        <v>GOVT. HR. SEC. SCHOOL, MARJEEVI, NIMBAHERA</v>
      </c>
      <c r="P1" s="849"/>
      <c r="Q1" s="849"/>
      <c r="R1" s="849"/>
      <c r="S1" s="849"/>
      <c r="T1" s="849"/>
      <c r="U1" s="849"/>
      <c r="V1" s="849"/>
      <c r="W1" s="849"/>
      <c r="X1" s="849"/>
      <c r="Y1" s="849"/>
      <c r="Z1" s="849"/>
      <c r="AA1" s="849"/>
      <c r="AB1" s="850"/>
    </row>
    <row r="2" spans="1:28" ht="22" hidden="1" customHeight="1" thickTop="1">
      <c r="A2" s="68"/>
      <c r="B2" s="69"/>
      <c r="C2" s="69"/>
      <c r="D2" s="69"/>
      <c r="E2" s="69"/>
      <c r="F2" s="69"/>
      <c r="G2" s="69"/>
      <c r="H2" s="69"/>
      <c r="I2" s="69"/>
      <c r="J2" s="69"/>
      <c r="K2" s="69"/>
      <c r="L2" s="70"/>
      <c r="O2" s="857" t="s">
        <v>3</v>
      </c>
      <c r="P2" s="858"/>
      <c r="Q2" s="858"/>
      <c r="R2" s="858"/>
      <c r="S2" s="858"/>
      <c r="T2" s="858"/>
      <c r="U2" s="858"/>
      <c r="V2" s="858"/>
      <c r="W2" s="858"/>
      <c r="X2" s="858"/>
      <c r="Y2" s="858"/>
      <c r="Z2" s="858"/>
      <c r="AA2" s="858"/>
      <c r="AB2" s="859"/>
    </row>
    <row r="3" spans="1:28" s="87" customFormat="1" ht="28.5" customHeight="1">
      <c r="A3" s="867">
        <f>'statement of marks'!A3</f>
        <v>0</v>
      </c>
      <c r="B3" s="689"/>
      <c r="C3" s="689"/>
      <c r="D3" s="65"/>
      <c r="E3" s="65" t="str">
        <f>'statement of marks'!G3</f>
        <v>6 A</v>
      </c>
      <c r="F3" s="65"/>
      <c r="G3" s="65"/>
      <c r="H3" s="65" t="s">
        <v>118</v>
      </c>
      <c r="I3" s="872" t="str">
        <f>'statement of marks'!H3</f>
        <v>2022-23</v>
      </c>
      <c r="J3" s="878"/>
      <c r="K3" s="674" t="s">
        <v>156</v>
      </c>
      <c r="L3" s="851" t="s">
        <v>157</v>
      </c>
      <c r="O3" s="71" t="str">
        <f>'statement of marks'!I4</f>
        <v>NAME OF THE STUDENT</v>
      </c>
      <c r="P3" s="65" t="s">
        <v>4</v>
      </c>
      <c r="Q3" s="65" t="s">
        <v>5</v>
      </c>
      <c r="R3" s="65" t="s">
        <v>6</v>
      </c>
      <c r="S3" s="65" t="s">
        <v>7</v>
      </c>
      <c r="T3" s="65" t="s">
        <v>8</v>
      </c>
      <c r="U3" s="65" t="s">
        <v>9</v>
      </c>
      <c r="V3" s="65" t="s">
        <v>10</v>
      </c>
      <c r="W3" s="65" t="s">
        <v>11</v>
      </c>
      <c r="X3" s="65" t="s">
        <v>12</v>
      </c>
      <c r="Y3" s="65" t="s">
        <v>13</v>
      </c>
      <c r="Z3" s="65" t="s">
        <v>24</v>
      </c>
      <c r="AA3" s="65" t="s">
        <v>25</v>
      </c>
      <c r="AB3" s="64" t="s">
        <v>26</v>
      </c>
    </row>
    <row r="4" spans="1:28" s="87" customFormat="1" ht="38" customHeight="1">
      <c r="A4" s="868" t="str">
        <f>'statement of marks'!A4</f>
        <v>S.NO.</v>
      </c>
      <c r="B4" s="869" t="str">
        <f>'statement of marks'!D4</f>
        <v>R. NO. LOCAL</v>
      </c>
      <c r="C4" s="674" t="str">
        <f>'statement of marks'!F4</f>
        <v>S.R. NO.</v>
      </c>
      <c r="D4" s="845" t="str">
        <f>'statement of marks'!G4</f>
        <v>DATE OF BIRTH IN FIGURES</v>
      </c>
      <c r="E4" s="689" t="str">
        <f>'statement of marks'!I4</f>
        <v>NAME OF THE STUDENT</v>
      </c>
      <c r="F4" s="689" t="str">
        <f>'statement of marks'!J4</f>
        <v>FATHER'S NAME</v>
      </c>
      <c r="G4" s="689" t="str">
        <f>'statement of marks'!K4</f>
        <v>MOTHER'S NAME</v>
      </c>
      <c r="H4" s="689" t="str">
        <f>'statement of marks'!B4</f>
        <v>CATEGORY</v>
      </c>
      <c r="I4" s="845" t="str">
        <f>'statement of marks'!C4</f>
        <v>GENDER</v>
      </c>
      <c r="J4" s="689" t="s">
        <v>125</v>
      </c>
      <c r="K4" s="674"/>
      <c r="L4" s="851"/>
      <c r="O4" s="71"/>
      <c r="P4" s="65"/>
      <c r="Q4" s="65"/>
      <c r="R4" s="65"/>
      <c r="S4" s="65"/>
      <c r="T4" s="65"/>
      <c r="U4" s="65"/>
      <c r="V4" s="65"/>
      <c r="W4" s="65"/>
      <c r="X4" s="65"/>
      <c r="Y4" s="65"/>
      <c r="Z4" s="65"/>
      <c r="AA4" s="65"/>
      <c r="AB4" s="64"/>
    </row>
    <row r="5" spans="1:28" ht="18.5" customHeight="1">
      <c r="A5" s="868"/>
      <c r="B5" s="870"/>
      <c r="C5" s="674"/>
      <c r="D5" s="846"/>
      <c r="E5" s="689"/>
      <c r="F5" s="689"/>
      <c r="G5" s="689"/>
      <c r="H5" s="689"/>
      <c r="I5" s="846"/>
      <c r="J5" s="689"/>
      <c r="K5" s="674"/>
      <c r="L5" s="851"/>
      <c r="O5" s="71"/>
      <c r="P5" s="65"/>
      <c r="Q5" s="65"/>
      <c r="R5" s="65"/>
      <c r="S5" s="65"/>
      <c r="T5" s="65"/>
      <c r="U5" s="65"/>
      <c r="V5" s="65"/>
      <c r="W5" s="65"/>
      <c r="X5" s="65"/>
      <c r="Y5" s="65"/>
      <c r="Z5" s="65"/>
      <c r="AA5" s="65"/>
      <c r="AB5" s="64"/>
    </row>
    <row r="6" spans="1:28" ht="18.5" customHeight="1">
      <c r="A6" s="868"/>
      <c r="B6" s="871"/>
      <c r="C6" s="674"/>
      <c r="D6" s="847"/>
      <c r="E6" s="689"/>
      <c r="F6" s="689"/>
      <c r="G6" s="689"/>
      <c r="H6" s="689"/>
      <c r="I6" s="847"/>
      <c r="J6" s="689"/>
      <c r="K6" s="674"/>
      <c r="L6" s="851"/>
      <c r="O6" s="71"/>
      <c r="P6" s="65"/>
      <c r="Q6" s="65"/>
      <c r="R6" s="65"/>
      <c r="S6" s="65"/>
      <c r="T6" s="65"/>
      <c r="U6" s="65"/>
      <c r="V6" s="65"/>
      <c r="W6" s="65"/>
      <c r="X6" s="65"/>
      <c r="Y6" s="65"/>
      <c r="Z6" s="65"/>
      <c r="AA6" s="65"/>
      <c r="AB6" s="64"/>
    </row>
    <row r="7" spans="1:28" s="87" customFormat="1" ht="17" customHeight="1">
      <c r="A7" s="72">
        <f>'statement of marks'!A7</f>
        <v>1</v>
      </c>
      <c r="B7" s="73">
        <f>'statement of marks'!D7</f>
        <v>801</v>
      </c>
      <c r="C7" s="73">
        <f>'statement of marks'!F7</f>
        <v>2491</v>
      </c>
      <c r="D7" s="74">
        <f>'statement of marks'!G7</f>
        <v>37466</v>
      </c>
      <c r="E7" s="75" t="str">
        <f>'statement of marks'!I7</f>
        <v>A1</v>
      </c>
      <c r="F7" s="75" t="str">
        <f>'statement of marks'!J7</f>
        <v>B1</v>
      </c>
      <c r="G7" s="75" t="str">
        <f>'statement of marks'!K7</f>
        <v>C1</v>
      </c>
      <c r="H7" s="65" t="str">
        <f>'statement of marks'!B7</f>
        <v>SC</v>
      </c>
      <c r="I7" s="65" t="str">
        <f>'statement of marks'!C7</f>
        <v>B</v>
      </c>
      <c r="J7" s="65" t="str">
        <f>'statement of marks'!HI7</f>
        <v>PASSED</v>
      </c>
      <c r="K7" s="76" t="str">
        <f>'statement of marks'!HP7</f>
        <v/>
      </c>
      <c r="L7" s="77" t="str">
        <f>'statement of marks'!HQ7</f>
        <v/>
      </c>
      <c r="O7" s="71" t="str">
        <f>'statement of marks'!I7</f>
        <v>A1</v>
      </c>
      <c r="P7" s="66" t="str">
        <f>IF(AND($H7="SC",$I7="B"),$J7,"")</f>
        <v>PASSED</v>
      </c>
      <c r="Q7" s="66" t="str">
        <f>IF(AND($H7="SC",$I7="G"),$J7,"")</f>
        <v/>
      </c>
      <c r="R7" s="66" t="str">
        <f>IF(AND($H7="ST",$I7="B"),$J7,"")</f>
        <v/>
      </c>
      <c r="S7" s="66" t="str">
        <f>IF(AND($H7="ST",$I7="G"),$J7,"")</f>
        <v/>
      </c>
      <c r="T7" s="66" t="str">
        <f>IF(AND($H7="OBC",$I7="B"),$J7,"")</f>
        <v/>
      </c>
      <c r="U7" s="66" t="str">
        <f>IF(AND($H7="OBC",$I7="G"),$J7,"")</f>
        <v/>
      </c>
      <c r="V7" s="66" t="str">
        <f>IF(AND($H7="GEN",$I7="B"),$J7,"")</f>
        <v/>
      </c>
      <c r="W7" s="66" t="str">
        <f>IF(AND($H7="GEN",$I7="G"),$J7,"")</f>
        <v/>
      </c>
      <c r="X7" s="66" t="str">
        <f>IF(AND($H7="MIN",$I7="B"),$J7,"")</f>
        <v/>
      </c>
      <c r="Y7" s="66" t="str">
        <f>IF(AND($H7="MIN",$I7="G"),$J7,"")</f>
        <v/>
      </c>
      <c r="Z7" s="66" t="str">
        <f>IF(AND($H7="SBC",$I7="B"),$J7,"")</f>
        <v/>
      </c>
      <c r="AA7" s="66" t="str">
        <f>IF(AND($H7="SBC",$I7="G"),$J7,"")</f>
        <v/>
      </c>
      <c r="AB7" s="88"/>
    </row>
    <row r="8" spans="1:28" s="87" customFormat="1" ht="17" customHeight="1">
      <c r="A8" s="72">
        <f>'statement of marks'!A8</f>
        <v>2</v>
      </c>
      <c r="B8" s="73">
        <f>'statement of marks'!D8</f>
        <v>802</v>
      </c>
      <c r="C8" s="73" t="str">
        <f>'statement of marks'!F8</f>
        <v/>
      </c>
      <c r="D8" s="74">
        <f>'statement of marks'!G8</f>
        <v>35887</v>
      </c>
      <c r="E8" s="75" t="str">
        <f>'statement of marks'!I8</f>
        <v>A2</v>
      </c>
      <c r="F8" s="75" t="str">
        <f>'statement of marks'!J8</f>
        <v>B2</v>
      </c>
      <c r="G8" s="75" t="str">
        <f>'statement of marks'!K8</f>
        <v>C2</v>
      </c>
      <c r="H8" s="65" t="str">
        <f>'statement of marks'!B8</f>
        <v>SC</v>
      </c>
      <c r="I8" s="65" t="str">
        <f>'statement of marks'!C8</f>
        <v>B</v>
      </c>
      <c r="J8" s="65" t="str">
        <f>'statement of marks'!HI8</f>
        <v>PASSED</v>
      </c>
      <c r="K8" s="76" t="str">
        <f>'statement of marks'!HP8</f>
        <v/>
      </c>
      <c r="L8" s="77" t="str">
        <f>'statement of marks'!HQ8</f>
        <v/>
      </c>
      <c r="O8" s="71" t="str">
        <f>'statement of marks'!I8</f>
        <v>A2</v>
      </c>
      <c r="P8" s="66" t="str">
        <f t="shared" ref="P8:P71" si="0">IF(AND($H8="SC",$I8="B"),$J8,"")</f>
        <v>PASSED</v>
      </c>
      <c r="Q8" s="66" t="str">
        <f t="shared" ref="Q8:Q71" si="1">IF(AND($H8="SC",$I8="G"),$J8,"")</f>
        <v/>
      </c>
      <c r="R8" s="66" t="str">
        <f t="shared" ref="R8:R71" si="2">IF(AND($H8="ST",$I8="B"),$J8,"")</f>
        <v/>
      </c>
      <c r="S8" s="66" t="str">
        <f t="shared" ref="S8:S71" si="3">IF(AND($H8="ST",$I8="G"),$J8,"")</f>
        <v/>
      </c>
      <c r="T8" s="66" t="str">
        <f t="shared" ref="T8:T71" si="4">IF(AND($H8="OBC",$I8="B"),$J8,"")</f>
        <v/>
      </c>
      <c r="U8" s="66" t="str">
        <f t="shared" ref="U8:U71" si="5">IF(AND($H8="OBC",$I8="G"),$J8,"")</f>
        <v/>
      </c>
      <c r="V8" s="66" t="str">
        <f t="shared" ref="V8:V71" si="6">IF(AND($H8="GEN",$I8="B"),$J8,"")</f>
        <v/>
      </c>
      <c r="W8" s="66" t="str">
        <f t="shared" ref="W8:W71" si="7">IF(AND($H8="GEN",$I8="G"),$J8,"")</f>
        <v/>
      </c>
      <c r="X8" s="66" t="str">
        <f t="shared" ref="X8:X71" si="8">IF(AND($H8="MIN",$I8="B"),$J8,"")</f>
        <v/>
      </c>
      <c r="Y8" s="66" t="str">
        <f t="shared" ref="Y8:Y71" si="9">IF(AND($H8="MIN",$I8="G"),$J8,"")</f>
        <v/>
      </c>
      <c r="Z8" s="66" t="str">
        <f t="shared" ref="Z8:Z71" si="10">IF(AND($H8="SBC",$I8="B"),$J8,"")</f>
        <v/>
      </c>
      <c r="AA8" s="66" t="str">
        <f t="shared" ref="AA8:AA71" si="11">IF(AND($H8="SBC",$I8="G"),$J8,"")</f>
        <v/>
      </c>
      <c r="AB8" s="88"/>
    </row>
    <row r="9" spans="1:28" s="87" customFormat="1" ht="17" customHeight="1">
      <c r="A9" s="72">
        <f>'statement of marks'!A9</f>
        <v>3</v>
      </c>
      <c r="B9" s="73">
        <f>'statement of marks'!D9</f>
        <v>803</v>
      </c>
      <c r="C9" s="73" t="str">
        <f>'statement of marks'!F9</f>
        <v/>
      </c>
      <c r="D9" s="74" t="str">
        <f>'statement of marks'!G9</f>
        <v/>
      </c>
      <c r="E9" s="75" t="str">
        <f>'statement of marks'!I9</f>
        <v>A3</v>
      </c>
      <c r="F9" s="75" t="str">
        <f>'statement of marks'!J9</f>
        <v>B3</v>
      </c>
      <c r="G9" s="75" t="str">
        <f>'statement of marks'!K9</f>
        <v>C3</v>
      </c>
      <c r="H9" s="65" t="str">
        <f>'statement of marks'!B9</f>
        <v>SC</v>
      </c>
      <c r="I9" s="65" t="str">
        <f>'statement of marks'!C9</f>
        <v>B</v>
      </c>
      <c r="J9" s="65" t="str">
        <f>'statement of marks'!HI9</f>
        <v>PASSED</v>
      </c>
      <c r="K9" s="76" t="str">
        <f>'statement of marks'!HP9</f>
        <v/>
      </c>
      <c r="L9" s="77" t="str">
        <f>'statement of marks'!HQ9</f>
        <v/>
      </c>
      <c r="O9" s="71" t="str">
        <f>'statement of marks'!I9</f>
        <v>A3</v>
      </c>
      <c r="P9" s="66" t="str">
        <f t="shared" si="0"/>
        <v>PASSED</v>
      </c>
      <c r="Q9" s="66" t="str">
        <f t="shared" si="1"/>
        <v/>
      </c>
      <c r="R9" s="66" t="str">
        <f t="shared" si="2"/>
        <v/>
      </c>
      <c r="S9" s="66" t="str">
        <f t="shared" si="3"/>
        <v/>
      </c>
      <c r="T9" s="66" t="str">
        <f t="shared" si="4"/>
        <v/>
      </c>
      <c r="U9" s="66" t="str">
        <f t="shared" si="5"/>
        <v/>
      </c>
      <c r="V9" s="66" t="str">
        <f t="shared" si="6"/>
        <v/>
      </c>
      <c r="W9" s="66" t="str">
        <f t="shared" si="7"/>
        <v/>
      </c>
      <c r="X9" s="66" t="str">
        <f t="shared" si="8"/>
        <v/>
      </c>
      <c r="Y9" s="66" t="str">
        <f t="shared" si="9"/>
        <v/>
      </c>
      <c r="Z9" s="66" t="str">
        <f t="shared" si="10"/>
        <v/>
      </c>
      <c r="AA9" s="66" t="str">
        <f t="shared" si="11"/>
        <v/>
      </c>
      <c r="AB9" s="88"/>
    </row>
    <row r="10" spans="1:28" s="87" customFormat="1" ht="17" customHeight="1">
      <c r="A10" s="72">
        <f>'statement of marks'!A10</f>
        <v>4</v>
      </c>
      <c r="B10" s="73">
        <f>'statement of marks'!D10</f>
        <v>804</v>
      </c>
      <c r="C10" s="73" t="str">
        <f>'statement of marks'!F10</f>
        <v/>
      </c>
      <c r="D10" s="74" t="str">
        <f>'statement of marks'!G10</f>
        <v/>
      </c>
      <c r="E10" s="75" t="str">
        <f>'statement of marks'!I10</f>
        <v>A4</v>
      </c>
      <c r="F10" s="75" t="str">
        <f>'statement of marks'!J10</f>
        <v>B4</v>
      </c>
      <c r="G10" s="75" t="str">
        <f>'statement of marks'!K10</f>
        <v>C4</v>
      </c>
      <c r="H10" s="65" t="str">
        <f>'statement of marks'!B10</f>
        <v/>
      </c>
      <c r="I10" s="65" t="str">
        <f>'statement of marks'!C10</f>
        <v/>
      </c>
      <c r="J10" s="65" t="str">
        <f>'statement of marks'!HI10</f>
        <v>PASSED</v>
      </c>
      <c r="K10" s="76" t="str">
        <f>'statement of marks'!HP10</f>
        <v/>
      </c>
      <c r="L10" s="77" t="str">
        <f>'statement of marks'!HQ10</f>
        <v/>
      </c>
      <c r="O10" s="71" t="str">
        <f>'statement of marks'!I10</f>
        <v>A4</v>
      </c>
      <c r="P10" s="66" t="str">
        <f t="shared" si="0"/>
        <v/>
      </c>
      <c r="Q10" s="66" t="str">
        <f t="shared" si="1"/>
        <v/>
      </c>
      <c r="R10" s="66" t="str">
        <f t="shared" si="2"/>
        <v/>
      </c>
      <c r="S10" s="66" t="str">
        <f t="shared" si="3"/>
        <v/>
      </c>
      <c r="T10" s="66" t="str">
        <f t="shared" si="4"/>
        <v/>
      </c>
      <c r="U10" s="66" t="str">
        <f t="shared" si="5"/>
        <v/>
      </c>
      <c r="V10" s="66" t="str">
        <f t="shared" si="6"/>
        <v/>
      </c>
      <c r="W10" s="66" t="str">
        <f t="shared" si="7"/>
        <v/>
      </c>
      <c r="X10" s="66" t="str">
        <f t="shared" si="8"/>
        <v/>
      </c>
      <c r="Y10" s="66" t="str">
        <f t="shared" si="9"/>
        <v/>
      </c>
      <c r="Z10" s="66" t="str">
        <f t="shared" si="10"/>
        <v/>
      </c>
      <c r="AA10" s="66" t="str">
        <f t="shared" si="11"/>
        <v/>
      </c>
      <c r="AB10" s="88"/>
    </row>
    <row r="11" spans="1:28" s="87" customFormat="1" ht="17" customHeight="1">
      <c r="A11" s="72">
        <f>'statement of marks'!A11</f>
        <v>5</v>
      </c>
      <c r="B11" s="73">
        <f>'statement of marks'!D11</f>
        <v>805</v>
      </c>
      <c r="C11" s="73" t="str">
        <f>'statement of marks'!F11</f>
        <v/>
      </c>
      <c r="D11" s="74" t="str">
        <f>'statement of marks'!G11</f>
        <v/>
      </c>
      <c r="E11" s="75" t="str">
        <f>'statement of marks'!I11</f>
        <v>A5</v>
      </c>
      <c r="F11" s="75" t="str">
        <f>'statement of marks'!J11</f>
        <v>B5</v>
      </c>
      <c r="G11" s="75" t="str">
        <f>'statement of marks'!K11</f>
        <v>C5</v>
      </c>
      <c r="H11" s="65" t="str">
        <f>'statement of marks'!B11</f>
        <v/>
      </c>
      <c r="I11" s="65" t="str">
        <f>'statement of marks'!C11</f>
        <v/>
      </c>
      <c r="J11" s="65" t="str">
        <f>'statement of marks'!HI11</f>
        <v>PASSED</v>
      </c>
      <c r="K11" s="76" t="str">
        <f>'statement of marks'!HP11</f>
        <v/>
      </c>
      <c r="L11" s="77" t="str">
        <f>'statement of marks'!HQ11</f>
        <v/>
      </c>
      <c r="O11" s="71" t="str">
        <f>'statement of marks'!I11</f>
        <v>A5</v>
      </c>
      <c r="P11" s="66" t="str">
        <f t="shared" si="0"/>
        <v/>
      </c>
      <c r="Q11" s="66" t="str">
        <f t="shared" si="1"/>
        <v/>
      </c>
      <c r="R11" s="66" t="str">
        <f t="shared" si="2"/>
        <v/>
      </c>
      <c r="S11" s="66" t="str">
        <f t="shared" si="3"/>
        <v/>
      </c>
      <c r="T11" s="66" t="str">
        <f t="shared" si="4"/>
        <v/>
      </c>
      <c r="U11" s="66" t="str">
        <f t="shared" si="5"/>
        <v/>
      </c>
      <c r="V11" s="66" t="str">
        <f t="shared" si="6"/>
        <v/>
      </c>
      <c r="W11" s="66" t="str">
        <f t="shared" si="7"/>
        <v/>
      </c>
      <c r="X11" s="66" t="str">
        <f t="shared" si="8"/>
        <v/>
      </c>
      <c r="Y11" s="66" t="str">
        <f t="shared" si="9"/>
        <v/>
      </c>
      <c r="Z11" s="66" t="str">
        <f t="shared" si="10"/>
        <v/>
      </c>
      <c r="AA11" s="66" t="str">
        <f t="shared" si="11"/>
        <v/>
      </c>
      <c r="AB11" s="88"/>
    </row>
    <row r="12" spans="1:28" s="87" customFormat="1" ht="17" customHeight="1">
      <c r="A12" s="72">
        <f>'statement of marks'!A12</f>
        <v>6</v>
      </c>
      <c r="B12" s="73">
        <f>'statement of marks'!D12</f>
        <v>806</v>
      </c>
      <c r="C12" s="73" t="str">
        <f>'statement of marks'!F12</f>
        <v/>
      </c>
      <c r="D12" s="74" t="str">
        <f>'statement of marks'!G12</f>
        <v/>
      </c>
      <c r="E12" s="75" t="str">
        <f>'statement of marks'!I12</f>
        <v>A6</v>
      </c>
      <c r="F12" s="75" t="str">
        <f>'statement of marks'!J12</f>
        <v>B6</v>
      </c>
      <c r="G12" s="75" t="str">
        <f>'statement of marks'!K12</f>
        <v>C6</v>
      </c>
      <c r="H12" s="65" t="str">
        <f>'statement of marks'!B12</f>
        <v/>
      </c>
      <c r="I12" s="65" t="str">
        <f>'statement of marks'!C12</f>
        <v/>
      </c>
      <c r="J12" s="65" t="str">
        <f>'statement of marks'!HI12</f>
        <v>PASSED</v>
      </c>
      <c r="K12" s="76" t="str">
        <f>'statement of marks'!HP12</f>
        <v/>
      </c>
      <c r="L12" s="77" t="str">
        <f>'statement of marks'!HQ12</f>
        <v/>
      </c>
      <c r="O12" s="71" t="str">
        <f>'statement of marks'!I12</f>
        <v>A6</v>
      </c>
      <c r="P12" s="66" t="str">
        <f t="shared" si="0"/>
        <v/>
      </c>
      <c r="Q12" s="66" t="str">
        <f t="shared" si="1"/>
        <v/>
      </c>
      <c r="R12" s="66" t="str">
        <f t="shared" si="2"/>
        <v/>
      </c>
      <c r="S12" s="66" t="str">
        <f t="shared" si="3"/>
        <v/>
      </c>
      <c r="T12" s="66" t="str">
        <f t="shared" si="4"/>
        <v/>
      </c>
      <c r="U12" s="66" t="str">
        <f t="shared" si="5"/>
        <v/>
      </c>
      <c r="V12" s="66" t="str">
        <f t="shared" si="6"/>
        <v/>
      </c>
      <c r="W12" s="66" t="str">
        <f t="shared" si="7"/>
        <v/>
      </c>
      <c r="X12" s="66" t="str">
        <f t="shared" si="8"/>
        <v/>
      </c>
      <c r="Y12" s="66" t="str">
        <f t="shared" si="9"/>
        <v/>
      </c>
      <c r="Z12" s="66" t="str">
        <f t="shared" si="10"/>
        <v/>
      </c>
      <c r="AA12" s="66" t="str">
        <f t="shared" si="11"/>
        <v/>
      </c>
      <c r="AB12" s="88"/>
    </row>
    <row r="13" spans="1:28" s="87" customFormat="1" ht="17" customHeight="1">
      <c r="A13" s="72">
        <f>'statement of marks'!A13</f>
        <v>7</v>
      </c>
      <c r="B13" s="73">
        <f>'statement of marks'!D13</f>
        <v>807</v>
      </c>
      <c r="C13" s="73" t="str">
        <f>'statement of marks'!F13</f>
        <v/>
      </c>
      <c r="D13" s="74" t="str">
        <f>'statement of marks'!G13</f>
        <v/>
      </c>
      <c r="E13" s="75" t="str">
        <f>'statement of marks'!I13</f>
        <v>A7</v>
      </c>
      <c r="F13" s="75" t="str">
        <f>'statement of marks'!J13</f>
        <v>B7</v>
      </c>
      <c r="G13" s="75" t="str">
        <f>'statement of marks'!K13</f>
        <v>C7</v>
      </c>
      <c r="H13" s="65" t="str">
        <f>'statement of marks'!B13</f>
        <v/>
      </c>
      <c r="I13" s="65" t="str">
        <f>'statement of marks'!C13</f>
        <v/>
      </c>
      <c r="J13" s="65" t="str">
        <f>'statement of marks'!HI13</f>
        <v>PASSED</v>
      </c>
      <c r="K13" s="76" t="str">
        <f>'statement of marks'!HP13</f>
        <v/>
      </c>
      <c r="L13" s="77" t="str">
        <f>'statement of marks'!HQ13</f>
        <v/>
      </c>
      <c r="O13" s="71" t="str">
        <f>'statement of marks'!I13</f>
        <v>A7</v>
      </c>
      <c r="P13" s="66" t="str">
        <f t="shared" si="0"/>
        <v/>
      </c>
      <c r="Q13" s="66" t="str">
        <f t="shared" si="1"/>
        <v/>
      </c>
      <c r="R13" s="66" t="str">
        <f t="shared" si="2"/>
        <v/>
      </c>
      <c r="S13" s="66" t="str">
        <f t="shared" si="3"/>
        <v/>
      </c>
      <c r="T13" s="66" t="str">
        <f t="shared" si="4"/>
        <v/>
      </c>
      <c r="U13" s="66" t="str">
        <f t="shared" si="5"/>
        <v/>
      </c>
      <c r="V13" s="66" t="str">
        <f t="shared" si="6"/>
        <v/>
      </c>
      <c r="W13" s="66" t="str">
        <f t="shared" si="7"/>
        <v/>
      </c>
      <c r="X13" s="66" t="str">
        <f t="shared" si="8"/>
        <v/>
      </c>
      <c r="Y13" s="66" t="str">
        <f t="shared" si="9"/>
        <v/>
      </c>
      <c r="Z13" s="66" t="str">
        <f t="shared" si="10"/>
        <v/>
      </c>
      <c r="AA13" s="66" t="str">
        <f t="shared" si="11"/>
        <v/>
      </c>
      <c r="AB13" s="88"/>
    </row>
    <row r="14" spans="1:28" s="87" customFormat="1" ht="17" customHeight="1">
      <c r="A14" s="72">
        <f>'statement of marks'!A14</f>
        <v>8</v>
      </c>
      <c r="B14" s="73">
        <f>'statement of marks'!D14</f>
        <v>808</v>
      </c>
      <c r="C14" s="73" t="str">
        <f>'statement of marks'!F14</f>
        <v/>
      </c>
      <c r="D14" s="74" t="str">
        <f>'statement of marks'!G14</f>
        <v/>
      </c>
      <c r="E14" s="75" t="str">
        <f>'statement of marks'!I14</f>
        <v>A8</v>
      </c>
      <c r="F14" s="75" t="str">
        <f>'statement of marks'!J14</f>
        <v>B8</v>
      </c>
      <c r="G14" s="75" t="str">
        <f>'statement of marks'!K14</f>
        <v>C8</v>
      </c>
      <c r="H14" s="65" t="str">
        <f>'statement of marks'!B14</f>
        <v/>
      </c>
      <c r="I14" s="65" t="str">
        <f>'statement of marks'!C14</f>
        <v/>
      </c>
      <c r="J14" s="65" t="str">
        <f>'statement of marks'!HI14</f>
        <v>PASSED</v>
      </c>
      <c r="K14" s="76" t="str">
        <f>'statement of marks'!HP14</f>
        <v/>
      </c>
      <c r="L14" s="77" t="str">
        <f>'statement of marks'!HQ14</f>
        <v/>
      </c>
      <c r="O14" s="71" t="str">
        <f>'statement of marks'!I14</f>
        <v>A8</v>
      </c>
      <c r="P14" s="66" t="str">
        <f t="shared" si="0"/>
        <v/>
      </c>
      <c r="Q14" s="66" t="str">
        <f t="shared" si="1"/>
        <v/>
      </c>
      <c r="R14" s="66" t="str">
        <f t="shared" si="2"/>
        <v/>
      </c>
      <c r="S14" s="66" t="str">
        <f t="shared" si="3"/>
        <v/>
      </c>
      <c r="T14" s="66" t="str">
        <f t="shared" si="4"/>
        <v/>
      </c>
      <c r="U14" s="66" t="str">
        <f t="shared" si="5"/>
        <v/>
      </c>
      <c r="V14" s="66" t="str">
        <f t="shared" si="6"/>
        <v/>
      </c>
      <c r="W14" s="66" t="str">
        <f t="shared" si="7"/>
        <v/>
      </c>
      <c r="X14" s="66" t="str">
        <f t="shared" si="8"/>
        <v/>
      </c>
      <c r="Y14" s="66" t="str">
        <f t="shared" si="9"/>
        <v/>
      </c>
      <c r="Z14" s="66" t="str">
        <f t="shared" si="10"/>
        <v/>
      </c>
      <c r="AA14" s="66" t="str">
        <f t="shared" si="11"/>
        <v/>
      </c>
      <c r="AB14" s="88"/>
    </row>
    <row r="15" spans="1:28" s="87" customFormat="1" ht="17" customHeight="1">
      <c r="A15" s="72">
        <f>'statement of marks'!A15</f>
        <v>9</v>
      </c>
      <c r="B15" s="73">
        <f>'statement of marks'!D15</f>
        <v>809</v>
      </c>
      <c r="C15" s="73" t="str">
        <f>'statement of marks'!F15</f>
        <v/>
      </c>
      <c r="D15" s="74" t="str">
        <f>'statement of marks'!G15</f>
        <v/>
      </c>
      <c r="E15" s="75" t="str">
        <f>'statement of marks'!I15</f>
        <v>A9</v>
      </c>
      <c r="F15" s="75" t="str">
        <f>'statement of marks'!J15</f>
        <v>B9</v>
      </c>
      <c r="G15" s="75" t="str">
        <f>'statement of marks'!K15</f>
        <v>C9</v>
      </c>
      <c r="H15" s="65" t="str">
        <f>'statement of marks'!B15</f>
        <v/>
      </c>
      <c r="I15" s="65" t="str">
        <f>'statement of marks'!C15</f>
        <v/>
      </c>
      <c r="J15" s="65" t="str">
        <f>'statement of marks'!HI15</f>
        <v>PASSED</v>
      </c>
      <c r="K15" s="76" t="str">
        <f>'statement of marks'!HP15</f>
        <v/>
      </c>
      <c r="L15" s="77" t="str">
        <f>'statement of marks'!HQ15</f>
        <v/>
      </c>
      <c r="O15" s="71" t="str">
        <f>'statement of marks'!I15</f>
        <v>A9</v>
      </c>
      <c r="P15" s="66" t="str">
        <f t="shared" si="0"/>
        <v/>
      </c>
      <c r="Q15" s="66" t="str">
        <f t="shared" si="1"/>
        <v/>
      </c>
      <c r="R15" s="66" t="str">
        <f t="shared" si="2"/>
        <v/>
      </c>
      <c r="S15" s="66" t="str">
        <f t="shared" si="3"/>
        <v/>
      </c>
      <c r="T15" s="66" t="str">
        <f t="shared" si="4"/>
        <v/>
      </c>
      <c r="U15" s="66" t="str">
        <f t="shared" si="5"/>
        <v/>
      </c>
      <c r="V15" s="66" t="str">
        <f t="shared" si="6"/>
        <v/>
      </c>
      <c r="W15" s="66" t="str">
        <f t="shared" si="7"/>
        <v/>
      </c>
      <c r="X15" s="66" t="str">
        <f t="shared" si="8"/>
        <v/>
      </c>
      <c r="Y15" s="66" t="str">
        <f t="shared" si="9"/>
        <v/>
      </c>
      <c r="Z15" s="66" t="str">
        <f t="shared" si="10"/>
        <v/>
      </c>
      <c r="AA15" s="66" t="str">
        <f t="shared" si="11"/>
        <v/>
      </c>
      <c r="AB15" s="88"/>
    </row>
    <row r="16" spans="1:28" s="87" customFormat="1" ht="17" customHeight="1">
      <c r="A16" s="72">
        <f>'statement of marks'!A16</f>
        <v>10</v>
      </c>
      <c r="B16" s="73">
        <f>'statement of marks'!D16</f>
        <v>810</v>
      </c>
      <c r="C16" s="73" t="str">
        <f>'statement of marks'!F16</f>
        <v/>
      </c>
      <c r="D16" s="74" t="str">
        <f>'statement of marks'!G16</f>
        <v/>
      </c>
      <c r="E16" s="75" t="str">
        <f>'statement of marks'!I16</f>
        <v>A10</v>
      </c>
      <c r="F16" s="75" t="str">
        <f>'statement of marks'!J16</f>
        <v>B10</v>
      </c>
      <c r="G16" s="75" t="str">
        <f>'statement of marks'!K16</f>
        <v>C10</v>
      </c>
      <c r="H16" s="65" t="str">
        <f>'statement of marks'!B16</f>
        <v/>
      </c>
      <c r="I16" s="65" t="str">
        <f>'statement of marks'!C16</f>
        <v/>
      </c>
      <c r="J16" s="65" t="str">
        <f>'statement of marks'!HI16</f>
        <v>PASSED</v>
      </c>
      <c r="K16" s="76" t="str">
        <f>'statement of marks'!HP16</f>
        <v/>
      </c>
      <c r="L16" s="77" t="str">
        <f>'statement of marks'!HQ16</f>
        <v/>
      </c>
      <c r="O16" s="71" t="str">
        <f>'statement of marks'!I16</f>
        <v>A10</v>
      </c>
      <c r="P16" s="66" t="str">
        <f t="shared" si="0"/>
        <v/>
      </c>
      <c r="Q16" s="66" t="str">
        <f t="shared" si="1"/>
        <v/>
      </c>
      <c r="R16" s="66" t="str">
        <f t="shared" si="2"/>
        <v/>
      </c>
      <c r="S16" s="66" t="str">
        <f t="shared" si="3"/>
        <v/>
      </c>
      <c r="T16" s="66" t="str">
        <f t="shared" si="4"/>
        <v/>
      </c>
      <c r="U16" s="66" t="str">
        <f t="shared" si="5"/>
        <v/>
      </c>
      <c r="V16" s="66" t="str">
        <f t="shared" si="6"/>
        <v/>
      </c>
      <c r="W16" s="66" t="str">
        <f t="shared" si="7"/>
        <v/>
      </c>
      <c r="X16" s="66" t="str">
        <f t="shared" si="8"/>
        <v/>
      </c>
      <c r="Y16" s="66" t="str">
        <f t="shared" si="9"/>
        <v/>
      </c>
      <c r="Z16" s="66" t="str">
        <f t="shared" si="10"/>
        <v/>
      </c>
      <c r="AA16" s="66" t="str">
        <f t="shared" si="11"/>
        <v/>
      </c>
      <c r="AB16" s="88"/>
    </row>
    <row r="17" spans="1:28" s="87" customFormat="1" ht="17" customHeight="1">
      <c r="A17" s="72">
        <f>'statement of marks'!A17</f>
        <v>11</v>
      </c>
      <c r="B17" s="73">
        <f>'statement of marks'!D17</f>
        <v>811</v>
      </c>
      <c r="C17" s="73" t="str">
        <f>'statement of marks'!F17</f>
        <v/>
      </c>
      <c r="D17" s="74" t="str">
        <f>'statement of marks'!G17</f>
        <v/>
      </c>
      <c r="E17" s="75" t="str">
        <f>'statement of marks'!I17</f>
        <v>A11</v>
      </c>
      <c r="F17" s="75" t="str">
        <f>'statement of marks'!J17</f>
        <v>B11</v>
      </c>
      <c r="G17" s="75" t="str">
        <f>'statement of marks'!K17</f>
        <v>C11</v>
      </c>
      <c r="H17" s="65" t="str">
        <f>'statement of marks'!B17</f>
        <v/>
      </c>
      <c r="I17" s="65" t="str">
        <f>'statement of marks'!C17</f>
        <v/>
      </c>
      <c r="J17" s="65" t="str">
        <f>'statement of marks'!HI17</f>
        <v>PASSED</v>
      </c>
      <c r="K17" s="76" t="str">
        <f>'statement of marks'!HP17</f>
        <v/>
      </c>
      <c r="L17" s="77" t="str">
        <f>'statement of marks'!HQ17</f>
        <v/>
      </c>
      <c r="O17" s="71" t="str">
        <f>'statement of marks'!I17</f>
        <v>A11</v>
      </c>
      <c r="P17" s="66" t="str">
        <f t="shared" si="0"/>
        <v/>
      </c>
      <c r="Q17" s="66" t="str">
        <f t="shared" si="1"/>
        <v/>
      </c>
      <c r="R17" s="66" t="str">
        <f t="shared" si="2"/>
        <v/>
      </c>
      <c r="S17" s="66" t="str">
        <f t="shared" si="3"/>
        <v/>
      </c>
      <c r="T17" s="66" t="str">
        <f t="shared" si="4"/>
        <v/>
      </c>
      <c r="U17" s="66" t="str">
        <f t="shared" si="5"/>
        <v/>
      </c>
      <c r="V17" s="66" t="str">
        <f t="shared" si="6"/>
        <v/>
      </c>
      <c r="W17" s="66" t="str">
        <f t="shared" si="7"/>
        <v/>
      </c>
      <c r="X17" s="66" t="str">
        <f t="shared" si="8"/>
        <v/>
      </c>
      <c r="Y17" s="66" t="str">
        <f t="shared" si="9"/>
        <v/>
      </c>
      <c r="Z17" s="66" t="str">
        <f t="shared" si="10"/>
        <v/>
      </c>
      <c r="AA17" s="66" t="str">
        <f t="shared" si="11"/>
        <v/>
      </c>
      <c r="AB17" s="88"/>
    </row>
    <row r="18" spans="1:28" s="87" customFormat="1" ht="17" customHeight="1">
      <c r="A18" s="72">
        <f>'statement of marks'!A18</f>
        <v>12</v>
      </c>
      <c r="B18" s="73">
        <f>'statement of marks'!D18</f>
        <v>812</v>
      </c>
      <c r="C18" s="73" t="str">
        <f>'statement of marks'!F18</f>
        <v/>
      </c>
      <c r="D18" s="74" t="str">
        <f>'statement of marks'!G18</f>
        <v/>
      </c>
      <c r="E18" s="75" t="str">
        <f>'statement of marks'!I18</f>
        <v>A12</v>
      </c>
      <c r="F18" s="75" t="str">
        <f>'statement of marks'!J18</f>
        <v>B12</v>
      </c>
      <c r="G18" s="75" t="str">
        <f>'statement of marks'!K18</f>
        <v>C12</v>
      </c>
      <c r="H18" s="65" t="str">
        <f>'statement of marks'!B18</f>
        <v/>
      </c>
      <c r="I18" s="65" t="str">
        <f>'statement of marks'!C18</f>
        <v/>
      </c>
      <c r="J18" s="65" t="str">
        <f>'statement of marks'!HI18</f>
        <v>PASSED</v>
      </c>
      <c r="K18" s="76" t="str">
        <f>'statement of marks'!HP18</f>
        <v/>
      </c>
      <c r="L18" s="77" t="str">
        <f>'statement of marks'!HQ18</f>
        <v/>
      </c>
      <c r="O18" s="71" t="str">
        <f>'statement of marks'!I18</f>
        <v>A12</v>
      </c>
      <c r="P18" s="66" t="str">
        <f t="shared" si="0"/>
        <v/>
      </c>
      <c r="Q18" s="66" t="str">
        <f t="shared" si="1"/>
        <v/>
      </c>
      <c r="R18" s="66" t="str">
        <f t="shared" si="2"/>
        <v/>
      </c>
      <c r="S18" s="66" t="str">
        <f t="shared" si="3"/>
        <v/>
      </c>
      <c r="T18" s="66" t="str">
        <f t="shared" si="4"/>
        <v/>
      </c>
      <c r="U18" s="66" t="str">
        <f t="shared" si="5"/>
        <v/>
      </c>
      <c r="V18" s="66" t="str">
        <f t="shared" si="6"/>
        <v/>
      </c>
      <c r="W18" s="66" t="str">
        <f t="shared" si="7"/>
        <v/>
      </c>
      <c r="X18" s="66" t="str">
        <f t="shared" si="8"/>
        <v/>
      </c>
      <c r="Y18" s="66" t="str">
        <f t="shared" si="9"/>
        <v/>
      </c>
      <c r="Z18" s="66" t="str">
        <f t="shared" si="10"/>
        <v/>
      </c>
      <c r="AA18" s="66" t="str">
        <f t="shared" si="11"/>
        <v/>
      </c>
      <c r="AB18" s="88"/>
    </row>
    <row r="19" spans="1:28" s="87" customFormat="1" ht="17" customHeight="1">
      <c r="A19" s="72">
        <f>'statement of marks'!A19</f>
        <v>13</v>
      </c>
      <c r="B19" s="73">
        <f>'statement of marks'!D19</f>
        <v>813</v>
      </c>
      <c r="C19" s="73" t="str">
        <f>'statement of marks'!F19</f>
        <v/>
      </c>
      <c r="D19" s="74" t="str">
        <f>'statement of marks'!G19</f>
        <v/>
      </c>
      <c r="E19" s="75" t="str">
        <f>'statement of marks'!I19</f>
        <v>A13</v>
      </c>
      <c r="F19" s="75" t="str">
        <f>'statement of marks'!J19</f>
        <v>B13</v>
      </c>
      <c r="G19" s="75" t="str">
        <f>'statement of marks'!K19</f>
        <v>C13</v>
      </c>
      <c r="H19" s="65" t="str">
        <f>'statement of marks'!B19</f>
        <v/>
      </c>
      <c r="I19" s="65" t="str">
        <f>'statement of marks'!C19</f>
        <v/>
      </c>
      <c r="J19" s="65" t="str">
        <f>'statement of marks'!HI19</f>
        <v>PASSED</v>
      </c>
      <c r="K19" s="76" t="str">
        <f>'statement of marks'!HP19</f>
        <v/>
      </c>
      <c r="L19" s="77" t="str">
        <f>'statement of marks'!HQ19</f>
        <v/>
      </c>
      <c r="O19" s="71" t="str">
        <f>'statement of marks'!I19</f>
        <v>A13</v>
      </c>
      <c r="P19" s="66" t="str">
        <f t="shared" si="0"/>
        <v/>
      </c>
      <c r="Q19" s="66" t="str">
        <f t="shared" si="1"/>
        <v/>
      </c>
      <c r="R19" s="66" t="str">
        <f t="shared" si="2"/>
        <v/>
      </c>
      <c r="S19" s="66" t="str">
        <f t="shared" si="3"/>
        <v/>
      </c>
      <c r="T19" s="66" t="str">
        <f t="shared" si="4"/>
        <v/>
      </c>
      <c r="U19" s="66" t="str">
        <f t="shared" si="5"/>
        <v/>
      </c>
      <c r="V19" s="66" t="str">
        <f t="shared" si="6"/>
        <v/>
      </c>
      <c r="W19" s="66" t="str">
        <f t="shared" si="7"/>
        <v/>
      </c>
      <c r="X19" s="66" t="str">
        <f t="shared" si="8"/>
        <v/>
      </c>
      <c r="Y19" s="66" t="str">
        <f t="shared" si="9"/>
        <v/>
      </c>
      <c r="Z19" s="66" t="str">
        <f t="shared" si="10"/>
        <v/>
      </c>
      <c r="AA19" s="66" t="str">
        <f t="shared" si="11"/>
        <v/>
      </c>
      <c r="AB19" s="88"/>
    </row>
    <row r="20" spans="1:28" s="87" customFormat="1" ht="17" customHeight="1">
      <c r="A20" s="72">
        <f>'statement of marks'!A20</f>
        <v>14</v>
      </c>
      <c r="B20" s="73">
        <f>'statement of marks'!D20</f>
        <v>814</v>
      </c>
      <c r="C20" s="73" t="str">
        <f>'statement of marks'!F20</f>
        <v/>
      </c>
      <c r="D20" s="74" t="str">
        <f>'statement of marks'!G20</f>
        <v/>
      </c>
      <c r="E20" s="75" t="str">
        <f>'statement of marks'!I20</f>
        <v>A14</v>
      </c>
      <c r="F20" s="75" t="str">
        <f>'statement of marks'!J20</f>
        <v>B14</v>
      </c>
      <c r="G20" s="75" t="str">
        <f>'statement of marks'!K20</f>
        <v>C14</v>
      </c>
      <c r="H20" s="65" t="str">
        <f>'statement of marks'!B20</f>
        <v/>
      </c>
      <c r="I20" s="65" t="str">
        <f>'statement of marks'!C20</f>
        <v/>
      </c>
      <c r="J20" s="65" t="str">
        <f>'statement of marks'!HI20</f>
        <v>PASSED</v>
      </c>
      <c r="K20" s="76" t="str">
        <f>'statement of marks'!HP20</f>
        <v/>
      </c>
      <c r="L20" s="77" t="str">
        <f>'statement of marks'!HQ20</f>
        <v/>
      </c>
      <c r="O20" s="71" t="str">
        <f>'statement of marks'!I20</f>
        <v>A14</v>
      </c>
      <c r="P20" s="66" t="str">
        <f t="shared" si="0"/>
        <v/>
      </c>
      <c r="Q20" s="66" t="str">
        <f t="shared" si="1"/>
        <v/>
      </c>
      <c r="R20" s="66" t="str">
        <f t="shared" si="2"/>
        <v/>
      </c>
      <c r="S20" s="66" t="str">
        <f t="shared" si="3"/>
        <v/>
      </c>
      <c r="T20" s="66" t="str">
        <f t="shared" si="4"/>
        <v/>
      </c>
      <c r="U20" s="66" t="str">
        <f t="shared" si="5"/>
        <v/>
      </c>
      <c r="V20" s="66" t="str">
        <f t="shared" si="6"/>
        <v/>
      </c>
      <c r="W20" s="66" t="str">
        <f t="shared" si="7"/>
        <v/>
      </c>
      <c r="X20" s="66" t="str">
        <f t="shared" si="8"/>
        <v/>
      </c>
      <c r="Y20" s="66" t="str">
        <f t="shared" si="9"/>
        <v/>
      </c>
      <c r="Z20" s="66" t="str">
        <f t="shared" si="10"/>
        <v/>
      </c>
      <c r="AA20" s="66" t="str">
        <f t="shared" si="11"/>
        <v/>
      </c>
      <c r="AB20" s="88"/>
    </row>
    <row r="21" spans="1:28" s="87" customFormat="1" ht="17" customHeight="1">
      <c r="A21" s="72">
        <f>'statement of marks'!A21</f>
        <v>15</v>
      </c>
      <c r="B21" s="73">
        <f>'statement of marks'!D21</f>
        <v>815</v>
      </c>
      <c r="C21" s="73" t="str">
        <f>'statement of marks'!F21</f>
        <v/>
      </c>
      <c r="D21" s="74" t="str">
        <f>'statement of marks'!G21</f>
        <v/>
      </c>
      <c r="E21" s="75" t="str">
        <f>'statement of marks'!I21</f>
        <v>A15</v>
      </c>
      <c r="F21" s="75" t="str">
        <f>'statement of marks'!J21</f>
        <v>B15</v>
      </c>
      <c r="G21" s="75" t="str">
        <f>'statement of marks'!K21</f>
        <v>C15</v>
      </c>
      <c r="H21" s="65" t="str">
        <f>'statement of marks'!B21</f>
        <v/>
      </c>
      <c r="I21" s="65" t="str">
        <f>'statement of marks'!C21</f>
        <v/>
      </c>
      <c r="J21" s="65" t="str">
        <f>'statement of marks'!HI21</f>
        <v>PASSED</v>
      </c>
      <c r="K21" s="76" t="str">
        <f>'statement of marks'!HP21</f>
        <v/>
      </c>
      <c r="L21" s="77" t="str">
        <f>'statement of marks'!HQ21</f>
        <v/>
      </c>
      <c r="O21" s="71" t="str">
        <f>'statement of marks'!I21</f>
        <v>A15</v>
      </c>
      <c r="P21" s="66" t="str">
        <f t="shared" si="0"/>
        <v/>
      </c>
      <c r="Q21" s="66" t="str">
        <f t="shared" si="1"/>
        <v/>
      </c>
      <c r="R21" s="66" t="str">
        <f t="shared" si="2"/>
        <v/>
      </c>
      <c r="S21" s="66" t="str">
        <f t="shared" si="3"/>
        <v/>
      </c>
      <c r="T21" s="66" t="str">
        <f t="shared" si="4"/>
        <v/>
      </c>
      <c r="U21" s="66" t="str">
        <f t="shared" si="5"/>
        <v/>
      </c>
      <c r="V21" s="66" t="str">
        <f t="shared" si="6"/>
        <v/>
      </c>
      <c r="W21" s="66" t="str">
        <f t="shared" si="7"/>
        <v/>
      </c>
      <c r="X21" s="66" t="str">
        <f t="shared" si="8"/>
        <v/>
      </c>
      <c r="Y21" s="66" t="str">
        <f t="shared" si="9"/>
        <v/>
      </c>
      <c r="Z21" s="66" t="str">
        <f t="shared" si="10"/>
        <v/>
      </c>
      <c r="AA21" s="66" t="str">
        <f t="shared" si="11"/>
        <v/>
      </c>
      <c r="AB21" s="88"/>
    </row>
    <row r="22" spans="1:28" ht="17" customHeight="1">
      <c r="A22" s="72">
        <f>'statement of marks'!A22</f>
        <v>16</v>
      </c>
      <c r="B22" s="73">
        <f>'statement of marks'!D22</f>
        <v>816</v>
      </c>
      <c r="C22" s="73" t="str">
        <f>'statement of marks'!F22</f>
        <v/>
      </c>
      <c r="D22" s="74" t="str">
        <f>'statement of marks'!G22</f>
        <v/>
      </c>
      <c r="E22" s="75" t="str">
        <f>'statement of marks'!I22</f>
        <v>A16</v>
      </c>
      <c r="F22" s="75" t="str">
        <f>'statement of marks'!J22</f>
        <v>B16</v>
      </c>
      <c r="G22" s="75" t="str">
        <f>'statement of marks'!K22</f>
        <v>C16</v>
      </c>
      <c r="H22" s="65" t="str">
        <f>'statement of marks'!B22</f>
        <v/>
      </c>
      <c r="I22" s="65" t="str">
        <f>'statement of marks'!C22</f>
        <v/>
      </c>
      <c r="J22" s="65" t="str">
        <f>'statement of marks'!HI22</f>
        <v>PASSED</v>
      </c>
      <c r="K22" s="76" t="str">
        <f>'statement of marks'!HP22</f>
        <v/>
      </c>
      <c r="L22" s="77" t="str">
        <f>'statement of marks'!HQ22</f>
        <v/>
      </c>
      <c r="O22" s="71" t="str">
        <f>'statement of marks'!I22</f>
        <v>A16</v>
      </c>
      <c r="P22" s="66" t="str">
        <f t="shared" si="0"/>
        <v/>
      </c>
      <c r="Q22" s="66" t="str">
        <f t="shared" si="1"/>
        <v/>
      </c>
      <c r="R22" s="66" t="str">
        <f t="shared" si="2"/>
        <v/>
      </c>
      <c r="S22" s="66" t="str">
        <f t="shared" si="3"/>
        <v/>
      </c>
      <c r="T22" s="66" t="str">
        <f t="shared" si="4"/>
        <v/>
      </c>
      <c r="U22" s="66" t="str">
        <f t="shared" si="5"/>
        <v/>
      </c>
      <c r="V22" s="66" t="str">
        <f t="shared" si="6"/>
        <v/>
      </c>
      <c r="W22" s="66" t="str">
        <f t="shared" si="7"/>
        <v/>
      </c>
      <c r="X22" s="66" t="str">
        <f t="shared" si="8"/>
        <v/>
      </c>
      <c r="Y22" s="66" t="str">
        <f t="shared" si="9"/>
        <v/>
      </c>
      <c r="Z22" s="66" t="str">
        <f t="shared" si="10"/>
        <v/>
      </c>
      <c r="AA22" s="66" t="str">
        <f t="shared" si="11"/>
        <v/>
      </c>
      <c r="AB22" s="88"/>
    </row>
    <row r="23" spans="1:28" ht="17" customHeight="1">
      <c r="A23" s="72">
        <f>'statement of marks'!A23</f>
        <v>17</v>
      </c>
      <c r="B23" s="73">
        <f>'statement of marks'!D23</f>
        <v>817</v>
      </c>
      <c r="C23" s="73" t="str">
        <f>'statement of marks'!F23</f>
        <v/>
      </c>
      <c r="D23" s="74" t="str">
        <f>'statement of marks'!G23</f>
        <v/>
      </c>
      <c r="E23" s="75" t="str">
        <f>'statement of marks'!I23</f>
        <v>A17</v>
      </c>
      <c r="F23" s="75" t="str">
        <f>'statement of marks'!J23</f>
        <v>B17</v>
      </c>
      <c r="G23" s="75" t="str">
        <f>'statement of marks'!K23</f>
        <v>C17</v>
      </c>
      <c r="H23" s="65" t="str">
        <f>'statement of marks'!B23</f>
        <v/>
      </c>
      <c r="I23" s="65" t="str">
        <f>'statement of marks'!C23</f>
        <v/>
      </c>
      <c r="J23" s="65" t="str">
        <f>'statement of marks'!HI23</f>
        <v>PASSED</v>
      </c>
      <c r="K23" s="76" t="str">
        <f>'statement of marks'!HP23</f>
        <v/>
      </c>
      <c r="L23" s="77" t="str">
        <f>'statement of marks'!HQ23</f>
        <v/>
      </c>
      <c r="O23" s="71" t="str">
        <f>'statement of marks'!I23</f>
        <v>A17</v>
      </c>
      <c r="P23" s="66" t="str">
        <f t="shared" si="0"/>
        <v/>
      </c>
      <c r="Q23" s="66" t="str">
        <f t="shared" si="1"/>
        <v/>
      </c>
      <c r="R23" s="66" t="str">
        <f t="shared" si="2"/>
        <v/>
      </c>
      <c r="S23" s="66" t="str">
        <f t="shared" si="3"/>
        <v/>
      </c>
      <c r="T23" s="66" t="str">
        <f t="shared" si="4"/>
        <v/>
      </c>
      <c r="U23" s="66" t="str">
        <f t="shared" si="5"/>
        <v/>
      </c>
      <c r="V23" s="66" t="str">
        <f t="shared" si="6"/>
        <v/>
      </c>
      <c r="W23" s="66" t="str">
        <f t="shared" si="7"/>
        <v/>
      </c>
      <c r="X23" s="66" t="str">
        <f t="shared" si="8"/>
        <v/>
      </c>
      <c r="Y23" s="66" t="str">
        <f t="shared" si="9"/>
        <v/>
      </c>
      <c r="Z23" s="66" t="str">
        <f t="shared" si="10"/>
        <v/>
      </c>
      <c r="AA23" s="66" t="str">
        <f t="shared" si="11"/>
        <v/>
      </c>
      <c r="AB23" s="88"/>
    </row>
    <row r="24" spans="1:28" ht="17" customHeight="1">
      <c r="A24" s="72">
        <f>'statement of marks'!A24</f>
        <v>18</v>
      </c>
      <c r="B24" s="73">
        <f>'statement of marks'!D24</f>
        <v>818</v>
      </c>
      <c r="C24" s="73" t="str">
        <f>'statement of marks'!F24</f>
        <v/>
      </c>
      <c r="D24" s="74" t="str">
        <f>'statement of marks'!G24</f>
        <v/>
      </c>
      <c r="E24" s="75" t="str">
        <f>'statement of marks'!I24</f>
        <v>A18</v>
      </c>
      <c r="F24" s="75" t="str">
        <f>'statement of marks'!J24</f>
        <v>B18</v>
      </c>
      <c r="G24" s="75" t="str">
        <f>'statement of marks'!K24</f>
        <v>C18</v>
      </c>
      <c r="H24" s="65" t="str">
        <f>'statement of marks'!B24</f>
        <v/>
      </c>
      <c r="I24" s="65" t="str">
        <f>'statement of marks'!C24</f>
        <v/>
      </c>
      <c r="J24" s="65" t="str">
        <f>'statement of marks'!HI24</f>
        <v>PASSED</v>
      </c>
      <c r="K24" s="76" t="str">
        <f>'statement of marks'!HP24</f>
        <v/>
      </c>
      <c r="L24" s="77" t="str">
        <f>'statement of marks'!HQ24</f>
        <v/>
      </c>
      <c r="O24" s="71" t="str">
        <f>'statement of marks'!I24</f>
        <v>A18</v>
      </c>
      <c r="P24" s="66" t="str">
        <f t="shared" si="0"/>
        <v/>
      </c>
      <c r="Q24" s="66" t="str">
        <f t="shared" si="1"/>
        <v/>
      </c>
      <c r="R24" s="66" t="str">
        <f t="shared" si="2"/>
        <v/>
      </c>
      <c r="S24" s="66" t="str">
        <f t="shared" si="3"/>
        <v/>
      </c>
      <c r="T24" s="66" t="str">
        <f t="shared" si="4"/>
        <v/>
      </c>
      <c r="U24" s="66" t="str">
        <f t="shared" si="5"/>
        <v/>
      </c>
      <c r="V24" s="66" t="str">
        <f t="shared" si="6"/>
        <v/>
      </c>
      <c r="W24" s="66" t="str">
        <f t="shared" si="7"/>
        <v/>
      </c>
      <c r="X24" s="66" t="str">
        <f t="shared" si="8"/>
        <v/>
      </c>
      <c r="Y24" s="66" t="str">
        <f t="shared" si="9"/>
        <v/>
      </c>
      <c r="Z24" s="66" t="str">
        <f t="shared" si="10"/>
        <v/>
      </c>
      <c r="AA24" s="66" t="str">
        <f t="shared" si="11"/>
        <v/>
      </c>
      <c r="AB24" s="88"/>
    </row>
    <row r="25" spans="1:28" ht="17" customHeight="1">
      <c r="A25" s="72">
        <f>'statement of marks'!A25</f>
        <v>19</v>
      </c>
      <c r="B25" s="73">
        <f>'statement of marks'!D25</f>
        <v>819</v>
      </c>
      <c r="C25" s="73" t="str">
        <f>'statement of marks'!F25</f>
        <v/>
      </c>
      <c r="D25" s="74" t="str">
        <f>'statement of marks'!G25</f>
        <v/>
      </c>
      <c r="E25" s="75" t="str">
        <f>'statement of marks'!I25</f>
        <v>A19</v>
      </c>
      <c r="F25" s="75" t="str">
        <f>'statement of marks'!J25</f>
        <v>B19</v>
      </c>
      <c r="G25" s="75" t="str">
        <f>'statement of marks'!K25</f>
        <v>C19</v>
      </c>
      <c r="H25" s="65" t="str">
        <f>'statement of marks'!B25</f>
        <v/>
      </c>
      <c r="I25" s="65" t="str">
        <f>'statement of marks'!C25</f>
        <v/>
      </c>
      <c r="J25" s="65" t="str">
        <f>'statement of marks'!HI25</f>
        <v>PASSED</v>
      </c>
      <c r="K25" s="76" t="str">
        <f>'statement of marks'!HP25</f>
        <v/>
      </c>
      <c r="L25" s="77" t="str">
        <f>'statement of marks'!HQ25</f>
        <v/>
      </c>
      <c r="O25" s="71" t="str">
        <f>'statement of marks'!I25</f>
        <v>A19</v>
      </c>
      <c r="P25" s="66" t="str">
        <f t="shared" si="0"/>
        <v/>
      </c>
      <c r="Q25" s="66" t="str">
        <f t="shared" si="1"/>
        <v/>
      </c>
      <c r="R25" s="66" t="str">
        <f t="shared" si="2"/>
        <v/>
      </c>
      <c r="S25" s="66" t="str">
        <f t="shared" si="3"/>
        <v/>
      </c>
      <c r="T25" s="66" t="str">
        <f t="shared" si="4"/>
        <v/>
      </c>
      <c r="U25" s="66" t="str">
        <f t="shared" si="5"/>
        <v/>
      </c>
      <c r="V25" s="66" t="str">
        <f t="shared" si="6"/>
        <v/>
      </c>
      <c r="W25" s="66" t="str">
        <f t="shared" si="7"/>
        <v/>
      </c>
      <c r="X25" s="66" t="str">
        <f t="shared" si="8"/>
        <v/>
      </c>
      <c r="Y25" s="66" t="str">
        <f t="shared" si="9"/>
        <v/>
      </c>
      <c r="Z25" s="66" t="str">
        <f t="shared" si="10"/>
        <v/>
      </c>
      <c r="AA25" s="66" t="str">
        <f t="shared" si="11"/>
        <v/>
      </c>
      <c r="AB25" s="88"/>
    </row>
    <row r="26" spans="1:28" ht="17" customHeight="1">
      <c r="A26" s="72">
        <f>'statement of marks'!A26</f>
        <v>20</v>
      </c>
      <c r="B26" s="73">
        <f>'statement of marks'!D26</f>
        <v>820</v>
      </c>
      <c r="C26" s="73" t="str">
        <f>'statement of marks'!F26</f>
        <v/>
      </c>
      <c r="D26" s="74" t="str">
        <f>'statement of marks'!G26</f>
        <v/>
      </c>
      <c r="E26" s="75" t="str">
        <f>'statement of marks'!I26</f>
        <v>A20</v>
      </c>
      <c r="F26" s="75" t="str">
        <f>'statement of marks'!J26</f>
        <v>B20</v>
      </c>
      <c r="G26" s="75" t="str">
        <f>'statement of marks'!K26</f>
        <v>C20</v>
      </c>
      <c r="H26" s="65" t="str">
        <f>'statement of marks'!B26</f>
        <v/>
      </c>
      <c r="I26" s="65" t="str">
        <f>'statement of marks'!C26</f>
        <v/>
      </c>
      <c r="J26" s="65" t="str">
        <f>'statement of marks'!HI26</f>
        <v>PASSED</v>
      </c>
      <c r="K26" s="76" t="str">
        <f>'statement of marks'!HP26</f>
        <v/>
      </c>
      <c r="L26" s="77" t="str">
        <f>'statement of marks'!HQ26</f>
        <v/>
      </c>
      <c r="O26" s="71" t="str">
        <f>'statement of marks'!I26</f>
        <v>A20</v>
      </c>
      <c r="P26" s="66" t="str">
        <f t="shared" si="0"/>
        <v/>
      </c>
      <c r="Q26" s="66" t="str">
        <f t="shared" si="1"/>
        <v/>
      </c>
      <c r="R26" s="66" t="str">
        <f t="shared" si="2"/>
        <v/>
      </c>
      <c r="S26" s="66" t="str">
        <f t="shared" si="3"/>
        <v/>
      </c>
      <c r="T26" s="66" t="str">
        <f t="shared" si="4"/>
        <v/>
      </c>
      <c r="U26" s="66" t="str">
        <f t="shared" si="5"/>
        <v/>
      </c>
      <c r="V26" s="66" t="str">
        <f t="shared" si="6"/>
        <v/>
      </c>
      <c r="W26" s="66" t="str">
        <f t="shared" si="7"/>
        <v/>
      </c>
      <c r="X26" s="66" t="str">
        <f t="shared" si="8"/>
        <v/>
      </c>
      <c r="Y26" s="66" t="str">
        <f t="shared" si="9"/>
        <v/>
      </c>
      <c r="Z26" s="66" t="str">
        <f t="shared" si="10"/>
        <v/>
      </c>
      <c r="AA26" s="66" t="str">
        <f t="shared" si="11"/>
        <v/>
      </c>
      <c r="AB26" s="88"/>
    </row>
    <row r="27" spans="1:28" ht="17" customHeight="1">
      <c r="A27" s="72">
        <f>'statement of marks'!A27</f>
        <v>21</v>
      </c>
      <c r="B27" s="73">
        <f>'statement of marks'!D27</f>
        <v>821</v>
      </c>
      <c r="C27" s="73" t="str">
        <f>'statement of marks'!F27</f>
        <v/>
      </c>
      <c r="D27" s="74" t="str">
        <f>'statement of marks'!G27</f>
        <v/>
      </c>
      <c r="E27" s="75" t="str">
        <f>'statement of marks'!I27</f>
        <v>A21</v>
      </c>
      <c r="F27" s="75" t="str">
        <f>'statement of marks'!J27</f>
        <v>B21</v>
      </c>
      <c r="G27" s="75" t="str">
        <f>'statement of marks'!K27</f>
        <v>C21</v>
      </c>
      <c r="H27" s="65" t="str">
        <f>'statement of marks'!B27</f>
        <v/>
      </c>
      <c r="I27" s="65" t="str">
        <f>'statement of marks'!C27</f>
        <v/>
      </c>
      <c r="J27" s="65" t="str">
        <f>'statement of marks'!HI27</f>
        <v>PASSED</v>
      </c>
      <c r="K27" s="76" t="str">
        <f>'statement of marks'!HP27</f>
        <v/>
      </c>
      <c r="L27" s="77" t="str">
        <f>'statement of marks'!HQ27</f>
        <v/>
      </c>
      <c r="O27" s="71" t="str">
        <f>'statement of marks'!I27</f>
        <v>A21</v>
      </c>
      <c r="P27" s="66" t="str">
        <f t="shared" si="0"/>
        <v/>
      </c>
      <c r="Q27" s="66" t="str">
        <f t="shared" si="1"/>
        <v/>
      </c>
      <c r="R27" s="66" t="str">
        <f t="shared" si="2"/>
        <v/>
      </c>
      <c r="S27" s="66" t="str">
        <f t="shared" si="3"/>
        <v/>
      </c>
      <c r="T27" s="66" t="str">
        <f t="shared" si="4"/>
        <v/>
      </c>
      <c r="U27" s="66" t="str">
        <f t="shared" si="5"/>
        <v/>
      </c>
      <c r="V27" s="66" t="str">
        <f t="shared" si="6"/>
        <v/>
      </c>
      <c r="W27" s="66" t="str">
        <f t="shared" si="7"/>
        <v/>
      </c>
      <c r="X27" s="66" t="str">
        <f t="shared" si="8"/>
        <v/>
      </c>
      <c r="Y27" s="66" t="str">
        <f t="shared" si="9"/>
        <v/>
      </c>
      <c r="Z27" s="66" t="str">
        <f t="shared" si="10"/>
        <v/>
      </c>
      <c r="AA27" s="66" t="str">
        <f t="shared" si="11"/>
        <v/>
      </c>
      <c r="AB27" s="88"/>
    </row>
    <row r="28" spans="1:28" ht="17" customHeight="1">
      <c r="A28" s="72">
        <f>'statement of marks'!A28</f>
        <v>22</v>
      </c>
      <c r="B28" s="73">
        <f>'statement of marks'!D28</f>
        <v>822</v>
      </c>
      <c r="C28" s="73" t="str">
        <f>'statement of marks'!F28</f>
        <v/>
      </c>
      <c r="D28" s="74" t="str">
        <f>'statement of marks'!G28</f>
        <v/>
      </c>
      <c r="E28" s="75" t="str">
        <f>'statement of marks'!I28</f>
        <v>A22</v>
      </c>
      <c r="F28" s="75" t="str">
        <f>'statement of marks'!J28</f>
        <v>B22</v>
      </c>
      <c r="G28" s="75" t="str">
        <f>'statement of marks'!K28</f>
        <v>C22</v>
      </c>
      <c r="H28" s="65" t="str">
        <f>'statement of marks'!B28</f>
        <v/>
      </c>
      <c r="I28" s="65" t="str">
        <f>'statement of marks'!C28</f>
        <v/>
      </c>
      <c r="J28" s="65" t="str">
        <f>'statement of marks'!HI28</f>
        <v>PASSED</v>
      </c>
      <c r="K28" s="76" t="str">
        <f>'statement of marks'!HP28</f>
        <v/>
      </c>
      <c r="L28" s="77" t="str">
        <f>'statement of marks'!HQ28</f>
        <v/>
      </c>
      <c r="O28" s="71" t="str">
        <f>'statement of marks'!I28</f>
        <v>A22</v>
      </c>
      <c r="P28" s="66" t="str">
        <f t="shared" si="0"/>
        <v/>
      </c>
      <c r="Q28" s="66" t="str">
        <f t="shared" si="1"/>
        <v/>
      </c>
      <c r="R28" s="66" t="str">
        <f t="shared" si="2"/>
        <v/>
      </c>
      <c r="S28" s="66" t="str">
        <f t="shared" si="3"/>
        <v/>
      </c>
      <c r="T28" s="66" t="str">
        <f t="shared" si="4"/>
        <v/>
      </c>
      <c r="U28" s="66" t="str">
        <f t="shared" si="5"/>
        <v/>
      </c>
      <c r="V28" s="66" t="str">
        <f t="shared" si="6"/>
        <v/>
      </c>
      <c r="W28" s="66" t="str">
        <f t="shared" si="7"/>
        <v/>
      </c>
      <c r="X28" s="66" t="str">
        <f t="shared" si="8"/>
        <v/>
      </c>
      <c r="Y28" s="66" t="str">
        <f t="shared" si="9"/>
        <v/>
      </c>
      <c r="Z28" s="66" t="str">
        <f t="shared" si="10"/>
        <v/>
      </c>
      <c r="AA28" s="66" t="str">
        <f t="shared" si="11"/>
        <v/>
      </c>
      <c r="AB28" s="88"/>
    </row>
    <row r="29" spans="1:28" ht="17" customHeight="1">
      <c r="A29" s="72">
        <f>'statement of marks'!A29</f>
        <v>23</v>
      </c>
      <c r="B29" s="73">
        <f>'statement of marks'!D29</f>
        <v>823</v>
      </c>
      <c r="C29" s="73" t="str">
        <f>'statement of marks'!F29</f>
        <v/>
      </c>
      <c r="D29" s="74" t="str">
        <f>'statement of marks'!G29</f>
        <v/>
      </c>
      <c r="E29" s="75" t="str">
        <f>'statement of marks'!I29</f>
        <v>A23</v>
      </c>
      <c r="F29" s="75" t="str">
        <f>'statement of marks'!J29</f>
        <v>B23</v>
      </c>
      <c r="G29" s="75" t="str">
        <f>'statement of marks'!K29</f>
        <v>C23</v>
      </c>
      <c r="H29" s="65" t="str">
        <f>'statement of marks'!B29</f>
        <v/>
      </c>
      <c r="I29" s="65" t="str">
        <f>'statement of marks'!C29</f>
        <v/>
      </c>
      <c r="J29" s="65" t="str">
        <f>'statement of marks'!HI29</f>
        <v>PASSED</v>
      </c>
      <c r="K29" s="76" t="str">
        <f>'statement of marks'!HP29</f>
        <v/>
      </c>
      <c r="L29" s="77" t="str">
        <f>'statement of marks'!HQ29</f>
        <v/>
      </c>
      <c r="O29" s="71" t="str">
        <f>'statement of marks'!I29</f>
        <v>A23</v>
      </c>
      <c r="P29" s="66" t="str">
        <f t="shared" si="0"/>
        <v/>
      </c>
      <c r="Q29" s="66" t="str">
        <f t="shared" si="1"/>
        <v/>
      </c>
      <c r="R29" s="66" t="str">
        <f t="shared" si="2"/>
        <v/>
      </c>
      <c r="S29" s="66" t="str">
        <f t="shared" si="3"/>
        <v/>
      </c>
      <c r="T29" s="66" t="str">
        <f t="shared" si="4"/>
        <v/>
      </c>
      <c r="U29" s="66" t="str">
        <f t="shared" si="5"/>
        <v/>
      </c>
      <c r="V29" s="66" t="str">
        <f t="shared" si="6"/>
        <v/>
      </c>
      <c r="W29" s="66" t="str">
        <f t="shared" si="7"/>
        <v/>
      </c>
      <c r="X29" s="66" t="str">
        <f t="shared" si="8"/>
        <v/>
      </c>
      <c r="Y29" s="66" t="str">
        <f t="shared" si="9"/>
        <v/>
      </c>
      <c r="Z29" s="66" t="str">
        <f t="shared" si="10"/>
        <v/>
      </c>
      <c r="AA29" s="66" t="str">
        <f t="shared" si="11"/>
        <v/>
      </c>
      <c r="AB29" s="88"/>
    </row>
    <row r="30" spans="1:28" ht="17" customHeight="1">
      <c r="A30" s="72">
        <f>'statement of marks'!A30</f>
        <v>24</v>
      </c>
      <c r="B30" s="73">
        <f>'statement of marks'!D30</f>
        <v>824</v>
      </c>
      <c r="C30" s="73" t="str">
        <f>'statement of marks'!F30</f>
        <v/>
      </c>
      <c r="D30" s="74" t="str">
        <f>'statement of marks'!G30</f>
        <v/>
      </c>
      <c r="E30" s="75" t="str">
        <f>'statement of marks'!I30</f>
        <v>A24</v>
      </c>
      <c r="F30" s="75" t="str">
        <f>'statement of marks'!J30</f>
        <v>B24</v>
      </c>
      <c r="G30" s="75" t="str">
        <f>'statement of marks'!K30</f>
        <v>C24</v>
      </c>
      <c r="H30" s="65" t="str">
        <f>'statement of marks'!B30</f>
        <v/>
      </c>
      <c r="I30" s="65" t="str">
        <f>'statement of marks'!C30</f>
        <v/>
      </c>
      <c r="J30" s="65" t="str">
        <f>'statement of marks'!HI30</f>
        <v>PASSED</v>
      </c>
      <c r="K30" s="76" t="str">
        <f>'statement of marks'!HP30</f>
        <v/>
      </c>
      <c r="L30" s="77" t="str">
        <f>'statement of marks'!HQ30</f>
        <v/>
      </c>
      <c r="O30" s="71" t="str">
        <f>'statement of marks'!I30</f>
        <v>A24</v>
      </c>
      <c r="P30" s="66" t="str">
        <f t="shared" si="0"/>
        <v/>
      </c>
      <c r="Q30" s="66" t="str">
        <f t="shared" si="1"/>
        <v/>
      </c>
      <c r="R30" s="66" t="str">
        <f t="shared" si="2"/>
        <v/>
      </c>
      <c r="S30" s="66" t="str">
        <f t="shared" si="3"/>
        <v/>
      </c>
      <c r="T30" s="66" t="str">
        <f t="shared" si="4"/>
        <v/>
      </c>
      <c r="U30" s="66" t="str">
        <f t="shared" si="5"/>
        <v/>
      </c>
      <c r="V30" s="66" t="str">
        <f t="shared" si="6"/>
        <v/>
      </c>
      <c r="W30" s="66" t="str">
        <f t="shared" si="7"/>
        <v/>
      </c>
      <c r="X30" s="66" t="str">
        <f t="shared" si="8"/>
        <v/>
      </c>
      <c r="Y30" s="66" t="str">
        <f t="shared" si="9"/>
        <v/>
      </c>
      <c r="Z30" s="66" t="str">
        <f t="shared" si="10"/>
        <v/>
      </c>
      <c r="AA30" s="66" t="str">
        <f t="shared" si="11"/>
        <v/>
      </c>
      <c r="AB30" s="88"/>
    </row>
    <row r="31" spans="1:28" ht="17" customHeight="1">
      <c r="A31" s="72">
        <f>'statement of marks'!A31</f>
        <v>25</v>
      </c>
      <c r="B31" s="73">
        <f>'statement of marks'!D31</f>
        <v>825</v>
      </c>
      <c r="C31" s="73" t="str">
        <f>'statement of marks'!F31</f>
        <v/>
      </c>
      <c r="D31" s="74" t="str">
        <f>'statement of marks'!G31</f>
        <v/>
      </c>
      <c r="E31" s="75" t="str">
        <f>'statement of marks'!I31</f>
        <v>A25</v>
      </c>
      <c r="F31" s="75" t="str">
        <f>'statement of marks'!J31</f>
        <v>B25</v>
      </c>
      <c r="G31" s="75" t="str">
        <f>'statement of marks'!K31</f>
        <v>C25</v>
      </c>
      <c r="H31" s="65" t="str">
        <f>'statement of marks'!B31</f>
        <v/>
      </c>
      <c r="I31" s="65" t="str">
        <f>'statement of marks'!C31</f>
        <v/>
      </c>
      <c r="J31" s="65" t="str">
        <f>'statement of marks'!HI31</f>
        <v>PASSED</v>
      </c>
      <c r="K31" s="76" t="str">
        <f>'statement of marks'!HP31</f>
        <v/>
      </c>
      <c r="L31" s="77" t="str">
        <f>'statement of marks'!HQ31</f>
        <v/>
      </c>
      <c r="O31" s="71" t="str">
        <f>'statement of marks'!I31</f>
        <v>A25</v>
      </c>
      <c r="P31" s="66" t="str">
        <f t="shared" si="0"/>
        <v/>
      </c>
      <c r="Q31" s="66" t="str">
        <f t="shared" si="1"/>
        <v/>
      </c>
      <c r="R31" s="66" t="str">
        <f t="shared" si="2"/>
        <v/>
      </c>
      <c r="S31" s="66" t="str">
        <f t="shared" si="3"/>
        <v/>
      </c>
      <c r="T31" s="66" t="str">
        <f t="shared" si="4"/>
        <v/>
      </c>
      <c r="U31" s="66" t="str">
        <f t="shared" si="5"/>
        <v/>
      </c>
      <c r="V31" s="66" t="str">
        <f t="shared" si="6"/>
        <v/>
      </c>
      <c r="W31" s="66" t="str">
        <f t="shared" si="7"/>
        <v/>
      </c>
      <c r="X31" s="66" t="str">
        <f t="shared" si="8"/>
        <v/>
      </c>
      <c r="Y31" s="66" t="str">
        <f t="shared" si="9"/>
        <v/>
      </c>
      <c r="Z31" s="66" t="str">
        <f t="shared" si="10"/>
        <v/>
      </c>
      <c r="AA31" s="66" t="str">
        <f t="shared" si="11"/>
        <v/>
      </c>
      <c r="AB31" s="88"/>
    </row>
    <row r="32" spans="1:28" ht="17" customHeight="1">
      <c r="A32" s="72">
        <f>'statement of marks'!A32</f>
        <v>26</v>
      </c>
      <c r="B32" s="73">
        <f>'statement of marks'!D32</f>
        <v>826</v>
      </c>
      <c r="C32" s="73" t="str">
        <f>'statement of marks'!F32</f>
        <v/>
      </c>
      <c r="D32" s="74" t="str">
        <f>'statement of marks'!G32</f>
        <v/>
      </c>
      <c r="E32" s="75" t="str">
        <f>'statement of marks'!I32</f>
        <v>A26</v>
      </c>
      <c r="F32" s="75" t="str">
        <f>'statement of marks'!J32</f>
        <v>B26</v>
      </c>
      <c r="G32" s="75" t="str">
        <f>'statement of marks'!K32</f>
        <v>C26</v>
      </c>
      <c r="H32" s="65" t="str">
        <f>'statement of marks'!B32</f>
        <v/>
      </c>
      <c r="I32" s="65" t="str">
        <f>'statement of marks'!C32</f>
        <v/>
      </c>
      <c r="J32" s="65" t="str">
        <f>'statement of marks'!HI32</f>
        <v>PASSED</v>
      </c>
      <c r="K32" s="76" t="str">
        <f>'statement of marks'!HP32</f>
        <v/>
      </c>
      <c r="L32" s="77" t="str">
        <f>'statement of marks'!HQ32</f>
        <v/>
      </c>
      <c r="O32" s="71" t="str">
        <f>'statement of marks'!I32</f>
        <v>A26</v>
      </c>
      <c r="P32" s="66" t="str">
        <f t="shared" si="0"/>
        <v/>
      </c>
      <c r="Q32" s="66" t="str">
        <f t="shared" si="1"/>
        <v/>
      </c>
      <c r="R32" s="66" t="str">
        <f t="shared" si="2"/>
        <v/>
      </c>
      <c r="S32" s="66" t="str">
        <f t="shared" si="3"/>
        <v/>
      </c>
      <c r="T32" s="66" t="str">
        <f t="shared" si="4"/>
        <v/>
      </c>
      <c r="U32" s="66" t="str">
        <f t="shared" si="5"/>
        <v/>
      </c>
      <c r="V32" s="66" t="str">
        <f t="shared" si="6"/>
        <v/>
      </c>
      <c r="W32" s="66" t="str">
        <f t="shared" si="7"/>
        <v/>
      </c>
      <c r="X32" s="66" t="str">
        <f t="shared" si="8"/>
        <v/>
      </c>
      <c r="Y32" s="66" t="str">
        <f t="shared" si="9"/>
        <v/>
      </c>
      <c r="Z32" s="66" t="str">
        <f t="shared" si="10"/>
        <v/>
      </c>
      <c r="AA32" s="66" t="str">
        <f t="shared" si="11"/>
        <v/>
      </c>
      <c r="AB32" s="88"/>
    </row>
    <row r="33" spans="1:28" ht="17" customHeight="1">
      <c r="A33" s="72">
        <f>'statement of marks'!A33</f>
        <v>27</v>
      </c>
      <c r="B33" s="73">
        <f>'statement of marks'!D33</f>
        <v>827</v>
      </c>
      <c r="C33" s="73" t="str">
        <f>'statement of marks'!F33</f>
        <v/>
      </c>
      <c r="D33" s="74" t="str">
        <f>'statement of marks'!G33</f>
        <v/>
      </c>
      <c r="E33" s="75" t="str">
        <f>'statement of marks'!I33</f>
        <v>A27</v>
      </c>
      <c r="F33" s="75" t="str">
        <f>'statement of marks'!J33</f>
        <v>B27</v>
      </c>
      <c r="G33" s="75" t="str">
        <f>'statement of marks'!K33</f>
        <v>C27</v>
      </c>
      <c r="H33" s="65" t="str">
        <f>'statement of marks'!B33</f>
        <v/>
      </c>
      <c r="I33" s="65" t="str">
        <f>'statement of marks'!C33</f>
        <v/>
      </c>
      <c r="J33" s="65" t="str">
        <f>'statement of marks'!HI33</f>
        <v>PASSED</v>
      </c>
      <c r="K33" s="76" t="str">
        <f>'statement of marks'!HP33</f>
        <v/>
      </c>
      <c r="L33" s="77" t="str">
        <f>'statement of marks'!HQ33</f>
        <v/>
      </c>
      <c r="O33" s="71" t="str">
        <f>'statement of marks'!I33</f>
        <v>A27</v>
      </c>
      <c r="P33" s="66" t="str">
        <f t="shared" si="0"/>
        <v/>
      </c>
      <c r="Q33" s="66" t="str">
        <f t="shared" si="1"/>
        <v/>
      </c>
      <c r="R33" s="66" t="str">
        <f t="shared" si="2"/>
        <v/>
      </c>
      <c r="S33" s="66" t="str">
        <f t="shared" si="3"/>
        <v/>
      </c>
      <c r="T33" s="66" t="str">
        <f t="shared" si="4"/>
        <v/>
      </c>
      <c r="U33" s="66" t="str">
        <f t="shared" si="5"/>
        <v/>
      </c>
      <c r="V33" s="66" t="str">
        <f t="shared" si="6"/>
        <v/>
      </c>
      <c r="W33" s="66" t="str">
        <f t="shared" si="7"/>
        <v/>
      </c>
      <c r="X33" s="66" t="str">
        <f t="shared" si="8"/>
        <v/>
      </c>
      <c r="Y33" s="66" t="str">
        <f t="shared" si="9"/>
        <v/>
      </c>
      <c r="Z33" s="66" t="str">
        <f t="shared" si="10"/>
        <v/>
      </c>
      <c r="AA33" s="66" t="str">
        <f t="shared" si="11"/>
        <v/>
      </c>
      <c r="AB33" s="88"/>
    </row>
    <row r="34" spans="1:28" ht="17" customHeight="1">
      <c r="A34" s="72">
        <f>'statement of marks'!A34</f>
        <v>28</v>
      </c>
      <c r="B34" s="73">
        <f>'statement of marks'!D34</f>
        <v>828</v>
      </c>
      <c r="C34" s="73" t="str">
        <f>'statement of marks'!F34</f>
        <v/>
      </c>
      <c r="D34" s="74" t="str">
        <f>'statement of marks'!G34</f>
        <v/>
      </c>
      <c r="E34" s="75" t="str">
        <f>'statement of marks'!I34</f>
        <v>A28</v>
      </c>
      <c r="F34" s="75" t="str">
        <f>'statement of marks'!J34</f>
        <v>B28</v>
      </c>
      <c r="G34" s="75" t="str">
        <f>'statement of marks'!K34</f>
        <v>C28</v>
      </c>
      <c r="H34" s="65" t="str">
        <f>'statement of marks'!B34</f>
        <v/>
      </c>
      <c r="I34" s="65" t="str">
        <f>'statement of marks'!C34</f>
        <v/>
      </c>
      <c r="J34" s="65" t="str">
        <f>'statement of marks'!HI34</f>
        <v>PASSED</v>
      </c>
      <c r="K34" s="76" t="str">
        <f>'statement of marks'!HP34</f>
        <v/>
      </c>
      <c r="L34" s="77" t="str">
        <f>'statement of marks'!HQ34</f>
        <v/>
      </c>
      <c r="O34" s="71" t="str">
        <f>'statement of marks'!I34</f>
        <v>A28</v>
      </c>
      <c r="P34" s="66" t="str">
        <f t="shared" si="0"/>
        <v/>
      </c>
      <c r="Q34" s="66" t="str">
        <f t="shared" si="1"/>
        <v/>
      </c>
      <c r="R34" s="66" t="str">
        <f t="shared" si="2"/>
        <v/>
      </c>
      <c r="S34" s="66" t="str">
        <f t="shared" si="3"/>
        <v/>
      </c>
      <c r="T34" s="66" t="str">
        <f t="shared" si="4"/>
        <v/>
      </c>
      <c r="U34" s="66" t="str">
        <f t="shared" si="5"/>
        <v/>
      </c>
      <c r="V34" s="66" t="str">
        <f t="shared" si="6"/>
        <v/>
      </c>
      <c r="W34" s="66" t="str">
        <f t="shared" si="7"/>
        <v/>
      </c>
      <c r="X34" s="66" t="str">
        <f t="shared" si="8"/>
        <v/>
      </c>
      <c r="Y34" s="66" t="str">
        <f t="shared" si="9"/>
        <v/>
      </c>
      <c r="Z34" s="66" t="str">
        <f t="shared" si="10"/>
        <v/>
      </c>
      <c r="AA34" s="66" t="str">
        <f t="shared" si="11"/>
        <v/>
      </c>
      <c r="AB34" s="88"/>
    </row>
    <row r="35" spans="1:28" ht="17" customHeight="1">
      <c r="A35" s="72">
        <f>'statement of marks'!A35</f>
        <v>29</v>
      </c>
      <c r="B35" s="73">
        <f>'statement of marks'!D35</f>
        <v>829</v>
      </c>
      <c r="C35" s="73" t="str">
        <f>'statement of marks'!F35</f>
        <v/>
      </c>
      <c r="D35" s="74" t="str">
        <f>'statement of marks'!G35</f>
        <v/>
      </c>
      <c r="E35" s="75" t="str">
        <f>'statement of marks'!I35</f>
        <v>A29</v>
      </c>
      <c r="F35" s="75" t="str">
        <f>'statement of marks'!J35</f>
        <v>B29</v>
      </c>
      <c r="G35" s="75" t="str">
        <f>'statement of marks'!K35</f>
        <v>C29</v>
      </c>
      <c r="H35" s="65" t="str">
        <f>'statement of marks'!B35</f>
        <v/>
      </c>
      <c r="I35" s="65" t="str">
        <f>'statement of marks'!C35</f>
        <v/>
      </c>
      <c r="J35" s="65" t="str">
        <f>'statement of marks'!HI35</f>
        <v>PASSED</v>
      </c>
      <c r="K35" s="76" t="str">
        <f>'statement of marks'!HP35</f>
        <v/>
      </c>
      <c r="L35" s="77" t="str">
        <f>'statement of marks'!HQ35</f>
        <v/>
      </c>
      <c r="O35" s="71" t="str">
        <f>'statement of marks'!I35</f>
        <v>A29</v>
      </c>
      <c r="P35" s="66" t="str">
        <f t="shared" si="0"/>
        <v/>
      </c>
      <c r="Q35" s="66" t="str">
        <f t="shared" si="1"/>
        <v/>
      </c>
      <c r="R35" s="66" t="str">
        <f t="shared" si="2"/>
        <v/>
      </c>
      <c r="S35" s="66" t="str">
        <f t="shared" si="3"/>
        <v/>
      </c>
      <c r="T35" s="66" t="str">
        <f t="shared" si="4"/>
        <v/>
      </c>
      <c r="U35" s="66" t="str">
        <f t="shared" si="5"/>
        <v/>
      </c>
      <c r="V35" s="66" t="str">
        <f t="shared" si="6"/>
        <v/>
      </c>
      <c r="W35" s="66" t="str">
        <f t="shared" si="7"/>
        <v/>
      </c>
      <c r="X35" s="66" t="str">
        <f t="shared" si="8"/>
        <v/>
      </c>
      <c r="Y35" s="66" t="str">
        <f t="shared" si="9"/>
        <v/>
      </c>
      <c r="Z35" s="66" t="str">
        <f t="shared" si="10"/>
        <v/>
      </c>
      <c r="AA35" s="66" t="str">
        <f t="shared" si="11"/>
        <v/>
      </c>
      <c r="AB35" s="88"/>
    </row>
    <row r="36" spans="1:28" ht="17" customHeight="1">
      <c r="A36" s="72">
        <f>'statement of marks'!A36</f>
        <v>30</v>
      </c>
      <c r="B36" s="73">
        <f>'statement of marks'!D36</f>
        <v>830</v>
      </c>
      <c r="C36" s="73" t="str">
        <f>'statement of marks'!F36</f>
        <v/>
      </c>
      <c r="D36" s="74" t="str">
        <f>'statement of marks'!G36</f>
        <v/>
      </c>
      <c r="E36" s="75" t="str">
        <f>'statement of marks'!I36</f>
        <v>A30</v>
      </c>
      <c r="F36" s="75" t="str">
        <f>'statement of marks'!J36</f>
        <v>B30</v>
      </c>
      <c r="G36" s="75" t="str">
        <f>'statement of marks'!K36</f>
        <v>C30</v>
      </c>
      <c r="H36" s="65" t="str">
        <f>'statement of marks'!B36</f>
        <v/>
      </c>
      <c r="I36" s="65" t="str">
        <f>'statement of marks'!C36</f>
        <v/>
      </c>
      <c r="J36" s="65" t="str">
        <f>'statement of marks'!HI36</f>
        <v>PASSED</v>
      </c>
      <c r="K36" s="76" t="str">
        <f>'statement of marks'!HP36</f>
        <v/>
      </c>
      <c r="L36" s="77" t="str">
        <f>'statement of marks'!HQ36</f>
        <v/>
      </c>
      <c r="O36" s="71" t="str">
        <f>'statement of marks'!I36</f>
        <v>A30</v>
      </c>
      <c r="P36" s="66" t="str">
        <f t="shared" si="0"/>
        <v/>
      </c>
      <c r="Q36" s="66" t="str">
        <f t="shared" si="1"/>
        <v/>
      </c>
      <c r="R36" s="66" t="str">
        <f t="shared" si="2"/>
        <v/>
      </c>
      <c r="S36" s="66" t="str">
        <f t="shared" si="3"/>
        <v/>
      </c>
      <c r="T36" s="66" t="str">
        <f t="shared" si="4"/>
        <v/>
      </c>
      <c r="U36" s="66" t="str">
        <f t="shared" si="5"/>
        <v/>
      </c>
      <c r="V36" s="66" t="str">
        <f t="shared" si="6"/>
        <v/>
      </c>
      <c r="W36" s="66" t="str">
        <f t="shared" si="7"/>
        <v/>
      </c>
      <c r="X36" s="66" t="str">
        <f t="shared" si="8"/>
        <v/>
      </c>
      <c r="Y36" s="66" t="str">
        <f t="shared" si="9"/>
        <v/>
      </c>
      <c r="Z36" s="66" t="str">
        <f t="shared" si="10"/>
        <v/>
      </c>
      <c r="AA36" s="66" t="str">
        <f t="shared" si="11"/>
        <v/>
      </c>
      <c r="AB36" s="88"/>
    </row>
    <row r="37" spans="1:28" ht="17" customHeight="1">
      <c r="A37" s="72">
        <f>'statement of marks'!A37</f>
        <v>31</v>
      </c>
      <c r="B37" s="73">
        <f>'statement of marks'!D37</f>
        <v>831</v>
      </c>
      <c r="C37" s="73" t="str">
        <f>'statement of marks'!F37</f>
        <v/>
      </c>
      <c r="D37" s="74" t="str">
        <f>'statement of marks'!G37</f>
        <v/>
      </c>
      <c r="E37" s="75" t="str">
        <f>'statement of marks'!I37</f>
        <v>A31</v>
      </c>
      <c r="F37" s="75" t="str">
        <f>'statement of marks'!J37</f>
        <v>B31</v>
      </c>
      <c r="G37" s="75" t="str">
        <f>'statement of marks'!K37</f>
        <v>C31</v>
      </c>
      <c r="H37" s="65" t="str">
        <f>'statement of marks'!B37</f>
        <v/>
      </c>
      <c r="I37" s="65" t="str">
        <f>'statement of marks'!C37</f>
        <v/>
      </c>
      <c r="J37" s="65" t="str">
        <f>'statement of marks'!HI37</f>
        <v>PASSED</v>
      </c>
      <c r="K37" s="76" t="str">
        <f>'statement of marks'!HP37</f>
        <v/>
      </c>
      <c r="L37" s="77" t="str">
        <f>'statement of marks'!HQ37</f>
        <v/>
      </c>
      <c r="O37" s="71" t="str">
        <f>'statement of marks'!I37</f>
        <v>A31</v>
      </c>
      <c r="P37" s="66" t="str">
        <f t="shared" si="0"/>
        <v/>
      </c>
      <c r="Q37" s="66" t="str">
        <f t="shared" si="1"/>
        <v/>
      </c>
      <c r="R37" s="66" t="str">
        <f t="shared" si="2"/>
        <v/>
      </c>
      <c r="S37" s="66" t="str">
        <f t="shared" si="3"/>
        <v/>
      </c>
      <c r="T37" s="66" t="str">
        <f t="shared" si="4"/>
        <v/>
      </c>
      <c r="U37" s="66" t="str">
        <f t="shared" si="5"/>
        <v/>
      </c>
      <c r="V37" s="66" t="str">
        <f t="shared" si="6"/>
        <v/>
      </c>
      <c r="W37" s="66" t="str">
        <f t="shared" si="7"/>
        <v/>
      </c>
      <c r="X37" s="66" t="str">
        <f t="shared" si="8"/>
        <v/>
      </c>
      <c r="Y37" s="66" t="str">
        <f t="shared" si="9"/>
        <v/>
      </c>
      <c r="Z37" s="66" t="str">
        <f t="shared" si="10"/>
        <v/>
      </c>
      <c r="AA37" s="66" t="str">
        <f t="shared" si="11"/>
        <v/>
      </c>
      <c r="AB37" s="88"/>
    </row>
    <row r="38" spans="1:28" ht="17" customHeight="1">
      <c r="A38" s="72">
        <f>'statement of marks'!A38</f>
        <v>32</v>
      </c>
      <c r="B38" s="73">
        <f>'statement of marks'!D38</f>
        <v>832</v>
      </c>
      <c r="C38" s="73" t="str">
        <f>'statement of marks'!F38</f>
        <v/>
      </c>
      <c r="D38" s="74" t="str">
        <f>'statement of marks'!G38</f>
        <v/>
      </c>
      <c r="E38" s="75" t="str">
        <f>'statement of marks'!I38</f>
        <v>A32</v>
      </c>
      <c r="F38" s="75" t="str">
        <f>'statement of marks'!J38</f>
        <v>B32</v>
      </c>
      <c r="G38" s="75" t="str">
        <f>'statement of marks'!K38</f>
        <v>C32</v>
      </c>
      <c r="H38" s="65" t="str">
        <f>'statement of marks'!B38</f>
        <v/>
      </c>
      <c r="I38" s="65" t="str">
        <f>'statement of marks'!C38</f>
        <v/>
      </c>
      <c r="J38" s="65" t="str">
        <f>'statement of marks'!HI38</f>
        <v>PASSED</v>
      </c>
      <c r="K38" s="76" t="str">
        <f>'statement of marks'!HP38</f>
        <v/>
      </c>
      <c r="L38" s="77" t="str">
        <f>'statement of marks'!HQ38</f>
        <v/>
      </c>
      <c r="O38" s="71" t="str">
        <f>'statement of marks'!I38</f>
        <v>A32</v>
      </c>
      <c r="P38" s="66" t="str">
        <f t="shared" si="0"/>
        <v/>
      </c>
      <c r="Q38" s="66" t="str">
        <f t="shared" si="1"/>
        <v/>
      </c>
      <c r="R38" s="66" t="str">
        <f t="shared" si="2"/>
        <v/>
      </c>
      <c r="S38" s="66" t="str">
        <f t="shared" si="3"/>
        <v/>
      </c>
      <c r="T38" s="66" t="str">
        <f t="shared" si="4"/>
        <v/>
      </c>
      <c r="U38" s="66" t="str">
        <f t="shared" si="5"/>
        <v/>
      </c>
      <c r="V38" s="66" t="str">
        <f t="shared" si="6"/>
        <v/>
      </c>
      <c r="W38" s="66" t="str">
        <f t="shared" si="7"/>
        <v/>
      </c>
      <c r="X38" s="66" t="str">
        <f t="shared" si="8"/>
        <v/>
      </c>
      <c r="Y38" s="66" t="str">
        <f t="shared" si="9"/>
        <v/>
      </c>
      <c r="Z38" s="66" t="str">
        <f t="shared" si="10"/>
        <v/>
      </c>
      <c r="AA38" s="66" t="str">
        <f t="shared" si="11"/>
        <v/>
      </c>
      <c r="AB38" s="88"/>
    </row>
    <row r="39" spans="1:28" ht="17" customHeight="1">
      <c r="A39" s="72">
        <f>'statement of marks'!A39</f>
        <v>33</v>
      </c>
      <c r="B39" s="73">
        <f>'statement of marks'!D39</f>
        <v>833</v>
      </c>
      <c r="C39" s="73" t="str">
        <f>'statement of marks'!F39</f>
        <v/>
      </c>
      <c r="D39" s="74" t="str">
        <f>'statement of marks'!G39</f>
        <v/>
      </c>
      <c r="E39" s="75" t="str">
        <f>'statement of marks'!I39</f>
        <v>A33</v>
      </c>
      <c r="F39" s="75" t="str">
        <f>'statement of marks'!J39</f>
        <v>B33</v>
      </c>
      <c r="G39" s="75" t="str">
        <f>'statement of marks'!K39</f>
        <v>C33</v>
      </c>
      <c r="H39" s="65" t="str">
        <f>'statement of marks'!B39</f>
        <v/>
      </c>
      <c r="I39" s="65" t="str">
        <f>'statement of marks'!C39</f>
        <v/>
      </c>
      <c r="J39" s="65" t="str">
        <f>'statement of marks'!HI39</f>
        <v>PASSED</v>
      </c>
      <c r="K39" s="76" t="str">
        <f>'statement of marks'!HP39</f>
        <v/>
      </c>
      <c r="L39" s="77" t="str">
        <f>'statement of marks'!HQ39</f>
        <v/>
      </c>
      <c r="O39" s="71" t="str">
        <f>'statement of marks'!I39</f>
        <v>A33</v>
      </c>
      <c r="P39" s="66" t="str">
        <f t="shared" si="0"/>
        <v/>
      </c>
      <c r="Q39" s="66" t="str">
        <f t="shared" si="1"/>
        <v/>
      </c>
      <c r="R39" s="66" t="str">
        <f t="shared" si="2"/>
        <v/>
      </c>
      <c r="S39" s="66" t="str">
        <f t="shared" si="3"/>
        <v/>
      </c>
      <c r="T39" s="66" t="str">
        <f t="shared" si="4"/>
        <v/>
      </c>
      <c r="U39" s="66" t="str">
        <f t="shared" si="5"/>
        <v/>
      </c>
      <c r="V39" s="66" t="str">
        <f t="shared" si="6"/>
        <v/>
      </c>
      <c r="W39" s="66" t="str">
        <f t="shared" si="7"/>
        <v/>
      </c>
      <c r="X39" s="66" t="str">
        <f t="shared" si="8"/>
        <v/>
      </c>
      <c r="Y39" s="66" t="str">
        <f t="shared" si="9"/>
        <v/>
      </c>
      <c r="Z39" s="66" t="str">
        <f t="shared" si="10"/>
        <v/>
      </c>
      <c r="AA39" s="66" t="str">
        <f t="shared" si="11"/>
        <v/>
      </c>
      <c r="AB39" s="88"/>
    </row>
    <row r="40" spans="1:28" ht="17" customHeight="1">
      <c r="A40" s="72">
        <f>'statement of marks'!A40</f>
        <v>34</v>
      </c>
      <c r="B40" s="73">
        <f>'statement of marks'!D40</f>
        <v>834</v>
      </c>
      <c r="C40" s="73" t="str">
        <f>'statement of marks'!F40</f>
        <v/>
      </c>
      <c r="D40" s="74" t="str">
        <f>'statement of marks'!G40</f>
        <v/>
      </c>
      <c r="E40" s="75" t="str">
        <f>'statement of marks'!I40</f>
        <v>A34</v>
      </c>
      <c r="F40" s="75" t="str">
        <f>'statement of marks'!J40</f>
        <v>B34</v>
      </c>
      <c r="G40" s="75" t="str">
        <f>'statement of marks'!K40</f>
        <v>C34</v>
      </c>
      <c r="H40" s="65" t="str">
        <f>'statement of marks'!B40</f>
        <v/>
      </c>
      <c r="I40" s="65" t="str">
        <f>'statement of marks'!C40</f>
        <v/>
      </c>
      <c r="J40" s="65" t="str">
        <f>'statement of marks'!HI40</f>
        <v>PASSED</v>
      </c>
      <c r="K40" s="76" t="str">
        <f>'statement of marks'!HP40</f>
        <v/>
      </c>
      <c r="L40" s="77" t="str">
        <f>'statement of marks'!HQ40</f>
        <v/>
      </c>
      <c r="O40" s="71" t="str">
        <f>'statement of marks'!I40</f>
        <v>A34</v>
      </c>
      <c r="P40" s="66" t="str">
        <f t="shared" si="0"/>
        <v/>
      </c>
      <c r="Q40" s="66" t="str">
        <f t="shared" si="1"/>
        <v/>
      </c>
      <c r="R40" s="66" t="str">
        <f t="shared" si="2"/>
        <v/>
      </c>
      <c r="S40" s="66" t="str">
        <f t="shared" si="3"/>
        <v/>
      </c>
      <c r="T40" s="66" t="str">
        <f t="shared" si="4"/>
        <v/>
      </c>
      <c r="U40" s="66" t="str">
        <f t="shared" si="5"/>
        <v/>
      </c>
      <c r="V40" s="66" t="str">
        <f t="shared" si="6"/>
        <v/>
      </c>
      <c r="W40" s="66" t="str">
        <f t="shared" si="7"/>
        <v/>
      </c>
      <c r="X40" s="66" t="str">
        <f t="shared" si="8"/>
        <v/>
      </c>
      <c r="Y40" s="66" t="str">
        <f t="shared" si="9"/>
        <v/>
      </c>
      <c r="Z40" s="66" t="str">
        <f t="shared" si="10"/>
        <v/>
      </c>
      <c r="AA40" s="66" t="str">
        <f t="shared" si="11"/>
        <v/>
      </c>
      <c r="AB40" s="88"/>
    </row>
    <row r="41" spans="1:28" ht="17" customHeight="1">
      <c r="A41" s="72">
        <f>'statement of marks'!A41</f>
        <v>35</v>
      </c>
      <c r="B41" s="73">
        <f>'statement of marks'!D41</f>
        <v>835</v>
      </c>
      <c r="C41" s="73" t="str">
        <f>'statement of marks'!F41</f>
        <v/>
      </c>
      <c r="D41" s="74" t="str">
        <f>'statement of marks'!G41</f>
        <v/>
      </c>
      <c r="E41" s="75" t="str">
        <f>'statement of marks'!I41</f>
        <v>A35</v>
      </c>
      <c r="F41" s="75" t="str">
        <f>'statement of marks'!J41</f>
        <v>B35</v>
      </c>
      <c r="G41" s="75" t="str">
        <f>'statement of marks'!K41</f>
        <v>C35</v>
      </c>
      <c r="H41" s="65" t="str">
        <f>'statement of marks'!B41</f>
        <v/>
      </c>
      <c r="I41" s="65" t="str">
        <f>'statement of marks'!C41</f>
        <v/>
      </c>
      <c r="J41" s="65" t="str">
        <f>'statement of marks'!HI41</f>
        <v>PASSED</v>
      </c>
      <c r="K41" s="76" t="str">
        <f>'statement of marks'!HP41</f>
        <v/>
      </c>
      <c r="L41" s="77" t="str">
        <f>'statement of marks'!HQ41</f>
        <v/>
      </c>
      <c r="O41" s="71" t="str">
        <f>'statement of marks'!I41</f>
        <v>A35</v>
      </c>
      <c r="P41" s="66" t="str">
        <f t="shared" si="0"/>
        <v/>
      </c>
      <c r="Q41" s="66" t="str">
        <f t="shared" si="1"/>
        <v/>
      </c>
      <c r="R41" s="66" t="str">
        <f t="shared" si="2"/>
        <v/>
      </c>
      <c r="S41" s="66" t="str">
        <f t="shared" si="3"/>
        <v/>
      </c>
      <c r="T41" s="66" t="str">
        <f t="shared" si="4"/>
        <v/>
      </c>
      <c r="U41" s="66" t="str">
        <f t="shared" si="5"/>
        <v/>
      </c>
      <c r="V41" s="66" t="str">
        <f t="shared" si="6"/>
        <v/>
      </c>
      <c r="W41" s="66" t="str">
        <f t="shared" si="7"/>
        <v/>
      </c>
      <c r="X41" s="66" t="str">
        <f t="shared" si="8"/>
        <v/>
      </c>
      <c r="Y41" s="66" t="str">
        <f t="shared" si="9"/>
        <v/>
      </c>
      <c r="Z41" s="66" t="str">
        <f t="shared" si="10"/>
        <v/>
      </c>
      <c r="AA41" s="66" t="str">
        <f t="shared" si="11"/>
        <v/>
      </c>
      <c r="AB41" s="88"/>
    </row>
    <row r="42" spans="1:28" ht="17" customHeight="1">
      <c r="A42" s="72">
        <f>'statement of marks'!A42</f>
        <v>36</v>
      </c>
      <c r="B42" s="73">
        <f>'statement of marks'!D42</f>
        <v>836</v>
      </c>
      <c r="C42" s="73" t="str">
        <f>'statement of marks'!F42</f>
        <v/>
      </c>
      <c r="D42" s="74" t="str">
        <f>'statement of marks'!G42</f>
        <v/>
      </c>
      <c r="E42" s="75" t="str">
        <f>'statement of marks'!I42</f>
        <v>A36</v>
      </c>
      <c r="F42" s="75" t="str">
        <f>'statement of marks'!J42</f>
        <v>B36</v>
      </c>
      <c r="G42" s="75" t="str">
        <f>'statement of marks'!K42</f>
        <v>C36</v>
      </c>
      <c r="H42" s="65" t="str">
        <f>'statement of marks'!B42</f>
        <v/>
      </c>
      <c r="I42" s="65" t="str">
        <f>'statement of marks'!C42</f>
        <v/>
      </c>
      <c r="J42" s="65" t="str">
        <f>'statement of marks'!HI42</f>
        <v>PASSED</v>
      </c>
      <c r="K42" s="76" t="str">
        <f>'statement of marks'!HP42</f>
        <v/>
      </c>
      <c r="L42" s="77" t="str">
        <f>'statement of marks'!HQ42</f>
        <v/>
      </c>
      <c r="O42" s="71" t="str">
        <f>'statement of marks'!I42</f>
        <v>A36</v>
      </c>
      <c r="P42" s="66" t="str">
        <f t="shared" si="0"/>
        <v/>
      </c>
      <c r="Q42" s="66" t="str">
        <f t="shared" si="1"/>
        <v/>
      </c>
      <c r="R42" s="66" t="str">
        <f t="shared" si="2"/>
        <v/>
      </c>
      <c r="S42" s="66" t="str">
        <f t="shared" si="3"/>
        <v/>
      </c>
      <c r="T42" s="66" t="str">
        <f t="shared" si="4"/>
        <v/>
      </c>
      <c r="U42" s="66" t="str">
        <f t="shared" si="5"/>
        <v/>
      </c>
      <c r="V42" s="66" t="str">
        <f t="shared" si="6"/>
        <v/>
      </c>
      <c r="W42" s="66" t="str">
        <f t="shared" si="7"/>
        <v/>
      </c>
      <c r="X42" s="66" t="str">
        <f t="shared" si="8"/>
        <v/>
      </c>
      <c r="Y42" s="66" t="str">
        <f t="shared" si="9"/>
        <v/>
      </c>
      <c r="Z42" s="66" t="str">
        <f t="shared" si="10"/>
        <v/>
      </c>
      <c r="AA42" s="66" t="str">
        <f t="shared" si="11"/>
        <v/>
      </c>
      <c r="AB42" s="88"/>
    </row>
    <row r="43" spans="1:28" ht="17" customHeight="1">
      <c r="A43" s="72">
        <f>'statement of marks'!A43</f>
        <v>37</v>
      </c>
      <c r="B43" s="73">
        <f>'statement of marks'!D43</f>
        <v>837</v>
      </c>
      <c r="C43" s="73" t="str">
        <f>'statement of marks'!F43</f>
        <v/>
      </c>
      <c r="D43" s="74" t="str">
        <f>'statement of marks'!G43</f>
        <v/>
      </c>
      <c r="E43" s="75" t="str">
        <f>'statement of marks'!I43</f>
        <v>A37</v>
      </c>
      <c r="F43" s="75" t="str">
        <f>'statement of marks'!J43</f>
        <v>B37</v>
      </c>
      <c r="G43" s="75" t="str">
        <f>'statement of marks'!K43</f>
        <v>C37</v>
      </c>
      <c r="H43" s="65" t="str">
        <f>'statement of marks'!B43</f>
        <v/>
      </c>
      <c r="I43" s="65" t="str">
        <f>'statement of marks'!C43</f>
        <v/>
      </c>
      <c r="J43" s="65" t="str">
        <f>'statement of marks'!HI43</f>
        <v>PASSED</v>
      </c>
      <c r="K43" s="76" t="str">
        <f>'statement of marks'!HP43</f>
        <v/>
      </c>
      <c r="L43" s="78" t="str">
        <f>'statement of marks'!HQ43</f>
        <v/>
      </c>
      <c r="O43" s="71" t="str">
        <f>'statement of marks'!I43</f>
        <v>A37</v>
      </c>
      <c r="P43" s="66" t="str">
        <f t="shared" si="0"/>
        <v/>
      </c>
      <c r="Q43" s="66" t="str">
        <f t="shared" si="1"/>
        <v/>
      </c>
      <c r="R43" s="66" t="str">
        <f t="shared" si="2"/>
        <v/>
      </c>
      <c r="S43" s="66" t="str">
        <f t="shared" si="3"/>
        <v/>
      </c>
      <c r="T43" s="66" t="str">
        <f t="shared" si="4"/>
        <v/>
      </c>
      <c r="U43" s="66" t="str">
        <f t="shared" si="5"/>
        <v/>
      </c>
      <c r="V43" s="66" t="str">
        <f t="shared" si="6"/>
        <v/>
      </c>
      <c r="W43" s="66" t="str">
        <f t="shared" si="7"/>
        <v/>
      </c>
      <c r="X43" s="66" t="str">
        <f t="shared" si="8"/>
        <v/>
      </c>
      <c r="Y43" s="66" t="str">
        <f t="shared" si="9"/>
        <v/>
      </c>
      <c r="Z43" s="66" t="str">
        <f t="shared" si="10"/>
        <v/>
      </c>
      <c r="AA43" s="66" t="str">
        <f t="shared" si="11"/>
        <v/>
      </c>
      <c r="AB43" s="88"/>
    </row>
    <row r="44" spans="1:28" ht="17" customHeight="1">
      <c r="A44" s="72">
        <f>'statement of marks'!A44</f>
        <v>38</v>
      </c>
      <c r="B44" s="73">
        <f>'statement of marks'!D44</f>
        <v>838</v>
      </c>
      <c r="C44" s="73" t="str">
        <f>'statement of marks'!F44</f>
        <v/>
      </c>
      <c r="D44" s="74" t="str">
        <f>'statement of marks'!G44</f>
        <v/>
      </c>
      <c r="E44" s="75" t="str">
        <f>'statement of marks'!I44</f>
        <v>A38</v>
      </c>
      <c r="F44" s="75" t="str">
        <f>'statement of marks'!J44</f>
        <v>B38</v>
      </c>
      <c r="G44" s="75" t="str">
        <f>'statement of marks'!K44</f>
        <v>C38</v>
      </c>
      <c r="H44" s="65" t="str">
        <f>'statement of marks'!B44</f>
        <v/>
      </c>
      <c r="I44" s="65" t="str">
        <f>'statement of marks'!C44</f>
        <v/>
      </c>
      <c r="J44" s="65" t="str">
        <f>'statement of marks'!HI44</f>
        <v>PASSED</v>
      </c>
      <c r="K44" s="76" t="str">
        <f>'statement of marks'!HP44</f>
        <v/>
      </c>
      <c r="L44" s="78" t="str">
        <f>'statement of marks'!HQ44</f>
        <v/>
      </c>
      <c r="O44" s="71" t="str">
        <f>'statement of marks'!I44</f>
        <v>A38</v>
      </c>
      <c r="P44" s="66" t="str">
        <f t="shared" si="0"/>
        <v/>
      </c>
      <c r="Q44" s="66" t="str">
        <f t="shared" si="1"/>
        <v/>
      </c>
      <c r="R44" s="66" t="str">
        <f t="shared" si="2"/>
        <v/>
      </c>
      <c r="S44" s="66" t="str">
        <f t="shared" si="3"/>
        <v/>
      </c>
      <c r="T44" s="66" t="str">
        <f t="shared" si="4"/>
        <v/>
      </c>
      <c r="U44" s="66" t="str">
        <f t="shared" si="5"/>
        <v/>
      </c>
      <c r="V44" s="66" t="str">
        <f t="shared" si="6"/>
        <v/>
      </c>
      <c r="W44" s="66" t="str">
        <f t="shared" si="7"/>
        <v/>
      </c>
      <c r="X44" s="66" t="str">
        <f t="shared" si="8"/>
        <v/>
      </c>
      <c r="Y44" s="66" t="str">
        <f t="shared" si="9"/>
        <v/>
      </c>
      <c r="Z44" s="66" t="str">
        <f t="shared" si="10"/>
        <v/>
      </c>
      <c r="AA44" s="66" t="str">
        <f t="shared" si="11"/>
        <v/>
      </c>
      <c r="AB44" s="88"/>
    </row>
    <row r="45" spans="1:28" ht="17" customHeight="1">
      <c r="A45" s="72">
        <f>'statement of marks'!A45</f>
        <v>39</v>
      </c>
      <c r="B45" s="73">
        <f>'statement of marks'!D45</f>
        <v>839</v>
      </c>
      <c r="C45" s="73" t="str">
        <f>'statement of marks'!F45</f>
        <v/>
      </c>
      <c r="D45" s="74" t="str">
        <f>'statement of marks'!G45</f>
        <v/>
      </c>
      <c r="E45" s="75" t="str">
        <f>'statement of marks'!I45</f>
        <v>A39</v>
      </c>
      <c r="F45" s="75" t="str">
        <f>'statement of marks'!J45</f>
        <v>B39</v>
      </c>
      <c r="G45" s="75" t="str">
        <f>'statement of marks'!K45</f>
        <v>C39</v>
      </c>
      <c r="H45" s="65" t="str">
        <f>'statement of marks'!B45</f>
        <v/>
      </c>
      <c r="I45" s="65" t="str">
        <f>'statement of marks'!C45</f>
        <v/>
      </c>
      <c r="J45" s="65" t="str">
        <f>'statement of marks'!HI45</f>
        <v>PASSED</v>
      </c>
      <c r="K45" s="76" t="str">
        <f>'statement of marks'!HP45</f>
        <v/>
      </c>
      <c r="L45" s="78" t="str">
        <f>'statement of marks'!HQ45</f>
        <v/>
      </c>
      <c r="O45" s="71" t="str">
        <f>'statement of marks'!I45</f>
        <v>A39</v>
      </c>
      <c r="P45" s="66" t="str">
        <f t="shared" si="0"/>
        <v/>
      </c>
      <c r="Q45" s="66" t="str">
        <f t="shared" si="1"/>
        <v/>
      </c>
      <c r="R45" s="66" t="str">
        <f t="shared" si="2"/>
        <v/>
      </c>
      <c r="S45" s="66" t="str">
        <f t="shared" si="3"/>
        <v/>
      </c>
      <c r="T45" s="66" t="str">
        <f t="shared" si="4"/>
        <v/>
      </c>
      <c r="U45" s="66" t="str">
        <f t="shared" si="5"/>
        <v/>
      </c>
      <c r="V45" s="66" t="str">
        <f t="shared" si="6"/>
        <v/>
      </c>
      <c r="W45" s="66" t="str">
        <f t="shared" si="7"/>
        <v/>
      </c>
      <c r="X45" s="66" t="str">
        <f t="shared" si="8"/>
        <v/>
      </c>
      <c r="Y45" s="66" t="str">
        <f t="shared" si="9"/>
        <v/>
      </c>
      <c r="Z45" s="66" t="str">
        <f t="shared" si="10"/>
        <v/>
      </c>
      <c r="AA45" s="66" t="str">
        <f t="shared" si="11"/>
        <v/>
      </c>
      <c r="AB45" s="88"/>
    </row>
    <row r="46" spans="1:28" ht="17" customHeight="1">
      <c r="A46" s="72">
        <f>'statement of marks'!A46</f>
        <v>40</v>
      </c>
      <c r="B46" s="73">
        <f>'statement of marks'!D46</f>
        <v>840</v>
      </c>
      <c r="C46" s="73" t="str">
        <f>'statement of marks'!F46</f>
        <v/>
      </c>
      <c r="D46" s="74" t="str">
        <f>'statement of marks'!G46</f>
        <v/>
      </c>
      <c r="E46" s="75" t="str">
        <f>'statement of marks'!I46</f>
        <v>A40</v>
      </c>
      <c r="F46" s="75" t="str">
        <f>'statement of marks'!J46</f>
        <v>B40</v>
      </c>
      <c r="G46" s="75" t="str">
        <f>'statement of marks'!K46</f>
        <v>C40</v>
      </c>
      <c r="H46" s="65" t="str">
        <f>'statement of marks'!B46</f>
        <v/>
      </c>
      <c r="I46" s="65" t="str">
        <f>'statement of marks'!C46</f>
        <v/>
      </c>
      <c r="J46" s="65" t="str">
        <f>'statement of marks'!HI46</f>
        <v>PASSED</v>
      </c>
      <c r="K46" s="76" t="str">
        <f>'statement of marks'!HP46</f>
        <v/>
      </c>
      <c r="L46" s="78" t="str">
        <f>'statement of marks'!HQ46</f>
        <v/>
      </c>
      <c r="O46" s="71" t="str">
        <f>'statement of marks'!I46</f>
        <v>A40</v>
      </c>
      <c r="P46" s="66" t="str">
        <f t="shared" si="0"/>
        <v/>
      </c>
      <c r="Q46" s="66" t="str">
        <f t="shared" si="1"/>
        <v/>
      </c>
      <c r="R46" s="66" t="str">
        <f t="shared" si="2"/>
        <v/>
      </c>
      <c r="S46" s="66" t="str">
        <f t="shared" si="3"/>
        <v/>
      </c>
      <c r="T46" s="66" t="str">
        <f t="shared" si="4"/>
        <v/>
      </c>
      <c r="U46" s="66" t="str">
        <f t="shared" si="5"/>
        <v/>
      </c>
      <c r="V46" s="66" t="str">
        <f t="shared" si="6"/>
        <v/>
      </c>
      <c r="W46" s="66" t="str">
        <f t="shared" si="7"/>
        <v/>
      </c>
      <c r="X46" s="66" t="str">
        <f t="shared" si="8"/>
        <v/>
      </c>
      <c r="Y46" s="66" t="str">
        <f t="shared" si="9"/>
        <v/>
      </c>
      <c r="Z46" s="66" t="str">
        <f t="shared" si="10"/>
        <v/>
      </c>
      <c r="AA46" s="66" t="str">
        <f t="shared" si="11"/>
        <v/>
      </c>
      <c r="AB46" s="88"/>
    </row>
    <row r="47" spans="1:28" ht="17" customHeight="1">
      <c r="A47" s="72">
        <f>'statement of marks'!A47</f>
        <v>41</v>
      </c>
      <c r="B47" s="73">
        <f>'statement of marks'!D47</f>
        <v>841</v>
      </c>
      <c r="C47" s="73" t="str">
        <f>'statement of marks'!F47</f>
        <v/>
      </c>
      <c r="D47" s="74" t="str">
        <f>'statement of marks'!G47</f>
        <v/>
      </c>
      <c r="E47" s="75" t="str">
        <f>'statement of marks'!I47</f>
        <v>A41</v>
      </c>
      <c r="F47" s="75" t="str">
        <f>'statement of marks'!J47</f>
        <v>B41</v>
      </c>
      <c r="G47" s="75" t="str">
        <f>'statement of marks'!K47</f>
        <v>C41</v>
      </c>
      <c r="H47" s="65" t="str">
        <f>'statement of marks'!B47</f>
        <v/>
      </c>
      <c r="I47" s="65" t="str">
        <f>'statement of marks'!C47</f>
        <v/>
      </c>
      <c r="J47" s="65" t="str">
        <f>'statement of marks'!HI47</f>
        <v>PASSED</v>
      </c>
      <c r="K47" s="76" t="str">
        <f>'statement of marks'!HP47</f>
        <v/>
      </c>
      <c r="L47" s="78" t="str">
        <f>'statement of marks'!HQ47</f>
        <v/>
      </c>
      <c r="O47" s="71" t="str">
        <f>'statement of marks'!I47</f>
        <v>A41</v>
      </c>
      <c r="P47" s="66" t="str">
        <f t="shared" si="0"/>
        <v/>
      </c>
      <c r="Q47" s="66" t="str">
        <f t="shared" si="1"/>
        <v/>
      </c>
      <c r="R47" s="66" t="str">
        <f t="shared" si="2"/>
        <v/>
      </c>
      <c r="S47" s="66" t="str">
        <f t="shared" si="3"/>
        <v/>
      </c>
      <c r="T47" s="66" t="str">
        <f t="shared" si="4"/>
        <v/>
      </c>
      <c r="U47" s="66" t="str">
        <f t="shared" si="5"/>
        <v/>
      </c>
      <c r="V47" s="66" t="str">
        <f t="shared" si="6"/>
        <v/>
      </c>
      <c r="W47" s="66" t="str">
        <f t="shared" si="7"/>
        <v/>
      </c>
      <c r="X47" s="66" t="str">
        <f t="shared" si="8"/>
        <v/>
      </c>
      <c r="Y47" s="66" t="str">
        <f t="shared" si="9"/>
        <v/>
      </c>
      <c r="Z47" s="66" t="str">
        <f t="shared" si="10"/>
        <v/>
      </c>
      <c r="AA47" s="66" t="str">
        <f t="shared" si="11"/>
        <v/>
      </c>
      <c r="AB47" s="88"/>
    </row>
    <row r="48" spans="1:28" ht="17" customHeight="1">
      <c r="A48" s="72">
        <f>'statement of marks'!A48</f>
        <v>42</v>
      </c>
      <c r="B48" s="73">
        <f>'statement of marks'!D48</f>
        <v>842</v>
      </c>
      <c r="C48" s="73" t="str">
        <f>'statement of marks'!F48</f>
        <v/>
      </c>
      <c r="D48" s="74" t="str">
        <f>'statement of marks'!G48</f>
        <v/>
      </c>
      <c r="E48" s="75" t="str">
        <f>'statement of marks'!I48</f>
        <v>A42</v>
      </c>
      <c r="F48" s="75" t="str">
        <f>'statement of marks'!J48</f>
        <v>B42</v>
      </c>
      <c r="G48" s="75" t="str">
        <f>'statement of marks'!K48</f>
        <v>C42</v>
      </c>
      <c r="H48" s="65" t="str">
        <f>'statement of marks'!B48</f>
        <v/>
      </c>
      <c r="I48" s="65" t="str">
        <f>'statement of marks'!C48</f>
        <v/>
      </c>
      <c r="J48" s="65" t="str">
        <f>'statement of marks'!HI48</f>
        <v>PASSED</v>
      </c>
      <c r="K48" s="76" t="str">
        <f>'statement of marks'!HP48</f>
        <v/>
      </c>
      <c r="L48" s="78" t="str">
        <f>'statement of marks'!HQ48</f>
        <v/>
      </c>
      <c r="O48" s="71" t="str">
        <f>'statement of marks'!I48</f>
        <v>A42</v>
      </c>
      <c r="P48" s="66" t="str">
        <f t="shared" si="0"/>
        <v/>
      </c>
      <c r="Q48" s="66" t="str">
        <f t="shared" si="1"/>
        <v/>
      </c>
      <c r="R48" s="66" t="str">
        <f t="shared" si="2"/>
        <v/>
      </c>
      <c r="S48" s="66" t="str">
        <f t="shared" si="3"/>
        <v/>
      </c>
      <c r="T48" s="66" t="str">
        <f t="shared" si="4"/>
        <v/>
      </c>
      <c r="U48" s="66" t="str">
        <f t="shared" si="5"/>
        <v/>
      </c>
      <c r="V48" s="66" t="str">
        <f t="shared" si="6"/>
        <v/>
      </c>
      <c r="W48" s="66" t="str">
        <f t="shared" si="7"/>
        <v/>
      </c>
      <c r="X48" s="66" t="str">
        <f t="shared" si="8"/>
        <v/>
      </c>
      <c r="Y48" s="66" t="str">
        <f t="shared" si="9"/>
        <v/>
      </c>
      <c r="Z48" s="66" t="str">
        <f t="shared" si="10"/>
        <v/>
      </c>
      <c r="AA48" s="66" t="str">
        <f t="shared" si="11"/>
        <v/>
      </c>
      <c r="AB48" s="88"/>
    </row>
    <row r="49" spans="1:28" ht="17" customHeight="1">
      <c r="A49" s="72">
        <f>'statement of marks'!A49</f>
        <v>43</v>
      </c>
      <c r="B49" s="73">
        <f>'statement of marks'!D49</f>
        <v>843</v>
      </c>
      <c r="C49" s="73" t="str">
        <f>'statement of marks'!F49</f>
        <v/>
      </c>
      <c r="D49" s="74" t="str">
        <f>'statement of marks'!G49</f>
        <v/>
      </c>
      <c r="E49" s="75" t="str">
        <f>'statement of marks'!I49</f>
        <v>A43</v>
      </c>
      <c r="F49" s="75" t="str">
        <f>'statement of marks'!J49</f>
        <v>B43</v>
      </c>
      <c r="G49" s="75" t="str">
        <f>'statement of marks'!K49</f>
        <v>C43</v>
      </c>
      <c r="H49" s="65" t="str">
        <f>'statement of marks'!B49</f>
        <v/>
      </c>
      <c r="I49" s="65" t="str">
        <f>'statement of marks'!C49</f>
        <v/>
      </c>
      <c r="J49" s="65" t="str">
        <f>'statement of marks'!HI49</f>
        <v>PASSED</v>
      </c>
      <c r="K49" s="76" t="str">
        <f>'statement of marks'!HP49</f>
        <v/>
      </c>
      <c r="L49" s="78" t="str">
        <f>'statement of marks'!HQ49</f>
        <v/>
      </c>
      <c r="O49" s="71" t="str">
        <f>'statement of marks'!I49</f>
        <v>A43</v>
      </c>
      <c r="P49" s="66" t="str">
        <f t="shared" si="0"/>
        <v/>
      </c>
      <c r="Q49" s="66" t="str">
        <f t="shared" si="1"/>
        <v/>
      </c>
      <c r="R49" s="66" t="str">
        <f t="shared" si="2"/>
        <v/>
      </c>
      <c r="S49" s="66" t="str">
        <f t="shared" si="3"/>
        <v/>
      </c>
      <c r="T49" s="66" t="str">
        <f t="shared" si="4"/>
        <v/>
      </c>
      <c r="U49" s="66" t="str">
        <f t="shared" si="5"/>
        <v/>
      </c>
      <c r="V49" s="66" t="str">
        <f t="shared" si="6"/>
        <v/>
      </c>
      <c r="W49" s="66" t="str">
        <f t="shared" si="7"/>
        <v/>
      </c>
      <c r="X49" s="66" t="str">
        <f t="shared" si="8"/>
        <v/>
      </c>
      <c r="Y49" s="66" t="str">
        <f t="shared" si="9"/>
        <v/>
      </c>
      <c r="Z49" s="66" t="str">
        <f t="shared" si="10"/>
        <v/>
      </c>
      <c r="AA49" s="66" t="str">
        <f t="shared" si="11"/>
        <v/>
      </c>
      <c r="AB49" s="88"/>
    </row>
    <row r="50" spans="1:28" ht="17" customHeight="1">
      <c r="A50" s="72">
        <f>'statement of marks'!A50</f>
        <v>44</v>
      </c>
      <c r="B50" s="73">
        <f>'statement of marks'!D50</f>
        <v>844</v>
      </c>
      <c r="C50" s="73" t="str">
        <f>'statement of marks'!F50</f>
        <v/>
      </c>
      <c r="D50" s="74" t="str">
        <f>'statement of marks'!G50</f>
        <v/>
      </c>
      <c r="E50" s="75" t="str">
        <f>'statement of marks'!I50</f>
        <v>A44</v>
      </c>
      <c r="F50" s="75" t="str">
        <f>'statement of marks'!J50</f>
        <v>B44</v>
      </c>
      <c r="G50" s="75" t="str">
        <f>'statement of marks'!K50</f>
        <v>C44</v>
      </c>
      <c r="H50" s="65" t="str">
        <f>'statement of marks'!B50</f>
        <v/>
      </c>
      <c r="I50" s="65" t="str">
        <f>'statement of marks'!C50</f>
        <v/>
      </c>
      <c r="J50" s="65" t="str">
        <f>'statement of marks'!HI50</f>
        <v>PASSED</v>
      </c>
      <c r="K50" s="76" t="str">
        <f>'statement of marks'!HP50</f>
        <v/>
      </c>
      <c r="L50" s="78" t="str">
        <f>'statement of marks'!HQ50</f>
        <v/>
      </c>
      <c r="O50" s="71" t="str">
        <f>'statement of marks'!I50</f>
        <v>A44</v>
      </c>
      <c r="P50" s="66" t="str">
        <f t="shared" si="0"/>
        <v/>
      </c>
      <c r="Q50" s="66" t="str">
        <f t="shared" si="1"/>
        <v/>
      </c>
      <c r="R50" s="66" t="str">
        <f t="shared" si="2"/>
        <v/>
      </c>
      <c r="S50" s="66" t="str">
        <f t="shared" si="3"/>
        <v/>
      </c>
      <c r="T50" s="66" t="str">
        <f t="shared" si="4"/>
        <v/>
      </c>
      <c r="U50" s="66" t="str">
        <f t="shared" si="5"/>
        <v/>
      </c>
      <c r="V50" s="66" t="str">
        <f t="shared" si="6"/>
        <v/>
      </c>
      <c r="W50" s="66" t="str">
        <f t="shared" si="7"/>
        <v/>
      </c>
      <c r="X50" s="66" t="str">
        <f t="shared" si="8"/>
        <v/>
      </c>
      <c r="Y50" s="66" t="str">
        <f t="shared" si="9"/>
        <v/>
      </c>
      <c r="Z50" s="66" t="str">
        <f t="shared" si="10"/>
        <v/>
      </c>
      <c r="AA50" s="66" t="str">
        <f t="shared" si="11"/>
        <v/>
      </c>
      <c r="AB50" s="88"/>
    </row>
    <row r="51" spans="1:28" ht="17" customHeight="1">
      <c r="A51" s="72">
        <f>'statement of marks'!A51</f>
        <v>45</v>
      </c>
      <c r="B51" s="73">
        <f>'statement of marks'!D51</f>
        <v>845</v>
      </c>
      <c r="C51" s="73" t="str">
        <f>'statement of marks'!F51</f>
        <v/>
      </c>
      <c r="D51" s="74" t="str">
        <f>'statement of marks'!G51</f>
        <v/>
      </c>
      <c r="E51" s="75" t="str">
        <f>'statement of marks'!I51</f>
        <v>A45</v>
      </c>
      <c r="F51" s="75" t="str">
        <f>'statement of marks'!J51</f>
        <v>B45</v>
      </c>
      <c r="G51" s="75" t="str">
        <f>'statement of marks'!K51</f>
        <v>C45</v>
      </c>
      <c r="H51" s="65" t="str">
        <f>'statement of marks'!B51</f>
        <v/>
      </c>
      <c r="I51" s="65" t="str">
        <f>'statement of marks'!C51</f>
        <v/>
      </c>
      <c r="J51" s="65" t="str">
        <f>'statement of marks'!HI51</f>
        <v>PASSED</v>
      </c>
      <c r="K51" s="76" t="str">
        <f>'statement of marks'!HP51</f>
        <v/>
      </c>
      <c r="L51" s="78" t="str">
        <f>'statement of marks'!HQ51</f>
        <v/>
      </c>
      <c r="O51" s="71" t="str">
        <f>'statement of marks'!I51</f>
        <v>A45</v>
      </c>
      <c r="P51" s="66" t="str">
        <f t="shared" si="0"/>
        <v/>
      </c>
      <c r="Q51" s="66" t="str">
        <f t="shared" si="1"/>
        <v/>
      </c>
      <c r="R51" s="66" t="str">
        <f t="shared" si="2"/>
        <v/>
      </c>
      <c r="S51" s="66" t="str">
        <f t="shared" si="3"/>
        <v/>
      </c>
      <c r="T51" s="66" t="str">
        <f t="shared" si="4"/>
        <v/>
      </c>
      <c r="U51" s="66" t="str">
        <f t="shared" si="5"/>
        <v/>
      </c>
      <c r="V51" s="66" t="str">
        <f t="shared" si="6"/>
        <v/>
      </c>
      <c r="W51" s="66" t="str">
        <f t="shared" si="7"/>
        <v/>
      </c>
      <c r="X51" s="66" t="str">
        <f t="shared" si="8"/>
        <v/>
      </c>
      <c r="Y51" s="66" t="str">
        <f t="shared" si="9"/>
        <v/>
      </c>
      <c r="Z51" s="66" t="str">
        <f t="shared" si="10"/>
        <v/>
      </c>
      <c r="AA51" s="66" t="str">
        <f t="shared" si="11"/>
        <v/>
      </c>
      <c r="AB51" s="88"/>
    </row>
    <row r="52" spans="1:28" ht="17" customHeight="1">
      <c r="A52" s="72">
        <f>'statement of marks'!A52</f>
        <v>46</v>
      </c>
      <c r="B52" s="73">
        <f>'statement of marks'!D52</f>
        <v>846</v>
      </c>
      <c r="C52" s="73" t="str">
        <f>'statement of marks'!F52</f>
        <v/>
      </c>
      <c r="D52" s="74" t="str">
        <f>'statement of marks'!G52</f>
        <v/>
      </c>
      <c r="E52" s="75" t="str">
        <f>'statement of marks'!I52</f>
        <v>A46</v>
      </c>
      <c r="F52" s="75" t="str">
        <f>'statement of marks'!J52</f>
        <v>B46</v>
      </c>
      <c r="G52" s="75" t="str">
        <f>'statement of marks'!K52</f>
        <v>C46</v>
      </c>
      <c r="H52" s="65" t="str">
        <f>'statement of marks'!B52</f>
        <v/>
      </c>
      <c r="I52" s="65" t="str">
        <f>'statement of marks'!C52</f>
        <v/>
      </c>
      <c r="J52" s="65" t="str">
        <f>'statement of marks'!HI52</f>
        <v>PASSED</v>
      </c>
      <c r="K52" s="76" t="str">
        <f>'statement of marks'!HP52</f>
        <v/>
      </c>
      <c r="L52" s="78" t="str">
        <f>'statement of marks'!HQ52</f>
        <v/>
      </c>
      <c r="O52" s="71" t="str">
        <f>'statement of marks'!I52</f>
        <v>A46</v>
      </c>
      <c r="P52" s="66" t="str">
        <f t="shared" si="0"/>
        <v/>
      </c>
      <c r="Q52" s="66" t="str">
        <f t="shared" si="1"/>
        <v/>
      </c>
      <c r="R52" s="66" t="str">
        <f t="shared" si="2"/>
        <v/>
      </c>
      <c r="S52" s="66" t="str">
        <f t="shared" si="3"/>
        <v/>
      </c>
      <c r="T52" s="66" t="str">
        <f t="shared" si="4"/>
        <v/>
      </c>
      <c r="U52" s="66" t="str">
        <f t="shared" si="5"/>
        <v/>
      </c>
      <c r="V52" s="66" t="str">
        <f t="shared" si="6"/>
        <v/>
      </c>
      <c r="W52" s="66" t="str">
        <f t="shared" si="7"/>
        <v/>
      </c>
      <c r="X52" s="66" t="str">
        <f t="shared" si="8"/>
        <v/>
      </c>
      <c r="Y52" s="66" t="str">
        <f t="shared" si="9"/>
        <v/>
      </c>
      <c r="Z52" s="66" t="str">
        <f t="shared" si="10"/>
        <v/>
      </c>
      <c r="AA52" s="66" t="str">
        <f t="shared" si="11"/>
        <v/>
      </c>
      <c r="AB52" s="88"/>
    </row>
    <row r="53" spans="1:28" ht="17" customHeight="1">
      <c r="A53" s="72">
        <f>'statement of marks'!A53</f>
        <v>47</v>
      </c>
      <c r="B53" s="73">
        <f>'statement of marks'!D53</f>
        <v>847</v>
      </c>
      <c r="C53" s="73" t="str">
        <f>'statement of marks'!F53</f>
        <v/>
      </c>
      <c r="D53" s="74" t="str">
        <f>'statement of marks'!G53</f>
        <v/>
      </c>
      <c r="E53" s="75" t="str">
        <f>'statement of marks'!I53</f>
        <v>A47</v>
      </c>
      <c r="F53" s="75" t="str">
        <f>'statement of marks'!J53</f>
        <v>B47</v>
      </c>
      <c r="G53" s="75" t="str">
        <f>'statement of marks'!K53</f>
        <v>C47</v>
      </c>
      <c r="H53" s="65" t="str">
        <f>'statement of marks'!B53</f>
        <v/>
      </c>
      <c r="I53" s="65" t="str">
        <f>'statement of marks'!C53</f>
        <v/>
      </c>
      <c r="J53" s="65" t="str">
        <f>'statement of marks'!HI53</f>
        <v>PASSED</v>
      </c>
      <c r="K53" s="76" t="str">
        <f>'statement of marks'!HP53</f>
        <v/>
      </c>
      <c r="L53" s="78" t="str">
        <f>'statement of marks'!HQ53</f>
        <v/>
      </c>
      <c r="O53" s="71" t="str">
        <f>'statement of marks'!I53</f>
        <v>A47</v>
      </c>
      <c r="P53" s="66" t="str">
        <f t="shared" si="0"/>
        <v/>
      </c>
      <c r="Q53" s="66" t="str">
        <f t="shared" si="1"/>
        <v/>
      </c>
      <c r="R53" s="66" t="str">
        <f t="shared" si="2"/>
        <v/>
      </c>
      <c r="S53" s="66" t="str">
        <f t="shared" si="3"/>
        <v/>
      </c>
      <c r="T53" s="66" t="str">
        <f t="shared" si="4"/>
        <v/>
      </c>
      <c r="U53" s="66" t="str">
        <f t="shared" si="5"/>
        <v/>
      </c>
      <c r="V53" s="66" t="str">
        <f t="shared" si="6"/>
        <v/>
      </c>
      <c r="W53" s="66" t="str">
        <f t="shared" si="7"/>
        <v/>
      </c>
      <c r="X53" s="66" t="str">
        <f t="shared" si="8"/>
        <v/>
      </c>
      <c r="Y53" s="66" t="str">
        <f t="shared" si="9"/>
        <v/>
      </c>
      <c r="Z53" s="66" t="str">
        <f t="shared" si="10"/>
        <v/>
      </c>
      <c r="AA53" s="66" t="str">
        <f t="shared" si="11"/>
        <v/>
      </c>
      <c r="AB53" s="88"/>
    </row>
    <row r="54" spans="1:28" ht="17" customHeight="1">
      <c r="A54" s="72">
        <f>'statement of marks'!A54</f>
        <v>48</v>
      </c>
      <c r="B54" s="73">
        <f>'statement of marks'!D54</f>
        <v>848</v>
      </c>
      <c r="C54" s="73" t="str">
        <f>'statement of marks'!F54</f>
        <v/>
      </c>
      <c r="D54" s="74" t="str">
        <f>'statement of marks'!G54</f>
        <v/>
      </c>
      <c r="E54" s="75" t="str">
        <f>'statement of marks'!I54</f>
        <v>A48</v>
      </c>
      <c r="F54" s="75" t="str">
        <f>'statement of marks'!J54</f>
        <v>B48</v>
      </c>
      <c r="G54" s="75" t="str">
        <f>'statement of marks'!K54</f>
        <v>C48</v>
      </c>
      <c r="H54" s="65" t="str">
        <f>'statement of marks'!B54</f>
        <v/>
      </c>
      <c r="I54" s="65" t="str">
        <f>'statement of marks'!C54</f>
        <v/>
      </c>
      <c r="J54" s="65" t="str">
        <f>'statement of marks'!HI54</f>
        <v>PASSED</v>
      </c>
      <c r="K54" s="76" t="str">
        <f>'statement of marks'!HP54</f>
        <v/>
      </c>
      <c r="L54" s="78" t="str">
        <f>'statement of marks'!HQ54</f>
        <v/>
      </c>
      <c r="O54" s="71" t="str">
        <f>'statement of marks'!I54</f>
        <v>A48</v>
      </c>
      <c r="P54" s="66" t="str">
        <f t="shared" si="0"/>
        <v/>
      </c>
      <c r="Q54" s="66" t="str">
        <f t="shared" si="1"/>
        <v/>
      </c>
      <c r="R54" s="66" t="str">
        <f t="shared" si="2"/>
        <v/>
      </c>
      <c r="S54" s="66" t="str">
        <f t="shared" si="3"/>
        <v/>
      </c>
      <c r="T54" s="66" t="str">
        <f t="shared" si="4"/>
        <v/>
      </c>
      <c r="U54" s="66" t="str">
        <f t="shared" si="5"/>
        <v/>
      </c>
      <c r="V54" s="66" t="str">
        <f t="shared" si="6"/>
        <v/>
      </c>
      <c r="W54" s="66" t="str">
        <f t="shared" si="7"/>
        <v/>
      </c>
      <c r="X54" s="66" t="str">
        <f t="shared" si="8"/>
        <v/>
      </c>
      <c r="Y54" s="66" t="str">
        <f t="shared" si="9"/>
        <v/>
      </c>
      <c r="Z54" s="66" t="str">
        <f t="shared" si="10"/>
        <v/>
      </c>
      <c r="AA54" s="66" t="str">
        <f t="shared" si="11"/>
        <v/>
      </c>
      <c r="AB54" s="88"/>
    </row>
    <row r="55" spans="1:28" ht="17" customHeight="1">
      <c r="A55" s="72">
        <f>'statement of marks'!A55</f>
        <v>49</v>
      </c>
      <c r="B55" s="73">
        <f>'statement of marks'!D55</f>
        <v>849</v>
      </c>
      <c r="C55" s="73" t="str">
        <f>'statement of marks'!F55</f>
        <v/>
      </c>
      <c r="D55" s="74" t="str">
        <f>'statement of marks'!G55</f>
        <v/>
      </c>
      <c r="E55" s="75" t="str">
        <f>'statement of marks'!I55</f>
        <v>A49</v>
      </c>
      <c r="F55" s="75" t="str">
        <f>'statement of marks'!J55</f>
        <v>B49</v>
      </c>
      <c r="G55" s="75" t="str">
        <f>'statement of marks'!K55</f>
        <v>C49</v>
      </c>
      <c r="H55" s="65" t="str">
        <f>'statement of marks'!B55</f>
        <v/>
      </c>
      <c r="I55" s="65" t="str">
        <f>'statement of marks'!C55</f>
        <v/>
      </c>
      <c r="J55" s="65" t="str">
        <f>'statement of marks'!HI55</f>
        <v>PASSED</v>
      </c>
      <c r="K55" s="76" t="str">
        <f>'statement of marks'!HP55</f>
        <v/>
      </c>
      <c r="L55" s="78" t="str">
        <f>'statement of marks'!HQ55</f>
        <v/>
      </c>
      <c r="O55" s="71" t="str">
        <f>'statement of marks'!I55</f>
        <v>A49</v>
      </c>
      <c r="P55" s="66" t="str">
        <f t="shared" si="0"/>
        <v/>
      </c>
      <c r="Q55" s="66" t="str">
        <f t="shared" si="1"/>
        <v/>
      </c>
      <c r="R55" s="66" t="str">
        <f t="shared" si="2"/>
        <v/>
      </c>
      <c r="S55" s="66" t="str">
        <f t="shared" si="3"/>
        <v/>
      </c>
      <c r="T55" s="66" t="str">
        <f t="shared" si="4"/>
        <v/>
      </c>
      <c r="U55" s="66" t="str">
        <f t="shared" si="5"/>
        <v/>
      </c>
      <c r="V55" s="66" t="str">
        <f t="shared" si="6"/>
        <v/>
      </c>
      <c r="W55" s="66" t="str">
        <f t="shared" si="7"/>
        <v/>
      </c>
      <c r="X55" s="66" t="str">
        <f t="shared" si="8"/>
        <v/>
      </c>
      <c r="Y55" s="66" t="str">
        <f t="shared" si="9"/>
        <v/>
      </c>
      <c r="Z55" s="66" t="str">
        <f t="shared" si="10"/>
        <v/>
      </c>
      <c r="AA55" s="66" t="str">
        <f t="shared" si="11"/>
        <v/>
      </c>
      <c r="AB55" s="88"/>
    </row>
    <row r="56" spans="1:28" ht="17" customHeight="1">
      <c r="A56" s="72">
        <f>'statement of marks'!A56</f>
        <v>50</v>
      </c>
      <c r="B56" s="73">
        <f>'statement of marks'!D56</f>
        <v>850</v>
      </c>
      <c r="C56" s="73" t="str">
        <f>'statement of marks'!F56</f>
        <v/>
      </c>
      <c r="D56" s="74" t="str">
        <f>'statement of marks'!G56</f>
        <v/>
      </c>
      <c r="E56" s="75" t="str">
        <f>'statement of marks'!I56</f>
        <v>A50</v>
      </c>
      <c r="F56" s="75" t="str">
        <f>'statement of marks'!J56</f>
        <v>B50</v>
      </c>
      <c r="G56" s="75" t="str">
        <f>'statement of marks'!K56</f>
        <v>C50</v>
      </c>
      <c r="H56" s="65" t="str">
        <f>'statement of marks'!B56</f>
        <v/>
      </c>
      <c r="I56" s="65" t="str">
        <f>'statement of marks'!C56</f>
        <v/>
      </c>
      <c r="J56" s="65" t="str">
        <f>'statement of marks'!HI56</f>
        <v>PASSED</v>
      </c>
      <c r="K56" s="76" t="str">
        <f>'statement of marks'!HP56</f>
        <v/>
      </c>
      <c r="L56" s="78" t="str">
        <f>'statement of marks'!HQ56</f>
        <v/>
      </c>
      <c r="O56" s="71" t="str">
        <f>'statement of marks'!I56</f>
        <v>A50</v>
      </c>
      <c r="P56" s="66" t="str">
        <f t="shared" si="0"/>
        <v/>
      </c>
      <c r="Q56" s="66" t="str">
        <f t="shared" si="1"/>
        <v/>
      </c>
      <c r="R56" s="66" t="str">
        <f t="shared" si="2"/>
        <v/>
      </c>
      <c r="S56" s="66" t="str">
        <f t="shared" si="3"/>
        <v/>
      </c>
      <c r="T56" s="66" t="str">
        <f t="shared" si="4"/>
        <v/>
      </c>
      <c r="U56" s="66" t="str">
        <f t="shared" si="5"/>
        <v/>
      </c>
      <c r="V56" s="66" t="str">
        <f t="shared" si="6"/>
        <v/>
      </c>
      <c r="W56" s="66" t="str">
        <f t="shared" si="7"/>
        <v/>
      </c>
      <c r="X56" s="66" t="str">
        <f t="shared" si="8"/>
        <v/>
      </c>
      <c r="Y56" s="66" t="str">
        <f t="shared" si="9"/>
        <v/>
      </c>
      <c r="Z56" s="66" t="str">
        <f t="shared" si="10"/>
        <v/>
      </c>
      <c r="AA56" s="66" t="str">
        <f t="shared" si="11"/>
        <v/>
      </c>
      <c r="AB56" s="88"/>
    </row>
    <row r="57" spans="1:28" ht="17" customHeight="1">
      <c r="A57" s="72">
        <f>'statement of marks'!A57</f>
        <v>51</v>
      </c>
      <c r="B57" s="73">
        <f>'statement of marks'!D57</f>
        <v>851</v>
      </c>
      <c r="C57" s="73" t="str">
        <f>'statement of marks'!F57</f>
        <v/>
      </c>
      <c r="D57" s="74" t="str">
        <f>'statement of marks'!G57</f>
        <v/>
      </c>
      <c r="E57" s="75" t="str">
        <f>'statement of marks'!I57</f>
        <v>A51</v>
      </c>
      <c r="F57" s="75" t="str">
        <f>'statement of marks'!J57</f>
        <v>B51</v>
      </c>
      <c r="G57" s="75" t="str">
        <f>'statement of marks'!K57</f>
        <v>C51</v>
      </c>
      <c r="H57" s="65" t="str">
        <f>'statement of marks'!B57</f>
        <v/>
      </c>
      <c r="I57" s="65" t="str">
        <f>'statement of marks'!C57</f>
        <v/>
      </c>
      <c r="J57" s="65" t="str">
        <f>'statement of marks'!HI57</f>
        <v>PASSED</v>
      </c>
      <c r="K57" s="76" t="str">
        <f>'statement of marks'!HP57</f>
        <v/>
      </c>
      <c r="L57" s="78" t="str">
        <f>'statement of marks'!HQ57</f>
        <v/>
      </c>
      <c r="O57" s="71" t="str">
        <f>'statement of marks'!I57</f>
        <v>A51</v>
      </c>
      <c r="P57" s="66" t="str">
        <f t="shared" si="0"/>
        <v/>
      </c>
      <c r="Q57" s="66" t="str">
        <f t="shared" si="1"/>
        <v/>
      </c>
      <c r="R57" s="66" t="str">
        <f t="shared" si="2"/>
        <v/>
      </c>
      <c r="S57" s="66" t="str">
        <f t="shared" si="3"/>
        <v/>
      </c>
      <c r="T57" s="66" t="str">
        <f t="shared" si="4"/>
        <v/>
      </c>
      <c r="U57" s="66" t="str">
        <f t="shared" si="5"/>
        <v/>
      </c>
      <c r="V57" s="66" t="str">
        <f t="shared" si="6"/>
        <v/>
      </c>
      <c r="W57" s="66" t="str">
        <f t="shared" si="7"/>
        <v/>
      </c>
      <c r="X57" s="66" t="str">
        <f t="shared" si="8"/>
        <v/>
      </c>
      <c r="Y57" s="66" t="str">
        <f t="shared" si="9"/>
        <v/>
      </c>
      <c r="Z57" s="66" t="str">
        <f t="shared" si="10"/>
        <v/>
      </c>
      <c r="AA57" s="66" t="str">
        <f t="shared" si="11"/>
        <v/>
      </c>
      <c r="AB57" s="88"/>
    </row>
    <row r="58" spans="1:28" ht="17" customHeight="1">
      <c r="A58" s="72">
        <f>'statement of marks'!A58</f>
        <v>52</v>
      </c>
      <c r="B58" s="73">
        <f>'statement of marks'!D58</f>
        <v>852</v>
      </c>
      <c r="C58" s="73" t="str">
        <f>'statement of marks'!F58</f>
        <v/>
      </c>
      <c r="D58" s="74" t="str">
        <f>'statement of marks'!G58</f>
        <v/>
      </c>
      <c r="E58" s="75" t="str">
        <f>'statement of marks'!I58</f>
        <v>A52</v>
      </c>
      <c r="F58" s="75" t="str">
        <f>'statement of marks'!J58</f>
        <v>B52</v>
      </c>
      <c r="G58" s="75" t="str">
        <f>'statement of marks'!K58</f>
        <v>C52</v>
      </c>
      <c r="H58" s="65" t="str">
        <f>'statement of marks'!B58</f>
        <v/>
      </c>
      <c r="I58" s="65" t="str">
        <f>'statement of marks'!C58</f>
        <v/>
      </c>
      <c r="J58" s="65" t="str">
        <f>'statement of marks'!HI58</f>
        <v>PASSED</v>
      </c>
      <c r="K58" s="76" t="str">
        <f>'statement of marks'!HP58</f>
        <v/>
      </c>
      <c r="L58" s="78" t="str">
        <f>'statement of marks'!HQ58</f>
        <v/>
      </c>
      <c r="O58" s="71" t="str">
        <f>'statement of marks'!I58</f>
        <v>A52</v>
      </c>
      <c r="P58" s="66" t="str">
        <f t="shared" si="0"/>
        <v/>
      </c>
      <c r="Q58" s="66" t="str">
        <f t="shared" si="1"/>
        <v/>
      </c>
      <c r="R58" s="66" t="str">
        <f t="shared" si="2"/>
        <v/>
      </c>
      <c r="S58" s="66" t="str">
        <f t="shared" si="3"/>
        <v/>
      </c>
      <c r="T58" s="66" t="str">
        <f t="shared" si="4"/>
        <v/>
      </c>
      <c r="U58" s="66" t="str">
        <f t="shared" si="5"/>
        <v/>
      </c>
      <c r="V58" s="66" t="str">
        <f t="shared" si="6"/>
        <v/>
      </c>
      <c r="W58" s="66" t="str">
        <f t="shared" si="7"/>
        <v/>
      </c>
      <c r="X58" s="66" t="str">
        <f t="shared" si="8"/>
        <v/>
      </c>
      <c r="Y58" s="66" t="str">
        <f t="shared" si="9"/>
        <v/>
      </c>
      <c r="Z58" s="66" t="str">
        <f t="shared" si="10"/>
        <v/>
      </c>
      <c r="AA58" s="66" t="str">
        <f t="shared" si="11"/>
        <v/>
      </c>
      <c r="AB58" s="88"/>
    </row>
    <row r="59" spans="1:28" ht="17" customHeight="1">
      <c r="A59" s="72">
        <f>'statement of marks'!A59</f>
        <v>53</v>
      </c>
      <c r="B59" s="73">
        <f>'statement of marks'!D59</f>
        <v>853</v>
      </c>
      <c r="C59" s="73" t="str">
        <f>'statement of marks'!F59</f>
        <v/>
      </c>
      <c r="D59" s="74" t="str">
        <f>'statement of marks'!G59</f>
        <v/>
      </c>
      <c r="E59" s="75" t="str">
        <f>'statement of marks'!I59</f>
        <v>A53</v>
      </c>
      <c r="F59" s="75" t="str">
        <f>'statement of marks'!J59</f>
        <v>B53</v>
      </c>
      <c r="G59" s="75" t="str">
        <f>'statement of marks'!K59</f>
        <v>C53</v>
      </c>
      <c r="H59" s="65" t="str">
        <f>'statement of marks'!B59</f>
        <v/>
      </c>
      <c r="I59" s="65" t="str">
        <f>'statement of marks'!C59</f>
        <v/>
      </c>
      <c r="J59" s="65" t="str">
        <f>'statement of marks'!HI59</f>
        <v>PASSED</v>
      </c>
      <c r="K59" s="76" t="str">
        <f>'statement of marks'!HP59</f>
        <v/>
      </c>
      <c r="L59" s="78" t="str">
        <f>'statement of marks'!HQ59</f>
        <v/>
      </c>
      <c r="O59" s="71" t="str">
        <f>'statement of marks'!I59</f>
        <v>A53</v>
      </c>
      <c r="P59" s="66" t="str">
        <f t="shared" si="0"/>
        <v/>
      </c>
      <c r="Q59" s="66" t="str">
        <f t="shared" si="1"/>
        <v/>
      </c>
      <c r="R59" s="66" t="str">
        <f t="shared" si="2"/>
        <v/>
      </c>
      <c r="S59" s="66" t="str">
        <f t="shared" si="3"/>
        <v/>
      </c>
      <c r="T59" s="66" t="str">
        <f t="shared" si="4"/>
        <v/>
      </c>
      <c r="U59" s="66" t="str">
        <f t="shared" si="5"/>
        <v/>
      </c>
      <c r="V59" s="66" t="str">
        <f t="shared" si="6"/>
        <v/>
      </c>
      <c r="W59" s="66" t="str">
        <f t="shared" si="7"/>
        <v/>
      </c>
      <c r="X59" s="66" t="str">
        <f t="shared" si="8"/>
        <v/>
      </c>
      <c r="Y59" s="66" t="str">
        <f t="shared" si="9"/>
        <v/>
      </c>
      <c r="Z59" s="66" t="str">
        <f t="shared" si="10"/>
        <v/>
      </c>
      <c r="AA59" s="66" t="str">
        <f t="shared" si="11"/>
        <v/>
      </c>
      <c r="AB59" s="88"/>
    </row>
    <row r="60" spans="1:28" ht="17" customHeight="1">
      <c r="A60" s="72">
        <f>'statement of marks'!A60</f>
        <v>54</v>
      </c>
      <c r="B60" s="73">
        <f>'statement of marks'!D60</f>
        <v>854</v>
      </c>
      <c r="C60" s="73" t="str">
        <f>'statement of marks'!F60</f>
        <v/>
      </c>
      <c r="D60" s="74" t="str">
        <f>'statement of marks'!G60</f>
        <v/>
      </c>
      <c r="E60" s="75" t="str">
        <f>'statement of marks'!I60</f>
        <v>A54</v>
      </c>
      <c r="F60" s="75" t="str">
        <f>'statement of marks'!J60</f>
        <v>B54</v>
      </c>
      <c r="G60" s="75" t="str">
        <f>'statement of marks'!K60</f>
        <v>C54</v>
      </c>
      <c r="H60" s="65" t="str">
        <f>'statement of marks'!B60</f>
        <v/>
      </c>
      <c r="I60" s="65" t="str">
        <f>'statement of marks'!C60</f>
        <v/>
      </c>
      <c r="J60" s="65" t="str">
        <f>'statement of marks'!HI60</f>
        <v>PASSED</v>
      </c>
      <c r="K60" s="76" t="str">
        <f>'statement of marks'!HP60</f>
        <v/>
      </c>
      <c r="L60" s="78" t="str">
        <f>'statement of marks'!HQ60</f>
        <v/>
      </c>
      <c r="O60" s="71" t="str">
        <f>'statement of marks'!I60</f>
        <v>A54</v>
      </c>
      <c r="P60" s="66" t="str">
        <f t="shared" si="0"/>
        <v/>
      </c>
      <c r="Q60" s="66" t="str">
        <f t="shared" si="1"/>
        <v/>
      </c>
      <c r="R60" s="66" t="str">
        <f t="shared" si="2"/>
        <v/>
      </c>
      <c r="S60" s="66" t="str">
        <f t="shared" si="3"/>
        <v/>
      </c>
      <c r="T60" s="66" t="str">
        <f t="shared" si="4"/>
        <v/>
      </c>
      <c r="U60" s="66" t="str">
        <f t="shared" si="5"/>
        <v/>
      </c>
      <c r="V60" s="66" t="str">
        <f t="shared" si="6"/>
        <v/>
      </c>
      <c r="W60" s="66" t="str">
        <f t="shared" si="7"/>
        <v/>
      </c>
      <c r="X60" s="66" t="str">
        <f t="shared" si="8"/>
        <v/>
      </c>
      <c r="Y60" s="66" t="str">
        <f t="shared" si="9"/>
        <v/>
      </c>
      <c r="Z60" s="66" t="str">
        <f t="shared" si="10"/>
        <v/>
      </c>
      <c r="AA60" s="66" t="str">
        <f t="shared" si="11"/>
        <v/>
      </c>
      <c r="AB60" s="88"/>
    </row>
    <row r="61" spans="1:28" ht="17" customHeight="1">
      <c r="A61" s="72">
        <f>'statement of marks'!A61</f>
        <v>55</v>
      </c>
      <c r="B61" s="73">
        <f>'statement of marks'!D61</f>
        <v>855</v>
      </c>
      <c r="C61" s="73" t="str">
        <f>'statement of marks'!F61</f>
        <v/>
      </c>
      <c r="D61" s="74" t="str">
        <f>'statement of marks'!G61</f>
        <v/>
      </c>
      <c r="E61" s="75" t="str">
        <f>'statement of marks'!I61</f>
        <v>A55</v>
      </c>
      <c r="F61" s="75" t="str">
        <f>'statement of marks'!J61</f>
        <v>B55</v>
      </c>
      <c r="G61" s="75" t="str">
        <f>'statement of marks'!K61</f>
        <v>C55</v>
      </c>
      <c r="H61" s="65" t="str">
        <f>'statement of marks'!B61</f>
        <v/>
      </c>
      <c r="I61" s="65" t="str">
        <f>'statement of marks'!C61</f>
        <v/>
      </c>
      <c r="J61" s="65" t="str">
        <f>'statement of marks'!HI61</f>
        <v>PASSED</v>
      </c>
      <c r="K61" s="76" t="str">
        <f>'statement of marks'!HP61</f>
        <v/>
      </c>
      <c r="L61" s="78" t="str">
        <f>'statement of marks'!HQ61</f>
        <v/>
      </c>
      <c r="O61" s="71" t="str">
        <f>'statement of marks'!I61</f>
        <v>A55</v>
      </c>
      <c r="P61" s="66" t="str">
        <f t="shared" si="0"/>
        <v/>
      </c>
      <c r="Q61" s="66" t="str">
        <f t="shared" si="1"/>
        <v/>
      </c>
      <c r="R61" s="66" t="str">
        <f t="shared" si="2"/>
        <v/>
      </c>
      <c r="S61" s="66" t="str">
        <f t="shared" si="3"/>
        <v/>
      </c>
      <c r="T61" s="66" t="str">
        <f t="shared" si="4"/>
        <v/>
      </c>
      <c r="U61" s="66" t="str">
        <f t="shared" si="5"/>
        <v/>
      </c>
      <c r="V61" s="66" t="str">
        <f t="shared" si="6"/>
        <v/>
      </c>
      <c r="W61" s="66" t="str">
        <f t="shared" si="7"/>
        <v/>
      </c>
      <c r="X61" s="66" t="str">
        <f t="shared" si="8"/>
        <v/>
      </c>
      <c r="Y61" s="66" t="str">
        <f t="shared" si="9"/>
        <v/>
      </c>
      <c r="Z61" s="66" t="str">
        <f t="shared" si="10"/>
        <v/>
      </c>
      <c r="AA61" s="66" t="str">
        <f t="shared" si="11"/>
        <v/>
      </c>
      <c r="AB61" s="88"/>
    </row>
    <row r="62" spans="1:28" ht="17" customHeight="1">
      <c r="A62" s="72">
        <f>'statement of marks'!A62</f>
        <v>56</v>
      </c>
      <c r="B62" s="73">
        <f>'statement of marks'!D62</f>
        <v>856</v>
      </c>
      <c r="C62" s="73" t="str">
        <f>'statement of marks'!F62</f>
        <v/>
      </c>
      <c r="D62" s="74" t="str">
        <f>'statement of marks'!G62</f>
        <v/>
      </c>
      <c r="E62" s="75" t="str">
        <f>'statement of marks'!I62</f>
        <v>A56</v>
      </c>
      <c r="F62" s="75" t="str">
        <f>'statement of marks'!J62</f>
        <v>B56</v>
      </c>
      <c r="G62" s="75" t="str">
        <f>'statement of marks'!K62</f>
        <v>C56</v>
      </c>
      <c r="H62" s="65" t="str">
        <f>'statement of marks'!B62</f>
        <v/>
      </c>
      <c r="I62" s="65" t="str">
        <f>'statement of marks'!C62</f>
        <v/>
      </c>
      <c r="J62" s="65" t="str">
        <f>'statement of marks'!HI62</f>
        <v>PASSED</v>
      </c>
      <c r="K62" s="76" t="str">
        <f>'statement of marks'!HP62</f>
        <v/>
      </c>
      <c r="L62" s="78" t="str">
        <f>'statement of marks'!HQ62</f>
        <v/>
      </c>
      <c r="O62" s="71" t="str">
        <f>'statement of marks'!I62</f>
        <v>A56</v>
      </c>
      <c r="P62" s="66" t="str">
        <f t="shared" si="0"/>
        <v/>
      </c>
      <c r="Q62" s="66" t="str">
        <f t="shared" si="1"/>
        <v/>
      </c>
      <c r="R62" s="66" t="str">
        <f t="shared" si="2"/>
        <v/>
      </c>
      <c r="S62" s="66" t="str">
        <f t="shared" si="3"/>
        <v/>
      </c>
      <c r="T62" s="66" t="str">
        <f t="shared" si="4"/>
        <v/>
      </c>
      <c r="U62" s="66" t="str">
        <f t="shared" si="5"/>
        <v/>
      </c>
      <c r="V62" s="66" t="str">
        <f t="shared" si="6"/>
        <v/>
      </c>
      <c r="W62" s="66" t="str">
        <f t="shared" si="7"/>
        <v/>
      </c>
      <c r="X62" s="66" t="str">
        <f t="shared" si="8"/>
        <v/>
      </c>
      <c r="Y62" s="66" t="str">
        <f t="shared" si="9"/>
        <v/>
      </c>
      <c r="Z62" s="66" t="str">
        <f t="shared" si="10"/>
        <v/>
      </c>
      <c r="AA62" s="66" t="str">
        <f t="shared" si="11"/>
        <v/>
      </c>
      <c r="AB62" s="88"/>
    </row>
    <row r="63" spans="1:28" ht="17" customHeight="1">
      <c r="A63" s="72">
        <f>'statement of marks'!A63</f>
        <v>57</v>
      </c>
      <c r="B63" s="73">
        <f>'statement of marks'!D63</f>
        <v>857</v>
      </c>
      <c r="C63" s="73" t="str">
        <f>'statement of marks'!F63</f>
        <v/>
      </c>
      <c r="D63" s="74" t="str">
        <f>'statement of marks'!G63</f>
        <v/>
      </c>
      <c r="E63" s="75" t="str">
        <f>'statement of marks'!I63</f>
        <v>A57</v>
      </c>
      <c r="F63" s="75" t="str">
        <f>'statement of marks'!J63</f>
        <v>B57</v>
      </c>
      <c r="G63" s="75" t="str">
        <f>'statement of marks'!K63</f>
        <v>C57</v>
      </c>
      <c r="H63" s="65" t="str">
        <f>'statement of marks'!B63</f>
        <v/>
      </c>
      <c r="I63" s="65" t="str">
        <f>'statement of marks'!C63</f>
        <v/>
      </c>
      <c r="J63" s="65" t="str">
        <f>'statement of marks'!HI63</f>
        <v>PASSED</v>
      </c>
      <c r="K63" s="76" t="str">
        <f>'statement of marks'!HP63</f>
        <v/>
      </c>
      <c r="L63" s="78" t="str">
        <f>'statement of marks'!HQ63</f>
        <v/>
      </c>
      <c r="O63" s="71" t="str">
        <f>'statement of marks'!I63</f>
        <v>A57</v>
      </c>
      <c r="P63" s="66" t="str">
        <f t="shared" si="0"/>
        <v/>
      </c>
      <c r="Q63" s="66" t="str">
        <f t="shared" si="1"/>
        <v/>
      </c>
      <c r="R63" s="66" t="str">
        <f t="shared" si="2"/>
        <v/>
      </c>
      <c r="S63" s="66" t="str">
        <f t="shared" si="3"/>
        <v/>
      </c>
      <c r="T63" s="66" t="str">
        <f t="shared" si="4"/>
        <v/>
      </c>
      <c r="U63" s="66" t="str">
        <f t="shared" si="5"/>
        <v/>
      </c>
      <c r="V63" s="66" t="str">
        <f t="shared" si="6"/>
        <v/>
      </c>
      <c r="W63" s="66" t="str">
        <f t="shared" si="7"/>
        <v/>
      </c>
      <c r="X63" s="66" t="str">
        <f t="shared" si="8"/>
        <v/>
      </c>
      <c r="Y63" s="66" t="str">
        <f t="shared" si="9"/>
        <v/>
      </c>
      <c r="Z63" s="66" t="str">
        <f t="shared" si="10"/>
        <v/>
      </c>
      <c r="AA63" s="66" t="str">
        <f t="shared" si="11"/>
        <v/>
      </c>
      <c r="AB63" s="88"/>
    </row>
    <row r="64" spans="1:28" ht="17" customHeight="1">
      <c r="A64" s="72">
        <f>'statement of marks'!A64</f>
        <v>58</v>
      </c>
      <c r="B64" s="73">
        <f>'statement of marks'!D64</f>
        <v>858</v>
      </c>
      <c r="C64" s="73" t="str">
        <f>'statement of marks'!F64</f>
        <v/>
      </c>
      <c r="D64" s="74" t="str">
        <f>'statement of marks'!G64</f>
        <v/>
      </c>
      <c r="E64" s="75" t="str">
        <f>'statement of marks'!I64</f>
        <v>A58</v>
      </c>
      <c r="F64" s="75" t="str">
        <f>'statement of marks'!J64</f>
        <v>B58</v>
      </c>
      <c r="G64" s="75" t="str">
        <f>'statement of marks'!K64</f>
        <v>C58</v>
      </c>
      <c r="H64" s="65" t="str">
        <f>'statement of marks'!B64</f>
        <v/>
      </c>
      <c r="I64" s="65" t="str">
        <f>'statement of marks'!C64</f>
        <v/>
      </c>
      <c r="J64" s="65" t="str">
        <f>'statement of marks'!HI64</f>
        <v>PASSED</v>
      </c>
      <c r="K64" s="76" t="str">
        <f>'statement of marks'!HP64</f>
        <v/>
      </c>
      <c r="L64" s="78" t="str">
        <f>'statement of marks'!HQ64</f>
        <v/>
      </c>
      <c r="O64" s="71" t="str">
        <f>'statement of marks'!I64</f>
        <v>A58</v>
      </c>
      <c r="P64" s="66" t="str">
        <f t="shared" si="0"/>
        <v/>
      </c>
      <c r="Q64" s="66" t="str">
        <f t="shared" si="1"/>
        <v/>
      </c>
      <c r="R64" s="66" t="str">
        <f t="shared" si="2"/>
        <v/>
      </c>
      <c r="S64" s="66" t="str">
        <f t="shared" si="3"/>
        <v/>
      </c>
      <c r="T64" s="66" t="str">
        <f t="shared" si="4"/>
        <v/>
      </c>
      <c r="U64" s="66" t="str">
        <f t="shared" si="5"/>
        <v/>
      </c>
      <c r="V64" s="66" t="str">
        <f t="shared" si="6"/>
        <v/>
      </c>
      <c r="W64" s="66" t="str">
        <f t="shared" si="7"/>
        <v/>
      </c>
      <c r="X64" s="66" t="str">
        <f t="shared" si="8"/>
        <v/>
      </c>
      <c r="Y64" s="66" t="str">
        <f t="shared" si="9"/>
        <v/>
      </c>
      <c r="Z64" s="66" t="str">
        <f t="shared" si="10"/>
        <v/>
      </c>
      <c r="AA64" s="66" t="str">
        <f t="shared" si="11"/>
        <v/>
      </c>
      <c r="AB64" s="88"/>
    </row>
    <row r="65" spans="1:28" ht="17" customHeight="1">
      <c r="A65" s="72">
        <f>'statement of marks'!A65</f>
        <v>59</v>
      </c>
      <c r="B65" s="73">
        <f>'statement of marks'!D65</f>
        <v>859</v>
      </c>
      <c r="C65" s="73" t="str">
        <f>'statement of marks'!F65</f>
        <v/>
      </c>
      <c r="D65" s="74" t="str">
        <f>'statement of marks'!G65</f>
        <v/>
      </c>
      <c r="E65" s="75" t="str">
        <f>'statement of marks'!I65</f>
        <v>A59</v>
      </c>
      <c r="F65" s="75" t="str">
        <f>'statement of marks'!J65</f>
        <v>B59</v>
      </c>
      <c r="G65" s="75" t="str">
        <f>'statement of marks'!K65</f>
        <v>C59</v>
      </c>
      <c r="H65" s="65" t="str">
        <f>'statement of marks'!B65</f>
        <v/>
      </c>
      <c r="I65" s="65" t="str">
        <f>'statement of marks'!C65</f>
        <v/>
      </c>
      <c r="J65" s="65" t="str">
        <f>'statement of marks'!HI65</f>
        <v>PASSED</v>
      </c>
      <c r="K65" s="76" t="str">
        <f>'statement of marks'!HP65</f>
        <v/>
      </c>
      <c r="L65" s="78" t="str">
        <f>'statement of marks'!HQ65</f>
        <v/>
      </c>
      <c r="O65" s="71" t="str">
        <f>'statement of marks'!I65</f>
        <v>A59</v>
      </c>
      <c r="P65" s="66" t="str">
        <f t="shared" si="0"/>
        <v/>
      </c>
      <c r="Q65" s="66" t="str">
        <f t="shared" si="1"/>
        <v/>
      </c>
      <c r="R65" s="66" t="str">
        <f t="shared" si="2"/>
        <v/>
      </c>
      <c r="S65" s="66" t="str">
        <f t="shared" si="3"/>
        <v/>
      </c>
      <c r="T65" s="66" t="str">
        <f t="shared" si="4"/>
        <v/>
      </c>
      <c r="U65" s="66" t="str">
        <f t="shared" si="5"/>
        <v/>
      </c>
      <c r="V65" s="66" t="str">
        <f t="shared" si="6"/>
        <v/>
      </c>
      <c r="W65" s="66" t="str">
        <f t="shared" si="7"/>
        <v/>
      </c>
      <c r="X65" s="66" t="str">
        <f t="shared" si="8"/>
        <v/>
      </c>
      <c r="Y65" s="66" t="str">
        <f t="shared" si="9"/>
        <v/>
      </c>
      <c r="Z65" s="66" t="str">
        <f t="shared" si="10"/>
        <v/>
      </c>
      <c r="AA65" s="66" t="str">
        <f t="shared" si="11"/>
        <v/>
      </c>
      <c r="AB65" s="88"/>
    </row>
    <row r="66" spans="1:28" ht="17" customHeight="1">
      <c r="A66" s="72">
        <f>'statement of marks'!A66</f>
        <v>60</v>
      </c>
      <c r="B66" s="73">
        <f>'statement of marks'!D66</f>
        <v>860</v>
      </c>
      <c r="C66" s="73" t="str">
        <f>'statement of marks'!F66</f>
        <v/>
      </c>
      <c r="D66" s="74" t="str">
        <f>'statement of marks'!G66</f>
        <v/>
      </c>
      <c r="E66" s="75" t="str">
        <f>'statement of marks'!I66</f>
        <v>A60</v>
      </c>
      <c r="F66" s="75" t="str">
        <f>'statement of marks'!J66</f>
        <v>B60</v>
      </c>
      <c r="G66" s="75" t="str">
        <f>'statement of marks'!K66</f>
        <v>C60</v>
      </c>
      <c r="H66" s="65" t="str">
        <f>'statement of marks'!B66</f>
        <v/>
      </c>
      <c r="I66" s="65" t="str">
        <f>'statement of marks'!C66</f>
        <v/>
      </c>
      <c r="J66" s="65" t="str">
        <f>'statement of marks'!HI66</f>
        <v>PASSED</v>
      </c>
      <c r="K66" s="76" t="str">
        <f>'statement of marks'!HP66</f>
        <v/>
      </c>
      <c r="L66" s="78" t="str">
        <f>'statement of marks'!HQ66</f>
        <v/>
      </c>
      <c r="O66" s="71" t="str">
        <f>'statement of marks'!I66</f>
        <v>A60</v>
      </c>
      <c r="P66" s="66" t="str">
        <f t="shared" si="0"/>
        <v/>
      </c>
      <c r="Q66" s="66" t="str">
        <f t="shared" si="1"/>
        <v/>
      </c>
      <c r="R66" s="66" t="str">
        <f t="shared" si="2"/>
        <v/>
      </c>
      <c r="S66" s="66" t="str">
        <f t="shared" si="3"/>
        <v/>
      </c>
      <c r="T66" s="66" t="str">
        <f t="shared" si="4"/>
        <v/>
      </c>
      <c r="U66" s="66" t="str">
        <f t="shared" si="5"/>
        <v/>
      </c>
      <c r="V66" s="66" t="str">
        <f t="shared" si="6"/>
        <v/>
      </c>
      <c r="W66" s="66" t="str">
        <f t="shared" si="7"/>
        <v/>
      </c>
      <c r="X66" s="66" t="str">
        <f t="shared" si="8"/>
        <v/>
      </c>
      <c r="Y66" s="66" t="str">
        <f t="shared" si="9"/>
        <v/>
      </c>
      <c r="Z66" s="66" t="str">
        <f t="shared" si="10"/>
        <v/>
      </c>
      <c r="AA66" s="66" t="str">
        <f t="shared" si="11"/>
        <v/>
      </c>
      <c r="AB66" s="88"/>
    </row>
    <row r="67" spans="1:28" ht="17" customHeight="1">
      <c r="A67" s="72">
        <f>'statement of marks'!A67</f>
        <v>61</v>
      </c>
      <c r="B67" s="73">
        <f>'statement of marks'!D67</f>
        <v>861</v>
      </c>
      <c r="C67" s="73" t="str">
        <f>'statement of marks'!F67</f>
        <v/>
      </c>
      <c r="D67" s="74" t="str">
        <f>'statement of marks'!G67</f>
        <v/>
      </c>
      <c r="E67" s="75" t="str">
        <f>'statement of marks'!I67</f>
        <v>A61</v>
      </c>
      <c r="F67" s="75" t="str">
        <f>'statement of marks'!J67</f>
        <v>B61</v>
      </c>
      <c r="G67" s="75" t="str">
        <f>'statement of marks'!K67</f>
        <v>C61</v>
      </c>
      <c r="H67" s="65" t="str">
        <f>'statement of marks'!B67</f>
        <v/>
      </c>
      <c r="I67" s="65" t="str">
        <f>'statement of marks'!C67</f>
        <v/>
      </c>
      <c r="J67" s="65" t="str">
        <f>'statement of marks'!HI67</f>
        <v>PASSED</v>
      </c>
      <c r="K67" s="76" t="str">
        <f>'statement of marks'!HP67</f>
        <v/>
      </c>
      <c r="L67" s="78" t="str">
        <f>'statement of marks'!HQ67</f>
        <v/>
      </c>
      <c r="O67" s="71" t="str">
        <f>'statement of marks'!I67</f>
        <v>A61</v>
      </c>
      <c r="P67" s="66" t="str">
        <f t="shared" si="0"/>
        <v/>
      </c>
      <c r="Q67" s="66" t="str">
        <f t="shared" si="1"/>
        <v/>
      </c>
      <c r="R67" s="66" t="str">
        <f t="shared" si="2"/>
        <v/>
      </c>
      <c r="S67" s="66" t="str">
        <f t="shared" si="3"/>
        <v/>
      </c>
      <c r="T67" s="66" t="str">
        <f t="shared" si="4"/>
        <v/>
      </c>
      <c r="U67" s="66" t="str">
        <f t="shared" si="5"/>
        <v/>
      </c>
      <c r="V67" s="66" t="str">
        <f t="shared" si="6"/>
        <v/>
      </c>
      <c r="W67" s="66" t="str">
        <f t="shared" si="7"/>
        <v/>
      </c>
      <c r="X67" s="66" t="str">
        <f t="shared" si="8"/>
        <v/>
      </c>
      <c r="Y67" s="66" t="str">
        <f t="shared" si="9"/>
        <v/>
      </c>
      <c r="Z67" s="66" t="str">
        <f t="shared" si="10"/>
        <v/>
      </c>
      <c r="AA67" s="66" t="str">
        <f t="shared" si="11"/>
        <v/>
      </c>
      <c r="AB67" s="88"/>
    </row>
    <row r="68" spans="1:28" ht="17" customHeight="1">
      <c r="A68" s="72">
        <f>'statement of marks'!A68</f>
        <v>62</v>
      </c>
      <c r="B68" s="73">
        <f>'statement of marks'!D68</f>
        <v>862</v>
      </c>
      <c r="C68" s="73" t="str">
        <f>'statement of marks'!F68</f>
        <v/>
      </c>
      <c r="D68" s="74" t="str">
        <f>'statement of marks'!G68</f>
        <v/>
      </c>
      <c r="E68" s="75" t="str">
        <f>'statement of marks'!I68</f>
        <v>A62</v>
      </c>
      <c r="F68" s="75" t="str">
        <f>'statement of marks'!J68</f>
        <v>B62</v>
      </c>
      <c r="G68" s="75" t="str">
        <f>'statement of marks'!K68</f>
        <v>C62</v>
      </c>
      <c r="H68" s="65" t="str">
        <f>'statement of marks'!B68</f>
        <v/>
      </c>
      <c r="I68" s="65" t="str">
        <f>'statement of marks'!C68</f>
        <v/>
      </c>
      <c r="J68" s="65" t="str">
        <f>'statement of marks'!HI68</f>
        <v>PASSED</v>
      </c>
      <c r="K68" s="76" t="str">
        <f>'statement of marks'!HP68</f>
        <v/>
      </c>
      <c r="L68" s="78" t="str">
        <f>'statement of marks'!HQ68</f>
        <v/>
      </c>
      <c r="O68" s="71" t="str">
        <f>'statement of marks'!I68</f>
        <v>A62</v>
      </c>
      <c r="P68" s="66" t="str">
        <f t="shared" si="0"/>
        <v/>
      </c>
      <c r="Q68" s="66" t="str">
        <f t="shared" si="1"/>
        <v/>
      </c>
      <c r="R68" s="66" t="str">
        <f t="shared" si="2"/>
        <v/>
      </c>
      <c r="S68" s="66" t="str">
        <f t="shared" si="3"/>
        <v/>
      </c>
      <c r="T68" s="66" t="str">
        <f t="shared" si="4"/>
        <v/>
      </c>
      <c r="U68" s="66" t="str">
        <f t="shared" si="5"/>
        <v/>
      </c>
      <c r="V68" s="66" t="str">
        <f t="shared" si="6"/>
        <v/>
      </c>
      <c r="W68" s="66" t="str">
        <f t="shared" si="7"/>
        <v/>
      </c>
      <c r="X68" s="66" t="str">
        <f t="shared" si="8"/>
        <v/>
      </c>
      <c r="Y68" s="66" t="str">
        <f t="shared" si="9"/>
        <v/>
      </c>
      <c r="Z68" s="66" t="str">
        <f t="shared" si="10"/>
        <v/>
      </c>
      <c r="AA68" s="66" t="str">
        <f t="shared" si="11"/>
        <v/>
      </c>
      <c r="AB68" s="88"/>
    </row>
    <row r="69" spans="1:28" ht="17" customHeight="1">
      <c r="A69" s="72">
        <f>'statement of marks'!A69</f>
        <v>63</v>
      </c>
      <c r="B69" s="73">
        <f>'statement of marks'!D69</f>
        <v>863</v>
      </c>
      <c r="C69" s="73" t="str">
        <f>'statement of marks'!F69</f>
        <v/>
      </c>
      <c r="D69" s="74" t="str">
        <f>'statement of marks'!G69</f>
        <v/>
      </c>
      <c r="E69" s="75" t="str">
        <f>'statement of marks'!I69</f>
        <v>A63</v>
      </c>
      <c r="F69" s="75" t="str">
        <f>'statement of marks'!J69</f>
        <v>B63</v>
      </c>
      <c r="G69" s="75" t="str">
        <f>'statement of marks'!K69</f>
        <v>C63</v>
      </c>
      <c r="H69" s="65" t="str">
        <f>'statement of marks'!B69</f>
        <v/>
      </c>
      <c r="I69" s="65" t="str">
        <f>'statement of marks'!C69</f>
        <v/>
      </c>
      <c r="J69" s="65" t="str">
        <f>'statement of marks'!HI69</f>
        <v>PASSED</v>
      </c>
      <c r="K69" s="76" t="str">
        <f>'statement of marks'!HP69</f>
        <v/>
      </c>
      <c r="L69" s="78" t="str">
        <f>'statement of marks'!HQ69</f>
        <v/>
      </c>
      <c r="O69" s="71" t="str">
        <f>'statement of marks'!I69</f>
        <v>A63</v>
      </c>
      <c r="P69" s="66" t="str">
        <f t="shared" si="0"/>
        <v/>
      </c>
      <c r="Q69" s="66" t="str">
        <f t="shared" si="1"/>
        <v/>
      </c>
      <c r="R69" s="66" t="str">
        <f t="shared" si="2"/>
        <v/>
      </c>
      <c r="S69" s="66" t="str">
        <f t="shared" si="3"/>
        <v/>
      </c>
      <c r="T69" s="66" t="str">
        <f t="shared" si="4"/>
        <v/>
      </c>
      <c r="U69" s="66" t="str">
        <f t="shared" si="5"/>
        <v/>
      </c>
      <c r="V69" s="66" t="str">
        <f t="shared" si="6"/>
        <v/>
      </c>
      <c r="W69" s="66" t="str">
        <f t="shared" si="7"/>
        <v/>
      </c>
      <c r="X69" s="66" t="str">
        <f t="shared" si="8"/>
        <v/>
      </c>
      <c r="Y69" s="66" t="str">
        <f t="shared" si="9"/>
        <v/>
      </c>
      <c r="Z69" s="66" t="str">
        <f t="shared" si="10"/>
        <v/>
      </c>
      <c r="AA69" s="66" t="str">
        <f t="shared" si="11"/>
        <v/>
      </c>
      <c r="AB69" s="88"/>
    </row>
    <row r="70" spans="1:28" ht="17" customHeight="1">
      <c r="A70" s="72">
        <f>'statement of marks'!A70</f>
        <v>64</v>
      </c>
      <c r="B70" s="73">
        <f>'statement of marks'!D70</f>
        <v>864</v>
      </c>
      <c r="C70" s="73" t="str">
        <f>'statement of marks'!F70</f>
        <v/>
      </c>
      <c r="D70" s="74" t="str">
        <f>'statement of marks'!G70</f>
        <v/>
      </c>
      <c r="E70" s="75" t="str">
        <f>'statement of marks'!I70</f>
        <v>A64</v>
      </c>
      <c r="F70" s="75" t="str">
        <f>'statement of marks'!J70</f>
        <v>B64</v>
      </c>
      <c r="G70" s="75" t="str">
        <f>'statement of marks'!K70</f>
        <v>C64</v>
      </c>
      <c r="H70" s="65" t="str">
        <f>'statement of marks'!B70</f>
        <v/>
      </c>
      <c r="I70" s="65" t="str">
        <f>'statement of marks'!C70</f>
        <v/>
      </c>
      <c r="J70" s="65" t="str">
        <f>'statement of marks'!HI70</f>
        <v>PASSED</v>
      </c>
      <c r="K70" s="76" t="str">
        <f>'statement of marks'!HP70</f>
        <v/>
      </c>
      <c r="L70" s="78" t="str">
        <f>'statement of marks'!HQ70</f>
        <v/>
      </c>
      <c r="O70" s="71" t="str">
        <f>'statement of marks'!I70</f>
        <v>A64</v>
      </c>
      <c r="P70" s="66" t="str">
        <f t="shared" si="0"/>
        <v/>
      </c>
      <c r="Q70" s="66" t="str">
        <f t="shared" si="1"/>
        <v/>
      </c>
      <c r="R70" s="66" t="str">
        <f t="shared" si="2"/>
        <v/>
      </c>
      <c r="S70" s="66" t="str">
        <f t="shared" si="3"/>
        <v/>
      </c>
      <c r="T70" s="66" t="str">
        <f t="shared" si="4"/>
        <v/>
      </c>
      <c r="U70" s="66" t="str">
        <f t="shared" si="5"/>
        <v/>
      </c>
      <c r="V70" s="66" t="str">
        <f t="shared" si="6"/>
        <v/>
      </c>
      <c r="W70" s="66" t="str">
        <f t="shared" si="7"/>
        <v/>
      </c>
      <c r="X70" s="66" t="str">
        <f t="shared" si="8"/>
        <v/>
      </c>
      <c r="Y70" s="66" t="str">
        <f t="shared" si="9"/>
        <v/>
      </c>
      <c r="Z70" s="66" t="str">
        <f t="shared" si="10"/>
        <v/>
      </c>
      <c r="AA70" s="66" t="str">
        <f t="shared" si="11"/>
        <v/>
      </c>
      <c r="AB70" s="88"/>
    </row>
    <row r="71" spans="1:28" ht="17" customHeight="1">
      <c r="A71" s="72">
        <f>'statement of marks'!A71</f>
        <v>65</v>
      </c>
      <c r="B71" s="73">
        <f>'statement of marks'!D71</f>
        <v>865</v>
      </c>
      <c r="C71" s="73" t="str">
        <f>'statement of marks'!F71</f>
        <v/>
      </c>
      <c r="D71" s="74" t="str">
        <f>'statement of marks'!G71</f>
        <v/>
      </c>
      <c r="E71" s="75" t="str">
        <f>'statement of marks'!I71</f>
        <v>A65</v>
      </c>
      <c r="F71" s="75" t="str">
        <f>'statement of marks'!J71</f>
        <v>B65</v>
      </c>
      <c r="G71" s="75" t="str">
        <f>'statement of marks'!K71</f>
        <v>C65</v>
      </c>
      <c r="H71" s="65" t="str">
        <f>'statement of marks'!B71</f>
        <v/>
      </c>
      <c r="I71" s="65" t="str">
        <f>'statement of marks'!C71</f>
        <v/>
      </c>
      <c r="J71" s="65" t="str">
        <f>'statement of marks'!HI71</f>
        <v>PASSED</v>
      </c>
      <c r="K71" s="76" t="str">
        <f>'statement of marks'!HP71</f>
        <v/>
      </c>
      <c r="L71" s="78" t="str">
        <f>'statement of marks'!HQ71</f>
        <v/>
      </c>
      <c r="O71" s="71" t="str">
        <f>'statement of marks'!I71</f>
        <v>A65</v>
      </c>
      <c r="P71" s="66" t="str">
        <f t="shared" si="0"/>
        <v/>
      </c>
      <c r="Q71" s="66" t="str">
        <f t="shared" si="1"/>
        <v/>
      </c>
      <c r="R71" s="66" t="str">
        <f t="shared" si="2"/>
        <v/>
      </c>
      <c r="S71" s="66" t="str">
        <f t="shared" si="3"/>
        <v/>
      </c>
      <c r="T71" s="66" t="str">
        <f t="shared" si="4"/>
        <v/>
      </c>
      <c r="U71" s="66" t="str">
        <f t="shared" si="5"/>
        <v/>
      </c>
      <c r="V71" s="66" t="str">
        <f t="shared" si="6"/>
        <v/>
      </c>
      <c r="W71" s="66" t="str">
        <f t="shared" si="7"/>
        <v/>
      </c>
      <c r="X71" s="66" t="str">
        <f t="shared" si="8"/>
        <v/>
      </c>
      <c r="Y71" s="66" t="str">
        <f t="shared" si="9"/>
        <v/>
      </c>
      <c r="Z71" s="66" t="str">
        <f t="shared" si="10"/>
        <v/>
      </c>
      <c r="AA71" s="66" t="str">
        <f t="shared" si="11"/>
        <v/>
      </c>
      <c r="AB71" s="88"/>
    </row>
    <row r="72" spans="1:28" ht="17" customHeight="1">
      <c r="A72" s="72">
        <f>'statement of marks'!A72</f>
        <v>66</v>
      </c>
      <c r="B72" s="73">
        <f>'statement of marks'!D72</f>
        <v>866</v>
      </c>
      <c r="C72" s="73" t="str">
        <f>'statement of marks'!F72</f>
        <v/>
      </c>
      <c r="D72" s="74" t="str">
        <f>'statement of marks'!G72</f>
        <v/>
      </c>
      <c r="E72" s="75" t="str">
        <f>'statement of marks'!I72</f>
        <v>A66</v>
      </c>
      <c r="F72" s="75" t="str">
        <f>'statement of marks'!J72</f>
        <v>B66</v>
      </c>
      <c r="G72" s="75" t="str">
        <f>'statement of marks'!K72</f>
        <v>C66</v>
      </c>
      <c r="H72" s="65" t="str">
        <f>'statement of marks'!B72</f>
        <v/>
      </c>
      <c r="I72" s="65" t="str">
        <f>'statement of marks'!C72</f>
        <v/>
      </c>
      <c r="J72" s="65" t="str">
        <f>'statement of marks'!HI72</f>
        <v>PASSED</v>
      </c>
      <c r="K72" s="76" t="str">
        <f>'statement of marks'!HP72</f>
        <v/>
      </c>
      <c r="L72" s="78" t="str">
        <f>'statement of marks'!HQ72</f>
        <v/>
      </c>
      <c r="O72" s="71" t="str">
        <f>'statement of marks'!I72</f>
        <v>A66</v>
      </c>
      <c r="P72" s="66" t="str">
        <f t="shared" ref="P72:P106" si="12">IF(AND($H72="SC",$I72="B"),$J72,"")</f>
        <v/>
      </c>
      <c r="Q72" s="66" t="str">
        <f t="shared" ref="Q72:Q106" si="13">IF(AND($H72="SC",$I72="G"),$J72,"")</f>
        <v/>
      </c>
      <c r="R72" s="66" t="str">
        <f t="shared" ref="R72:R106" si="14">IF(AND($H72="ST",$I72="B"),$J72,"")</f>
        <v/>
      </c>
      <c r="S72" s="66" t="str">
        <f t="shared" ref="S72:S106" si="15">IF(AND($H72="ST",$I72="G"),$J72,"")</f>
        <v/>
      </c>
      <c r="T72" s="66" t="str">
        <f t="shared" ref="T72:T106" si="16">IF(AND($H72="OBC",$I72="B"),$J72,"")</f>
        <v/>
      </c>
      <c r="U72" s="66" t="str">
        <f t="shared" ref="U72:U106" si="17">IF(AND($H72="OBC",$I72="G"),$J72,"")</f>
        <v/>
      </c>
      <c r="V72" s="66" t="str">
        <f t="shared" ref="V72:V106" si="18">IF(AND($H72="GEN",$I72="B"),$J72,"")</f>
        <v/>
      </c>
      <c r="W72" s="66" t="str">
        <f t="shared" ref="W72:W106" si="19">IF(AND($H72="GEN",$I72="G"),$J72,"")</f>
        <v/>
      </c>
      <c r="X72" s="66" t="str">
        <f t="shared" ref="X72:X106" si="20">IF(AND($H72="MIN",$I72="B"),$J72,"")</f>
        <v/>
      </c>
      <c r="Y72" s="66" t="str">
        <f t="shared" ref="Y72:Y106" si="21">IF(AND($H72="MIN",$I72="G"),$J72,"")</f>
        <v/>
      </c>
      <c r="Z72" s="66" t="str">
        <f t="shared" ref="Z72:Z106" si="22">IF(AND($H72="SBC",$I72="B"),$J72,"")</f>
        <v/>
      </c>
      <c r="AA72" s="66" t="str">
        <f t="shared" ref="AA72:AA106" si="23">IF(AND($H72="SBC",$I72="G"),$J72,"")</f>
        <v/>
      </c>
      <c r="AB72" s="88"/>
    </row>
    <row r="73" spans="1:28" ht="17" customHeight="1">
      <c r="A73" s="72">
        <f>'statement of marks'!A73</f>
        <v>67</v>
      </c>
      <c r="B73" s="73">
        <f>'statement of marks'!D73</f>
        <v>867</v>
      </c>
      <c r="C73" s="73" t="str">
        <f>'statement of marks'!F73</f>
        <v/>
      </c>
      <c r="D73" s="74" t="str">
        <f>'statement of marks'!G73</f>
        <v/>
      </c>
      <c r="E73" s="75" t="str">
        <f>'statement of marks'!I73</f>
        <v>A67</v>
      </c>
      <c r="F73" s="75" t="str">
        <f>'statement of marks'!J73</f>
        <v>B67</v>
      </c>
      <c r="G73" s="75" t="str">
        <f>'statement of marks'!K73</f>
        <v>C67</v>
      </c>
      <c r="H73" s="65" t="str">
        <f>'statement of marks'!B73</f>
        <v/>
      </c>
      <c r="I73" s="65" t="str">
        <f>'statement of marks'!C73</f>
        <v/>
      </c>
      <c r="J73" s="65" t="str">
        <f>'statement of marks'!HI73</f>
        <v>PASSED</v>
      </c>
      <c r="K73" s="76" t="str">
        <f>'statement of marks'!HP73</f>
        <v/>
      </c>
      <c r="L73" s="78" t="str">
        <f>'statement of marks'!HQ73</f>
        <v/>
      </c>
      <c r="O73" s="71" t="str">
        <f>'statement of marks'!I73</f>
        <v>A67</v>
      </c>
      <c r="P73" s="66" t="str">
        <f t="shared" si="12"/>
        <v/>
      </c>
      <c r="Q73" s="66" t="str">
        <f t="shared" si="13"/>
        <v/>
      </c>
      <c r="R73" s="66" t="str">
        <f t="shared" si="14"/>
        <v/>
      </c>
      <c r="S73" s="66" t="str">
        <f t="shared" si="15"/>
        <v/>
      </c>
      <c r="T73" s="66" t="str">
        <f t="shared" si="16"/>
        <v/>
      </c>
      <c r="U73" s="66" t="str">
        <f t="shared" si="17"/>
        <v/>
      </c>
      <c r="V73" s="66" t="str">
        <f t="shared" si="18"/>
        <v/>
      </c>
      <c r="W73" s="66" t="str">
        <f t="shared" si="19"/>
        <v/>
      </c>
      <c r="X73" s="66" t="str">
        <f t="shared" si="20"/>
        <v/>
      </c>
      <c r="Y73" s="66" t="str">
        <f t="shared" si="21"/>
        <v/>
      </c>
      <c r="Z73" s="66" t="str">
        <f t="shared" si="22"/>
        <v/>
      </c>
      <c r="AA73" s="66" t="str">
        <f t="shared" si="23"/>
        <v/>
      </c>
      <c r="AB73" s="88"/>
    </row>
    <row r="74" spans="1:28" ht="17" customHeight="1">
      <c r="A74" s="72">
        <f>'statement of marks'!A74</f>
        <v>68</v>
      </c>
      <c r="B74" s="73">
        <f>'statement of marks'!D74</f>
        <v>868</v>
      </c>
      <c r="C74" s="73" t="str">
        <f>'statement of marks'!F74</f>
        <v/>
      </c>
      <c r="D74" s="74" t="str">
        <f>'statement of marks'!G74</f>
        <v/>
      </c>
      <c r="E74" s="75" t="str">
        <f>'statement of marks'!I74</f>
        <v>A68</v>
      </c>
      <c r="F74" s="75" t="str">
        <f>'statement of marks'!J74</f>
        <v>B68</v>
      </c>
      <c r="G74" s="75" t="str">
        <f>'statement of marks'!K74</f>
        <v>C68</v>
      </c>
      <c r="H74" s="65" t="str">
        <f>'statement of marks'!B74</f>
        <v/>
      </c>
      <c r="I74" s="65" t="str">
        <f>'statement of marks'!C74</f>
        <v/>
      </c>
      <c r="J74" s="65" t="str">
        <f>'statement of marks'!HI74</f>
        <v>PASSED</v>
      </c>
      <c r="K74" s="76" t="str">
        <f>'statement of marks'!HP74</f>
        <v/>
      </c>
      <c r="L74" s="78" t="str">
        <f>'statement of marks'!HQ74</f>
        <v/>
      </c>
      <c r="O74" s="71" t="str">
        <f>'statement of marks'!I74</f>
        <v>A68</v>
      </c>
      <c r="P74" s="66" t="str">
        <f t="shared" si="12"/>
        <v/>
      </c>
      <c r="Q74" s="66" t="str">
        <f t="shared" si="13"/>
        <v/>
      </c>
      <c r="R74" s="66" t="str">
        <f t="shared" si="14"/>
        <v/>
      </c>
      <c r="S74" s="66" t="str">
        <f t="shared" si="15"/>
        <v/>
      </c>
      <c r="T74" s="66" t="str">
        <f t="shared" si="16"/>
        <v/>
      </c>
      <c r="U74" s="66" t="str">
        <f t="shared" si="17"/>
        <v/>
      </c>
      <c r="V74" s="66" t="str">
        <f t="shared" si="18"/>
        <v/>
      </c>
      <c r="W74" s="66" t="str">
        <f t="shared" si="19"/>
        <v/>
      </c>
      <c r="X74" s="66" t="str">
        <f t="shared" si="20"/>
        <v/>
      </c>
      <c r="Y74" s="66" t="str">
        <f t="shared" si="21"/>
        <v/>
      </c>
      <c r="Z74" s="66" t="str">
        <f t="shared" si="22"/>
        <v/>
      </c>
      <c r="AA74" s="66" t="str">
        <f t="shared" si="23"/>
        <v/>
      </c>
      <c r="AB74" s="88"/>
    </row>
    <row r="75" spans="1:28" ht="17" customHeight="1">
      <c r="A75" s="72">
        <f>'statement of marks'!A75</f>
        <v>69</v>
      </c>
      <c r="B75" s="73">
        <f>'statement of marks'!D75</f>
        <v>869</v>
      </c>
      <c r="C75" s="73" t="str">
        <f>'statement of marks'!F75</f>
        <v/>
      </c>
      <c r="D75" s="74" t="str">
        <f>'statement of marks'!G75</f>
        <v/>
      </c>
      <c r="E75" s="75" t="str">
        <f>'statement of marks'!I75</f>
        <v>A69</v>
      </c>
      <c r="F75" s="75" t="str">
        <f>'statement of marks'!J75</f>
        <v>B69</v>
      </c>
      <c r="G75" s="75" t="str">
        <f>'statement of marks'!K75</f>
        <v>C69</v>
      </c>
      <c r="H75" s="65" t="str">
        <f>'statement of marks'!B75</f>
        <v/>
      </c>
      <c r="I75" s="65" t="str">
        <f>'statement of marks'!C75</f>
        <v/>
      </c>
      <c r="J75" s="65" t="str">
        <f>'statement of marks'!HI75</f>
        <v>PASSED</v>
      </c>
      <c r="K75" s="76" t="str">
        <f>'statement of marks'!HP75</f>
        <v/>
      </c>
      <c r="L75" s="78" t="str">
        <f>'statement of marks'!HQ75</f>
        <v/>
      </c>
      <c r="O75" s="71" t="str">
        <f>'statement of marks'!I75</f>
        <v>A69</v>
      </c>
      <c r="P75" s="66" t="str">
        <f t="shared" si="12"/>
        <v/>
      </c>
      <c r="Q75" s="66" t="str">
        <f t="shared" si="13"/>
        <v/>
      </c>
      <c r="R75" s="66" t="str">
        <f t="shared" si="14"/>
        <v/>
      </c>
      <c r="S75" s="66" t="str">
        <f t="shared" si="15"/>
        <v/>
      </c>
      <c r="T75" s="66" t="str">
        <f t="shared" si="16"/>
        <v/>
      </c>
      <c r="U75" s="66" t="str">
        <f t="shared" si="17"/>
        <v/>
      </c>
      <c r="V75" s="66" t="str">
        <f t="shared" si="18"/>
        <v/>
      </c>
      <c r="W75" s="66" t="str">
        <f t="shared" si="19"/>
        <v/>
      </c>
      <c r="X75" s="66" t="str">
        <f t="shared" si="20"/>
        <v/>
      </c>
      <c r="Y75" s="66" t="str">
        <f t="shared" si="21"/>
        <v/>
      </c>
      <c r="Z75" s="66" t="str">
        <f t="shared" si="22"/>
        <v/>
      </c>
      <c r="AA75" s="66" t="str">
        <f t="shared" si="23"/>
        <v/>
      </c>
      <c r="AB75" s="88"/>
    </row>
    <row r="76" spans="1:28" ht="17" customHeight="1">
      <c r="A76" s="72">
        <f>'statement of marks'!A76</f>
        <v>70</v>
      </c>
      <c r="B76" s="73">
        <f>'statement of marks'!D76</f>
        <v>870</v>
      </c>
      <c r="C76" s="73" t="str">
        <f>'statement of marks'!F76</f>
        <v/>
      </c>
      <c r="D76" s="74" t="str">
        <f>'statement of marks'!G76</f>
        <v/>
      </c>
      <c r="E76" s="75" t="str">
        <f>'statement of marks'!I76</f>
        <v>A70</v>
      </c>
      <c r="F76" s="75" t="str">
        <f>'statement of marks'!J76</f>
        <v>B70</v>
      </c>
      <c r="G76" s="75" t="str">
        <f>'statement of marks'!K76</f>
        <v>C70</v>
      </c>
      <c r="H76" s="65" t="str">
        <f>'statement of marks'!B76</f>
        <v/>
      </c>
      <c r="I76" s="65" t="str">
        <f>'statement of marks'!C76</f>
        <v/>
      </c>
      <c r="J76" s="65" t="str">
        <f>'statement of marks'!HI76</f>
        <v>PASSED</v>
      </c>
      <c r="K76" s="76" t="str">
        <f>'statement of marks'!HP76</f>
        <v/>
      </c>
      <c r="L76" s="78" t="str">
        <f>'statement of marks'!HQ76</f>
        <v/>
      </c>
      <c r="O76" s="71" t="str">
        <f>'statement of marks'!I76</f>
        <v>A70</v>
      </c>
      <c r="P76" s="66" t="str">
        <f t="shared" si="12"/>
        <v/>
      </c>
      <c r="Q76" s="66" t="str">
        <f t="shared" si="13"/>
        <v/>
      </c>
      <c r="R76" s="66" t="str">
        <f t="shared" si="14"/>
        <v/>
      </c>
      <c r="S76" s="66" t="str">
        <f t="shared" si="15"/>
        <v/>
      </c>
      <c r="T76" s="66" t="str">
        <f t="shared" si="16"/>
        <v/>
      </c>
      <c r="U76" s="66" t="str">
        <f t="shared" si="17"/>
        <v/>
      </c>
      <c r="V76" s="66" t="str">
        <f t="shared" si="18"/>
        <v/>
      </c>
      <c r="W76" s="66" t="str">
        <f t="shared" si="19"/>
        <v/>
      </c>
      <c r="X76" s="66" t="str">
        <f t="shared" si="20"/>
        <v/>
      </c>
      <c r="Y76" s="66" t="str">
        <f t="shared" si="21"/>
        <v/>
      </c>
      <c r="Z76" s="66" t="str">
        <f t="shared" si="22"/>
        <v/>
      </c>
      <c r="AA76" s="66" t="str">
        <f t="shared" si="23"/>
        <v/>
      </c>
      <c r="AB76" s="88"/>
    </row>
    <row r="77" spans="1:28" ht="17" customHeight="1">
      <c r="A77" s="72">
        <f>'statement of marks'!A77</f>
        <v>71</v>
      </c>
      <c r="B77" s="73">
        <f>'statement of marks'!D77</f>
        <v>871</v>
      </c>
      <c r="C77" s="73" t="str">
        <f>'statement of marks'!F77</f>
        <v/>
      </c>
      <c r="D77" s="74" t="str">
        <f>'statement of marks'!G77</f>
        <v/>
      </c>
      <c r="E77" s="75" t="str">
        <f>'statement of marks'!I77</f>
        <v>A71</v>
      </c>
      <c r="F77" s="75" t="str">
        <f>'statement of marks'!J77</f>
        <v>B71</v>
      </c>
      <c r="G77" s="75" t="str">
        <f>'statement of marks'!K77</f>
        <v>C71</v>
      </c>
      <c r="H77" s="65" t="str">
        <f>'statement of marks'!B77</f>
        <v/>
      </c>
      <c r="I77" s="65" t="str">
        <f>'statement of marks'!C77</f>
        <v/>
      </c>
      <c r="J77" s="65" t="str">
        <f>'statement of marks'!HI77</f>
        <v>PASSED</v>
      </c>
      <c r="K77" s="76" t="str">
        <f>'statement of marks'!HP77</f>
        <v/>
      </c>
      <c r="L77" s="78" t="str">
        <f>'statement of marks'!HQ77</f>
        <v/>
      </c>
      <c r="O77" s="71" t="str">
        <f>'statement of marks'!I77</f>
        <v>A71</v>
      </c>
      <c r="P77" s="66" t="str">
        <f t="shared" si="12"/>
        <v/>
      </c>
      <c r="Q77" s="66" t="str">
        <f t="shared" si="13"/>
        <v/>
      </c>
      <c r="R77" s="66" t="str">
        <f t="shared" si="14"/>
        <v/>
      </c>
      <c r="S77" s="66" t="str">
        <f t="shared" si="15"/>
        <v/>
      </c>
      <c r="T77" s="66" t="str">
        <f t="shared" si="16"/>
        <v/>
      </c>
      <c r="U77" s="66" t="str">
        <f t="shared" si="17"/>
        <v/>
      </c>
      <c r="V77" s="66" t="str">
        <f t="shared" si="18"/>
        <v/>
      </c>
      <c r="W77" s="66" t="str">
        <f t="shared" si="19"/>
        <v/>
      </c>
      <c r="X77" s="66" t="str">
        <f t="shared" si="20"/>
        <v/>
      </c>
      <c r="Y77" s="66" t="str">
        <f t="shared" si="21"/>
        <v/>
      </c>
      <c r="Z77" s="66" t="str">
        <f t="shared" si="22"/>
        <v/>
      </c>
      <c r="AA77" s="66" t="str">
        <f t="shared" si="23"/>
        <v/>
      </c>
      <c r="AB77" s="88"/>
    </row>
    <row r="78" spans="1:28" ht="17" customHeight="1">
      <c r="A78" s="72">
        <f>'statement of marks'!A78</f>
        <v>72</v>
      </c>
      <c r="B78" s="73">
        <f>'statement of marks'!D78</f>
        <v>872</v>
      </c>
      <c r="C78" s="73" t="str">
        <f>'statement of marks'!F78</f>
        <v/>
      </c>
      <c r="D78" s="74" t="str">
        <f>'statement of marks'!G78</f>
        <v/>
      </c>
      <c r="E78" s="75" t="str">
        <f>'statement of marks'!I78</f>
        <v>A72</v>
      </c>
      <c r="F78" s="75" t="str">
        <f>'statement of marks'!J78</f>
        <v>B72</v>
      </c>
      <c r="G78" s="75" t="str">
        <f>'statement of marks'!K78</f>
        <v>C72</v>
      </c>
      <c r="H78" s="65" t="str">
        <f>'statement of marks'!B78</f>
        <v/>
      </c>
      <c r="I78" s="65" t="str">
        <f>'statement of marks'!C78</f>
        <v/>
      </c>
      <c r="J78" s="65" t="str">
        <f>'statement of marks'!HI78</f>
        <v>PASSED</v>
      </c>
      <c r="K78" s="76" t="str">
        <f>'statement of marks'!HP78</f>
        <v/>
      </c>
      <c r="L78" s="78" t="str">
        <f>'statement of marks'!HQ78</f>
        <v/>
      </c>
      <c r="O78" s="71" t="str">
        <f>'statement of marks'!I78</f>
        <v>A72</v>
      </c>
      <c r="P78" s="66" t="str">
        <f t="shared" si="12"/>
        <v/>
      </c>
      <c r="Q78" s="66" t="str">
        <f t="shared" si="13"/>
        <v/>
      </c>
      <c r="R78" s="66" t="str">
        <f t="shared" si="14"/>
        <v/>
      </c>
      <c r="S78" s="66" t="str">
        <f t="shared" si="15"/>
        <v/>
      </c>
      <c r="T78" s="66" t="str">
        <f t="shared" si="16"/>
        <v/>
      </c>
      <c r="U78" s="66" t="str">
        <f t="shared" si="17"/>
        <v/>
      </c>
      <c r="V78" s="66" t="str">
        <f t="shared" si="18"/>
        <v/>
      </c>
      <c r="W78" s="66" t="str">
        <f t="shared" si="19"/>
        <v/>
      </c>
      <c r="X78" s="66" t="str">
        <f t="shared" si="20"/>
        <v/>
      </c>
      <c r="Y78" s="66" t="str">
        <f t="shared" si="21"/>
        <v/>
      </c>
      <c r="Z78" s="66" t="str">
        <f t="shared" si="22"/>
        <v/>
      </c>
      <c r="AA78" s="66" t="str">
        <f t="shared" si="23"/>
        <v/>
      </c>
      <c r="AB78" s="88"/>
    </row>
    <row r="79" spans="1:28" ht="17" customHeight="1">
      <c r="A79" s="72">
        <f>'statement of marks'!A79</f>
        <v>73</v>
      </c>
      <c r="B79" s="73">
        <f>'statement of marks'!D79</f>
        <v>873</v>
      </c>
      <c r="C79" s="73" t="str">
        <f>'statement of marks'!F79</f>
        <v/>
      </c>
      <c r="D79" s="74" t="str">
        <f>'statement of marks'!G79</f>
        <v/>
      </c>
      <c r="E79" s="75" t="str">
        <f>'statement of marks'!I79</f>
        <v>A73</v>
      </c>
      <c r="F79" s="75" t="str">
        <f>'statement of marks'!J79</f>
        <v>B73</v>
      </c>
      <c r="G79" s="75" t="str">
        <f>'statement of marks'!K79</f>
        <v>C73</v>
      </c>
      <c r="H79" s="65" t="str">
        <f>'statement of marks'!B79</f>
        <v/>
      </c>
      <c r="I79" s="65" t="str">
        <f>'statement of marks'!C79</f>
        <v/>
      </c>
      <c r="J79" s="65" t="str">
        <f>'statement of marks'!HI79</f>
        <v>PASSED</v>
      </c>
      <c r="K79" s="76" t="str">
        <f>'statement of marks'!HP79</f>
        <v/>
      </c>
      <c r="L79" s="78" t="str">
        <f>'statement of marks'!HQ79</f>
        <v/>
      </c>
      <c r="O79" s="71" t="str">
        <f>'statement of marks'!I79</f>
        <v>A73</v>
      </c>
      <c r="P79" s="66" t="str">
        <f t="shared" si="12"/>
        <v/>
      </c>
      <c r="Q79" s="66" t="str">
        <f t="shared" si="13"/>
        <v/>
      </c>
      <c r="R79" s="66" t="str">
        <f t="shared" si="14"/>
        <v/>
      </c>
      <c r="S79" s="66" t="str">
        <f t="shared" si="15"/>
        <v/>
      </c>
      <c r="T79" s="66" t="str">
        <f t="shared" si="16"/>
        <v/>
      </c>
      <c r="U79" s="66" t="str">
        <f t="shared" si="17"/>
        <v/>
      </c>
      <c r="V79" s="66" t="str">
        <f t="shared" si="18"/>
        <v/>
      </c>
      <c r="W79" s="66" t="str">
        <f t="shared" si="19"/>
        <v/>
      </c>
      <c r="X79" s="66" t="str">
        <f t="shared" si="20"/>
        <v/>
      </c>
      <c r="Y79" s="66" t="str">
        <f t="shared" si="21"/>
        <v/>
      </c>
      <c r="Z79" s="66" t="str">
        <f t="shared" si="22"/>
        <v/>
      </c>
      <c r="AA79" s="66" t="str">
        <f t="shared" si="23"/>
        <v/>
      </c>
      <c r="AB79" s="88"/>
    </row>
    <row r="80" spans="1:28" ht="17" customHeight="1">
      <c r="A80" s="72">
        <f>'statement of marks'!A80</f>
        <v>74</v>
      </c>
      <c r="B80" s="73">
        <f>'statement of marks'!D80</f>
        <v>874</v>
      </c>
      <c r="C80" s="73" t="str">
        <f>'statement of marks'!F80</f>
        <v/>
      </c>
      <c r="D80" s="74" t="str">
        <f>'statement of marks'!G80</f>
        <v/>
      </c>
      <c r="E80" s="75" t="str">
        <f>'statement of marks'!I80</f>
        <v>A74</v>
      </c>
      <c r="F80" s="75" t="str">
        <f>'statement of marks'!J80</f>
        <v>B74</v>
      </c>
      <c r="G80" s="75" t="str">
        <f>'statement of marks'!K80</f>
        <v>C74</v>
      </c>
      <c r="H80" s="65" t="str">
        <f>'statement of marks'!B80</f>
        <v/>
      </c>
      <c r="I80" s="65" t="str">
        <f>'statement of marks'!C80</f>
        <v/>
      </c>
      <c r="J80" s="65" t="str">
        <f>'statement of marks'!HI80</f>
        <v>PASSED</v>
      </c>
      <c r="K80" s="76" t="str">
        <f>'statement of marks'!HP80</f>
        <v/>
      </c>
      <c r="L80" s="78" t="str">
        <f>'statement of marks'!HQ80</f>
        <v/>
      </c>
      <c r="O80" s="71" t="str">
        <f>'statement of marks'!I80</f>
        <v>A74</v>
      </c>
      <c r="P80" s="66" t="str">
        <f t="shared" si="12"/>
        <v/>
      </c>
      <c r="Q80" s="66" t="str">
        <f t="shared" si="13"/>
        <v/>
      </c>
      <c r="R80" s="66" t="str">
        <f t="shared" si="14"/>
        <v/>
      </c>
      <c r="S80" s="66" t="str">
        <f t="shared" si="15"/>
        <v/>
      </c>
      <c r="T80" s="66" t="str">
        <f t="shared" si="16"/>
        <v/>
      </c>
      <c r="U80" s="66" t="str">
        <f t="shared" si="17"/>
        <v/>
      </c>
      <c r="V80" s="66" t="str">
        <f t="shared" si="18"/>
        <v/>
      </c>
      <c r="W80" s="66" t="str">
        <f t="shared" si="19"/>
        <v/>
      </c>
      <c r="X80" s="66" t="str">
        <f t="shared" si="20"/>
        <v/>
      </c>
      <c r="Y80" s="66" t="str">
        <f t="shared" si="21"/>
        <v/>
      </c>
      <c r="Z80" s="66" t="str">
        <f t="shared" si="22"/>
        <v/>
      </c>
      <c r="AA80" s="66" t="str">
        <f t="shared" si="23"/>
        <v/>
      </c>
      <c r="AB80" s="88"/>
    </row>
    <row r="81" spans="1:28" ht="17" customHeight="1">
      <c r="A81" s="72">
        <f>'statement of marks'!A81</f>
        <v>75</v>
      </c>
      <c r="B81" s="73">
        <f>'statement of marks'!D81</f>
        <v>875</v>
      </c>
      <c r="C81" s="73" t="str">
        <f>'statement of marks'!F81</f>
        <v/>
      </c>
      <c r="D81" s="74" t="str">
        <f>'statement of marks'!G81</f>
        <v/>
      </c>
      <c r="E81" s="75" t="str">
        <f>'statement of marks'!I81</f>
        <v>A75</v>
      </c>
      <c r="F81" s="75" t="str">
        <f>'statement of marks'!J81</f>
        <v>B75</v>
      </c>
      <c r="G81" s="75" t="str">
        <f>'statement of marks'!K81</f>
        <v>C75</v>
      </c>
      <c r="H81" s="65" t="str">
        <f>'statement of marks'!B81</f>
        <v/>
      </c>
      <c r="I81" s="65" t="str">
        <f>'statement of marks'!C81</f>
        <v/>
      </c>
      <c r="J81" s="65" t="str">
        <f>'statement of marks'!HI81</f>
        <v>PASSED</v>
      </c>
      <c r="K81" s="76" t="str">
        <f>'statement of marks'!HP81</f>
        <v/>
      </c>
      <c r="L81" s="78" t="str">
        <f>'statement of marks'!HQ81</f>
        <v/>
      </c>
      <c r="O81" s="71" t="str">
        <f>'statement of marks'!I81</f>
        <v>A75</v>
      </c>
      <c r="P81" s="66" t="str">
        <f t="shared" si="12"/>
        <v/>
      </c>
      <c r="Q81" s="66" t="str">
        <f t="shared" si="13"/>
        <v/>
      </c>
      <c r="R81" s="66" t="str">
        <f t="shared" si="14"/>
        <v/>
      </c>
      <c r="S81" s="66" t="str">
        <f t="shared" si="15"/>
        <v/>
      </c>
      <c r="T81" s="66" t="str">
        <f t="shared" si="16"/>
        <v/>
      </c>
      <c r="U81" s="66" t="str">
        <f t="shared" si="17"/>
        <v/>
      </c>
      <c r="V81" s="66" t="str">
        <f t="shared" si="18"/>
        <v/>
      </c>
      <c r="W81" s="66" t="str">
        <f t="shared" si="19"/>
        <v/>
      </c>
      <c r="X81" s="66" t="str">
        <f t="shared" si="20"/>
        <v/>
      </c>
      <c r="Y81" s="66" t="str">
        <f t="shared" si="21"/>
        <v/>
      </c>
      <c r="Z81" s="66" t="str">
        <f t="shared" si="22"/>
        <v/>
      </c>
      <c r="AA81" s="66" t="str">
        <f t="shared" si="23"/>
        <v/>
      </c>
      <c r="AB81" s="88"/>
    </row>
    <row r="82" spans="1:28" ht="17" customHeight="1">
      <c r="A82" s="72">
        <f>'statement of marks'!A82</f>
        <v>76</v>
      </c>
      <c r="B82" s="73">
        <f>'statement of marks'!D82</f>
        <v>876</v>
      </c>
      <c r="C82" s="73" t="str">
        <f>'statement of marks'!F82</f>
        <v/>
      </c>
      <c r="D82" s="74" t="str">
        <f>'statement of marks'!G82</f>
        <v/>
      </c>
      <c r="E82" s="75" t="str">
        <f>'statement of marks'!I82</f>
        <v>A76</v>
      </c>
      <c r="F82" s="75" t="str">
        <f>'statement of marks'!J82</f>
        <v>B76</v>
      </c>
      <c r="G82" s="75" t="str">
        <f>'statement of marks'!K82</f>
        <v>C76</v>
      </c>
      <c r="H82" s="65" t="str">
        <f>'statement of marks'!B82</f>
        <v/>
      </c>
      <c r="I82" s="65" t="str">
        <f>'statement of marks'!C82</f>
        <v/>
      </c>
      <c r="J82" s="65" t="str">
        <f>'statement of marks'!HI82</f>
        <v>PASSED</v>
      </c>
      <c r="K82" s="76" t="str">
        <f>'statement of marks'!HP82</f>
        <v/>
      </c>
      <c r="L82" s="78" t="str">
        <f>'statement of marks'!HQ82</f>
        <v/>
      </c>
      <c r="O82" s="71" t="str">
        <f>'statement of marks'!I82</f>
        <v>A76</v>
      </c>
      <c r="P82" s="66" t="str">
        <f t="shared" si="12"/>
        <v/>
      </c>
      <c r="Q82" s="66" t="str">
        <f t="shared" si="13"/>
        <v/>
      </c>
      <c r="R82" s="66" t="str">
        <f t="shared" si="14"/>
        <v/>
      </c>
      <c r="S82" s="66" t="str">
        <f t="shared" si="15"/>
        <v/>
      </c>
      <c r="T82" s="66" t="str">
        <f t="shared" si="16"/>
        <v/>
      </c>
      <c r="U82" s="66" t="str">
        <f t="shared" si="17"/>
        <v/>
      </c>
      <c r="V82" s="66" t="str">
        <f t="shared" si="18"/>
        <v/>
      </c>
      <c r="W82" s="66" t="str">
        <f t="shared" si="19"/>
        <v/>
      </c>
      <c r="X82" s="66" t="str">
        <f t="shared" si="20"/>
        <v/>
      </c>
      <c r="Y82" s="66" t="str">
        <f t="shared" si="21"/>
        <v/>
      </c>
      <c r="Z82" s="66" t="str">
        <f t="shared" si="22"/>
        <v/>
      </c>
      <c r="AA82" s="66" t="str">
        <f t="shared" si="23"/>
        <v/>
      </c>
      <c r="AB82" s="88"/>
    </row>
    <row r="83" spans="1:28" ht="17" customHeight="1">
      <c r="A83" s="72">
        <f>'statement of marks'!A83</f>
        <v>77</v>
      </c>
      <c r="B83" s="73">
        <f>'statement of marks'!D83</f>
        <v>877</v>
      </c>
      <c r="C83" s="73" t="str">
        <f>'statement of marks'!F83</f>
        <v/>
      </c>
      <c r="D83" s="74" t="str">
        <f>'statement of marks'!G83</f>
        <v/>
      </c>
      <c r="E83" s="75" t="str">
        <f>'statement of marks'!I83</f>
        <v>A77</v>
      </c>
      <c r="F83" s="75" t="str">
        <f>'statement of marks'!J83</f>
        <v>B77</v>
      </c>
      <c r="G83" s="75" t="str">
        <f>'statement of marks'!K83</f>
        <v>C77</v>
      </c>
      <c r="H83" s="65" t="str">
        <f>'statement of marks'!B83</f>
        <v/>
      </c>
      <c r="I83" s="65" t="str">
        <f>'statement of marks'!C83</f>
        <v/>
      </c>
      <c r="J83" s="65" t="str">
        <f>'statement of marks'!HI83</f>
        <v>PASSED</v>
      </c>
      <c r="K83" s="76" t="str">
        <f>'statement of marks'!HP83</f>
        <v/>
      </c>
      <c r="L83" s="78" t="str">
        <f>'statement of marks'!HQ83</f>
        <v/>
      </c>
      <c r="O83" s="71" t="str">
        <f>'statement of marks'!I83</f>
        <v>A77</v>
      </c>
      <c r="P83" s="66" t="str">
        <f t="shared" si="12"/>
        <v/>
      </c>
      <c r="Q83" s="66" t="str">
        <f t="shared" si="13"/>
        <v/>
      </c>
      <c r="R83" s="66" t="str">
        <f t="shared" si="14"/>
        <v/>
      </c>
      <c r="S83" s="66" t="str">
        <f t="shared" si="15"/>
        <v/>
      </c>
      <c r="T83" s="66" t="str">
        <f t="shared" si="16"/>
        <v/>
      </c>
      <c r="U83" s="66" t="str">
        <f t="shared" si="17"/>
        <v/>
      </c>
      <c r="V83" s="66" t="str">
        <f t="shared" si="18"/>
        <v/>
      </c>
      <c r="W83" s="66" t="str">
        <f t="shared" si="19"/>
        <v/>
      </c>
      <c r="X83" s="66" t="str">
        <f t="shared" si="20"/>
        <v/>
      </c>
      <c r="Y83" s="66" t="str">
        <f t="shared" si="21"/>
        <v/>
      </c>
      <c r="Z83" s="66" t="str">
        <f t="shared" si="22"/>
        <v/>
      </c>
      <c r="AA83" s="66" t="str">
        <f t="shared" si="23"/>
        <v/>
      </c>
      <c r="AB83" s="88"/>
    </row>
    <row r="84" spans="1:28" ht="17" customHeight="1">
      <c r="A84" s="72">
        <f>'statement of marks'!A84</f>
        <v>78</v>
      </c>
      <c r="B84" s="73">
        <f>'statement of marks'!D84</f>
        <v>878</v>
      </c>
      <c r="C84" s="73" t="str">
        <f>'statement of marks'!F84</f>
        <v/>
      </c>
      <c r="D84" s="74" t="str">
        <f>'statement of marks'!G84</f>
        <v/>
      </c>
      <c r="E84" s="75" t="str">
        <f>'statement of marks'!I84</f>
        <v>A78</v>
      </c>
      <c r="F84" s="75" t="str">
        <f>'statement of marks'!J84</f>
        <v>B78</v>
      </c>
      <c r="G84" s="75" t="str">
        <f>'statement of marks'!K84</f>
        <v>C78</v>
      </c>
      <c r="H84" s="65" t="str">
        <f>'statement of marks'!B84</f>
        <v/>
      </c>
      <c r="I84" s="65" t="str">
        <f>'statement of marks'!C84</f>
        <v/>
      </c>
      <c r="J84" s="65" t="str">
        <f>'statement of marks'!HI84</f>
        <v>PASSED</v>
      </c>
      <c r="K84" s="76" t="str">
        <f>'statement of marks'!HP84</f>
        <v/>
      </c>
      <c r="L84" s="78" t="str">
        <f>'statement of marks'!HQ84</f>
        <v/>
      </c>
      <c r="O84" s="71" t="str">
        <f>'statement of marks'!I84</f>
        <v>A78</v>
      </c>
      <c r="P84" s="66" t="str">
        <f t="shared" si="12"/>
        <v/>
      </c>
      <c r="Q84" s="66" t="str">
        <f t="shared" si="13"/>
        <v/>
      </c>
      <c r="R84" s="66" t="str">
        <f t="shared" si="14"/>
        <v/>
      </c>
      <c r="S84" s="66" t="str">
        <f t="shared" si="15"/>
        <v/>
      </c>
      <c r="T84" s="66" t="str">
        <f t="shared" si="16"/>
        <v/>
      </c>
      <c r="U84" s="66" t="str">
        <f t="shared" si="17"/>
        <v/>
      </c>
      <c r="V84" s="66" t="str">
        <f t="shared" si="18"/>
        <v/>
      </c>
      <c r="W84" s="66" t="str">
        <f t="shared" si="19"/>
        <v/>
      </c>
      <c r="X84" s="66" t="str">
        <f t="shared" si="20"/>
        <v/>
      </c>
      <c r="Y84" s="66" t="str">
        <f t="shared" si="21"/>
        <v/>
      </c>
      <c r="Z84" s="66" t="str">
        <f t="shared" si="22"/>
        <v/>
      </c>
      <c r="AA84" s="66" t="str">
        <f t="shared" si="23"/>
        <v/>
      </c>
      <c r="AB84" s="88"/>
    </row>
    <row r="85" spans="1:28" ht="17" customHeight="1">
      <c r="A85" s="72">
        <f>'statement of marks'!A85</f>
        <v>79</v>
      </c>
      <c r="B85" s="73">
        <f>'statement of marks'!D85</f>
        <v>879</v>
      </c>
      <c r="C85" s="73" t="str">
        <f>'statement of marks'!F85</f>
        <v/>
      </c>
      <c r="D85" s="74" t="str">
        <f>'statement of marks'!G85</f>
        <v/>
      </c>
      <c r="E85" s="75" t="str">
        <f>'statement of marks'!I85</f>
        <v>A79</v>
      </c>
      <c r="F85" s="75" t="str">
        <f>'statement of marks'!J85</f>
        <v>B79</v>
      </c>
      <c r="G85" s="75" t="str">
        <f>'statement of marks'!K85</f>
        <v>C79</v>
      </c>
      <c r="H85" s="65" t="str">
        <f>'statement of marks'!B85</f>
        <v/>
      </c>
      <c r="I85" s="65" t="str">
        <f>'statement of marks'!C85</f>
        <v/>
      </c>
      <c r="J85" s="65" t="str">
        <f>'statement of marks'!HI85</f>
        <v>PASSED</v>
      </c>
      <c r="K85" s="76" t="str">
        <f>'statement of marks'!HP85</f>
        <v/>
      </c>
      <c r="L85" s="78" t="str">
        <f>'statement of marks'!HQ85</f>
        <v/>
      </c>
      <c r="O85" s="71" t="str">
        <f>'statement of marks'!I85</f>
        <v>A79</v>
      </c>
      <c r="P85" s="66" t="str">
        <f t="shared" si="12"/>
        <v/>
      </c>
      <c r="Q85" s="66" t="str">
        <f t="shared" si="13"/>
        <v/>
      </c>
      <c r="R85" s="66" t="str">
        <f t="shared" si="14"/>
        <v/>
      </c>
      <c r="S85" s="66" t="str">
        <f t="shared" si="15"/>
        <v/>
      </c>
      <c r="T85" s="66" t="str">
        <f t="shared" si="16"/>
        <v/>
      </c>
      <c r="U85" s="66" t="str">
        <f t="shared" si="17"/>
        <v/>
      </c>
      <c r="V85" s="66" t="str">
        <f t="shared" si="18"/>
        <v/>
      </c>
      <c r="W85" s="66" t="str">
        <f t="shared" si="19"/>
        <v/>
      </c>
      <c r="X85" s="66" t="str">
        <f t="shared" si="20"/>
        <v/>
      </c>
      <c r="Y85" s="66" t="str">
        <f t="shared" si="21"/>
        <v/>
      </c>
      <c r="Z85" s="66" t="str">
        <f t="shared" si="22"/>
        <v/>
      </c>
      <c r="AA85" s="66" t="str">
        <f t="shared" si="23"/>
        <v/>
      </c>
      <c r="AB85" s="88"/>
    </row>
    <row r="86" spans="1:28" ht="17" customHeight="1">
      <c r="A86" s="72">
        <f>'statement of marks'!A86</f>
        <v>80</v>
      </c>
      <c r="B86" s="73">
        <f>'statement of marks'!D86</f>
        <v>880</v>
      </c>
      <c r="C86" s="73" t="str">
        <f>'statement of marks'!F86</f>
        <v/>
      </c>
      <c r="D86" s="74" t="str">
        <f>'statement of marks'!G86</f>
        <v/>
      </c>
      <c r="E86" s="75" t="str">
        <f>'statement of marks'!I86</f>
        <v>A80</v>
      </c>
      <c r="F86" s="75" t="str">
        <f>'statement of marks'!J86</f>
        <v>B80</v>
      </c>
      <c r="G86" s="75" t="str">
        <f>'statement of marks'!K86</f>
        <v>C80</v>
      </c>
      <c r="H86" s="65" t="str">
        <f>'statement of marks'!B86</f>
        <v/>
      </c>
      <c r="I86" s="65" t="str">
        <f>'statement of marks'!C86</f>
        <v/>
      </c>
      <c r="J86" s="65" t="str">
        <f>'statement of marks'!HI86</f>
        <v>PASSED</v>
      </c>
      <c r="K86" s="76" t="str">
        <f>'statement of marks'!HP86</f>
        <v/>
      </c>
      <c r="L86" s="78" t="str">
        <f>'statement of marks'!HQ86</f>
        <v/>
      </c>
      <c r="O86" s="71" t="str">
        <f>'statement of marks'!I86</f>
        <v>A80</v>
      </c>
      <c r="P86" s="66" t="str">
        <f t="shared" si="12"/>
        <v/>
      </c>
      <c r="Q86" s="66" t="str">
        <f t="shared" si="13"/>
        <v/>
      </c>
      <c r="R86" s="66" t="str">
        <f t="shared" si="14"/>
        <v/>
      </c>
      <c r="S86" s="66" t="str">
        <f t="shared" si="15"/>
        <v/>
      </c>
      <c r="T86" s="66" t="str">
        <f t="shared" si="16"/>
        <v/>
      </c>
      <c r="U86" s="66" t="str">
        <f t="shared" si="17"/>
        <v/>
      </c>
      <c r="V86" s="66" t="str">
        <f t="shared" si="18"/>
        <v/>
      </c>
      <c r="W86" s="66" t="str">
        <f t="shared" si="19"/>
        <v/>
      </c>
      <c r="X86" s="66" t="str">
        <f t="shared" si="20"/>
        <v/>
      </c>
      <c r="Y86" s="66" t="str">
        <f t="shared" si="21"/>
        <v/>
      </c>
      <c r="Z86" s="66" t="str">
        <f t="shared" si="22"/>
        <v/>
      </c>
      <c r="AA86" s="66" t="str">
        <f t="shared" si="23"/>
        <v/>
      </c>
      <c r="AB86" s="88"/>
    </row>
    <row r="87" spans="1:28" ht="17" customHeight="1">
      <c r="A87" s="72">
        <f>'statement of marks'!A87</f>
        <v>81</v>
      </c>
      <c r="B87" s="73">
        <f>'statement of marks'!D87</f>
        <v>881</v>
      </c>
      <c r="C87" s="73" t="str">
        <f>'statement of marks'!F87</f>
        <v/>
      </c>
      <c r="D87" s="74" t="str">
        <f>'statement of marks'!G87</f>
        <v/>
      </c>
      <c r="E87" s="75" t="str">
        <f>'statement of marks'!I87</f>
        <v>A81</v>
      </c>
      <c r="F87" s="75" t="str">
        <f>'statement of marks'!J87</f>
        <v>B81</v>
      </c>
      <c r="G87" s="75" t="str">
        <f>'statement of marks'!K87</f>
        <v>C81</v>
      </c>
      <c r="H87" s="65" t="str">
        <f>'statement of marks'!B87</f>
        <v/>
      </c>
      <c r="I87" s="65" t="str">
        <f>'statement of marks'!C87</f>
        <v/>
      </c>
      <c r="J87" s="65" t="str">
        <f>'statement of marks'!HI87</f>
        <v>PASSED</v>
      </c>
      <c r="K87" s="76" t="str">
        <f>'statement of marks'!HP87</f>
        <v/>
      </c>
      <c r="L87" s="78" t="str">
        <f>'statement of marks'!HQ87</f>
        <v/>
      </c>
      <c r="O87" s="71" t="str">
        <f>'statement of marks'!I87</f>
        <v>A81</v>
      </c>
      <c r="P87" s="66" t="str">
        <f t="shared" si="12"/>
        <v/>
      </c>
      <c r="Q87" s="66" t="str">
        <f t="shared" si="13"/>
        <v/>
      </c>
      <c r="R87" s="66" t="str">
        <f t="shared" si="14"/>
        <v/>
      </c>
      <c r="S87" s="66" t="str">
        <f t="shared" si="15"/>
        <v/>
      </c>
      <c r="T87" s="66" t="str">
        <f t="shared" si="16"/>
        <v/>
      </c>
      <c r="U87" s="66" t="str">
        <f t="shared" si="17"/>
        <v/>
      </c>
      <c r="V87" s="66" t="str">
        <f t="shared" si="18"/>
        <v/>
      </c>
      <c r="W87" s="66" t="str">
        <f t="shared" si="19"/>
        <v/>
      </c>
      <c r="X87" s="66" t="str">
        <f t="shared" si="20"/>
        <v/>
      </c>
      <c r="Y87" s="66" t="str">
        <f t="shared" si="21"/>
        <v/>
      </c>
      <c r="Z87" s="66" t="str">
        <f t="shared" si="22"/>
        <v/>
      </c>
      <c r="AA87" s="66" t="str">
        <f t="shared" si="23"/>
        <v/>
      </c>
      <c r="AB87" s="88"/>
    </row>
    <row r="88" spans="1:28" ht="17" customHeight="1">
      <c r="A88" s="72">
        <f>'statement of marks'!A88</f>
        <v>82</v>
      </c>
      <c r="B88" s="73">
        <f>'statement of marks'!D88</f>
        <v>882</v>
      </c>
      <c r="C88" s="73" t="str">
        <f>'statement of marks'!F88</f>
        <v/>
      </c>
      <c r="D88" s="74" t="str">
        <f>'statement of marks'!G88</f>
        <v/>
      </c>
      <c r="E88" s="75" t="str">
        <f>'statement of marks'!I88</f>
        <v>A82</v>
      </c>
      <c r="F88" s="75" t="str">
        <f>'statement of marks'!J88</f>
        <v>B82</v>
      </c>
      <c r="G88" s="75" t="str">
        <f>'statement of marks'!K88</f>
        <v>C82</v>
      </c>
      <c r="H88" s="65" t="str">
        <f>'statement of marks'!B88</f>
        <v/>
      </c>
      <c r="I88" s="65" t="str">
        <f>'statement of marks'!C88</f>
        <v/>
      </c>
      <c r="J88" s="65" t="str">
        <f>'statement of marks'!HI88</f>
        <v>PASSED</v>
      </c>
      <c r="K88" s="76" t="str">
        <f>'statement of marks'!HP88</f>
        <v/>
      </c>
      <c r="L88" s="78" t="str">
        <f>'statement of marks'!HQ88</f>
        <v/>
      </c>
      <c r="O88" s="71" t="str">
        <f>'statement of marks'!I88</f>
        <v>A82</v>
      </c>
      <c r="P88" s="66" t="str">
        <f t="shared" si="12"/>
        <v/>
      </c>
      <c r="Q88" s="66" t="str">
        <f t="shared" si="13"/>
        <v/>
      </c>
      <c r="R88" s="66" t="str">
        <f t="shared" si="14"/>
        <v/>
      </c>
      <c r="S88" s="66" t="str">
        <f t="shared" si="15"/>
        <v/>
      </c>
      <c r="T88" s="66" t="str">
        <f t="shared" si="16"/>
        <v/>
      </c>
      <c r="U88" s="66" t="str">
        <f t="shared" si="17"/>
        <v/>
      </c>
      <c r="V88" s="66" t="str">
        <f t="shared" si="18"/>
        <v/>
      </c>
      <c r="W88" s="66" t="str">
        <f t="shared" si="19"/>
        <v/>
      </c>
      <c r="X88" s="66" t="str">
        <f t="shared" si="20"/>
        <v/>
      </c>
      <c r="Y88" s="66" t="str">
        <f t="shared" si="21"/>
        <v/>
      </c>
      <c r="Z88" s="66" t="str">
        <f t="shared" si="22"/>
        <v/>
      </c>
      <c r="AA88" s="66" t="str">
        <f t="shared" si="23"/>
        <v/>
      </c>
      <c r="AB88" s="88"/>
    </row>
    <row r="89" spans="1:28" ht="17" customHeight="1">
      <c r="A89" s="72">
        <f>'statement of marks'!A89</f>
        <v>83</v>
      </c>
      <c r="B89" s="73">
        <f>'statement of marks'!D89</f>
        <v>883</v>
      </c>
      <c r="C89" s="73" t="str">
        <f>'statement of marks'!F89</f>
        <v/>
      </c>
      <c r="D89" s="74" t="str">
        <f>'statement of marks'!G89</f>
        <v/>
      </c>
      <c r="E89" s="75" t="str">
        <f>'statement of marks'!I89</f>
        <v>A83</v>
      </c>
      <c r="F89" s="75" t="str">
        <f>'statement of marks'!J89</f>
        <v>B83</v>
      </c>
      <c r="G89" s="75" t="str">
        <f>'statement of marks'!K89</f>
        <v>C83</v>
      </c>
      <c r="H89" s="65" t="str">
        <f>'statement of marks'!B89</f>
        <v/>
      </c>
      <c r="I89" s="65" t="str">
        <f>'statement of marks'!C89</f>
        <v/>
      </c>
      <c r="J89" s="65" t="str">
        <f>'statement of marks'!HI89</f>
        <v>PASSED</v>
      </c>
      <c r="K89" s="76" t="str">
        <f>'statement of marks'!HP89</f>
        <v/>
      </c>
      <c r="L89" s="78" t="str">
        <f>'statement of marks'!HQ89</f>
        <v/>
      </c>
      <c r="O89" s="71" t="str">
        <f>'statement of marks'!I89</f>
        <v>A83</v>
      </c>
      <c r="P89" s="66" t="str">
        <f t="shared" si="12"/>
        <v/>
      </c>
      <c r="Q89" s="66" t="str">
        <f t="shared" si="13"/>
        <v/>
      </c>
      <c r="R89" s="66" t="str">
        <f t="shared" si="14"/>
        <v/>
      </c>
      <c r="S89" s="66" t="str">
        <f t="shared" si="15"/>
        <v/>
      </c>
      <c r="T89" s="66" t="str">
        <f t="shared" si="16"/>
        <v/>
      </c>
      <c r="U89" s="66" t="str">
        <f t="shared" si="17"/>
        <v/>
      </c>
      <c r="V89" s="66" t="str">
        <f t="shared" si="18"/>
        <v/>
      </c>
      <c r="W89" s="66" t="str">
        <f t="shared" si="19"/>
        <v/>
      </c>
      <c r="X89" s="66" t="str">
        <f t="shared" si="20"/>
        <v/>
      </c>
      <c r="Y89" s="66" t="str">
        <f t="shared" si="21"/>
        <v/>
      </c>
      <c r="Z89" s="66" t="str">
        <f t="shared" si="22"/>
        <v/>
      </c>
      <c r="AA89" s="66" t="str">
        <f t="shared" si="23"/>
        <v/>
      </c>
      <c r="AB89" s="88"/>
    </row>
    <row r="90" spans="1:28" ht="17" customHeight="1">
      <c r="A90" s="72">
        <f>'statement of marks'!A90</f>
        <v>84</v>
      </c>
      <c r="B90" s="73">
        <f>'statement of marks'!D90</f>
        <v>884</v>
      </c>
      <c r="C90" s="73" t="str">
        <f>'statement of marks'!F90</f>
        <v/>
      </c>
      <c r="D90" s="74" t="str">
        <f>'statement of marks'!G90</f>
        <v/>
      </c>
      <c r="E90" s="75" t="str">
        <f>'statement of marks'!I90</f>
        <v>A84</v>
      </c>
      <c r="F90" s="75" t="str">
        <f>'statement of marks'!J90</f>
        <v>B84</v>
      </c>
      <c r="G90" s="75" t="str">
        <f>'statement of marks'!K90</f>
        <v>C84</v>
      </c>
      <c r="H90" s="65" t="str">
        <f>'statement of marks'!B90</f>
        <v/>
      </c>
      <c r="I90" s="65" t="str">
        <f>'statement of marks'!C90</f>
        <v/>
      </c>
      <c r="J90" s="65" t="str">
        <f>'statement of marks'!HI90</f>
        <v>PASSED</v>
      </c>
      <c r="K90" s="76" t="str">
        <f>'statement of marks'!HP90</f>
        <v/>
      </c>
      <c r="L90" s="78" t="str">
        <f>'statement of marks'!HQ90</f>
        <v/>
      </c>
      <c r="O90" s="71" t="str">
        <f>'statement of marks'!I90</f>
        <v>A84</v>
      </c>
      <c r="P90" s="66" t="str">
        <f t="shared" si="12"/>
        <v/>
      </c>
      <c r="Q90" s="66" t="str">
        <f t="shared" si="13"/>
        <v/>
      </c>
      <c r="R90" s="66" t="str">
        <f t="shared" si="14"/>
        <v/>
      </c>
      <c r="S90" s="66" t="str">
        <f t="shared" si="15"/>
        <v/>
      </c>
      <c r="T90" s="66" t="str">
        <f t="shared" si="16"/>
        <v/>
      </c>
      <c r="U90" s="66" t="str">
        <f t="shared" si="17"/>
        <v/>
      </c>
      <c r="V90" s="66" t="str">
        <f t="shared" si="18"/>
        <v/>
      </c>
      <c r="W90" s="66" t="str">
        <f t="shared" si="19"/>
        <v/>
      </c>
      <c r="X90" s="66" t="str">
        <f t="shared" si="20"/>
        <v/>
      </c>
      <c r="Y90" s="66" t="str">
        <f t="shared" si="21"/>
        <v/>
      </c>
      <c r="Z90" s="66" t="str">
        <f t="shared" si="22"/>
        <v/>
      </c>
      <c r="AA90" s="66" t="str">
        <f t="shared" si="23"/>
        <v/>
      </c>
      <c r="AB90" s="88"/>
    </row>
    <row r="91" spans="1:28" ht="17" customHeight="1">
      <c r="A91" s="72">
        <f>'statement of marks'!A91</f>
        <v>85</v>
      </c>
      <c r="B91" s="73">
        <f>'statement of marks'!D91</f>
        <v>885</v>
      </c>
      <c r="C91" s="73" t="str">
        <f>'statement of marks'!F91</f>
        <v/>
      </c>
      <c r="D91" s="74" t="str">
        <f>'statement of marks'!G91</f>
        <v/>
      </c>
      <c r="E91" s="75" t="str">
        <f>'statement of marks'!I91</f>
        <v>A85</v>
      </c>
      <c r="F91" s="75" t="str">
        <f>'statement of marks'!J91</f>
        <v>B85</v>
      </c>
      <c r="G91" s="75" t="str">
        <f>'statement of marks'!K91</f>
        <v>C85</v>
      </c>
      <c r="H91" s="65" t="str">
        <f>'statement of marks'!B91</f>
        <v/>
      </c>
      <c r="I91" s="65" t="str">
        <f>'statement of marks'!C91</f>
        <v/>
      </c>
      <c r="J91" s="65" t="str">
        <f>'statement of marks'!HI91</f>
        <v>PASSED</v>
      </c>
      <c r="K91" s="76" t="str">
        <f>'statement of marks'!HP91</f>
        <v/>
      </c>
      <c r="L91" s="78" t="str">
        <f>'statement of marks'!HQ91</f>
        <v/>
      </c>
      <c r="O91" s="71" t="str">
        <f>'statement of marks'!I91</f>
        <v>A85</v>
      </c>
      <c r="P91" s="66" t="str">
        <f t="shared" si="12"/>
        <v/>
      </c>
      <c r="Q91" s="66" t="str">
        <f t="shared" si="13"/>
        <v/>
      </c>
      <c r="R91" s="66" t="str">
        <f t="shared" si="14"/>
        <v/>
      </c>
      <c r="S91" s="66" t="str">
        <f t="shared" si="15"/>
        <v/>
      </c>
      <c r="T91" s="66" t="str">
        <f t="shared" si="16"/>
        <v/>
      </c>
      <c r="U91" s="66" t="str">
        <f t="shared" si="17"/>
        <v/>
      </c>
      <c r="V91" s="66" t="str">
        <f t="shared" si="18"/>
        <v/>
      </c>
      <c r="W91" s="66" t="str">
        <f t="shared" si="19"/>
        <v/>
      </c>
      <c r="X91" s="66" t="str">
        <f t="shared" si="20"/>
        <v/>
      </c>
      <c r="Y91" s="66" t="str">
        <f t="shared" si="21"/>
        <v/>
      </c>
      <c r="Z91" s="66" t="str">
        <f t="shared" si="22"/>
        <v/>
      </c>
      <c r="AA91" s="66" t="str">
        <f t="shared" si="23"/>
        <v/>
      </c>
      <c r="AB91" s="88"/>
    </row>
    <row r="92" spans="1:28" ht="17" customHeight="1">
      <c r="A92" s="72">
        <f>'statement of marks'!A92</f>
        <v>86</v>
      </c>
      <c r="B92" s="73">
        <f>'statement of marks'!D92</f>
        <v>886</v>
      </c>
      <c r="C92" s="73" t="str">
        <f>'statement of marks'!F92</f>
        <v/>
      </c>
      <c r="D92" s="74" t="str">
        <f>'statement of marks'!G92</f>
        <v/>
      </c>
      <c r="E92" s="75" t="str">
        <f>'statement of marks'!I92</f>
        <v>A86</v>
      </c>
      <c r="F92" s="75" t="str">
        <f>'statement of marks'!J92</f>
        <v>B86</v>
      </c>
      <c r="G92" s="75" t="str">
        <f>'statement of marks'!K92</f>
        <v>C86</v>
      </c>
      <c r="H92" s="65" t="str">
        <f>'statement of marks'!B92</f>
        <v/>
      </c>
      <c r="I92" s="65"/>
      <c r="J92" s="65" t="str">
        <f>'statement of marks'!HI92</f>
        <v>PASSED</v>
      </c>
      <c r="K92" s="76" t="str">
        <f>'statement of marks'!HP92</f>
        <v/>
      </c>
      <c r="L92" s="78" t="str">
        <f>'statement of marks'!HQ92</f>
        <v/>
      </c>
      <c r="O92" s="71" t="str">
        <f>'statement of marks'!I92</f>
        <v>A86</v>
      </c>
      <c r="P92" s="66" t="str">
        <f t="shared" si="12"/>
        <v/>
      </c>
      <c r="Q92" s="66" t="str">
        <f t="shared" si="13"/>
        <v/>
      </c>
      <c r="R92" s="66" t="str">
        <f t="shared" si="14"/>
        <v/>
      </c>
      <c r="S92" s="66" t="str">
        <f t="shared" si="15"/>
        <v/>
      </c>
      <c r="T92" s="66" t="str">
        <f t="shared" si="16"/>
        <v/>
      </c>
      <c r="U92" s="66" t="str">
        <f t="shared" si="17"/>
        <v/>
      </c>
      <c r="V92" s="66" t="str">
        <f t="shared" si="18"/>
        <v/>
      </c>
      <c r="W92" s="66" t="str">
        <f t="shared" si="19"/>
        <v/>
      </c>
      <c r="X92" s="66" t="str">
        <f t="shared" si="20"/>
        <v/>
      </c>
      <c r="Y92" s="66" t="str">
        <f t="shared" si="21"/>
        <v/>
      </c>
      <c r="Z92" s="66" t="str">
        <f t="shared" si="22"/>
        <v/>
      </c>
      <c r="AA92" s="66" t="str">
        <f t="shared" si="23"/>
        <v/>
      </c>
      <c r="AB92" s="88"/>
    </row>
    <row r="93" spans="1:28" ht="17" customHeight="1">
      <c r="A93" s="72">
        <f>'statement of marks'!A93</f>
        <v>87</v>
      </c>
      <c r="B93" s="73">
        <f>'statement of marks'!D93</f>
        <v>887</v>
      </c>
      <c r="C93" s="73" t="str">
        <f>'statement of marks'!F93</f>
        <v/>
      </c>
      <c r="D93" s="74" t="str">
        <f>'statement of marks'!G93</f>
        <v/>
      </c>
      <c r="E93" s="75" t="str">
        <f>'statement of marks'!I93</f>
        <v>A87</v>
      </c>
      <c r="F93" s="75" t="str">
        <f>'statement of marks'!J93</f>
        <v>B87</v>
      </c>
      <c r="G93" s="75" t="str">
        <f>'statement of marks'!K93</f>
        <v>C87</v>
      </c>
      <c r="H93" s="65" t="str">
        <f>'statement of marks'!B93</f>
        <v/>
      </c>
      <c r="I93" s="65"/>
      <c r="J93" s="65" t="str">
        <f>'statement of marks'!HI93</f>
        <v>PASSED</v>
      </c>
      <c r="K93" s="76" t="str">
        <f>'statement of marks'!HP93</f>
        <v/>
      </c>
      <c r="L93" s="78" t="str">
        <f>'statement of marks'!HQ93</f>
        <v/>
      </c>
      <c r="O93" s="71" t="str">
        <f>'statement of marks'!I93</f>
        <v>A87</v>
      </c>
      <c r="P93" s="66" t="str">
        <f t="shared" si="12"/>
        <v/>
      </c>
      <c r="Q93" s="66" t="str">
        <f t="shared" si="13"/>
        <v/>
      </c>
      <c r="R93" s="66" t="str">
        <f t="shared" si="14"/>
        <v/>
      </c>
      <c r="S93" s="66" t="str">
        <f t="shared" si="15"/>
        <v/>
      </c>
      <c r="T93" s="66" t="str">
        <f t="shared" si="16"/>
        <v/>
      </c>
      <c r="U93" s="66" t="str">
        <f t="shared" si="17"/>
        <v/>
      </c>
      <c r="V93" s="66" t="str">
        <f t="shared" si="18"/>
        <v/>
      </c>
      <c r="W93" s="66" t="str">
        <f t="shared" si="19"/>
        <v/>
      </c>
      <c r="X93" s="66" t="str">
        <f t="shared" si="20"/>
        <v/>
      </c>
      <c r="Y93" s="66" t="str">
        <f t="shared" si="21"/>
        <v/>
      </c>
      <c r="Z93" s="66" t="str">
        <f t="shared" si="22"/>
        <v/>
      </c>
      <c r="AA93" s="66" t="str">
        <f t="shared" si="23"/>
        <v/>
      </c>
      <c r="AB93" s="88"/>
    </row>
    <row r="94" spans="1:28" ht="17" customHeight="1">
      <c r="A94" s="72">
        <f>'statement of marks'!A94</f>
        <v>88</v>
      </c>
      <c r="B94" s="73">
        <f>'statement of marks'!D94</f>
        <v>888</v>
      </c>
      <c r="C94" s="73" t="str">
        <f>'statement of marks'!F94</f>
        <v/>
      </c>
      <c r="D94" s="74" t="str">
        <f>'statement of marks'!G94</f>
        <v/>
      </c>
      <c r="E94" s="75" t="str">
        <f>'statement of marks'!I94</f>
        <v>A88</v>
      </c>
      <c r="F94" s="75" t="str">
        <f>'statement of marks'!J94</f>
        <v>B88</v>
      </c>
      <c r="G94" s="75" t="str">
        <f>'statement of marks'!K94</f>
        <v>C88</v>
      </c>
      <c r="H94" s="65" t="str">
        <f>'statement of marks'!B94</f>
        <v/>
      </c>
      <c r="I94" s="65"/>
      <c r="J94" s="65" t="str">
        <f>'statement of marks'!HI94</f>
        <v>PASSED</v>
      </c>
      <c r="K94" s="76" t="str">
        <f>'statement of marks'!HP94</f>
        <v/>
      </c>
      <c r="L94" s="78" t="str">
        <f>'statement of marks'!HQ94</f>
        <v/>
      </c>
      <c r="O94" s="71" t="str">
        <f>'statement of marks'!I94</f>
        <v>A88</v>
      </c>
      <c r="P94" s="66" t="str">
        <f t="shared" si="12"/>
        <v/>
      </c>
      <c r="Q94" s="66" t="str">
        <f t="shared" si="13"/>
        <v/>
      </c>
      <c r="R94" s="66" t="str">
        <f t="shared" si="14"/>
        <v/>
      </c>
      <c r="S94" s="66" t="str">
        <f t="shared" si="15"/>
        <v/>
      </c>
      <c r="T94" s="66" t="str">
        <f t="shared" si="16"/>
        <v/>
      </c>
      <c r="U94" s="66" t="str">
        <f t="shared" si="17"/>
        <v/>
      </c>
      <c r="V94" s="66" t="str">
        <f t="shared" si="18"/>
        <v/>
      </c>
      <c r="W94" s="66" t="str">
        <f t="shared" si="19"/>
        <v/>
      </c>
      <c r="X94" s="66" t="str">
        <f t="shared" si="20"/>
        <v/>
      </c>
      <c r="Y94" s="66" t="str">
        <f t="shared" si="21"/>
        <v/>
      </c>
      <c r="Z94" s="66" t="str">
        <f t="shared" si="22"/>
        <v/>
      </c>
      <c r="AA94" s="66" t="str">
        <f t="shared" si="23"/>
        <v/>
      </c>
      <c r="AB94" s="88"/>
    </row>
    <row r="95" spans="1:28" ht="17" customHeight="1">
      <c r="A95" s="72">
        <f>'statement of marks'!A95</f>
        <v>89</v>
      </c>
      <c r="B95" s="73">
        <f>'statement of marks'!D95</f>
        <v>889</v>
      </c>
      <c r="C95" s="73" t="str">
        <f>'statement of marks'!F95</f>
        <v/>
      </c>
      <c r="D95" s="74" t="str">
        <f>'statement of marks'!G95</f>
        <v/>
      </c>
      <c r="E95" s="75" t="str">
        <f>'statement of marks'!I95</f>
        <v>A89</v>
      </c>
      <c r="F95" s="75" t="str">
        <f>'statement of marks'!J95</f>
        <v>B89</v>
      </c>
      <c r="G95" s="75" t="str">
        <f>'statement of marks'!K95</f>
        <v>C89</v>
      </c>
      <c r="H95" s="65" t="str">
        <f>'statement of marks'!B95</f>
        <v/>
      </c>
      <c r="I95" s="65"/>
      <c r="J95" s="65" t="str">
        <f>'statement of marks'!HI95</f>
        <v>PASSED</v>
      </c>
      <c r="K95" s="76" t="str">
        <f>'statement of marks'!HP95</f>
        <v/>
      </c>
      <c r="L95" s="78" t="str">
        <f>'statement of marks'!HQ95</f>
        <v/>
      </c>
      <c r="O95" s="71" t="str">
        <f>'statement of marks'!I95</f>
        <v>A89</v>
      </c>
      <c r="P95" s="66" t="str">
        <f t="shared" si="12"/>
        <v/>
      </c>
      <c r="Q95" s="66" t="str">
        <f t="shared" si="13"/>
        <v/>
      </c>
      <c r="R95" s="66" t="str">
        <f t="shared" si="14"/>
        <v/>
      </c>
      <c r="S95" s="66" t="str">
        <f t="shared" si="15"/>
        <v/>
      </c>
      <c r="T95" s="66" t="str">
        <f t="shared" si="16"/>
        <v/>
      </c>
      <c r="U95" s="66" t="str">
        <f t="shared" si="17"/>
        <v/>
      </c>
      <c r="V95" s="66" t="str">
        <f t="shared" si="18"/>
        <v/>
      </c>
      <c r="W95" s="66" t="str">
        <f t="shared" si="19"/>
        <v/>
      </c>
      <c r="X95" s="66" t="str">
        <f t="shared" si="20"/>
        <v/>
      </c>
      <c r="Y95" s="66" t="str">
        <f t="shared" si="21"/>
        <v/>
      </c>
      <c r="Z95" s="66" t="str">
        <f t="shared" si="22"/>
        <v/>
      </c>
      <c r="AA95" s="66" t="str">
        <f t="shared" si="23"/>
        <v/>
      </c>
      <c r="AB95" s="88"/>
    </row>
    <row r="96" spans="1:28" ht="17" customHeight="1">
      <c r="A96" s="72">
        <f>'statement of marks'!A96</f>
        <v>90</v>
      </c>
      <c r="B96" s="73">
        <f>'statement of marks'!D96</f>
        <v>890</v>
      </c>
      <c r="C96" s="73" t="str">
        <f>'statement of marks'!F96</f>
        <v/>
      </c>
      <c r="D96" s="74" t="str">
        <f>'statement of marks'!G96</f>
        <v/>
      </c>
      <c r="E96" s="75" t="str">
        <f>'statement of marks'!I96</f>
        <v>A90</v>
      </c>
      <c r="F96" s="75" t="str">
        <f>'statement of marks'!J96</f>
        <v>B90</v>
      </c>
      <c r="G96" s="75" t="str">
        <f>'statement of marks'!K96</f>
        <v>C90</v>
      </c>
      <c r="H96" s="65" t="str">
        <f>'statement of marks'!B96</f>
        <v/>
      </c>
      <c r="I96" s="65"/>
      <c r="J96" s="65" t="str">
        <f>'statement of marks'!HI96</f>
        <v>PASSED</v>
      </c>
      <c r="K96" s="76" t="str">
        <f>'statement of marks'!HP96</f>
        <v/>
      </c>
      <c r="L96" s="78" t="str">
        <f>'statement of marks'!HQ96</f>
        <v/>
      </c>
      <c r="O96" s="71" t="str">
        <f>'statement of marks'!I96</f>
        <v>A90</v>
      </c>
      <c r="P96" s="66" t="str">
        <f t="shared" si="12"/>
        <v/>
      </c>
      <c r="Q96" s="66" t="str">
        <f t="shared" si="13"/>
        <v/>
      </c>
      <c r="R96" s="66" t="str">
        <f t="shared" si="14"/>
        <v/>
      </c>
      <c r="S96" s="66" t="str">
        <f t="shared" si="15"/>
        <v/>
      </c>
      <c r="T96" s="66" t="str">
        <f t="shared" si="16"/>
        <v/>
      </c>
      <c r="U96" s="66" t="str">
        <f t="shared" si="17"/>
        <v/>
      </c>
      <c r="V96" s="66" t="str">
        <f t="shared" si="18"/>
        <v/>
      </c>
      <c r="W96" s="66" t="str">
        <f t="shared" si="19"/>
        <v/>
      </c>
      <c r="X96" s="66" t="str">
        <f t="shared" si="20"/>
        <v/>
      </c>
      <c r="Y96" s="66" t="str">
        <f t="shared" si="21"/>
        <v/>
      </c>
      <c r="Z96" s="66" t="str">
        <f t="shared" si="22"/>
        <v/>
      </c>
      <c r="AA96" s="66" t="str">
        <f t="shared" si="23"/>
        <v/>
      </c>
      <c r="AB96" s="88"/>
    </row>
    <row r="97" spans="1:28" ht="17" customHeight="1">
      <c r="A97" s="72">
        <f>'statement of marks'!A97</f>
        <v>91</v>
      </c>
      <c r="B97" s="73">
        <f>'statement of marks'!D97</f>
        <v>891</v>
      </c>
      <c r="C97" s="73" t="str">
        <f>'statement of marks'!F97</f>
        <v/>
      </c>
      <c r="D97" s="74" t="str">
        <f>'statement of marks'!G97</f>
        <v/>
      </c>
      <c r="E97" s="75" t="str">
        <f>'statement of marks'!I97</f>
        <v>A91</v>
      </c>
      <c r="F97" s="75" t="str">
        <f>'statement of marks'!J97</f>
        <v>B91</v>
      </c>
      <c r="G97" s="75" t="str">
        <f>'statement of marks'!K97</f>
        <v>C91</v>
      </c>
      <c r="H97" s="65" t="str">
        <f>'statement of marks'!B97</f>
        <v/>
      </c>
      <c r="I97" s="65"/>
      <c r="J97" s="65" t="str">
        <f>'statement of marks'!HI97</f>
        <v>PASSED</v>
      </c>
      <c r="K97" s="76" t="str">
        <f>'statement of marks'!HP97</f>
        <v/>
      </c>
      <c r="L97" s="78" t="str">
        <f>'statement of marks'!HQ97</f>
        <v/>
      </c>
      <c r="O97" s="71" t="str">
        <f>'statement of marks'!I97</f>
        <v>A91</v>
      </c>
      <c r="P97" s="66" t="str">
        <f t="shared" si="12"/>
        <v/>
      </c>
      <c r="Q97" s="66" t="str">
        <f t="shared" si="13"/>
        <v/>
      </c>
      <c r="R97" s="66" t="str">
        <f t="shared" si="14"/>
        <v/>
      </c>
      <c r="S97" s="66" t="str">
        <f t="shared" si="15"/>
        <v/>
      </c>
      <c r="T97" s="66" t="str">
        <f t="shared" si="16"/>
        <v/>
      </c>
      <c r="U97" s="66" t="str">
        <f t="shared" si="17"/>
        <v/>
      </c>
      <c r="V97" s="66" t="str">
        <f t="shared" si="18"/>
        <v/>
      </c>
      <c r="W97" s="66" t="str">
        <f t="shared" si="19"/>
        <v/>
      </c>
      <c r="X97" s="66" t="str">
        <f t="shared" si="20"/>
        <v/>
      </c>
      <c r="Y97" s="66" t="str">
        <f t="shared" si="21"/>
        <v/>
      </c>
      <c r="Z97" s="66" t="str">
        <f t="shared" si="22"/>
        <v/>
      </c>
      <c r="AA97" s="66" t="str">
        <f t="shared" si="23"/>
        <v/>
      </c>
      <c r="AB97" s="88"/>
    </row>
    <row r="98" spans="1:28" ht="17" customHeight="1">
      <c r="A98" s="72">
        <f>'statement of marks'!A98</f>
        <v>92</v>
      </c>
      <c r="B98" s="73">
        <f>'statement of marks'!D98</f>
        <v>892</v>
      </c>
      <c r="C98" s="73" t="str">
        <f>'statement of marks'!F98</f>
        <v/>
      </c>
      <c r="D98" s="74" t="str">
        <f>'statement of marks'!G98</f>
        <v/>
      </c>
      <c r="E98" s="75" t="str">
        <f>'statement of marks'!I98</f>
        <v>A92</v>
      </c>
      <c r="F98" s="75" t="str">
        <f>'statement of marks'!J98</f>
        <v>B92</v>
      </c>
      <c r="G98" s="75" t="str">
        <f>'statement of marks'!K98</f>
        <v>C92</v>
      </c>
      <c r="H98" s="65" t="str">
        <f>'statement of marks'!B98</f>
        <v/>
      </c>
      <c r="I98" s="65"/>
      <c r="J98" s="65" t="str">
        <f>'statement of marks'!HI98</f>
        <v>PASSED</v>
      </c>
      <c r="K98" s="76" t="str">
        <f>'statement of marks'!HP98</f>
        <v/>
      </c>
      <c r="L98" s="78" t="str">
        <f>'statement of marks'!HQ98</f>
        <v/>
      </c>
      <c r="O98" s="71" t="str">
        <f>'statement of marks'!I98</f>
        <v>A92</v>
      </c>
      <c r="P98" s="66" t="str">
        <f t="shared" si="12"/>
        <v/>
      </c>
      <c r="Q98" s="66" t="str">
        <f t="shared" si="13"/>
        <v/>
      </c>
      <c r="R98" s="66" t="str">
        <f t="shared" si="14"/>
        <v/>
      </c>
      <c r="S98" s="66" t="str">
        <f t="shared" si="15"/>
        <v/>
      </c>
      <c r="T98" s="66" t="str">
        <f t="shared" si="16"/>
        <v/>
      </c>
      <c r="U98" s="66" t="str">
        <f t="shared" si="17"/>
        <v/>
      </c>
      <c r="V98" s="66" t="str">
        <f t="shared" si="18"/>
        <v/>
      </c>
      <c r="W98" s="66" t="str">
        <f t="shared" si="19"/>
        <v/>
      </c>
      <c r="X98" s="66" t="str">
        <f t="shared" si="20"/>
        <v/>
      </c>
      <c r="Y98" s="66" t="str">
        <f t="shared" si="21"/>
        <v/>
      </c>
      <c r="Z98" s="66" t="str">
        <f t="shared" si="22"/>
        <v/>
      </c>
      <c r="AA98" s="66" t="str">
        <f t="shared" si="23"/>
        <v/>
      </c>
      <c r="AB98" s="88"/>
    </row>
    <row r="99" spans="1:28" ht="17" customHeight="1">
      <c r="A99" s="72">
        <f>'statement of marks'!A99</f>
        <v>93</v>
      </c>
      <c r="B99" s="73">
        <f>'statement of marks'!D99</f>
        <v>893</v>
      </c>
      <c r="C99" s="73" t="str">
        <f>'statement of marks'!F99</f>
        <v/>
      </c>
      <c r="D99" s="74" t="str">
        <f>'statement of marks'!G99</f>
        <v/>
      </c>
      <c r="E99" s="75" t="str">
        <f>'statement of marks'!I99</f>
        <v>A93</v>
      </c>
      <c r="F99" s="75" t="str">
        <f>'statement of marks'!J99</f>
        <v>B93</v>
      </c>
      <c r="G99" s="75" t="str">
        <f>'statement of marks'!K99</f>
        <v>C93</v>
      </c>
      <c r="H99" s="65" t="str">
        <f>'statement of marks'!B99</f>
        <v/>
      </c>
      <c r="I99" s="65"/>
      <c r="J99" s="65" t="str">
        <f>'statement of marks'!HI99</f>
        <v>PASSED</v>
      </c>
      <c r="K99" s="76" t="str">
        <f>'statement of marks'!HP99</f>
        <v/>
      </c>
      <c r="L99" s="78" t="str">
        <f>'statement of marks'!HQ99</f>
        <v/>
      </c>
      <c r="O99" s="71" t="str">
        <f>'statement of marks'!I99</f>
        <v>A93</v>
      </c>
      <c r="P99" s="66" t="str">
        <f t="shared" si="12"/>
        <v/>
      </c>
      <c r="Q99" s="66" t="str">
        <f t="shared" si="13"/>
        <v/>
      </c>
      <c r="R99" s="66" t="str">
        <f t="shared" si="14"/>
        <v/>
      </c>
      <c r="S99" s="66" t="str">
        <f t="shared" si="15"/>
        <v/>
      </c>
      <c r="T99" s="66" t="str">
        <f t="shared" si="16"/>
        <v/>
      </c>
      <c r="U99" s="66" t="str">
        <f t="shared" si="17"/>
        <v/>
      </c>
      <c r="V99" s="66" t="str">
        <f t="shared" si="18"/>
        <v/>
      </c>
      <c r="W99" s="66" t="str">
        <f t="shared" si="19"/>
        <v/>
      </c>
      <c r="X99" s="66" t="str">
        <f t="shared" si="20"/>
        <v/>
      </c>
      <c r="Y99" s="66" t="str">
        <f t="shared" si="21"/>
        <v/>
      </c>
      <c r="Z99" s="66" t="str">
        <f t="shared" si="22"/>
        <v/>
      </c>
      <c r="AA99" s="66" t="str">
        <f t="shared" si="23"/>
        <v/>
      </c>
      <c r="AB99" s="88"/>
    </row>
    <row r="100" spans="1:28" ht="17" customHeight="1">
      <c r="A100" s="72">
        <f>'statement of marks'!A100</f>
        <v>94</v>
      </c>
      <c r="B100" s="73">
        <f>'statement of marks'!D100</f>
        <v>894</v>
      </c>
      <c r="C100" s="73" t="str">
        <f>'statement of marks'!F100</f>
        <v/>
      </c>
      <c r="D100" s="74" t="str">
        <f>'statement of marks'!G100</f>
        <v/>
      </c>
      <c r="E100" s="75" t="str">
        <f>'statement of marks'!I100</f>
        <v>A94</v>
      </c>
      <c r="F100" s="75" t="str">
        <f>'statement of marks'!J100</f>
        <v>B94</v>
      </c>
      <c r="G100" s="75" t="str">
        <f>'statement of marks'!K100</f>
        <v>C94</v>
      </c>
      <c r="H100" s="65" t="str">
        <f>'statement of marks'!B100</f>
        <v/>
      </c>
      <c r="I100" s="65"/>
      <c r="J100" s="65" t="str">
        <f>'statement of marks'!HI100</f>
        <v>PASSED</v>
      </c>
      <c r="K100" s="76" t="str">
        <f>'statement of marks'!HP100</f>
        <v/>
      </c>
      <c r="L100" s="78" t="str">
        <f>'statement of marks'!HQ100</f>
        <v/>
      </c>
      <c r="O100" s="71" t="str">
        <f>'statement of marks'!I100</f>
        <v>A94</v>
      </c>
      <c r="P100" s="66" t="str">
        <f t="shared" si="12"/>
        <v/>
      </c>
      <c r="Q100" s="66" t="str">
        <f t="shared" si="13"/>
        <v/>
      </c>
      <c r="R100" s="66" t="str">
        <f t="shared" si="14"/>
        <v/>
      </c>
      <c r="S100" s="66" t="str">
        <f t="shared" si="15"/>
        <v/>
      </c>
      <c r="T100" s="66" t="str">
        <f t="shared" si="16"/>
        <v/>
      </c>
      <c r="U100" s="66" t="str">
        <f t="shared" si="17"/>
        <v/>
      </c>
      <c r="V100" s="66" t="str">
        <f t="shared" si="18"/>
        <v/>
      </c>
      <c r="W100" s="66" t="str">
        <f t="shared" si="19"/>
        <v/>
      </c>
      <c r="X100" s="66" t="str">
        <f t="shared" si="20"/>
        <v/>
      </c>
      <c r="Y100" s="66" t="str">
        <f t="shared" si="21"/>
        <v/>
      </c>
      <c r="Z100" s="66" t="str">
        <f t="shared" si="22"/>
        <v/>
      </c>
      <c r="AA100" s="66" t="str">
        <f t="shared" si="23"/>
        <v/>
      </c>
      <c r="AB100" s="88"/>
    </row>
    <row r="101" spans="1:28" ht="17" customHeight="1">
      <c r="A101" s="72">
        <f>'statement of marks'!A101</f>
        <v>95</v>
      </c>
      <c r="B101" s="73">
        <f>'statement of marks'!D101</f>
        <v>895</v>
      </c>
      <c r="C101" s="73" t="str">
        <f>'statement of marks'!F101</f>
        <v/>
      </c>
      <c r="D101" s="74" t="str">
        <f>'statement of marks'!G101</f>
        <v/>
      </c>
      <c r="E101" s="75" t="str">
        <f>'statement of marks'!I101</f>
        <v>A95</v>
      </c>
      <c r="F101" s="75" t="str">
        <f>'statement of marks'!J101</f>
        <v>B95</v>
      </c>
      <c r="G101" s="75" t="str">
        <f>'statement of marks'!K101</f>
        <v>C95</v>
      </c>
      <c r="H101" s="65" t="str">
        <f>'statement of marks'!B101</f>
        <v/>
      </c>
      <c r="I101" s="65"/>
      <c r="J101" s="65" t="str">
        <f>'statement of marks'!HI101</f>
        <v>PASSED</v>
      </c>
      <c r="K101" s="76" t="str">
        <f>'statement of marks'!HP101</f>
        <v/>
      </c>
      <c r="L101" s="78" t="str">
        <f>'statement of marks'!HQ101</f>
        <v/>
      </c>
      <c r="O101" s="71" t="str">
        <f>'statement of marks'!I101</f>
        <v>A95</v>
      </c>
      <c r="P101" s="66" t="str">
        <f t="shared" si="12"/>
        <v/>
      </c>
      <c r="Q101" s="66" t="str">
        <f t="shared" si="13"/>
        <v/>
      </c>
      <c r="R101" s="66" t="str">
        <f t="shared" si="14"/>
        <v/>
      </c>
      <c r="S101" s="66" t="str">
        <f t="shared" si="15"/>
        <v/>
      </c>
      <c r="T101" s="66" t="str">
        <f t="shared" si="16"/>
        <v/>
      </c>
      <c r="U101" s="66" t="str">
        <f t="shared" si="17"/>
        <v/>
      </c>
      <c r="V101" s="66" t="str">
        <f t="shared" si="18"/>
        <v/>
      </c>
      <c r="W101" s="66" t="str">
        <f t="shared" si="19"/>
        <v/>
      </c>
      <c r="X101" s="66" t="str">
        <f t="shared" si="20"/>
        <v/>
      </c>
      <c r="Y101" s="66" t="str">
        <f t="shared" si="21"/>
        <v/>
      </c>
      <c r="Z101" s="66" t="str">
        <f t="shared" si="22"/>
        <v/>
      </c>
      <c r="AA101" s="66" t="str">
        <f t="shared" si="23"/>
        <v/>
      </c>
      <c r="AB101" s="88"/>
    </row>
    <row r="102" spans="1:28" ht="17" customHeight="1">
      <c r="A102" s="72">
        <f>'statement of marks'!A102</f>
        <v>96</v>
      </c>
      <c r="B102" s="73">
        <f>'statement of marks'!D102</f>
        <v>896</v>
      </c>
      <c r="C102" s="73" t="str">
        <f>'statement of marks'!F102</f>
        <v/>
      </c>
      <c r="D102" s="74" t="str">
        <f>'statement of marks'!G102</f>
        <v/>
      </c>
      <c r="E102" s="75" t="str">
        <f>'statement of marks'!I102</f>
        <v>A96</v>
      </c>
      <c r="F102" s="75" t="str">
        <f>'statement of marks'!J102</f>
        <v>B96</v>
      </c>
      <c r="G102" s="75" t="str">
        <f>'statement of marks'!K102</f>
        <v>C96</v>
      </c>
      <c r="H102" s="65" t="str">
        <f>'statement of marks'!B102</f>
        <v/>
      </c>
      <c r="I102" s="65"/>
      <c r="J102" s="65" t="str">
        <f>'statement of marks'!HI102</f>
        <v>PASSED</v>
      </c>
      <c r="K102" s="76" t="str">
        <f>'statement of marks'!HP102</f>
        <v/>
      </c>
      <c r="L102" s="78" t="str">
        <f>'statement of marks'!HQ102</f>
        <v/>
      </c>
      <c r="O102" s="71" t="str">
        <f>'statement of marks'!I102</f>
        <v>A96</v>
      </c>
      <c r="P102" s="66" t="str">
        <f t="shared" si="12"/>
        <v/>
      </c>
      <c r="Q102" s="66" t="str">
        <f t="shared" si="13"/>
        <v/>
      </c>
      <c r="R102" s="66" t="str">
        <f t="shared" si="14"/>
        <v/>
      </c>
      <c r="S102" s="66" t="str">
        <f t="shared" si="15"/>
        <v/>
      </c>
      <c r="T102" s="66" t="str">
        <f t="shared" si="16"/>
        <v/>
      </c>
      <c r="U102" s="66" t="str">
        <f t="shared" si="17"/>
        <v/>
      </c>
      <c r="V102" s="66" t="str">
        <f t="shared" si="18"/>
        <v/>
      </c>
      <c r="W102" s="66" t="str">
        <f t="shared" si="19"/>
        <v/>
      </c>
      <c r="X102" s="66" t="str">
        <f t="shared" si="20"/>
        <v/>
      </c>
      <c r="Y102" s="66" t="str">
        <f t="shared" si="21"/>
        <v/>
      </c>
      <c r="Z102" s="66" t="str">
        <f t="shared" si="22"/>
        <v/>
      </c>
      <c r="AA102" s="66" t="str">
        <f t="shared" si="23"/>
        <v/>
      </c>
      <c r="AB102" s="88"/>
    </row>
    <row r="103" spans="1:28" ht="17" customHeight="1">
      <c r="A103" s="72">
        <f>'statement of marks'!A103</f>
        <v>97</v>
      </c>
      <c r="B103" s="73">
        <f>'statement of marks'!D103</f>
        <v>897</v>
      </c>
      <c r="C103" s="73" t="str">
        <f>'statement of marks'!F103</f>
        <v/>
      </c>
      <c r="D103" s="74" t="str">
        <f>'statement of marks'!G103</f>
        <v/>
      </c>
      <c r="E103" s="75" t="str">
        <f>'statement of marks'!I103</f>
        <v>A97</v>
      </c>
      <c r="F103" s="75" t="str">
        <f>'statement of marks'!J103</f>
        <v>B97</v>
      </c>
      <c r="G103" s="75" t="str">
        <f>'statement of marks'!K103</f>
        <v>C97</v>
      </c>
      <c r="H103" s="65" t="str">
        <f>'statement of marks'!B103</f>
        <v/>
      </c>
      <c r="I103" s="65"/>
      <c r="J103" s="65" t="str">
        <f>'statement of marks'!HI103</f>
        <v>PASSED</v>
      </c>
      <c r="K103" s="76" t="str">
        <f>'statement of marks'!HP103</f>
        <v/>
      </c>
      <c r="L103" s="78" t="str">
        <f>'statement of marks'!HQ103</f>
        <v/>
      </c>
      <c r="O103" s="71" t="str">
        <f>'statement of marks'!I103</f>
        <v>A97</v>
      </c>
      <c r="P103" s="66" t="str">
        <f t="shared" si="12"/>
        <v/>
      </c>
      <c r="Q103" s="66" t="str">
        <f t="shared" si="13"/>
        <v/>
      </c>
      <c r="R103" s="66" t="str">
        <f t="shared" si="14"/>
        <v/>
      </c>
      <c r="S103" s="66" t="str">
        <f t="shared" si="15"/>
        <v/>
      </c>
      <c r="T103" s="66" t="str">
        <f t="shared" si="16"/>
        <v/>
      </c>
      <c r="U103" s="66" t="str">
        <f t="shared" si="17"/>
        <v/>
      </c>
      <c r="V103" s="66" t="str">
        <f t="shared" si="18"/>
        <v/>
      </c>
      <c r="W103" s="66" t="str">
        <f t="shared" si="19"/>
        <v/>
      </c>
      <c r="X103" s="66" t="str">
        <f t="shared" si="20"/>
        <v/>
      </c>
      <c r="Y103" s="66" t="str">
        <f t="shared" si="21"/>
        <v/>
      </c>
      <c r="Z103" s="66" t="str">
        <f t="shared" si="22"/>
        <v/>
      </c>
      <c r="AA103" s="66" t="str">
        <f t="shared" si="23"/>
        <v/>
      </c>
      <c r="AB103" s="88"/>
    </row>
    <row r="104" spans="1:28" ht="17" customHeight="1">
      <c r="A104" s="72">
        <f>'statement of marks'!A104</f>
        <v>98</v>
      </c>
      <c r="B104" s="73">
        <f>'statement of marks'!D104</f>
        <v>898</v>
      </c>
      <c r="C104" s="73" t="str">
        <f>'statement of marks'!F104</f>
        <v/>
      </c>
      <c r="D104" s="74" t="str">
        <f>'statement of marks'!G104</f>
        <v/>
      </c>
      <c r="E104" s="75" t="str">
        <f>'statement of marks'!I104</f>
        <v>A98</v>
      </c>
      <c r="F104" s="75" t="str">
        <f>'statement of marks'!J104</f>
        <v>B98</v>
      </c>
      <c r="G104" s="75" t="str">
        <f>'statement of marks'!K104</f>
        <v>C98</v>
      </c>
      <c r="H104" s="65" t="str">
        <f>'statement of marks'!B104</f>
        <v/>
      </c>
      <c r="I104" s="65"/>
      <c r="J104" s="65" t="str">
        <f>'statement of marks'!HI104</f>
        <v>PASSED</v>
      </c>
      <c r="K104" s="76" t="str">
        <f>'statement of marks'!HP104</f>
        <v/>
      </c>
      <c r="L104" s="78" t="str">
        <f>'statement of marks'!HQ104</f>
        <v/>
      </c>
      <c r="O104" s="71" t="str">
        <f>'statement of marks'!I104</f>
        <v>A98</v>
      </c>
      <c r="P104" s="66" t="str">
        <f t="shared" si="12"/>
        <v/>
      </c>
      <c r="Q104" s="66" t="str">
        <f t="shared" si="13"/>
        <v/>
      </c>
      <c r="R104" s="66" t="str">
        <f t="shared" si="14"/>
        <v/>
      </c>
      <c r="S104" s="66" t="str">
        <f t="shared" si="15"/>
        <v/>
      </c>
      <c r="T104" s="66" t="str">
        <f t="shared" si="16"/>
        <v/>
      </c>
      <c r="U104" s="66" t="str">
        <f t="shared" si="17"/>
        <v/>
      </c>
      <c r="V104" s="66" t="str">
        <f t="shared" si="18"/>
        <v/>
      </c>
      <c r="W104" s="66" t="str">
        <f t="shared" si="19"/>
        <v/>
      </c>
      <c r="X104" s="66" t="str">
        <f t="shared" si="20"/>
        <v/>
      </c>
      <c r="Y104" s="66" t="str">
        <f t="shared" si="21"/>
        <v/>
      </c>
      <c r="Z104" s="66" t="str">
        <f t="shared" si="22"/>
        <v/>
      </c>
      <c r="AA104" s="66" t="str">
        <f t="shared" si="23"/>
        <v/>
      </c>
      <c r="AB104" s="88"/>
    </row>
    <row r="105" spans="1:28" ht="17" customHeight="1">
      <c r="A105" s="72">
        <f>'statement of marks'!A105</f>
        <v>99</v>
      </c>
      <c r="B105" s="73">
        <f>'statement of marks'!D105</f>
        <v>899</v>
      </c>
      <c r="C105" s="73" t="str">
        <f>'statement of marks'!F105</f>
        <v/>
      </c>
      <c r="D105" s="74" t="str">
        <f>'statement of marks'!G105</f>
        <v/>
      </c>
      <c r="E105" s="75" t="str">
        <f>'statement of marks'!I105</f>
        <v>A99</v>
      </c>
      <c r="F105" s="75" t="str">
        <f>'statement of marks'!J105</f>
        <v>B99</v>
      </c>
      <c r="G105" s="75" t="str">
        <f>'statement of marks'!K105</f>
        <v>C99</v>
      </c>
      <c r="H105" s="65" t="str">
        <f>'statement of marks'!B105</f>
        <v/>
      </c>
      <c r="I105" s="65"/>
      <c r="J105" s="65" t="str">
        <f>'statement of marks'!HI105</f>
        <v>PASSED</v>
      </c>
      <c r="K105" s="76" t="str">
        <f>'statement of marks'!HP105</f>
        <v/>
      </c>
      <c r="L105" s="78" t="str">
        <f>'statement of marks'!HQ105</f>
        <v/>
      </c>
      <c r="O105" s="71" t="str">
        <f>'statement of marks'!I105</f>
        <v>A99</v>
      </c>
      <c r="P105" s="66" t="str">
        <f t="shared" si="12"/>
        <v/>
      </c>
      <c r="Q105" s="66" t="str">
        <f t="shared" si="13"/>
        <v/>
      </c>
      <c r="R105" s="66" t="str">
        <f t="shared" si="14"/>
        <v/>
      </c>
      <c r="S105" s="66" t="str">
        <f t="shared" si="15"/>
        <v/>
      </c>
      <c r="T105" s="66" t="str">
        <f t="shared" si="16"/>
        <v/>
      </c>
      <c r="U105" s="66" t="str">
        <f t="shared" si="17"/>
        <v/>
      </c>
      <c r="V105" s="66" t="str">
        <f t="shared" si="18"/>
        <v/>
      </c>
      <c r="W105" s="66" t="str">
        <f t="shared" si="19"/>
        <v/>
      </c>
      <c r="X105" s="66" t="str">
        <f t="shared" si="20"/>
        <v/>
      </c>
      <c r="Y105" s="66" t="str">
        <f t="shared" si="21"/>
        <v/>
      </c>
      <c r="Z105" s="66" t="str">
        <f t="shared" si="22"/>
        <v/>
      </c>
      <c r="AA105" s="66" t="str">
        <f t="shared" si="23"/>
        <v/>
      </c>
      <c r="AB105" s="88"/>
    </row>
    <row r="106" spans="1:28" ht="17" customHeight="1">
      <c r="A106" s="72">
        <f>'statement of marks'!A106</f>
        <v>100</v>
      </c>
      <c r="B106" s="73">
        <f>'statement of marks'!D106</f>
        <v>900</v>
      </c>
      <c r="C106" s="73" t="str">
        <f>'statement of marks'!F106</f>
        <v/>
      </c>
      <c r="D106" s="74" t="str">
        <f>'statement of marks'!G106</f>
        <v/>
      </c>
      <c r="E106" s="75" t="str">
        <f>'statement of marks'!I106</f>
        <v>A100</v>
      </c>
      <c r="F106" s="75" t="str">
        <f>'statement of marks'!J106</f>
        <v>B100</v>
      </c>
      <c r="G106" s="75" t="str">
        <f>'statement of marks'!K106</f>
        <v>C100</v>
      </c>
      <c r="H106" s="65" t="str">
        <f>'statement of marks'!B106</f>
        <v/>
      </c>
      <c r="I106" s="65"/>
      <c r="J106" s="65" t="str">
        <f>'statement of marks'!HI106</f>
        <v>PASSED</v>
      </c>
      <c r="K106" s="76" t="str">
        <f>'statement of marks'!HP106</f>
        <v/>
      </c>
      <c r="L106" s="78" t="str">
        <f>'statement of marks'!HQ106</f>
        <v/>
      </c>
      <c r="O106" s="71" t="str">
        <f>'statement of marks'!I106</f>
        <v>A100</v>
      </c>
      <c r="P106" s="66" t="str">
        <f t="shared" si="12"/>
        <v/>
      </c>
      <c r="Q106" s="66" t="str">
        <f t="shared" si="13"/>
        <v/>
      </c>
      <c r="R106" s="66" t="str">
        <f t="shared" si="14"/>
        <v/>
      </c>
      <c r="S106" s="66" t="str">
        <f t="shared" si="15"/>
        <v/>
      </c>
      <c r="T106" s="66" t="str">
        <f t="shared" si="16"/>
        <v/>
      </c>
      <c r="U106" s="66" t="str">
        <f t="shared" si="17"/>
        <v/>
      </c>
      <c r="V106" s="66" t="str">
        <f t="shared" si="18"/>
        <v/>
      </c>
      <c r="W106" s="66" t="str">
        <f t="shared" si="19"/>
        <v/>
      </c>
      <c r="X106" s="66" t="str">
        <f t="shared" si="20"/>
        <v/>
      </c>
      <c r="Y106" s="66" t="str">
        <f t="shared" si="21"/>
        <v/>
      </c>
      <c r="Z106" s="66" t="str">
        <f t="shared" si="22"/>
        <v/>
      </c>
      <c r="AA106" s="66" t="str">
        <f t="shared" si="23"/>
        <v/>
      </c>
      <c r="AB106" s="88"/>
    </row>
    <row r="107" spans="1:28" s="87" customFormat="1" ht="17" customHeight="1">
      <c r="A107" s="290"/>
      <c r="B107" s="292" t="s">
        <v>227</v>
      </c>
      <c r="C107" s="855" t="s">
        <v>154</v>
      </c>
      <c r="D107" s="855"/>
      <c r="E107" s="856"/>
      <c r="F107" s="65">
        <f>'statement of marks'!J108</f>
        <v>100</v>
      </c>
      <c r="G107" s="294" t="str">
        <f>'statement of marks'!B108</f>
        <v>SIGN. CL. TEACHER</v>
      </c>
      <c r="H107" s="872"/>
      <c r="I107" s="873"/>
      <c r="J107" s="873"/>
      <c r="K107" s="873"/>
      <c r="L107" s="874"/>
      <c r="O107" s="862" t="str">
        <f>A1</f>
        <v>GOVT. HR. SEC. SCHOOL, MARJEEVI, NIMBAHERA</v>
      </c>
      <c r="P107" s="863"/>
      <c r="Q107" s="863"/>
      <c r="R107" s="863"/>
      <c r="S107" s="863"/>
      <c r="T107" s="863"/>
      <c r="U107" s="864" t="s">
        <v>234</v>
      </c>
      <c r="V107" s="860"/>
      <c r="W107" s="860"/>
      <c r="X107" s="860"/>
      <c r="Y107" s="860"/>
      <c r="Z107" s="262" t="s">
        <v>118</v>
      </c>
      <c r="AA107" s="860" t="str">
        <f>'statement of marks'!H3</f>
        <v>2022-23</v>
      </c>
      <c r="AB107" s="861"/>
    </row>
    <row r="108" spans="1:28" s="87" customFormat="1" ht="24" customHeight="1">
      <c r="A108" s="290"/>
      <c r="B108" s="292" t="s">
        <v>227</v>
      </c>
      <c r="C108" s="855" t="s">
        <v>155</v>
      </c>
      <c r="D108" s="855"/>
      <c r="E108" s="856"/>
      <c r="F108" s="65">
        <f>COUNTIF($J$7:$J$106,"passed")</f>
        <v>100</v>
      </c>
      <c r="G108" s="295" t="str">
        <f>'statement of marks'!B109</f>
        <v>SIGN. CHECKER</v>
      </c>
      <c r="H108" s="872"/>
      <c r="I108" s="873"/>
      <c r="J108" s="873"/>
      <c r="K108" s="873"/>
      <c r="L108" s="874"/>
      <c r="O108" s="79"/>
      <c r="P108" s="65" t="str">
        <f t="shared" ref="P108:AB108" si="24">P3</f>
        <v>SC BOYS</v>
      </c>
      <c r="Q108" s="65" t="str">
        <f t="shared" si="24"/>
        <v>SC GIRLS</v>
      </c>
      <c r="R108" s="65" t="str">
        <f t="shared" si="24"/>
        <v>ST BOYS</v>
      </c>
      <c r="S108" s="65" t="str">
        <f t="shared" si="24"/>
        <v>ST GIRLS</v>
      </c>
      <c r="T108" s="65" t="str">
        <f t="shared" si="24"/>
        <v>OBC BOYS</v>
      </c>
      <c r="U108" s="65" t="str">
        <f t="shared" si="24"/>
        <v>OBC GIRLS</v>
      </c>
      <c r="V108" s="65" t="str">
        <f t="shared" si="24"/>
        <v>GEN BOYS</v>
      </c>
      <c r="W108" s="65" t="str">
        <f t="shared" si="24"/>
        <v>GEN GIRLS</v>
      </c>
      <c r="X108" s="65" t="str">
        <f t="shared" si="24"/>
        <v>MIN BOYS</v>
      </c>
      <c r="Y108" s="65" t="str">
        <f t="shared" si="24"/>
        <v>MIN GIRLS</v>
      </c>
      <c r="Z108" s="65" t="str">
        <f t="shared" si="24"/>
        <v>SBC BYS</v>
      </c>
      <c r="AA108" s="65" t="str">
        <f t="shared" si="24"/>
        <v>SBC GRL</v>
      </c>
      <c r="AB108" s="64" t="str">
        <f t="shared" si="24"/>
        <v>TOTAL</v>
      </c>
    </row>
    <row r="109" spans="1:28" s="87" customFormat="1" ht="17" customHeight="1">
      <c r="A109" s="290"/>
      <c r="B109" s="292" t="s">
        <v>227</v>
      </c>
      <c r="C109" s="855" t="s">
        <v>140</v>
      </c>
      <c r="D109" s="855"/>
      <c r="E109" s="856"/>
      <c r="F109" s="65">
        <f>COUNTIF($J$7:$J$106,"promoted")</f>
        <v>0</v>
      </c>
      <c r="G109" s="296" t="str">
        <f>'statement of marks'!B110</f>
        <v>SIGN. EXAM. INCHARGE</v>
      </c>
      <c r="H109" s="872"/>
      <c r="I109" s="873"/>
      <c r="J109" s="873"/>
      <c r="K109" s="873"/>
      <c r="L109" s="874"/>
      <c r="O109" s="80" t="s">
        <v>138</v>
      </c>
      <c r="P109" s="73">
        <f>COUNTA(P7:P106)-COUNTBLANK(P7:P106)-COUNTIF(P7:P106,"TRANSFERRED")</f>
        <v>3</v>
      </c>
      <c r="Q109" s="73">
        <f t="shared" ref="Q109:W109" si="25">COUNTA(Q7:Q106)-COUNTBLANK(Q7:Q106)-COUNTIF(Q7:Q106,"TRANSFERRED")</f>
        <v>0</v>
      </c>
      <c r="R109" s="73">
        <f t="shared" si="25"/>
        <v>0</v>
      </c>
      <c r="S109" s="73">
        <f t="shared" si="25"/>
        <v>0</v>
      </c>
      <c r="T109" s="73">
        <f t="shared" si="25"/>
        <v>0</v>
      </c>
      <c r="U109" s="73">
        <f t="shared" si="25"/>
        <v>0</v>
      </c>
      <c r="V109" s="73">
        <f t="shared" si="25"/>
        <v>0</v>
      </c>
      <c r="W109" s="73">
        <f t="shared" si="25"/>
        <v>0</v>
      </c>
      <c r="X109" s="73">
        <f>COUNTA(X7:X106)-COUNTBLANK(X7:X106)-COUNTIF(X7:X106,"TRANSFERRED")</f>
        <v>0</v>
      </c>
      <c r="Y109" s="73">
        <f t="shared" ref="Y109:AA109" si="26">COUNTA(Y7:Y106)-COUNTBLANK(Y7:Y106)-COUNTIF(Y7:Y106,"TRANSFERRED")</f>
        <v>0</v>
      </c>
      <c r="Z109" s="73">
        <f t="shared" si="26"/>
        <v>0</v>
      </c>
      <c r="AA109" s="73">
        <f t="shared" si="26"/>
        <v>0</v>
      </c>
      <c r="AB109" s="14">
        <f t="shared" ref="AB109:AB114" si="27">SUM(P109:AA109)</f>
        <v>3</v>
      </c>
    </row>
    <row r="110" spans="1:28" s="87" customFormat="1" ht="17" customHeight="1" thickBot="1">
      <c r="A110" s="291"/>
      <c r="B110" s="293" t="s">
        <v>227</v>
      </c>
      <c r="C110" s="865" t="s">
        <v>142</v>
      </c>
      <c r="D110" s="865"/>
      <c r="E110" s="866"/>
      <c r="F110" s="81">
        <f>F108/F107*100</f>
        <v>100</v>
      </c>
      <c r="G110" s="297" t="str">
        <f>'statement of marks'!B111</f>
        <v>SIGN. HEAD MASTER</v>
      </c>
      <c r="H110" s="875"/>
      <c r="I110" s="876"/>
      <c r="J110" s="876"/>
      <c r="K110" s="876"/>
      <c r="L110" s="877"/>
      <c r="O110" s="80" t="s">
        <v>139</v>
      </c>
      <c r="P110" s="73">
        <f t="shared" ref="P110:AA110" si="28">COUNTIF(P7:P106,"PASSED")</f>
        <v>3</v>
      </c>
      <c r="Q110" s="73">
        <f t="shared" si="28"/>
        <v>0</v>
      </c>
      <c r="R110" s="73">
        <f t="shared" si="28"/>
        <v>0</v>
      </c>
      <c r="S110" s="73">
        <f t="shared" si="28"/>
        <v>0</v>
      </c>
      <c r="T110" s="73">
        <f t="shared" si="28"/>
        <v>0</v>
      </c>
      <c r="U110" s="73">
        <f t="shared" si="28"/>
        <v>0</v>
      </c>
      <c r="V110" s="73">
        <f t="shared" si="28"/>
        <v>0</v>
      </c>
      <c r="W110" s="73">
        <f t="shared" si="28"/>
        <v>0</v>
      </c>
      <c r="X110" s="73">
        <f t="shared" si="28"/>
        <v>0</v>
      </c>
      <c r="Y110" s="73">
        <f t="shared" si="28"/>
        <v>0</v>
      </c>
      <c r="Z110" s="73">
        <f t="shared" si="28"/>
        <v>0</v>
      </c>
      <c r="AA110" s="73">
        <f t="shared" si="28"/>
        <v>0</v>
      </c>
      <c r="AB110" s="14">
        <f t="shared" si="27"/>
        <v>3</v>
      </c>
    </row>
    <row r="111" spans="1:28" s="87" customFormat="1" ht="19" customHeight="1">
      <c r="A111" s="82"/>
      <c r="B111" s="82"/>
      <c r="C111" s="82"/>
      <c r="D111" s="82"/>
      <c r="E111" s="82"/>
      <c r="F111" s="82"/>
      <c r="G111" s="82"/>
      <c r="H111" s="82"/>
      <c r="I111" s="82"/>
      <c r="J111" s="82"/>
      <c r="K111" s="82"/>
      <c r="L111" s="82"/>
      <c r="O111" s="80" t="s">
        <v>140</v>
      </c>
      <c r="P111" s="73">
        <f>COUNTIF(P7:P106,"PROMOTED")</f>
        <v>0</v>
      </c>
      <c r="Q111" s="73">
        <f t="shared" ref="Q111:W111" si="29">COUNTIF(Q7:Q106,"PROMOTED")</f>
        <v>0</v>
      </c>
      <c r="R111" s="73">
        <f t="shared" si="29"/>
        <v>0</v>
      </c>
      <c r="S111" s="73">
        <f t="shared" si="29"/>
        <v>0</v>
      </c>
      <c r="T111" s="73">
        <f t="shared" si="29"/>
        <v>0</v>
      </c>
      <c r="U111" s="73">
        <f t="shared" si="29"/>
        <v>0</v>
      </c>
      <c r="V111" s="73">
        <f t="shared" si="29"/>
        <v>0</v>
      </c>
      <c r="W111" s="73">
        <f t="shared" si="29"/>
        <v>0</v>
      </c>
      <c r="X111" s="73">
        <f>COUNTIF(X7:X106,"PROMOTED")</f>
        <v>0</v>
      </c>
      <c r="Y111" s="73">
        <f t="shared" ref="Y111:AA111" si="30">COUNTIF(Y7:Y106,"PROMOTED")</f>
        <v>0</v>
      </c>
      <c r="Z111" s="73">
        <f t="shared" si="30"/>
        <v>0</v>
      </c>
      <c r="AA111" s="73">
        <f t="shared" si="30"/>
        <v>0</v>
      </c>
      <c r="AB111" s="14">
        <f t="shared" si="27"/>
        <v>0</v>
      </c>
    </row>
    <row r="112" spans="1:28" s="87" customFormat="1" ht="16" customHeight="1">
      <c r="A112" s="82"/>
      <c r="B112" s="82"/>
      <c r="C112" s="82"/>
      <c r="D112" s="82"/>
      <c r="E112" s="82"/>
      <c r="F112" s="82"/>
      <c r="G112" s="82"/>
      <c r="H112" s="82"/>
      <c r="I112" s="82"/>
      <c r="J112" s="82"/>
      <c r="K112" s="82"/>
      <c r="L112" s="82"/>
      <c r="O112" s="80" t="s">
        <v>195</v>
      </c>
      <c r="P112" s="73">
        <f>COUNTIF(P7:P106,"DROP")</f>
        <v>0</v>
      </c>
      <c r="Q112" s="73">
        <f t="shared" ref="Q112:AA112" si="31">COUNTIF(Q7:Q106,"DROP")</f>
        <v>0</v>
      </c>
      <c r="R112" s="73">
        <f t="shared" si="31"/>
        <v>0</v>
      </c>
      <c r="S112" s="73">
        <f t="shared" si="31"/>
        <v>0</v>
      </c>
      <c r="T112" s="73">
        <f t="shared" si="31"/>
        <v>0</v>
      </c>
      <c r="U112" s="73">
        <f t="shared" si="31"/>
        <v>0</v>
      </c>
      <c r="V112" s="73">
        <f t="shared" si="31"/>
        <v>0</v>
      </c>
      <c r="W112" s="73">
        <f t="shared" si="31"/>
        <v>0</v>
      </c>
      <c r="X112" s="73">
        <f t="shared" si="31"/>
        <v>0</v>
      </c>
      <c r="Y112" s="73">
        <f t="shared" si="31"/>
        <v>0</v>
      </c>
      <c r="Z112" s="73">
        <f t="shared" si="31"/>
        <v>0</v>
      </c>
      <c r="AA112" s="73">
        <f t="shared" si="31"/>
        <v>0</v>
      </c>
      <c r="AB112" s="14">
        <f t="shared" si="27"/>
        <v>0</v>
      </c>
    </row>
    <row r="113" spans="1:28" s="87" customFormat="1" ht="16" customHeight="1">
      <c r="A113" s="82"/>
      <c r="B113" s="82"/>
      <c r="C113" s="82"/>
      <c r="D113" s="82"/>
      <c r="E113" s="82"/>
      <c r="F113" s="82"/>
      <c r="G113" s="82"/>
      <c r="H113" s="82"/>
      <c r="I113" s="82"/>
      <c r="J113" s="82"/>
      <c r="K113" s="82"/>
      <c r="L113" s="82"/>
      <c r="O113" s="80" t="s">
        <v>299</v>
      </c>
      <c r="P113" s="73">
        <f>COUNTIF(P7:P106,"ABSENT")</f>
        <v>0</v>
      </c>
      <c r="Q113" s="73">
        <f t="shared" ref="Q113:AA113" si="32">COUNTIF(Q7:Q106,"ABSENT")</f>
        <v>0</v>
      </c>
      <c r="R113" s="73">
        <f t="shared" si="32"/>
        <v>0</v>
      </c>
      <c r="S113" s="73">
        <f t="shared" si="32"/>
        <v>0</v>
      </c>
      <c r="T113" s="73">
        <f t="shared" si="32"/>
        <v>0</v>
      </c>
      <c r="U113" s="73">
        <f t="shared" si="32"/>
        <v>0</v>
      </c>
      <c r="V113" s="73">
        <f t="shared" si="32"/>
        <v>0</v>
      </c>
      <c r="W113" s="73">
        <f t="shared" si="32"/>
        <v>0</v>
      </c>
      <c r="X113" s="73">
        <f t="shared" si="32"/>
        <v>0</v>
      </c>
      <c r="Y113" s="73">
        <f t="shared" si="32"/>
        <v>0</v>
      </c>
      <c r="Z113" s="73">
        <f t="shared" si="32"/>
        <v>0</v>
      </c>
      <c r="AA113" s="73">
        <f t="shared" si="32"/>
        <v>0</v>
      </c>
      <c r="AB113" s="14">
        <f t="shared" si="27"/>
        <v>0</v>
      </c>
    </row>
    <row r="114" spans="1:28" s="87" customFormat="1" ht="14" customHeight="1">
      <c r="A114" s="82"/>
      <c r="B114" s="82"/>
      <c r="C114" s="82"/>
      <c r="D114" s="82"/>
      <c r="E114" s="82"/>
      <c r="F114" s="82"/>
      <c r="G114" s="82"/>
      <c r="H114" s="82"/>
      <c r="I114" s="82"/>
      <c r="J114" s="82"/>
      <c r="K114" s="82"/>
      <c r="L114" s="82"/>
      <c r="O114" s="83" t="s">
        <v>141</v>
      </c>
      <c r="P114" s="84">
        <f t="shared" ref="P114:AA114" si="33">COUNTIF(P7:P106,"TRANSFERRED")</f>
        <v>0</v>
      </c>
      <c r="Q114" s="84">
        <f t="shared" si="33"/>
        <v>0</v>
      </c>
      <c r="R114" s="84">
        <f t="shared" si="33"/>
        <v>0</v>
      </c>
      <c r="S114" s="84">
        <f t="shared" si="33"/>
        <v>0</v>
      </c>
      <c r="T114" s="84">
        <f t="shared" si="33"/>
        <v>0</v>
      </c>
      <c r="U114" s="84">
        <f t="shared" si="33"/>
        <v>0</v>
      </c>
      <c r="V114" s="84">
        <f t="shared" si="33"/>
        <v>0</v>
      </c>
      <c r="W114" s="84">
        <f t="shared" si="33"/>
        <v>0</v>
      </c>
      <c r="X114" s="84">
        <f t="shared" si="33"/>
        <v>0</v>
      </c>
      <c r="Y114" s="84">
        <f t="shared" si="33"/>
        <v>0</v>
      </c>
      <c r="Z114" s="84">
        <f t="shared" si="33"/>
        <v>0</v>
      </c>
      <c r="AA114" s="84">
        <f t="shared" si="33"/>
        <v>0</v>
      </c>
      <c r="AB114" s="14">
        <f t="shared" si="27"/>
        <v>0</v>
      </c>
    </row>
    <row r="115" spans="1:28" s="87" customFormat="1" ht="13" thickBot="1">
      <c r="H115" s="298"/>
      <c r="I115" s="298"/>
      <c r="O115" s="85" t="s">
        <v>142</v>
      </c>
      <c r="P115" s="163">
        <f t="shared" ref="P115:AB115" si="34">IF(P109=0,"",P110/P109*100)</f>
        <v>100</v>
      </c>
      <c r="Q115" s="163" t="str">
        <f t="shared" si="34"/>
        <v/>
      </c>
      <c r="R115" s="163" t="str">
        <f t="shared" si="34"/>
        <v/>
      </c>
      <c r="S115" s="163" t="str">
        <f t="shared" si="34"/>
        <v/>
      </c>
      <c r="T115" s="163" t="str">
        <f t="shared" si="34"/>
        <v/>
      </c>
      <c r="U115" s="163" t="str">
        <f t="shared" si="34"/>
        <v/>
      </c>
      <c r="V115" s="163" t="str">
        <f t="shared" si="34"/>
        <v/>
      </c>
      <c r="W115" s="163" t="str">
        <f t="shared" si="34"/>
        <v/>
      </c>
      <c r="X115" s="163" t="str">
        <f t="shared" si="34"/>
        <v/>
      </c>
      <c r="Y115" s="163" t="str">
        <f t="shared" si="34"/>
        <v/>
      </c>
      <c r="Z115" s="163" t="str">
        <f t="shared" si="34"/>
        <v/>
      </c>
      <c r="AA115" s="163" t="str">
        <f t="shared" si="34"/>
        <v/>
      </c>
      <c r="AB115" s="164">
        <f t="shared" si="34"/>
        <v>100</v>
      </c>
    </row>
    <row r="116" spans="1:28" s="87" customFormat="1" ht="12">
      <c r="H116" s="298"/>
      <c r="I116" s="298"/>
    </row>
    <row r="117" spans="1:28" s="87" customFormat="1" ht="12">
      <c r="H117" s="298"/>
      <c r="I117" s="298"/>
    </row>
    <row r="118" spans="1:28" s="87" customFormat="1" ht="12">
      <c r="H118" s="298"/>
      <c r="I118" s="298"/>
    </row>
    <row r="119" spans="1:28" s="87" customFormat="1" ht="12">
      <c r="H119" s="298"/>
      <c r="I119" s="298"/>
    </row>
    <row r="120" spans="1:28" s="87" customFormat="1" ht="12">
      <c r="H120" s="298"/>
      <c r="I120" s="298"/>
    </row>
    <row r="121" spans="1:28" s="87" customFormat="1" ht="12">
      <c r="H121" s="298"/>
      <c r="I121" s="298"/>
    </row>
  </sheetData>
  <sheetProtection algorithmName="SHA-512" hashValue="H8BwA0Kon7whVJ1zBUt2SyEXlZSUKs2ugi72g4P5zA99JSXIM7j+gFIpZBF6j9VN6bk6/bEBXXLZVOjtmSQqIQ==" saltValue="/4RW2tyrlI8XGSVZIb6puw==" spinCount="100000" sheet="1" objects="1" scenarios="1" formatCells="0" formatColumns="0" formatRows="0" autoFilter="0"/>
  <protectedRanges>
    <protectedRange password="EA02" sqref="L111:L112 G111:G112 A1:K1 M2:N112 I3 O115 C111:D112 F107:F112 G107:L110 F3:H106 K3:L106 P111:AA111 A3:B112 E3:E112 C3:D106 C107:C110 AC2:IO65531 A113:N65531 O116:AB65531 I4:J106" name="sc st obc"/>
    <protectedRange password="EA02" sqref="U108:W108 U107:V107 O7:AB106 Q107:T108 P107:P110 X107:AB108 Q109:AA110 O114:AB114 O107:O113 AB109:AB113" name="caste wise result"/>
  </protectedRanges>
  <autoFilter ref="B7:B110" xr:uid="{00000000-0009-0000-0000-000005000000}"/>
  <mergeCells count="29">
    <mergeCell ref="C110:E110"/>
    <mergeCell ref="F4:F6"/>
    <mergeCell ref="K3:K6"/>
    <mergeCell ref="A3:C3"/>
    <mergeCell ref="A4:A6"/>
    <mergeCell ref="B4:B6"/>
    <mergeCell ref="C4:C6"/>
    <mergeCell ref="E4:E6"/>
    <mergeCell ref="H107:L107"/>
    <mergeCell ref="H108:L108"/>
    <mergeCell ref="H109:L109"/>
    <mergeCell ref="H110:L110"/>
    <mergeCell ref="I3:J3"/>
    <mergeCell ref="G4:G6"/>
    <mergeCell ref="C107:E107"/>
    <mergeCell ref="C108:E108"/>
    <mergeCell ref="C109:E109"/>
    <mergeCell ref="O2:AB2"/>
    <mergeCell ref="AA107:AB107"/>
    <mergeCell ref="O107:T107"/>
    <mergeCell ref="U107:Y107"/>
    <mergeCell ref="A1:G1"/>
    <mergeCell ref="D4:D6"/>
    <mergeCell ref="I4:I6"/>
    <mergeCell ref="O1:AB1"/>
    <mergeCell ref="L3:L6"/>
    <mergeCell ref="H1:L1"/>
    <mergeCell ref="H4:H6"/>
    <mergeCell ref="J4:J6"/>
  </mergeCells>
  <phoneticPr fontId="2" type="noConversion"/>
  <conditionalFormatting sqref="A3:G3 A4 U107 B4:D6 E4:J4 B7:I106 Z107:AA107 O2:AB6 AB7:AB106 O115 O7:O107 K3:L3 K7:L106 A7:A111 F107:G110 C107:C110 O114:AB114 O108:AB111">
    <cfRule type="cellIs" dxfId="28" priority="62" operator="equal">
      <formula>0</formula>
    </cfRule>
  </conditionalFormatting>
  <conditionalFormatting sqref="C115:D1048576 C3:D106">
    <cfRule type="containsText" dxfId="27" priority="57" stopIfTrue="1" operator="containsText" text="nso">
      <formula>NOT(ISERROR(SEARCH("nso",C3)))</formula>
    </cfRule>
  </conditionalFormatting>
  <conditionalFormatting sqref="AB7:AB106">
    <cfRule type="cellIs" dxfId="26" priority="38" operator="equal">
      <formula>0</formula>
    </cfRule>
  </conditionalFormatting>
  <conditionalFormatting sqref="P7:AB106">
    <cfRule type="containsText" dxfId="25" priority="23" operator="containsText" text="mRrh.kZ">
      <formula>NOT(ISERROR(SEARCH("mRrh.kZ",P7)))</formula>
    </cfRule>
    <cfRule type="containsText" dxfId="24" priority="24" operator="containsText" text="d{kksUur">
      <formula>NOT(ISERROR(SEARCH("d{kksUur",P7)))</formula>
    </cfRule>
  </conditionalFormatting>
  <conditionalFormatting sqref="J8:J106">
    <cfRule type="containsText" dxfId="23" priority="11" operator="containsText" text="PROMOTED">
      <formula>NOT(ISERROR(SEARCH("PROMOTED",J8)))</formula>
    </cfRule>
    <cfRule type="containsText" dxfId="22" priority="12" operator="containsText" text="PASSED">
      <formula>NOT(ISERROR(SEARCH("PASSED",J8)))</formula>
    </cfRule>
  </conditionalFormatting>
  <conditionalFormatting sqref="J8:J106">
    <cfRule type="containsText" dxfId="21" priority="10" operator="containsText" text="FAILED">
      <formula>NOT(ISERROR(SEARCH("FAILED",J8)))</formula>
    </cfRule>
  </conditionalFormatting>
  <conditionalFormatting sqref="O112">
    <cfRule type="cellIs" dxfId="20" priority="8" operator="equal">
      <formula>0</formula>
    </cfRule>
  </conditionalFormatting>
  <conditionalFormatting sqref="O113">
    <cfRule type="cellIs" dxfId="19" priority="7" operator="equal">
      <formula>0</formula>
    </cfRule>
  </conditionalFormatting>
  <conditionalFormatting sqref="P112:AA113">
    <cfRule type="cellIs" dxfId="18" priority="6" operator="equal">
      <formula>0</formula>
    </cfRule>
  </conditionalFormatting>
  <conditionalFormatting sqref="AB112">
    <cfRule type="cellIs" dxfId="17" priority="5" operator="equal">
      <formula>0</formula>
    </cfRule>
  </conditionalFormatting>
  <conditionalFormatting sqref="AB113">
    <cfRule type="cellIs" dxfId="16" priority="4" operator="equal">
      <formula>0</formula>
    </cfRule>
  </conditionalFormatting>
  <conditionalFormatting sqref="J7">
    <cfRule type="containsText" dxfId="15" priority="2" operator="containsText" text="PROMOTED">
      <formula>NOT(ISERROR(SEARCH("PROMOTED",J7)))</formula>
    </cfRule>
    <cfRule type="containsText" dxfId="14" priority="3" operator="containsText" text="PASSED">
      <formula>NOT(ISERROR(SEARCH("PASSED",J7)))</formula>
    </cfRule>
  </conditionalFormatting>
  <conditionalFormatting sqref="J7">
    <cfRule type="containsText" dxfId="13" priority="1" operator="containsText" text="FAILED">
      <formula>NOT(ISERROR(SEARCH("FAILED",J7)))</formula>
    </cfRule>
  </conditionalFormatting>
  <hyperlinks>
    <hyperlink ref="O2:AB2" location="'result aggregate'!V106:AH111" display="tkfrokj ifj.kke" xr:uid="{00000000-0004-0000-0500-000000000000}"/>
  </hyperlinks>
  <pageMargins left="0.5" right="0.5" top="0.5" bottom="0.5" header="0.3" footer="0.3"/>
  <pageSetup paperSize="9" orientation="landscape"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H114"/>
  <sheetViews>
    <sheetView zoomScale="150" zoomScaleNormal="150" zoomScalePageLayoutView="150" workbookViewId="0">
      <pane xSplit="9" ySplit="6" topLeftCell="K7" activePane="bottomRight" state="frozen"/>
      <selection pane="topRight" activeCell="J1" sqref="J1"/>
      <selection pane="bottomLeft" activeCell="A7" sqref="A7"/>
      <selection pane="bottomRight" activeCell="N15" sqref="N15"/>
    </sheetView>
  </sheetViews>
  <sheetFormatPr baseColWidth="10" defaultRowHeight="13"/>
  <cols>
    <col min="1" max="1" width="3.6640625" customWidth="1"/>
    <col min="2" max="2" width="4" customWidth="1"/>
    <col min="3" max="4" width="3.6640625" customWidth="1"/>
    <col min="5" max="5" width="6.1640625" customWidth="1"/>
    <col min="6" max="6" width="4.5" customWidth="1"/>
    <col min="7" max="7" width="7.6640625" customWidth="1"/>
    <col min="8" max="8" width="30.6640625" hidden="1" customWidth="1"/>
    <col min="9" max="9" width="18.5" customWidth="1"/>
    <col min="10" max="11" width="23" customWidth="1"/>
    <col min="12" max="18" width="3.6640625" customWidth="1"/>
    <col min="19" max="19" width="4.1640625" customWidth="1"/>
    <col min="20" max="20" width="3.6640625" customWidth="1"/>
    <col min="21" max="22" width="4.33203125" customWidth="1"/>
    <col min="23" max="34" width="3.6640625" customWidth="1"/>
  </cols>
  <sheetData>
    <row r="1" spans="1:34" ht="16">
      <c r="A1" s="879" t="str">
        <f>IF('statement of marks'!A1="","",'statement of marks'!A1)</f>
        <v>GOVT. HR. SEC. SCHOOL, MARJEEVI, NIMBAHERA</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1"/>
    </row>
    <row r="2" spans="1:34" ht="16" hidden="1">
      <c r="A2" s="105" t="str">
        <f>IF('statement of marks'!A2="","",'statement of marks'!A2)</f>
        <v/>
      </c>
      <c r="B2" s="106" t="str">
        <f>IF('statement of marks'!B2="","",'statement of marks'!B2)</f>
        <v/>
      </c>
      <c r="C2" s="106" t="str">
        <f>IF('statement of marks'!C2="","",'statement of marks'!C2)</f>
        <v/>
      </c>
      <c r="D2" s="106" t="str">
        <f>IF('statement of marks'!D2="","",'statement of marks'!D2)</f>
        <v/>
      </c>
      <c r="E2" s="106"/>
      <c r="F2" s="106" t="str">
        <f>IF('statement of marks'!F2="","",'statement of marks'!F2)</f>
        <v/>
      </c>
      <c r="G2" s="106" t="str">
        <f>IF('statement of marks'!G2="","",'statement of marks'!G2)</f>
        <v/>
      </c>
      <c r="H2" s="106" t="str">
        <f>IF('statement of marks'!H2="","",'statement of marks'!H2)</f>
        <v/>
      </c>
      <c r="I2" s="106" t="str">
        <f>IF('statement of marks'!I2="","",'statement of marks'!I2)</f>
        <v/>
      </c>
      <c r="J2" s="106" t="str">
        <f>IF('statement of marks'!J2="","",'statement of marks'!J2)</f>
        <v/>
      </c>
      <c r="K2" s="106"/>
      <c r="L2" s="106" t="str">
        <f>IF('statement of marks'!K2="","",'statement of marks'!K2)</f>
        <v/>
      </c>
      <c r="M2" s="106" t="str">
        <f>IF('statement of marks'!Y2="","",'statement of marks'!Y2)</f>
        <v/>
      </c>
      <c r="N2" s="106" t="str">
        <f>IF('statement of marks'!AI2="","",'statement of marks'!AI2)</f>
        <v/>
      </c>
      <c r="O2" s="106" t="str">
        <f>IF('statement of marks'!AW2="","",'statement of marks'!AW2)</f>
        <v/>
      </c>
      <c r="P2" s="389"/>
      <c r="AH2" s="390"/>
    </row>
    <row r="3" spans="1:34" s="331" customFormat="1" ht="27" customHeight="1">
      <c r="A3" s="896"/>
      <c r="B3" s="883" t="s">
        <v>314</v>
      </c>
      <c r="C3" s="362">
        <f>IF('statement of marks'!C3="","",'statement of marks'!C3)</f>
        <v>6</v>
      </c>
      <c r="D3" s="882" t="str">
        <f>IF('statement of marks'!D3="","",'statement of marks'!D3)</f>
        <v>SECTION</v>
      </c>
      <c r="E3" s="883"/>
      <c r="F3" s="363" t="str">
        <f>IF('statement of marks'!F3="","",'statement of marks'!F3)</f>
        <v>A</v>
      </c>
      <c r="G3" s="364" t="str">
        <f>IF('statement of marks'!G3="","",'statement of marks'!G3)</f>
        <v>6 A</v>
      </c>
      <c r="H3" s="65" t="str">
        <f>IF('statement of marks'!H3="","",'statement of marks'!H3)</f>
        <v>2022-23</v>
      </c>
      <c r="I3" s="365" t="str">
        <f>IF('statement of marks'!I3="","",'statement of marks'!I3)</f>
        <v>SCHOOL DISE CODE</v>
      </c>
      <c r="J3" s="366" t="str">
        <f>IF('statement of marks'!J3="","",'statement of marks'!J3)</f>
        <v>08291009401</v>
      </c>
      <c r="K3" s="366"/>
      <c r="L3" s="884" t="str">
        <f>'statement of marks'!L3</f>
        <v>HINDI</v>
      </c>
      <c r="M3" s="884" t="s">
        <v>314</v>
      </c>
      <c r="N3" s="884" t="str">
        <f>'statement of marks'!AJ3</f>
        <v>ENGLISH</v>
      </c>
      <c r="O3" s="884" t="s">
        <v>314</v>
      </c>
      <c r="P3" s="889" t="str">
        <f>'statement of marks'!BH4</f>
        <v>SUBJECT CODE</v>
      </c>
      <c r="Q3" s="703" t="str">
        <f>'statement of marks'!BH3</f>
        <v>SANSKRIT</v>
      </c>
      <c r="R3" s="703" t="s">
        <v>314</v>
      </c>
      <c r="S3" s="884" t="str">
        <f>'statement of marks'!CE3</f>
        <v>MATHEMATICS</v>
      </c>
      <c r="T3" s="884" t="s">
        <v>314</v>
      </c>
      <c r="U3" s="884" t="str">
        <f>'statement of marks'!DC3</f>
        <v>SCIENCE</v>
      </c>
      <c r="V3" s="884" t="s">
        <v>314</v>
      </c>
      <c r="W3" s="689" t="str">
        <f>'statement of marks'!DY3</f>
        <v>SOCIAL STUDIES</v>
      </c>
      <c r="X3" s="689" t="s">
        <v>314</v>
      </c>
      <c r="Y3" s="894" t="s">
        <v>26</v>
      </c>
      <c r="Z3" s="892" t="str">
        <f>'statement of marks'!EU3</f>
        <v>WORK EXPERIENCE</v>
      </c>
      <c r="AA3" s="893"/>
      <c r="AB3" s="893"/>
      <c r="AC3" s="885" t="str">
        <f>'statement of marks'!FE3</f>
        <v>ART EDUCATION</v>
      </c>
      <c r="AD3" s="886"/>
      <c r="AE3" s="886"/>
      <c r="AF3" s="885" t="str">
        <f>'statement of marks'!FO3</f>
        <v>PHYSICIAL EDUCATION</v>
      </c>
      <c r="AG3" s="886"/>
      <c r="AH3" s="887"/>
    </row>
    <row r="4" spans="1:34" ht="12" customHeight="1">
      <c r="A4" s="704" t="str">
        <f>IF('statement of marks'!A4="","",'statement of marks'!A4)</f>
        <v>S.NO.</v>
      </c>
      <c r="B4" s="635" t="str">
        <f>IF('statement of marks'!B4="","",'statement of marks'!B4)</f>
        <v>CATEGORY</v>
      </c>
      <c r="C4" s="635" t="str">
        <f>IF('statement of marks'!C4="","",'statement of marks'!C4)</f>
        <v>GENDER</v>
      </c>
      <c r="D4" s="635" t="str">
        <f>IF('statement of marks'!D4="","",'statement of marks'!D4)</f>
        <v>R. NO. LOCAL</v>
      </c>
      <c r="E4" s="635" t="str">
        <f>IF('statement of marks'!E4="","",'statement of marks'!E4)</f>
        <v>R. NO.  BOARD</v>
      </c>
      <c r="F4" s="705" t="str">
        <f>IF('statement of marks'!F4="","",'statement of marks'!F4)</f>
        <v>S.R. NO.</v>
      </c>
      <c r="G4" s="706" t="str">
        <f>IF('statement of marks'!G4="","",'statement of marks'!G4)</f>
        <v>DATE OF BIRTH IN FIGURES</v>
      </c>
      <c r="H4" s="703" t="str">
        <f>IF('statement of marks'!H4="","",'statement of marks'!H4)</f>
        <v>DATE OF BIRTH IN WORDS</v>
      </c>
      <c r="I4" s="706" t="str">
        <f>IF('statement of marks'!I4="","",'statement of marks'!I4)</f>
        <v>NAME OF THE STUDENT</v>
      </c>
      <c r="J4" s="387" t="str">
        <f>IF('statement of marks'!J4="","",'statement of marks'!J4)</f>
        <v>FATHER'S NAME</v>
      </c>
      <c r="K4" s="387" t="str">
        <f>IF('statement of marks'!K4="","",'statement of marks'!K4)</f>
        <v>MOTHER'S NAME</v>
      </c>
      <c r="L4" s="692" t="str">
        <f>IF('statement of marks'!Z4="","",'statement of marks'!Z4)</f>
        <v>TOTAL UPTO HALF YEARLY EXAM.</v>
      </c>
      <c r="M4" s="692" t="s">
        <v>307</v>
      </c>
      <c r="N4" s="692" t="str">
        <f>IF('statement of marks'!AX4="","",'statement of marks'!AX4)</f>
        <v>TOTAL UPTO HALF YEARLY EXAM.</v>
      </c>
      <c r="O4" s="692" t="s">
        <v>307</v>
      </c>
      <c r="P4" s="890"/>
      <c r="Q4" s="692" t="str">
        <f>IF('statement of marks'!BV4="","",'statement of marks'!BV4)</f>
        <v>TOTAL UPTO HALF YEARLY EXAM.</v>
      </c>
      <c r="R4" s="692" t="s">
        <v>307</v>
      </c>
      <c r="S4" s="692" t="str">
        <f>IF('statement of marks'!CS4="","",'statement of marks'!CS4)</f>
        <v>TOTAL UPTO HALF YEARLY EXAM.</v>
      </c>
      <c r="T4" s="692" t="s">
        <v>307</v>
      </c>
      <c r="U4" s="692" t="str">
        <f>IF('statement of marks'!DP4="","",'statement of marks'!DP4)</f>
        <v>TOTAL UPTO HALF YEARLY EXAM.</v>
      </c>
      <c r="V4" s="692" t="s">
        <v>307</v>
      </c>
      <c r="W4" s="692" t="str">
        <f>IF('statement of marks'!EL4="","",'statement of marks'!EL4)</f>
        <v>TOTAL UPTO HALF YEARLY EXAM.</v>
      </c>
      <c r="X4" s="692" t="s">
        <v>307</v>
      </c>
      <c r="Y4" s="894"/>
      <c r="Z4" s="692" t="str">
        <f>IF('statement of marks'!EZ4="","",'statement of marks'!EZ4)</f>
        <v>SUBJECT TOTAL OBTAINED</v>
      </c>
      <c r="AA4" s="692" t="str">
        <f>IF('statement of marks'!FA4="","",'statement of marks'!FA4)</f>
        <v>PERCENTGE OBTAINED</v>
      </c>
      <c r="AB4" s="692" t="str">
        <f>IF('statement of marks'!FB4="","",'statement of marks'!FB4)</f>
        <v>GRADE OBTAINED</v>
      </c>
      <c r="AC4" s="692" t="str">
        <f>IF('statement of marks'!FJ4="","",'statement of marks'!FJ4)</f>
        <v>SUBJECT TOTAL OBTAINED</v>
      </c>
      <c r="AD4" s="692" t="str">
        <f>IF('statement of marks'!FK4="","",'statement of marks'!FK4)</f>
        <v>PERCENTGE OBTAINED</v>
      </c>
      <c r="AE4" s="692" t="str">
        <f>IF('statement of marks'!FL4="","",'statement of marks'!FL4)</f>
        <v>GRADE OBTAINED</v>
      </c>
      <c r="AF4" s="692" t="str">
        <f>IF('statement of marks'!FT4="","",'statement of marks'!FT4)</f>
        <v>SUBJECT TOTAL OBTAINED</v>
      </c>
      <c r="AG4" s="692" t="str">
        <f>IF('statement of marks'!FU4="","",'statement of marks'!FU4)</f>
        <v>PERCENTGE OBTAINED</v>
      </c>
      <c r="AH4" s="888" t="str">
        <f>IF('statement of marks'!FV4="","",'statement of marks'!FV4)</f>
        <v>GRADE OBTAINED</v>
      </c>
    </row>
    <row r="5" spans="1:34" ht="76" customHeight="1">
      <c r="A5" s="704" t="s">
        <v>314</v>
      </c>
      <c r="B5" s="635" t="s">
        <v>314</v>
      </c>
      <c r="C5" s="635" t="s">
        <v>314</v>
      </c>
      <c r="D5" s="635" t="s">
        <v>314</v>
      </c>
      <c r="E5" s="635" t="s">
        <v>314</v>
      </c>
      <c r="F5" s="705" t="s">
        <v>314</v>
      </c>
      <c r="G5" s="707" t="s">
        <v>314</v>
      </c>
      <c r="H5" s="703" t="s">
        <v>314</v>
      </c>
      <c r="I5" s="707"/>
      <c r="J5" s="387" t="str">
        <f>IF('statement of marks'!J5="","",'statement of marks'!J5)</f>
        <v/>
      </c>
      <c r="K5" s="387" t="str">
        <f>IF('statement of marks'!K5="","",'statement of marks'!K5)</f>
        <v/>
      </c>
      <c r="L5" s="692" t="s">
        <v>314</v>
      </c>
      <c r="M5" s="692"/>
      <c r="N5" s="692" t="s">
        <v>315</v>
      </c>
      <c r="O5" s="692"/>
      <c r="P5" s="891"/>
      <c r="Q5" s="692" t="s">
        <v>314</v>
      </c>
      <c r="R5" s="692"/>
      <c r="S5" s="692" t="s">
        <v>314</v>
      </c>
      <c r="T5" s="692"/>
      <c r="U5" s="692" t="s">
        <v>314</v>
      </c>
      <c r="V5" s="692"/>
      <c r="W5" s="692" t="s">
        <v>315</v>
      </c>
      <c r="X5" s="692"/>
      <c r="Y5" s="895"/>
      <c r="Z5" s="692" t="s">
        <v>316</v>
      </c>
      <c r="AA5" s="692" t="s">
        <v>315</v>
      </c>
      <c r="AB5" s="692" t="s">
        <v>317</v>
      </c>
      <c r="AC5" s="692" t="s">
        <v>316</v>
      </c>
      <c r="AD5" s="692" t="s">
        <v>315</v>
      </c>
      <c r="AE5" s="692" t="s">
        <v>317</v>
      </c>
      <c r="AF5" s="692" t="s">
        <v>314</v>
      </c>
      <c r="AG5" s="692" t="s">
        <v>316</v>
      </c>
      <c r="AH5" s="888" t="s">
        <v>315</v>
      </c>
    </row>
    <row r="6" spans="1:34" ht="13" customHeight="1">
      <c r="A6" s="132" t="str">
        <f>IF('statement of marks'!A6="","",'statement of marks'!A6)</f>
        <v/>
      </c>
      <c r="B6" s="899" t="str">
        <f>IF('statement of marks'!B6="","",'statement of marks'!B6)</f>
        <v>CICK HERE TO VIEW THE RESULT AT A GLANCE</v>
      </c>
      <c r="C6" s="899" t="s">
        <v>314</v>
      </c>
      <c r="D6" s="899" t="s">
        <v>314</v>
      </c>
      <c r="E6" s="899"/>
      <c r="F6" s="899" t="s">
        <v>314</v>
      </c>
      <c r="G6" s="899" t="s">
        <v>314</v>
      </c>
      <c r="H6" s="899" t="s">
        <v>314</v>
      </c>
      <c r="I6" s="899" t="s">
        <v>314</v>
      </c>
      <c r="J6" s="133" t="str">
        <f>IF('statement of marks'!J6="","",'statement of marks'!J6)</f>
        <v/>
      </c>
      <c r="K6" s="133" t="str">
        <f>IF('statement of marks'!K6="","",'statement of marks'!K6)</f>
        <v/>
      </c>
      <c r="L6" s="360">
        <f>IF('statement of marks'!Z6="","",'statement of marks'!Z6)</f>
        <v>100</v>
      </c>
      <c r="M6" s="137">
        <f t="shared" ref="M6:M37" si="0">IF(L6="","",ROUNDUP(L6*15%,0))</f>
        <v>15</v>
      </c>
      <c r="N6" s="360">
        <f>IF('statement of marks'!AX6="","",'statement of marks'!AX6)</f>
        <v>100</v>
      </c>
      <c r="O6" s="137">
        <f t="shared" ref="O6:O37" si="1">IF(N6="","",ROUNDUP(N6*15%,0))</f>
        <v>15</v>
      </c>
      <c r="P6" s="137"/>
      <c r="Q6" s="360">
        <f>IF('statement of marks'!BV6="","",'statement of marks'!BV6)</f>
        <v>100</v>
      </c>
      <c r="R6" s="137">
        <f t="shared" ref="R6:R37" si="2">IF(Q6="","",ROUNDUP(Q6*15%,0))</f>
        <v>15</v>
      </c>
      <c r="S6" s="360">
        <f>IF('statement of marks'!CS6="","",'statement of marks'!CS6)</f>
        <v>100</v>
      </c>
      <c r="T6" s="137">
        <f t="shared" ref="T6:T37" si="3">IF(S6="","",ROUNDUP(S6*15%,0))</f>
        <v>15</v>
      </c>
      <c r="U6" s="360">
        <f>IF('statement of marks'!DP6="","",'statement of marks'!DP6)</f>
        <v>100</v>
      </c>
      <c r="V6" s="137">
        <f t="shared" ref="V6:V37" si="4">IF(U6="","",ROUNDUP(U6*15%,0))</f>
        <v>15</v>
      </c>
      <c r="W6" s="360">
        <f>IF('statement of marks'!EL6="","",'statement of marks'!EL6)</f>
        <v>100</v>
      </c>
      <c r="X6" s="137">
        <f t="shared" ref="X6:X37" si="5">IF(W6="","",ROUNDUP(W6*15%,0))</f>
        <v>15</v>
      </c>
      <c r="Y6" s="134">
        <f>SUM(M6,O6,R6,T6,V6,X6)</f>
        <v>90</v>
      </c>
      <c r="Z6" s="360">
        <f>IF('statement of marks'!EZ6="","",'statement of marks'!EZ6)</f>
        <v>100</v>
      </c>
      <c r="AA6" s="137" t="str">
        <f>IF('statement of marks'!FA6="","",'statement of marks'!FA6)</f>
        <v/>
      </c>
      <c r="AB6" s="360" t="str">
        <f>IF('statement of marks'!FB6="","",'statement of marks'!FB6)</f>
        <v/>
      </c>
      <c r="AC6" s="137">
        <f>IF('statement of marks'!FJ6="","",'statement of marks'!FJ6)</f>
        <v>100</v>
      </c>
      <c r="AD6" s="137" t="str">
        <f>IF('statement of marks'!FK6="","",'statement of marks'!FK6)</f>
        <v/>
      </c>
      <c r="AE6" s="137" t="str">
        <f>IF('statement of marks'!FL6="","",'statement of marks'!FL6)</f>
        <v/>
      </c>
      <c r="AF6" s="360">
        <f>IF('statement of marks'!FT6="","",'statement of marks'!FT6)</f>
        <v>100</v>
      </c>
      <c r="AG6" s="360" t="str">
        <f>IF('statement of marks'!FU6="","",'statement of marks'!FU6)</f>
        <v/>
      </c>
      <c r="AH6" s="391" t="str">
        <f>IF('statement of marks'!FV6="","",'statement of marks'!FV6)</f>
        <v/>
      </c>
    </row>
    <row r="7" spans="1:34" ht="12" customHeight="1">
      <c r="A7" s="147">
        <f>IF('statement of marks'!A7="","",'statement of marks'!A7)</f>
        <v>1</v>
      </c>
      <c r="B7" s="66" t="str">
        <f>IF('statement of marks'!B7="","",'statement of marks'!B7)</f>
        <v>SC</v>
      </c>
      <c r="C7" s="66" t="str">
        <f>IF('statement of marks'!C7="","",'statement of marks'!C7)</f>
        <v>B</v>
      </c>
      <c r="D7" s="97">
        <f>IF('statement of marks'!D7="","",'statement of marks'!D7)</f>
        <v>801</v>
      </c>
      <c r="E7" s="97" t="str">
        <f>IF('statement of marks'!E7="","",'statement of marks'!E7)</f>
        <v/>
      </c>
      <c r="F7" s="66">
        <f>IF('statement of marks'!F7="","",'statement of marks'!F7)</f>
        <v>2491</v>
      </c>
      <c r="G7" s="361">
        <f>IF('statement of marks'!G7="","",'statement of marks'!G7)</f>
        <v>37466</v>
      </c>
      <c r="H7" s="75" t="str">
        <f>IF('statement of marks'!H7="","",'statement of marks'!H7)</f>
        <v>Twenty Nine July Two Thousand Two</v>
      </c>
      <c r="I7" s="75" t="str">
        <f>IF('statement of marks'!I7="","",'statement of marks'!I7)</f>
        <v>A1</v>
      </c>
      <c r="J7" s="75" t="str">
        <f>IF('statement of marks'!J7="","",'statement of marks'!J7)</f>
        <v>B1</v>
      </c>
      <c r="K7" s="75" t="str">
        <f>IF('statement of marks'!K7="","",'statement of marks'!K7)</f>
        <v>C1</v>
      </c>
      <c r="L7" s="367">
        <f>IF('statement of marks'!Z7="","",'statement of marks'!Z7)</f>
        <v>100</v>
      </c>
      <c r="M7" s="66">
        <f t="shared" si="0"/>
        <v>15</v>
      </c>
      <c r="N7" s="367">
        <f>IF('statement of marks'!AX7="","",'statement of marks'!AX7)</f>
        <v>100</v>
      </c>
      <c r="O7" s="66">
        <f t="shared" si="1"/>
        <v>15</v>
      </c>
      <c r="P7" s="388" t="str">
        <f>'statement of marks'!BH7</f>
        <v>s</v>
      </c>
      <c r="Q7" s="367">
        <f>IF('statement of marks'!BV7="","",'statement of marks'!BV7)</f>
        <v>100</v>
      </c>
      <c r="R7" s="66">
        <f t="shared" si="2"/>
        <v>15</v>
      </c>
      <c r="S7" s="367">
        <f>IF('statement of marks'!CS7="","",'statement of marks'!CS7)</f>
        <v>100</v>
      </c>
      <c r="T7" s="66">
        <f t="shared" si="3"/>
        <v>15</v>
      </c>
      <c r="U7" s="367">
        <f>IF('statement of marks'!DP7="","",'statement of marks'!DP7)</f>
        <v>100</v>
      </c>
      <c r="V7" s="66">
        <f t="shared" si="4"/>
        <v>15</v>
      </c>
      <c r="W7" s="367">
        <f>IF('statement of marks'!EL7="","",'statement of marks'!EL7)</f>
        <v>100</v>
      </c>
      <c r="X7" s="66">
        <f t="shared" si="5"/>
        <v>15</v>
      </c>
      <c r="Y7" s="97">
        <f>SUM(M7,O7,R7,T7,V7,X7)</f>
        <v>90</v>
      </c>
      <c r="Z7" s="367">
        <f>IF('statement of marks'!EZ7="","",'statement of marks'!EZ7)</f>
        <v>100</v>
      </c>
      <c r="AA7" s="66">
        <f>IF('statement of marks'!FA7="","",'statement of marks'!FA7)</f>
        <v>100</v>
      </c>
      <c r="AB7" s="367" t="str">
        <f>IF('statement of marks'!FB7="","",'statement of marks'!FB7)</f>
        <v>A</v>
      </c>
      <c r="AC7" s="66">
        <f>IF('statement of marks'!FJ7="","",'statement of marks'!FJ7)</f>
        <v>100</v>
      </c>
      <c r="AD7" s="66">
        <f>IF('statement of marks'!FK7="","",'statement of marks'!FK7)</f>
        <v>100</v>
      </c>
      <c r="AE7" s="66" t="str">
        <f>IF('statement of marks'!FL7="","",'statement of marks'!FL7)</f>
        <v>A</v>
      </c>
      <c r="AF7" s="367">
        <f>IF('statement of marks'!FT7="","",'statement of marks'!FT7)</f>
        <v>100</v>
      </c>
      <c r="AG7" s="367">
        <f>IF('statement of marks'!FU7="","",'statement of marks'!FU7)</f>
        <v>100</v>
      </c>
      <c r="AH7" s="392" t="str">
        <f>IF('statement of marks'!FV7="","",'statement of marks'!FV7)</f>
        <v>A</v>
      </c>
    </row>
    <row r="8" spans="1:34" ht="18" customHeight="1">
      <c r="A8" s="147">
        <f>IF('statement of marks'!A8="","",'statement of marks'!A8)</f>
        <v>2</v>
      </c>
      <c r="B8" s="66" t="str">
        <f>IF('statement of marks'!B8="","",'statement of marks'!B8)</f>
        <v>SC</v>
      </c>
      <c r="C8" s="66" t="str">
        <f>IF('statement of marks'!C8="","",'statement of marks'!C8)</f>
        <v>B</v>
      </c>
      <c r="D8" s="97">
        <f>IF('statement of marks'!D8="","",'statement of marks'!D8)</f>
        <v>802</v>
      </c>
      <c r="E8" s="97" t="str">
        <f>IF('statement of marks'!E8="","",'statement of marks'!E8)</f>
        <v/>
      </c>
      <c r="F8" s="66" t="str">
        <f>IF('statement of marks'!F8="","",'statement of marks'!F8)</f>
        <v/>
      </c>
      <c r="G8" s="361">
        <f>IF('statement of marks'!G8="","",'statement of marks'!G8)</f>
        <v>35887</v>
      </c>
      <c r="H8" s="75" t="str">
        <f>IF('statement of marks'!H8="","",'statement of marks'!H8)</f>
        <v>Two April Nineteen Hundred Ninety Eight</v>
      </c>
      <c r="I8" s="75" t="str">
        <f>IF('statement of marks'!I8="","",'statement of marks'!I8)</f>
        <v>A2</v>
      </c>
      <c r="J8" s="75" t="str">
        <f>IF('statement of marks'!J8="","",'statement of marks'!J8)</f>
        <v>B2</v>
      </c>
      <c r="K8" s="75" t="str">
        <f>IF('statement of marks'!K8="","",'statement of marks'!K8)</f>
        <v>C2</v>
      </c>
      <c r="L8" s="367">
        <f>IF('statement of marks'!Z8="","",'statement of marks'!Z8)</f>
        <v>97</v>
      </c>
      <c r="M8" s="66">
        <f t="shared" si="0"/>
        <v>15</v>
      </c>
      <c r="N8" s="367">
        <f>IF('statement of marks'!AX8="","",'statement of marks'!AX8)</f>
        <v>97</v>
      </c>
      <c r="O8" s="66">
        <f t="shared" si="1"/>
        <v>15</v>
      </c>
      <c r="P8" s="388" t="str">
        <f>'statement of marks'!BH8</f>
        <v>s</v>
      </c>
      <c r="Q8" s="367">
        <f>IF('statement of marks'!BV8="","",'statement of marks'!BV8)</f>
        <v>100</v>
      </c>
      <c r="R8" s="66">
        <f t="shared" si="2"/>
        <v>15</v>
      </c>
      <c r="S8" s="367">
        <f>IF('statement of marks'!CS8="","",'statement of marks'!CS8)</f>
        <v>97</v>
      </c>
      <c r="T8" s="66">
        <f t="shared" si="3"/>
        <v>15</v>
      </c>
      <c r="U8" s="367">
        <f>IF('statement of marks'!DP8="","",'statement of marks'!DP8)</f>
        <v>100</v>
      </c>
      <c r="V8" s="66">
        <f t="shared" si="4"/>
        <v>15</v>
      </c>
      <c r="W8" s="367">
        <f>IF('statement of marks'!EL8="","",'statement of marks'!EL8)</f>
        <v>100</v>
      </c>
      <c r="X8" s="66">
        <f t="shared" si="5"/>
        <v>15</v>
      </c>
      <c r="Y8" s="97">
        <f t="shared" ref="Y8:Y71" si="6">SUM(M8,O8,R8,T8,V8,X8)</f>
        <v>90</v>
      </c>
      <c r="Z8" s="367">
        <f>IF('statement of marks'!EZ8="","",'statement of marks'!EZ8)</f>
        <v>100</v>
      </c>
      <c r="AA8" s="66">
        <f>IF('statement of marks'!FA8="","",'statement of marks'!FA8)</f>
        <v>100</v>
      </c>
      <c r="AB8" s="367" t="str">
        <f>IF('statement of marks'!FB8="","",'statement of marks'!FB8)</f>
        <v>A</v>
      </c>
      <c r="AC8" s="66">
        <f>IF('statement of marks'!FJ8="","",'statement of marks'!FJ8)</f>
        <v>100</v>
      </c>
      <c r="AD8" s="66">
        <f>IF('statement of marks'!FK8="","",'statement of marks'!FK8)</f>
        <v>100</v>
      </c>
      <c r="AE8" s="66" t="str">
        <f>IF('statement of marks'!FL8="","",'statement of marks'!FL8)</f>
        <v>A</v>
      </c>
      <c r="AF8" s="367">
        <f>IF('statement of marks'!FT8="","",'statement of marks'!FT8)</f>
        <v>100</v>
      </c>
      <c r="AG8" s="367">
        <f>IF('statement of marks'!FU8="","",'statement of marks'!FU8)</f>
        <v>100</v>
      </c>
      <c r="AH8" s="392" t="str">
        <f>IF('statement of marks'!FV8="","",'statement of marks'!FV8)</f>
        <v>A</v>
      </c>
    </row>
    <row r="9" spans="1:34" ht="14">
      <c r="A9" s="147">
        <f>IF('statement of marks'!A9="","",'statement of marks'!A9)</f>
        <v>3</v>
      </c>
      <c r="B9" s="66" t="str">
        <f>IF('statement of marks'!B9="","",'statement of marks'!B9)</f>
        <v>SC</v>
      </c>
      <c r="C9" s="66" t="str">
        <f>IF('statement of marks'!C9="","",'statement of marks'!C9)</f>
        <v>B</v>
      </c>
      <c r="D9" s="97">
        <f>IF('statement of marks'!D9="","",'statement of marks'!D9)</f>
        <v>803</v>
      </c>
      <c r="E9" s="97" t="str">
        <f>IF('statement of marks'!E9="","",'statement of marks'!E9)</f>
        <v/>
      </c>
      <c r="F9" s="66" t="str">
        <f>IF('statement of marks'!F9="","",'statement of marks'!F9)</f>
        <v/>
      </c>
      <c r="G9" s="361" t="str">
        <f>IF('statement of marks'!G9="","",'statement of marks'!G9)</f>
        <v/>
      </c>
      <c r="H9" s="75" t="str">
        <f>IF('statement of marks'!H9="","",'statement of marks'!H9)</f>
        <v/>
      </c>
      <c r="I9" s="75" t="str">
        <f>IF('statement of marks'!I9="","",'statement of marks'!I9)</f>
        <v>A3</v>
      </c>
      <c r="J9" s="75" t="str">
        <f>IF('statement of marks'!J9="","",'statement of marks'!J9)</f>
        <v>B3</v>
      </c>
      <c r="K9" s="75" t="str">
        <f>IF('statement of marks'!K9="","",'statement of marks'!K9)</f>
        <v>C3</v>
      </c>
      <c r="L9" s="367">
        <f>IF('statement of marks'!Z9="","",'statement of marks'!Z9)</f>
        <v>94</v>
      </c>
      <c r="M9" s="66">
        <f t="shared" si="0"/>
        <v>15</v>
      </c>
      <c r="N9" s="367">
        <f>IF('statement of marks'!AX9="","",'statement of marks'!AX9)</f>
        <v>94</v>
      </c>
      <c r="O9" s="66">
        <f t="shared" si="1"/>
        <v>15</v>
      </c>
      <c r="P9" s="388" t="str">
        <f>'statement of marks'!BH9</f>
        <v>s</v>
      </c>
      <c r="Q9" s="367">
        <f>IF('statement of marks'!BV9="","",'statement of marks'!BV9)</f>
        <v>100</v>
      </c>
      <c r="R9" s="66">
        <f t="shared" si="2"/>
        <v>15</v>
      </c>
      <c r="S9" s="367">
        <f>IF('statement of marks'!CS9="","",'statement of marks'!CS9)</f>
        <v>94</v>
      </c>
      <c r="T9" s="66">
        <f t="shared" si="3"/>
        <v>15</v>
      </c>
      <c r="U9" s="367">
        <f>IF('statement of marks'!DP9="","",'statement of marks'!DP9)</f>
        <v>100</v>
      </c>
      <c r="V9" s="66">
        <f t="shared" si="4"/>
        <v>15</v>
      </c>
      <c r="W9" s="367">
        <f>IF('statement of marks'!EL9="","",'statement of marks'!EL9)</f>
        <v>100</v>
      </c>
      <c r="X9" s="66">
        <f t="shared" si="5"/>
        <v>15</v>
      </c>
      <c r="Y9" s="97">
        <f t="shared" si="6"/>
        <v>90</v>
      </c>
      <c r="Z9" s="367">
        <f>IF('statement of marks'!EZ9="","",'statement of marks'!EZ9)</f>
        <v>100</v>
      </c>
      <c r="AA9" s="66">
        <f>IF('statement of marks'!FA9="","",'statement of marks'!FA9)</f>
        <v>100</v>
      </c>
      <c r="AB9" s="367" t="str">
        <f>IF('statement of marks'!FB9="","",'statement of marks'!FB9)</f>
        <v>A</v>
      </c>
      <c r="AC9" s="66">
        <f>IF('statement of marks'!FJ9="","",'statement of marks'!FJ9)</f>
        <v>100</v>
      </c>
      <c r="AD9" s="66">
        <f>IF('statement of marks'!FK9="","",'statement of marks'!FK9)</f>
        <v>100</v>
      </c>
      <c r="AE9" s="66" t="str">
        <f>IF('statement of marks'!FL9="","",'statement of marks'!FL9)</f>
        <v>A</v>
      </c>
      <c r="AF9" s="367">
        <f>IF('statement of marks'!FT9="","",'statement of marks'!FT9)</f>
        <v>100</v>
      </c>
      <c r="AG9" s="367">
        <f>IF('statement of marks'!FU9="","",'statement of marks'!FU9)</f>
        <v>100</v>
      </c>
      <c r="AH9" s="392" t="str">
        <f>IF('statement of marks'!FV9="","",'statement of marks'!FV9)</f>
        <v>A</v>
      </c>
    </row>
    <row r="10" spans="1:34" ht="14">
      <c r="A10" s="147">
        <f>IF('statement of marks'!A10="","",'statement of marks'!A10)</f>
        <v>4</v>
      </c>
      <c r="B10" s="66" t="str">
        <f>IF('statement of marks'!B10="","",'statement of marks'!B10)</f>
        <v/>
      </c>
      <c r="C10" s="66" t="str">
        <f>IF('statement of marks'!C10="","",'statement of marks'!C10)</f>
        <v/>
      </c>
      <c r="D10" s="97">
        <f>IF('statement of marks'!D10="","",'statement of marks'!D10)</f>
        <v>804</v>
      </c>
      <c r="E10" s="97" t="str">
        <f>IF('statement of marks'!E10="","",'statement of marks'!E10)</f>
        <v/>
      </c>
      <c r="F10" s="66" t="str">
        <f>IF('statement of marks'!F10="","",'statement of marks'!F10)</f>
        <v/>
      </c>
      <c r="G10" s="361" t="str">
        <f>IF('statement of marks'!G10="","",'statement of marks'!G10)</f>
        <v/>
      </c>
      <c r="H10" s="75" t="str">
        <f>IF('statement of marks'!H10="","",'statement of marks'!H10)</f>
        <v/>
      </c>
      <c r="I10" s="75" t="str">
        <f>IF('statement of marks'!I10="","",'statement of marks'!I10)</f>
        <v>A4</v>
      </c>
      <c r="J10" s="75" t="str">
        <f>IF('statement of marks'!J10="","",'statement of marks'!J10)</f>
        <v>B4</v>
      </c>
      <c r="K10" s="75" t="str">
        <f>IF('statement of marks'!K10="","",'statement of marks'!K10)</f>
        <v>C4</v>
      </c>
      <c r="L10" s="367">
        <f>IF('statement of marks'!Z10="","",'statement of marks'!Z10)</f>
        <v>91</v>
      </c>
      <c r="M10" s="66">
        <f t="shared" si="0"/>
        <v>14</v>
      </c>
      <c r="N10" s="367">
        <f>IF('statement of marks'!AX10="","",'statement of marks'!AX10)</f>
        <v>91</v>
      </c>
      <c r="O10" s="66">
        <f t="shared" si="1"/>
        <v>14</v>
      </c>
      <c r="P10" s="388" t="str">
        <f>'statement of marks'!BH10</f>
        <v>s</v>
      </c>
      <c r="Q10" s="367">
        <f>IF('statement of marks'!BV10="","",'statement of marks'!BV10)</f>
        <v>100</v>
      </c>
      <c r="R10" s="66">
        <f t="shared" si="2"/>
        <v>15</v>
      </c>
      <c r="S10" s="367">
        <f>IF('statement of marks'!CS10="","",'statement of marks'!CS10)</f>
        <v>91</v>
      </c>
      <c r="T10" s="66">
        <f t="shared" si="3"/>
        <v>14</v>
      </c>
      <c r="U10" s="367">
        <f>IF('statement of marks'!DP10="","",'statement of marks'!DP10)</f>
        <v>100</v>
      </c>
      <c r="V10" s="66">
        <f t="shared" si="4"/>
        <v>15</v>
      </c>
      <c r="W10" s="367">
        <f>IF('statement of marks'!EL10="","",'statement of marks'!EL10)</f>
        <v>100</v>
      </c>
      <c r="X10" s="66">
        <f t="shared" si="5"/>
        <v>15</v>
      </c>
      <c r="Y10" s="97">
        <f t="shared" si="6"/>
        <v>87</v>
      </c>
      <c r="Z10" s="367">
        <f>IF('statement of marks'!EZ10="","",'statement of marks'!EZ10)</f>
        <v>100</v>
      </c>
      <c r="AA10" s="66">
        <f>IF('statement of marks'!FA10="","",'statement of marks'!FA10)</f>
        <v>100</v>
      </c>
      <c r="AB10" s="367" t="str">
        <f>IF('statement of marks'!FB10="","",'statement of marks'!FB10)</f>
        <v>A</v>
      </c>
      <c r="AC10" s="66">
        <f>IF('statement of marks'!FJ10="","",'statement of marks'!FJ10)</f>
        <v>100</v>
      </c>
      <c r="AD10" s="66">
        <f>IF('statement of marks'!FK10="","",'statement of marks'!FK10)</f>
        <v>100</v>
      </c>
      <c r="AE10" s="66" t="str">
        <f>IF('statement of marks'!FL10="","",'statement of marks'!FL10)</f>
        <v>A</v>
      </c>
      <c r="AF10" s="367">
        <f>IF('statement of marks'!FT10="","",'statement of marks'!FT10)</f>
        <v>100</v>
      </c>
      <c r="AG10" s="367">
        <f>IF('statement of marks'!FU10="","",'statement of marks'!FU10)</f>
        <v>100</v>
      </c>
      <c r="AH10" s="392" t="str">
        <f>IF('statement of marks'!FV10="","",'statement of marks'!FV10)</f>
        <v>A</v>
      </c>
    </row>
    <row r="11" spans="1:34" ht="14">
      <c r="A11" s="147">
        <f>IF('statement of marks'!A11="","",'statement of marks'!A11)</f>
        <v>5</v>
      </c>
      <c r="B11" s="66" t="str">
        <f>IF('statement of marks'!B11="","",'statement of marks'!B11)</f>
        <v/>
      </c>
      <c r="C11" s="66" t="str">
        <f>IF('statement of marks'!C11="","",'statement of marks'!C11)</f>
        <v/>
      </c>
      <c r="D11" s="97">
        <f>IF('statement of marks'!D11="","",'statement of marks'!D11)</f>
        <v>805</v>
      </c>
      <c r="E11" s="97" t="str">
        <f>IF('statement of marks'!E11="","",'statement of marks'!E11)</f>
        <v/>
      </c>
      <c r="F11" s="66" t="str">
        <f>IF('statement of marks'!F11="","",'statement of marks'!F11)</f>
        <v/>
      </c>
      <c r="G11" s="361" t="str">
        <f>IF('statement of marks'!G11="","",'statement of marks'!G11)</f>
        <v/>
      </c>
      <c r="H11" s="75" t="str">
        <f>IF('statement of marks'!H11="","",'statement of marks'!H11)</f>
        <v/>
      </c>
      <c r="I11" s="75" t="str">
        <f>IF('statement of marks'!I11="","",'statement of marks'!I11)</f>
        <v>A5</v>
      </c>
      <c r="J11" s="75" t="str">
        <f>IF('statement of marks'!J11="","",'statement of marks'!J11)</f>
        <v>B5</v>
      </c>
      <c r="K11" s="75" t="str">
        <f>IF('statement of marks'!K11="","",'statement of marks'!K11)</f>
        <v>C5</v>
      </c>
      <c r="L11" s="367">
        <f>IF('statement of marks'!Z11="","",'statement of marks'!Z11)</f>
        <v>88</v>
      </c>
      <c r="M11" s="66">
        <f t="shared" si="0"/>
        <v>14</v>
      </c>
      <c r="N11" s="367">
        <f>IF('statement of marks'!AX11="","",'statement of marks'!AX11)</f>
        <v>88</v>
      </c>
      <c r="O11" s="66">
        <f t="shared" si="1"/>
        <v>14</v>
      </c>
      <c r="P11" s="388" t="str">
        <f>'statement of marks'!BH11</f>
        <v>s</v>
      </c>
      <c r="Q11" s="367">
        <f>IF('statement of marks'!BV11="","",'statement of marks'!BV11)</f>
        <v>100</v>
      </c>
      <c r="R11" s="66">
        <f t="shared" si="2"/>
        <v>15</v>
      </c>
      <c r="S11" s="367">
        <f>IF('statement of marks'!CS11="","",'statement of marks'!CS11)</f>
        <v>88</v>
      </c>
      <c r="T11" s="66">
        <f t="shared" si="3"/>
        <v>14</v>
      </c>
      <c r="U11" s="367">
        <f>IF('statement of marks'!DP11="","",'statement of marks'!DP11)</f>
        <v>100</v>
      </c>
      <c r="V11" s="66">
        <f t="shared" si="4"/>
        <v>15</v>
      </c>
      <c r="W11" s="367">
        <f>IF('statement of marks'!EL11="","",'statement of marks'!EL11)</f>
        <v>100</v>
      </c>
      <c r="X11" s="66">
        <f t="shared" si="5"/>
        <v>15</v>
      </c>
      <c r="Y11" s="97">
        <f t="shared" si="6"/>
        <v>87</v>
      </c>
      <c r="Z11" s="367">
        <f>IF('statement of marks'!EZ11="","",'statement of marks'!EZ11)</f>
        <v>100</v>
      </c>
      <c r="AA11" s="66">
        <f>IF('statement of marks'!FA11="","",'statement of marks'!FA11)</f>
        <v>100</v>
      </c>
      <c r="AB11" s="367" t="str">
        <f>IF('statement of marks'!FB11="","",'statement of marks'!FB11)</f>
        <v>A</v>
      </c>
      <c r="AC11" s="66">
        <f>IF('statement of marks'!FJ11="","",'statement of marks'!FJ11)</f>
        <v>100</v>
      </c>
      <c r="AD11" s="66">
        <f>IF('statement of marks'!FK11="","",'statement of marks'!FK11)</f>
        <v>100</v>
      </c>
      <c r="AE11" s="66" t="str">
        <f>IF('statement of marks'!FL11="","",'statement of marks'!FL11)</f>
        <v>A</v>
      </c>
      <c r="AF11" s="367">
        <f>IF('statement of marks'!FT11="","",'statement of marks'!FT11)</f>
        <v>100</v>
      </c>
      <c r="AG11" s="367">
        <f>IF('statement of marks'!FU11="","",'statement of marks'!FU11)</f>
        <v>100</v>
      </c>
      <c r="AH11" s="392" t="str">
        <f>IF('statement of marks'!FV11="","",'statement of marks'!FV11)</f>
        <v>A</v>
      </c>
    </row>
    <row r="12" spans="1:34" ht="14">
      <c r="A12" s="147">
        <f>IF('statement of marks'!A12="","",'statement of marks'!A12)</f>
        <v>6</v>
      </c>
      <c r="B12" s="66" t="str">
        <f>IF('statement of marks'!B12="","",'statement of marks'!B12)</f>
        <v/>
      </c>
      <c r="C12" s="66" t="str">
        <f>IF('statement of marks'!C12="","",'statement of marks'!C12)</f>
        <v/>
      </c>
      <c r="D12" s="97">
        <f>IF('statement of marks'!D12="","",'statement of marks'!D12)</f>
        <v>806</v>
      </c>
      <c r="E12" s="97" t="str">
        <f>IF('statement of marks'!E12="","",'statement of marks'!E12)</f>
        <v/>
      </c>
      <c r="F12" s="66" t="str">
        <f>IF('statement of marks'!F12="","",'statement of marks'!F12)</f>
        <v/>
      </c>
      <c r="G12" s="361" t="str">
        <f>IF('statement of marks'!G12="","",'statement of marks'!G12)</f>
        <v/>
      </c>
      <c r="H12" s="75" t="str">
        <f>IF('statement of marks'!H12="","",'statement of marks'!H12)</f>
        <v/>
      </c>
      <c r="I12" s="75" t="str">
        <f>IF('statement of marks'!I12="","",'statement of marks'!I12)</f>
        <v>A6</v>
      </c>
      <c r="J12" s="75" t="str">
        <f>IF('statement of marks'!J12="","",'statement of marks'!J12)</f>
        <v>B6</v>
      </c>
      <c r="K12" s="75" t="str">
        <f>IF('statement of marks'!K12="","",'statement of marks'!K12)</f>
        <v>C6</v>
      </c>
      <c r="L12" s="367">
        <f>IF('statement of marks'!Z12="","",'statement of marks'!Z12)</f>
        <v>85</v>
      </c>
      <c r="M12" s="66">
        <f t="shared" si="0"/>
        <v>13</v>
      </c>
      <c r="N12" s="367">
        <f>IF('statement of marks'!AX12="","",'statement of marks'!AX12)</f>
        <v>85</v>
      </c>
      <c r="O12" s="66">
        <f t="shared" si="1"/>
        <v>13</v>
      </c>
      <c r="P12" s="388" t="str">
        <f>'statement of marks'!BH12</f>
        <v>s</v>
      </c>
      <c r="Q12" s="367">
        <f>IF('statement of marks'!BV12="","",'statement of marks'!BV12)</f>
        <v>100</v>
      </c>
      <c r="R12" s="66">
        <f t="shared" si="2"/>
        <v>15</v>
      </c>
      <c r="S12" s="367">
        <f>IF('statement of marks'!CS12="","",'statement of marks'!CS12)</f>
        <v>85</v>
      </c>
      <c r="T12" s="66">
        <f t="shared" si="3"/>
        <v>13</v>
      </c>
      <c r="U12" s="367">
        <f>IF('statement of marks'!DP12="","",'statement of marks'!DP12)</f>
        <v>100</v>
      </c>
      <c r="V12" s="66">
        <f t="shared" si="4"/>
        <v>15</v>
      </c>
      <c r="W12" s="367">
        <f>IF('statement of marks'!EL12="","",'statement of marks'!EL12)</f>
        <v>100</v>
      </c>
      <c r="X12" s="66">
        <f t="shared" si="5"/>
        <v>15</v>
      </c>
      <c r="Y12" s="97">
        <f t="shared" si="6"/>
        <v>84</v>
      </c>
      <c r="Z12" s="367">
        <f>IF('statement of marks'!EZ12="","",'statement of marks'!EZ12)</f>
        <v>100</v>
      </c>
      <c r="AA12" s="66">
        <f>IF('statement of marks'!FA12="","",'statement of marks'!FA12)</f>
        <v>100</v>
      </c>
      <c r="AB12" s="367" t="str">
        <f>IF('statement of marks'!FB12="","",'statement of marks'!FB12)</f>
        <v>A</v>
      </c>
      <c r="AC12" s="66">
        <f>IF('statement of marks'!FJ12="","",'statement of marks'!FJ12)</f>
        <v>100</v>
      </c>
      <c r="AD12" s="66">
        <f>IF('statement of marks'!FK12="","",'statement of marks'!FK12)</f>
        <v>100</v>
      </c>
      <c r="AE12" s="66" t="str">
        <f>IF('statement of marks'!FL12="","",'statement of marks'!FL12)</f>
        <v>A</v>
      </c>
      <c r="AF12" s="367">
        <f>IF('statement of marks'!FT12="","",'statement of marks'!FT12)</f>
        <v>100</v>
      </c>
      <c r="AG12" s="367">
        <f>IF('statement of marks'!FU12="","",'statement of marks'!FU12)</f>
        <v>100</v>
      </c>
      <c r="AH12" s="392" t="str">
        <f>IF('statement of marks'!FV12="","",'statement of marks'!FV12)</f>
        <v>A</v>
      </c>
    </row>
    <row r="13" spans="1:34" ht="14">
      <c r="A13" s="147">
        <f>IF('statement of marks'!A13="","",'statement of marks'!A13)</f>
        <v>7</v>
      </c>
      <c r="B13" s="66" t="str">
        <f>IF('statement of marks'!B13="","",'statement of marks'!B13)</f>
        <v/>
      </c>
      <c r="C13" s="66" t="str">
        <f>IF('statement of marks'!C13="","",'statement of marks'!C13)</f>
        <v/>
      </c>
      <c r="D13" s="97">
        <f>IF('statement of marks'!D13="","",'statement of marks'!D13)</f>
        <v>807</v>
      </c>
      <c r="E13" s="97" t="str">
        <f>IF('statement of marks'!E13="","",'statement of marks'!E13)</f>
        <v/>
      </c>
      <c r="F13" s="66" t="str">
        <f>IF('statement of marks'!F13="","",'statement of marks'!F13)</f>
        <v/>
      </c>
      <c r="G13" s="361" t="str">
        <f>IF('statement of marks'!G13="","",'statement of marks'!G13)</f>
        <v/>
      </c>
      <c r="H13" s="75" t="str">
        <f>IF('statement of marks'!H13="","",'statement of marks'!H13)</f>
        <v/>
      </c>
      <c r="I13" s="75" t="str">
        <f>IF('statement of marks'!I13="","",'statement of marks'!I13)</f>
        <v>A7</v>
      </c>
      <c r="J13" s="75" t="str">
        <f>IF('statement of marks'!J13="","",'statement of marks'!J13)</f>
        <v>B7</v>
      </c>
      <c r="K13" s="75" t="str">
        <f>IF('statement of marks'!K13="","",'statement of marks'!K13)</f>
        <v>C7</v>
      </c>
      <c r="L13" s="367">
        <f>IF('statement of marks'!Z13="","",'statement of marks'!Z13)</f>
        <v>82</v>
      </c>
      <c r="M13" s="66">
        <f t="shared" si="0"/>
        <v>13</v>
      </c>
      <c r="N13" s="367">
        <f>IF('statement of marks'!AX13="","",'statement of marks'!AX13)</f>
        <v>82</v>
      </c>
      <c r="O13" s="66">
        <f t="shared" si="1"/>
        <v>13</v>
      </c>
      <c r="P13" s="388" t="str">
        <f>'statement of marks'!BH13</f>
        <v>s</v>
      </c>
      <c r="Q13" s="367">
        <f>IF('statement of marks'!BV13="","",'statement of marks'!BV13)</f>
        <v>100</v>
      </c>
      <c r="R13" s="66">
        <f t="shared" si="2"/>
        <v>15</v>
      </c>
      <c r="S13" s="367">
        <f>IF('statement of marks'!CS13="","",'statement of marks'!CS13)</f>
        <v>82</v>
      </c>
      <c r="T13" s="66">
        <f t="shared" si="3"/>
        <v>13</v>
      </c>
      <c r="U13" s="367">
        <f>IF('statement of marks'!DP13="","",'statement of marks'!DP13)</f>
        <v>100</v>
      </c>
      <c r="V13" s="66">
        <f t="shared" si="4"/>
        <v>15</v>
      </c>
      <c r="W13" s="367">
        <f>IF('statement of marks'!EL13="","",'statement of marks'!EL13)</f>
        <v>100</v>
      </c>
      <c r="X13" s="66">
        <f t="shared" si="5"/>
        <v>15</v>
      </c>
      <c r="Y13" s="97">
        <f t="shared" si="6"/>
        <v>84</v>
      </c>
      <c r="Z13" s="367">
        <f>IF('statement of marks'!EZ13="","",'statement of marks'!EZ13)</f>
        <v>100</v>
      </c>
      <c r="AA13" s="66">
        <f>IF('statement of marks'!FA13="","",'statement of marks'!FA13)</f>
        <v>100</v>
      </c>
      <c r="AB13" s="367" t="str">
        <f>IF('statement of marks'!FB13="","",'statement of marks'!FB13)</f>
        <v>A</v>
      </c>
      <c r="AC13" s="66">
        <f>IF('statement of marks'!FJ13="","",'statement of marks'!FJ13)</f>
        <v>100</v>
      </c>
      <c r="AD13" s="66">
        <f>IF('statement of marks'!FK13="","",'statement of marks'!FK13)</f>
        <v>100</v>
      </c>
      <c r="AE13" s="66" t="str">
        <f>IF('statement of marks'!FL13="","",'statement of marks'!FL13)</f>
        <v>A</v>
      </c>
      <c r="AF13" s="367">
        <f>IF('statement of marks'!FT13="","",'statement of marks'!FT13)</f>
        <v>100</v>
      </c>
      <c r="AG13" s="367">
        <f>IF('statement of marks'!FU13="","",'statement of marks'!FU13)</f>
        <v>100</v>
      </c>
      <c r="AH13" s="392" t="str">
        <f>IF('statement of marks'!FV13="","",'statement of marks'!FV13)</f>
        <v>A</v>
      </c>
    </row>
    <row r="14" spans="1:34" ht="14">
      <c r="A14" s="147">
        <f>IF('statement of marks'!A14="","",'statement of marks'!A14)</f>
        <v>8</v>
      </c>
      <c r="B14" s="66" t="str">
        <f>IF('statement of marks'!B14="","",'statement of marks'!B14)</f>
        <v/>
      </c>
      <c r="C14" s="66" t="str">
        <f>IF('statement of marks'!C14="","",'statement of marks'!C14)</f>
        <v/>
      </c>
      <c r="D14" s="97">
        <f>IF('statement of marks'!D14="","",'statement of marks'!D14)</f>
        <v>808</v>
      </c>
      <c r="E14" s="97" t="str">
        <f>IF('statement of marks'!E14="","",'statement of marks'!E14)</f>
        <v/>
      </c>
      <c r="F14" s="66" t="str">
        <f>IF('statement of marks'!F14="","",'statement of marks'!F14)</f>
        <v/>
      </c>
      <c r="G14" s="361" t="str">
        <f>IF('statement of marks'!G14="","",'statement of marks'!G14)</f>
        <v/>
      </c>
      <c r="H14" s="75" t="str">
        <f>IF('statement of marks'!H14="","",'statement of marks'!H14)</f>
        <v/>
      </c>
      <c r="I14" s="75" t="str">
        <f>IF('statement of marks'!I14="","",'statement of marks'!I14)</f>
        <v>A8</v>
      </c>
      <c r="J14" s="75" t="str">
        <f>IF('statement of marks'!J14="","",'statement of marks'!J14)</f>
        <v>B8</v>
      </c>
      <c r="K14" s="75" t="str">
        <f>IF('statement of marks'!K14="","",'statement of marks'!K14)</f>
        <v>C8</v>
      </c>
      <c r="L14" s="367">
        <f>IF('statement of marks'!Z14="","",'statement of marks'!Z14)</f>
        <v>79</v>
      </c>
      <c r="M14" s="66">
        <f t="shared" si="0"/>
        <v>12</v>
      </c>
      <c r="N14" s="367">
        <f>IF('statement of marks'!AX14="","",'statement of marks'!AX14)</f>
        <v>79</v>
      </c>
      <c r="O14" s="66">
        <f t="shared" si="1"/>
        <v>12</v>
      </c>
      <c r="P14" s="388" t="str">
        <f>'statement of marks'!BH14</f>
        <v>s</v>
      </c>
      <c r="Q14" s="367">
        <f>IF('statement of marks'!BV14="","",'statement of marks'!BV14)</f>
        <v>100</v>
      </c>
      <c r="R14" s="66">
        <f t="shared" si="2"/>
        <v>15</v>
      </c>
      <c r="S14" s="367">
        <f>IF('statement of marks'!CS14="","",'statement of marks'!CS14)</f>
        <v>79</v>
      </c>
      <c r="T14" s="66">
        <f t="shared" si="3"/>
        <v>12</v>
      </c>
      <c r="U14" s="367">
        <f>IF('statement of marks'!DP14="","",'statement of marks'!DP14)</f>
        <v>100</v>
      </c>
      <c r="V14" s="66">
        <f t="shared" si="4"/>
        <v>15</v>
      </c>
      <c r="W14" s="367">
        <f>IF('statement of marks'!EL14="","",'statement of marks'!EL14)</f>
        <v>100</v>
      </c>
      <c r="X14" s="66">
        <f t="shared" si="5"/>
        <v>15</v>
      </c>
      <c r="Y14" s="97">
        <f t="shared" si="6"/>
        <v>81</v>
      </c>
      <c r="Z14" s="367">
        <f>IF('statement of marks'!EZ14="","",'statement of marks'!EZ14)</f>
        <v>100</v>
      </c>
      <c r="AA14" s="66">
        <f>IF('statement of marks'!FA14="","",'statement of marks'!FA14)</f>
        <v>100</v>
      </c>
      <c r="AB14" s="367" t="str">
        <f>IF('statement of marks'!FB14="","",'statement of marks'!FB14)</f>
        <v>A</v>
      </c>
      <c r="AC14" s="66">
        <f>IF('statement of marks'!FJ14="","",'statement of marks'!FJ14)</f>
        <v>100</v>
      </c>
      <c r="AD14" s="66">
        <f>IF('statement of marks'!FK14="","",'statement of marks'!FK14)</f>
        <v>100</v>
      </c>
      <c r="AE14" s="66" t="str">
        <f>IF('statement of marks'!FL14="","",'statement of marks'!FL14)</f>
        <v>A</v>
      </c>
      <c r="AF14" s="367">
        <f>IF('statement of marks'!FT14="","",'statement of marks'!FT14)</f>
        <v>100</v>
      </c>
      <c r="AG14" s="367">
        <f>IF('statement of marks'!FU14="","",'statement of marks'!FU14)</f>
        <v>100</v>
      </c>
      <c r="AH14" s="392" t="str">
        <f>IF('statement of marks'!FV14="","",'statement of marks'!FV14)</f>
        <v>A</v>
      </c>
    </row>
    <row r="15" spans="1:34" ht="14">
      <c r="A15" s="147">
        <f>IF('statement of marks'!A15="","",'statement of marks'!A15)</f>
        <v>9</v>
      </c>
      <c r="B15" s="66" t="str">
        <f>IF('statement of marks'!B15="","",'statement of marks'!B15)</f>
        <v/>
      </c>
      <c r="C15" s="66" t="str">
        <f>IF('statement of marks'!C15="","",'statement of marks'!C15)</f>
        <v/>
      </c>
      <c r="D15" s="97">
        <f>IF('statement of marks'!D15="","",'statement of marks'!D15)</f>
        <v>809</v>
      </c>
      <c r="E15" s="97" t="str">
        <f>IF('statement of marks'!E15="","",'statement of marks'!E15)</f>
        <v/>
      </c>
      <c r="F15" s="66" t="str">
        <f>IF('statement of marks'!F15="","",'statement of marks'!F15)</f>
        <v/>
      </c>
      <c r="G15" s="361" t="str">
        <f>IF('statement of marks'!G15="","",'statement of marks'!G15)</f>
        <v/>
      </c>
      <c r="H15" s="75" t="str">
        <f>IF('statement of marks'!H15="","",'statement of marks'!H15)</f>
        <v/>
      </c>
      <c r="I15" s="75" t="str">
        <f>IF('statement of marks'!I15="","",'statement of marks'!I15)</f>
        <v>A9</v>
      </c>
      <c r="J15" s="75" t="str">
        <f>IF('statement of marks'!J15="","",'statement of marks'!J15)</f>
        <v>B9</v>
      </c>
      <c r="K15" s="75" t="str">
        <f>IF('statement of marks'!K15="","",'statement of marks'!K15)</f>
        <v>C9</v>
      </c>
      <c r="L15" s="367">
        <f>IF('statement of marks'!Z15="","",'statement of marks'!Z15)</f>
        <v>76</v>
      </c>
      <c r="M15" s="66">
        <f t="shared" si="0"/>
        <v>12</v>
      </c>
      <c r="N15" s="367">
        <f>IF('statement of marks'!AX15="","",'statement of marks'!AX15)</f>
        <v>76</v>
      </c>
      <c r="O15" s="66">
        <f t="shared" si="1"/>
        <v>12</v>
      </c>
      <c r="P15" s="388" t="str">
        <f>'statement of marks'!BH15</f>
        <v>s</v>
      </c>
      <c r="Q15" s="367">
        <f>IF('statement of marks'!BV15="","",'statement of marks'!BV15)</f>
        <v>100</v>
      </c>
      <c r="R15" s="66">
        <f t="shared" si="2"/>
        <v>15</v>
      </c>
      <c r="S15" s="367">
        <f>IF('statement of marks'!CS15="","",'statement of marks'!CS15)</f>
        <v>76</v>
      </c>
      <c r="T15" s="66">
        <f t="shared" si="3"/>
        <v>12</v>
      </c>
      <c r="U15" s="367">
        <f>IF('statement of marks'!DP15="","",'statement of marks'!DP15)</f>
        <v>100</v>
      </c>
      <c r="V15" s="66">
        <f t="shared" si="4"/>
        <v>15</v>
      </c>
      <c r="W15" s="367">
        <f>IF('statement of marks'!EL15="","",'statement of marks'!EL15)</f>
        <v>100</v>
      </c>
      <c r="X15" s="66">
        <f t="shared" si="5"/>
        <v>15</v>
      </c>
      <c r="Y15" s="97">
        <f t="shared" si="6"/>
        <v>81</v>
      </c>
      <c r="Z15" s="367">
        <f>IF('statement of marks'!EZ15="","",'statement of marks'!EZ15)</f>
        <v>100</v>
      </c>
      <c r="AA15" s="66">
        <f>IF('statement of marks'!FA15="","",'statement of marks'!FA15)</f>
        <v>100</v>
      </c>
      <c r="AB15" s="367" t="str">
        <f>IF('statement of marks'!FB15="","",'statement of marks'!FB15)</f>
        <v>A</v>
      </c>
      <c r="AC15" s="66">
        <f>IF('statement of marks'!FJ15="","",'statement of marks'!FJ15)</f>
        <v>100</v>
      </c>
      <c r="AD15" s="66">
        <f>IF('statement of marks'!FK15="","",'statement of marks'!FK15)</f>
        <v>100</v>
      </c>
      <c r="AE15" s="66" t="str">
        <f>IF('statement of marks'!FL15="","",'statement of marks'!FL15)</f>
        <v>A</v>
      </c>
      <c r="AF15" s="367">
        <f>IF('statement of marks'!FT15="","",'statement of marks'!FT15)</f>
        <v>100</v>
      </c>
      <c r="AG15" s="367">
        <f>IF('statement of marks'!FU15="","",'statement of marks'!FU15)</f>
        <v>100</v>
      </c>
      <c r="AH15" s="392" t="str">
        <f>IF('statement of marks'!FV15="","",'statement of marks'!FV15)</f>
        <v>A</v>
      </c>
    </row>
    <row r="16" spans="1:34" ht="14">
      <c r="A16" s="147">
        <f>IF('statement of marks'!A16="","",'statement of marks'!A16)</f>
        <v>10</v>
      </c>
      <c r="B16" s="66" t="str">
        <f>IF('statement of marks'!B16="","",'statement of marks'!B16)</f>
        <v/>
      </c>
      <c r="C16" s="66" t="str">
        <f>IF('statement of marks'!C16="","",'statement of marks'!C16)</f>
        <v/>
      </c>
      <c r="D16" s="97">
        <f>IF('statement of marks'!D16="","",'statement of marks'!D16)</f>
        <v>810</v>
      </c>
      <c r="E16" s="97" t="str">
        <f>IF('statement of marks'!E16="","",'statement of marks'!E16)</f>
        <v/>
      </c>
      <c r="F16" s="66" t="str">
        <f>IF('statement of marks'!F16="","",'statement of marks'!F16)</f>
        <v/>
      </c>
      <c r="G16" s="361" t="str">
        <f>IF('statement of marks'!G16="","",'statement of marks'!G16)</f>
        <v/>
      </c>
      <c r="H16" s="75" t="str">
        <f>IF('statement of marks'!H16="","",'statement of marks'!H16)</f>
        <v/>
      </c>
      <c r="I16" s="75" t="str">
        <f>IF('statement of marks'!I16="","",'statement of marks'!I16)</f>
        <v>A10</v>
      </c>
      <c r="J16" s="75" t="str">
        <f>IF('statement of marks'!J16="","",'statement of marks'!J16)</f>
        <v>B10</v>
      </c>
      <c r="K16" s="75" t="str">
        <f>IF('statement of marks'!K16="","",'statement of marks'!K16)</f>
        <v>C10</v>
      </c>
      <c r="L16" s="367">
        <f>IF('statement of marks'!Z16="","",'statement of marks'!Z16)</f>
        <v>73</v>
      </c>
      <c r="M16" s="66">
        <f t="shared" si="0"/>
        <v>11</v>
      </c>
      <c r="N16" s="367">
        <f>IF('statement of marks'!AX16="","",'statement of marks'!AX16)</f>
        <v>73</v>
      </c>
      <c r="O16" s="66">
        <f t="shared" si="1"/>
        <v>11</v>
      </c>
      <c r="P16" s="388" t="str">
        <f>'statement of marks'!BH16</f>
        <v>s</v>
      </c>
      <c r="Q16" s="367">
        <f>IF('statement of marks'!BV16="","",'statement of marks'!BV16)</f>
        <v>100</v>
      </c>
      <c r="R16" s="66">
        <f t="shared" si="2"/>
        <v>15</v>
      </c>
      <c r="S16" s="367">
        <f>IF('statement of marks'!CS16="","",'statement of marks'!CS16)</f>
        <v>73</v>
      </c>
      <c r="T16" s="66">
        <f t="shared" si="3"/>
        <v>11</v>
      </c>
      <c r="U16" s="367">
        <f>IF('statement of marks'!DP16="","",'statement of marks'!DP16)</f>
        <v>100</v>
      </c>
      <c r="V16" s="66">
        <f t="shared" si="4"/>
        <v>15</v>
      </c>
      <c r="W16" s="367">
        <f>IF('statement of marks'!EL16="","",'statement of marks'!EL16)</f>
        <v>100</v>
      </c>
      <c r="X16" s="66">
        <f t="shared" si="5"/>
        <v>15</v>
      </c>
      <c r="Y16" s="97">
        <f t="shared" si="6"/>
        <v>78</v>
      </c>
      <c r="Z16" s="367">
        <f>IF('statement of marks'!EZ16="","",'statement of marks'!EZ16)</f>
        <v>100</v>
      </c>
      <c r="AA16" s="66">
        <f>IF('statement of marks'!FA16="","",'statement of marks'!FA16)</f>
        <v>100</v>
      </c>
      <c r="AB16" s="367" t="str">
        <f>IF('statement of marks'!FB16="","",'statement of marks'!FB16)</f>
        <v>A</v>
      </c>
      <c r="AC16" s="66">
        <f>IF('statement of marks'!FJ16="","",'statement of marks'!FJ16)</f>
        <v>100</v>
      </c>
      <c r="AD16" s="66">
        <f>IF('statement of marks'!FK16="","",'statement of marks'!FK16)</f>
        <v>100</v>
      </c>
      <c r="AE16" s="66" t="str">
        <f>IF('statement of marks'!FL16="","",'statement of marks'!FL16)</f>
        <v>A</v>
      </c>
      <c r="AF16" s="367">
        <f>IF('statement of marks'!FT16="","",'statement of marks'!FT16)</f>
        <v>100</v>
      </c>
      <c r="AG16" s="367">
        <f>IF('statement of marks'!FU16="","",'statement of marks'!FU16)</f>
        <v>100</v>
      </c>
      <c r="AH16" s="392" t="str">
        <f>IF('statement of marks'!FV16="","",'statement of marks'!FV16)</f>
        <v>A</v>
      </c>
    </row>
    <row r="17" spans="1:34" ht="14">
      <c r="A17" s="147">
        <f>IF('statement of marks'!A17="","",'statement of marks'!A17)</f>
        <v>11</v>
      </c>
      <c r="B17" s="66" t="str">
        <f>IF('statement of marks'!B17="","",'statement of marks'!B17)</f>
        <v/>
      </c>
      <c r="C17" s="66" t="str">
        <f>IF('statement of marks'!C17="","",'statement of marks'!C17)</f>
        <v/>
      </c>
      <c r="D17" s="97">
        <f>IF('statement of marks'!D17="","",'statement of marks'!D17)</f>
        <v>811</v>
      </c>
      <c r="E17" s="97" t="str">
        <f>IF('statement of marks'!E17="","",'statement of marks'!E17)</f>
        <v/>
      </c>
      <c r="F17" s="66" t="str">
        <f>IF('statement of marks'!F17="","",'statement of marks'!F17)</f>
        <v/>
      </c>
      <c r="G17" s="361" t="str">
        <f>IF('statement of marks'!G17="","",'statement of marks'!G17)</f>
        <v/>
      </c>
      <c r="H17" s="75" t="str">
        <f>IF('statement of marks'!H17="","",'statement of marks'!H17)</f>
        <v/>
      </c>
      <c r="I17" s="75" t="str">
        <f>IF('statement of marks'!I17="","",'statement of marks'!I17)</f>
        <v>A11</v>
      </c>
      <c r="J17" s="75" t="str">
        <f>IF('statement of marks'!J17="","",'statement of marks'!J17)</f>
        <v>B11</v>
      </c>
      <c r="K17" s="75" t="str">
        <f>IF('statement of marks'!K17="","",'statement of marks'!K17)</f>
        <v>C11</v>
      </c>
      <c r="L17" s="367">
        <f>IF('statement of marks'!Z17="","",'statement of marks'!Z17)</f>
        <v>100</v>
      </c>
      <c r="M17" s="66">
        <f t="shared" si="0"/>
        <v>15</v>
      </c>
      <c r="N17" s="367">
        <f>IF('statement of marks'!AX17="","",'statement of marks'!AX17)</f>
        <v>100</v>
      </c>
      <c r="O17" s="66">
        <f t="shared" si="1"/>
        <v>15</v>
      </c>
      <c r="P17" s="388" t="str">
        <f>'statement of marks'!BH17</f>
        <v>s</v>
      </c>
      <c r="Q17" s="367">
        <f>IF('statement of marks'!BV17="","",'statement of marks'!BV17)</f>
        <v>100</v>
      </c>
      <c r="R17" s="66">
        <f t="shared" si="2"/>
        <v>15</v>
      </c>
      <c r="S17" s="367">
        <f>IF('statement of marks'!CS17="","",'statement of marks'!CS17)</f>
        <v>100</v>
      </c>
      <c r="T17" s="66">
        <f t="shared" si="3"/>
        <v>15</v>
      </c>
      <c r="U17" s="367">
        <f>IF('statement of marks'!DP17="","",'statement of marks'!DP17)</f>
        <v>100</v>
      </c>
      <c r="V17" s="66">
        <f t="shared" si="4"/>
        <v>15</v>
      </c>
      <c r="W17" s="367">
        <f>IF('statement of marks'!EL17="","",'statement of marks'!EL17)</f>
        <v>100</v>
      </c>
      <c r="X17" s="66">
        <f t="shared" si="5"/>
        <v>15</v>
      </c>
      <c r="Y17" s="97">
        <f t="shared" si="6"/>
        <v>90</v>
      </c>
      <c r="Z17" s="367">
        <f>IF('statement of marks'!EZ17="","",'statement of marks'!EZ17)</f>
        <v>100</v>
      </c>
      <c r="AA17" s="66">
        <f>IF('statement of marks'!FA17="","",'statement of marks'!FA17)</f>
        <v>100</v>
      </c>
      <c r="AB17" s="367" t="str">
        <f>IF('statement of marks'!FB17="","",'statement of marks'!FB17)</f>
        <v>A</v>
      </c>
      <c r="AC17" s="66">
        <f>IF('statement of marks'!FJ17="","",'statement of marks'!FJ17)</f>
        <v>100</v>
      </c>
      <c r="AD17" s="66">
        <f>IF('statement of marks'!FK17="","",'statement of marks'!FK17)</f>
        <v>100</v>
      </c>
      <c r="AE17" s="66" t="str">
        <f>IF('statement of marks'!FL17="","",'statement of marks'!FL17)</f>
        <v>A</v>
      </c>
      <c r="AF17" s="367">
        <f>IF('statement of marks'!FT17="","",'statement of marks'!FT17)</f>
        <v>100</v>
      </c>
      <c r="AG17" s="367">
        <f>IF('statement of marks'!FU17="","",'statement of marks'!FU17)</f>
        <v>100</v>
      </c>
      <c r="AH17" s="392" t="str">
        <f>IF('statement of marks'!FV17="","",'statement of marks'!FV17)</f>
        <v>A</v>
      </c>
    </row>
    <row r="18" spans="1:34" ht="14">
      <c r="A18" s="147">
        <f>IF('statement of marks'!A18="","",'statement of marks'!A18)</f>
        <v>12</v>
      </c>
      <c r="B18" s="66" t="str">
        <f>IF('statement of marks'!B18="","",'statement of marks'!B18)</f>
        <v/>
      </c>
      <c r="C18" s="66" t="str">
        <f>IF('statement of marks'!C18="","",'statement of marks'!C18)</f>
        <v/>
      </c>
      <c r="D18" s="97">
        <f>IF('statement of marks'!D18="","",'statement of marks'!D18)</f>
        <v>812</v>
      </c>
      <c r="E18" s="97" t="str">
        <f>IF('statement of marks'!E18="","",'statement of marks'!E18)</f>
        <v/>
      </c>
      <c r="F18" s="66" t="str">
        <f>IF('statement of marks'!F18="","",'statement of marks'!F18)</f>
        <v/>
      </c>
      <c r="G18" s="361" t="str">
        <f>IF('statement of marks'!G18="","",'statement of marks'!G18)</f>
        <v/>
      </c>
      <c r="H18" s="75" t="str">
        <f>IF('statement of marks'!H18="","",'statement of marks'!H18)</f>
        <v/>
      </c>
      <c r="I18" s="75" t="str">
        <f>IF('statement of marks'!I18="","",'statement of marks'!I18)</f>
        <v>A12</v>
      </c>
      <c r="J18" s="75" t="str">
        <f>IF('statement of marks'!J18="","",'statement of marks'!J18)</f>
        <v>B12</v>
      </c>
      <c r="K18" s="75" t="str">
        <f>IF('statement of marks'!K18="","",'statement of marks'!K18)</f>
        <v>C12</v>
      </c>
      <c r="L18" s="367">
        <f>IF('statement of marks'!Z18="","",'statement of marks'!Z18)</f>
        <v>97</v>
      </c>
      <c r="M18" s="66">
        <f t="shared" si="0"/>
        <v>15</v>
      </c>
      <c r="N18" s="367">
        <f>IF('statement of marks'!AX18="","",'statement of marks'!AX18)</f>
        <v>97</v>
      </c>
      <c r="O18" s="66">
        <f t="shared" si="1"/>
        <v>15</v>
      </c>
      <c r="P18" s="388" t="str">
        <f>'statement of marks'!BH18</f>
        <v>s</v>
      </c>
      <c r="Q18" s="367">
        <f>IF('statement of marks'!BV18="","",'statement of marks'!BV18)</f>
        <v>100</v>
      </c>
      <c r="R18" s="66">
        <f t="shared" si="2"/>
        <v>15</v>
      </c>
      <c r="S18" s="367">
        <f>IF('statement of marks'!CS18="","",'statement of marks'!CS18)</f>
        <v>97</v>
      </c>
      <c r="T18" s="66">
        <f t="shared" si="3"/>
        <v>15</v>
      </c>
      <c r="U18" s="367">
        <f>IF('statement of marks'!DP18="","",'statement of marks'!DP18)</f>
        <v>100</v>
      </c>
      <c r="V18" s="66">
        <f t="shared" si="4"/>
        <v>15</v>
      </c>
      <c r="W18" s="367">
        <f>IF('statement of marks'!EL18="","",'statement of marks'!EL18)</f>
        <v>100</v>
      </c>
      <c r="X18" s="66">
        <f t="shared" si="5"/>
        <v>15</v>
      </c>
      <c r="Y18" s="97">
        <f t="shared" si="6"/>
        <v>90</v>
      </c>
      <c r="Z18" s="367">
        <f>IF('statement of marks'!EZ18="","",'statement of marks'!EZ18)</f>
        <v>100</v>
      </c>
      <c r="AA18" s="66">
        <f>IF('statement of marks'!FA18="","",'statement of marks'!FA18)</f>
        <v>100</v>
      </c>
      <c r="AB18" s="367" t="str">
        <f>IF('statement of marks'!FB18="","",'statement of marks'!FB18)</f>
        <v>A</v>
      </c>
      <c r="AC18" s="66">
        <f>IF('statement of marks'!FJ18="","",'statement of marks'!FJ18)</f>
        <v>100</v>
      </c>
      <c r="AD18" s="66">
        <f>IF('statement of marks'!FK18="","",'statement of marks'!FK18)</f>
        <v>100</v>
      </c>
      <c r="AE18" s="66" t="str">
        <f>IF('statement of marks'!FL18="","",'statement of marks'!FL18)</f>
        <v>A</v>
      </c>
      <c r="AF18" s="367">
        <f>IF('statement of marks'!FT18="","",'statement of marks'!FT18)</f>
        <v>100</v>
      </c>
      <c r="AG18" s="367">
        <f>IF('statement of marks'!FU18="","",'statement of marks'!FU18)</f>
        <v>100</v>
      </c>
      <c r="AH18" s="392" t="str">
        <f>IF('statement of marks'!FV18="","",'statement of marks'!FV18)</f>
        <v>A</v>
      </c>
    </row>
    <row r="19" spans="1:34" ht="14">
      <c r="A19" s="147">
        <f>IF('statement of marks'!A19="","",'statement of marks'!A19)</f>
        <v>13</v>
      </c>
      <c r="B19" s="66" t="str">
        <f>IF('statement of marks'!B19="","",'statement of marks'!B19)</f>
        <v/>
      </c>
      <c r="C19" s="66" t="str">
        <f>IF('statement of marks'!C19="","",'statement of marks'!C19)</f>
        <v/>
      </c>
      <c r="D19" s="97">
        <f>IF('statement of marks'!D19="","",'statement of marks'!D19)</f>
        <v>813</v>
      </c>
      <c r="E19" s="97" t="str">
        <f>IF('statement of marks'!E19="","",'statement of marks'!E19)</f>
        <v/>
      </c>
      <c r="F19" s="66" t="str">
        <f>IF('statement of marks'!F19="","",'statement of marks'!F19)</f>
        <v/>
      </c>
      <c r="G19" s="361" t="str">
        <f>IF('statement of marks'!G19="","",'statement of marks'!G19)</f>
        <v/>
      </c>
      <c r="H19" s="75" t="str">
        <f>IF('statement of marks'!H19="","",'statement of marks'!H19)</f>
        <v/>
      </c>
      <c r="I19" s="75" t="str">
        <f>IF('statement of marks'!I19="","",'statement of marks'!I19)</f>
        <v>A13</v>
      </c>
      <c r="J19" s="75" t="str">
        <f>IF('statement of marks'!J19="","",'statement of marks'!J19)</f>
        <v>B13</v>
      </c>
      <c r="K19" s="75" t="str">
        <f>IF('statement of marks'!K19="","",'statement of marks'!K19)</f>
        <v>C13</v>
      </c>
      <c r="L19" s="367">
        <f>IF('statement of marks'!Z19="","",'statement of marks'!Z19)</f>
        <v>94</v>
      </c>
      <c r="M19" s="66">
        <f t="shared" si="0"/>
        <v>15</v>
      </c>
      <c r="N19" s="367">
        <f>IF('statement of marks'!AX19="","",'statement of marks'!AX19)</f>
        <v>94</v>
      </c>
      <c r="O19" s="66">
        <f t="shared" si="1"/>
        <v>15</v>
      </c>
      <c r="P19" s="388" t="str">
        <f>'statement of marks'!BH19</f>
        <v>s</v>
      </c>
      <c r="Q19" s="367">
        <f>IF('statement of marks'!BV19="","",'statement of marks'!BV19)</f>
        <v>100</v>
      </c>
      <c r="R19" s="66">
        <f t="shared" si="2"/>
        <v>15</v>
      </c>
      <c r="S19" s="367">
        <f>IF('statement of marks'!CS19="","",'statement of marks'!CS19)</f>
        <v>94</v>
      </c>
      <c r="T19" s="66">
        <f t="shared" si="3"/>
        <v>15</v>
      </c>
      <c r="U19" s="367">
        <f>IF('statement of marks'!DP19="","",'statement of marks'!DP19)</f>
        <v>100</v>
      </c>
      <c r="V19" s="66">
        <f t="shared" si="4"/>
        <v>15</v>
      </c>
      <c r="W19" s="367">
        <f>IF('statement of marks'!EL19="","",'statement of marks'!EL19)</f>
        <v>100</v>
      </c>
      <c r="X19" s="66">
        <f t="shared" si="5"/>
        <v>15</v>
      </c>
      <c r="Y19" s="97">
        <f t="shared" si="6"/>
        <v>90</v>
      </c>
      <c r="Z19" s="367">
        <f>IF('statement of marks'!EZ19="","",'statement of marks'!EZ19)</f>
        <v>100</v>
      </c>
      <c r="AA19" s="66">
        <f>IF('statement of marks'!FA19="","",'statement of marks'!FA19)</f>
        <v>100</v>
      </c>
      <c r="AB19" s="367" t="str">
        <f>IF('statement of marks'!FB19="","",'statement of marks'!FB19)</f>
        <v>A</v>
      </c>
      <c r="AC19" s="66">
        <f>IF('statement of marks'!FJ19="","",'statement of marks'!FJ19)</f>
        <v>100</v>
      </c>
      <c r="AD19" s="66">
        <f>IF('statement of marks'!FK19="","",'statement of marks'!FK19)</f>
        <v>100</v>
      </c>
      <c r="AE19" s="66" t="str">
        <f>IF('statement of marks'!FL19="","",'statement of marks'!FL19)</f>
        <v>A</v>
      </c>
      <c r="AF19" s="367">
        <f>IF('statement of marks'!FT19="","",'statement of marks'!FT19)</f>
        <v>100</v>
      </c>
      <c r="AG19" s="367">
        <f>IF('statement of marks'!FU19="","",'statement of marks'!FU19)</f>
        <v>100</v>
      </c>
      <c r="AH19" s="392" t="str">
        <f>IF('statement of marks'!FV19="","",'statement of marks'!FV19)</f>
        <v>A</v>
      </c>
    </row>
    <row r="20" spans="1:34" ht="14">
      <c r="A20" s="147">
        <f>IF('statement of marks'!A20="","",'statement of marks'!A20)</f>
        <v>14</v>
      </c>
      <c r="B20" s="66" t="str">
        <f>IF('statement of marks'!B20="","",'statement of marks'!B20)</f>
        <v/>
      </c>
      <c r="C20" s="66" t="str">
        <f>IF('statement of marks'!C20="","",'statement of marks'!C20)</f>
        <v/>
      </c>
      <c r="D20" s="97">
        <f>IF('statement of marks'!D20="","",'statement of marks'!D20)</f>
        <v>814</v>
      </c>
      <c r="E20" s="97" t="str">
        <f>IF('statement of marks'!E20="","",'statement of marks'!E20)</f>
        <v/>
      </c>
      <c r="F20" s="66" t="str">
        <f>IF('statement of marks'!F20="","",'statement of marks'!F20)</f>
        <v/>
      </c>
      <c r="G20" s="361" t="str">
        <f>IF('statement of marks'!G20="","",'statement of marks'!G20)</f>
        <v/>
      </c>
      <c r="H20" s="75" t="str">
        <f>IF('statement of marks'!H20="","",'statement of marks'!H20)</f>
        <v/>
      </c>
      <c r="I20" s="75" t="str">
        <f>IF('statement of marks'!I20="","",'statement of marks'!I20)</f>
        <v>A14</v>
      </c>
      <c r="J20" s="75" t="str">
        <f>IF('statement of marks'!J20="","",'statement of marks'!J20)</f>
        <v>B14</v>
      </c>
      <c r="K20" s="75" t="str">
        <f>IF('statement of marks'!K20="","",'statement of marks'!K20)</f>
        <v>C14</v>
      </c>
      <c r="L20" s="367">
        <f>IF('statement of marks'!Z20="","",'statement of marks'!Z20)</f>
        <v>91</v>
      </c>
      <c r="M20" s="66">
        <f t="shared" si="0"/>
        <v>14</v>
      </c>
      <c r="N20" s="367">
        <f>IF('statement of marks'!AX20="","",'statement of marks'!AX20)</f>
        <v>91</v>
      </c>
      <c r="O20" s="66">
        <f t="shared" si="1"/>
        <v>14</v>
      </c>
      <c r="P20" s="388" t="str">
        <f>'statement of marks'!BH20</f>
        <v>s</v>
      </c>
      <c r="Q20" s="367">
        <f>IF('statement of marks'!BV20="","",'statement of marks'!BV20)</f>
        <v>100</v>
      </c>
      <c r="R20" s="66">
        <f t="shared" si="2"/>
        <v>15</v>
      </c>
      <c r="S20" s="367">
        <f>IF('statement of marks'!CS20="","",'statement of marks'!CS20)</f>
        <v>91</v>
      </c>
      <c r="T20" s="66">
        <f t="shared" si="3"/>
        <v>14</v>
      </c>
      <c r="U20" s="367">
        <f>IF('statement of marks'!DP20="","",'statement of marks'!DP20)</f>
        <v>100</v>
      </c>
      <c r="V20" s="66">
        <f t="shared" si="4"/>
        <v>15</v>
      </c>
      <c r="W20" s="367">
        <f>IF('statement of marks'!EL20="","",'statement of marks'!EL20)</f>
        <v>100</v>
      </c>
      <c r="X20" s="66">
        <f t="shared" si="5"/>
        <v>15</v>
      </c>
      <c r="Y20" s="97">
        <f t="shared" si="6"/>
        <v>87</v>
      </c>
      <c r="Z20" s="367">
        <f>IF('statement of marks'!EZ20="","",'statement of marks'!EZ20)</f>
        <v>100</v>
      </c>
      <c r="AA20" s="66">
        <f>IF('statement of marks'!FA20="","",'statement of marks'!FA20)</f>
        <v>100</v>
      </c>
      <c r="AB20" s="367" t="str">
        <f>IF('statement of marks'!FB20="","",'statement of marks'!FB20)</f>
        <v>A</v>
      </c>
      <c r="AC20" s="66">
        <f>IF('statement of marks'!FJ20="","",'statement of marks'!FJ20)</f>
        <v>100</v>
      </c>
      <c r="AD20" s="66">
        <f>IF('statement of marks'!FK20="","",'statement of marks'!FK20)</f>
        <v>100</v>
      </c>
      <c r="AE20" s="66" t="str">
        <f>IF('statement of marks'!FL20="","",'statement of marks'!FL20)</f>
        <v>A</v>
      </c>
      <c r="AF20" s="367">
        <f>IF('statement of marks'!FT20="","",'statement of marks'!FT20)</f>
        <v>100</v>
      </c>
      <c r="AG20" s="367">
        <f>IF('statement of marks'!FU20="","",'statement of marks'!FU20)</f>
        <v>100</v>
      </c>
      <c r="AH20" s="392" t="str">
        <f>IF('statement of marks'!FV20="","",'statement of marks'!FV20)</f>
        <v>A</v>
      </c>
    </row>
    <row r="21" spans="1:34" ht="14">
      <c r="A21" s="147">
        <f>IF('statement of marks'!A21="","",'statement of marks'!A21)</f>
        <v>15</v>
      </c>
      <c r="B21" s="66" t="str">
        <f>IF('statement of marks'!B21="","",'statement of marks'!B21)</f>
        <v/>
      </c>
      <c r="C21" s="66" t="str">
        <f>IF('statement of marks'!C21="","",'statement of marks'!C21)</f>
        <v/>
      </c>
      <c r="D21" s="97">
        <f>IF('statement of marks'!D21="","",'statement of marks'!D21)</f>
        <v>815</v>
      </c>
      <c r="E21" s="97" t="str">
        <f>IF('statement of marks'!E21="","",'statement of marks'!E21)</f>
        <v/>
      </c>
      <c r="F21" s="66" t="str">
        <f>IF('statement of marks'!F21="","",'statement of marks'!F21)</f>
        <v/>
      </c>
      <c r="G21" s="361" t="str">
        <f>IF('statement of marks'!G21="","",'statement of marks'!G21)</f>
        <v/>
      </c>
      <c r="H21" s="75" t="str">
        <f>IF('statement of marks'!H21="","",'statement of marks'!H21)</f>
        <v/>
      </c>
      <c r="I21" s="75" t="str">
        <f>IF('statement of marks'!I21="","",'statement of marks'!I21)</f>
        <v>A15</v>
      </c>
      <c r="J21" s="75" t="str">
        <f>IF('statement of marks'!J21="","",'statement of marks'!J21)</f>
        <v>B15</v>
      </c>
      <c r="K21" s="75" t="str">
        <f>IF('statement of marks'!K21="","",'statement of marks'!K21)</f>
        <v>C15</v>
      </c>
      <c r="L21" s="367">
        <f>IF('statement of marks'!Z21="","",'statement of marks'!Z21)</f>
        <v>88</v>
      </c>
      <c r="M21" s="66">
        <f t="shared" si="0"/>
        <v>14</v>
      </c>
      <c r="N21" s="367">
        <f>IF('statement of marks'!AX21="","",'statement of marks'!AX21)</f>
        <v>88</v>
      </c>
      <c r="O21" s="66">
        <f t="shared" si="1"/>
        <v>14</v>
      </c>
      <c r="P21" s="388" t="str">
        <f>'statement of marks'!BH21</f>
        <v>s</v>
      </c>
      <c r="Q21" s="367">
        <f>IF('statement of marks'!BV21="","",'statement of marks'!BV21)</f>
        <v>100</v>
      </c>
      <c r="R21" s="66">
        <f t="shared" si="2"/>
        <v>15</v>
      </c>
      <c r="S21" s="367">
        <f>IF('statement of marks'!CS21="","",'statement of marks'!CS21)</f>
        <v>88</v>
      </c>
      <c r="T21" s="66">
        <f t="shared" si="3"/>
        <v>14</v>
      </c>
      <c r="U21" s="367">
        <f>IF('statement of marks'!DP21="","",'statement of marks'!DP21)</f>
        <v>100</v>
      </c>
      <c r="V21" s="66">
        <f t="shared" si="4"/>
        <v>15</v>
      </c>
      <c r="W21" s="367">
        <f>IF('statement of marks'!EL21="","",'statement of marks'!EL21)</f>
        <v>100</v>
      </c>
      <c r="X21" s="66">
        <f t="shared" si="5"/>
        <v>15</v>
      </c>
      <c r="Y21" s="97">
        <f t="shared" si="6"/>
        <v>87</v>
      </c>
      <c r="Z21" s="367">
        <f>IF('statement of marks'!EZ21="","",'statement of marks'!EZ21)</f>
        <v>100</v>
      </c>
      <c r="AA21" s="66">
        <f>IF('statement of marks'!FA21="","",'statement of marks'!FA21)</f>
        <v>100</v>
      </c>
      <c r="AB21" s="367" t="str">
        <f>IF('statement of marks'!FB21="","",'statement of marks'!FB21)</f>
        <v>A</v>
      </c>
      <c r="AC21" s="66">
        <f>IF('statement of marks'!FJ21="","",'statement of marks'!FJ21)</f>
        <v>100</v>
      </c>
      <c r="AD21" s="66">
        <f>IF('statement of marks'!FK21="","",'statement of marks'!FK21)</f>
        <v>100</v>
      </c>
      <c r="AE21" s="66" t="str">
        <f>IF('statement of marks'!FL21="","",'statement of marks'!FL21)</f>
        <v>A</v>
      </c>
      <c r="AF21" s="367">
        <f>IF('statement of marks'!FT21="","",'statement of marks'!FT21)</f>
        <v>100</v>
      </c>
      <c r="AG21" s="367">
        <f>IF('statement of marks'!FU21="","",'statement of marks'!FU21)</f>
        <v>100</v>
      </c>
      <c r="AH21" s="392" t="str">
        <f>IF('statement of marks'!FV21="","",'statement of marks'!FV21)</f>
        <v>A</v>
      </c>
    </row>
    <row r="22" spans="1:34" ht="14">
      <c r="A22" s="147">
        <f>IF('statement of marks'!A22="","",'statement of marks'!A22)</f>
        <v>16</v>
      </c>
      <c r="B22" s="66" t="str">
        <f>IF('statement of marks'!B22="","",'statement of marks'!B22)</f>
        <v/>
      </c>
      <c r="C22" s="66" t="str">
        <f>IF('statement of marks'!C22="","",'statement of marks'!C22)</f>
        <v/>
      </c>
      <c r="D22" s="97">
        <f>IF('statement of marks'!D22="","",'statement of marks'!D22)</f>
        <v>816</v>
      </c>
      <c r="E22" s="97" t="str">
        <f>IF('statement of marks'!E22="","",'statement of marks'!E22)</f>
        <v/>
      </c>
      <c r="F22" s="66" t="str">
        <f>IF('statement of marks'!F22="","",'statement of marks'!F22)</f>
        <v/>
      </c>
      <c r="G22" s="361" t="str">
        <f>IF('statement of marks'!G22="","",'statement of marks'!G22)</f>
        <v/>
      </c>
      <c r="H22" s="75" t="str">
        <f>IF('statement of marks'!H22="","",'statement of marks'!H22)</f>
        <v/>
      </c>
      <c r="I22" s="75" t="str">
        <f>IF('statement of marks'!I22="","",'statement of marks'!I22)</f>
        <v>A16</v>
      </c>
      <c r="J22" s="75" t="str">
        <f>IF('statement of marks'!J22="","",'statement of marks'!J22)</f>
        <v>B16</v>
      </c>
      <c r="K22" s="75" t="str">
        <f>IF('statement of marks'!K22="","",'statement of marks'!K22)</f>
        <v>C16</v>
      </c>
      <c r="L22" s="367">
        <f>IF('statement of marks'!Z22="","",'statement of marks'!Z22)</f>
        <v>85</v>
      </c>
      <c r="M22" s="66">
        <f t="shared" si="0"/>
        <v>13</v>
      </c>
      <c r="N22" s="367">
        <f>IF('statement of marks'!AX22="","",'statement of marks'!AX22)</f>
        <v>85</v>
      </c>
      <c r="O22" s="66">
        <f t="shared" si="1"/>
        <v>13</v>
      </c>
      <c r="P22" s="388" t="str">
        <f>'statement of marks'!BH22</f>
        <v>s</v>
      </c>
      <c r="Q22" s="367">
        <f>IF('statement of marks'!BV22="","",'statement of marks'!BV22)</f>
        <v>100</v>
      </c>
      <c r="R22" s="66">
        <f t="shared" si="2"/>
        <v>15</v>
      </c>
      <c r="S22" s="367">
        <f>IF('statement of marks'!CS22="","",'statement of marks'!CS22)</f>
        <v>85</v>
      </c>
      <c r="T22" s="66">
        <f t="shared" si="3"/>
        <v>13</v>
      </c>
      <c r="U22" s="367">
        <f>IF('statement of marks'!DP22="","",'statement of marks'!DP22)</f>
        <v>100</v>
      </c>
      <c r="V22" s="66">
        <f t="shared" si="4"/>
        <v>15</v>
      </c>
      <c r="W22" s="367">
        <f>IF('statement of marks'!EL22="","",'statement of marks'!EL22)</f>
        <v>100</v>
      </c>
      <c r="X22" s="66">
        <f t="shared" si="5"/>
        <v>15</v>
      </c>
      <c r="Y22" s="97">
        <f t="shared" si="6"/>
        <v>84</v>
      </c>
      <c r="Z22" s="367">
        <f>IF('statement of marks'!EZ22="","",'statement of marks'!EZ22)</f>
        <v>100</v>
      </c>
      <c r="AA22" s="66">
        <f>IF('statement of marks'!FA22="","",'statement of marks'!FA22)</f>
        <v>100</v>
      </c>
      <c r="AB22" s="367" t="str">
        <f>IF('statement of marks'!FB22="","",'statement of marks'!FB22)</f>
        <v>A</v>
      </c>
      <c r="AC22" s="66">
        <f>IF('statement of marks'!FJ22="","",'statement of marks'!FJ22)</f>
        <v>100</v>
      </c>
      <c r="AD22" s="66">
        <f>IF('statement of marks'!FK22="","",'statement of marks'!FK22)</f>
        <v>100</v>
      </c>
      <c r="AE22" s="66" t="str">
        <f>IF('statement of marks'!FL22="","",'statement of marks'!FL22)</f>
        <v>A</v>
      </c>
      <c r="AF22" s="367">
        <f>IF('statement of marks'!FT22="","",'statement of marks'!FT22)</f>
        <v>100</v>
      </c>
      <c r="AG22" s="367">
        <f>IF('statement of marks'!FU22="","",'statement of marks'!FU22)</f>
        <v>100</v>
      </c>
      <c r="AH22" s="392" t="str">
        <f>IF('statement of marks'!FV22="","",'statement of marks'!FV22)</f>
        <v>A</v>
      </c>
    </row>
    <row r="23" spans="1:34" ht="14">
      <c r="A23" s="147">
        <f>IF('statement of marks'!A23="","",'statement of marks'!A23)</f>
        <v>17</v>
      </c>
      <c r="B23" s="66" t="str">
        <f>IF('statement of marks'!B23="","",'statement of marks'!B23)</f>
        <v/>
      </c>
      <c r="C23" s="66" t="str">
        <f>IF('statement of marks'!C23="","",'statement of marks'!C23)</f>
        <v/>
      </c>
      <c r="D23" s="97">
        <f>IF('statement of marks'!D23="","",'statement of marks'!D23)</f>
        <v>817</v>
      </c>
      <c r="E23" s="97" t="str">
        <f>IF('statement of marks'!E23="","",'statement of marks'!E23)</f>
        <v/>
      </c>
      <c r="F23" s="66" t="str">
        <f>IF('statement of marks'!F23="","",'statement of marks'!F23)</f>
        <v/>
      </c>
      <c r="G23" s="361" t="str">
        <f>IF('statement of marks'!G23="","",'statement of marks'!G23)</f>
        <v/>
      </c>
      <c r="H23" s="75" t="str">
        <f>IF('statement of marks'!H23="","",'statement of marks'!H23)</f>
        <v/>
      </c>
      <c r="I23" s="75" t="str">
        <f>IF('statement of marks'!I23="","",'statement of marks'!I23)</f>
        <v>A17</v>
      </c>
      <c r="J23" s="75" t="str">
        <f>IF('statement of marks'!J23="","",'statement of marks'!J23)</f>
        <v>B17</v>
      </c>
      <c r="K23" s="75" t="str">
        <f>IF('statement of marks'!K23="","",'statement of marks'!K23)</f>
        <v>C17</v>
      </c>
      <c r="L23" s="367">
        <f>IF('statement of marks'!Z23="","",'statement of marks'!Z23)</f>
        <v>82</v>
      </c>
      <c r="M23" s="66">
        <f t="shared" si="0"/>
        <v>13</v>
      </c>
      <c r="N23" s="367">
        <f>IF('statement of marks'!AX23="","",'statement of marks'!AX23)</f>
        <v>82</v>
      </c>
      <c r="O23" s="66">
        <f t="shared" si="1"/>
        <v>13</v>
      </c>
      <c r="P23" s="388" t="str">
        <f>'statement of marks'!BH23</f>
        <v>s</v>
      </c>
      <c r="Q23" s="367">
        <f>IF('statement of marks'!BV23="","",'statement of marks'!BV23)</f>
        <v>100</v>
      </c>
      <c r="R23" s="66">
        <f t="shared" si="2"/>
        <v>15</v>
      </c>
      <c r="S23" s="367">
        <f>IF('statement of marks'!CS23="","",'statement of marks'!CS23)</f>
        <v>82</v>
      </c>
      <c r="T23" s="66">
        <f t="shared" si="3"/>
        <v>13</v>
      </c>
      <c r="U23" s="367">
        <f>IF('statement of marks'!DP23="","",'statement of marks'!DP23)</f>
        <v>100</v>
      </c>
      <c r="V23" s="66">
        <f t="shared" si="4"/>
        <v>15</v>
      </c>
      <c r="W23" s="367">
        <f>IF('statement of marks'!EL23="","",'statement of marks'!EL23)</f>
        <v>100</v>
      </c>
      <c r="X23" s="66">
        <f t="shared" si="5"/>
        <v>15</v>
      </c>
      <c r="Y23" s="97">
        <f t="shared" si="6"/>
        <v>84</v>
      </c>
      <c r="Z23" s="367">
        <f>IF('statement of marks'!EZ23="","",'statement of marks'!EZ23)</f>
        <v>100</v>
      </c>
      <c r="AA23" s="66">
        <f>IF('statement of marks'!FA23="","",'statement of marks'!FA23)</f>
        <v>100</v>
      </c>
      <c r="AB23" s="367" t="str">
        <f>IF('statement of marks'!FB23="","",'statement of marks'!FB23)</f>
        <v>A</v>
      </c>
      <c r="AC23" s="66">
        <f>IF('statement of marks'!FJ23="","",'statement of marks'!FJ23)</f>
        <v>100</v>
      </c>
      <c r="AD23" s="66">
        <f>IF('statement of marks'!FK23="","",'statement of marks'!FK23)</f>
        <v>100</v>
      </c>
      <c r="AE23" s="66" t="str">
        <f>IF('statement of marks'!FL23="","",'statement of marks'!FL23)</f>
        <v>A</v>
      </c>
      <c r="AF23" s="367">
        <f>IF('statement of marks'!FT23="","",'statement of marks'!FT23)</f>
        <v>100</v>
      </c>
      <c r="AG23" s="367">
        <f>IF('statement of marks'!FU23="","",'statement of marks'!FU23)</f>
        <v>100</v>
      </c>
      <c r="AH23" s="392" t="str">
        <f>IF('statement of marks'!FV23="","",'statement of marks'!FV23)</f>
        <v>A</v>
      </c>
    </row>
    <row r="24" spans="1:34" ht="14">
      <c r="A24" s="147">
        <f>IF('statement of marks'!A24="","",'statement of marks'!A24)</f>
        <v>18</v>
      </c>
      <c r="B24" s="66" t="str">
        <f>IF('statement of marks'!B24="","",'statement of marks'!B24)</f>
        <v/>
      </c>
      <c r="C24" s="66" t="str">
        <f>IF('statement of marks'!C24="","",'statement of marks'!C24)</f>
        <v/>
      </c>
      <c r="D24" s="97">
        <f>IF('statement of marks'!D24="","",'statement of marks'!D24)</f>
        <v>818</v>
      </c>
      <c r="E24" s="97" t="str">
        <f>IF('statement of marks'!E24="","",'statement of marks'!E24)</f>
        <v/>
      </c>
      <c r="F24" s="66" t="str">
        <f>IF('statement of marks'!F24="","",'statement of marks'!F24)</f>
        <v/>
      </c>
      <c r="G24" s="361" t="str">
        <f>IF('statement of marks'!G24="","",'statement of marks'!G24)</f>
        <v/>
      </c>
      <c r="H24" s="75" t="str">
        <f>IF('statement of marks'!H24="","",'statement of marks'!H24)</f>
        <v/>
      </c>
      <c r="I24" s="75" t="str">
        <f>IF('statement of marks'!I24="","",'statement of marks'!I24)</f>
        <v>A18</v>
      </c>
      <c r="J24" s="75" t="str">
        <f>IF('statement of marks'!J24="","",'statement of marks'!J24)</f>
        <v>B18</v>
      </c>
      <c r="K24" s="75" t="str">
        <f>IF('statement of marks'!K24="","",'statement of marks'!K24)</f>
        <v>C18</v>
      </c>
      <c r="L24" s="367">
        <f>IF('statement of marks'!Z24="","",'statement of marks'!Z24)</f>
        <v>79</v>
      </c>
      <c r="M24" s="66">
        <f t="shared" si="0"/>
        <v>12</v>
      </c>
      <c r="N24" s="367">
        <f>IF('statement of marks'!AX24="","",'statement of marks'!AX24)</f>
        <v>79</v>
      </c>
      <c r="O24" s="66">
        <f t="shared" si="1"/>
        <v>12</v>
      </c>
      <c r="P24" s="388" t="str">
        <f>'statement of marks'!BH24</f>
        <v>s</v>
      </c>
      <c r="Q24" s="367">
        <f>IF('statement of marks'!BV24="","",'statement of marks'!BV24)</f>
        <v>100</v>
      </c>
      <c r="R24" s="66">
        <f t="shared" si="2"/>
        <v>15</v>
      </c>
      <c r="S24" s="367">
        <f>IF('statement of marks'!CS24="","",'statement of marks'!CS24)</f>
        <v>79</v>
      </c>
      <c r="T24" s="66">
        <f t="shared" si="3"/>
        <v>12</v>
      </c>
      <c r="U24" s="367">
        <f>IF('statement of marks'!DP24="","",'statement of marks'!DP24)</f>
        <v>100</v>
      </c>
      <c r="V24" s="66">
        <f t="shared" si="4"/>
        <v>15</v>
      </c>
      <c r="W24" s="367">
        <f>IF('statement of marks'!EL24="","",'statement of marks'!EL24)</f>
        <v>100</v>
      </c>
      <c r="X24" s="66">
        <f t="shared" si="5"/>
        <v>15</v>
      </c>
      <c r="Y24" s="97">
        <f t="shared" si="6"/>
        <v>81</v>
      </c>
      <c r="Z24" s="367">
        <f>IF('statement of marks'!EZ24="","",'statement of marks'!EZ24)</f>
        <v>100</v>
      </c>
      <c r="AA24" s="66">
        <f>IF('statement of marks'!FA24="","",'statement of marks'!FA24)</f>
        <v>100</v>
      </c>
      <c r="AB24" s="367" t="str">
        <f>IF('statement of marks'!FB24="","",'statement of marks'!FB24)</f>
        <v>A</v>
      </c>
      <c r="AC24" s="66">
        <f>IF('statement of marks'!FJ24="","",'statement of marks'!FJ24)</f>
        <v>100</v>
      </c>
      <c r="AD24" s="66">
        <f>IF('statement of marks'!FK24="","",'statement of marks'!FK24)</f>
        <v>100</v>
      </c>
      <c r="AE24" s="66" t="str">
        <f>IF('statement of marks'!FL24="","",'statement of marks'!FL24)</f>
        <v>A</v>
      </c>
      <c r="AF24" s="367">
        <f>IF('statement of marks'!FT24="","",'statement of marks'!FT24)</f>
        <v>100</v>
      </c>
      <c r="AG24" s="367">
        <f>IF('statement of marks'!FU24="","",'statement of marks'!FU24)</f>
        <v>100</v>
      </c>
      <c r="AH24" s="392" t="str">
        <f>IF('statement of marks'!FV24="","",'statement of marks'!FV24)</f>
        <v>A</v>
      </c>
    </row>
    <row r="25" spans="1:34" ht="14">
      <c r="A25" s="147">
        <f>IF('statement of marks'!A25="","",'statement of marks'!A25)</f>
        <v>19</v>
      </c>
      <c r="B25" s="66" t="str">
        <f>IF('statement of marks'!B25="","",'statement of marks'!B25)</f>
        <v/>
      </c>
      <c r="C25" s="66" t="str">
        <f>IF('statement of marks'!C25="","",'statement of marks'!C25)</f>
        <v/>
      </c>
      <c r="D25" s="97">
        <f>IF('statement of marks'!D25="","",'statement of marks'!D25)</f>
        <v>819</v>
      </c>
      <c r="E25" s="97" t="str">
        <f>IF('statement of marks'!E25="","",'statement of marks'!E25)</f>
        <v/>
      </c>
      <c r="F25" s="66" t="str">
        <f>IF('statement of marks'!F25="","",'statement of marks'!F25)</f>
        <v/>
      </c>
      <c r="G25" s="361" t="str">
        <f>IF('statement of marks'!G25="","",'statement of marks'!G25)</f>
        <v/>
      </c>
      <c r="H25" s="75" t="str">
        <f>IF('statement of marks'!H25="","",'statement of marks'!H25)</f>
        <v/>
      </c>
      <c r="I25" s="75" t="str">
        <f>IF('statement of marks'!I25="","",'statement of marks'!I25)</f>
        <v>A19</v>
      </c>
      <c r="J25" s="75" t="str">
        <f>IF('statement of marks'!J25="","",'statement of marks'!J25)</f>
        <v>B19</v>
      </c>
      <c r="K25" s="75" t="str">
        <f>IF('statement of marks'!K25="","",'statement of marks'!K25)</f>
        <v>C19</v>
      </c>
      <c r="L25" s="367">
        <f>IF('statement of marks'!Z25="","",'statement of marks'!Z25)</f>
        <v>76</v>
      </c>
      <c r="M25" s="66">
        <f t="shared" si="0"/>
        <v>12</v>
      </c>
      <c r="N25" s="367">
        <f>IF('statement of marks'!AX25="","",'statement of marks'!AX25)</f>
        <v>76</v>
      </c>
      <c r="O25" s="66">
        <f t="shared" si="1"/>
        <v>12</v>
      </c>
      <c r="P25" s="388" t="str">
        <f>'statement of marks'!BH25</f>
        <v>s</v>
      </c>
      <c r="Q25" s="367">
        <f>IF('statement of marks'!BV25="","",'statement of marks'!BV25)</f>
        <v>100</v>
      </c>
      <c r="R25" s="66">
        <f t="shared" si="2"/>
        <v>15</v>
      </c>
      <c r="S25" s="367">
        <f>IF('statement of marks'!CS25="","",'statement of marks'!CS25)</f>
        <v>76</v>
      </c>
      <c r="T25" s="66">
        <f t="shared" si="3"/>
        <v>12</v>
      </c>
      <c r="U25" s="367">
        <f>IF('statement of marks'!DP25="","",'statement of marks'!DP25)</f>
        <v>100</v>
      </c>
      <c r="V25" s="66">
        <f t="shared" si="4"/>
        <v>15</v>
      </c>
      <c r="W25" s="367">
        <f>IF('statement of marks'!EL25="","",'statement of marks'!EL25)</f>
        <v>100</v>
      </c>
      <c r="X25" s="66">
        <f t="shared" si="5"/>
        <v>15</v>
      </c>
      <c r="Y25" s="97">
        <f t="shared" si="6"/>
        <v>81</v>
      </c>
      <c r="Z25" s="367">
        <f>IF('statement of marks'!EZ25="","",'statement of marks'!EZ25)</f>
        <v>100</v>
      </c>
      <c r="AA25" s="66">
        <f>IF('statement of marks'!FA25="","",'statement of marks'!FA25)</f>
        <v>100</v>
      </c>
      <c r="AB25" s="367" t="str">
        <f>IF('statement of marks'!FB25="","",'statement of marks'!FB25)</f>
        <v>A</v>
      </c>
      <c r="AC25" s="66">
        <f>IF('statement of marks'!FJ25="","",'statement of marks'!FJ25)</f>
        <v>100</v>
      </c>
      <c r="AD25" s="66">
        <f>IF('statement of marks'!FK25="","",'statement of marks'!FK25)</f>
        <v>100</v>
      </c>
      <c r="AE25" s="66" t="str">
        <f>IF('statement of marks'!FL25="","",'statement of marks'!FL25)</f>
        <v>A</v>
      </c>
      <c r="AF25" s="367">
        <f>IF('statement of marks'!FT25="","",'statement of marks'!FT25)</f>
        <v>100</v>
      </c>
      <c r="AG25" s="367">
        <f>IF('statement of marks'!FU25="","",'statement of marks'!FU25)</f>
        <v>100</v>
      </c>
      <c r="AH25" s="392" t="str">
        <f>IF('statement of marks'!FV25="","",'statement of marks'!FV25)</f>
        <v>A</v>
      </c>
    </row>
    <row r="26" spans="1:34" ht="14">
      <c r="A26" s="147">
        <f>IF('statement of marks'!A26="","",'statement of marks'!A26)</f>
        <v>20</v>
      </c>
      <c r="B26" s="66" t="str">
        <f>IF('statement of marks'!B26="","",'statement of marks'!B26)</f>
        <v/>
      </c>
      <c r="C26" s="66" t="str">
        <f>IF('statement of marks'!C26="","",'statement of marks'!C26)</f>
        <v/>
      </c>
      <c r="D26" s="97">
        <f>IF('statement of marks'!D26="","",'statement of marks'!D26)</f>
        <v>820</v>
      </c>
      <c r="E26" s="97" t="str">
        <f>IF('statement of marks'!E26="","",'statement of marks'!E26)</f>
        <v/>
      </c>
      <c r="F26" s="66" t="str">
        <f>IF('statement of marks'!F26="","",'statement of marks'!F26)</f>
        <v/>
      </c>
      <c r="G26" s="361" t="str">
        <f>IF('statement of marks'!G26="","",'statement of marks'!G26)</f>
        <v/>
      </c>
      <c r="H26" s="75" t="str">
        <f>IF('statement of marks'!H26="","",'statement of marks'!H26)</f>
        <v/>
      </c>
      <c r="I26" s="75" t="str">
        <f>IF('statement of marks'!I26="","",'statement of marks'!I26)</f>
        <v>A20</v>
      </c>
      <c r="J26" s="75" t="str">
        <f>IF('statement of marks'!J26="","",'statement of marks'!J26)</f>
        <v>B20</v>
      </c>
      <c r="K26" s="75" t="str">
        <f>IF('statement of marks'!K26="","",'statement of marks'!K26)</f>
        <v>C20</v>
      </c>
      <c r="L26" s="367">
        <f>IF('statement of marks'!Z26="","",'statement of marks'!Z26)</f>
        <v>73</v>
      </c>
      <c r="M26" s="66">
        <f t="shared" si="0"/>
        <v>11</v>
      </c>
      <c r="N26" s="367">
        <f>IF('statement of marks'!AX26="","",'statement of marks'!AX26)</f>
        <v>73</v>
      </c>
      <c r="O26" s="66">
        <f t="shared" si="1"/>
        <v>11</v>
      </c>
      <c r="P26" s="388" t="str">
        <f>'statement of marks'!BH26</f>
        <v>s</v>
      </c>
      <c r="Q26" s="367">
        <f>IF('statement of marks'!BV26="","",'statement of marks'!BV26)</f>
        <v>100</v>
      </c>
      <c r="R26" s="66">
        <f t="shared" si="2"/>
        <v>15</v>
      </c>
      <c r="S26" s="367">
        <f>IF('statement of marks'!CS26="","",'statement of marks'!CS26)</f>
        <v>73</v>
      </c>
      <c r="T26" s="66">
        <f t="shared" si="3"/>
        <v>11</v>
      </c>
      <c r="U26" s="367">
        <f>IF('statement of marks'!DP26="","",'statement of marks'!DP26)</f>
        <v>100</v>
      </c>
      <c r="V26" s="66">
        <f t="shared" si="4"/>
        <v>15</v>
      </c>
      <c r="W26" s="367">
        <f>IF('statement of marks'!EL26="","",'statement of marks'!EL26)</f>
        <v>100</v>
      </c>
      <c r="X26" s="66">
        <f t="shared" si="5"/>
        <v>15</v>
      </c>
      <c r="Y26" s="97">
        <f t="shared" si="6"/>
        <v>78</v>
      </c>
      <c r="Z26" s="367">
        <f>IF('statement of marks'!EZ26="","",'statement of marks'!EZ26)</f>
        <v>100</v>
      </c>
      <c r="AA26" s="66">
        <f>IF('statement of marks'!FA26="","",'statement of marks'!FA26)</f>
        <v>100</v>
      </c>
      <c r="AB26" s="367" t="str">
        <f>IF('statement of marks'!FB26="","",'statement of marks'!FB26)</f>
        <v>A</v>
      </c>
      <c r="AC26" s="66">
        <f>IF('statement of marks'!FJ26="","",'statement of marks'!FJ26)</f>
        <v>100</v>
      </c>
      <c r="AD26" s="66">
        <f>IF('statement of marks'!FK26="","",'statement of marks'!FK26)</f>
        <v>100</v>
      </c>
      <c r="AE26" s="66" t="str">
        <f>IF('statement of marks'!FL26="","",'statement of marks'!FL26)</f>
        <v>A</v>
      </c>
      <c r="AF26" s="367">
        <f>IF('statement of marks'!FT26="","",'statement of marks'!FT26)</f>
        <v>100</v>
      </c>
      <c r="AG26" s="367">
        <f>IF('statement of marks'!FU26="","",'statement of marks'!FU26)</f>
        <v>100</v>
      </c>
      <c r="AH26" s="392" t="str">
        <f>IF('statement of marks'!FV26="","",'statement of marks'!FV26)</f>
        <v>A</v>
      </c>
    </row>
    <row r="27" spans="1:34" ht="14">
      <c r="A27" s="147">
        <f>IF('statement of marks'!A27="","",'statement of marks'!A27)</f>
        <v>21</v>
      </c>
      <c r="B27" s="66" t="str">
        <f>IF('statement of marks'!B27="","",'statement of marks'!B27)</f>
        <v/>
      </c>
      <c r="C27" s="66" t="str">
        <f>IF('statement of marks'!C27="","",'statement of marks'!C27)</f>
        <v/>
      </c>
      <c r="D27" s="97">
        <f>IF('statement of marks'!D27="","",'statement of marks'!D27)</f>
        <v>821</v>
      </c>
      <c r="E27" s="97" t="str">
        <f>IF('statement of marks'!E27="","",'statement of marks'!E27)</f>
        <v/>
      </c>
      <c r="F27" s="66" t="str">
        <f>IF('statement of marks'!F27="","",'statement of marks'!F27)</f>
        <v/>
      </c>
      <c r="G27" s="361" t="str">
        <f>IF('statement of marks'!G27="","",'statement of marks'!G27)</f>
        <v/>
      </c>
      <c r="H27" s="75" t="str">
        <f>IF('statement of marks'!H27="","",'statement of marks'!H27)</f>
        <v/>
      </c>
      <c r="I27" s="75" t="str">
        <f>IF('statement of marks'!I27="","",'statement of marks'!I27)</f>
        <v>A21</v>
      </c>
      <c r="J27" s="75" t="str">
        <f>IF('statement of marks'!J27="","",'statement of marks'!J27)</f>
        <v>B21</v>
      </c>
      <c r="K27" s="75" t="str">
        <f>IF('statement of marks'!K27="","",'statement of marks'!K27)</f>
        <v>C21</v>
      </c>
      <c r="L27" s="367">
        <f>IF('statement of marks'!Z27="","",'statement of marks'!Z27)</f>
        <v>100</v>
      </c>
      <c r="M27" s="66">
        <f t="shared" si="0"/>
        <v>15</v>
      </c>
      <c r="N27" s="367">
        <f>IF('statement of marks'!AX27="","",'statement of marks'!AX27)</f>
        <v>100</v>
      </c>
      <c r="O27" s="66">
        <f t="shared" si="1"/>
        <v>15</v>
      </c>
      <c r="P27" s="388" t="str">
        <f>'statement of marks'!BH27</f>
        <v>s</v>
      </c>
      <c r="Q27" s="367">
        <f>IF('statement of marks'!BV27="","",'statement of marks'!BV27)</f>
        <v>100</v>
      </c>
      <c r="R27" s="66">
        <f t="shared" si="2"/>
        <v>15</v>
      </c>
      <c r="S27" s="367">
        <f>IF('statement of marks'!CS27="","",'statement of marks'!CS27)</f>
        <v>100</v>
      </c>
      <c r="T27" s="66">
        <f t="shared" si="3"/>
        <v>15</v>
      </c>
      <c r="U27" s="367">
        <f>IF('statement of marks'!DP27="","",'statement of marks'!DP27)</f>
        <v>100</v>
      </c>
      <c r="V27" s="66">
        <f t="shared" si="4"/>
        <v>15</v>
      </c>
      <c r="W27" s="367">
        <f>IF('statement of marks'!EL27="","",'statement of marks'!EL27)</f>
        <v>100</v>
      </c>
      <c r="X27" s="66">
        <f t="shared" si="5"/>
        <v>15</v>
      </c>
      <c r="Y27" s="97">
        <f t="shared" si="6"/>
        <v>90</v>
      </c>
      <c r="Z27" s="367">
        <f>IF('statement of marks'!EZ27="","",'statement of marks'!EZ27)</f>
        <v>100</v>
      </c>
      <c r="AA27" s="66">
        <f>IF('statement of marks'!FA27="","",'statement of marks'!FA27)</f>
        <v>100</v>
      </c>
      <c r="AB27" s="367" t="str">
        <f>IF('statement of marks'!FB27="","",'statement of marks'!FB27)</f>
        <v>A</v>
      </c>
      <c r="AC27" s="66">
        <f>IF('statement of marks'!FJ27="","",'statement of marks'!FJ27)</f>
        <v>100</v>
      </c>
      <c r="AD27" s="66">
        <f>IF('statement of marks'!FK27="","",'statement of marks'!FK27)</f>
        <v>100</v>
      </c>
      <c r="AE27" s="66" t="str">
        <f>IF('statement of marks'!FL27="","",'statement of marks'!FL27)</f>
        <v>A</v>
      </c>
      <c r="AF27" s="367">
        <f>IF('statement of marks'!FT27="","",'statement of marks'!FT27)</f>
        <v>100</v>
      </c>
      <c r="AG27" s="367">
        <f>IF('statement of marks'!FU27="","",'statement of marks'!FU27)</f>
        <v>100</v>
      </c>
      <c r="AH27" s="392" t="str">
        <f>IF('statement of marks'!FV27="","",'statement of marks'!FV27)</f>
        <v>A</v>
      </c>
    </row>
    <row r="28" spans="1:34" ht="14">
      <c r="A28" s="147">
        <f>IF('statement of marks'!A28="","",'statement of marks'!A28)</f>
        <v>22</v>
      </c>
      <c r="B28" s="66" t="str">
        <f>IF('statement of marks'!B28="","",'statement of marks'!B28)</f>
        <v/>
      </c>
      <c r="C28" s="66" t="str">
        <f>IF('statement of marks'!C28="","",'statement of marks'!C28)</f>
        <v/>
      </c>
      <c r="D28" s="97">
        <f>IF('statement of marks'!D28="","",'statement of marks'!D28)</f>
        <v>822</v>
      </c>
      <c r="E28" s="97" t="str">
        <f>IF('statement of marks'!E28="","",'statement of marks'!E28)</f>
        <v/>
      </c>
      <c r="F28" s="66" t="str">
        <f>IF('statement of marks'!F28="","",'statement of marks'!F28)</f>
        <v/>
      </c>
      <c r="G28" s="361" t="str">
        <f>IF('statement of marks'!G28="","",'statement of marks'!G28)</f>
        <v/>
      </c>
      <c r="H28" s="75" t="str">
        <f>IF('statement of marks'!H28="","",'statement of marks'!H28)</f>
        <v/>
      </c>
      <c r="I28" s="75" t="str">
        <f>IF('statement of marks'!I28="","",'statement of marks'!I28)</f>
        <v>A22</v>
      </c>
      <c r="J28" s="75" t="str">
        <f>IF('statement of marks'!J28="","",'statement of marks'!J28)</f>
        <v>B22</v>
      </c>
      <c r="K28" s="75" t="str">
        <f>IF('statement of marks'!K28="","",'statement of marks'!K28)</f>
        <v>C22</v>
      </c>
      <c r="L28" s="367">
        <f>IF('statement of marks'!Z28="","",'statement of marks'!Z28)</f>
        <v>97</v>
      </c>
      <c r="M28" s="66">
        <f t="shared" si="0"/>
        <v>15</v>
      </c>
      <c r="N28" s="367">
        <f>IF('statement of marks'!AX28="","",'statement of marks'!AX28)</f>
        <v>97</v>
      </c>
      <c r="O28" s="66">
        <f t="shared" si="1"/>
        <v>15</v>
      </c>
      <c r="P28" s="388" t="str">
        <f>'statement of marks'!BH28</f>
        <v>s</v>
      </c>
      <c r="Q28" s="367">
        <f>IF('statement of marks'!BV28="","",'statement of marks'!BV28)</f>
        <v>100</v>
      </c>
      <c r="R28" s="66">
        <f t="shared" si="2"/>
        <v>15</v>
      </c>
      <c r="S28" s="367">
        <f>IF('statement of marks'!CS28="","",'statement of marks'!CS28)</f>
        <v>97</v>
      </c>
      <c r="T28" s="66">
        <f t="shared" si="3"/>
        <v>15</v>
      </c>
      <c r="U28" s="367">
        <f>IF('statement of marks'!DP28="","",'statement of marks'!DP28)</f>
        <v>100</v>
      </c>
      <c r="V28" s="66">
        <f t="shared" si="4"/>
        <v>15</v>
      </c>
      <c r="W28" s="367">
        <f>IF('statement of marks'!EL28="","",'statement of marks'!EL28)</f>
        <v>100</v>
      </c>
      <c r="X28" s="66">
        <f t="shared" si="5"/>
        <v>15</v>
      </c>
      <c r="Y28" s="97">
        <f t="shared" si="6"/>
        <v>90</v>
      </c>
      <c r="Z28" s="367">
        <f>IF('statement of marks'!EZ28="","",'statement of marks'!EZ28)</f>
        <v>100</v>
      </c>
      <c r="AA28" s="66">
        <f>IF('statement of marks'!FA28="","",'statement of marks'!FA28)</f>
        <v>100</v>
      </c>
      <c r="AB28" s="367" t="str">
        <f>IF('statement of marks'!FB28="","",'statement of marks'!FB28)</f>
        <v>A</v>
      </c>
      <c r="AC28" s="66">
        <f>IF('statement of marks'!FJ28="","",'statement of marks'!FJ28)</f>
        <v>100</v>
      </c>
      <c r="AD28" s="66">
        <f>IF('statement of marks'!FK28="","",'statement of marks'!FK28)</f>
        <v>100</v>
      </c>
      <c r="AE28" s="66" t="str">
        <f>IF('statement of marks'!FL28="","",'statement of marks'!FL28)</f>
        <v>A</v>
      </c>
      <c r="AF28" s="367">
        <f>IF('statement of marks'!FT28="","",'statement of marks'!FT28)</f>
        <v>100</v>
      </c>
      <c r="AG28" s="367">
        <f>IF('statement of marks'!FU28="","",'statement of marks'!FU28)</f>
        <v>100</v>
      </c>
      <c r="AH28" s="392" t="str">
        <f>IF('statement of marks'!FV28="","",'statement of marks'!FV28)</f>
        <v>A</v>
      </c>
    </row>
    <row r="29" spans="1:34" ht="14">
      <c r="A29" s="147">
        <f>IF('statement of marks'!A29="","",'statement of marks'!A29)</f>
        <v>23</v>
      </c>
      <c r="B29" s="66" t="str">
        <f>IF('statement of marks'!B29="","",'statement of marks'!B29)</f>
        <v/>
      </c>
      <c r="C29" s="66" t="str">
        <f>IF('statement of marks'!C29="","",'statement of marks'!C29)</f>
        <v/>
      </c>
      <c r="D29" s="97">
        <f>IF('statement of marks'!D29="","",'statement of marks'!D29)</f>
        <v>823</v>
      </c>
      <c r="E29" s="97" t="str">
        <f>IF('statement of marks'!E29="","",'statement of marks'!E29)</f>
        <v/>
      </c>
      <c r="F29" s="66" t="str">
        <f>IF('statement of marks'!F29="","",'statement of marks'!F29)</f>
        <v/>
      </c>
      <c r="G29" s="361" t="str">
        <f>IF('statement of marks'!G29="","",'statement of marks'!G29)</f>
        <v/>
      </c>
      <c r="H29" s="75" t="str">
        <f>IF('statement of marks'!H29="","",'statement of marks'!H29)</f>
        <v/>
      </c>
      <c r="I29" s="75" t="str">
        <f>IF('statement of marks'!I29="","",'statement of marks'!I29)</f>
        <v>A23</v>
      </c>
      <c r="J29" s="75" t="str">
        <f>IF('statement of marks'!J29="","",'statement of marks'!J29)</f>
        <v>B23</v>
      </c>
      <c r="K29" s="75" t="str">
        <f>IF('statement of marks'!K29="","",'statement of marks'!K29)</f>
        <v>C23</v>
      </c>
      <c r="L29" s="367">
        <f>IF('statement of marks'!Z29="","",'statement of marks'!Z29)</f>
        <v>94</v>
      </c>
      <c r="M29" s="66">
        <f t="shared" si="0"/>
        <v>15</v>
      </c>
      <c r="N29" s="367">
        <f>IF('statement of marks'!AX29="","",'statement of marks'!AX29)</f>
        <v>94</v>
      </c>
      <c r="O29" s="66">
        <f t="shared" si="1"/>
        <v>15</v>
      </c>
      <c r="P29" s="388" t="str">
        <f>'statement of marks'!BH29</f>
        <v>s</v>
      </c>
      <c r="Q29" s="367">
        <f>IF('statement of marks'!BV29="","",'statement of marks'!BV29)</f>
        <v>100</v>
      </c>
      <c r="R29" s="66">
        <f t="shared" si="2"/>
        <v>15</v>
      </c>
      <c r="S29" s="367">
        <f>IF('statement of marks'!CS29="","",'statement of marks'!CS29)</f>
        <v>94</v>
      </c>
      <c r="T29" s="66">
        <f t="shared" si="3"/>
        <v>15</v>
      </c>
      <c r="U29" s="367">
        <f>IF('statement of marks'!DP29="","",'statement of marks'!DP29)</f>
        <v>100</v>
      </c>
      <c r="V29" s="66">
        <f t="shared" si="4"/>
        <v>15</v>
      </c>
      <c r="W29" s="367">
        <f>IF('statement of marks'!EL29="","",'statement of marks'!EL29)</f>
        <v>100</v>
      </c>
      <c r="X29" s="66">
        <f t="shared" si="5"/>
        <v>15</v>
      </c>
      <c r="Y29" s="97">
        <f t="shared" si="6"/>
        <v>90</v>
      </c>
      <c r="Z29" s="367">
        <f>IF('statement of marks'!EZ29="","",'statement of marks'!EZ29)</f>
        <v>100</v>
      </c>
      <c r="AA29" s="66">
        <f>IF('statement of marks'!FA29="","",'statement of marks'!FA29)</f>
        <v>100</v>
      </c>
      <c r="AB29" s="367" t="str">
        <f>IF('statement of marks'!FB29="","",'statement of marks'!FB29)</f>
        <v>A</v>
      </c>
      <c r="AC29" s="66">
        <f>IF('statement of marks'!FJ29="","",'statement of marks'!FJ29)</f>
        <v>100</v>
      </c>
      <c r="AD29" s="66">
        <f>IF('statement of marks'!FK29="","",'statement of marks'!FK29)</f>
        <v>100</v>
      </c>
      <c r="AE29" s="66" t="str">
        <f>IF('statement of marks'!FL29="","",'statement of marks'!FL29)</f>
        <v>A</v>
      </c>
      <c r="AF29" s="367">
        <f>IF('statement of marks'!FT29="","",'statement of marks'!FT29)</f>
        <v>100</v>
      </c>
      <c r="AG29" s="367">
        <f>IF('statement of marks'!FU29="","",'statement of marks'!FU29)</f>
        <v>100</v>
      </c>
      <c r="AH29" s="392" t="str">
        <f>IF('statement of marks'!FV29="","",'statement of marks'!FV29)</f>
        <v>A</v>
      </c>
    </row>
    <row r="30" spans="1:34" ht="14">
      <c r="A30" s="147">
        <f>IF('statement of marks'!A30="","",'statement of marks'!A30)</f>
        <v>24</v>
      </c>
      <c r="B30" s="66" t="str">
        <f>IF('statement of marks'!B30="","",'statement of marks'!B30)</f>
        <v/>
      </c>
      <c r="C30" s="66" t="str">
        <f>IF('statement of marks'!C30="","",'statement of marks'!C30)</f>
        <v/>
      </c>
      <c r="D30" s="97">
        <f>IF('statement of marks'!D30="","",'statement of marks'!D30)</f>
        <v>824</v>
      </c>
      <c r="E30" s="97" t="str">
        <f>IF('statement of marks'!E30="","",'statement of marks'!E30)</f>
        <v/>
      </c>
      <c r="F30" s="66" t="str">
        <f>IF('statement of marks'!F30="","",'statement of marks'!F30)</f>
        <v/>
      </c>
      <c r="G30" s="361" t="str">
        <f>IF('statement of marks'!G30="","",'statement of marks'!G30)</f>
        <v/>
      </c>
      <c r="H30" s="75" t="str">
        <f>IF('statement of marks'!H30="","",'statement of marks'!H30)</f>
        <v/>
      </c>
      <c r="I30" s="75" t="str">
        <f>IF('statement of marks'!I30="","",'statement of marks'!I30)</f>
        <v>A24</v>
      </c>
      <c r="J30" s="75" t="str">
        <f>IF('statement of marks'!J30="","",'statement of marks'!J30)</f>
        <v>B24</v>
      </c>
      <c r="K30" s="75" t="str">
        <f>IF('statement of marks'!K30="","",'statement of marks'!K30)</f>
        <v>C24</v>
      </c>
      <c r="L30" s="367">
        <f>IF('statement of marks'!Z30="","",'statement of marks'!Z30)</f>
        <v>91</v>
      </c>
      <c r="M30" s="66">
        <f t="shared" si="0"/>
        <v>14</v>
      </c>
      <c r="N30" s="367">
        <f>IF('statement of marks'!AX30="","",'statement of marks'!AX30)</f>
        <v>91</v>
      </c>
      <c r="O30" s="66">
        <f t="shared" si="1"/>
        <v>14</v>
      </c>
      <c r="P30" s="388" t="str">
        <f>'statement of marks'!BH30</f>
        <v>s</v>
      </c>
      <c r="Q30" s="367">
        <f>IF('statement of marks'!BV30="","",'statement of marks'!BV30)</f>
        <v>100</v>
      </c>
      <c r="R30" s="66">
        <f t="shared" si="2"/>
        <v>15</v>
      </c>
      <c r="S30" s="367">
        <f>IF('statement of marks'!CS30="","",'statement of marks'!CS30)</f>
        <v>91</v>
      </c>
      <c r="T30" s="66">
        <f t="shared" si="3"/>
        <v>14</v>
      </c>
      <c r="U30" s="367">
        <f>IF('statement of marks'!DP30="","",'statement of marks'!DP30)</f>
        <v>100</v>
      </c>
      <c r="V30" s="66">
        <f t="shared" si="4"/>
        <v>15</v>
      </c>
      <c r="W30" s="367">
        <f>IF('statement of marks'!EL30="","",'statement of marks'!EL30)</f>
        <v>100</v>
      </c>
      <c r="X30" s="66">
        <f t="shared" si="5"/>
        <v>15</v>
      </c>
      <c r="Y30" s="97">
        <f t="shared" si="6"/>
        <v>87</v>
      </c>
      <c r="Z30" s="367">
        <f>IF('statement of marks'!EZ30="","",'statement of marks'!EZ30)</f>
        <v>100</v>
      </c>
      <c r="AA30" s="66">
        <f>IF('statement of marks'!FA30="","",'statement of marks'!FA30)</f>
        <v>100</v>
      </c>
      <c r="AB30" s="367" t="str">
        <f>IF('statement of marks'!FB30="","",'statement of marks'!FB30)</f>
        <v>A</v>
      </c>
      <c r="AC30" s="66">
        <f>IF('statement of marks'!FJ30="","",'statement of marks'!FJ30)</f>
        <v>100</v>
      </c>
      <c r="AD30" s="66">
        <f>IF('statement of marks'!FK30="","",'statement of marks'!FK30)</f>
        <v>100</v>
      </c>
      <c r="AE30" s="66" t="str">
        <f>IF('statement of marks'!FL30="","",'statement of marks'!FL30)</f>
        <v>A</v>
      </c>
      <c r="AF30" s="367">
        <f>IF('statement of marks'!FT30="","",'statement of marks'!FT30)</f>
        <v>100</v>
      </c>
      <c r="AG30" s="367">
        <f>IF('statement of marks'!FU30="","",'statement of marks'!FU30)</f>
        <v>100</v>
      </c>
      <c r="AH30" s="392" t="str">
        <f>IF('statement of marks'!FV30="","",'statement of marks'!FV30)</f>
        <v>A</v>
      </c>
    </row>
    <row r="31" spans="1:34" ht="14">
      <c r="A31" s="147">
        <f>IF('statement of marks'!A31="","",'statement of marks'!A31)</f>
        <v>25</v>
      </c>
      <c r="B31" s="66" t="str">
        <f>IF('statement of marks'!B31="","",'statement of marks'!B31)</f>
        <v/>
      </c>
      <c r="C31" s="66" t="str">
        <f>IF('statement of marks'!C31="","",'statement of marks'!C31)</f>
        <v/>
      </c>
      <c r="D31" s="97">
        <f>IF('statement of marks'!D31="","",'statement of marks'!D31)</f>
        <v>825</v>
      </c>
      <c r="E31" s="97" t="str">
        <f>IF('statement of marks'!E31="","",'statement of marks'!E31)</f>
        <v/>
      </c>
      <c r="F31" s="66" t="str">
        <f>IF('statement of marks'!F31="","",'statement of marks'!F31)</f>
        <v/>
      </c>
      <c r="G31" s="361" t="str">
        <f>IF('statement of marks'!G31="","",'statement of marks'!G31)</f>
        <v/>
      </c>
      <c r="H31" s="75" t="str">
        <f>IF('statement of marks'!H31="","",'statement of marks'!H31)</f>
        <v/>
      </c>
      <c r="I31" s="75" t="str">
        <f>IF('statement of marks'!I31="","",'statement of marks'!I31)</f>
        <v>A25</v>
      </c>
      <c r="J31" s="75" t="str">
        <f>IF('statement of marks'!J31="","",'statement of marks'!J31)</f>
        <v>B25</v>
      </c>
      <c r="K31" s="75" t="str">
        <f>IF('statement of marks'!K31="","",'statement of marks'!K31)</f>
        <v>C25</v>
      </c>
      <c r="L31" s="367">
        <f>IF('statement of marks'!Z31="","",'statement of marks'!Z31)</f>
        <v>88</v>
      </c>
      <c r="M31" s="66">
        <f t="shared" si="0"/>
        <v>14</v>
      </c>
      <c r="N31" s="367">
        <f>IF('statement of marks'!AX31="","",'statement of marks'!AX31)</f>
        <v>88</v>
      </c>
      <c r="O31" s="66">
        <f t="shared" si="1"/>
        <v>14</v>
      </c>
      <c r="P31" s="388" t="str">
        <f>'statement of marks'!BH31</f>
        <v>s</v>
      </c>
      <c r="Q31" s="367">
        <f>IF('statement of marks'!BV31="","",'statement of marks'!BV31)</f>
        <v>100</v>
      </c>
      <c r="R31" s="66">
        <f t="shared" si="2"/>
        <v>15</v>
      </c>
      <c r="S31" s="367">
        <f>IF('statement of marks'!CS31="","",'statement of marks'!CS31)</f>
        <v>88</v>
      </c>
      <c r="T31" s="66">
        <f t="shared" si="3"/>
        <v>14</v>
      </c>
      <c r="U31" s="367">
        <f>IF('statement of marks'!DP31="","",'statement of marks'!DP31)</f>
        <v>100</v>
      </c>
      <c r="V31" s="66">
        <f t="shared" si="4"/>
        <v>15</v>
      </c>
      <c r="W31" s="367">
        <f>IF('statement of marks'!EL31="","",'statement of marks'!EL31)</f>
        <v>100</v>
      </c>
      <c r="X31" s="66">
        <f t="shared" si="5"/>
        <v>15</v>
      </c>
      <c r="Y31" s="97">
        <f t="shared" si="6"/>
        <v>87</v>
      </c>
      <c r="Z31" s="367">
        <f>IF('statement of marks'!EZ31="","",'statement of marks'!EZ31)</f>
        <v>100</v>
      </c>
      <c r="AA31" s="66">
        <f>IF('statement of marks'!FA31="","",'statement of marks'!FA31)</f>
        <v>100</v>
      </c>
      <c r="AB31" s="367" t="str">
        <f>IF('statement of marks'!FB31="","",'statement of marks'!FB31)</f>
        <v>A</v>
      </c>
      <c r="AC31" s="66">
        <f>IF('statement of marks'!FJ31="","",'statement of marks'!FJ31)</f>
        <v>100</v>
      </c>
      <c r="AD31" s="66">
        <f>IF('statement of marks'!FK31="","",'statement of marks'!FK31)</f>
        <v>100</v>
      </c>
      <c r="AE31" s="66" t="str">
        <f>IF('statement of marks'!FL31="","",'statement of marks'!FL31)</f>
        <v>A</v>
      </c>
      <c r="AF31" s="367">
        <f>IF('statement of marks'!FT31="","",'statement of marks'!FT31)</f>
        <v>100</v>
      </c>
      <c r="AG31" s="367">
        <f>IF('statement of marks'!FU31="","",'statement of marks'!FU31)</f>
        <v>100</v>
      </c>
      <c r="AH31" s="392" t="str">
        <f>IF('statement of marks'!FV31="","",'statement of marks'!FV31)</f>
        <v>A</v>
      </c>
    </row>
    <row r="32" spans="1:34" ht="14">
      <c r="A32" s="147">
        <f>IF('statement of marks'!A32="","",'statement of marks'!A32)</f>
        <v>26</v>
      </c>
      <c r="B32" s="66" t="str">
        <f>IF('statement of marks'!B32="","",'statement of marks'!B32)</f>
        <v/>
      </c>
      <c r="C32" s="66" t="str">
        <f>IF('statement of marks'!C32="","",'statement of marks'!C32)</f>
        <v/>
      </c>
      <c r="D32" s="97">
        <f>IF('statement of marks'!D32="","",'statement of marks'!D32)</f>
        <v>826</v>
      </c>
      <c r="E32" s="97" t="str">
        <f>IF('statement of marks'!E32="","",'statement of marks'!E32)</f>
        <v/>
      </c>
      <c r="F32" s="66" t="str">
        <f>IF('statement of marks'!F32="","",'statement of marks'!F32)</f>
        <v/>
      </c>
      <c r="G32" s="361" t="str">
        <f>IF('statement of marks'!G32="","",'statement of marks'!G32)</f>
        <v/>
      </c>
      <c r="H32" s="75" t="str">
        <f>IF('statement of marks'!H32="","",'statement of marks'!H32)</f>
        <v/>
      </c>
      <c r="I32" s="75" t="str">
        <f>IF('statement of marks'!I32="","",'statement of marks'!I32)</f>
        <v>A26</v>
      </c>
      <c r="J32" s="75" t="str">
        <f>IF('statement of marks'!J32="","",'statement of marks'!J32)</f>
        <v>B26</v>
      </c>
      <c r="K32" s="75" t="str">
        <f>IF('statement of marks'!K32="","",'statement of marks'!K32)</f>
        <v>C26</v>
      </c>
      <c r="L32" s="367">
        <f>IF('statement of marks'!Z32="","",'statement of marks'!Z32)</f>
        <v>85</v>
      </c>
      <c r="M32" s="66">
        <f t="shared" si="0"/>
        <v>13</v>
      </c>
      <c r="N32" s="367">
        <f>IF('statement of marks'!AX32="","",'statement of marks'!AX32)</f>
        <v>85</v>
      </c>
      <c r="O32" s="66">
        <f t="shared" si="1"/>
        <v>13</v>
      </c>
      <c r="P32" s="388" t="str">
        <f>'statement of marks'!BH32</f>
        <v>s</v>
      </c>
      <c r="Q32" s="367">
        <f>IF('statement of marks'!BV32="","",'statement of marks'!BV32)</f>
        <v>100</v>
      </c>
      <c r="R32" s="66">
        <f t="shared" si="2"/>
        <v>15</v>
      </c>
      <c r="S32" s="367">
        <f>IF('statement of marks'!CS32="","",'statement of marks'!CS32)</f>
        <v>85</v>
      </c>
      <c r="T32" s="66">
        <f t="shared" si="3"/>
        <v>13</v>
      </c>
      <c r="U32" s="367">
        <f>IF('statement of marks'!DP32="","",'statement of marks'!DP32)</f>
        <v>100</v>
      </c>
      <c r="V32" s="66">
        <f t="shared" si="4"/>
        <v>15</v>
      </c>
      <c r="W32" s="367">
        <f>IF('statement of marks'!EL32="","",'statement of marks'!EL32)</f>
        <v>100</v>
      </c>
      <c r="X32" s="66">
        <f t="shared" si="5"/>
        <v>15</v>
      </c>
      <c r="Y32" s="97">
        <f t="shared" si="6"/>
        <v>84</v>
      </c>
      <c r="Z32" s="367">
        <f>IF('statement of marks'!EZ32="","",'statement of marks'!EZ32)</f>
        <v>100</v>
      </c>
      <c r="AA32" s="66">
        <f>IF('statement of marks'!FA32="","",'statement of marks'!FA32)</f>
        <v>100</v>
      </c>
      <c r="AB32" s="367" t="str">
        <f>IF('statement of marks'!FB32="","",'statement of marks'!FB32)</f>
        <v>A</v>
      </c>
      <c r="AC32" s="66">
        <f>IF('statement of marks'!FJ32="","",'statement of marks'!FJ32)</f>
        <v>100</v>
      </c>
      <c r="AD32" s="66">
        <f>IF('statement of marks'!FK32="","",'statement of marks'!FK32)</f>
        <v>100</v>
      </c>
      <c r="AE32" s="66" t="str">
        <f>IF('statement of marks'!FL32="","",'statement of marks'!FL32)</f>
        <v>A</v>
      </c>
      <c r="AF32" s="367">
        <f>IF('statement of marks'!FT32="","",'statement of marks'!FT32)</f>
        <v>100</v>
      </c>
      <c r="AG32" s="367">
        <f>IF('statement of marks'!FU32="","",'statement of marks'!FU32)</f>
        <v>100</v>
      </c>
      <c r="AH32" s="392" t="str">
        <f>IF('statement of marks'!FV32="","",'statement of marks'!FV32)</f>
        <v>A</v>
      </c>
    </row>
    <row r="33" spans="1:34" ht="14">
      <c r="A33" s="147">
        <f>IF('statement of marks'!A33="","",'statement of marks'!A33)</f>
        <v>27</v>
      </c>
      <c r="B33" s="66" t="str">
        <f>IF('statement of marks'!B33="","",'statement of marks'!B33)</f>
        <v/>
      </c>
      <c r="C33" s="66" t="str">
        <f>IF('statement of marks'!C33="","",'statement of marks'!C33)</f>
        <v/>
      </c>
      <c r="D33" s="97">
        <f>IF('statement of marks'!D33="","",'statement of marks'!D33)</f>
        <v>827</v>
      </c>
      <c r="E33" s="97" t="str">
        <f>IF('statement of marks'!E33="","",'statement of marks'!E33)</f>
        <v/>
      </c>
      <c r="F33" s="66" t="str">
        <f>IF('statement of marks'!F33="","",'statement of marks'!F33)</f>
        <v/>
      </c>
      <c r="G33" s="361" t="str">
        <f>IF('statement of marks'!G33="","",'statement of marks'!G33)</f>
        <v/>
      </c>
      <c r="H33" s="75" t="str">
        <f>IF('statement of marks'!H33="","",'statement of marks'!H33)</f>
        <v/>
      </c>
      <c r="I33" s="75" t="str">
        <f>IF('statement of marks'!I33="","",'statement of marks'!I33)</f>
        <v>A27</v>
      </c>
      <c r="J33" s="75" t="str">
        <f>IF('statement of marks'!J33="","",'statement of marks'!J33)</f>
        <v>B27</v>
      </c>
      <c r="K33" s="75" t="str">
        <f>IF('statement of marks'!K33="","",'statement of marks'!K33)</f>
        <v>C27</v>
      </c>
      <c r="L33" s="367">
        <f>IF('statement of marks'!Z33="","",'statement of marks'!Z33)</f>
        <v>82</v>
      </c>
      <c r="M33" s="66">
        <f t="shared" si="0"/>
        <v>13</v>
      </c>
      <c r="N33" s="367">
        <f>IF('statement of marks'!AX33="","",'statement of marks'!AX33)</f>
        <v>82</v>
      </c>
      <c r="O33" s="66">
        <f t="shared" si="1"/>
        <v>13</v>
      </c>
      <c r="P33" s="388" t="str">
        <f>'statement of marks'!BH33</f>
        <v>s</v>
      </c>
      <c r="Q33" s="367">
        <f>IF('statement of marks'!BV33="","",'statement of marks'!BV33)</f>
        <v>100</v>
      </c>
      <c r="R33" s="66">
        <f t="shared" si="2"/>
        <v>15</v>
      </c>
      <c r="S33" s="367">
        <f>IF('statement of marks'!CS33="","",'statement of marks'!CS33)</f>
        <v>82</v>
      </c>
      <c r="T33" s="66">
        <f t="shared" si="3"/>
        <v>13</v>
      </c>
      <c r="U33" s="367">
        <f>IF('statement of marks'!DP33="","",'statement of marks'!DP33)</f>
        <v>100</v>
      </c>
      <c r="V33" s="66">
        <f t="shared" si="4"/>
        <v>15</v>
      </c>
      <c r="W33" s="367">
        <f>IF('statement of marks'!EL33="","",'statement of marks'!EL33)</f>
        <v>100</v>
      </c>
      <c r="X33" s="66">
        <f t="shared" si="5"/>
        <v>15</v>
      </c>
      <c r="Y33" s="97">
        <f t="shared" si="6"/>
        <v>84</v>
      </c>
      <c r="Z33" s="367">
        <f>IF('statement of marks'!EZ33="","",'statement of marks'!EZ33)</f>
        <v>100</v>
      </c>
      <c r="AA33" s="66">
        <f>IF('statement of marks'!FA33="","",'statement of marks'!FA33)</f>
        <v>100</v>
      </c>
      <c r="AB33" s="367" t="str">
        <f>IF('statement of marks'!FB33="","",'statement of marks'!FB33)</f>
        <v>A</v>
      </c>
      <c r="AC33" s="66">
        <f>IF('statement of marks'!FJ33="","",'statement of marks'!FJ33)</f>
        <v>100</v>
      </c>
      <c r="AD33" s="66">
        <f>IF('statement of marks'!FK33="","",'statement of marks'!FK33)</f>
        <v>100</v>
      </c>
      <c r="AE33" s="66" t="str">
        <f>IF('statement of marks'!FL33="","",'statement of marks'!FL33)</f>
        <v>A</v>
      </c>
      <c r="AF33" s="367">
        <f>IF('statement of marks'!FT33="","",'statement of marks'!FT33)</f>
        <v>100</v>
      </c>
      <c r="AG33" s="367">
        <f>IF('statement of marks'!FU33="","",'statement of marks'!FU33)</f>
        <v>100</v>
      </c>
      <c r="AH33" s="392" t="str">
        <f>IF('statement of marks'!FV33="","",'statement of marks'!FV33)</f>
        <v>A</v>
      </c>
    </row>
    <row r="34" spans="1:34" ht="15" customHeight="1">
      <c r="A34" s="147">
        <f>IF('statement of marks'!A34="","",'statement of marks'!A34)</f>
        <v>28</v>
      </c>
      <c r="B34" s="66" t="str">
        <f>IF('statement of marks'!B34="","",'statement of marks'!B34)</f>
        <v/>
      </c>
      <c r="C34" s="66" t="str">
        <f>IF('statement of marks'!C34="","",'statement of marks'!C34)</f>
        <v/>
      </c>
      <c r="D34" s="97">
        <f>IF('statement of marks'!D34="","",'statement of marks'!D34)</f>
        <v>828</v>
      </c>
      <c r="E34" s="97" t="str">
        <f>IF('statement of marks'!E34="","",'statement of marks'!E34)</f>
        <v/>
      </c>
      <c r="F34" s="66" t="str">
        <f>IF('statement of marks'!F34="","",'statement of marks'!F34)</f>
        <v/>
      </c>
      <c r="G34" s="361" t="str">
        <f>IF('statement of marks'!G34="","",'statement of marks'!G34)</f>
        <v/>
      </c>
      <c r="H34" s="75" t="str">
        <f>IF('statement of marks'!H34="","",'statement of marks'!H34)</f>
        <v/>
      </c>
      <c r="I34" s="75" t="str">
        <f>IF('statement of marks'!I34="","",'statement of marks'!I34)</f>
        <v>A28</v>
      </c>
      <c r="J34" s="75" t="str">
        <f>IF('statement of marks'!J34="","",'statement of marks'!J34)</f>
        <v>B28</v>
      </c>
      <c r="K34" s="75" t="str">
        <f>IF('statement of marks'!K34="","",'statement of marks'!K34)</f>
        <v>C28</v>
      </c>
      <c r="L34" s="367">
        <f>IF('statement of marks'!Z34="","",'statement of marks'!Z34)</f>
        <v>79</v>
      </c>
      <c r="M34" s="66">
        <f t="shared" si="0"/>
        <v>12</v>
      </c>
      <c r="N34" s="367">
        <f>IF('statement of marks'!AX34="","",'statement of marks'!AX34)</f>
        <v>79</v>
      </c>
      <c r="O34" s="66">
        <f t="shared" si="1"/>
        <v>12</v>
      </c>
      <c r="P34" s="388" t="str">
        <f>'statement of marks'!BH34</f>
        <v>s</v>
      </c>
      <c r="Q34" s="367">
        <f>IF('statement of marks'!BV34="","",'statement of marks'!BV34)</f>
        <v>100</v>
      </c>
      <c r="R34" s="66">
        <f t="shared" si="2"/>
        <v>15</v>
      </c>
      <c r="S34" s="367">
        <f>IF('statement of marks'!CS34="","",'statement of marks'!CS34)</f>
        <v>79</v>
      </c>
      <c r="T34" s="66">
        <f t="shared" si="3"/>
        <v>12</v>
      </c>
      <c r="U34" s="367">
        <f>IF('statement of marks'!DP34="","",'statement of marks'!DP34)</f>
        <v>100</v>
      </c>
      <c r="V34" s="66">
        <f t="shared" si="4"/>
        <v>15</v>
      </c>
      <c r="W34" s="367">
        <f>IF('statement of marks'!EL34="","",'statement of marks'!EL34)</f>
        <v>100</v>
      </c>
      <c r="X34" s="66">
        <f t="shared" si="5"/>
        <v>15</v>
      </c>
      <c r="Y34" s="97">
        <f t="shared" si="6"/>
        <v>81</v>
      </c>
      <c r="Z34" s="367">
        <f>IF('statement of marks'!EZ34="","",'statement of marks'!EZ34)</f>
        <v>100</v>
      </c>
      <c r="AA34" s="66">
        <f>IF('statement of marks'!FA34="","",'statement of marks'!FA34)</f>
        <v>100</v>
      </c>
      <c r="AB34" s="367" t="str">
        <f>IF('statement of marks'!FB34="","",'statement of marks'!FB34)</f>
        <v>A</v>
      </c>
      <c r="AC34" s="66">
        <f>IF('statement of marks'!FJ34="","",'statement of marks'!FJ34)</f>
        <v>100</v>
      </c>
      <c r="AD34" s="66">
        <f>IF('statement of marks'!FK34="","",'statement of marks'!FK34)</f>
        <v>100</v>
      </c>
      <c r="AE34" s="66" t="str">
        <f>IF('statement of marks'!FL34="","",'statement of marks'!FL34)</f>
        <v>A</v>
      </c>
      <c r="AF34" s="367">
        <f>IF('statement of marks'!FT34="","",'statement of marks'!FT34)</f>
        <v>100</v>
      </c>
      <c r="AG34" s="367">
        <f>IF('statement of marks'!FU34="","",'statement of marks'!FU34)</f>
        <v>100</v>
      </c>
      <c r="AH34" s="392" t="str">
        <f>IF('statement of marks'!FV34="","",'statement of marks'!FV34)</f>
        <v>A</v>
      </c>
    </row>
    <row r="35" spans="1:34" ht="14">
      <c r="A35" s="147">
        <f>IF('statement of marks'!A35="","",'statement of marks'!A35)</f>
        <v>29</v>
      </c>
      <c r="B35" s="66" t="str">
        <f>IF('statement of marks'!B35="","",'statement of marks'!B35)</f>
        <v/>
      </c>
      <c r="C35" s="66" t="str">
        <f>IF('statement of marks'!C35="","",'statement of marks'!C35)</f>
        <v/>
      </c>
      <c r="D35" s="97">
        <f>IF('statement of marks'!D35="","",'statement of marks'!D35)</f>
        <v>829</v>
      </c>
      <c r="E35" s="97" t="str">
        <f>IF('statement of marks'!E35="","",'statement of marks'!E35)</f>
        <v/>
      </c>
      <c r="F35" s="66" t="str">
        <f>IF('statement of marks'!F35="","",'statement of marks'!F35)</f>
        <v/>
      </c>
      <c r="G35" s="361" t="str">
        <f>IF('statement of marks'!G35="","",'statement of marks'!G35)</f>
        <v/>
      </c>
      <c r="H35" s="75" t="str">
        <f>IF('statement of marks'!H35="","",'statement of marks'!H35)</f>
        <v/>
      </c>
      <c r="I35" s="75" t="str">
        <f>IF('statement of marks'!I35="","",'statement of marks'!I35)</f>
        <v>A29</v>
      </c>
      <c r="J35" s="75" t="str">
        <f>IF('statement of marks'!J35="","",'statement of marks'!J35)</f>
        <v>B29</v>
      </c>
      <c r="K35" s="75" t="str">
        <f>IF('statement of marks'!K35="","",'statement of marks'!K35)</f>
        <v>C29</v>
      </c>
      <c r="L35" s="367">
        <f>IF('statement of marks'!Z35="","",'statement of marks'!Z35)</f>
        <v>76</v>
      </c>
      <c r="M35" s="66">
        <f t="shared" si="0"/>
        <v>12</v>
      </c>
      <c r="N35" s="367">
        <f>IF('statement of marks'!AX35="","",'statement of marks'!AX35)</f>
        <v>76</v>
      </c>
      <c r="O35" s="66">
        <f t="shared" si="1"/>
        <v>12</v>
      </c>
      <c r="P35" s="388" t="str">
        <f>'statement of marks'!BH35</f>
        <v>s</v>
      </c>
      <c r="Q35" s="367">
        <f>IF('statement of marks'!BV35="","",'statement of marks'!BV35)</f>
        <v>100</v>
      </c>
      <c r="R35" s="66">
        <f t="shared" si="2"/>
        <v>15</v>
      </c>
      <c r="S35" s="367">
        <f>IF('statement of marks'!CS35="","",'statement of marks'!CS35)</f>
        <v>76</v>
      </c>
      <c r="T35" s="66">
        <f t="shared" si="3"/>
        <v>12</v>
      </c>
      <c r="U35" s="367">
        <f>IF('statement of marks'!DP35="","",'statement of marks'!DP35)</f>
        <v>100</v>
      </c>
      <c r="V35" s="66">
        <f t="shared" si="4"/>
        <v>15</v>
      </c>
      <c r="W35" s="367">
        <f>IF('statement of marks'!EL35="","",'statement of marks'!EL35)</f>
        <v>100</v>
      </c>
      <c r="X35" s="66">
        <f t="shared" si="5"/>
        <v>15</v>
      </c>
      <c r="Y35" s="97">
        <f t="shared" si="6"/>
        <v>81</v>
      </c>
      <c r="Z35" s="367">
        <f>IF('statement of marks'!EZ35="","",'statement of marks'!EZ35)</f>
        <v>100</v>
      </c>
      <c r="AA35" s="66">
        <f>IF('statement of marks'!FA35="","",'statement of marks'!FA35)</f>
        <v>100</v>
      </c>
      <c r="AB35" s="367" t="str">
        <f>IF('statement of marks'!FB35="","",'statement of marks'!FB35)</f>
        <v>A</v>
      </c>
      <c r="AC35" s="66">
        <f>IF('statement of marks'!FJ35="","",'statement of marks'!FJ35)</f>
        <v>100</v>
      </c>
      <c r="AD35" s="66">
        <f>IF('statement of marks'!FK35="","",'statement of marks'!FK35)</f>
        <v>100</v>
      </c>
      <c r="AE35" s="66" t="str">
        <f>IF('statement of marks'!FL35="","",'statement of marks'!FL35)</f>
        <v>A</v>
      </c>
      <c r="AF35" s="367">
        <f>IF('statement of marks'!FT35="","",'statement of marks'!FT35)</f>
        <v>100</v>
      </c>
      <c r="AG35" s="367">
        <f>IF('statement of marks'!FU35="","",'statement of marks'!FU35)</f>
        <v>100</v>
      </c>
      <c r="AH35" s="392" t="str">
        <f>IF('statement of marks'!FV35="","",'statement of marks'!FV35)</f>
        <v>A</v>
      </c>
    </row>
    <row r="36" spans="1:34" ht="14">
      <c r="A36" s="147">
        <f>IF('statement of marks'!A36="","",'statement of marks'!A36)</f>
        <v>30</v>
      </c>
      <c r="B36" s="66" t="str">
        <f>IF('statement of marks'!B36="","",'statement of marks'!B36)</f>
        <v/>
      </c>
      <c r="C36" s="66" t="str">
        <f>IF('statement of marks'!C36="","",'statement of marks'!C36)</f>
        <v/>
      </c>
      <c r="D36" s="97">
        <f>IF('statement of marks'!D36="","",'statement of marks'!D36)</f>
        <v>830</v>
      </c>
      <c r="E36" s="97" t="str">
        <f>IF('statement of marks'!E36="","",'statement of marks'!E36)</f>
        <v/>
      </c>
      <c r="F36" s="66" t="str">
        <f>IF('statement of marks'!F36="","",'statement of marks'!F36)</f>
        <v/>
      </c>
      <c r="G36" s="361" t="str">
        <f>IF('statement of marks'!G36="","",'statement of marks'!G36)</f>
        <v/>
      </c>
      <c r="H36" s="75" t="str">
        <f>IF('statement of marks'!H36="","",'statement of marks'!H36)</f>
        <v/>
      </c>
      <c r="I36" s="75" t="str">
        <f>IF('statement of marks'!I36="","",'statement of marks'!I36)</f>
        <v>A30</v>
      </c>
      <c r="J36" s="75" t="str">
        <f>IF('statement of marks'!J36="","",'statement of marks'!J36)</f>
        <v>B30</v>
      </c>
      <c r="K36" s="75" t="str">
        <f>IF('statement of marks'!K36="","",'statement of marks'!K36)</f>
        <v>C30</v>
      </c>
      <c r="L36" s="367">
        <f>IF('statement of marks'!Z36="","",'statement of marks'!Z36)</f>
        <v>73</v>
      </c>
      <c r="M36" s="66">
        <f t="shared" si="0"/>
        <v>11</v>
      </c>
      <c r="N36" s="367">
        <f>IF('statement of marks'!AX36="","",'statement of marks'!AX36)</f>
        <v>73</v>
      </c>
      <c r="O36" s="66">
        <f t="shared" si="1"/>
        <v>11</v>
      </c>
      <c r="P36" s="388" t="str">
        <f>'statement of marks'!BH36</f>
        <v>s</v>
      </c>
      <c r="Q36" s="367">
        <f>IF('statement of marks'!BV36="","",'statement of marks'!BV36)</f>
        <v>100</v>
      </c>
      <c r="R36" s="66">
        <f t="shared" si="2"/>
        <v>15</v>
      </c>
      <c r="S36" s="367">
        <f>IF('statement of marks'!CS36="","",'statement of marks'!CS36)</f>
        <v>73</v>
      </c>
      <c r="T36" s="66">
        <f t="shared" si="3"/>
        <v>11</v>
      </c>
      <c r="U36" s="367">
        <f>IF('statement of marks'!DP36="","",'statement of marks'!DP36)</f>
        <v>100</v>
      </c>
      <c r="V36" s="66">
        <f t="shared" si="4"/>
        <v>15</v>
      </c>
      <c r="W36" s="367">
        <f>IF('statement of marks'!EL36="","",'statement of marks'!EL36)</f>
        <v>100</v>
      </c>
      <c r="X36" s="66">
        <f t="shared" si="5"/>
        <v>15</v>
      </c>
      <c r="Y36" s="97">
        <f t="shared" si="6"/>
        <v>78</v>
      </c>
      <c r="Z36" s="367">
        <f>IF('statement of marks'!EZ36="","",'statement of marks'!EZ36)</f>
        <v>100</v>
      </c>
      <c r="AA36" s="66">
        <f>IF('statement of marks'!FA36="","",'statement of marks'!FA36)</f>
        <v>100</v>
      </c>
      <c r="AB36" s="367" t="str">
        <f>IF('statement of marks'!FB36="","",'statement of marks'!FB36)</f>
        <v>A</v>
      </c>
      <c r="AC36" s="66">
        <f>IF('statement of marks'!FJ36="","",'statement of marks'!FJ36)</f>
        <v>100</v>
      </c>
      <c r="AD36" s="66">
        <f>IF('statement of marks'!FK36="","",'statement of marks'!FK36)</f>
        <v>100</v>
      </c>
      <c r="AE36" s="66" t="str">
        <f>IF('statement of marks'!FL36="","",'statement of marks'!FL36)</f>
        <v>A</v>
      </c>
      <c r="AF36" s="367">
        <f>IF('statement of marks'!FT36="","",'statement of marks'!FT36)</f>
        <v>100</v>
      </c>
      <c r="AG36" s="367">
        <f>IF('statement of marks'!FU36="","",'statement of marks'!FU36)</f>
        <v>100</v>
      </c>
      <c r="AH36" s="392" t="str">
        <f>IF('statement of marks'!FV36="","",'statement of marks'!FV36)</f>
        <v>A</v>
      </c>
    </row>
    <row r="37" spans="1:34" ht="14">
      <c r="A37" s="147">
        <f>IF('statement of marks'!A37="","",'statement of marks'!A37)</f>
        <v>31</v>
      </c>
      <c r="B37" s="66" t="str">
        <f>IF('statement of marks'!B37="","",'statement of marks'!B37)</f>
        <v/>
      </c>
      <c r="C37" s="66" t="str">
        <f>IF('statement of marks'!C37="","",'statement of marks'!C37)</f>
        <v/>
      </c>
      <c r="D37" s="97">
        <f>IF('statement of marks'!D37="","",'statement of marks'!D37)</f>
        <v>831</v>
      </c>
      <c r="E37" s="97" t="str">
        <f>IF('statement of marks'!E37="","",'statement of marks'!E37)</f>
        <v/>
      </c>
      <c r="F37" s="66" t="str">
        <f>IF('statement of marks'!F37="","",'statement of marks'!F37)</f>
        <v/>
      </c>
      <c r="G37" s="361" t="str">
        <f>IF('statement of marks'!G37="","",'statement of marks'!G37)</f>
        <v/>
      </c>
      <c r="H37" s="75" t="str">
        <f>IF('statement of marks'!H37="","",'statement of marks'!H37)</f>
        <v/>
      </c>
      <c r="I37" s="75" t="str">
        <f>IF('statement of marks'!I37="","",'statement of marks'!I37)</f>
        <v>A31</v>
      </c>
      <c r="J37" s="75" t="str">
        <f>IF('statement of marks'!J37="","",'statement of marks'!J37)</f>
        <v>B31</v>
      </c>
      <c r="K37" s="75" t="str">
        <f>IF('statement of marks'!K37="","",'statement of marks'!K37)</f>
        <v>C31</v>
      </c>
      <c r="L37" s="367">
        <f>IF('statement of marks'!Z37="","",'statement of marks'!Z37)</f>
        <v>100</v>
      </c>
      <c r="M37" s="66">
        <f t="shared" si="0"/>
        <v>15</v>
      </c>
      <c r="N37" s="367">
        <f>IF('statement of marks'!AX37="","",'statement of marks'!AX37)</f>
        <v>100</v>
      </c>
      <c r="O37" s="66">
        <f t="shared" si="1"/>
        <v>15</v>
      </c>
      <c r="P37" s="388" t="str">
        <f>'statement of marks'!BH37</f>
        <v>s</v>
      </c>
      <c r="Q37" s="367">
        <f>IF('statement of marks'!BV37="","",'statement of marks'!BV37)</f>
        <v>100</v>
      </c>
      <c r="R37" s="66">
        <f t="shared" si="2"/>
        <v>15</v>
      </c>
      <c r="S37" s="367">
        <f>IF('statement of marks'!CS37="","",'statement of marks'!CS37)</f>
        <v>100</v>
      </c>
      <c r="T37" s="66">
        <f t="shared" si="3"/>
        <v>15</v>
      </c>
      <c r="U37" s="367">
        <f>IF('statement of marks'!DP37="","",'statement of marks'!DP37)</f>
        <v>100</v>
      </c>
      <c r="V37" s="66">
        <f t="shared" si="4"/>
        <v>15</v>
      </c>
      <c r="W37" s="367">
        <f>IF('statement of marks'!EL37="","",'statement of marks'!EL37)</f>
        <v>100</v>
      </c>
      <c r="X37" s="66">
        <f t="shared" si="5"/>
        <v>15</v>
      </c>
      <c r="Y37" s="97">
        <f t="shared" si="6"/>
        <v>90</v>
      </c>
      <c r="Z37" s="367">
        <f>IF('statement of marks'!EZ37="","",'statement of marks'!EZ37)</f>
        <v>100</v>
      </c>
      <c r="AA37" s="66">
        <f>IF('statement of marks'!FA37="","",'statement of marks'!FA37)</f>
        <v>100</v>
      </c>
      <c r="AB37" s="367" t="str">
        <f>IF('statement of marks'!FB37="","",'statement of marks'!FB37)</f>
        <v>A</v>
      </c>
      <c r="AC37" s="66">
        <f>IF('statement of marks'!FJ37="","",'statement of marks'!FJ37)</f>
        <v>100</v>
      </c>
      <c r="AD37" s="66">
        <f>IF('statement of marks'!FK37="","",'statement of marks'!FK37)</f>
        <v>100</v>
      </c>
      <c r="AE37" s="66" t="str">
        <f>IF('statement of marks'!FL37="","",'statement of marks'!FL37)</f>
        <v>A</v>
      </c>
      <c r="AF37" s="367">
        <f>IF('statement of marks'!FT37="","",'statement of marks'!FT37)</f>
        <v>100</v>
      </c>
      <c r="AG37" s="367">
        <f>IF('statement of marks'!FU37="","",'statement of marks'!FU37)</f>
        <v>100</v>
      </c>
      <c r="AH37" s="392" t="str">
        <f>IF('statement of marks'!FV37="","",'statement of marks'!FV37)</f>
        <v>A</v>
      </c>
    </row>
    <row r="38" spans="1:34" ht="14">
      <c r="A38" s="147">
        <f>IF('statement of marks'!A38="","",'statement of marks'!A38)</f>
        <v>32</v>
      </c>
      <c r="B38" s="66" t="str">
        <f>IF('statement of marks'!B38="","",'statement of marks'!B38)</f>
        <v/>
      </c>
      <c r="C38" s="66" t="str">
        <f>IF('statement of marks'!C38="","",'statement of marks'!C38)</f>
        <v/>
      </c>
      <c r="D38" s="97">
        <f>IF('statement of marks'!D38="","",'statement of marks'!D38)</f>
        <v>832</v>
      </c>
      <c r="E38" s="97" t="str">
        <f>IF('statement of marks'!E38="","",'statement of marks'!E38)</f>
        <v/>
      </c>
      <c r="F38" s="66" t="str">
        <f>IF('statement of marks'!F38="","",'statement of marks'!F38)</f>
        <v/>
      </c>
      <c r="G38" s="361" t="str">
        <f>IF('statement of marks'!G38="","",'statement of marks'!G38)</f>
        <v/>
      </c>
      <c r="H38" s="75" t="str">
        <f>IF('statement of marks'!H38="","",'statement of marks'!H38)</f>
        <v/>
      </c>
      <c r="I38" s="75" t="str">
        <f>IF('statement of marks'!I38="","",'statement of marks'!I38)</f>
        <v>A32</v>
      </c>
      <c r="J38" s="75" t="str">
        <f>IF('statement of marks'!J38="","",'statement of marks'!J38)</f>
        <v>B32</v>
      </c>
      <c r="K38" s="75" t="str">
        <f>IF('statement of marks'!K38="","",'statement of marks'!K38)</f>
        <v>C32</v>
      </c>
      <c r="L38" s="367">
        <f>IF('statement of marks'!Z38="","",'statement of marks'!Z38)</f>
        <v>97</v>
      </c>
      <c r="M38" s="66">
        <f t="shared" ref="M38:M69" si="7">IF(L38="","",ROUNDUP(L38*15%,0))</f>
        <v>15</v>
      </c>
      <c r="N38" s="367">
        <f>IF('statement of marks'!AX38="","",'statement of marks'!AX38)</f>
        <v>97</v>
      </c>
      <c r="O38" s="66">
        <f t="shared" ref="O38:O69" si="8">IF(N38="","",ROUNDUP(N38*15%,0))</f>
        <v>15</v>
      </c>
      <c r="P38" s="388" t="str">
        <f>'statement of marks'!BH38</f>
        <v>s</v>
      </c>
      <c r="Q38" s="367">
        <f>IF('statement of marks'!BV38="","",'statement of marks'!BV38)</f>
        <v>100</v>
      </c>
      <c r="R38" s="66">
        <f t="shared" ref="R38:R69" si="9">IF(Q38="","",ROUNDUP(Q38*15%,0))</f>
        <v>15</v>
      </c>
      <c r="S38" s="367">
        <f>IF('statement of marks'!CS38="","",'statement of marks'!CS38)</f>
        <v>97</v>
      </c>
      <c r="T38" s="66">
        <f t="shared" ref="T38:T69" si="10">IF(S38="","",ROUNDUP(S38*15%,0))</f>
        <v>15</v>
      </c>
      <c r="U38" s="367">
        <f>IF('statement of marks'!DP38="","",'statement of marks'!DP38)</f>
        <v>100</v>
      </c>
      <c r="V38" s="66">
        <f t="shared" ref="V38:V69" si="11">IF(U38="","",ROUNDUP(U38*15%,0))</f>
        <v>15</v>
      </c>
      <c r="W38" s="367">
        <f>IF('statement of marks'!EL38="","",'statement of marks'!EL38)</f>
        <v>100</v>
      </c>
      <c r="X38" s="66">
        <f t="shared" ref="X38:X69" si="12">IF(W38="","",ROUNDUP(W38*15%,0))</f>
        <v>15</v>
      </c>
      <c r="Y38" s="97">
        <f t="shared" si="6"/>
        <v>90</v>
      </c>
      <c r="Z38" s="367">
        <f>IF('statement of marks'!EZ38="","",'statement of marks'!EZ38)</f>
        <v>100</v>
      </c>
      <c r="AA38" s="66">
        <f>IF('statement of marks'!FA38="","",'statement of marks'!FA38)</f>
        <v>100</v>
      </c>
      <c r="AB38" s="367" t="str">
        <f>IF('statement of marks'!FB38="","",'statement of marks'!FB38)</f>
        <v>A</v>
      </c>
      <c r="AC38" s="66">
        <f>IF('statement of marks'!FJ38="","",'statement of marks'!FJ38)</f>
        <v>100</v>
      </c>
      <c r="AD38" s="66">
        <f>IF('statement of marks'!FK38="","",'statement of marks'!FK38)</f>
        <v>100</v>
      </c>
      <c r="AE38" s="66" t="str">
        <f>IF('statement of marks'!FL38="","",'statement of marks'!FL38)</f>
        <v>A</v>
      </c>
      <c r="AF38" s="367">
        <f>IF('statement of marks'!FT38="","",'statement of marks'!FT38)</f>
        <v>100</v>
      </c>
      <c r="AG38" s="367">
        <f>IF('statement of marks'!FU38="","",'statement of marks'!FU38)</f>
        <v>100</v>
      </c>
      <c r="AH38" s="392" t="str">
        <f>IF('statement of marks'!FV38="","",'statement of marks'!FV38)</f>
        <v>A</v>
      </c>
    </row>
    <row r="39" spans="1:34" ht="14">
      <c r="A39" s="147">
        <f>IF('statement of marks'!A39="","",'statement of marks'!A39)</f>
        <v>33</v>
      </c>
      <c r="B39" s="66" t="str">
        <f>IF('statement of marks'!B39="","",'statement of marks'!B39)</f>
        <v/>
      </c>
      <c r="C39" s="66" t="str">
        <f>IF('statement of marks'!C39="","",'statement of marks'!C39)</f>
        <v/>
      </c>
      <c r="D39" s="97">
        <f>IF('statement of marks'!D39="","",'statement of marks'!D39)</f>
        <v>833</v>
      </c>
      <c r="E39" s="97" t="str">
        <f>IF('statement of marks'!E39="","",'statement of marks'!E39)</f>
        <v/>
      </c>
      <c r="F39" s="66" t="str">
        <f>IF('statement of marks'!F39="","",'statement of marks'!F39)</f>
        <v/>
      </c>
      <c r="G39" s="361" t="str">
        <f>IF('statement of marks'!G39="","",'statement of marks'!G39)</f>
        <v/>
      </c>
      <c r="H39" s="75" t="str">
        <f>IF('statement of marks'!H39="","",'statement of marks'!H39)</f>
        <v/>
      </c>
      <c r="I39" s="75" t="str">
        <f>IF('statement of marks'!I39="","",'statement of marks'!I39)</f>
        <v>A33</v>
      </c>
      <c r="J39" s="75" t="str">
        <f>IF('statement of marks'!J39="","",'statement of marks'!J39)</f>
        <v>B33</v>
      </c>
      <c r="K39" s="75" t="str">
        <f>IF('statement of marks'!K39="","",'statement of marks'!K39)</f>
        <v>C33</v>
      </c>
      <c r="L39" s="367">
        <f>IF('statement of marks'!Z39="","",'statement of marks'!Z39)</f>
        <v>94</v>
      </c>
      <c r="M39" s="66">
        <f t="shared" si="7"/>
        <v>15</v>
      </c>
      <c r="N39" s="367">
        <f>IF('statement of marks'!AX39="","",'statement of marks'!AX39)</f>
        <v>94</v>
      </c>
      <c r="O39" s="66">
        <f t="shared" si="8"/>
        <v>15</v>
      </c>
      <c r="P39" s="388" t="str">
        <f>'statement of marks'!BH39</f>
        <v>s</v>
      </c>
      <c r="Q39" s="367">
        <f>IF('statement of marks'!BV39="","",'statement of marks'!BV39)</f>
        <v>100</v>
      </c>
      <c r="R39" s="66">
        <f t="shared" si="9"/>
        <v>15</v>
      </c>
      <c r="S39" s="367">
        <f>IF('statement of marks'!CS39="","",'statement of marks'!CS39)</f>
        <v>94</v>
      </c>
      <c r="T39" s="66">
        <f t="shared" si="10"/>
        <v>15</v>
      </c>
      <c r="U39" s="367">
        <f>IF('statement of marks'!DP39="","",'statement of marks'!DP39)</f>
        <v>100</v>
      </c>
      <c r="V39" s="66">
        <f t="shared" si="11"/>
        <v>15</v>
      </c>
      <c r="W39" s="367">
        <f>IF('statement of marks'!EL39="","",'statement of marks'!EL39)</f>
        <v>100</v>
      </c>
      <c r="X39" s="66">
        <f t="shared" si="12"/>
        <v>15</v>
      </c>
      <c r="Y39" s="97">
        <f t="shared" si="6"/>
        <v>90</v>
      </c>
      <c r="Z39" s="367">
        <f>IF('statement of marks'!EZ39="","",'statement of marks'!EZ39)</f>
        <v>100</v>
      </c>
      <c r="AA39" s="66">
        <f>IF('statement of marks'!FA39="","",'statement of marks'!FA39)</f>
        <v>100</v>
      </c>
      <c r="AB39" s="367" t="str">
        <f>IF('statement of marks'!FB39="","",'statement of marks'!FB39)</f>
        <v>A</v>
      </c>
      <c r="AC39" s="66">
        <f>IF('statement of marks'!FJ39="","",'statement of marks'!FJ39)</f>
        <v>100</v>
      </c>
      <c r="AD39" s="66">
        <f>IF('statement of marks'!FK39="","",'statement of marks'!FK39)</f>
        <v>100</v>
      </c>
      <c r="AE39" s="66" t="str">
        <f>IF('statement of marks'!FL39="","",'statement of marks'!FL39)</f>
        <v>A</v>
      </c>
      <c r="AF39" s="367">
        <f>IF('statement of marks'!FT39="","",'statement of marks'!FT39)</f>
        <v>100</v>
      </c>
      <c r="AG39" s="367">
        <f>IF('statement of marks'!FU39="","",'statement of marks'!FU39)</f>
        <v>100</v>
      </c>
      <c r="AH39" s="392" t="str">
        <f>IF('statement of marks'!FV39="","",'statement of marks'!FV39)</f>
        <v>A</v>
      </c>
    </row>
    <row r="40" spans="1:34" ht="14">
      <c r="A40" s="147">
        <f>IF('statement of marks'!A40="","",'statement of marks'!A40)</f>
        <v>34</v>
      </c>
      <c r="B40" s="66" t="str">
        <f>IF('statement of marks'!B40="","",'statement of marks'!B40)</f>
        <v/>
      </c>
      <c r="C40" s="66" t="str">
        <f>IF('statement of marks'!C40="","",'statement of marks'!C40)</f>
        <v/>
      </c>
      <c r="D40" s="97">
        <f>IF('statement of marks'!D40="","",'statement of marks'!D40)</f>
        <v>834</v>
      </c>
      <c r="E40" s="97" t="str">
        <f>IF('statement of marks'!E40="","",'statement of marks'!E40)</f>
        <v/>
      </c>
      <c r="F40" s="66" t="str">
        <f>IF('statement of marks'!F40="","",'statement of marks'!F40)</f>
        <v/>
      </c>
      <c r="G40" s="361" t="str">
        <f>IF('statement of marks'!G40="","",'statement of marks'!G40)</f>
        <v/>
      </c>
      <c r="H40" s="75" t="str">
        <f>IF('statement of marks'!H40="","",'statement of marks'!H40)</f>
        <v/>
      </c>
      <c r="I40" s="75" t="str">
        <f>IF('statement of marks'!I40="","",'statement of marks'!I40)</f>
        <v>A34</v>
      </c>
      <c r="J40" s="75" t="str">
        <f>IF('statement of marks'!J40="","",'statement of marks'!J40)</f>
        <v>B34</v>
      </c>
      <c r="K40" s="75" t="str">
        <f>IF('statement of marks'!K40="","",'statement of marks'!K40)</f>
        <v>C34</v>
      </c>
      <c r="L40" s="367">
        <f>IF('statement of marks'!Z40="","",'statement of marks'!Z40)</f>
        <v>91</v>
      </c>
      <c r="M40" s="66">
        <f t="shared" si="7"/>
        <v>14</v>
      </c>
      <c r="N40" s="367">
        <f>IF('statement of marks'!AX40="","",'statement of marks'!AX40)</f>
        <v>91</v>
      </c>
      <c r="O40" s="66">
        <f t="shared" si="8"/>
        <v>14</v>
      </c>
      <c r="P40" s="388" t="str">
        <f>'statement of marks'!BH40</f>
        <v>s</v>
      </c>
      <c r="Q40" s="367">
        <f>IF('statement of marks'!BV40="","",'statement of marks'!BV40)</f>
        <v>100</v>
      </c>
      <c r="R40" s="66">
        <f t="shared" si="9"/>
        <v>15</v>
      </c>
      <c r="S40" s="367">
        <f>IF('statement of marks'!CS40="","",'statement of marks'!CS40)</f>
        <v>91</v>
      </c>
      <c r="T40" s="66">
        <f t="shared" si="10"/>
        <v>14</v>
      </c>
      <c r="U40" s="367">
        <f>IF('statement of marks'!DP40="","",'statement of marks'!DP40)</f>
        <v>100</v>
      </c>
      <c r="V40" s="66">
        <f t="shared" si="11"/>
        <v>15</v>
      </c>
      <c r="W40" s="367">
        <f>IF('statement of marks'!EL40="","",'statement of marks'!EL40)</f>
        <v>100</v>
      </c>
      <c r="X40" s="66">
        <f t="shared" si="12"/>
        <v>15</v>
      </c>
      <c r="Y40" s="97">
        <f t="shared" si="6"/>
        <v>87</v>
      </c>
      <c r="Z40" s="367">
        <f>IF('statement of marks'!EZ40="","",'statement of marks'!EZ40)</f>
        <v>100</v>
      </c>
      <c r="AA40" s="66">
        <f>IF('statement of marks'!FA40="","",'statement of marks'!FA40)</f>
        <v>100</v>
      </c>
      <c r="AB40" s="367" t="str">
        <f>IF('statement of marks'!FB40="","",'statement of marks'!FB40)</f>
        <v>A</v>
      </c>
      <c r="AC40" s="66">
        <f>IF('statement of marks'!FJ40="","",'statement of marks'!FJ40)</f>
        <v>100</v>
      </c>
      <c r="AD40" s="66">
        <f>IF('statement of marks'!FK40="","",'statement of marks'!FK40)</f>
        <v>100</v>
      </c>
      <c r="AE40" s="66" t="str">
        <f>IF('statement of marks'!FL40="","",'statement of marks'!FL40)</f>
        <v>A</v>
      </c>
      <c r="AF40" s="367">
        <f>IF('statement of marks'!FT40="","",'statement of marks'!FT40)</f>
        <v>100</v>
      </c>
      <c r="AG40" s="367">
        <f>IF('statement of marks'!FU40="","",'statement of marks'!FU40)</f>
        <v>100</v>
      </c>
      <c r="AH40" s="392" t="str">
        <f>IF('statement of marks'!FV40="","",'statement of marks'!FV40)</f>
        <v>A</v>
      </c>
    </row>
    <row r="41" spans="1:34" ht="14">
      <c r="A41" s="147">
        <f>IF('statement of marks'!A41="","",'statement of marks'!A41)</f>
        <v>35</v>
      </c>
      <c r="B41" s="66" t="str">
        <f>IF('statement of marks'!B41="","",'statement of marks'!B41)</f>
        <v/>
      </c>
      <c r="C41" s="66" t="str">
        <f>IF('statement of marks'!C41="","",'statement of marks'!C41)</f>
        <v/>
      </c>
      <c r="D41" s="97">
        <f>IF('statement of marks'!D41="","",'statement of marks'!D41)</f>
        <v>835</v>
      </c>
      <c r="E41" s="97" t="str">
        <f>IF('statement of marks'!E41="","",'statement of marks'!E41)</f>
        <v/>
      </c>
      <c r="F41" s="66" t="str">
        <f>IF('statement of marks'!F41="","",'statement of marks'!F41)</f>
        <v/>
      </c>
      <c r="G41" s="361" t="str">
        <f>IF('statement of marks'!G41="","",'statement of marks'!G41)</f>
        <v/>
      </c>
      <c r="H41" s="75" t="str">
        <f>IF('statement of marks'!H41="","",'statement of marks'!H41)</f>
        <v/>
      </c>
      <c r="I41" s="75" t="str">
        <f>IF('statement of marks'!I41="","",'statement of marks'!I41)</f>
        <v>A35</v>
      </c>
      <c r="J41" s="75" t="str">
        <f>IF('statement of marks'!J41="","",'statement of marks'!J41)</f>
        <v>B35</v>
      </c>
      <c r="K41" s="75" t="str">
        <f>IF('statement of marks'!K41="","",'statement of marks'!K41)</f>
        <v>C35</v>
      </c>
      <c r="L41" s="367">
        <f>IF('statement of marks'!Z41="","",'statement of marks'!Z41)</f>
        <v>88</v>
      </c>
      <c r="M41" s="66">
        <f t="shared" si="7"/>
        <v>14</v>
      </c>
      <c r="N41" s="367">
        <f>IF('statement of marks'!AX41="","",'statement of marks'!AX41)</f>
        <v>88</v>
      </c>
      <c r="O41" s="66">
        <f t="shared" si="8"/>
        <v>14</v>
      </c>
      <c r="P41" s="388" t="str">
        <f>'statement of marks'!BH41</f>
        <v>s</v>
      </c>
      <c r="Q41" s="367">
        <f>IF('statement of marks'!BV41="","",'statement of marks'!BV41)</f>
        <v>100</v>
      </c>
      <c r="R41" s="66">
        <f t="shared" si="9"/>
        <v>15</v>
      </c>
      <c r="S41" s="367">
        <f>IF('statement of marks'!CS41="","",'statement of marks'!CS41)</f>
        <v>88</v>
      </c>
      <c r="T41" s="66">
        <f t="shared" si="10"/>
        <v>14</v>
      </c>
      <c r="U41" s="367">
        <f>IF('statement of marks'!DP41="","",'statement of marks'!DP41)</f>
        <v>100</v>
      </c>
      <c r="V41" s="66">
        <f t="shared" si="11"/>
        <v>15</v>
      </c>
      <c r="W41" s="367">
        <f>IF('statement of marks'!EL41="","",'statement of marks'!EL41)</f>
        <v>100</v>
      </c>
      <c r="X41" s="66">
        <f t="shared" si="12"/>
        <v>15</v>
      </c>
      <c r="Y41" s="97">
        <f t="shared" si="6"/>
        <v>87</v>
      </c>
      <c r="Z41" s="367">
        <f>IF('statement of marks'!EZ41="","",'statement of marks'!EZ41)</f>
        <v>100</v>
      </c>
      <c r="AA41" s="66">
        <f>IF('statement of marks'!FA41="","",'statement of marks'!FA41)</f>
        <v>100</v>
      </c>
      <c r="AB41" s="367" t="str">
        <f>IF('statement of marks'!FB41="","",'statement of marks'!FB41)</f>
        <v>A</v>
      </c>
      <c r="AC41" s="66">
        <f>IF('statement of marks'!FJ41="","",'statement of marks'!FJ41)</f>
        <v>100</v>
      </c>
      <c r="AD41" s="66">
        <f>IF('statement of marks'!FK41="","",'statement of marks'!FK41)</f>
        <v>100</v>
      </c>
      <c r="AE41" s="66" t="str">
        <f>IF('statement of marks'!FL41="","",'statement of marks'!FL41)</f>
        <v>A</v>
      </c>
      <c r="AF41" s="367">
        <f>IF('statement of marks'!FT41="","",'statement of marks'!FT41)</f>
        <v>100</v>
      </c>
      <c r="AG41" s="367">
        <f>IF('statement of marks'!FU41="","",'statement of marks'!FU41)</f>
        <v>100</v>
      </c>
      <c r="AH41" s="392" t="str">
        <f>IF('statement of marks'!FV41="","",'statement of marks'!FV41)</f>
        <v>A</v>
      </c>
    </row>
    <row r="42" spans="1:34" ht="14">
      <c r="A42" s="147">
        <f>IF('statement of marks'!A42="","",'statement of marks'!A42)</f>
        <v>36</v>
      </c>
      <c r="B42" s="66" t="str">
        <f>IF('statement of marks'!B42="","",'statement of marks'!B42)</f>
        <v/>
      </c>
      <c r="C42" s="66" t="str">
        <f>IF('statement of marks'!C42="","",'statement of marks'!C42)</f>
        <v/>
      </c>
      <c r="D42" s="97">
        <f>IF('statement of marks'!D42="","",'statement of marks'!D42)</f>
        <v>836</v>
      </c>
      <c r="E42" s="97" t="str">
        <f>IF('statement of marks'!E42="","",'statement of marks'!E42)</f>
        <v/>
      </c>
      <c r="F42" s="66" t="str">
        <f>IF('statement of marks'!F42="","",'statement of marks'!F42)</f>
        <v/>
      </c>
      <c r="G42" s="361" t="str">
        <f>IF('statement of marks'!G42="","",'statement of marks'!G42)</f>
        <v/>
      </c>
      <c r="H42" s="75" t="str">
        <f>IF('statement of marks'!H42="","",'statement of marks'!H42)</f>
        <v/>
      </c>
      <c r="I42" s="75" t="str">
        <f>IF('statement of marks'!I42="","",'statement of marks'!I42)</f>
        <v>A36</v>
      </c>
      <c r="J42" s="75" t="str">
        <f>IF('statement of marks'!J42="","",'statement of marks'!J42)</f>
        <v>B36</v>
      </c>
      <c r="K42" s="75" t="str">
        <f>IF('statement of marks'!K42="","",'statement of marks'!K42)</f>
        <v>C36</v>
      </c>
      <c r="L42" s="367">
        <f>IF('statement of marks'!Z42="","",'statement of marks'!Z42)</f>
        <v>85</v>
      </c>
      <c r="M42" s="66">
        <f t="shared" si="7"/>
        <v>13</v>
      </c>
      <c r="N42" s="367">
        <f>IF('statement of marks'!AX42="","",'statement of marks'!AX42)</f>
        <v>85</v>
      </c>
      <c r="O42" s="66">
        <f t="shared" si="8"/>
        <v>13</v>
      </c>
      <c r="P42" s="388" t="str">
        <f>'statement of marks'!BH42</f>
        <v>s</v>
      </c>
      <c r="Q42" s="367">
        <f>IF('statement of marks'!BV42="","",'statement of marks'!BV42)</f>
        <v>100</v>
      </c>
      <c r="R42" s="66">
        <f t="shared" si="9"/>
        <v>15</v>
      </c>
      <c r="S42" s="367">
        <f>IF('statement of marks'!CS42="","",'statement of marks'!CS42)</f>
        <v>85</v>
      </c>
      <c r="T42" s="66">
        <f t="shared" si="10"/>
        <v>13</v>
      </c>
      <c r="U42" s="367">
        <f>IF('statement of marks'!DP42="","",'statement of marks'!DP42)</f>
        <v>100</v>
      </c>
      <c r="V42" s="66">
        <f t="shared" si="11"/>
        <v>15</v>
      </c>
      <c r="W42" s="367">
        <f>IF('statement of marks'!EL42="","",'statement of marks'!EL42)</f>
        <v>100</v>
      </c>
      <c r="X42" s="66">
        <f t="shared" si="12"/>
        <v>15</v>
      </c>
      <c r="Y42" s="97">
        <f t="shared" si="6"/>
        <v>84</v>
      </c>
      <c r="Z42" s="367">
        <f>IF('statement of marks'!EZ42="","",'statement of marks'!EZ42)</f>
        <v>100</v>
      </c>
      <c r="AA42" s="66">
        <f>IF('statement of marks'!FA42="","",'statement of marks'!FA42)</f>
        <v>100</v>
      </c>
      <c r="AB42" s="367" t="str">
        <f>IF('statement of marks'!FB42="","",'statement of marks'!FB42)</f>
        <v>A</v>
      </c>
      <c r="AC42" s="66">
        <f>IF('statement of marks'!FJ42="","",'statement of marks'!FJ42)</f>
        <v>100</v>
      </c>
      <c r="AD42" s="66">
        <f>IF('statement of marks'!FK42="","",'statement of marks'!FK42)</f>
        <v>100</v>
      </c>
      <c r="AE42" s="66" t="str">
        <f>IF('statement of marks'!FL42="","",'statement of marks'!FL42)</f>
        <v>A</v>
      </c>
      <c r="AF42" s="367">
        <f>IF('statement of marks'!FT42="","",'statement of marks'!FT42)</f>
        <v>100</v>
      </c>
      <c r="AG42" s="367">
        <f>IF('statement of marks'!FU42="","",'statement of marks'!FU42)</f>
        <v>100</v>
      </c>
      <c r="AH42" s="392" t="str">
        <f>IF('statement of marks'!FV42="","",'statement of marks'!FV42)</f>
        <v>A</v>
      </c>
    </row>
    <row r="43" spans="1:34" ht="14">
      <c r="A43" s="147">
        <f>IF('statement of marks'!A43="","",'statement of marks'!A43)</f>
        <v>37</v>
      </c>
      <c r="B43" s="66" t="str">
        <f>IF('statement of marks'!B43="","",'statement of marks'!B43)</f>
        <v/>
      </c>
      <c r="C43" s="66" t="str">
        <f>IF('statement of marks'!C43="","",'statement of marks'!C43)</f>
        <v/>
      </c>
      <c r="D43" s="97">
        <f>IF('statement of marks'!D43="","",'statement of marks'!D43)</f>
        <v>837</v>
      </c>
      <c r="E43" s="97" t="str">
        <f>IF('statement of marks'!E43="","",'statement of marks'!E43)</f>
        <v/>
      </c>
      <c r="F43" s="66" t="str">
        <f>IF('statement of marks'!F43="","",'statement of marks'!F43)</f>
        <v/>
      </c>
      <c r="G43" s="361" t="str">
        <f>IF('statement of marks'!G43="","",'statement of marks'!G43)</f>
        <v/>
      </c>
      <c r="H43" s="75" t="str">
        <f>IF('statement of marks'!H43="","",'statement of marks'!H43)</f>
        <v/>
      </c>
      <c r="I43" s="75" t="str">
        <f>IF('statement of marks'!I43="","",'statement of marks'!I43)</f>
        <v>A37</v>
      </c>
      <c r="J43" s="75" t="str">
        <f>IF('statement of marks'!J43="","",'statement of marks'!J43)</f>
        <v>B37</v>
      </c>
      <c r="K43" s="75" t="str">
        <f>IF('statement of marks'!K43="","",'statement of marks'!K43)</f>
        <v>C37</v>
      </c>
      <c r="L43" s="367">
        <f>IF('statement of marks'!Z43="","",'statement of marks'!Z43)</f>
        <v>82</v>
      </c>
      <c r="M43" s="66">
        <f t="shared" si="7"/>
        <v>13</v>
      </c>
      <c r="N43" s="367">
        <f>IF('statement of marks'!AX43="","",'statement of marks'!AX43)</f>
        <v>82</v>
      </c>
      <c r="O43" s="66">
        <f t="shared" si="8"/>
        <v>13</v>
      </c>
      <c r="P43" s="388" t="str">
        <f>'statement of marks'!BH43</f>
        <v>s</v>
      </c>
      <c r="Q43" s="367">
        <f>IF('statement of marks'!BV43="","",'statement of marks'!BV43)</f>
        <v>100</v>
      </c>
      <c r="R43" s="66">
        <f t="shared" si="9"/>
        <v>15</v>
      </c>
      <c r="S43" s="367">
        <f>IF('statement of marks'!CS43="","",'statement of marks'!CS43)</f>
        <v>82</v>
      </c>
      <c r="T43" s="66">
        <f t="shared" si="10"/>
        <v>13</v>
      </c>
      <c r="U43" s="367">
        <f>IF('statement of marks'!DP43="","",'statement of marks'!DP43)</f>
        <v>100</v>
      </c>
      <c r="V43" s="66">
        <f t="shared" si="11"/>
        <v>15</v>
      </c>
      <c r="W43" s="367">
        <f>IF('statement of marks'!EL43="","",'statement of marks'!EL43)</f>
        <v>100</v>
      </c>
      <c r="X43" s="66">
        <f t="shared" si="12"/>
        <v>15</v>
      </c>
      <c r="Y43" s="97">
        <f t="shared" si="6"/>
        <v>84</v>
      </c>
      <c r="Z43" s="367">
        <f>IF('statement of marks'!EZ43="","",'statement of marks'!EZ43)</f>
        <v>100</v>
      </c>
      <c r="AA43" s="66">
        <f>IF('statement of marks'!FA43="","",'statement of marks'!FA43)</f>
        <v>100</v>
      </c>
      <c r="AB43" s="367" t="str">
        <f>IF('statement of marks'!FB43="","",'statement of marks'!FB43)</f>
        <v>A</v>
      </c>
      <c r="AC43" s="66">
        <f>IF('statement of marks'!FJ43="","",'statement of marks'!FJ43)</f>
        <v>100</v>
      </c>
      <c r="AD43" s="66">
        <f>IF('statement of marks'!FK43="","",'statement of marks'!FK43)</f>
        <v>100</v>
      </c>
      <c r="AE43" s="66" t="str">
        <f>IF('statement of marks'!FL43="","",'statement of marks'!FL43)</f>
        <v>A</v>
      </c>
      <c r="AF43" s="367">
        <f>IF('statement of marks'!FT43="","",'statement of marks'!FT43)</f>
        <v>100</v>
      </c>
      <c r="AG43" s="367">
        <f>IF('statement of marks'!FU43="","",'statement of marks'!FU43)</f>
        <v>100</v>
      </c>
      <c r="AH43" s="392" t="str">
        <f>IF('statement of marks'!FV43="","",'statement of marks'!FV43)</f>
        <v>A</v>
      </c>
    </row>
    <row r="44" spans="1:34" ht="14">
      <c r="A44" s="147">
        <f>IF('statement of marks'!A44="","",'statement of marks'!A44)</f>
        <v>38</v>
      </c>
      <c r="B44" s="66" t="str">
        <f>IF('statement of marks'!B44="","",'statement of marks'!B44)</f>
        <v/>
      </c>
      <c r="C44" s="66" t="str">
        <f>IF('statement of marks'!C44="","",'statement of marks'!C44)</f>
        <v/>
      </c>
      <c r="D44" s="97">
        <f>IF('statement of marks'!D44="","",'statement of marks'!D44)</f>
        <v>838</v>
      </c>
      <c r="E44" s="97" t="str">
        <f>IF('statement of marks'!E44="","",'statement of marks'!E44)</f>
        <v/>
      </c>
      <c r="F44" s="66" t="str">
        <f>IF('statement of marks'!F44="","",'statement of marks'!F44)</f>
        <v/>
      </c>
      <c r="G44" s="361" t="str">
        <f>IF('statement of marks'!G44="","",'statement of marks'!G44)</f>
        <v/>
      </c>
      <c r="H44" s="75" t="str">
        <f>IF('statement of marks'!H44="","",'statement of marks'!H44)</f>
        <v/>
      </c>
      <c r="I44" s="75" t="str">
        <f>IF('statement of marks'!I44="","",'statement of marks'!I44)</f>
        <v>A38</v>
      </c>
      <c r="J44" s="75" t="str">
        <f>IF('statement of marks'!J44="","",'statement of marks'!J44)</f>
        <v>B38</v>
      </c>
      <c r="K44" s="75" t="str">
        <f>IF('statement of marks'!K44="","",'statement of marks'!K44)</f>
        <v>C38</v>
      </c>
      <c r="L44" s="367">
        <f>IF('statement of marks'!Z44="","",'statement of marks'!Z44)</f>
        <v>79</v>
      </c>
      <c r="M44" s="66">
        <f t="shared" si="7"/>
        <v>12</v>
      </c>
      <c r="N44" s="367">
        <f>IF('statement of marks'!AX44="","",'statement of marks'!AX44)</f>
        <v>79</v>
      </c>
      <c r="O44" s="66">
        <f t="shared" si="8"/>
        <v>12</v>
      </c>
      <c r="P44" s="388" t="str">
        <f>'statement of marks'!BH44</f>
        <v>s</v>
      </c>
      <c r="Q44" s="367">
        <f>IF('statement of marks'!BV44="","",'statement of marks'!BV44)</f>
        <v>100</v>
      </c>
      <c r="R44" s="66">
        <f t="shared" si="9"/>
        <v>15</v>
      </c>
      <c r="S44" s="367">
        <f>IF('statement of marks'!CS44="","",'statement of marks'!CS44)</f>
        <v>79</v>
      </c>
      <c r="T44" s="66">
        <f t="shared" si="10"/>
        <v>12</v>
      </c>
      <c r="U44" s="367">
        <f>IF('statement of marks'!DP44="","",'statement of marks'!DP44)</f>
        <v>100</v>
      </c>
      <c r="V44" s="66">
        <f t="shared" si="11"/>
        <v>15</v>
      </c>
      <c r="W44" s="367">
        <f>IF('statement of marks'!EL44="","",'statement of marks'!EL44)</f>
        <v>100</v>
      </c>
      <c r="X44" s="66">
        <f t="shared" si="12"/>
        <v>15</v>
      </c>
      <c r="Y44" s="97">
        <f t="shared" si="6"/>
        <v>81</v>
      </c>
      <c r="Z44" s="367">
        <f>IF('statement of marks'!EZ44="","",'statement of marks'!EZ44)</f>
        <v>100</v>
      </c>
      <c r="AA44" s="66">
        <f>IF('statement of marks'!FA44="","",'statement of marks'!FA44)</f>
        <v>100</v>
      </c>
      <c r="AB44" s="367" t="str">
        <f>IF('statement of marks'!FB44="","",'statement of marks'!FB44)</f>
        <v>A</v>
      </c>
      <c r="AC44" s="66">
        <f>IF('statement of marks'!FJ44="","",'statement of marks'!FJ44)</f>
        <v>100</v>
      </c>
      <c r="AD44" s="66">
        <f>IF('statement of marks'!FK44="","",'statement of marks'!FK44)</f>
        <v>100</v>
      </c>
      <c r="AE44" s="66" t="str">
        <f>IF('statement of marks'!FL44="","",'statement of marks'!FL44)</f>
        <v>A</v>
      </c>
      <c r="AF44" s="367">
        <f>IF('statement of marks'!FT44="","",'statement of marks'!FT44)</f>
        <v>100</v>
      </c>
      <c r="AG44" s="367">
        <f>IF('statement of marks'!FU44="","",'statement of marks'!FU44)</f>
        <v>100</v>
      </c>
      <c r="AH44" s="392" t="str">
        <f>IF('statement of marks'!FV44="","",'statement of marks'!FV44)</f>
        <v>A</v>
      </c>
    </row>
    <row r="45" spans="1:34" ht="14">
      <c r="A45" s="147">
        <f>IF('statement of marks'!A45="","",'statement of marks'!A45)</f>
        <v>39</v>
      </c>
      <c r="B45" s="66" t="str">
        <f>IF('statement of marks'!B45="","",'statement of marks'!B45)</f>
        <v/>
      </c>
      <c r="C45" s="66" t="str">
        <f>IF('statement of marks'!C45="","",'statement of marks'!C45)</f>
        <v/>
      </c>
      <c r="D45" s="97">
        <f>IF('statement of marks'!D45="","",'statement of marks'!D45)</f>
        <v>839</v>
      </c>
      <c r="E45" s="97" t="str">
        <f>IF('statement of marks'!E45="","",'statement of marks'!E45)</f>
        <v/>
      </c>
      <c r="F45" s="66" t="str">
        <f>IF('statement of marks'!F45="","",'statement of marks'!F45)</f>
        <v/>
      </c>
      <c r="G45" s="361" t="str">
        <f>IF('statement of marks'!G45="","",'statement of marks'!G45)</f>
        <v/>
      </c>
      <c r="H45" s="75" t="str">
        <f>IF('statement of marks'!H45="","",'statement of marks'!H45)</f>
        <v/>
      </c>
      <c r="I45" s="75" t="str">
        <f>IF('statement of marks'!I45="","",'statement of marks'!I45)</f>
        <v>A39</v>
      </c>
      <c r="J45" s="75" t="str">
        <f>IF('statement of marks'!J45="","",'statement of marks'!J45)</f>
        <v>B39</v>
      </c>
      <c r="K45" s="75" t="str">
        <f>IF('statement of marks'!K45="","",'statement of marks'!K45)</f>
        <v>C39</v>
      </c>
      <c r="L45" s="367">
        <f>IF('statement of marks'!Z45="","",'statement of marks'!Z45)</f>
        <v>76</v>
      </c>
      <c r="M45" s="66">
        <f t="shared" si="7"/>
        <v>12</v>
      </c>
      <c r="N45" s="367">
        <f>IF('statement of marks'!AX45="","",'statement of marks'!AX45)</f>
        <v>76</v>
      </c>
      <c r="O45" s="66">
        <f t="shared" si="8"/>
        <v>12</v>
      </c>
      <c r="P45" s="388" t="str">
        <f>'statement of marks'!BH45</f>
        <v>s</v>
      </c>
      <c r="Q45" s="367">
        <f>IF('statement of marks'!BV45="","",'statement of marks'!BV45)</f>
        <v>100</v>
      </c>
      <c r="R45" s="66">
        <f t="shared" si="9"/>
        <v>15</v>
      </c>
      <c r="S45" s="367">
        <f>IF('statement of marks'!CS45="","",'statement of marks'!CS45)</f>
        <v>76</v>
      </c>
      <c r="T45" s="66">
        <f t="shared" si="10"/>
        <v>12</v>
      </c>
      <c r="U45" s="367">
        <f>IF('statement of marks'!DP45="","",'statement of marks'!DP45)</f>
        <v>100</v>
      </c>
      <c r="V45" s="66">
        <f t="shared" si="11"/>
        <v>15</v>
      </c>
      <c r="W45" s="367">
        <f>IF('statement of marks'!EL45="","",'statement of marks'!EL45)</f>
        <v>100</v>
      </c>
      <c r="X45" s="66">
        <f t="shared" si="12"/>
        <v>15</v>
      </c>
      <c r="Y45" s="97">
        <f t="shared" si="6"/>
        <v>81</v>
      </c>
      <c r="Z45" s="367">
        <f>IF('statement of marks'!EZ45="","",'statement of marks'!EZ45)</f>
        <v>100</v>
      </c>
      <c r="AA45" s="66">
        <f>IF('statement of marks'!FA45="","",'statement of marks'!FA45)</f>
        <v>100</v>
      </c>
      <c r="AB45" s="367" t="str">
        <f>IF('statement of marks'!FB45="","",'statement of marks'!FB45)</f>
        <v>A</v>
      </c>
      <c r="AC45" s="66">
        <f>IF('statement of marks'!FJ45="","",'statement of marks'!FJ45)</f>
        <v>100</v>
      </c>
      <c r="AD45" s="66">
        <f>IF('statement of marks'!FK45="","",'statement of marks'!FK45)</f>
        <v>100</v>
      </c>
      <c r="AE45" s="66" t="str">
        <f>IF('statement of marks'!FL45="","",'statement of marks'!FL45)</f>
        <v>A</v>
      </c>
      <c r="AF45" s="367">
        <f>IF('statement of marks'!FT45="","",'statement of marks'!FT45)</f>
        <v>100</v>
      </c>
      <c r="AG45" s="367">
        <f>IF('statement of marks'!FU45="","",'statement of marks'!FU45)</f>
        <v>100</v>
      </c>
      <c r="AH45" s="392" t="str">
        <f>IF('statement of marks'!FV45="","",'statement of marks'!FV45)</f>
        <v>A</v>
      </c>
    </row>
    <row r="46" spans="1:34" ht="14">
      <c r="A46" s="147">
        <f>IF('statement of marks'!A46="","",'statement of marks'!A46)</f>
        <v>40</v>
      </c>
      <c r="B46" s="66" t="str">
        <f>IF('statement of marks'!B46="","",'statement of marks'!B46)</f>
        <v/>
      </c>
      <c r="C46" s="66" t="str">
        <f>IF('statement of marks'!C46="","",'statement of marks'!C46)</f>
        <v/>
      </c>
      <c r="D46" s="97">
        <f>IF('statement of marks'!D46="","",'statement of marks'!D46)</f>
        <v>840</v>
      </c>
      <c r="E46" s="97" t="str">
        <f>IF('statement of marks'!E46="","",'statement of marks'!E46)</f>
        <v/>
      </c>
      <c r="F46" s="66" t="str">
        <f>IF('statement of marks'!F46="","",'statement of marks'!F46)</f>
        <v/>
      </c>
      <c r="G46" s="361" t="str">
        <f>IF('statement of marks'!G46="","",'statement of marks'!G46)</f>
        <v/>
      </c>
      <c r="H46" s="75" t="str">
        <f>IF('statement of marks'!H46="","",'statement of marks'!H46)</f>
        <v/>
      </c>
      <c r="I46" s="75" t="str">
        <f>IF('statement of marks'!I46="","",'statement of marks'!I46)</f>
        <v>A40</v>
      </c>
      <c r="J46" s="75" t="str">
        <f>IF('statement of marks'!J46="","",'statement of marks'!J46)</f>
        <v>B40</v>
      </c>
      <c r="K46" s="75" t="str">
        <f>IF('statement of marks'!K46="","",'statement of marks'!K46)</f>
        <v>C40</v>
      </c>
      <c r="L46" s="367">
        <f>IF('statement of marks'!Z46="","",'statement of marks'!Z46)</f>
        <v>73</v>
      </c>
      <c r="M46" s="66">
        <f t="shared" si="7"/>
        <v>11</v>
      </c>
      <c r="N46" s="367">
        <f>IF('statement of marks'!AX46="","",'statement of marks'!AX46)</f>
        <v>73</v>
      </c>
      <c r="O46" s="66">
        <f t="shared" si="8"/>
        <v>11</v>
      </c>
      <c r="P46" s="388" t="str">
        <f>'statement of marks'!BH46</f>
        <v>s</v>
      </c>
      <c r="Q46" s="367">
        <f>IF('statement of marks'!BV46="","",'statement of marks'!BV46)</f>
        <v>100</v>
      </c>
      <c r="R46" s="66">
        <f t="shared" si="9"/>
        <v>15</v>
      </c>
      <c r="S46" s="367">
        <f>IF('statement of marks'!CS46="","",'statement of marks'!CS46)</f>
        <v>73</v>
      </c>
      <c r="T46" s="66">
        <f t="shared" si="10"/>
        <v>11</v>
      </c>
      <c r="U46" s="367">
        <f>IF('statement of marks'!DP46="","",'statement of marks'!DP46)</f>
        <v>100</v>
      </c>
      <c r="V46" s="66">
        <f t="shared" si="11"/>
        <v>15</v>
      </c>
      <c r="W46" s="367">
        <f>IF('statement of marks'!EL46="","",'statement of marks'!EL46)</f>
        <v>100</v>
      </c>
      <c r="X46" s="66">
        <f t="shared" si="12"/>
        <v>15</v>
      </c>
      <c r="Y46" s="97">
        <f t="shared" si="6"/>
        <v>78</v>
      </c>
      <c r="Z46" s="367">
        <f>IF('statement of marks'!EZ46="","",'statement of marks'!EZ46)</f>
        <v>100</v>
      </c>
      <c r="AA46" s="66">
        <f>IF('statement of marks'!FA46="","",'statement of marks'!FA46)</f>
        <v>100</v>
      </c>
      <c r="AB46" s="367" t="str">
        <f>IF('statement of marks'!FB46="","",'statement of marks'!FB46)</f>
        <v>A</v>
      </c>
      <c r="AC46" s="66">
        <f>IF('statement of marks'!FJ46="","",'statement of marks'!FJ46)</f>
        <v>100</v>
      </c>
      <c r="AD46" s="66">
        <f>IF('statement of marks'!FK46="","",'statement of marks'!FK46)</f>
        <v>100</v>
      </c>
      <c r="AE46" s="66" t="str">
        <f>IF('statement of marks'!FL46="","",'statement of marks'!FL46)</f>
        <v>A</v>
      </c>
      <c r="AF46" s="367">
        <f>IF('statement of marks'!FT46="","",'statement of marks'!FT46)</f>
        <v>100</v>
      </c>
      <c r="AG46" s="367">
        <f>IF('statement of marks'!FU46="","",'statement of marks'!FU46)</f>
        <v>100</v>
      </c>
      <c r="AH46" s="392" t="str">
        <f>IF('statement of marks'!FV46="","",'statement of marks'!FV46)</f>
        <v>A</v>
      </c>
    </row>
    <row r="47" spans="1:34" ht="14">
      <c r="A47" s="147">
        <f>IF('statement of marks'!A47="","",'statement of marks'!A47)</f>
        <v>41</v>
      </c>
      <c r="B47" s="66" t="str">
        <f>IF('statement of marks'!B47="","",'statement of marks'!B47)</f>
        <v/>
      </c>
      <c r="C47" s="66" t="str">
        <f>IF('statement of marks'!C47="","",'statement of marks'!C47)</f>
        <v/>
      </c>
      <c r="D47" s="97">
        <f>IF('statement of marks'!D47="","",'statement of marks'!D47)</f>
        <v>841</v>
      </c>
      <c r="E47" s="97" t="str">
        <f>IF('statement of marks'!E47="","",'statement of marks'!E47)</f>
        <v/>
      </c>
      <c r="F47" s="66" t="str">
        <f>IF('statement of marks'!F47="","",'statement of marks'!F47)</f>
        <v/>
      </c>
      <c r="G47" s="361" t="str">
        <f>IF('statement of marks'!G47="","",'statement of marks'!G47)</f>
        <v/>
      </c>
      <c r="H47" s="75" t="str">
        <f>IF('statement of marks'!H47="","",'statement of marks'!H47)</f>
        <v/>
      </c>
      <c r="I47" s="75" t="str">
        <f>IF('statement of marks'!I47="","",'statement of marks'!I47)</f>
        <v>A41</v>
      </c>
      <c r="J47" s="75" t="str">
        <f>IF('statement of marks'!J47="","",'statement of marks'!J47)</f>
        <v>B41</v>
      </c>
      <c r="K47" s="75" t="str">
        <f>IF('statement of marks'!K47="","",'statement of marks'!K47)</f>
        <v>C41</v>
      </c>
      <c r="L47" s="367">
        <f>IF('statement of marks'!Z47="","",'statement of marks'!Z47)</f>
        <v>100</v>
      </c>
      <c r="M47" s="66">
        <f t="shared" si="7"/>
        <v>15</v>
      </c>
      <c r="N47" s="367">
        <f>IF('statement of marks'!AX47="","",'statement of marks'!AX47)</f>
        <v>100</v>
      </c>
      <c r="O47" s="66">
        <f t="shared" si="8"/>
        <v>15</v>
      </c>
      <c r="P47" s="388" t="str">
        <f>'statement of marks'!BH47</f>
        <v>s</v>
      </c>
      <c r="Q47" s="367">
        <f>IF('statement of marks'!BV47="","",'statement of marks'!BV47)</f>
        <v>100</v>
      </c>
      <c r="R47" s="66">
        <f t="shared" si="9"/>
        <v>15</v>
      </c>
      <c r="S47" s="367">
        <f>IF('statement of marks'!CS47="","",'statement of marks'!CS47)</f>
        <v>100</v>
      </c>
      <c r="T47" s="66">
        <f t="shared" si="10"/>
        <v>15</v>
      </c>
      <c r="U47" s="367">
        <f>IF('statement of marks'!DP47="","",'statement of marks'!DP47)</f>
        <v>100</v>
      </c>
      <c r="V47" s="66">
        <f t="shared" si="11"/>
        <v>15</v>
      </c>
      <c r="W47" s="367">
        <f>IF('statement of marks'!EL47="","",'statement of marks'!EL47)</f>
        <v>100</v>
      </c>
      <c r="X47" s="66">
        <f t="shared" si="12"/>
        <v>15</v>
      </c>
      <c r="Y47" s="97">
        <f t="shared" si="6"/>
        <v>90</v>
      </c>
      <c r="Z47" s="367">
        <f>IF('statement of marks'!EZ47="","",'statement of marks'!EZ47)</f>
        <v>100</v>
      </c>
      <c r="AA47" s="66">
        <f>IF('statement of marks'!FA47="","",'statement of marks'!FA47)</f>
        <v>100</v>
      </c>
      <c r="AB47" s="367" t="str">
        <f>IF('statement of marks'!FB47="","",'statement of marks'!FB47)</f>
        <v>A</v>
      </c>
      <c r="AC47" s="66">
        <f>IF('statement of marks'!FJ47="","",'statement of marks'!FJ47)</f>
        <v>100</v>
      </c>
      <c r="AD47" s="66">
        <f>IF('statement of marks'!FK47="","",'statement of marks'!FK47)</f>
        <v>100</v>
      </c>
      <c r="AE47" s="66" t="str">
        <f>IF('statement of marks'!FL47="","",'statement of marks'!FL47)</f>
        <v>A</v>
      </c>
      <c r="AF47" s="367">
        <f>IF('statement of marks'!FT47="","",'statement of marks'!FT47)</f>
        <v>100</v>
      </c>
      <c r="AG47" s="367">
        <f>IF('statement of marks'!FU47="","",'statement of marks'!FU47)</f>
        <v>100</v>
      </c>
      <c r="AH47" s="392" t="str">
        <f>IF('statement of marks'!FV47="","",'statement of marks'!FV47)</f>
        <v>A</v>
      </c>
    </row>
    <row r="48" spans="1:34" ht="14">
      <c r="A48" s="147">
        <f>IF('statement of marks'!A48="","",'statement of marks'!A48)</f>
        <v>42</v>
      </c>
      <c r="B48" s="66" t="str">
        <f>IF('statement of marks'!B48="","",'statement of marks'!B48)</f>
        <v/>
      </c>
      <c r="C48" s="66" t="str">
        <f>IF('statement of marks'!C48="","",'statement of marks'!C48)</f>
        <v/>
      </c>
      <c r="D48" s="97">
        <f>IF('statement of marks'!D48="","",'statement of marks'!D48)</f>
        <v>842</v>
      </c>
      <c r="E48" s="97" t="str">
        <f>IF('statement of marks'!E48="","",'statement of marks'!E48)</f>
        <v/>
      </c>
      <c r="F48" s="66" t="str">
        <f>IF('statement of marks'!F48="","",'statement of marks'!F48)</f>
        <v/>
      </c>
      <c r="G48" s="361" t="str">
        <f>IF('statement of marks'!G48="","",'statement of marks'!G48)</f>
        <v/>
      </c>
      <c r="H48" s="75" t="str">
        <f>IF('statement of marks'!H48="","",'statement of marks'!H48)</f>
        <v/>
      </c>
      <c r="I48" s="75" t="str">
        <f>IF('statement of marks'!I48="","",'statement of marks'!I48)</f>
        <v>A42</v>
      </c>
      <c r="J48" s="75" t="str">
        <f>IF('statement of marks'!J48="","",'statement of marks'!J48)</f>
        <v>B42</v>
      </c>
      <c r="K48" s="75" t="str">
        <f>IF('statement of marks'!K48="","",'statement of marks'!K48)</f>
        <v>C42</v>
      </c>
      <c r="L48" s="367">
        <f>IF('statement of marks'!Z48="","",'statement of marks'!Z48)</f>
        <v>97</v>
      </c>
      <c r="M48" s="66">
        <f t="shared" si="7"/>
        <v>15</v>
      </c>
      <c r="N48" s="367">
        <f>IF('statement of marks'!AX48="","",'statement of marks'!AX48)</f>
        <v>97</v>
      </c>
      <c r="O48" s="66">
        <f t="shared" si="8"/>
        <v>15</v>
      </c>
      <c r="P48" s="388" t="str">
        <f>'statement of marks'!BH48</f>
        <v>s</v>
      </c>
      <c r="Q48" s="367">
        <f>IF('statement of marks'!BV48="","",'statement of marks'!BV48)</f>
        <v>100</v>
      </c>
      <c r="R48" s="66">
        <f t="shared" si="9"/>
        <v>15</v>
      </c>
      <c r="S48" s="367">
        <f>IF('statement of marks'!CS48="","",'statement of marks'!CS48)</f>
        <v>97</v>
      </c>
      <c r="T48" s="66">
        <f t="shared" si="10"/>
        <v>15</v>
      </c>
      <c r="U48" s="367">
        <f>IF('statement of marks'!DP48="","",'statement of marks'!DP48)</f>
        <v>100</v>
      </c>
      <c r="V48" s="66">
        <f t="shared" si="11"/>
        <v>15</v>
      </c>
      <c r="W48" s="367">
        <f>IF('statement of marks'!EL48="","",'statement of marks'!EL48)</f>
        <v>100</v>
      </c>
      <c r="X48" s="66">
        <f t="shared" si="12"/>
        <v>15</v>
      </c>
      <c r="Y48" s="97">
        <f t="shared" si="6"/>
        <v>90</v>
      </c>
      <c r="Z48" s="367">
        <f>IF('statement of marks'!EZ48="","",'statement of marks'!EZ48)</f>
        <v>100</v>
      </c>
      <c r="AA48" s="66">
        <f>IF('statement of marks'!FA48="","",'statement of marks'!FA48)</f>
        <v>100</v>
      </c>
      <c r="AB48" s="367" t="str">
        <f>IF('statement of marks'!FB48="","",'statement of marks'!FB48)</f>
        <v>A</v>
      </c>
      <c r="AC48" s="66">
        <f>IF('statement of marks'!FJ48="","",'statement of marks'!FJ48)</f>
        <v>100</v>
      </c>
      <c r="AD48" s="66">
        <f>IF('statement of marks'!FK48="","",'statement of marks'!FK48)</f>
        <v>100</v>
      </c>
      <c r="AE48" s="66" t="str">
        <f>IF('statement of marks'!FL48="","",'statement of marks'!FL48)</f>
        <v>A</v>
      </c>
      <c r="AF48" s="367">
        <f>IF('statement of marks'!FT48="","",'statement of marks'!FT48)</f>
        <v>100</v>
      </c>
      <c r="AG48" s="367">
        <f>IF('statement of marks'!FU48="","",'statement of marks'!FU48)</f>
        <v>100</v>
      </c>
      <c r="AH48" s="392" t="str">
        <f>IF('statement of marks'!FV48="","",'statement of marks'!FV48)</f>
        <v>A</v>
      </c>
    </row>
    <row r="49" spans="1:34" ht="14">
      <c r="A49" s="147">
        <f>IF('statement of marks'!A49="","",'statement of marks'!A49)</f>
        <v>43</v>
      </c>
      <c r="B49" s="66" t="str">
        <f>IF('statement of marks'!B49="","",'statement of marks'!B49)</f>
        <v/>
      </c>
      <c r="C49" s="66" t="str">
        <f>IF('statement of marks'!C49="","",'statement of marks'!C49)</f>
        <v/>
      </c>
      <c r="D49" s="97">
        <f>IF('statement of marks'!D49="","",'statement of marks'!D49)</f>
        <v>843</v>
      </c>
      <c r="E49" s="97" t="str">
        <f>IF('statement of marks'!E49="","",'statement of marks'!E49)</f>
        <v/>
      </c>
      <c r="F49" s="66" t="str">
        <f>IF('statement of marks'!F49="","",'statement of marks'!F49)</f>
        <v/>
      </c>
      <c r="G49" s="361" t="str">
        <f>IF('statement of marks'!G49="","",'statement of marks'!G49)</f>
        <v/>
      </c>
      <c r="H49" s="75" t="str">
        <f>IF('statement of marks'!H49="","",'statement of marks'!H49)</f>
        <v/>
      </c>
      <c r="I49" s="75" t="str">
        <f>IF('statement of marks'!I49="","",'statement of marks'!I49)</f>
        <v>A43</v>
      </c>
      <c r="J49" s="75" t="str">
        <f>IF('statement of marks'!J49="","",'statement of marks'!J49)</f>
        <v>B43</v>
      </c>
      <c r="K49" s="75" t="str">
        <f>IF('statement of marks'!K49="","",'statement of marks'!K49)</f>
        <v>C43</v>
      </c>
      <c r="L49" s="367">
        <f>IF('statement of marks'!Z49="","",'statement of marks'!Z49)</f>
        <v>94</v>
      </c>
      <c r="M49" s="66">
        <f t="shared" si="7"/>
        <v>15</v>
      </c>
      <c r="N49" s="367">
        <f>IF('statement of marks'!AX49="","",'statement of marks'!AX49)</f>
        <v>94</v>
      </c>
      <c r="O49" s="66">
        <f t="shared" si="8"/>
        <v>15</v>
      </c>
      <c r="P49" s="388" t="str">
        <f>'statement of marks'!BH49</f>
        <v>s</v>
      </c>
      <c r="Q49" s="367">
        <f>IF('statement of marks'!BV49="","",'statement of marks'!BV49)</f>
        <v>100</v>
      </c>
      <c r="R49" s="66">
        <f t="shared" si="9"/>
        <v>15</v>
      </c>
      <c r="S49" s="367">
        <f>IF('statement of marks'!CS49="","",'statement of marks'!CS49)</f>
        <v>94</v>
      </c>
      <c r="T49" s="66">
        <f t="shared" si="10"/>
        <v>15</v>
      </c>
      <c r="U49" s="367">
        <f>IF('statement of marks'!DP49="","",'statement of marks'!DP49)</f>
        <v>100</v>
      </c>
      <c r="V49" s="66">
        <f t="shared" si="11"/>
        <v>15</v>
      </c>
      <c r="W49" s="367">
        <f>IF('statement of marks'!EL49="","",'statement of marks'!EL49)</f>
        <v>100</v>
      </c>
      <c r="X49" s="66">
        <f t="shared" si="12"/>
        <v>15</v>
      </c>
      <c r="Y49" s="97">
        <f t="shared" si="6"/>
        <v>90</v>
      </c>
      <c r="Z49" s="367">
        <f>IF('statement of marks'!EZ49="","",'statement of marks'!EZ49)</f>
        <v>100</v>
      </c>
      <c r="AA49" s="66">
        <f>IF('statement of marks'!FA49="","",'statement of marks'!FA49)</f>
        <v>100</v>
      </c>
      <c r="AB49" s="367" t="str">
        <f>IF('statement of marks'!FB49="","",'statement of marks'!FB49)</f>
        <v>A</v>
      </c>
      <c r="AC49" s="66">
        <f>IF('statement of marks'!FJ49="","",'statement of marks'!FJ49)</f>
        <v>100</v>
      </c>
      <c r="AD49" s="66">
        <f>IF('statement of marks'!FK49="","",'statement of marks'!FK49)</f>
        <v>100</v>
      </c>
      <c r="AE49" s="66" t="str">
        <f>IF('statement of marks'!FL49="","",'statement of marks'!FL49)</f>
        <v>A</v>
      </c>
      <c r="AF49" s="367">
        <f>IF('statement of marks'!FT49="","",'statement of marks'!FT49)</f>
        <v>100</v>
      </c>
      <c r="AG49" s="367">
        <f>IF('statement of marks'!FU49="","",'statement of marks'!FU49)</f>
        <v>100</v>
      </c>
      <c r="AH49" s="392" t="str">
        <f>IF('statement of marks'!FV49="","",'statement of marks'!FV49)</f>
        <v>A</v>
      </c>
    </row>
    <row r="50" spans="1:34" ht="14">
      <c r="A50" s="147">
        <f>IF('statement of marks'!A50="","",'statement of marks'!A50)</f>
        <v>44</v>
      </c>
      <c r="B50" s="66" t="str">
        <f>IF('statement of marks'!B50="","",'statement of marks'!B50)</f>
        <v/>
      </c>
      <c r="C50" s="66" t="str">
        <f>IF('statement of marks'!C50="","",'statement of marks'!C50)</f>
        <v/>
      </c>
      <c r="D50" s="97">
        <f>IF('statement of marks'!D50="","",'statement of marks'!D50)</f>
        <v>844</v>
      </c>
      <c r="E50" s="97" t="str">
        <f>IF('statement of marks'!E50="","",'statement of marks'!E50)</f>
        <v/>
      </c>
      <c r="F50" s="66" t="str">
        <f>IF('statement of marks'!F50="","",'statement of marks'!F50)</f>
        <v/>
      </c>
      <c r="G50" s="361" t="str">
        <f>IF('statement of marks'!G50="","",'statement of marks'!G50)</f>
        <v/>
      </c>
      <c r="H50" s="75" t="str">
        <f>IF('statement of marks'!H50="","",'statement of marks'!H50)</f>
        <v/>
      </c>
      <c r="I50" s="75" t="str">
        <f>IF('statement of marks'!I50="","",'statement of marks'!I50)</f>
        <v>A44</v>
      </c>
      <c r="J50" s="75" t="str">
        <f>IF('statement of marks'!J50="","",'statement of marks'!J50)</f>
        <v>B44</v>
      </c>
      <c r="K50" s="75" t="str">
        <f>IF('statement of marks'!K50="","",'statement of marks'!K50)</f>
        <v>C44</v>
      </c>
      <c r="L50" s="367">
        <f>IF('statement of marks'!Z50="","",'statement of marks'!Z50)</f>
        <v>91</v>
      </c>
      <c r="M50" s="66">
        <f t="shared" si="7"/>
        <v>14</v>
      </c>
      <c r="N50" s="367">
        <f>IF('statement of marks'!AX50="","",'statement of marks'!AX50)</f>
        <v>91</v>
      </c>
      <c r="O50" s="66">
        <f t="shared" si="8"/>
        <v>14</v>
      </c>
      <c r="P50" s="388" t="str">
        <f>'statement of marks'!BH50</f>
        <v>s</v>
      </c>
      <c r="Q50" s="367">
        <f>IF('statement of marks'!BV50="","",'statement of marks'!BV50)</f>
        <v>100</v>
      </c>
      <c r="R50" s="66">
        <f t="shared" si="9"/>
        <v>15</v>
      </c>
      <c r="S50" s="367">
        <f>IF('statement of marks'!CS50="","",'statement of marks'!CS50)</f>
        <v>91</v>
      </c>
      <c r="T50" s="66">
        <f t="shared" si="10"/>
        <v>14</v>
      </c>
      <c r="U50" s="367">
        <f>IF('statement of marks'!DP50="","",'statement of marks'!DP50)</f>
        <v>100</v>
      </c>
      <c r="V50" s="66">
        <f t="shared" si="11"/>
        <v>15</v>
      </c>
      <c r="W50" s="367">
        <f>IF('statement of marks'!EL50="","",'statement of marks'!EL50)</f>
        <v>100</v>
      </c>
      <c r="X50" s="66">
        <f t="shared" si="12"/>
        <v>15</v>
      </c>
      <c r="Y50" s="97">
        <f t="shared" si="6"/>
        <v>87</v>
      </c>
      <c r="Z50" s="367">
        <f>IF('statement of marks'!EZ50="","",'statement of marks'!EZ50)</f>
        <v>100</v>
      </c>
      <c r="AA50" s="66">
        <f>IF('statement of marks'!FA50="","",'statement of marks'!FA50)</f>
        <v>100</v>
      </c>
      <c r="AB50" s="367" t="str">
        <f>IF('statement of marks'!FB50="","",'statement of marks'!FB50)</f>
        <v>A</v>
      </c>
      <c r="AC50" s="66">
        <f>IF('statement of marks'!FJ50="","",'statement of marks'!FJ50)</f>
        <v>100</v>
      </c>
      <c r="AD50" s="66">
        <f>IF('statement of marks'!FK50="","",'statement of marks'!FK50)</f>
        <v>100</v>
      </c>
      <c r="AE50" s="66" t="str">
        <f>IF('statement of marks'!FL50="","",'statement of marks'!FL50)</f>
        <v>A</v>
      </c>
      <c r="AF50" s="367">
        <f>IF('statement of marks'!FT50="","",'statement of marks'!FT50)</f>
        <v>100</v>
      </c>
      <c r="AG50" s="367">
        <f>IF('statement of marks'!FU50="","",'statement of marks'!FU50)</f>
        <v>100</v>
      </c>
      <c r="AH50" s="392" t="str">
        <f>IF('statement of marks'!FV50="","",'statement of marks'!FV50)</f>
        <v>A</v>
      </c>
    </row>
    <row r="51" spans="1:34" ht="14">
      <c r="A51" s="147">
        <f>IF('statement of marks'!A51="","",'statement of marks'!A51)</f>
        <v>45</v>
      </c>
      <c r="B51" s="66" t="str">
        <f>IF('statement of marks'!B51="","",'statement of marks'!B51)</f>
        <v/>
      </c>
      <c r="C51" s="66" t="str">
        <f>IF('statement of marks'!C51="","",'statement of marks'!C51)</f>
        <v/>
      </c>
      <c r="D51" s="97">
        <f>IF('statement of marks'!D51="","",'statement of marks'!D51)</f>
        <v>845</v>
      </c>
      <c r="E51" s="97" t="str">
        <f>IF('statement of marks'!E51="","",'statement of marks'!E51)</f>
        <v/>
      </c>
      <c r="F51" s="66" t="str">
        <f>IF('statement of marks'!F51="","",'statement of marks'!F51)</f>
        <v/>
      </c>
      <c r="G51" s="361" t="str">
        <f>IF('statement of marks'!G51="","",'statement of marks'!G51)</f>
        <v/>
      </c>
      <c r="H51" s="75" t="str">
        <f>IF('statement of marks'!H51="","",'statement of marks'!H51)</f>
        <v/>
      </c>
      <c r="I51" s="75" t="str">
        <f>IF('statement of marks'!I51="","",'statement of marks'!I51)</f>
        <v>A45</v>
      </c>
      <c r="J51" s="75" t="str">
        <f>IF('statement of marks'!J51="","",'statement of marks'!J51)</f>
        <v>B45</v>
      </c>
      <c r="K51" s="75" t="str">
        <f>IF('statement of marks'!K51="","",'statement of marks'!K51)</f>
        <v>C45</v>
      </c>
      <c r="L51" s="367">
        <f>IF('statement of marks'!Z51="","",'statement of marks'!Z51)</f>
        <v>88</v>
      </c>
      <c r="M51" s="66">
        <f t="shared" si="7"/>
        <v>14</v>
      </c>
      <c r="N51" s="367">
        <f>IF('statement of marks'!AX51="","",'statement of marks'!AX51)</f>
        <v>88</v>
      </c>
      <c r="O51" s="66">
        <f t="shared" si="8"/>
        <v>14</v>
      </c>
      <c r="P51" s="388" t="str">
        <f>'statement of marks'!BH51</f>
        <v>s</v>
      </c>
      <c r="Q51" s="367">
        <f>IF('statement of marks'!BV51="","",'statement of marks'!BV51)</f>
        <v>100</v>
      </c>
      <c r="R51" s="66">
        <f t="shared" si="9"/>
        <v>15</v>
      </c>
      <c r="S51" s="367">
        <f>IF('statement of marks'!CS51="","",'statement of marks'!CS51)</f>
        <v>88</v>
      </c>
      <c r="T51" s="66">
        <f t="shared" si="10"/>
        <v>14</v>
      </c>
      <c r="U51" s="367">
        <f>IF('statement of marks'!DP51="","",'statement of marks'!DP51)</f>
        <v>100</v>
      </c>
      <c r="V51" s="66">
        <f t="shared" si="11"/>
        <v>15</v>
      </c>
      <c r="W51" s="367">
        <f>IF('statement of marks'!EL51="","",'statement of marks'!EL51)</f>
        <v>100</v>
      </c>
      <c r="X51" s="66">
        <f t="shared" si="12"/>
        <v>15</v>
      </c>
      <c r="Y51" s="97">
        <f t="shared" si="6"/>
        <v>87</v>
      </c>
      <c r="Z51" s="367">
        <f>IF('statement of marks'!EZ51="","",'statement of marks'!EZ51)</f>
        <v>100</v>
      </c>
      <c r="AA51" s="66">
        <f>IF('statement of marks'!FA51="","",'statement of marks'!FA51)</f>
        <v>100</v>
      </c>
      <c r="AB51" s="367" t="str">
        <f>IF('statement of marks'!FB51="","",'statement of marks'!FB51)</f>
        <v>A</v>
      </c>
      <c r="AC51" s="66">
        <f>IF('statement of marks'!FJ51="","",'statement of marks'!FJ51)</f>
        <v>100</v>
      </c>
      <c r="AD51" s="66">
        <f>IF('statement of marks'!FK51="","",'statement of marks'!FK51)</f>
        <v>100</v>
      </c>
      <c r="AE51" s="66" t="str">
        <f>IF('statement of marks'!FL51="","",'statement of marks'!FL51)</f>
        <v>A</v>
      </c>
      <c r="AF51" s="367">
        <f>IF('statement of marks'!FT51="","",'statement of marks'!FT51)</f>
        <v>100</v>
      </c>
      <c r="AG51" s="367">
        <f>IF('statement of marks'!FU51="","",'statement of marks'!FU51)</f>
        <v>100</v>
      </c>
      <c r="AH51" s="392" t="str">
        <f>IF('statement of marks'!FV51="","",'statement of marks'!FV51)</f>
        <v>A</v>
      </c>
    </row>
    <row r="52" spans="1:34" ht="14">
      <c r="A52" s="147">
        <f>IF('statement of marks'!A52="","",'statement of marks'!A52)</f>
        <v>46</v>
      </c>
      <c r="B52" s="66" t="str">
        <f>IF('statement of marks'!B52="","",'statement of marks'!B52)</f>
        <v/>
      </c>
      <c r="C52" s="66" t="str">
        <f>IF('statement of marks'!C52="","",'statement of marks'!C52)</f>
        <v/>
      </c>
      <c r="D52" s="97">
        <f>IF('statement of marks'!D52="","",'statement of marks'!D52)</f>
        <v>846</v>
      </c>
      <c r="E52" s="97" t="str">
        <f>IF('statement of marks'!E52="","",'statement of marks'!E52)</f>
        <v/>
      </c>
      <c r="F52" s="66" t="str">
        <f>IF('statement of marks'!F52="","",'statement of marks'!F52)</f>
        <v/>
      </c>
      <c r="G52" s="361" t="str">
        <f>IF('statement of marks'!G52="","",'statement of marks'!G52)</f>
        <v/>
      </c>
      <c r="H52" s="75" t="str">
        <f>IF('statement of marks'!H52="","",'statement of marks'!H52)</f>
        <v/>
      </c>
      <c r="I52" s="75" t="str">
        <f>IF('statement of marks'!I52="","",'statement of marks'!I52)</f>
        <v>A46</v>
      </c>
      <c r="J52" s="75" t="str">
        <f>IF('statement of marks'!J52="","",'statement of marks'!J52)</f>
        <v>B46</v>
      </c>
      <c r="K52" s="75" t="str">
        <f>IF('statement of marks'!K52="","",'statement of marks'!K52)</f>
        <v>C46</v>
      </c>
      <c r="L52" s="367">
        <f>IF('statement of marks'!Z52="","",'statement of marks'!Z52)</f>
        <v>85</v>
      </c>
      <c r="M52" s="66">
        <f t="shared" si="7"/>
        <v>13</v>
      </c>
      <c r="N52" s="367">
        <f>IF('statement of marks'!AX52="","",'statement of marks'!AX52)</f>
        <v>85</v>
      </c>
      <c r="O52" s="66">
        <f t="shared" si="8"/>
        <v>13</v>
      </c>
      <c r="P52" s="388" t="str">
        <f>'statement of marks'!BH52</f>
        <v>s</v>
      </c>
      <c r="Q52" s="367">
        <f>IF('statement of marks'!BV52="","",'statement of marks'!BV52)</f>
        <v>100</v>
      </c>
      <c r="R52" s="66">
        <f t="shared" si="9"/>
        <v>15</v>
      </c>
      <c r="S52" s="367">
        <f>IF('statement of marks'!CS52="","",'statement of marks'!CS52)</f>
        <v>85</v>
      </c>
      <c r="T52" s="66">
        <f t="shared" si="10"/>
        <v>13</v>
      </c>
      <c r="U52" s="367">
        <f>IF('statement of marks'!DP52="","",'statement of marks'!DP52)</f>
        <v>100</v>
      </c>
      <c r="V52" s="66">
        <f t="shared" si="11"/>
        <v>15</v>
      </c>
      <c r="W52" s="367">
        <f>IF('statement of marks'!EL52="","",'statement of marks'!EL52)</f>
        <v>100</v>
      </c>
      <c r="X52" s="66">
        <f t="shared" si="12"/>
        <v>15</v>
      </c>
      <c r="Y52" s="97">
        <f t="shared" si="6"/>
        <v>84</v>
      </c>
      <c r="Z52" s="367">
        <f>IF('statement of marks'!EZ52="","",'statement of marks'!EZ52)</f>
        <v>100</v>
      </c>
      <c r="AA52" s="66">
        <f>IF('statement of marks'!FA52="","",'statement of marks'!FA52)</f>
        <v>100</v>
      </c>
      <c r="AB52" s="367" t="str">
        <f>IF('statement of marks'!FB52="","",'statement of marks'!FB52)</f>
        <v>A</v>
      </c>
      <c r="AC52" s="66">
        <f>IF('statement of marks'!FJ52="","",'statement of marks'!FJ52)</f>
        <v>100</v>
      </c>
      <c r="AD52" s="66">
        <f>IF('statement of marks'!FK52="","",'statement of marks'!FK52)</f>
        <v>100</v>
      </c>
      <c r="AE52" s="66" t="str">
        <f>IF('statement of marks'!FL52="","",'statement of marks'!FL52)</f>
        <v>A</v>
      </c>
      <c r="AF52" s="367">
        <f>IF('statement of marks'!FT52="","",'statement of marks'!FT52)</f>
        <v>100</v>
      </c>
      <c r="AG52" s="367">
        <f>IF('statement of marks'!FU52="","",'statement of marks'!FU52)</f>
        <v>100</v>
      </c>
      <c r="AH52" s="392" t="str">
        <f>IF('statement of marks'!FV52="","",'statement of marks'!FV52)</f>
        <v>A</v>
      </c>
    </row>
    <row r="53" spans="1:34" ht="14">
      <c r="A53" s="147">
        <f>IF('statement of marks'!A53="","",'statement of marks'!A53)</f>
        <v>47</v>
      </c>
      <c r="B53" s="66" t="str">
        <f>IF('statement of marks'!B53="","",'statement of marks'!B53)</f>
        <v/>
      </c>
      <c r="C53" s="66" t="str">
        <f>IF('statement of marks'!C53="","",'statement of marks'!C53)</f>
        <v/>
      </c>
      <c r="D53" s="97">
        <f>IF('statement of marks'!D53="","",'statement of marks'!D53)</f>
        <v>847</v>
      </c>
      <c r="E53" s="97" t="str">
        <f>IF('statement of marks'!E53="","",'statement of marks'!E53)</f>
        <v/>
      </c>
      <c r="F53" s="66" t="str">
        <f>IF('statement of marks'!F53="","",'statement of marks'!F53)</f>
        <v/>
      </c>
      <c r="G53" s="361" t="str">
        <f>IF('statement of marks'!G53="","",'statement of marks'!G53)</f>
        <v/>
      </c>
      <c r="H53" s="75" t="str">
        <f>IF('statement of marks'!H53="","",'statement of marks'!H53)</f>
        <v/>
      </c>
      <c r="I53" s="75" t="str">
        <f>IF('statement of marks'!I53="","",'statement of marks'!I53)</f>
        <v>A47</v>
      </c>
      <c r="J53" s="75" t="str">
        <f>IF('statement of marks'!J53="","",'statement of marks'!J53)</f>
        <v>B47</v>
      </c>
      <c r="K53" s="75" t="str">
        <f>IF('statement of marks'!K53="","",'statement of marks'!K53)</f>
        <v>C47</v>
      </c>
      <c r="L53" s="367">
        <f>IF('statement of marks'!Z53="","",'statement of marks'!Z53)</f>
        <v>82</v>
      </c>
      <c r="M53" s="66">
        <f t="shared" si="7"/>
        <v>13</v>
      </c>
      <c r="N53" s="367">
        <f>IF('statement of marks'!AX53="","",'statement of marks'!AX53)</f>
        <v>82</v>
      </c>
      <c r="O53" s="66">
        <f t="shared" si="8"/>
        <v>13</v>
      </c>
      <c r="P53" s="388" t="str">
        <f>'statement of marks'!BH53</f>
        <v>s</v>
      </c>
      <c r="Q53" s="367">
        <f>IF('statement of marks'!BV53="","",'statement of marks'!BV53)</f>
        <v>100</v>
      </c>
      <c r="R53" s="66">
        <f t="shared" si="9"/>
        <v>15</v>
      </c>
      <c r="S53" s="367">
        <f>IF('statement of marks'!CS53="","",'statement of marks'!CS53)</f>
        <v>82</v>
      </c>
      <c r="T53" s="66">
        <f t="shared" si="10"/>
        <v>13</v>
      </c>
      <c r="U53" s="367">
        <f>IF('statement of marks'!DP53="","",'statement of marks'!DP53)</f>
        <v>100</v>
      </c>
      <c r="V53" s="66">
        <f t="shared" si="11"/>
        <v>15</v>
      </c>
      <c r="W53" s="367">
        <f>IF('statement of marks'!EL53="","",'statement of marks'!EL53)</f>
        <v>100</v>
      </c>
      <c r="X53" s="66">
        <f t="shared" si="12"/>
        <v>15</v>
      </c>
      <c r="Y53" s="97">
        <f t="shared" si="6"/>
        <v>84</v>
      </c>
      <c r="Z53" s="367">
        <f>IF('statement of marks'!EZ53="","",'statement of marks'!EZ53)</f>
        <v>100</v>
      </c>
      <c r="AA53" s="66">
        <f>IF('statement of marks'!FA53="","",'statement of marks'!FA53)</f>
        <v>100</v>
      </c>
      <c r="AB53" s="367" t="str">
        <f>IF('statement of marks'!FB53="","",'statement of marks'!FB53)</f>
        <v>A</v>
      </c>
      <c r="AC53" s="66">
        <f>IF('statement of marks'!FJ53="","",'statement of marks'!FJ53)</f>
        <v>100</v>
      </c>
      <c r="AD53" s="66">
        <f>IF('statement of marks'!FK53="","",'statement of marks'!FK53)</f>
        <v>100</v>
      </c>
      <c r="AE53" s="66" t="str">
        <f>IF('statement of marks'!FL53="","",'statement of marks'!FL53)</f>
        <v>A</v>
      </c>
      <c r="AF53" s="367">
        <f>IF('statement of marks'!FT53="","",'statement of marks'!FT53)</f>
        <v>100</v>
      </c>
      <c r="AG53" s="367">
        <f>IF('statement of marks'!FU53="","",'statement of marks'!FU53)</f>
        <v>100</v>
      </c>
      <c r="AH53" s="392" t="str">
        <f>IF('statement of marks'!FV53="","",'statement of marks'!FV53)</f>
        <v>A</v>
      </c>
    </row>
    <row r="54" spans="1:34" ht="14">
      <c r="A54" s="147">
        <f>IF('statement of marks'!A54="","",'statement of marks'!A54)</f>
        <v>48</v>
      </c>
      <c r="B54" s="66" t="str">
        <f>IF('statement of marks'!B54="","",'statement of marks'!B54)</f>
        <v/>
      </c>
      <c r="C54" s="66" t="str">
        <f>IF('statement of marks'!C54="","",'statement of marks'!C54)</f>
        <v/>
      </c>
      <c r="D54" s="97">
        <f>IF('statement of marks'!D54="","",'statement of marks'!D54)</f>
        <v>848</v>
      </c>
      <c r="E54" s="97" t="str">
        <f>IF('statement of marks'!E54="","",'statement of marks'!E54)</f>
        <v/>
      </c>
      <c r="F54" s="66" t="str">
        <f>IF('statement of marks'!F54="","",'statement of marks'!F54)</f>
        <v/>
      </c>
      <c r="G54" s="361" t="str">
        <f>IF('statement of marks'!G54="","",'statement of marks'!G54)</f>
        <v/>
      </c>
      <c r="H54" s="75" t="str">
        <f>IF('statement of marks'!H54="","",'statement of marks'!H54)</f>
        <v/>
      </c>
      <c r="I54" s="75" t="str">
        <f>IF('statement of marks'!I54="","",'statement of marks'!I54)</f>
        <v>A48</v>
      </c>
      <c r="J54" s="75" t="str">
        <f>IF('statement of marks'!J54="","",'statement of marks'!J54)</f>
        <v>B48</v>
      </c>
      <c r="K54" s="75" t="str">
        <f>IF('statement of marks'!K54="","",'statement of marks'!K54)</f>
        <v>C48</v>
      </c>
      <c r="L54" s="367">
        <f>IF('statement of marks'!Z54="","",'statement of marks'!Z54)</f>
        <v>79</v>
      </c>
      <c r="M54" s="66">
        <f t="shared" si="7"/>
        <v>12</v>
      </c>
      <c r="N54" s="367">
        <f>IF('statement of marks'!AX54="","",'statement of marks'!AX54)</f>
        <v>79</v>
      </c>
      <c r="O54" s="66">
        <f t="shared" si="8"/>
        <v>12</v>
      </c>
      <c r="P54" s="388" t="str">
        <f>'statement of marks'!BH54</f>
        <v>s</v>
      </c>
      <c r="Q54" s="367">
        <f>IF('statement of marks'!BV54="","",'statement of marks'!BV54)</f>
        <v>100</v>
      </c>
      <c r="R54" s="66">
        <f t="shared" si="9"/>
        <v>15</v>
      </c>
      <c r="S54" s="367">
        <f>IF('statement of marks'!CS54="","",'statement of marks'!CS54)</f>
        <v>79</v>
      </c>
      <c r="T54" s="66">
        <f t="shared" si="10"/>
        <v>12</v>
      </c>
      <c r="U54" s="367">
        <f>IF('statement of marks'!DP54="","",'statement of marks'!DP54)</f>
        <v>100</v>
      </c>
      <c r="V54" s="66">
        <f t="shared" si="11"/>
        <v>15</v>
      </c>
      <c r="W54" s="367">
        <f>IF('statement of marks'!EL54="","",'statement of marks'!EL54)</f>
        <v>100</v>
      </c>
      <c r="X54" s="66">
        <f t="shared" si="12"/>
        <v>15</v>
      </c>
      <c r="Y54" s="97">
        <f t="shared" si="6"/>
        <v>81</v>
      </c>
      <c r="Z54" s="367">
        <f>IF('statement of marks'!EZ54="","",'statement of marks'!EZ54)</f>
        <v>100</v>
      </c>
      <c r="AA54" s="66">
        <f>IF('statement of marks'!FA54="","",'statement of marks'!FA54)</f>
        <v>100</v>
      </c>
      <c r="AB54" s="367" t="str">
        <f>IF('statement of marks'!FB54="","",'statement of marks'!FB54)</f>
        <v>A</v>
      </c>
      <c r="AC54" s="66">
        <f>IF('statement of marks'!FJ54="","",'statement of marks'!FJ54)</f>
        <v>100</v>
      </c>
      <c r="AD54" s="66">
        <f>IF('statement of marks'!FK54="","",'statement of marks'!FK54)</f>
        <v>100</v>
      </c>
      <c r="AE54" s="66" t="str">
        <f>IF('statement of marks'!FL54="","",'statement of marks'!FL54)</f>
        <v>A</v>
      </c>
      <c r="AF54" s="367">
        <f>IF('statement of marks'!FT54="","",'statement of marks'!FT54)</f>
        <v>100</v>
      </c>
      <c r="AG54" s="367">
        <f>IF('statement of marks'!FU54="","",'statement of marks'!FU54)</f>
        <v>100</v>
      </c>
      <c r="AH54" s="392" t="str">
        <f>IF('statement of marks'!FV54="","",'statement of marks'!FV54)</f>
        <v>A</v>
      </c>
    </row>
    <row r="55" spans="1:34" ht="14">
      <c r="A55" s="147">
        <f>IF('statement of marks'!A55="","",'statement of marks'!A55)</f>
        <v>49</v>
      </c>
      <c r="B55" s="66" t="str">
        <f>IF('statement of marks'!B55="","",'statement of marks'!B55)</f>
        <v/>
      </c>
      <c r="C55" s="66" t="str">
        <f>IF('statement of marks'!C55="","",'statement of marks'!C55)</f>
        <v/>
      </c>
      <c r="D55" s="97">
        <f>IF('statement of marks'!D55="","",'statement of marks'!D55)</f>
        <v>849</v>
      </c>
      <c r="E55" s="97" t="str">
        <f>IF('statement of marks'!E55="","",'statement of marks'!E55)</f>
        <v/>
      </c>
      <c r="F55" s="66" t="str">
        <f>IF('statement of marks'!F55="","",'statement of marks'!F55)</f>
        <v/>
      </c>
      <c r="G55" s="361" t="str">
        <f>IF('statement of marks'!G55="","",'statement of marks'!G55)</f>
        <v/>
      </c>
      <c r="H55" s="75" t="str">
        <f>IF('statement of marks'!H55="","",'statement of marks'!H55)</f>
        <v/>
      </c>
      <c r="I55" s="75" t="str">
        <f>IF('statement of marks'!I55="","",'statement of marks'!I55)</f>
        <v>A49</v>
      </c>
      <c r="J55" s="75" t="str">
        <f>IF('statement of marks'!J55="","",'statement of marks'!J55)</f>
        <v>B49</v>
      </c>
      <c r="K55" s="75" t="str">
        <f>IF('statement of marks'!K55="","",'statement of marks'!K55)</f>
        <v>C49</v>
      </c>
      <c r="L55" s="367">
        <f>IF('statement of marks'!Z55="","",'statement of marks'!Z55)</f>
        <v>76</v>
      </c>
      <c r="M55" s="66">
        <f t="shared" si="7"/>
        <v>12</v>
      </c>
      <c r="N55" s="367">
        <f>IF('statement of marks'!AX55="","",'statement of marks'!AX55)</f>
        <v>76</v>
      </c>
      <c r="O55" s="66">
        <f t="shared" si="8"/>
        <v>12</v>
      </c>
      <c r="P55" s="388" t="str">
        <f>'statement of marks'!BH55</f>
        <v>s</v>
      </c>
      <c r="Q55" s="367">
        <f>IF('statement of marks'!BV55="","",'statement of marks'!BV55)</f>
        <v>100</v>
      </c>
      <c r="R55" s="66">
        <f t="shared" si="9"/>
        <v>15</v>
      </c>
      <c r="S55" s="367">
        <f>IF('statement of marks'!CS55="","",'statement of marks'!CS55)</f>
        <v>76</v>
      </c>
      <c r="T55" s="66">
        <f t="shared" si="10"/>
        <v>12</v>
      </c>
      <c r="U55" s="367">
        <f>IF('statement of marks'!DP55="","",'statement of marks'!DP55)</f>
        <v>100</v>
      </c>
      <c r="V55" s="66">
        <f t="shared" si="11"/>
        <v>15</v>
      </c>
      <c r="W55" s="367">
        <f>IF('statement of marks'!EL55="","",'statement of marks'!EL55)</f>
        <v>100</v>
      </c>
      <c r="X55" s="66">
        <f t="shared" si="12"/>
        <v>15</v>
      </c>
      <c r="Y55" s="97">
        <f t="shared" si="6"/>
        <v>81</v>
      </c>
      <c r="Z55" s="367">
        <f>IF('statement of marks'!EZ55="","",'statement of marks'!EZ55)</f>
        <v>100</v>
      </c>
      <c r="AA55" s="66">
        <f>IF('statement of marks'!FA55="","",'statement of marks'!FA55)</f>
        <v>100</v>
      </c>
      <c r="AB55" s="367" t="str">
        <f>IF('statement of marks'!FB55="","",'statement of marks'!FB55)</f>
        <v>A</v>
      </c>
      <c r="AC55" s="66">
        <f>IF('statement of marks'!FJ55="","",'statement of marks'!FJ55)</f>
        <v>100</v>
      </c>
      <c r="AD55" s="66">
        <f>IF('statement of marks'!FK55="","",'statement of marks'!FK55)</f>
        <v>100</v>
      </c>
      <c r="AE55" s="66" t="str">
        <f>IF('statement of marks'!FL55="","",'statement of marks'!FL55)</f>
        <v>A</v>
      </c>
      <c r="AF55" s="367">
        <f>IF('statement of marks'!FT55="","",'statement of marks'!FT55)</f>
        <v>100</v>
      </c>
      <c r="AG55" s="367">
        <f>IF('statement of marks'!FU55="","",'statement of marks'!FU55)</f>
        <v>100</v>
      </c>
      <c r="AH55" s="392" t="str">
        <f>IF('statement of marks'!FV55="","",'statement of marks'!FV55)</f>
        <v>A</v>
      </c>
    </row>
    <row r="56" spans="1:34" ht="14">
      <c r="A56" s="147">
        <f>IF('statement of marks'!A56="","",'statement of marks'!A56)</f>
        <v>50</v>
      </c>
      <c r="B56" s="66" t="str">
        <f>IF('statement of marks'!B56="","",'statement of marks'!B56)</f>
        <v/>
      </c>
      <c r="C56" s="66" t="str">
        <f>IF('statement of marks'!C56="","",'statement of marks'!C56)</f>
        <v/>
      </c>
      <c r="D56" s="97">
        <f>IF('statement of marks'!D56="","",'statement of marks'!D56)</f>
        <v>850</v>
      </c>
      <c r="E56" s="97" t="str">
        <f>IF('statement of marks'!E56="","",'statement of marks'!E56)</f>
        <v/>
      </c>
      <c r="F56" s="66" t="str">
        <f>IF('statement of marks'!F56="","",'statement of marks'!F56)</f>
        <v/>
      </c>
      <c r="G56" s="361" t="str">
        <f>IF('statement of marks'!G56="","",'statement of marks'!G56)</f>
        <v/>
      </c>
      <c r="H56" s="75" t="str">
        <f>IF('statement of marks'!H56="","",'statement of marks'!H56)</f>
        <v/>
      </c>
      <c r="I56" s="75" t="str">
        <f>IF('statement of marks'!I56="","",'statement of marks'!I56)</f>
        <v>A50</v>
      </c>
      <c r="J56" s="75" t="str">
        <f>IF('statement of marks'!J56="","",'statement of marks'!J56)</f>
        <v>B50</v>
      </c>
      <c r="K56" s="75" t="str">
        <f>IF('statement of marks'!K56="","",'statement of marks'!K56)</f>
        <v>C50</v>
      </c>
      <c r="L56" s="367">
        <f>IF('statement of marks'!Z56="","",'statement of marks'!Z56)</f>
        <v>73</v>
      </c>
      <c r="M56" s="66">
        <f t="shared" si="7"/>
        <v>11</v>
      </c>
      <c r="N56" s="367">
        <f>IF('statement of marks'!AX56="","",'statement of marks'!AX56)</f>
        <v>73</v>
      </c>
      <c r="O56" s="66">
        <f t="shared" si="8"/>
        <v>11</v>
      </c>
      <c r="P56" s="388" t="str">
        <f>'statement of marks'!BH56</f>
        <v>s</v>
      </c>
      <c r="Q56" s="367">
        <f>IF('statement of marks'!BV56="","",'statement of marks'!BV56)</f>
        <v>100</v>
      </c>
      <c r="R56" s="66">
        <f t="shared" si="9"/>
        <v>15</v>
      </c>
      <c r="S56" s="367">
        <f>IF('statement of marks'!CS56="","",'statement of marks'!CS56)</f>
        <v>73</v>
      </c>
      <c r="T56" s="66">
        <f t="shared" si="10"/>
        <v>11</v>
      </c>
      <c r="U56" s="367">
        <f>IF('statement of marks'!DP56="","",'statement of marks'!DP56)</f>
        <v>100</v>
      </c>
      <c r="V56" s="66">
        <f t="shared" si="11"/>
        <v>15</v>
      </c>
      <c r="W56" s="367">
        <f>IF('statement of marks'!EL56="","",'statement of marks'!EL56)</f>
        <v>100</v>
      </c>
      <c r="X56" s="66">
        <f t="shared" si="12"/>
        <v>15</v>
      </c>
      <c r="Y56" s="97">
        <f t="shared" si="6"/>
        <v>78</v>
      </c>
      <c r="Z56" s="367">
        <f>IF('statement of marks'!EZ56="","",'statement of marks'!EZ56)</f>
        <v>100</v>
      </c>
      <c r="AA56" s="66">
        <f>IF('statement of marks'!FA56="","",'statement of marks'!FA56)</f>
        <v>100</v>
      </c>
      <c r="AB56" s="367" t="str">
        <f>IF('statement of marks'!FB56="","",'statement of marks'!FB56)</f>
        <v>A</v>
      </c>
      <c r="AC56" s="66">
        <f>IF('statement of marks'!FJ56="","",'statement of marks'!FJ56)</f>
        <v>100</v>
      </c>
      <c r="AD56" s="66">
        <f>IF('statement of marks'!FK56="","",'statement of marks'!FK56)</f>
        <v>100</v>
      </c>
      <c r="AE56" s="66" t="str">
        <f>IF('statement of marks'!FL56="","",'statement of marks'!FL56)</f>
        <v>A</v>
      </c>
      <c r="AF56" s="367">
        <f>IF('statement of marks'!FT56="","",'statement of marks'!FT56)</f>
        <v>100</v>
      </c>
      <c r="AG56" s="367">
        <f>IF('statement of marks'!FU56="","",'statement of marks'!FU56)</f>
        <v>100</v>
      </c>
      <c r="AH56" s="392" t="str">
        <f>IF('statement of marks'!FV56="","",'statement of marks'!FV56)</f>
        <v>A</v>
      </c>
    </row>
    <row r="57" spans="1:34" ht="14">
      <c r="A57" s="147">
        <f>IF('statement of marks'!A57="","",'statement of marks'!A57)</f>
        <v>51</v>
      </c>
      <c r="B57" s="66" t="str">
        <f>IF('statement of marks'!B57="","",'statement of marks'!B57)</f>
        <v/>
      </c>
      <c r="C57" s="66" t="str">
        <f>IF('statement of marks'!C57="","",'statement of marks'!C57)</f>
        <v/>
      </c>
      <c r="D57" s="97">
        <f>IF('statement of marks'!D57="","",'statement of marks'!D57)</f>
        <v>851</v>
      </c>
      <c r="E57" s="97" t="str">
        <f>IF('statement of marks'!E57="","",'statement of marks'!E57)</f>
        <v/>
      </c>
      <c r="F57" s="66" t="str">
        <f>IF('statement of marks'!F57="","",'statement of marks'!F57)</f>
        <v/>
      </c>
      <c r="G57" s="361" t="str">
        <f>IF('statement of marks'!G57="","",'statement of marks'!G57)</f>
        <v/>
      </c>
      <c r="H57" s="75" t="str">
        <f>IF('statement of marks'!H57="","",'statement of marks'!H57)</f>
        <v/>
      </c>
      <c r="I57" s="75" t="str">
        <f>IF('statement of marks'!I57="","",'statement of marks'!I57)</f>
        <v>A51</v>
      </c>
      <c r="J57" s="75" t="str">
        <f>IF('statement of marks'!J57="","",'statement of marks'!J57)</f>
        <v>B51</v>
      </c>
      <c r="K57" s="75" t="str">
        <f>IF('statement of marks'!K57="","",'statement of marks'!K57)</f>
        <v>C51</v>
      </c>
      <c r="L57" s="367">
        <f>IF('statement of marks'!Z57="","",'statement of marks'!Z57)</f>
        <v>100</v>
      </c>
      <c r="M57" s="66">
        <f t="shared" si="7"/>
        <v>15</v>
      </c>
      <c r="N57" s="367">
        <f>IF('statement of marks'!AX57="","",'statement of marks'!AX57)</f>
        <v>100</v>
      </c>
      <c r="O57" s="66">
        <f t="shared" si="8"/>
        <v>15</v>
      </c>
      <c r="P57" s="388" t="str">
        <f>'statement of marks'!BH57</f>
        <v>s</v>
      </c>
      <c r="Q57" s="367">
        <f>IF('statement of marks'!BV57="","",'statement of marks'!BV57)</f>
        <v>100</v>
      </c>
      <c r="R57" s="66">
        <f t="shared" si="9"/>
        <v>15</v>
      </c>
      <c r="S57" s="367">
        <f>IF('statement of marks'!CS57="","",'statement of marks'!CS57)</f>
        <v>100</v>
      </c>
      <c r="T57" s="66">
        <f t="shared" si="10"/>
        <v>15</v>
      </c>
      <c r="U57" s="367">
        <f>IF('statement of marks'!DP57="","",'statement of marks'!DP57)</f>
        <v>100</v>
      </c>
      <c r="V57" s="66">
        <f t="shared" si="11"/>
        <v>15</v>
      </c>
      <c r="W57" s="367">
        <f>IF('statement of marks'!EL57="","",'statement of marks'!EL57)</f>
        <v>100</v>
      </c>
      <c r="X57" s="66">
        <f t="shared" si="12"/>
        <v>15</v>
      </c>
      <c r="Y57" s="97">
        <f t="shared" si="6"/>
        <v>90</v>
      </c>
      <c r="Z57" s="367">
        <f>IF('statement of marks'!EZ57="","",'statement of marks'!EZ57)</f>
        <v>100</v>
      </c>
      <c r="AA57" s="66">
        <f>IF('statement of marks'!FA57="","",'statement of marks'!FA57)</f>
        <v>100</v>
      </c>
      <c r="AB57" s="367" t="str">
        <f>IF('statement of marks'!FB57="","",'statement of marks'!FB57)</f>
        <v>A</v>
      </c>
      <c r="AC57" s="66">
        <f>IF('statement of marks'!FJ57="","",'statement of marks'!FJ57)</f>
        <v>100</v>
      </c>
      <c r="AD57" s="66">
        <f>IF('statement of marks'!FK57="","",'statement of marks'!FK57)</f>
        <v>100</v>
      </c>
      <c r="AE57" s="66" t="str">
        <f>IF('statement of marks'!FL57="","",'statement of marks'!FL57)</f>
        <v>A</v>
      </c>
      <c r="AF57" s="367">
        <f>IF('statement of marks'!FT57="","",'statement of marks'!FT57)</f>
        <v>100</v>
      </c>
      <c r="AG57" s="367">
        <f>IF('statement of marks'!FU57="","",'statement of marks'!FU57)</f>
        <v>100</v>
      </c>
      <c r="AH57" s="392" t="str">
        <f>IF('statement of marks'!FV57="","",'statement of marks'!FV57)</f>
        <v>A</v>
      </c>
    </row>
    <row r="58" spans="1:34" ht="14">
      <c r="A58" s="147">
        <f>IF('statement of marks'!A58="","",'statement of marks'!A58)</f>
        <v>52</v>
      </c>
      <c r="B58" s="66" t="str">
        <f>IF('statement of marks'!B58="","",'statement of marks'!B58)</f>
        <v/>
      </c>
      <c r="C58" s="66" t="str">
        <f>IF('statement of marks'!C58="","",'statement of marks'!C58)</f>
        <v/>
      </c>
      <c r="D58" s="97">
        <f>IF('statement of marks'!D58="","",'statement of marks'!D58)</f>
        <v>852</v>
      </c>
      <c r="E58" s="97" t="str">
        <f>IF('statement of marks'!E58="","",'statement of marks'!E58)</f>
        <v/>
      </c>
      <c r="F58" s="66" t="str">
        <f>IF('statement of marks'!F58="","",'statement of marks'!F58)</f>
        <v/>
      </c>
      <c r="G58" s="361" t="str">
        <f>IF('statement of marks'!G58="","",'statement of marks'!G58)</f>
        <v/>
      </c>
      <c r="H58" s="75" t="str">
        <f>IF('statement of marks'!H58="","",'statement of marks'!H58)</f>
        <v/>
      </c>
      <c r="I58" s="75" t="str">
        <f>IF('statement of marks'!I58="","",'statement of marks'!I58)</f>
        <v>A52</v>
      </c>
      <c r="J58" s="75" t="str">
        <f>IF('statement of marks'!J58="","",'statement of marks'!J58)</f>
        <v>B52</v>
      </c>
      <c r="K58" s="75" t="str">
        <f>IF('statement of marks'!K58="","",'statement of marks'!K58)</f>
        <v>C52</v>
      </c>
      <c r="L58" s="367">
        <f>IF('statement of marks'!Z58="","",'statement of marks'!Z58)</f>
        <v>97</v>
      </c>
      <c r="M58" s="66">
        <f t="shared" si="7"/>
        <v>15</v>
      </c>
      <c r="N58" s="367">
        <f>IF('statement of marks'!AX58="","",'statement of marks'!AX58)</f>
        <v>97</v>
      </c>
      <c r="O58" s="66">
        <f t="shared" si="8"/>
        <v>15</v>
      </c>
      <c r="P58" s="388" t="str">
        <f>'statement of marks'!BH58</f>
        <v>s</v>
      </c>
      <c r="Q58" s="367">
        <f>IF('statement of marks'!BV58="","",'statement of marks'!BV58)</f>
        <v>100</v>
      </c>
      <c r="R58" s="66">
        <f t="shared" si="9"/>
        <v>15</v>
      </c>
      <c r="S58" s="367">
        <f>IF('statement of marks'!CS58="","",'statement of marks'!CS58)</f>
        <v>97</v>
      </c>
      <c r="T58" s="66">
        <f t="shared" si="10"/>
        <v>15</v>
      </c>
      <c r="U58" s="367">
        <f>IF('statement of marks'!DP58="","",'statement of marks'!DP58)</f>
        <v>100</v>
      </c>
      <c r="V58" s="66">
        <f t="shared" si="11"/>
        <v>15</v>
      </c>
      <c r="W58" s="367">
        <f>IF('statement of marks'!EL58="","",'statement of marks'!EL58)</f>
        <v>100</v>
      </c>
      <c r="X58" s="66">
        <f t="shared" si="12"/>
        <v>15</v>
      </c>
      <c r="Y58" s="97">
        <f t="shared" si="6"/>
        <v>90</v>
      </c>
      <c r="Z58" s="367">
        <f>IF('statement of marks'!EZ58="","",'statement of marks'!EZ58)</f>
        <v>100</v>
      </c>
      <c r="AA58" s="66">
        <f>IF('statement of marks'!FA58="","",'statement of marks'!FA58)</f>
        <v>100</v>
      </c>
      <c r="AB58" s="367" t="str">
        <f>IF('statement of marks'!FB58="","",'statement of marks'!FB58)</f>
        <v>A</v>
      </c>
      <c r="AC58" s="66">
        <f>IF('statement of marks'!FJ58="","",'statement of marks'!FJ58)</f>
        <v>100</v>
      </c>
      <c r="AD58" s="66">
        <f>IF('statement of marks'!FK58="","",'statement of marks'!FK58)</f>
        <v>100</v>
      </c>
      <c r="AE58" s="66" t="str">
        <f>IF('statement of marks'!FL58="","",'statement of marks'!FL58)</f>
        <v>A</v>
      </c>
      <c r="AF58" s="367">
        <f>IF('statement of marks'!FT58="","",'statement of marks'!FT58)</f>
        <v>100</v>
      </c>
      <c r="AG58" s="367">
        <f>IF('statement of marks'!FU58="","",'statement of marks'!FU58)</f>
        <v>100</v>
      </c>
      <c r="AH58" s="392" t="str">
        <f>IF('statement of marks'!FV58="","",'statement of marks'!FV58)</f>
        <v>A</v>
      </c>
    </row>
    <row r="59" spans="1:34" ht="14">
      <c r="A59" s="147">
        <f>IF('statement of marks'!A59="","",'statement of marks'!A59)</f>
        <v>53</v>
      </c>
      <c r="B59" s="66" t="str">
        <f>IF('statement of marks'!B59="","",'statement of marks'!B59)</f>
        <v/>
      </c>
      <c r="C59" s="66" t="str">
        <f>IF('statement of marks'!C59="","",'statement of marks'!C59)</f>
        <v/>
      </c>
      <c r="D59" s="97">
        <f>IF('statement of marks'!D59="","",'statement of marks'!D59)</f>
        <v>853</v>
      </c>
      <c r="E59" s="97" t="str">
        <f>IF('statement of marks'!E59="","",'statement of marks'!E59)</f>
        <v/>
      </c>
      <c r="F59" s="66" t="str">
        <f>IF('statement of marks'!F59="","",'statement of marks'!F59)</f>
        <v/>
      </c>
      <c r="G59" s="361" t="str">
        <f>IF('statement of marks'!G59="","",'statement of marks'!G59)</f>
        <v/>
      </c>
      <c r="H59" s="75" t="str">
        <f>IF('statement of marks'!H59="","",'statement of marks'!H59)</f>
        <v/>
      </c>
      <c r="I59" s="75" t="str">
        <f>IF('statement of marks'!I59="","",'statement of marks'!I59)</f>
        <v>A53</v>
      </c>
      <c r="J59" s="75" t="str">
        <f>IF('statement of marks'!J59="","",'statement of marks'!J59)</f>
        <v>B53</v>
      </c>
      <c r="K59" s="75" t="str">
        <f>IF('statement of marks'!K59="","",'statement of marks'!K59)</f>
        <v>C53</v>
      </c>
      <c r="L59" s="367">
        <f>IF('statement of marks'!Z59="","",'statement of marks'!Z59)</f>
        <v>94</v>
      </c>
      <c r="M59" s="66">
        <f t="shared" si="7"/>
        <v>15</v>
      </c>
      <c r="N59" s="367">
        <f>IF('statement of marks'!AX59="","",'statement of marks'!AX59)</f>
        <v>94</v>
      </c>
      <c r="O59" s="66">
        <f t="shared" si="8"/>
        <v>15</v>
      </c>
      <c r="P59" s="388" t="str">
        <f>'statement of marks'!BH59</f>
        <v>s</v>
      </c>
      <c r="Q59" s="367">
        <f>IF('statement of marks'!BV59="","",'statement of marks'!BV59)</f>
        <v>100</v>
      </c>
      <c r="R59" s="66">
        <f t="shared" si="9"/>
        <v>15</v>
      </c>
      <c r="S59" s="367">
        <f>IF('statement of marks'!CS59="","",'statement of marks'!CS59)</f>
        <v>94</v>
      </c>
      <c r="T59" s="66">
        <f t="shared" si="10"/>
        <v>15</v>
      </c>
      <c r="U59" s="367">
        <f>IF('statement of marks'!DP59="","",'statement of marks'!DP59)</f>
        <v>100</v>
      </c>
      <c r="V59" s="66">
        <f t="shared" si="11"/>
        <v>15</v>
      </c>
      <c r="W59" s="367">
        <f>IF('statement of marks'!EL59="","",'statement of marks'!EL59)</f>
        <v>100</v>
      </c>
      <c r="X59" s="66">
        <f t="shared" si="12"/>
        <v>15</v>
      </c>
      <c r="Y59" s="97">
        <f t="shared" si="6"/>
        <v>90</v>
      </c>
      <c r="Z59" s="367">
        <f>IF('statement of marks'!EZ59="","",'statement of marks'!EZ59)</f>
        <v>100</v>
      </c>
      <c r="AA59" s="66">
        <f>IF('statement of marks'!FA59="","",'statement of marks'!FA59)</f>
        <v>100</v>
      </c>
      <c r="AB59" s="367" t="str">
        <f>IF('statement of marks'!FB59="","",'statement of marks'!FB59)</f>
        <v>A</v>
      </c>
      <c r="AC59" s="66">
        <f>IF('statement of marks'!FJ59="","",'statement of marks'!FJ59)</f>
        <v>100</v>
      </c>
      <c r="AD59" s="66">
        <f>IF('statement of marks'!FK59="","",'statement of marks'!FK59)</f>
        <v>100</v>
      </c>
      <c r="AE59" s="66" t="str">
        <f>IF('statement of marks'!FL59="","",'statement of marks'!FL59)</f>
        <v>A</v>
      </c>
      <c r="AF59" s="367">
        <f>IF('statement of marks'!FT59="","",'statement of marks'!FT59)</f>
        <v>100</v>
      </c>
      <c r="AG59" s="367">
        <f>IF('statement of marks'!FU59="","",'statement of marks'!FU59)</f>
        <v>100</v>
      </c>
      <c r="AH59" s="392" t="str">
        <f>IF('statement of marks'!FV59="","",'statement of marks'!FV59)</f>
        <v>A</v>
      </c>
    </row>
    <row r="60" spans="1:34" ht="14">
      <c r="A60" s="147">
        <f>IF('statement of marks'!A60="","",'statement of marks'!A60)</f>
        <v>54</v>
      </c>
      <c r="B60" s="66" t="str">
        <f>IF('statement of marks'!B60="","",'statement of marks'!B60)</f>
        <v/>
      </c>
      <c r="C60" s="66" t="str">
        <f>IF('statement of marks'!C60="","",'statement of marks'!C60)</f>
        <v/>
      </c>
      <c r="D60" s="97">
        <f>IF('statement of marks'!D60="","",'statement of marks'!D60)</f>
        <v>854</v>
      </c>
      <c r="E60" s="97" t="str">
        <f>IF('statement of marks'!E60="","",'statement of marks'!E60)</f>
        <v/>
      </c>
      <c r="F60" s="66" t="str">
        <f>IF('statement of marks'!F60="","",'statement of marks'!F60)</f>
        <v/>
      </c>
      <c r="G60" s="361" t="str">
        <f>IF('statement of marks'!G60="","",'statement of marks'!G60)</f>
        <v/>
      </c>
      <c r="H60" s="75" t="str">
        <f>IF('statement of marks'!H60="","",'statement of marks'!H60)</f>
        <v/>
      </c>
      <c r="I60" s="75" t="str">
        <f>IF('statement of marks'!I60="","",'statement of marks'!I60)</f>
        <v>A54</v>
      </c>
      <c r="J60" s="75" t="str">
        <f>IF('statement of marks'!J60="","",'statement of marks'!J60)</f>
        <v>B54</v>
      </c>
      <c r="K60" s="75" t="str">
        <f>IF('statement of marks'!K60="","",'statement of marks'!K60)</f>
        <v>C54</v>
      </c>
      <c r="L60" s="367">
        <f>IF('statement of marks'!Z60="","",'statement of marks'!Z60)</f>
        <v>91</v>
      </c>
      <c r="M60" s="66">
        <f t="shared" si="7"/>
        <v>14</v>
      </c>
      <c r="N60" s="367">
        <f>IF('statement of marks'!AX60="","",'statement of marks'!AX60)</f>
        <v>91</v>
      </c>
      <c r="O60" s="66">
        <f t="shared" si="8"/>
        <v>14</v>
      </c>
      <c r="P60" s="388" t="str">
        <f>'statement of marks'!BH60</f>
        <v>s</v>
      </c>
      <c r="Q60" s="367">
        <f>IF('statement of marks'!BV60="","",'statement of marks'!BV60)</f>
        <v>100</v>
      </c>
      <c r="R60" s="66">
        <f t="shared" si="9"/>
        <v>15</v>
      </c>
      <c r="S60" s="367">
        <f>IF('statement of marks'!CS60="","",'statement of marks'!CS60)</f>
        <v>91</v>
      </c>
      <c r="T60" s="66">
        <f t="shared" si="10"/>
        <v>14</v>
      </c>
      <c r="U60" s="367">
        <f>IF('statement of marks'!DP60="","",'statement of marks'!DP60)</f>
        <v>100</v>
      </c>
      <c r="V60" s="66">
        <f t="shared" si="11"/>
        <v>15</v>
      </c>
      <c r="W60" s="367">
        <f>IF('statement of marks'!EL60="","",'statement of marks'!EL60)</f>
        <v>100</v>
      </c>
      <c r="X60" s="66">
        <f t="shared" si="12"/>
        <v>15</v>
      </c>
      <c r="Y60" s="97">
        <f t="shared" si="6"/>
        <v>87</v>
      </c>
      <c r="Z60" s="367">
        <f>IF('statement of marks'!EZ60="","",'statement of marks'!EZ60)</f>
        <v>100</v>
      </c>
      <c r="AA60" s="66">
        <f>IF('statement of marks'!FA60="","",'statement of marks'!FA60)</f>
        <v>100</v>
      </c>
      <c r="AB60" s="367" t="str">
        <f>IF('statement of marks'!FB60="","",'statement of marks'!FB60)</f>
        <v>A</v>
      </c>
      <c r="AC60" s="66">
        <f>IF('statement of marks'!FJ60="","",'statement of marks'!FJ60)</f>
        <v>100</v>
      </c>
      <c r="AD60" s="66">
        <f>IF('statement of marks'!FK60="","",'statement of marks'!FK60)</f>
        <v>100</v>
      </c>
      <c r="AE60" s="66" t="str">
        <f>IF('statement of marks'!FL60="","",'statement of marks'!FL60)</f>
        <v>A</v>
      </c>
      <c r="AF60" s="367">
        <f>IF('statement of marks'!FT60="","",'statement of marks'!FT60)</f>
        <v>100</v>
      </c>
      <c r="AG60" s="367">
        <f>IF('statement of marks'!FU60="","",'statement of marks'!FU60)</f>
        <v>100</v>
      </c>
      <c r="AH60" s="392" t="str">
        <f>IF('statement of marks'!FV60="","",'statement of marks'!FV60)</f>
        <v>A</v>
      </c>
    </row>
    <row r="61" spans="1:34" ht="14">
      <c r="A61" s="147">
        <f>IF('statement of marks'!A61="","",'statement of marks'!A61)</f>
        <v>55</v>
      </c>
      <c r="B61" s="66" t="str">
        <f>IF('statement of marks'!B61="","",'statement of marks'!B61)</f>
        <v/>
      </c>
      <c r="C61" s="66" t="str">
        <f>IF('statement of marks'!C61="","",'statement of marks'!C61)</f>
        <v/>
      </c>
      <c r="D61" s="97">
        <f>IF('statement of marks'!D61="","",'statement of marks'!D61)</f>
        <v>855</v>
      </c>
      <c r="E61" s="97" t="str">
        <f>IF('statement of marks'!E61="","",'statement of marks'!E61)</f>
        <v/>
      </c>
      <c r="F61" s="66" t="str">
        <f>IF('statement of marks'!F61="","",'statement of marks'!F61)</f>
        <v/>
      </c>
      <c r="G61" s="361" t="str">
        <f>IF('statement of marks'!G61="","",'statement of marks'!G61)</f>
        <v/>
      </c>
      <c r="H61" s="75" t="str">
        <f>IF('statement of marks'!H61="","",'statement of marks'!H61)</f>
        <v/>
      </c>
      <c r="I61" s="75" t="str">
        <f>IF('statement of marks'!I61="","",'statement of marks'!I61)</f>
        <v>A55</v>
      </c>
      <c r="J61" s="75" t="str">
        <f>IF('statement of marks'!J61="","",'statement of marks'!J61)</f>
        <v>B55</v>
      </c>
      <c r="K61" s="75" t="str">
        <f>IF('statement of marks'!K61="","",'statement of marks'!K61)</f>
        <v>C55</v>
      </c>
      <c r="L61" s="367">
        <f>IF('statement of marks'!Z61="","",'statement of marks'!Z61)</f>
        <v>88</v>
      </c>
      <c r="M61" s="66">
        <f t="shared" si="7"/>
        <v>14</v>
      </c>
      <c r="N61" s="367">
        <f>IF('statement of marks'!AX61="","",'statement of marks'!AX61)</f>
        <v>88</v>
      </c>
      <c r="O61" s="66">
        <f t="shared" si="8"/>
        <v>14</v>
      </c>
      <c r="P61" s="388" t="str">
        <f>'statement of marks'!BH61</f>
        <v>s</v>
      </c>
      <c r="Q61" s="367">
        <f>IF('statement of marks'!BV61="","",'statement of marks'!BV61)</f>
        <v>100</v>
      </c>
      <c r="R61" s="66">
        <f t="shared" si="9"/>
        <v>15</v>
      </c>
      <c r="S61" s="367">
        <f>IF('statement of marks'!CS61="","",'statement of marks'!CS61)</f>
        <v>88</v>
      </c>
      <c r="T61" s="66">
        <f t="shared" si="10"/>
        <v>14</v>
      </c>
      <c r="U61" s="367">
        <f>IF('statement of marks'!DP61="","",'statement of marks'!DP61)</f>
        <v>100</v>
      </c>
      <c r="V61" s="66">
        <f t="shared" si="11"/>
        <v>15</v>
      </c>
      <c r="W61" s="367">
        <f>IF('statement of marks'!EL61="","",'statement of marks'!EL61)</f>
        <v>100</v>
      </c>
      <c r="X61" s="66">
        <f t="shared" si="12"/>
        <v>15</v>
      </c>
      <c r="Y61" s="97">
        <f t="shared" si="6"/>
        <v>87</v>
      </c>
      <c r="Z61" s="367">
        <f>IF('statement of marks'!EZ61="","",'statement of marks'!EZ61)</f>
        <v>100</v>
      </c>
      <c r="AA61" s="66">
        <f>IF('statement of marks'!FA61="","",'statement of marks'!FA61)</f>
        <v>100</v>
      </c>
      <c r="AB61" s="367" t="str">
        <f>IF('statement of marks'!FB61="","",'statement of marks'!FB61)</f>
        <v>A</v>
      </c>
      <c r="AC61" s="66">
        <f>IF('statement of marks'!FJ61="","",'statement of marks'!FJ61)</f>
        <v>100</v>
      </c>
      <c r="AD61" s="66">
        <f>IF('statement of marks'!FK61="","",'statement of marks'!FK61)</f>
        <v>100</v>
      </c>
      <c r="AE61" s="66" t="str">
        <f>IF('statement of marks'!FL61="","",'statement of marks'!FL61)</f>
        <v>A</v>
      </c>
      <c r="AF61" s="367">
        <f>IF('statement of marks'!FT61="","",'statement of marks'!FT61)</f>
        <v>100</v>
      </c>
      <c r="AG61" s="367">
        <f>IF('statement of marks'!FU61="","",'statement of marks'!FU61)</f>
        <v>100</v>
      </c>
      <c r="AH61" s="392" t="str">
        <f>IF('statement of marks'!FV61="","",'statement of marks'!FV61)</f>
        <v>A</v>
      </c>
    </row>
    <row r="62" spans="1:34" ht="14">
      <c r="A62" s="147">
        <f>IF('statement of marks'!A62="","",'statement of marks'!A62)</f>
        <v>56</v>
      </c>
      <c r="B62" s="66" t="str">
        <f>IF('statement of marks'!B62="","",'statement of marks'!B62)</f>
        <v/>
      </c>
      <c r="C62" s="66" t="str">
        <f>IF('statement of marks'!C62="","",'statement of marks'!C62)</f>
        <v/>
      </c>
      <c r="D62" s="97">
        <f>IF('statement of marks'!D62="","",'statement of marks'!D62)</f>
        <v>856</v>
      </c>
      <c r="E62" s="97" t="str">
        <f>IF('statement of marks'!E62="","",'statement of marks'!E62)</f>
        <v/>
      </c>
      <c r="F62" s="66" t="str">
        <f>IF('statement of marks'!F62="","",'statement of marks'!F62)</f>
        <v/>
      </c>
      <c r="G62" s="361" t="str">
        <f>IF('statement of marks'!G62="","",'statement of marks'!G62)</f>
        <v/>
      </c>
      <c r="H62" s="75" t="str">
        <f>IF('statement of marks'!H62="","",'statement of marks'!H62)</f>
        <v/>
      </c>
      <c r="I62" s="75" t="str">
        <f>IF('statement of marks'!I62="","",'statement of marks'!I62)</f>
        <v>A56</v>
      </c>
      <c r="J62" s="75" t="str">
        <f>IF('statement of marks'!J62="","",'statement of marks'!J62)</f>
        <v>B56</v>
      </c>
      <c r="K62" s="75" t="str">
        <f>IF('statement of marks'!K62="","",'statement of marks'!K62)</f>
        <v>C56</v>
      </c>
      <c r="L62" s="367">
        <f>IF('statement of marks'!Z62="","",'statement of marks'!Z62)</f>
        <v>85</v>
      </c>
      <c r="M62" s="66">
        <f t="shared" si="7"/>
        <v>13</v>
      </c>
      <c r="N62" s="367">
        <f>IF('statement of marks'!AX62="","",'statement of marks'!AX62)</f>
        <v>85</v>
      </c>
      <c r="O62" s="66">
        <f t="shared" si="8"/>
        <v>13</v>
      </c>
      <c r="P62" s="388" t="str">
        <f>'statement of marks'!BH62</f>
        <v>s</v>
      </c>
      <c r="Q62" s="367">
        <f>IF('statement of marks'!BV62="","",'statement of marks'!BV62)</f>
        <v>100</v>
      </c>
      <c r="R62" s="66">
        <f t="shared" si="9"/>
        <v>15</v>
      </c>
      <c r="S62" s="367">
        <f>IF('statement of marks'!CS62="","",'statement of marks'!CS62)</f>
        <v>85</v>
      </c>
      <c r="T62" s="66">
        <f t="shared" si="10"/>
        <v>13</v>
      </c>
      <c r="U62" s="367">
        <f>IF('statement of marks'!DP62="","",'statement of marks'!DP62)</f>
        <v>100</v>
      </c>
      <c r="V62" s="66">
        <f t="shared" si="11"/>
        <v>15</v>
      </c>
      <c r="W62" s="367">
        <f>IF('statement of marks'!EL62="","",'statement of marks'!EL62)</f>
        <v>100</v>
      </c>
      <c r="X62" s="66">
        <f t="shared" si="12"/>
        <v>15</v>
      </c>
      <c r="Y62" s="97">
        <f t="shared" si="6"/>
        <v>84</v>
      </c>
      <c r="Z62" s="367">
        <f>IF('statement of marks'!EZ62="","",'statement of marks'!EZ62)</f>
        <v>100</v>
      </c>
      <c r="AA62" s="66">
        <f>IF('statement of marks'!FA62="","",'statement of marks'!FA62)</f>
        <v>100</v>
      </c>
      <c r="AB62" s="367" t="str">
        <f>IF('statement of marks'!FB62="","",'statement of marks'!FB62)</f>
        <v>A</v>
      </c>
      <c r="AC62" s="66">
        <f>IF('statement of marks'!FJ62="","",'statement of marks'!FJ62)</f>
        <v>100</v>
      </c>
      <c r="AD62" s="66">
        <f>IF('statement of marks'!FK62="","",'statement of marks'!FK62)</f>
        <v>100</v>
      </c>
      <c r="AE62" s="66" t="str">
        <f>IF('statement of marks'!FL62="","",'statement of marks'!FL62)</f>
        <v>A</v>
      </c>
      <c r="AF62" s="367">
        <f>IF('statement of marks'!FT62="","",'statement of marks'!FT62)</f>
        <v>100</v>
      </c>
      <c r="AG62" s="367">
        <f>IF('statement of marks'!FU62="","",'statement of marks'!FU62)</f>
        <v>100</v>
      </c>
      <c r="AH62" s="392" t="str">
        <f>IF('statement of marks'!FV62="","",'statement of marks'!FV62)</f>
        <v>A</v>
      </c>
    </row>
    <row r="63" spans="1:34" ht="14">
      <c r="A63" s="147">
        <f>IF('statement of marks'!A63="","",'statement of marks'!A63)</f>
        <v>57</v>
      </c>
      <c r="B63" s="66" t="str">
        <f>IF('statement of marks'!B63="","",'statement of marks'!B63)</f>
        <v/>
      </c>
      <c r="C63" s="66" t="str">
        <f>IF('statement of marks'!C63="","",'statement of marks'!C63)</f>
        <v/>
      </c>
      <c r="D63" s="97">
        <f>IF('statement of marks'!D63="","",'statement of marks'!D63)</f>
        <v>857</v>
      </c>
      <c r="E63" s="97" t="str">
        <f>IF('statement of marks'!E63="","",'statement of marks'!E63)</f>
        <v/>
      </c>
      <c r="F63" s="66" t="str">
        <f>IF('statement of marks'!F63="","",'statement of marks'!F63)</f>
        <v/>
      </c>
      <c r="G63" s="361" t="str">
        <f>IF('statement of marks'!G63="","",'statement of marks'!G63)</f>
        <v/>
      </c>
      <c r="H63" s="75" t="str">
        <f>IF('statement of marks'!H63="","",'statement of marks'!H63)</f>
        <v/>
      </c>
      <c r="I63" s="75" t="str">
        <f>IF('statement of marks'!I63="","",'statement of marks'!I63)</f>
        <v>A57</v>
      </c>
      <c r="J63" s="75" t="str">
        <f>IF('statement of marks'!J63="","",'statement of marks'!J63)</f>
        <v>B57</v>
      </c>
      <c r="K63" s="75" t="str">
        <f>IF('statement of marks'!K63="","",'statement of marks'!K63)</f>
        <v>C57</v>
      </c>
      <c r="L63" s="367">
        <f>IF('statement of marks'!Z63="","",'statement of marks'!Z63)</f>
        <v>82</v>
      </c>
      <c r="M63" s="66">
        <f t="shared" si="7"/>
        <v>13</v>
      </c>
      <c r="N63" s="367">
        <f>IF('statement of marks'!AX63="","",'statement of marks'!AX63)</f>
        <v>82</v>
      </c>
      <c r="O63" s="66">
        <f t="shared" si="8"/>
        <v>13</v>
      </c>
      <c r="P63" s="388" t="str">
        <f>'statement of marks'!BH63</f>
        <v>s</v>
      </c>
      <c r="Q63" s="367">
        <f>IF('statement of marks'!BV63="","",'statement of marks'!BV63)</f>
        <v>100</v>
      </c>
      <c r="R63" s="66">
        <f t="shared" si="9"/>
        <v>15</v>
      </c>
      <c r="S63" s="367">
        <f>IF('statement of marks'!CS63="","",'statement of marks'!CS63)</f>
        <v>82</v>
      </c>
      <c r="T63" s="66">
        <f t="shared" si="10"/>
        <v>13</v>
      </c>
      <c r="U63" s="367">
        <f>IF('statement of marks'!DP63="","",'statement of marks'!DP63)</f>
        <v>100</v>
      </c>
      <c r="V63" s="66">
        <f t="shared" si="11"/>
        <v>15</v>
      </c>
      <c r="W63" s="367">
        <f>IF('statement of marks'!EL63="","",'statement of marks'!EL63)</f>
        <v>100</v>
      </c>
      <c r="X63" s="66">
        <f t="shared" si="12"/>
        <v>15</v>
      </c>
      <c r="Y63" s="97">
        <f t="shared" si="6"/>
        <v>84</v>
      </c>
      <c r="Z63" s="367">
        <f>IF('statement of marks'!EZ63="","",'statement of marks'!EZ63)</f>
        <v>100</v>
      </c>
      <c r="AA63" s="66">
        <f>IF('statement of marks'!FA63="","",'statement of marks'!FA63)</f>
        <v>100</v>
      </c>
      <c r="AB63" s="367" t="str">
        <f>IF('statement of marks'!FB63="","",'statement of marks'!FB63)</f>
        <v>A</v>
      </c>
      <c r="AC63" s="66">
        <f>IF('statement of marks'!FJ63="","",'statement of marks'!FJ63)</f>
        <v>100</v>
      </c>
      <c r="AD63" s="66">
        <f>IF('statement of marks'!FK63="","",'statement of marks'!FK63)</f>
        <v>100</v>
      </c>
      <c r="AE63" s="66" t="str">
        <f>IF('statement of marks'!FL63="","",'statement of marks'!FL63)</f>
        <v>A</v>
      </c>
      <c r="AF63" s="367">
        <f>IF('statement of marks'!FT63="","",'statement of marks'!FT63)</f>
        <v>100</v>
      </c>
      <c r="AG63" s="367">
        <f>IF('statement of marks'!FU63="","",'statement of marks'!FU63)</f>
        <v>100</v>
      </c>
      <c r="AH63" s="392" t="str">
        <f>IF('statement of marks'!FV63="","",'statement of marks'!FV63)</f>
        <v>A</v>
      </c>
    </row>
    <row r="64" spans="1:34" ht="14">
      <c r="A64" s="147">
        <f>IF('statement of marks'!A64="","",'statement of marks'!A64)</f>
        <v>58</v>
      </c>
      <c r="B64" s="66" t="str">
        <f>IF('statement of marks'!B64="","",'statement of marks'!B64)</f>
        <v/>
      </c>
      <c r="C64" s="66" t="str">
        <f>IF('statement of marks'!C64="","",'statement of marks'!C64)</f>
        <v/>
      </c>
      <c r="D64" s="97">
        <f>IF('statement of marks'!D64="","",'statement of marks'!D64)</f>
        <v>858</v>
      </c>
      <c r="E64" s="97" t="str">
        <f>IF('statement of marks'!E64="","",'statement of marks'!E64)</f>
        <v/>
      </c>
      <c r="F64" s="66" t="str">
        <f>IF('statement of marks'!F64="","",'statement of marks'!F64)</f>
        <v/>
      </c>
      <c r="G64" s="361" t="str">
        <f>IF('statement of marks'!G64="","",'statement of marks'!G64)</f>
        <v/>
      </c>
      <c r="H64" s="75" t="str">
        <f>IF('statement of marks'!H64="","",'statement of marks'!H64)</f>
        <v/>
      </c>
      <c r="I64" s="75" t="str">
        <f>IF('statement of marks'!I64="","",'statement of marks'!I64)</f>
        <v>A58</v>
      </c>
      <c r="J64" s="75" t="str">
        <f>IF('statement of marks'!J64="","",'statement of marks'!J64)</f>
        <v>B58</v>
      </c>
      <c r="K64" s="75" t="str">
        <f>IF('statement of marks'!K64="","",'statement of marks'!K64)</f>
        <v>C58</v>
      </c>
      <c r="L64" s="367">
        <f>IF('statement of marks'!Z64="","",'statement of marks'!Z64)</f>
        <v>79</v>
      </c>
      <c r="M64" s="66">
        <f t="shared" si="7"/>
        <v>12</v>
      </c>
      <c r="N64" s="367">
        <f>IF('statement of marks'!AX64="","",'statement of marks'!AX64)</f>
        <v>79</v>
      </c>
      <c r="O64" s="66">
        <f t="shared" si="8"/>
        <v>12</v>
      </c>
      <c r="P64" s="388" t="str">
        <f>'statement of marks'!BH64</f>
        <v>s</v>
      </c>
      <c r="Q64" s="367">
        <f>IF('statement of marks'!BV64="","",'statement of marks'!BV64)</f>
        <v>100</v>
      </c>
      <c r="R64" s="66">
        <f t="shared" si="9"/>
        <v>15</v>
      </c>
      <c r="S64" s="367">
        <f>IF('statement of marks'!CS64="","",'statement of marks'!CS64)</f>
        <v>79</v>
      </c>
      <c r="T64" s="66">
        <f t="shared" si="10"/>
        <v>12</v>
      </c>
      <c r="U64" s="367">
        <f>IF('statement of marks'!DP64="","",'statement of marks'!DP64)</f>
        <v>100</v>
      </c>
      <c r="V64" s="66">
        <f t="shared" si="11"/>
        <v>15</v>
      </c>
      <c r="W64" s="367">
        <f>IF('statement of marks'!EL64="","",'statement of marks'!EL64)</f>
        <v>100</v>
      </c>
      <c r="X64" s="66">
        <f t="shared" si="12"/>
        <v>15</v>
      </c>
      <c r="Y64" s="97">
        <f t="shared" si="6"/>
        <v>81</v>
      </c>
      <c r="Z64" s="367">
        <f>IF('statement of marks'!EZ64="","",'statement of marks'!EZ64)</f>
        <v>100</v>
      </c>
      <c r="AA64" s="66">
        <f>IF('statement of marks'!FA64="","",'statement of marks'!FA64)</f>
        <v>100</v>
      </c>
      <c r="AB64" s="367" t="str">
        <f>IF('statement of marks'!FB64="","",'statement of marks'!FB64)</f>
        <v>A</v>
      </c>
      <c r="AC64" s="66">
        <f>IF('statement of marks'!FJ64="","",'statement of marks'!FJ64)</f>
        <v>100</v>
      </c>
      <c r="AD64" s="66">
        <f>IF('statement of marks'!FK64="","",'statement of marks'!FK64)</f>
        <v>100</v>
      </c>
      <c r="AE64" s="66" t="str">
        <f>IF('statement of marks'!FL64="","",'statement of marks'!FL64)</f>
        <v>A</v>
      </c>
      <c r="AF64" s="367">
        <f>IF('statement of marks'!FT64="","",'statement of marks'!FT64)</f>
        <v>100</v>
      </c>
      <c r="AG64" s="367">
        <f>IF('statement of marks'!FU64="","",'statement of marks'!FU64)</f>
        <v>100</v>
      </c>
      <c r="AH64" s="392" t="str">
        <f>IF('statement of marks'!FV64="","",'statement of marks'!FV64)</f>
        <v>A</v>
      </c>
    </row>
    <row r="65" spans="1:34" ht="14">
      <c r="A65" s="147">
        <f>IF('statement of marks'!A65="","",'statement of marks'!A65)</f>
        <v>59</v>
      </c>
      <c r="B65" s="66" t="str">
        <f>IF('statement of marks'!B65="","",'statement of marks'!B65)</f>
        <v/>
      </c>
      <c r="C65" s="66" t="str">
        <f>IF('statement of marks'!C65="","",'statement of marks'!C65)</f>
        <v/>
      </c>
      <c r="D65" s="97">
        <f>IF('statement of marks'!D65="","",'statement of marks'!D65)</f>
        <v>859</v>
      </c>
      <c r="E65" s="97" t="str">
        <f>IF('statement of marks'!E65="","",'statement of marks'!E65)</f>
        <v/>
      </c>
      <c r="F65" s="66" t="str">
        <f>IF('statement of marks'!F65="","",'statement of marks'!F65)</f>
        <v/>
      </c>
      <c r="G65" s="361" t="str">
        <f>IF('statement of marks'!G65="","",'statement of marks'!G65)</f>
        <v/>
      </c>
      <c r="H65" s="75" t="str">
        <f>IF('statement of marks'!H65="","",'statement of marks'!H65)</f>
        <v/>
      </c>
      <c r="I65" s="75" t="str">
        <f>IF('statement of marks'!I65="","",'statement of marks'!I65)</f>
        <v>A59</v>
      </c>
      <c r="J65" s="75" t="str">
        <f>IF('statement of marks'!J65="","",'statement of marks'!J65)</f>
        <v>B59</v>
      </c>
      <c r="K65" s="75" t="str">
        <f>IF('statement of marks'!K65="","",'statement of marks'!K65)</f>
        <v>C59</v>
      </c>
      <c r="L65" s="367">
        <f>IF('statement of marks'!Z65="","",'statement of marks'!Z65)</f>
        <v>76</v>
      </c>
      <c r="M65" s="66">
        <f t="shared" si="7"/>
        <v>12</v>
      </c>
      <c r="N65" s="367">
        <f>IF('statement of marks'!AX65="","",'statement of marks'!AX65)</f>
        <v>76</v>
      </c>
      <c r="O65" s="66">
        <f t="shared" si="8"/>
        <v>12</v>
      </c>
      <c r="P65" s="388" t="str">
        <f>'statement of marks'!BH65</f>
        <v>s</v>
      </c>
      <c r="Q65" s="367">
        <f>IF('statement of marks'!BV65="","",'statement of marks'!BV65)</f>
        <v>100</v>
      </c>
      <c r="R65" s="66">
        <f t="shared" si="9"/>
        <v>15</v>
      </c>
      <c r="S65" s="367">
        <f>IF('statement of marks'!CS65="","",'statement of marks'!CS65)</f>
        <v>76</v>
      </c>
      <c r="T65" s="66">
        <f t="shared" si="10"/>
        <v>12</v>
      </c>
      <c r="U65" s="367">
        <f>IF('statement of marks'!DP65="","",'statement of marks'!DP65)</f>
        <v>100</v>
      </c>
      <c r="V65" s="66">
        <f t="shared" si="11"/>
        <v>15</v>
      </c>
      <c r="W65" s="367">
        <f>IF('statement of marks'!EL65="","",'statement of marks'!EL65)</f>
        <v>100</v>
      </c>
      <c r="X65" s="66">
        <f t="shared" si="12"/>
        <v>15</v>
      </c>
      <c r="Y65" s="97">
        <f t="shared" si="6"/>
        <v>81</v>
      </c>
      <c r="Z65" s="367">
        <f>IF('statement of marks'!EZ65="","",'statement of marks'!EZ65)</f>
        <v>100</v>
      </c>
      <c r="AA65" s="66">
        <f>IF('statement of marks'!FA65="","",'statement of marks'!FA65)</f>
        <v>100</v>
      </c>
      <c r="AB65" s="367" t="str">
        <f>IF('statement of marks'!FB65="","",'statement of marks'!FB65)</f>
        <v>A</v>
      </c>
      <c r="AC65" s="66">
        <f>IF('statement of marks'!FJ65="","",'statement of marks'!FJ65)</f>
        <v>100</v>
      </c>
      <c r="AD65" s="66">
        <f>IF('statement of marks'!FK65="","",'statement of marks'!FK65)</f>
        <v>100</v>
      </c>
      <c r="AE65" s="66" t="str">
        <f>IF('statement of marks'!FL65="","",'statement of marks'!FL65)</f>
        <v>A</v>
      </c>
      <c r="AF65" s="367">
        <f>IF('statement of marks'!FT65="","",'statement of marks'!FT65)</f>
        <v>100</v>
      </c>
      <c r="AG65" s="367">
        <f>IF('statement of marks'!FU65="","",'statement of marks'!FU65)</f>
        <v>100</v>
      </c>
      <c r="AH65" s="392" t="str">
        <f>IF('statement of marks'!FV65="","",'statement of marks'!FV65)</f>
        <v>A</v>
      </c>
    </row>
    <row r="66" spans="1:34" ht="14">
      <c r="A66" s="147">
        <f>IF('statement of marks'!A66="","",'statement of marks'!A66)</f>
        <v>60</v>
      </c>
      <c r="B66" s="66" t="str">
        <f>IF('statement of marks'!B66="","",'statement of marks'!B66)</f>
        <v/>
      </c>
      <c r="C66" s="66" t="str">
        <f>IF('statement of marks'!C66="","",'statement of marks'!C66)</f>
        <v/>
      </c>
      <c r="D66" s="97">
        <f>IF('statement of marks'!D66="","",'statement of marks'!D66)</f>
        <v>860</v>
      </c>
      <c r="E66" s="97" t="str">
        <f>IF('statement of marks'!E66="","",'statement of marks'!E66)</f>
        <v/>
      </c>
      <c r="F66" s="66" t="str">
        <f>IF('statement of marks'!F66="","",'statement of marks'!F66)</f>
        <v/>
      </c>
      <c r="G66" s="361" t="str">
        <f>IF('statement of marks'!G66="","",'statement of marks'!G66)</f>
        <v/>
      </c>
      <c r="H66" s="75" t="str">
        <f>IF('statement of marks'!H66="","",'statement of marks'!H66)</f>
        <v/>
      </c>
      <c r="I66" s="75" t="str">
        <f>IF('statement of marks'!I66="","",'statement of marks'!I66)</f>
        <v>A60</v>
      </c>
      <c r="J66" s="75" t="str">
        <f>IF('statement of marks'!J66="","",'statement of marks'!J66)</f>
        <v>B60</v>
      </c>
      <c r="K66" s="75" t="str">
        <f>IF('statement of marks'!K66="","",'statement of marks'!K66)</f>
        <v>C60</v>
      </c>
      <c r="L66" s="367">
        <f>IF('statement of marks'!Z66="","",'statement of marks'!Z66)</f>
        <v>73</v>
      </c>
      <c r="M66" s="66">
        <f t="shared" si="7"/>
        <v>11</v>
      </c>
      <c r="N66" s="367">
        <f>IF('statement of marks'!AX66="","",'statement of marks'!AX66)</f>
        <v>73</v>
      </c>
      <c r="O66" s="66">
        <f t="shared" si="8"/>
        <v>11</v>
      </c>
      <c r="P66" s="388" t="str">
        <f>'statement of marks'!BH66</f>
        <v>s</v>
      </c>
      <c r="Q66" s="367">
        <f>IF('statement of marks'!BV66="","",'statement of marks'!BV66)</f>
        <v>100</v>
      </c>
      <c r="R66" s="66">
        <f t="shared" si="9"/>
        <v>15</v>
      </c>
      <c r="S66" s="367">
        <f>IF('statement of marks'!CS66="","",'statement of marks'!CS66)</f>
        <v>73</v>
      </c>
      <c r="T66" s="66">
        <f t="shared" si="10"/>
        <v>11</v>
      </c>
      <c r="U66" s="367">
        <f>IF('statement of marks'!DP66="","",'statement of marks'!DP66)</f>
        <v>100</v>
      </c>
      <c r="V66" s="66">
        <f t="shared" si="11"/>
        <v>15</v>
      </c>
      <c r="W66" s="367">
        <f>IF('statement of marks'!EL66="","",'statement of marks'!EL66)</f>
        <v>100</v>
      </c>
      <c r="X66" s="66">
        <f t="shared" si="12"/>
        <v>15</v>
      </c>
      <c r="Y66" s="97">
        <f t="shared" si="6"/>
        <v>78</v>
      </c>
      <c r="Z66" s="367">
        <f>IF('statement of marks'!EZ66="","",'statement of marks'!EZ66)</f>
        <v>100</v>
      </c>
      <c r="AA66" s="66">
        <f>IF('statement of marks'!FA66="","",'statement of marks'!FA66)</f>
        <v>100</v>
      </c>
      <c r="AB66" s="367" t="str">
        <f>IF('statement of marks'!FB66="","",'statement of marks'!FB66)</f>
        <v>A</v>
      </c>
      <c r="AC66" s="66">
        <f>IF('statement of marks'!FJ66="","",'statement of marks'!FJ66)</f>
        <v>100</v>
      </c>
      <c r="AD66" s="66">
        <f>IF('statement of marks'!FK66="","",'statement of marks'!FK66)</f>
        <v>100</v>
      </c>
      <c r="AE66" s="66" t="str">
        <f>IF('statement of marks'!FL66="","",'statement of marks'!FL66)</f>
        <v>A</v>
      </c>
      <c r="AF66" s="367">
        <f>IF('statement of marks'!FT66="","",'statement of marks'!FT66)</f>
        <v>100</v>
      </c>
      <c r="AG66" s="367">
        <f>IF('statement of marks'!FU66="","",'statement of marks'!FU66)</f>
        <v>100</v>
      </c>
      <c r="AH66" s="392" t="str">
        <f>IF('statement of marks'!FV66="","",'statement of marks'!FV66)</f>
        <v>A</v>
      </c>
    </row>
    <row r="67" spans="1:34" ht="14">
      <c r="A67" s="147">
        <f>IF('statement of marks'!A67="","",'statement of marks'!A67)</f>
        <v>61</v>
      </c>
      <c r="B67" s="66" t="str">
        <f>IF('statement of marks'!B67="","",'statement of marks'!B67)</f>
        <v/>
      </c>
      <c r="C67" s="66" t="str">
        <f>IF('statement of marks'!C67="","",'statement of marks'!C67)</f>
        <v/>
      </c>
      <c r="D67" s="97">
        <f>IF('statement of marks'!D67="","",'statement of marks'!D67)</f>
        <v>861</v>
      </c>
      <c r="E67" s="97" t="str">
        <f>IF('statement of marks'!E67="","",'statement of marks'!E67)</f>
        <v/>
      </c>
      <c r="F67" s="66" t="str">
        <f>IF('statement of marks'!F67="","",'statement of marks'!F67)</f>
        <v/>
      </c>
      <c r="G67" s="361" t="str">
        <f>IF('statement of marks'!G67="","",'statement of marks'!G67)</f>
        <v/>
      </c>
      <c r="H67" s="75" t="str">
        <f>IF('statement of marks'!H67="","",'statement of marks'!H67)</f>
        <v/>
      </c>
      <c r="I67" s="75" t="str">
        <f>IF('statement of marks'!I67="","",'statement of marks'!I67)</f>
        <v>A61</v>
      </c>
      <c r="J67" s="75" t="str">
        <f>IF('statement of marks'!J67="","",'statement of marks'!J67)</f>
        <v>B61</v>
      </c>
      <c r="K67" s="75" t="str">
        <f>IF('statement of marks'!K67="","",'statement of marks'!K67)</f>
        <v>C61</v>
      </c>
      <c r="L67" s="367">
        <f>IF('statement of marks'!Z67="","",'statement of marks'!Z67)</f>
        <v>100</v>
      </c>
      <c r="M67" s="66">
        <f t="shared" si="7"/>
        <v>15</v>
      </c>
      <c r="N67" s="367">
        <f>IF('statement of marks'!AX67="","",'statement of marks'!AX67)</f>
        <v>100</v>
      </c>
      <c r="O67" s="66">
        <f t="shared" si="8"/>
        <v>15</v>
      </c>
      <c r="P67" s="388" t="str">
        <f>'statement of marks'!BH67</f>
        <v>s</v>
      </c>
      <c r="Q67" s="367">
        <f>IF('statement of marks'!BV67="","",'statement of marks'!BV67)</f>
        <v>100</v>
      </c>
      <c r="R67" s="66">
        <f t="shared" si="9"/>
        <v>15</v>
      </c>
      <c r="S67" s="367">
        <f>IF('statement of marks'!CS67="","",'statement of marks'!CS67)</f>
        <v>100</v>
      </c>
      <c r="T67" s="66">
        <f t="shared" si="10"/>
        <v>15</v>
      </c>
      <c r="U67" s="367">
        <f>IF('statement of marks'!DP67="","",'statement of marks'!DP67)</f>
        <v>100</v>
      </c>
      <c r="V67" s="66">
        <f t="shared" si="11"/>
        <v>15</v>
      </c>
      <c r="W67" s="367">
        <f>IF('statement of marks'!EL67="","",'statement of marks'!EL67)</f>
        <v>100</v>
      </c>
      <c r="X67" s="66">
        <f t="shared" si="12"/>
        <v>15</v>
      </c>
      <c r="Y67" s="97">
        <f t="shared" si="6"/>
        <v>90</v>
      </c>
      <c r="Z67" s="367">
        <f>IF('statement of marks'!EZ67="","",'statement of marks'!EZ67)</f>
        <v>100</v>
      </c>
      <c r="AA67" s="66">
        <f>IF('statement of marks'!FA67="","",'statement of marks'!FA67)</f>
        <v>100</v>
      </c>
      <c r="AB67" s="367" t="str">
        <f>IF('statement of marks'!FB67="","",'statement of marks'!FB67)</f>
        <v>A</v>
      </c>
      <c r="AC67" s="66">
        <f>IF('statement of marks'!FJ67="","",'statement of marks'!FJ67)</f>
        <v>100</v>
      </c>
      <c r="AD67" s="66">
        <f>IF('statement of marks'!FK67="","",'statement of marks'!FK67)</f>
        <v>100</v>
      </c>
      <c r="AE67" s="66" t="str">
        <f>IF('statement of marks'!FL67="","",'statement of marks'!FL67)</f>
        <v>A</v>
      </c>
      <c r="AF67" s="367">
        <f>IF('statement of marks'!FT67="","",'statement of marks'!FT67)</f>
        <v>100</v>
      </c>
      <c r="AG67" s="367">
        <f>IF('statement of marks'!FU67="","",'statement of marks'!FU67)</f>
        <v>100</v>
      </c>
      <c r="AH67" s="392" t="str">
        <f>IF('statement of marks'!FV67="","",'statement of marks'!FV67)</f>
        <v>A</v>
      </c>
    </row>
    <row r="68" spans="1:34" ht="14">
      <c r="A68" s="147">
        <f>IF('statement of marks'!A68="","",'statement of marks'!A68)</f>
        <v>62</v>
      </c>
      <c r="B68" s="66" t="str">
        <f>IF('statement of marks'!B68="","",'statement of marks'!B68)</f>
        <v/>
      </c>
      <c r="C68" s="66" t="str">
        <f>IF('statement of marks'!C68="","",'statement of marks'!C68)</f>
        <v/>
      </c>
      <c r="D68" s="97">
        <f>IF('statement of marks'!D68="","",'statement of marks'!D68)</f>
        <v>862</v>
      </c>
      <c r="E68" s="97" t="str">
        <f>IF('statement of marks'!E68="","",'statement of marks'!E68)</f>
        <v/>
      </c>
      <c r="F68" s="66" t="str">
        <f>IF('statement of marks'!F68="","",'statement of marks'!F68)</f>
        <v/>
      </c>
      <c r="G68" s="361" t="str">
        <f>IF('statement of marks'!G68="","",'statement of marks'!G68)</f>
        <v/>
      </c>
      <c r="H68" s="75" t="str">
        <f>IF('statement of marks'!H68="","",'statement of marks'!H68)</f>
        <v/>
      </c>
      <c r="I68" s="75" t="str">
        <f>IF('statement of marks'!I68="","",'statement of marks'!I68)</f>
        <v>A62</v>
      </c>
      <c r="J68" s="75" t="str">
        <f>IF('statement of marks'!J68="","",'statement of marks'!J68)</f>
        <v>B62</v>
      </c>
      <c r="K68" s="75" t="str">
        <f>IF('statement of marks'!K68="","",'statement of marks'!K68)</f>
        <v>C62</v>
      </c>
      <c r="L68" s="367">
        <f>IF('statement of marks'!Z68="","",'statement of marks'!Z68)</f>
        <v>97</v>
      </c>
      <c r="M68" s="66">
        <f t="shared" si="7"/>
        <v>15</v>
      </c>
      <c r="N68" s="367">
        <f>IF('statement of marks'!AX68="","",'statement of marks'!AX68)</f>
        <v>97</v>
      </c>
      <c r="O68" s="66">
        <f t="shared" si="8"/>
        <v>15</v>
      </c>
      <c r="P68" s="388" t="str">
        <f>'statement of marks'!BH68</f>
        <v>s</v>
      </c>
      <c r="Q68" s="367">
        <f>IF('statement of marks'!BV68="","",'statement of marks'!BV68)</f>
        <v>100</v>
      </c>
      <c r="R68" s="66">
        <f t="shared" si="9"/>
        <v>15</v>
      </c>
      <c r="S68" s="367">
        <f>IF('statement of marks'!CS68="","",'statement of marks'!CS68)</f>
        <v>97</v>
      </c>
      <c r="T68" s="66">
        <f t="shared" si="10"/>
        <v>15</v>
      </c>
      <c r="U68" s="367">
        <f>IF('statement of marks'!DP68="","",'statement of marks'!DP68)</f>
        <v>100</v>
      </c>
      <c r="V68" s="66">
        <f t="shared" si="11"/>
        <v>15</v>
      </c>
      <c r="W68" s="367">
        <f>IF('statement of marks'!EL68="","",'statement of marks'!EL68)</f>
        <v>100</v>
      </c>
      <c r="X68" s="66">
        <f t="shared" si="12"/>
        <v>15</v>
      </c>
      <c r="Y68" s="97">
        <f t="shared" si="6"/>
        <v>90</v>
      </c>
      <c r="Z68" s="367">
        <f>IF('statement of marks'!EZ68="","",'statement of marks'!EZ68)</f>
        <v>100</v>
      </c>
      <c r="AA68" s="66">
        <f>IF('statement of marks'!FA68="","",'statement of marks'!FA68)</f>
        <v>100</v>
      </c>
      <c r="AB68" s="367" t="str">
        <f>IF('statement of marks'!FB68="","",'statement of marks'!FB68)</f>
        <v>A</v>
      </c>
      <c r="AC68" s="66">
        <f>IF('statement of marks'!FJ68="","",'statement of marks'!FJ68)</f>
        <v>100</v>
      </c>
      <c r="AD68" s="66">
        <f>IF('statement of marks'!FK68="","",'statement of marks'!FK68)</f>
        <v>100</v>
      </c>
      <c r="AE68" s="66" t="str">
        <f>IF('statement of marks'!FL68="","",'statement of marks'!FL68)</f>
        <v>A</v>
      </c>
      <c r="AF68" s="367">
        <f>IF('statement of marks'!FT68="","",'statement of marks'!FT68)</f>
        <v>100</v>
      </c>
      <c r="AG68" s="367">
        <f>IF('statement of marks'!FU68="","",'statement of marks'!FU68)</f>
        <v>100</v>
      </c>
      <c r="AH68" s="392" t="str">
        <f>IF('statement of marks'!FV68="","",'statement of marks'!FV68)</f>
        <v>A</v>
      </c>
    </row>
    <row r="69" spans="1:34" ht="14">
      <c r="A69" s="147">
        <f>IF('statement of marks'!A69="","",'statement of marks'!A69)</f>
        <v>63</v>
      </c>
      <c r="B69" s="66" t="str">
        <f>IF('statement of marks'!B69="","",'statement of marks'!B69)</f>
        <v/>
      </c>
      <c r="C69" s="66" t="str">
        <f>IF('statement of marks'!C69="","",'statement of marks'!C69)</f>
        <v/>
      </c>
      <c r="D69" s="97">
        <f>IF('statement of marks'!D69="","",'statement of marks'!D69)</f>
        <v>863</v>
      </c>
      <c r="E69" s="97" t="str">
        <f>IF('statement of marks'!E69="","",'statement of marks'!E69)</f>
        <v/>
      </c>
      <c r="F69" s="66" t="str">
        <f>IF('statement of marks'!F69="","",'statement of marks'!F69)</f>
        <v/>
      </c>
      <c r="G69" s="361" t="str">
        <f>IF('statement of marks'!G69="","",'statement of marks'!G69)</f>
        <v/>
      </c>
      <c r="H69" s="75" t="str">
        <f>IF('statement of marks'!H69="","",'statement of marks'!H69)</f>
        <v/>
      </c>
      <c r="I69" s="75" t="str">
        <f>IF('statement of marks'!I69="","",'statement of marks'!I69)</f>
        <v>A63</v>
      </c>
      <c r="J69" s="75" t="str">
        <f>IF('statement of marks'!J69="","",'statement of marks'!J69)</f>
        <v>B63</v>
      </c>
      <c r="K69" s="75" t="str">
        <f>IF('statement of marks'!K69="","",'statement of marks'!K69)</f>
        <v>C63</v>
      </c>
      <c r="L69" s="367">
        <f>IF('statement of marks'!Z69="","",'statement of marks'!Z69)</f>
        <v>94</v>
      </c>
      <c r="M69" s="66">
        <f t="shared" si="7"/>
        <v>15</v>
      </c>
      <c r="N69" s="367">
        <f>IF('statement of marks'!AX69="","",'statement of marks'!AX69)</f>
        <v>94</v>
      </c>
      <c r="O69" s="66">
        <f t="shared" si="8"/>
        <v>15</v>
      </c>
      <c r="P69" s="388" t="str">
        <f>'statement of marks'!BH69</f>
        <v>s</v>
      </c>
      <c r="Q69" s="367">
        <f>IF('statement of marks'!BV69="","",'statement of marks'!BV69)</f>
        <v>100</v>
      </c>
      <c r="R69" s="66">
        <f t="shared" si="9"/>
        <v>15</v>
      </c>
      <c r="S69" s="367">
        <f>IF('statement of marks'!CS69="","",'statement of marks'!CS69)</f>
        <v>94</v>
      </c>
      <c r="T69" s="66">
        <f t="shared" si="10"/>
        <v>15</v>
      </c>
      <c r="U69" s="367">
        <f>IF('statement of marks'!DP69="","",'statement of marks'!DP69)</f>
        <v>100</v>
      </c>
      <c r="V69" s="66">
        <f t="shared" si="11"/>
        <v>15</v>
      </c>
      <c r="W69" s="367">
        <f>IF('statement of marks'!EL69="","",'statement of marks'!EL69)</f>
        <v>100</v>
      </c>
      <c r="X69" s="66">
        <f t="shared" si="12"/>
        <v>15</v>
      </c>
      <c r="Y69" s="97">
        <f t="shared" si="6"/>
        <v>90</v>
      </c>
      <c r="Z69" s="367">
        <f>IF('statement of marks'!EZ69="","",'statement of marks'!EZ69)</f>
        <v>100</v>
      </c>
      <c r="AA69" s="66">
        <f>IF('statement of marks'!FA69="","",'statement of marks'!FA69)</f>
        <v>100</v>
      </c>
      <c r="AB69" s="367" t="str">
        <f>IF('statement of marks'!FB69="","",'statement of marks'!FB69)</f>
        <v>A</v>
      </c>
      <c r="AC69" s="66">
        <f>IF('statement of marks'!FJ69="","",'statement of marks'!FJ69)</f>
        <v>100</v>
      </c>
      <c r="AD69" s="66">
        <f>IF('statement of marks'!FK69="","",'statement of marks'!FK69)</f>
        <v>100</v>
      </c>
      <c r="AE69" s="66" t="str">
        <f>IF('statement of marks'!FL69="","",'statement of marks'!FL69)</f>
        <v>A</v>
      </c>
      <c r="AF69" s="367">
        <f>IF('statement of marks'!FT69="","",'statement of marks'!FT69)</f>
        <v>100</v>
      </c>
      <c r="AG69" s="367">
        <f>IF('statement of marks'!FU69="","",'statement of marks'!FU69)</f>
        <v>100</v>
      </c>
      <c r="AH69" s="392" t="str">
        <f>IF('statement of marks'!FV69="","",'statement of marks'!FV69)</f>
        <v>A</v>
      </c>
    </row>
    <row r="70" spans="1:34" ht="14">
      <c r="A70" s="147">
        <f>IF('statement of marks'!A70="","",'statement of marks'!A70)</f>
        <v>64</v>
      </c>
      <c r="B70" s="66" t="str">
        <f>IF('statement of marks'!B70="","",'statement of marks'!B70)</f>
        <v/>
      </c>
      <c r="C70" s="66" t="str">
        <f>IF('statement of marks'!C70="","",'statement of marks'!C70)</f>
        <v/>
      </c>
      <c r="D70" s="97">
        <f>IF('statement of marks'!D70="","",'statement of marks'!D70)</f>
        <v>864</v>
      </c>
      <c r="E70" s="97" t="str">
        <f>IF('statement of marks'!E70="","",'statement of marks'!E70)</f>
        <v/>
      </c>
      <c r="F70" s="66" t="str">
        <f>IF('statement of marks'!F70="","",'statement of marks'!F70)</f>
        <v/>
      </c>
      <c r="G70" s="361" t="str">
        <f>IF('statement of marks'!G70="","",'statement of marks'!G70)</f>
        <v/>
      </c>
      <c r="H70" s="75" t="str">
        <f>IF('statement of marks'!H70="","",'statement of marks'!H70)</f>
        <v/>
      </c>
      <c r="I70" s="75" t="str">
        <f>IF('statement of marks'!I70="","",'statement of marks'!I70)</f>
        <v>A64</v>
      </c>
      <c r="J70" s="75" t="str">
        <f>IF('statement of marks'!J70="","",'statement of marks'!J70)</f>
        <v>B64</v>
      </c>
      <c r="K70" s="75" t="str">
        <f>IF('statement of marks'!K70="","",'statement of marks'!K70)</f>
        <v>C64</v>
      </c>
      <c r="L70" s="367">
        <f>IF('statement of marks'!Z70="","",'statement of marks'!Z70)</f>
        <v>91</v>
      </c>
      <c r="M70" s="66">
        <f t="shared" ref="M70:M101" si="13">IF(L70="","",ROUNDUP(L70*15%,0))</f>
        <v>14</v>
      </c>
      <c r="N70" s="367">
        <f>IF('statement of marks'!AX70="","",'statement of marks'!AX70)</f>
        <v>91</v>
      </c>
      <c r="O70" s="66">
        <f t="shared" ref="O70:O101" si="14">IF(N70="","",ROUNDUP(N70*15%,0))</f>
        <v>14</v>
      </c>
      <c r="P70" s="388" t="str">
        <f>'statement of marks'!BH70</f>
        <v>s</v>
      </c>
      <c r="Q70" s="367">
        <f>IF('statement of marks'!BV70="","",'statement of marks'!BV70)</f>
        <v>100</v>
      </c>
      <c r="R70" s="66">
        <f t="shared" ref="R70:R101" si="15">IF(Q70="","",ROUNDUP(Q70*15%,0))</f>
        <v>15</v>
      </c>
      <c r="S70" s="367">
        <f>IF('statement of marks'!CS70="","",'statement of marks'!CS70)</f>
        <v>91</v>
      </c>
      <c r="T70" s="66">
        <f t="shared" ref="T70:T101" si="16">IF(S70="","",ROUNDUP(S70*15%,0))</f>
        <v>14</v>
      </c>
      <c r="U70" s="367">
        <f>IF('statement of marks'!DP70="","",'statement of marks'!DP70)</f>
        <v>100</v>
      </c>
      <c r="V70" s="66">
        <f t="shared" ref="V70:V101" si="17">IF(U70="","",ROUNDUP(U70*15%,0))</f>
        <v>15</v>
      </c>
      <c r="W70" s="367">
        <f>IF('statement of marks'!EL70="","",'statement of marks'!EL70)</f>
        <v>100</v>
      </c>
      <c r="X70" s="66">
        <f t="shared" ref="X70:X101" si="18">IF(W70="","",ROUNDUP(W70*15%,0))</f>
        <v>15</v>
      </c>
      <c r="Y70" s="97">
        <f t="shared" si="6"/>
        <v>87</v>
      </c>
      <c r="Z70" s="367">
        <f>IF('statement of marks'!EZ70="","",'statement of marks'!EZ70)</f>
        <v>100</v>
      </c>
      <c r="AA70" s="66">
        <f>IF('statement of marks'!FA70="","",'statement of marks'!FA70)</f>
        <v>100</v>
      </c>
      <c r="AB70" s="367" t="str">
        <f>IF('statement of marks'!FB70="","",'statement of marks'!FB70)</f>
        <v>A</v>
      </c>
      <c r="AC70" s="66">
        <f>IF('statement of marks'!FJ70="","",'statement of marks'!FJ70)</f>
        <v>100</v>
      </c>
      <c r="AD70" s="66">
        <f>IF('statement of marks'!FK70="","",'statement of marks'!FK70)</f>
        <v>100</v>
      </c>
      <c r="AE70" s="66" t="str">
        <f>IF('statement of marks'!FL70="","",'statement of marks'!FL70)</f>
        <v>A</v>
      </c>
      <c r="AF70" s="367">
        <f>IF('statement of marks'!FT70="","",'statement of marks'!FT70)</f>
        <v>100</v>
      </c>
      <c r="AG70" s="367">
        <f>IF('statement of marks'!FU70="","",'statement of marks'!FU70)</f>
        <v>100</v>
      </c>
      <c r="AH70" s="392" t="str">
        <f>IF('statement of marks'!FV70="","",'statement of marks'!FV70)</f>
        <v>A</v>
      </c>
    </row>
    <row r="71" spans="1:34" ht="14">
      <c r="A71" s="147">
        <f>IF('statement of marks'!A71="","",'statement of marks'!A71)</f>
        <v>65</v>
      </c>
      <c r="B71" s="66" t="str">
        <f>IF('statement of marks'!B71="","",'statement of marks'!B71)</f>
        <v/>
      </c>
      <c r="C71" s="66" t="str">
        <f>IF('statement of marks'!C71="","",'statement of marks'!C71)</f>
        <v/>
      </c>
      <c r="D71" s="97">
        <f>IF('statement of marks'!D71="","",'statement of marks'!D71)</f>
        <v>865</v>
      </c>
      <c r="E71" s="97" t="str">
        <f>IF('statement of marks'!E71="","",'statement of marks'!E71)</f>
        <v/>
      </c>
      <c r="F71" s="66" t="str">
        <f>IF('statement of marks'!F71="","",'statement of marks'!F71)</f>
        <v/>
      </c>
      <c r="G71" s="361" t="str">
        <f>IF('statement of marks'!G71="","",'statement of marks'!G71)</f>
        <v/>
      </c>
      <c r="H71" s="75" t="str">
        <f>IF('statement of marks'!H71="","",'statement of marks'!H71)</f>
        <v/>
      </c>
      <c r="I71" s="75" t="str">
        <f>IF('statement of marks'!I71="","",'statement of marks'!I71)</f>
        <v>A65</v>
      </c>
      <c r="J71" s="75" t="str">
        <f>IF('statement of marks'!J71="","",'statement of marks'!J71)</f>
        <v>B65</v>
      </c>
      <c r="K71" s="75" t="str">
        <f>IF('statement of marks'!K71="","",'statement of marks'!K71)</f>
        <v>C65</v>
      </c>
      <c r="L71" s="367">
        <f>IF('statement of marks'!Z71="","",'statement of marks'!Z71)</f>
        <v>88</v>
      </c>
      <c r="M71" s="66">
        <f t="shared" si="13"/>
        <v>14</v>
      </c>
      <c r="N71" s="367">
        <f>IF('statement of marks'!AX71="","",'statement of marks'!AX71)</f>
        <v>88</v>
      </c>
      <c r="O71" s="66">
        <f t="shared" si="14"/>
        <v>14</v>
      </c>
      <c r="P71" s="388" t="str">
        <f>'statement of marks'!BH71</f>
        <v>s</v>
      </c>
      <c r="Q71" s="367">
        <f>IF('statement of marks'!BV71="","",'statement of marks'!BV71)</f>
        <v>100</v>
      </c>
      <c r="R71" s="66">
        <f t="shared" si="15"/>
        <v>15</v>
      </c>
      <c r="S71" s="367">
        <f>IF('statement of marks'!CS71="","",'statement of marks'!CS71)</f>
        <v>88</v>
      </c>
      <c r="T71" s="66">
        <f t="shared" si="16"/>
        <v>14</v>
      </c>
      <c r="U71" s="367">
        <f>IF('statement of marks'!DP71="","",'statement of marks'!DP71)</f>
        <v>100</v>
      </c>
      <c r="V71" s="66">
        <f t="shared" si="17"/>
        <v>15</v>
      </c>
      <c r="W71" s="367">
        <f>IF('statement of marks'!EL71="","",'statement of marks'!EL71)</f>
        <v>100</v>
      </c>
      <c r="X71" s="66">
        <f t="shared" si="18"/>
        <v>15</v>
      </c>
      <c r="Y71" s="97">
        <f t="shared" si="6"/>
        <v>87</v>
      </c>
      <c r="Z71" s="367">
        <f>IF('statement of marks'!EZ71="","",'statement of marks'!EZ71)</f>
        <v>100</v>
      </c>
      <c r="AA71" s="66">
        <f>IF('statement of marks'!FA71="","",'statement of marks'!FA71)</f>
        <v>100</v>
      </c>
      <c r="AB71" s="367" t="str">
        <f>IF('statement of marks'!FB71="","",'statement of marks'!FB71)</f>
        <v>A</v>
      </c>
      <c r="AC71" s="66">
        <f>IF('statement of marks'!FJ71="","",'statement of marks'!FJ71)</f>
        <v>100</v>
      </c>
      <c r="AD71" s="66">
        <f>IF('statement of marks'!FK71="","",'statement of marks'!FK71)</f>
        <v>100</v>
      </c>
      <c r="AE71" s="66" t="str">
        <f>IF('statement of marks'!FL71="","",'statement of marks'!FL71)</f>
        <v>A</v>
      </c>
      <c r="AF71" s="367">
        <f>IF('statement of marks'!FT71="","",'statement of marks'!FT71)</f>
        <v>100</v>
      </c>
      <c r="AG71" s="367">
        <f>IF('statement of marks'!FU71="","",'statement of marks'!FU71)</f>
        <v>100</v>
      </c>
      <c r="AH71" s="392" t="str">
        <f>IF('statement of marks'!FV71="","",'statement of marks'!FV71)</f>
        <v>A</v>
      </c>
    </row>
    <row r="72" spans="1:34" ht="14">
      <c r="A72" s="147">
        <f>IF('statement of marks'!A72="","",'statement of marks'!A72)</f>
        <v>66</v>
      </c>
      <c r="B72" s="66" t="str">
        <f>IF('statement of marks'!B72="","",'statement of marks'!B72)</f>
        <v/>
      </c>
      <c r="C72" s="66" t="str">
        <f>IF('statement of marks'!C72="","",'statement of marks'!C72)</f>
        <v/>
      </c>
      <c r="D72" s="97">
        <f>IF('statement of marks'!D72="","",'statement of marks'!D72)</f>
        <v>866</v>
      </c>
      <c r="E72" s="97" t="str">
        <f>IF('statement of marks'!E72="","",'statement of marks'!E72)</f>
        <v/>
      </c>
      <c r="F72" s="66" t="str">
        <f>IF('statement of marks'!F72="","",'statement of marks'!F72)</f>
        <v/>
      </c>
      <c r="G72" s="361" t="str">
        <f>IF('statement of marks'!G72="","",'statement of marks'!G72)</f>
        <v/>
      </c>
      <c r="H72" s="75" t="str">
        <f>IF('statement of marks'!H72="","",'statement of marks'!H72)</f>
        <v/>
      </c>
      <c r="I72" s="75" t="str">
        <f>IF('statement of marks'!I72="","",'statement of marks'!I72)</f>
        <v>A66</v>
      </c>
      <c r="J72" s="75" t="str">
        <f>IF('statement of marks'!J72="","",'statement of marks'!J72)</f>
        <v>B66</v>
      </c>
      <c r="K72" s="75" t="str">
        <f>IF('statement of marks'!K72="","",'statement of marks'!K72)</f>
        <v>C66</v>
      </c>
      <c r="L72" s="367">
        <f>IF('statement of marks'!Z72="","",'statement of marks'!Z72)</f>
        <v>85</v>
      </c>
      <c r="M72" s="66">
        <f t="shared" si="13"/>
        <v>13</v>
      </c>
      <c r="N72" s="367">
        <f>IF('statement of marks'!AX72="","",'statement of marks'!AX72)</f>
        <v>85</v>
      </c>
      <c r="O72" s="66">
        <f t="shared" si="14"/>
        <v>13</v>
      </c>
      <c r="P72" s="388" t="str">
        <f>'statement of marks'!BH72</f>
        <v>s</v>
      </c>
      <c r="Q72" s="367">
        <f>IF('statement of marks'!BV72="","",'statement of marks'!BV72)</f>
        <v>100</v>
      </c>
      <c r="R72" s="66">
        <f t="shared" si="15"/>
        <v>15</v>
      </c>
      <c r="S72" s="367">
        <f>IF('statement of marks'!CS72="","",'statement of marks'!CS72)</f>
        <v>85</v>
      </c>
      <c r="T72" s="66">
        <f t="shared" si="16"/>
        <v>13</v>
      </c>
      <c r="U72" s="367">
        <f>IF('statement of marks'!DP72="","",'statement of marks'!DP72)</f>
        <v>100</v>
      </c>
      <c r="V72" s="66">
        <f t="shared" si="17"/>
        <v>15</v>
      </c>
      <c r="W72" s="367">
        <f>IF('statement of marks'!EL72="","",'statement of marks'!EL72)</f>
        <v>100</v>
      </c>
      <c r="X72" s="66">
        <f t="shared" si="18"/>
        <v>15</v>
      </c>
      <c r="Y72" s="97">
        <f t="shared" ref="Y72:Y106" si="19">SUM(M72,O72,R72,T72,V72,X72)</f>
        <v>84</v>
      </c>
      <c r="Z72" s="367">
        <f>IF('statement of marks'!EZ72="","",'statement of marks'!EZ72)</f>
        <v>100</v>
      </c>
      <c r="AA72" s="66">
        <f>IF('statement of marks'!FA72="","",'statement of marks'!FA72)</f>
        <v>100</v>
      </c>
      <c r="AB72" s="367" t="str">
        <f>IF('statement of marks'!FB72="","",'statement of marks'!FB72)</f>
        <v>A</v>
      </c>
      <c r="AC72" s="66">
        <f>IF('statement of marks'!FJ72="","",'statement of marks'!FJ72)</f>
        <v>100</v>
      </c>
      <c r="AD72" s="66">
        <f>IF('statement of marks'!FK72="","",'statement of marks'!FK72)</f>
        <v>100</v>
      </c>
      <c r="AE72" s="66" t="str">
        <f>IF('statement of marks'!FL72="","",'statement of marks'!FL72)</f>
        <v>A</v>
      </c>
      <c r="AF72" s="367">
        <f>IF('statement of marks'!FT72="","",'statement of marks'!FT72)</f>
        <v>100</v>
      </c>
      <c r="AG72" s="367">
        <f>IF('statement of marks'!FU72="","",'statement of marks'!FU72)</f>
        <v>100</v>
      </c>
      <c r="AH72" s="392" t="str">
        <f>IF('statement of marks'!FV72="","",'statement of marks'!FV72)</f>
        <v>A</v>
      </c>
    </row>
    <row r="73" spans="1:34" ht="14">
      <c r="A73" s="147">
        <f>IF('statement of marks'!A73="","",'statement of marks'!A73)</f>
        <v>67</v>
      </c>
      <c r="B73" s="66" t="str">
        <f>IF('statement of marks'!B73="","",'statement of marks'!B73)</f>
        <v/>
      </c>
      <c r="C73" s="66" t="str">
        <f>IF('statement of marks'!C73="","",'statement of marks'!C73)</f>
        <v/>
      </c>
      <c r="D73" s="97">
        <f>IF('statement of marks'!D73="","",'statement of marks'!D73)</f>
        <v>867</v>
      </c>
      <c r="E73" s="97" t="str">
        <f>IF('statement of marks'!E73="","",'statement of marks'!E73)</f>
        <v/>
      </c>
      <c r="F73" s="66" t="str">
        <f>IF('statement of marks'!F73="","",'statement of marks'!F73)</f>
        <v/>
      </c>
      <c r="G73" s="361" t="str">
        <f>IF('statement of marks'!G73="","",'statement of marks'!G73)</f>
        <v/>
      </c>
      <c r="H73" s="75" t="str">
        <f>IF('statement of marks'!H73="","",'statement of marks'!H73)</f>
        <v/>
      </c>
      <c r="I73" s="75" t="str">
        <f>IF('statement of marks'!I73="","",'statement of marks'!I73)</f>
        <v>A67</v>
      </c>
      <c r="J73" s="75" t="str">
        <f>IF('statement of marks'!J73="","",'statement of marks'!J73)</f>
        <v>B67</v>
      </c>
      <c r="K73" s="75" t="str">
        <f>IF('statement of marks'!K73="","",'statement of marks'!K73)</f>
        <v>C67</v>
      </c>
      <c r="L73" s="367">
        <f>IF('statement of marks'!Z73="","",'statement of marks'!Z73)</f>
        <v>82</v>
      </c>
      <c r="M73" s="66">
        <f t="shared" si="13"/>
        <v>13</v>
      </c>
      <c r="N73" s="367">
        <f>IF('statement of marks'!AX73="","",'statement of marks'!AX73)</f>
        <v>82</v>
      </c>
      <c r="O73" s="66">
        <f t="shared" si="14"/>
        <v>13</v>
      </c>
      <c r="P73" s="388" t="str">
        <f>'statement of marks'!BH73</f>
        <v>s</v>
      </c>
      <c r="Q73" s="367">
        <f>IF('statement of marks'!BV73="","",'statement of marks'!BV73)</f>
        <v>100</v>
      </c>
      <c r="R73" s="66">
        <f t="shared" si="15"/>
        <v>15</v>
      </c>
      <c r="S73" s="367">
        <f>IF('statement of marks'!CS73="","",'statement of marks'!CS73)</f>
        <v>82</v>
      </c>
      <c r="T73" s="66">
        <f t="shared" si="16"/>
        <v>13</v>
      </c>
      <c r="U73" s="367">
        <f>IF('statement of marks'!DP73="","",'statement of marks'!DP73)</f>
        <v>100</v>
      </c>
      <c r="V73" s="66">
        <f t="shared" si="17"/>
        <v>15</v>
      </c>
      <c r="W73" s="367">
        <f>IF('statement of marks'!EL73="","",'statement of marks'!EL73)</f>
        <v>100</v>
      </c>
      <c r="X73" s="66">
        <f t="shared" si="18"/>
        <v>15</v>
      </c>
      <c r="Y73" s="97">
        <f t="shared" si="19"/>
        <v>84</v>
      </c>
      <c r="Z73" s="367">
        <f>IF('statement of marks'!EZ73="","",'statement of marks'!EZ73)</f>
        <v>100</v>
      </c>
      <c r="AA73" s="66">
        <f>IF('statement of marks'!FA73="","",'statement of marks'!FA73)</f>
        <v>100</v>
      </c>
      <c r="AB73" s="367" t="str">
        <f>IF('statement of marks'!FB73="","",'statement of marks'!FB73)</f>
        <v>A</v>
      </c>
      <c r="AC73" s="66">
        <f>IF('statement of marks'!FJ73="","",'statement of marks'!FJ73)</f>
        <v>100</v>
      </c>
      <c r="AD73" s="66">
        <f>IF('statement of marks'!FK73="","",'statement of marks'!FK73)</f>
        <v>100</v>
      </c>
      <c r="AE73" s="66" t="str">
        <f>IF('statement of marks'!FL73="","",'statement of marks'!FL73)</f>
        <v>A</v>
      </c>
      <c r="AF73" s="367">
        <f>IF('statement of marks'!FT73="","",'statement of marks'!FT73)</f>
        <v>100</v>
      </c>
      <c r="AG73" s="367">
        <f>IF('statement of marks'!FU73="","",'statement of marks'!FU73)</f>
        <v>100</v>
      </c>
      <c r="AH73" s="392" t="str">
        <f>IF('statement of marks'!FV73="","",'statement of marks'!FV73)</f>
        <v>A</v>
      </c>
    </row>
    <row r="74" spans="1:34" ht="14">
      <c r="A74" s="147">
        <f>IF('statement of marks'!A74="","",'statement of marks'!A74)</f>
        <v>68</v>
      </c>
      <c r="B74" s="66" t="str">
        <f>IF('statement of marks'!B74="","",'statement of marks'!B74)</f>
        <v/>
      </c>
      <c r="C74" s="66" t="str">
        <f>IF('statement of marks'!C74="","",'statement of marks'!C74)</f>
        <v/>
      </c>
      <c r="D74" s="97">
        <f>IF('statement of marks'!D74="","",'statement of marks'!D74)</f>
        <v>868</v>
      </c>
      <c r="E74" s="97" t="str">
        <f>IF('statement of marks'!E74="","",'statement of marks'!E74)</f>
        <v/>
      </c>
      <c r="F74" s="66" t="str">
        <f>IF('statement of marks'!F74="","",'statement of marks'!F74)</f>
        <v/>
      </c>
      <c r="G74" s="361" t="str">
        <f>IF('statement of marks'!G74="","",'statement of marks'!G74)</f>
        <v/>
      </c>
      <c r="H74" s="75" t="str">
        <f>IF('statement of marks'!H74="","",'statement of marks'!H74)</f>
        <v/>
      </c>
      <c r="I74" s="75" t="str">
        <f>IF('statement of marks'!I74="","",'statement of marks'!I74)</f>
        <v>A68</v>
      </c>
      <c r="J74" s="75" t="str">
        <f>IF('statement of marks'!J74="","",'statement of marks'!J74)</f>
        <v>B68</v>
      </c>
      <c r="K74" s="75" t="str">
        <f>IF('statement of marks'!K74="","",'statement of marks'!K74)</f>
        <v>C68</v>
      </c>
      <c r="L74" s="367">
        <f>IF('statement of marks'!Z74="","",'statement of marks'!Z74)</f>
        <v>79</v>
      </c>
      <c r="M74" s="66">
        <f t="shared" si="13"/>
        <v>12</v>
      </c>
      <c r="N74" s="367">
        <f>IF('statement of marks'!AX74="","",'statement of marks'!AX74)</f>
        <v>79</v>
      </c>
      <c r="O74" s="66">
        <f t="shared" si="14"/>
        <v>12</v>
      </c>
      <c r="P74" s="388" t="str">
        <f>'statement of marks'!BH74</f>
        <v>s</v>
      </c>
      <c r="Q74" s="367">
        <f>IF('statement of marks'!BV74="","",'statement of marks'!BV74)</f>
        <v>100</v>
      </c>
      <c r="R74" s="66">
        <f t="shared" si="15"/>
        <v>15</v>
      </c>
      <c r="S74" s="367">
        <f>IF('statement of marks'!CS74="","",'statement of marks'!CS74)</f>
        <v>79</v>
      </c>
      <c r="T74" s="66">
        <f t="shared" si="16"/>
        <v>12</v>
      </c>
      <c r="U74" s="367">
        <f>IF('statement of marks'!DP74="","",'statement of marks'!DP74)</f>
        <v>100</v>
      </c>
      <c r="V74" s="66">
        <f t="shared" si="17"/>
        <v>15</v>
      </c>
      <c r="W74" s="367">
        <f>IF('statement of marks'!EL74="","",'statement of marks'!EL74)</f>
        <v>100</v>
      </c>
      <c r="X74" s="66">
        <f t="shared" si="18"/>
        <v>15</v>
      </c>
      <c r="Y74" s="97">
        <f t="shared" si="19"/>
        <v>81</v>
      </c>
      <c r="Z74" s="367">
        <f>IF('statement of marks'!EZ74="","",'statement of marks'!EZ74)</f>
        <v>100</v>
      </c>
      <c r="AA74" s="66">
        <f>IF('statement of marks'!FA74="","",'statement of marks'!FA74)</f>
        <v>100</v>
      </c>
      <c r="AB74" s="367" t="str">
        <f>IF('statement of marks'!FB74="","",'statement of marks'!FB74)</f>
        <v>A</v>
      </c>
      <c r="AC74" s="66">
        <f>IF('statement of marks'!FJ74="","",'statement of marks'!FJ74)</f>
        <v>100</v>
      </c>
      <c r="AD74" s="66">
        <f>IF('statement of marks'!FK74="","",'statement of marks'!FK74)</f>
        <v>100</v>
      </c>
      <c r="AE74" s="66" t="str">
        <f>IF('statement of marks'!FL74="","",'statement of marks'!FL74)</f>
        <v>A</v>
      </c>
      <c r="AF74" s="367">
        <f>IF('statement of marks'!FT74="","",'statement of marks'!FT74)</f>
        <v>100</v>
      </c>
      <c r="AG74" s="367">
        <f>IF('statement of marks'!FU74="","",'statement of marks'!FU74)</f>
        <v>100</v>
      </c>
      <c r="AH74" s="392" t="str">
        <f>IF('statement of marks'!FV74="","",'statement of marks'!FV74)</f>
        <v>A</v>
      </c>
    </row>
    <row r="75" spans="1:34" ht="14">
      <c r="A75" s="147">
        <f>IF('statement of marks'!A75="","",'statement of marks'!A75)</f>
        <v>69</v>
      </c>
      <c r="B75" s="66" t="str">
        <f>IF('statement of marks'!B75="","",'statement of marks'!B75)</f>
        <v/>
      </c>
      <c r="C75" s="66" t="str">
        <f>IF('statement of marks'!C75="","",'statement of marks'!C75)</f>
        <v/>
      </c>
      <c r="D75" s="97">
        <f>IF('statement of marks'!D75="","",'statement of marks'!D75)</f>
        <v>869</v>
      </c>
      <c r="E75" s="97" t="str">
        <f>IF('statement of marks'!E75="","",'statement of marks'!E75)</f>
        <v/>
      </c>
      <c r="F75" s="66" t="str">
        <f>IF('statement of marks'!F75="","",'statement of marks'!F75)</f>
        <v/>
      </c>
      <c r="G75" s="361" t="str">
        <f>IF('statement of marks'!G75="","",'statement of marks'!G75)</f>
        <v/>
      </c>
      <c r="H75" s="75" t="str">
        <f>IF('statement of marks'!H75="","",'statement of marks'!H75)</f>
        <v/>
      </c>
      <c r="I75" s="75" t="str">
        <f>IF('statement of marks'!I75="","",'statement of marks'!I75)</f>
        <v>A69</v>
      </c>
      <c r="J75" s="75" t="str">
        <f>IF('statement of marks'!J75="","",'statement of marks'!J75)</f>
        <v>B69</v>
      </c>
      <c r="K75" s="75" t="str">
        <f>IF('statement of marks'!K75="","",'statement of marks'!K75)</f>
        <v>C69</v>
      </c>
      <c r="L75" s="367">
        <f>IF('statement of marks'!Z75="","",'statement of marks'!Z75)</f>
        <v>76</v>
      </c>
      <c r="M75" s="66">
        <f t="shared" si="13"/>
        <v>12</v>
      </c>
      <c r="N75" s="367">
        <f>IF('statement of marks'!AX75="","",'statement of marks'!AX75)</f>
        <v>76</v>
      </c>
      <c r="O75" s="66">
        <f t="shared" si="14"/>
        <v>12</v>
      </c>
      <c r="P75" s="388" t="str">
        <f>'statement of marks'!BH75</f>
        <v>s</v>
      </c>
      <c r="Q75" s="367">
        <f>IF('statement of marks'!BV75="","",'statement of marks'!BV75)</f>
        <v>100</v>
      </c>
      <c r="R75" s="66">
        <f t="shared" si="15"/>
        <v>15</v>
      </c>
      <c r="S75" s="367">
        <f>IF('statement of marks'!CS75="","",'statement of marks'!CS75)</f>
        <v>76</v>
      </c>
      <c r="T75" s="66">
        <f t="shared" si="16"/>
        <v>12</v>
      </c>
      <c r="U75" s="367">
        <f>IF('statement of marks'!DP75="","",'statement of marks'!DP75)</f>
        <v>100</v>
      </c>
      <c r="V75" s="66">
        <f t="shared" si="17"/>
        <v>15</v>
      </c>
      <c r="W75" s="367">
        <f>IF('statement of marks'!EL75="","",'statement of marks'!EL75)</f>
        <v>100</v>
      </c>
      <c r="X75" s="66">
        <f t="shared" si="18"/>
        <v>15</v>
      </c>
      <c r="Y75" s="97">
        <f t="shared" si="19"/>
        <v>81</v>
      </c>
      <c r="Z75" s="367">
        <f>IF('statement of marks'!EZ75="","",'statement of marks'!EZ75)</f>
        <v>100</v>
      </c>
      <c r="AA75" s="66">
        <f>IF('statement of marks'!FA75="","",'statement of marks'!FA75)</f>
        <v>100</v>
      </c>
      <c r="AB75" s="367" t="str">
        <f>IF('statement of marks'!FB75="","",'statement of marks'!FB75)</f>
        <v>A</v>
      </c>
      <c r="AC75" s="66">
        <f>IF('statement of marks'!FJ75="","",'statement of marks'!FJ75)</f>
        <v>100</v>
      </c>
      <c r="AD75" s="66">
        <f>IF('statement of marks'!FK75="","",'statement of marks'!FK75)</f>
        <v>100</v>
      </c>
      <c r="AE75" s="66" t="str">
        <f>IF('statement of marks'!FL75="","",'statement of marks'!FL75)</f>
        <v>A</v>
      </c>
      <c r="AF75" s="367">
        <f>IF('statement of marks'!FT75="","",'statement of marks'!FT75)</f>
        <v>100</v>
      </c>
      <c r="AG75" s="367">
        <f>IF('statement of marks'!FU75="","",'statement of marks'!FU75)</f>
        <v>100</v>
      </c>
      <c r="AH75" s="392" t="str">
        <f>IF('statement of marks'!FV75="","",'statement of marks'!FV75)</f>
        <v>A</v>
      </c>
    </row>
    <row r="76" spans="1:34" ht="14">
      <c r="A76" s="147">
        <f>IF('statement of marks'!A76="","",'statement of marks'!A76)</f>
        <v>70</v>
      </c>
      <c r="B76" s="66" t="str">
        <f>IF('statement of marks'!B76="","",'statement of marks'!B76)</f>
        <v/>
      </c>
      <c r="C76" s="66" t="str">
        <f>IF('statement of marks'!C76="","",'statement of marks'!C76)</f>
        <v/>
      </c>
      <c r="D76" s="97">
        <f>IF('statement of marks'!D76="","",'statement of marks'!D76)</f>
        <v>870</v>
      </c>
      <c r="E76" s="97" t="str">
        <f>IF('statement of marks'!E76="","",'statement of marks'!E76)</f>
        <v/>
      </c>
      <c r="F76" s="66" t="str">
        <f>IF('statement of marks'!F76="","",'statement of marks'!F76)</f>
        <v/>
      </c>
      <c r="G76" s="361" t="str">
        <f>IF('statement of marks'!G76="","",'statement of marks'!G76)</f>
        <v/>
      </c>
      <c r="H76" s="75" t="str">
        <f>IF('statement of marks'!H76="","",'statement of marks'!H76)</f>
        <v/>
      </c>
      <c r="I76" s="75" t="str">
        <f>IF('statement of marks'!I76="","",'statement of marks'!I76)</f>
        <v>A70</v>
      </c>
      <c r="J76" s="75" t="str">
        <f>IF('statement of marks'!J76="","",'statement of marks'!J76)</f>
        <v>B70</v>
      </c>
      <c r="K76" s="75" t="str">
        <f>IF('statement of marks'!K76="","",'statement of marks'!K76)</f>
        <v>C70</v>
      </c>
      <c r="L76" s="367">
        <f>IF('statement of marks'!Z76="","",'statement of marks'!Z76)</f>
        <v>73</v>
      </c>
      <c r="M76" s="66">
        <f t="shared" si="13"/>
        <v>11</v>
      </c>
      <c r="N76" s="367">
        <f>IF('statement of marks'!AX76="","",'statement of marks'!AX76)</f>
        <v>73</v>
      </c>
      <c r="O76" s="66">
        <f t="shared" si="14"/>
        <v>11</v>
      </c>
      <c r="P76" s="388" t="str">
        <f>'statement of marks'!BH76</f>
        <v>s</v>
      </c>
      <c r="Q76" s="367">
        <f>IF('statement of marks'!BV76="","",'statement of marks'!BV76)</f>
        <v>100</v>
      </c>
      <c r="R76" s="66">
        <f t="shared" si="15"/>
        <v>15</v>
      </c>
      <c r="S76" s="367">
        <f>IF('statement of marks'!CS76="","",'statement of marks'!CS76)</f>
        <v>73</v>
      </c>
      <c r="T76" s="66">
        <f t="shared" si="16"/>
        <v>11</v>
      </c>
      <c r="U76" s="367">
        <f>IF('statement of marks'!DP76="","",'statement of marks'!DP76)</f>
        <v>100</v>
      </c>
      <c r="V76" s="66">
        <f t="shared" si="17"/>
        <v>15</v>
      </c>
      <c r="W76" s="367">
        <f>IF('statement of marks'!EL76="","",'statement of marks'!EL76)</f>
        <v>100</v>
      </c>
      <c r="X76" s="66">
        <f t="shared" si="18"/>
        <v>15</v>
      </c>
      <c r="Y76" s="97">
        <f t="shared" si="19"/>
        <v>78</v>
      </c>
      <c r="Z76" s="367">
        <f>IF('statement of marks'!EZ76="","",'statement of marks'!EZ76)</f>
        <v>100</v>
      </c>
      <c r="AA76" s="66">
        <f>IF('statement of marks'!FA76="","",'statement of marks'!FA76)</f>
        <v>100</v>
      </c>
      <c r="AB76" s="367" t="str">
        <f>IF('statement of marks'!FB76="","",'statement of marks'!FB76)</f>
        <v>A</v>
      </c>
      <c r="AC76" s="66">
        <f>IF('statement of marks'!FJ76="","",'statement of marks'!FJ76)</f>
        <v>100</v>
      </c>
      <c r="AD76" s="66">
        <f>IF('statement of marks'!FK76="","",'statement of marks'!FK76)</f>
        <v>100</v>
      </c>
      <c r="AE76" s="66" t="str">
        <f>IF('statement of marks'!FL76="","",'statement of marks'!FL76)</f>
        <v>A</v>
      </c>
      <c r="AF76" s="367">
        <f>IF('statement of marks'!FT76="","",'statement of marks'!FT76)</f>
        <v>100</v>
      </c>
      <c r="AG76" s="367">
        <f>IF('statement of marks'!FU76="","",'statement of marks'!FU76)</f>
        <v>100</v>
      </c>
      <c r="AH76" s="392" t="str">
        <f>IF('statement of marks'!FV76="","",'statement of marks'!FV76)</f>
        <v>A</v>
      </c>
    </row>
    <row r="77" spans="1:34" ht="14">
      <c r="A77" s="147">
        <f>IF('statement of marks'!A77="","",'statement of marks'!A77)</f>
        <v>71</v>
      </c>
      <c r="B77" s="66" t="str">
        <f>IF('statement of marks'!B77="","",'statement of marks'!B77)</f>
        <v/>
      </c>
      <c r="C77" s="66" t="str">
        <f>IF('statement of marks'!C77="","",'statement of marks'!C77)</f>
        <v/>
      </c>
      <c r="D77" s="97">
        <f>IF('statement of marks'!D77="","",'statement of marks'!D77)</f>
        <v>871</v>
      </c>
      <c r="E77" s="97" t="str">
        <f>IF('statement of marks'!E77="","",'statement of marks'!E77)</f>
        <v/>
      </c>
      <c r="F77" s="66" t="str">
        <f>IF('statement of marks'!F77="","",'statement of marks'!F77)</f>
        <v/>
      </c>
      <c r="G77" s="361" t="str">
        <f>IF('statement of marks'!G77="","",'statement of marks'!G77)</f>
        <v/>
      </c>
      <c r="H77" s="75" t="str">
        <f>IF('statement of marks'!H77="","",'statement of marks'!H77)</f>
        <v/>
      </c>
      <c r="I77" s="75" t="str">
        <f>IF('statement of marks'!I77="","",'statement of marks'!I77)</f>
        <v>A71</v>
      </c>
      <c r="J77" s="75" t="str">
        <f>IF('statement of marks'!J77="","",'statement of marks'!J77)</f>
        <v>B71</v>
      </c>
      <c r="K77" s="75" t="str">
        <f>IF('statement of marks'!K77="","",'statement of marks'!K77)</f>
        <v>C71</v>
      </c>
      <c r="L77" s="367">
        <f>IF('statement of marks'!Z77="","",'statement of marks'!Z77)</f>
        <v>100</v>
      </c>
      <c r="M77" s="66">
        <f t="shared" si="13"/>
        <v>15</v>
      </c>
      <c r="N77" s="367">
        <f>IF('statement of marks'!AX77="","",'statement of marks'!AX77)</f>
        <v>100</v>
      </c>
      <c r="O77" s="66">
        <f t="shared" si="14"/>
        <v>15</v>
      </c>
      <c r="P77" s="388" t="str">
        <f>'statement of marks'!BH77</f>
        <v>s</v>
      </c>
      <c r="Q77" s="367">
        <f>IF('statement of marks'!BV77="","",'statement of marks'!BV77)</f>
        <v>100</v>
      </c>
      <c r="R77" s="66">
        <f t="shared" si="15"/>
        <v>15</v>
      </c>
      <c r="S77" s="367">
        <f>IF('statement of marks'!CS77="","",'statement of marks'!CS77)</f>
        <v>100</v>
      </c>
      <c r="T77" s="66">
        <f t="shared" si="16"/>
        <v>15</v>
      </c>
      <c r="U77" s="367">
        <f>IF('statement of marks'!DP77="","",'statement of marks'!DP77)</f>
        <v>100</v>
      </c>
      <c r="V77" s="66">
        <f t="shared" si="17"/>
        <v>15</v>
      </c>
      <c r="W77" s="367">
        <f>IF('statement of marks'!EL77="","",'statement of marks'!EL77)</f>
        <v>100</v>
      </c>
      <c r="X77" s="66">
        <f t="shared" si="18"/>
        <v>15</v>
      </c>
      <c r="Y77" s="97">
        <f t="shared" si="19"/>
        <v>90</v>
      </c>
      <c r="Z77" s="367">
        <f>IF('statement of marks'!EZ77="","",'statement of marks'!EZ77)</f>
        <v>100</v>
      </c>
      <c r="AA77" s="66">
        <f>IF('statement of marks'!FA77="","",'statement of marks'!FA77)</f>
        <v>100</v>
      </c>
      <c r="AB77" s="367" t="str">
        <f>IF('statement of marks'!FB77="","",'statement of marks'!FB77)</f>
        <v>A</v>
      </c>
      <c r="AC77" s="66">
        <f>IF('statement of marks'!FJ77="","",'statement of marks'!FJ77)</f>
        <v>100</v>
      </c>
      <c r="AD77" s="66">
        <f>IF('statement of marks'!FK77="","",'statement of marks'!FK77)</f>
        <v>100</v>
      </c>
      <c r="AE77" s="66" t="str">
        <f>IF('statement of marks'!FL77="","",'statement of marks'!FL77)</f>
        <v>A</v>
      </c>
      <c r="AF77" s="367">
        <f>IF('statement of marks'!FT77="","",'statement of marks'!FT77)</f>
        <v>100</v>
      </c>
      <c r="AG77" s="367">
        <f>IF('statement of marks'!FU77="","",'statement of marks'!FU77)</f>
        <v>100</v>
      </c>
      <c r="AH77" s="392" t="str">
        <f>IF('statement of marks'!FV77="","",'statement of marks'!FV77)</f>
        <v>A</v>
      </c>
    </row>
    <row r="78" spans="1:34" ht="14">
      <c r="A78" s="147">
        <f>IF('statement of marks'!A78="","",'statement of marks'!A78)</f>
        <v>72</v>
      </c>
      <c r="B78" s="66" t="str">
        <f>IF('statement of marks'!B78="","",'statement of marks'!B78)</f>
        <v/>
      </c>
      <c r="C78" s="66" t="str">
        <f>IF('statement of marks'!C78="","",'statement of marks'!C78)</f>
        <v/>
      </c>
      <c r="D78" s="97">
        <f>IF('statement of marks'!D78="","",'statement of marks'!D78)</f>
        <v>872</v>
      </c>
      <c r="E78" s="97" t="str">
        <f>IF('statement of marks'!E78="","",'statement of marks'!E78)</f>
        <v/>
      </c>
      <c r="F78" s="66" t="str">
        <f>IF('statement of marks'!F78="","",'statement of marks'!F78)</f>
        <v/>
      </c>
      <c r="G78" s="361" t="str">
        <f>IF('statement of marks'!G78="","",'statement of marks'!G78)</f>
        <v/>
      </c>
      <c r="H78" s="75" t="str">
        <f>IF('statement of marks'!H78="","",'statement of marks'!H78)</f>
        <v/>
      </c>
      <c r="I78" s="75" t="str">
        <f>IF('statement of marks'!I78="","",'statement of marks'!I78)</f>
        <v>A72</v>
      </c>
      <c r="J78" s="75" t="str">
        <f>IF('statement of marks'!J78="","",'statement of marks'!J78)</f>
        <v>B72</v>
      </c>
      <c r="K78" s="75" t="str">
        <f>IF('statement of marks'!K78="","",'statement of marks'!K78)</f>
        <v>C72</v>
      </c>
      <c r="L78" s="367">
        <f>IF('statement of marks'!Z78="","",'statement of marks'!Z78)</f>
        <v>97</v>
      </c>
      <c r="M78" s="66">
        <f t="shared" si="13"/>
        <v>15</v>
      </c>
      <c r="N78" s="367">
        <f>IF('statement of marks'!AX78="","",'statement of marks'!AX78)</f>
        <v>97</v>
      </c>
      <c r="O78" s="66">
        <f t="shared" si="14"/>
        <v>15</v>
      </c>
      <c r="P78" s="388" t="str">
        <f>'statement of marks'!BH78</f>
        <v>s</v>
      </c>
      <c r="Q78" s="367">
        <f>IF('statement of marks'!BV78="","",'statement of marks'!BV78)</f>
        <v>100</v>
      </c>
      <c r="R78" s="66">
        <f t="shared" si="15"/>
        <v>15</v>
      </c>
      <c r="S78" s="367">
        <f>IF('statement of marks'!CS78="","",'statement of marks'!CS78)</f>
        <v>97</v>
      </c>
      <c r="T78" s="66">
        <f t="shared" si="16"/>
        <v>15</v>
      </c>
      <c r="U78" s="367">
        <f>IF('statement of marks'!DP78="","",'statement of marks'!DP78)</f>
        <v>100</v>
      </c>
      <c r="V78" s="66">
        <f t="shared" si="17"/>
        <v>15</v>
      </c>
      <c r="W78" s="367">
        <f>IF('statement of marks'!EL78="","",'statement of marks'!EL78)</f>
        <v>100</v>
      </c>
      <c r="X78" s="66">
        <f t="shared" si="18"/>
        <v>15</v>
      </c>
      <c r="Y78" s="97">
        <f t="shared" si="19"/>
        <v>90</v>
      </c>
      <c r="Z78" s="367">
        <f>IF('statement of marks'!EZ78="","",'statement of marks'!EZ78)</f>
        <v>100</v>
      </c>
      <c r="AA78" s="66">
        <f>IF('statement of marks'!FA78="","",'statement of marks'!FA78)</f>
        <v>100</v>
      </c>
      <c r="AB78" s="367" t="str">
        <f>IF('statement of marks'!FB78="","",'statement of marks'!FB78)</f>
        <v>A</v>
      </c>
      <c r="AC78" s="66">
        <f>IF('statement of marks'!FJ78="","",'statement of marks'!FJ78)</f>
        <v>100</v>
      </c>
      <c r="AD78" s="66">
        <f>IF('statement of marks'!FK78="","",'statement of marks'!FK78)</f>
        <v>100</v>
      </c>
      <c r="AE78" s="66" t="str">
        <f>IF('statement of marks'!FL78="","",'statement of marks'!FL78)</f>
        <v>A</v>
      </c>
      <c r="AF78" s="367">
        <f>IF('statement of marks'!FT78="","",'statement of marks'!FT78)</f>
        <v>100</v>
      </c>
      <c r="AG78" s="367">
        <f>IF('statement of marks'!FU78="","",'statement of marks'!FU78)</f>
        <v>100</v>
      </c>
      <c r="AH78" s="392" t="str">
        <f>IF('statement of marks'!FV78="","",'statement of marks'!FV78)</f>
        <v>A</v>
      </c>
    </row>
    <row r="79" spans="1:34" ht="14">
      <c r="A79" s="147">
        <f>IF('statement of marks'!A79="","",'statement of marks'!A79)</f>
        <v>73</v>
      </c>
      <c r="B79" s="66" t="str">
        <f>IF('statement of marks'!B79="","",'statement of marks'!B79)</f>
        <v/>
      </c>
      <c r="C79" s="66" t="str">
        <f>IF('statement of marks'!C79="","",'statement of marks'!C79)</f>
        <v/>
      </c>
      <c r="D79" s="97">
        <f>IF('statement of marks'!D79="","",'statement of marks'!D79)</f>
        <v>873</v>
      </c>
      <c r="E79" s="97" t="str">
        <f>IF('statement of marks'!E79="","",'statement of marks'!E79)</f>
        <v/>
      </c>
      <c r="F79" s="66" t="str">
        <f>IF('statement of marks'!F79="","",'statement of marks'!F79)</f>
        <v/>
      </c>
      <c r="G79" s="361" t="str">
        <f>IF('statement of marks'!G79="","",'statement of marks'!G79)</f>
        <v/>
      </c>
      <c r="H79" s="75" t="str">
        <f>IF('statement of marks'!H79="","",'statement of marks'!H79)</f>
        <v/>
      </c>
      <c r="I79" s="75" t="str">
        <f>IF('statement of marks'!I79="","",'statement of marks'!I79)</f>
        <v>A73</v>
      </c>
      <c r="J79" s="75" t="str">
        <f>IF('statement of marks'!J79="","",'statement of marks'!J79)</f>
        <v>B73</v>
      </c>
      <c r="K79" s="75" t="str">
        <f>IF('statement of marks'!K79="","",'statement of marks'!K79)</f>
        <v>C73</v>
      </c>
      <c r="L79" s="367">
        <f>IF('statement of marks'!Z79="","",'statement of marks'!Z79)</f>
        <v>94</v>
      </c>
      <c r="M79" s="66">
        <f t="shared" si="13"/>
        <v>15</v>
      </c>
      <c r="N79" s="367">
        <f>IF('statement of marks'!AX79="","",'statement of marks'!AX79)</f>
        <v>94</v>
      </c>
      <c r="O79" s="66">
        <f t="shared" si="14"/>
        <v>15</v>
      </c>
      <c r="P79" s="388" t="str">
        <f>'statement of marks'!BH79</f>
        <v>s</v>
      </c>
      <c r="Q79" s="367">
        <f>IF('statement of marks'!BV79="","",'statement of marks'!BV79)</f>
        <v>100</v>
      </c>
      <c r="R79" s="66">
        <f t="shared" si="15"/>
        <v>15</v>
      </c>
      <c r="S79" s="367">
        <f>IF('statement of marks'!CS79="","",'statement of marks'!CS79)</f>
        <v>94</v>
      </c>
      <c r="T79" s="66">
        <f t="shared" si="16"/>
        <v>15</v>
      </c>
      <c r="U79" s="367">
        <f>IF('statement of marks'!DP79="","",'statement of marks'!DP79)</f>
        <v>100</v>
      </c>
      <c r="V79" s="66">
        <f t="shared" si="17"/>
        <v>15</v>
      </c>
      <c r="W79" s="367">
        <f>IF('statement of marks'!EL79="","",'statement of marks'!EL79)</f>
        <v>100</v>
      </c>
      <c r="X79" s="66">
        <f t="shared" si="18"/>
        <v>15</v>
      </c>
      <c r="Y79" s="97">
        <f t="shared" si="19"/>
        <v>90</v>
      </c>
      <c r="Z79" s="367">
        <f>IF('statement of marks'!EZ79="","",'statement of marks'!EZ79)</f>
        <v>100</v>
      </c>
      <c r="AA79" s="66">
        <f>IF('statement of marks'!FA79="","",'statement of marks'!FA79)</f>
        <v>100</v>
      </c>
      <c r="AB79" s="367" t="str">
        <f>IF('statement of marks'!FB79="","",'statement of marks'!FB79)</f>
        <v>A</v>
      </c>
      <c r="AC79" s="66">
        <f>IF('statement of marks'!FJ79="","",'statement of marks'!FJ79)</f>
        <v>100</v>
      </c>
      <c r="AD79" s="66">
        <f>IF('statement of marks'!FK79="","",'statement of marks'!FK79)</f>
        <v>100</v>
      </c>
      <c r="AE79" s="66" t="str">
        <f>IF('statement of marks'!FL79="","",'statement of marks'!FL79)</f>
        <v>A</v>
      </c>
      <c r="AF79" s="367">
        <f>IF('statement of marks'!FT79="","",'statement of marks'!FT79)</f>
        <v>100</v>
      </c>
      <c r="AG79" s="367">
        <f>IF('statement of marks'!FU79="","",'statement of marks'!FU79)</f>
        <v>100</v>
      </c>
      <c r="AH79" s="392" t="str">
        <f>IF('statement of marks'!FV79="","",'statement of marks'!FV79)</f>
        <v>A</v>
      </c>
    </row>
    <row r="80" spans="1:34" ht="14">
      <c r="A80" s="147">
        <f>IF('statement of marks'!A80="","",'statement of marks'!A80)</f>
        <v>74</v>
      </c>
      <c r="B80" s="66" t="str">
        <f>IF('statement of marks'!B80="","",'statement of marks'!B80)</f>
        <v/>
      </c>
      <c r="C80" s="66" t="str">
        <f>IF('statement of marks'!C80="","",'statement of marks'!C80)</f>
        <v/>
      </c>
      <c r="D80" s="97">
        <f>IF('statement of marks'!D80="","",'statement of marks'!D80)</f>
        <v>874</v>
      </c>
      <c r="E80" s="97" t="str">
        <f>IF('statement of marks'!E80="","",'statement of marks'!E80)</f>
        <v/>
      </c>
      <c r="F80" s="66" t="str">
        <f>IF('statement of marks'!F80="","",'statement of marks'!F80)</f>
        <v/>
      </c>
      <c r="G80" s="361" t="str">
        <f>IF('statement of marks'!G80="","",'statement of marks'!G80)</f>
        <v/>
      </c>
      <c r="H80" s="75" t="str">
        <f>IF('statement of marks'!H80="","",'statement of marks'!H80)</f>
        <v/>
      </c>
      <c r="I80" s="75" t="str">
        <f>IF('statement of marks'!I80="","",'statement of marks'!I80)</f>
        <v>A74</v>
      </c>
      <c r="J80" s="75" t="str">
        <f>IF('statement of marks'!J80="","",'statement of marks'!J80)</f>
        <v>B74</v>
      </c>
      <c r="K80" s="75" t="str">
        <f>IF('statement of marks'!K80="","",'statement of marks'!K80)</f>
        <v>C74</v>
      </c>
      <c r="L80" s="367">
        <f>IF('statement of marks'!Z80="","",'statement of marks'!Z80)</f>
        <v>91</v>
      </c>
      <c r="M80" s="66">
        <f t="shared" si="13"/>
        <v>14</v>
      </c>
      <c r="N80" s="367">
        <f>IF('statement of marks'!AX80="","",'statement of marks'!AX80)</f>
        <v>91</v>
      </c>
      <c r="O80" s="66">
        <f t="shared" si="14"/>
        <v>14</v>
      </c>
      <c r="P80" s="388" t="str">
        <f>'statement of marks'!BH80</f>
        <v>s</v>
      </c>
      <c r="Q80" s="367">
        <f>IF('statement of marks'!BV80="","",'statement of marks'!BV80)</f>
        <v>100</v>
      </c>
      <c r="R80" s="66">
        <f t="shared" si="15"/>
        <v>15</v>
      </c>
      <c r="S80" s="367">
        <f>IF('statement of marks'!CS80="","",'statement of marks'!CS80)</f>
        <v>91</v>
      </c>
      <c r="T80" s="66">
        <f t="shared" si="16"/>
        <v>14</v>
      </c>
      <c r="U80" s="367">
        <f>IF('statement of marks'!DP80="","",'statement of marks'!DP80)</f>
        <v>100</v>
      </c>
      <c r="V80" s="66">
        <f t="shared" si="17"/>
        <v>15</v>
      </c>
      <c r="W80" s="367">
        <f>IF('statement of marks'!EL80="","",'statement of marks'!EL80)</f>
        <v>100</v>
      </c>
      <c r="X80" s="66">
        <f t="shared" si="18"/>
        <v>15</v>
      </c>
      <c r="Y80" s="97">
        <f t="shared" si="19"/>
        <v>87</v>
      </c>
      <c r="Z80" s="367">
        <f>IF('statement of marks'!EZ80="","",'statement of marks'!EZ80)</f>
        <v>100</v>
      </c>
      <c r="AA80" s="66">
        <f>IF('statement of marks'!FA80="","",'statement of marks'!FA80)</f>
        <v>100</v>
      </c>
      <c r="AB80" s="367" t="str">
        <f>IF('statement of marks'!FB80="","",'statement of marks'!FB80)</f>
        <v>A</v>
      </c>
      <c r="AC80" s="66">
        <f>IF('statement of marks'!FJ80="","",'statement of marks'!FJ80)</f>
        <v>100</v>
      </c>
      <c r="AD80" s="66">
        <f>IF('statement of marks'!FK80="","",'statement of marks'!FK80)</f>
        <v>100</v>
      </c>
      <c r="AE80" s="66" t="str">
        <f>IF('statement of marks'!FL80="","",'statement of marks'!FL80)</f>
        <v>A</v>
      </c>
      <c r="AF80" s="367">
        <f>IF('statement of marks'!FT80="","",'statement of marks'!FT80)</f>
        <v>100</v>
      </c>
      <c r="AG80" s="367">
        <f>IF('statement of marks'!FU80="","",'statement of marks'!FU80)</f>
        <v>100</v>
      </c>
      <c r="AH80" s="392" t="str">
        <f>IF('statement of marks'!FV80="","",'statement of marks'!FV80)</f>
        <v>A</v>
      </c>
    </row>
    <row r="81" spans="1:34" ht="14">
      <c r="A81" s="147">
        <f>IF('statement of marks'!A81="","",'statement of marks'!A81)</f>
        <v>75</v>
      </c>
      <c r="B81" s="66" t="str">
        <f>IF('statement of marks'!B81="","",'statement of marks'!B81)</f>
        <v/>
      </c>
      <c r="C81" s="66" t="str">
        <f>IF('statement of marks'!C81="","",'statement of marks'!C81)</f>
        <v/>
      </c>
      <c r="D81" s="97">
        <f>IF('statement of marks'!D81="","",'statement of marks'!D81)</f>
        <v>875</v>
      </c>
      <c r="E81" s="97" t="str">
        <f>IF('statement of marks'!E81="","",'statement of marks'!E81)</f>
        <v/>
      </c>
      <c r="F81" s="66" t="str">
        <f>IF('statement of marks'!F81="","",'statement of marks'!F81)</f>
        <v/>
      </c>
      <c r="G81" s="361" t="str">
        <f>IF('statement of marks'!G81="","",'statement of marks'!G81)</f>
        <v/>
      </c>
      <c r="H81" s="75" t="str">
        <f>IF('statement of marks'!H81="","",'statement of marks'!H81)</f>
        <v/>
      </c>
      <c r="I81" s="75" t="str">
        <f>IF('statement of marks'!I81="","",'statement of marks'!I81)</f>
        <v>A75</v>
      </c>
      <c r="J81" s="75" t="str">
        <f>IF('statement of marks'!J81="","",'statement of marks'!J81)</f>
        <v>B75</v>
      </c>
      <c r="K81" s="75" t="str">
        <f>IF('statement of marks'!K81="","",'statement of marks'!K81)</f>
        <v>C75</v>
      </c>
      <c r="L81" s="367">
        <f>IF('statement of marks'!Z81="","",'statement of marks'!Z81)</f>
        <v>88</v>
      </c>
      <c r="M81" s="66">
        <f t="shared" si="13"/>
        <v>14</v>
      </c>
      <c r="N81" s="367">
        <f>IF('statement of marks'!AX81="","",'statement of marks'!AX81)</f>
        <v>88</v>
      </c>
      <c r="O81" s="66">
        <f t="shared" si="14"/>
        <v>14</v>
      </c>
      <c r="P81" s="388" t="str">
        <f>'statement of marks'!BH81</f>
        <v>s</v>
      </c>
      <c r="Q81" s="367">
        <f>IF('statement of marks'!BV81="","",'statement of marks'!BV81)</f>
        <v>100</v>
      </c>
      <c r="R81" s="66">
        <f t="shared" si="15"/>
        <v>15</v>
      </c>
      <c r="S81" s="367">
        <f>IF('statement of marks'!CS81="","",'statement of marks'!CS81)</f>
        <v>88</v>
      </c>
      <c r="T81" s="66">
        <f t="shared" si="16"/>
        <v>14</v>
      </c>
      <c r="U81" s="367">
        <f>IF('statement of marks'!DP81="","",'statement of marks'!DP81)</f>
        <v>100</v>
      </c>
      <c r="V81" s="66">
        <f t="shared" si="17"/>
        <v>15</v>
      </c>
      <c r="W81" s="367">
        <f>IF('statement of marks'!EL81="","",'statement of marks'!EL81)</f>
        <v>100</v>
      </c>
      <c r="X81" s="66">
        <f t="shared" si="18"/>
        <v>15</v>
      </c>
      <c r="Y81" s="97">
        <f t="shared" si="19"/>
        <v>87</v>
      </c>
      <c r="Z81" s="367">
        <f>IF('statement of marks'!EZ81="","",'statement of marks'!EZ81)</f>
        <v>100</v>
      </c>
      <c r="AA81" s="66">
        <f>IF('statement of marks'!FA81="","",'statement of marks'!FA81)</f>
        <v>100</v>
      </c>
      <c r="AB81" s="367" t="str">
        <f>IF('statement of marks'!FB81="","",'statement of marks'!FB81)</f>
        <v>A</v>
      </c>
      <c r="AC81" s="66">
        <f>IF('statement of marks'!FJ81="","",'statement of marks'!FJ81)</f>
        <v>100</v>
      </c>
      <c r="AD81" s="66">
        <f>IF('statement of marks'!FK81="","",'statement of marks'!FK81)</f>
        <v>100</v>
      </c>
      <c r="AE81" s="66" t="str">
        <f>IF('statement of marks'!FL81="","",'statement of marks'!FL81)</f>
        <v>A</v>
      </c>
      <c r="AF81" s="367">
        <f>IF('statement of marks'!FT81="","",'statement of marks'!FT81)</f>
        <v>100</v>
      </c>
      <c r="AG81" s="367">
        <f>IF('statement of marks'!FU81="","",'statement of marks'!FU81)</f>
        <v>100</v>
      </c>
      <c r="AH81" s="392" t="str">
        <f>IF('statement of marks'!FV81="","",'statement of marks'!FV81)</f>
        <v>A</v>
      </c>
    </row>
    <row r="82" spans="1:34" ht="14">
      <c r="A82" s="147">
        <f>IF('statement of marks'!A82="","",'statement of marks'!A82)</f>
        <v>76</v>
      </c>
      <c r="B82" s="66" t="str">
        <f>IF('statement of marks'!B82="","",'statement of marks'!B82)</f>
        <v/>
      </c>
      <c r="C82" s="66" t="str">
        <f>IF('statement of marks'!C82="","",'statement of marks'!C82)</f>
        <v/>
      </c>
      <c r="D82" s="97">
        <f>IF('statement of marks'!D82="","",'statement of marks'!D82)</f>
        <v>876</v>
      </c>
      <c r="E82" s="97" t="str">
        <f>IF('statement of marks'!E82="","",'statement of marks'!E82)</f>
        <v/>
      </c>
      <c r="F82" s="66" t="str">
        <f>IF('statement of marks'!F82="","",'statement of marks'!F82)</f>
        <v/>
      </c>
      <c r="G82" s="361" t="str">
        <f>IF('statement of marks'!G82="","",'statement of marks'!G82)</f>
        <v/>
      </c>
      <c r="H82" s="75" t="str">
        <f>IF('statement of marks'!H82="","",'statement of marks'!H82)</f>
        <v/>
      </c>
      <c r="I82" s="75" t="str">
        <f>IF('statement of marks'!I82="","",'statement of marks'!I82)</f>
        <v>A76</v>
      </c>
      <c r="J82" s="75" t="str">
        <f>IF('statement of marks'!J82="","",'statement of marks'!J82)</f>
        <v>B76</v>
      </c>
      <c r="K82" s="75" t="str">
        <f>IF('statement of marks'!K82="","",'statement of marks'!K82)</f>
        <v>C76</v>
      </c>
      <c r="L82" s="367">
        <f>IF('statement of marks'!Z82="","",'statement of marks'!Z82)</f>
        <v>85</v>
      </c>
      <c r="M82" s="66">
        <f t="shared" si="13"/>
        <v>13</v>
      </c>
      <c r="N82" s="367">
        <f>IF('statement of marks'!AX82="","",'statement of marks'!AX82)</f>
        <v>85</v>
      </c>
      <c r="O82" s="66">
        <f t="shared" si="14"/>
        <v>13</v>
      </c>
      <c r="P82" s="388" t="str">
        <f>'statement of marks'!BH82</f>
        <v>s</v>
      </c>
      <c r="Q82" s="367">
        <f>IF('statement of marks'!BV82="","",'statement of marks'!BV82)</f>
        <v>100</v>
      </c>
      <c r="R82" s="66">
        <f t="shared" si="15"/>
        <v>15</v>
      </c>
      <c r="S82" s="367">
        <f>IF('statement of marks'!CS82="","",'statement of marks'!CS82)</f>
        <v>85</v>
      </c>
      <c r="T82" s="66">
        <f t="shared" si="16"/>
        <v>13</v>
      </c>
      <c r="U82" s="367">
        <f>IF('statement of marks'!DP82="","",'statement of marks'!DP82)</f>
        <v>100</v>
      </c>
      <c r="V82" s="66">
        <f t="shared" si="17"/>
        <v>15</v>
      </c>
      <c r="W82" s="367">
        <f>IF('statement of marks'!EL82="","",'statement of marks'!EL82)</f>
        <v>100</v>
      </c>
      <c r="X82" s="66">
        <f t="shared" si="18"/>
        <v>15</v>
      </c>
      <c r="Y82" s="97">
        <f t="shared" si="19"/>
        <v>84</v>
      </c>
      <c r="Z82" s="367">
        <f>IF('statement of marks'!EZ82="","",'statement of marks'!EZ82)</f>
        <v>100</v>
      </c>
      <c r="AA82" s="66">
        <f>IF('statement of marks'!FA82="","",'statement of marks'!FA82)</f>
        <v>100</v>
      </c>
      <c r="AB82" s="367" t="str">
        <f>IF('statement of marks'!FB82="","",'statement of marks'!FB82)</f>
        <v>A</v>
      </c>
      <c r="AC82" s="66">
        <f>IF('statement of marks'!FJ82="","",'statement of marks'!FJ82)</f>
        <v>100</v>
      </c>
      <c r="AD82" s="66">
        <f>IF('statement of marks'!FK82="","",'statement of marks'!FK82)</f>
        <v>100</v>
      </c>
      <c r="AE82" s="66" t="str">
        <f>IF('statement of marks'!FL82="","",'statement of marks'!FL82)</f>
        <v>A</v>
      </c>
      <c r="AF82" s="367">
        <f>IF('statement of marks'!FT82="","",'statement of marks'!FT82)</f>
        <v>100</v>
      </c>
      <c r="AG82" s="367">
        <f>IF('statement of marks'!FU82="","",'statement of marks'!FU82)</f>
        <v>100</v>
      </c>
      <c r="AH82" s="392" t="str">
        <f>IF('statement of marks'!FV82="","",'statement of marks'!FV82)</f>
        <v>A</v>
      </c>
    </row>
    <row r="83" spans="1:34" ht="14">
      <c r="A83" s="147">
        <f>IF('statement of marks'!A83="","",'statement of marks'!A83)</f>
        <v>77</v>
      </c>
      <c r="B83" s="66" t="str">
        <f>IF('statement of marks'!B83="","",'statement of marks'!B83)</f>
        <v/>
      </c>
      <c r="C83" s="66" t="str">
        <f>IF('statement of marks'!C83="","",'statement of marks'!C83)</f>
        <v/>
      </c>
      <c r="D83" s="97">
        <f>IF('statement of marks'!D83="","",'statement of marks'!D83)</f>
        <v>877</v>
      </c>
      <c r="E83" s="97" t="str">
        <f>IF('statement of marks'!E83="","",'statement of marks'!E83)</f>
        <v/>
      </c>
      <c r="F83" s="66" t="str">
        <f>IF('statement of marks'!F83="","",'statement of marks'!F83)</f>
        <v/>
      </c>
      <c r="G83" s="361" t="str">
        <f>IF('statement of marks'!G83="","",'statement of marks'!G83)</f>
        <v/>
      </c>
      <c r="H83" s="75" t="str">
        <f>IF('statement of marks'!H83="","",'statement of marks'!H83)</f>
        <v/>
      </c>
      <c r="I83" s="75" t="str">
        <f>IF('statement of marks'!I83="","",'statement of marks'!I83)</f>
        <v>A77</v>
      </c>
      <c r="J83" s="75" t="str">
        <f>IF('statement of marks'!J83="","",'statement of marks'!J83)</f>
        <v>B77</v>
      </c>
      <c r="K83" s="75" t="str">
        <f>IF('statement of marks'!K83="","",'statement of marks'!K83)</f>
        <v>C77</v>
      </c>
      <c r="L83" s="367">
        <f>IF('statement of marks'!Z83="","",'statement of marks'!Z83)</f>
        <v>82</v>
      </c>
      <c r="M83" s="66">
        <f t="shared" si="13"/>
        <v>13</v>
      </c>
      <c r="N83" s="367">
        <f>IF('statement of marks'!AX83="","",'statement of marks'!AX83)</f>
        <v>82</v>
      </c>
      <c r="O83" s="66">
        <f t="shared" si="14"/>
        <v>13</v>
      </c>
      <c r="P83" s="388" t="str">
        <f>'statement of marks'!BH83</f>
        <v>s</v>
      </c>
      <c r="Q83" s="367">
        <f>IF('statement of marks'!BV83="","",'statement of marks'!BV83)</f>
        <v>100</v>
      </c>
      <c r="R83" s="66">
        <f t="shared" si="15"/>
        <v>15</v>
      </c>
      <c r="S83" s="367">
        <f>IF('statement of marks'!CS83="","",'statement of marks'!CS83)</f>
        <v>82</v>
      </c>
      <c r="T83" s="66">
        <f t="shared" si="16"/>
        <v>13</v>
      </c>
      <c r="U83" s="367">
        <f>IF('statement of marks'!DP83="","",'statement of marks'!DP83)</f>
        <v>100</v>
      </c>
      <c r="V83" s="66">
        <f t="shared" si="17"/>
        <v>15</v>
      </c>
      <c r="W83" s="367">
        <f>IF('statement of marks'!EL83="","",'statement of marks'!EL83)</f>
        <v>100</v>
      </c>
      <c r="X83" s="66">
        <f t="shared" si="18"/>
        <v>15</v>
      </c>
      <c r="Y83" s="97">
        <f t="shared" si="19"/>
        <v>84</v>
      </c>
      <c r="Z83" s="367">
        <f>IF('statement of marks'!EZ83="","",'statement of marks'!EZ83)</f>
        <v>100</v>
      </c>
      <c r="AA83" s="66">
        <f>IF('statement of marks'!FA83="","",'statement of marks'!FA83)</f>
        <v>100</v>
      </c>
      <c r="AB83" s="367" t="str">
        <f>IF('statement of marks'!FB83="","",'statement of marks'!FB83)</f>
        <v>A</v>
      </c>
      <c r="AC83" s="66">
        <f>IF('statement of marks'!FJ83="","",'statement of marks'!FJ83)</f>
        <v>100</v>
      </c>
      <c r="AD83" s="66">
        <f>IF('statement of marks'!FK83="","",'statement of marks'!FK83)</f>
        <v>100</v>
      </c>
      <c r="AE83" s="66" t="str">
        <f>IF('statement of marks'!FL83="","",'statement of marks'!FL83)</f>
        <v>A</v>
      </c>
      <c r="AF83" s="367">
        <f>IF('statement of marks'!FT83="","",'statement of marks'!FT83)</f>
        <v>100</v>
      </c>
      <c r="AG83" s="367">
        <f>IF('statement of marks'!FU83="","",'statement of marks'!FU83)</f>
        <v>100</v>
      </c>
      <c r="AH83" s="392" t="str">
        <f>IF('statement of marks'!FV83="","",'statement of marks'!FV83)</f>
        <v>A</v>
      </c>
    </row>
    <row r="84" spans="1:34" ht="14">
      <c r="A84" s="147">
        <f>IF('statement of marks'!A84="","",'statement of marks'!A84)</f>
        <v>78</v>
      </c>
      <c r="B84" s="66" t="str">
        <f>IF('statement of marks'!B84="","",'statement of marks'!B84)</f>
        <v/>
      </c>
      <c r="C84" s="66" t="str">
        <f>IF('statement of marks'!C84="","",'statement of marks'!C84)</f>
        <v/>
      </c>
      <c r="D84" s="97">
        <f>IF('statement of marks'!D84="","",'statement of marks'!D84)</f>
        <v>878</v>
      </c>
      <c r="E84" s="97" t="str">
        <f>IF('statement of marks'!E84="","",'statement of marks'!E84)</f>
        <v/>
      </c>
      <c r="F84" s="66" t="str">
        <f>IF('statement of marks'!F84="","",'statement of marks'!F84)</f>
        <v/>
      </c>
      <c r="G84" s="361" t="str">
        <f>IF('statement of marks'!G84="","",'statement of marks'!G84)</f>
        <v/>
      </c>
      <c r="H84" s="75" t="str">
        <f>IF('statement of marks'!H84="","",'statement of marks'!H84)</f>
        <v/>
      </c>
      <c r="I84" s="75" t="str">
        <f>IF('statement of marks'!I84="","",'statement of marks'!I84)</f>
        <v>A78</v>
      </c>
      <c r="J84" s="75" t="str">
        <f>IF('statement of marks'!J84="","",'statement of marks'!J84)</f>
        <v>B78</v>
      </c>
      <c r="K84" s="75" t="str">
        <f>IF('statement of marks'!K84="","",'statement of marks'!K84)</f>
        <v>C78</v>
      </c>
      <c r="L84" s="367">
        <f>IF('statement of marks'!Z84="","",'statement of marks'!Z84)</f>
        <v>79</v>
      </c>
      <c r="M84" s="66">
        <f t="shared" si="13"/>
        <v>12</v>
      </c>
      <c r="N84" s="367">
        <f>IF('statement of marks'!AX84="","",'statement of marks'!AX84)</f>
        <v>79</v>
      </c>
      <c r="O84" s="66">
        <f t="shared" si="14"/>
        <v>12</v>
      </c>
      <c r="P84" s="388" t="str">
        <f>'statement of marks'!BH84</f>
        <v>s</v>
      </c>
      <c r="Q84" s="367">
        <f>IF('statement of marks'!BV84="","",'statement of marks'!BV84)</f>
        <v>100</v>
      </c>
      <c r="R84" s="66">
        <f t="shared" si="15"/>
        <v>15</v>
      </c>
      <c r="S84" s="367">
        <f>IF('statement of marks'!CS84="","",'statement of marks'!CS84)</f>
        <v>79</v>
      </c>
      <c r="T84" s="66">
        <f t="shared" si="16"/>
        <v>12</v>
      </c>
      <c r="U84" s="367">
        <f>IF('statement of marks'!DP84="","",'statement of marks'!DP84)</f>
        <v>100</v>
      </c>
      <c r="V84" s="66">
        <f t="shared" si="17"/>
        <v>15</v>
      </c>
      <c r="W84" s="367">
        <f>IF('statement of marks'!EL84="","",'statement of marks'!EL84)</f>
        <v>100</v>
      </c>
      <c r="X84" s="66">
        <f t="shared" si="18"/>
        <v>15</v>
      </c>
      <c r="Y84" s="97">
        <f t="shared" si="19"/>
        <v>81</v>
      </c>
      <c r="Z84" s="367">
        <f>IF('statement of marks'!EZ84="","",'statement of marks'!EZ84)</f>
        <v>100</v>
      </c>
      <c r="AA84" s="66">
        <f>IF('statement of marks'!FA84="","",'statement of marks'!FA84)</f>
        <v>100</v>
      </c>
      <c r="AB84" s="367" t="str">
        <f>IF('statement of marks'!FB84="","",'statement of marks'!FB84)</f>
        <v>A</v>
      </c>
      <c r="AC84" s="66">
        <f>IF('statement of marks'!FJ84="","",'statement of marks'!FJ84)</f>
        <v>100</v>
      </c>
      <c r="AD84" s="66">
        <f>IF('statement of marks'!FK84="","",'statement of marks'!FK84)</f>
        <v>100</v>
      </c>
      <c r="AE84" s="66" t="str">
        <f>IF('statement of marks'!FL84="","",'statement of marks'!FL84)</f>
        <v>A</v>
      </c>
      <c r="AF84" s="367">
        <f>IF('statement of marks'!FT84="","",'statement of marks'!FT84)</f>
        <v>100</v>
      </c>
      <c r="AG84" s="367">
        <f>IF('statement of marks'!FU84="","",'statement of marks'!FU84)</f>
        <v>100</v>
      </c>
      <c r="AH84" s="392" t="str">
        <f>IF('statement of marks'!FV84="","",'statement of marks'!FV84)</f>
        <v>A</v>
      </c>
    </row>
    <row r="85" spans="1:34" ht="14">
      <c r="A85" s="147">
        <f>IF('statement of marks'!A85="","",'statement of marks'!A85)</f>
        <v>79</v>
      </c>
      <c r="B85" s="66" t="str">
        <f>IF('statement of marks'!B85="","",'statement of marks'!B85)</f>
        <v/>
      </c>
      <c r="C85" s="66" t="str">
        <f>IF('statement of marks'!C85="","",'statement of marks'!C85)</f>
        <v/>
      </c>
      <c r="D85" s="97">
        <f>IF('statement of marks'!D85="","",'statement of marks'!D85)</f>
        <v>879</v>
      </c>
      <c r="E85" s="97" t="str">
        <f>IF('statement of marks'!E85="","",'statement of marks'!E85)</f>
        <v/>
      </c>
      <c r="F85" s="66" t="str">
        <f>IF('statement of marks'!F85="","",'statement of marks'!F85)</f>
        <v/>
      </c>
      <c r="G85" s="361" t="str">
        <f>IF('statement of marks'!G85="","",'statement of marks'!G85)</f>
        <v/>
      </c>
      <c r="H85" s="75" t="str">
        <f>IF('statement of marks'!H85="","",'statement of marks'!H85)</f>
        <v/>
      </c>
      <c r="I85" s="75" t="str">
        <f>IF('statement of marks'!I85="","",'statement of marks'!I85)</f>
        <v>A79</v>
      </c>
      <c r="J85" s="75" t="str">
        <f>IF('statement of marks'!J85="","",'statement of marks'!J85)</f>
        <v>B79</v>
      </c>
      <c r="K85" s="75" t="str">
        <f>IF('statement of marks'!K85="","",'statement of marks'!K85)</f>
        <v>C79</v>
      </c>
      <c r="L85" s="367">
        <f>IF('statement of marks'!Z85="","",'statement of marks'!Z85)</f>
        <v>76</v>
      </c>
      <c r="M85" s="66">
        <f t="shared" si="13"/>
        <v>12</v>
      </c>
      <c r="N85" s="367">
        <f>IF('statement of marks'!AX85="","",'statement of marks'!AX85)</f>
        <v>76</v>
      </c>
      <c r="O85" s="66">
        <f t="shared" si="14"/>
        <v>12</v>
      </c>
      <c r="P85" s="388" t="str">
        <f>'statement of marks'!BH85</f>
        <v>s</v>
      </c>
      <c r="Q85" s="367">
        <f>IF('statement of marks'!BV85="","",'statement of marks'!BV85)</f>
        <v>100</v>
      </c>
      <c r="R85" s="66">
        <f t="shared" si="15"/>
        <v>15</v>
      </c>
      <c r="S85" s="367">
        <f>IF('statement of marks'!CS85="","",'statement of marks'!CS85)</f>
        <v>76</v>
      </c>
      <c r="T85" s="66">
        <f t="shared" si="16"/>
        <v>12</v>
      </c>
      <c r="U85" s="367">
        <f>IF('statement of marks'!DP85="","",'statement of marks'!DP85)</f>
        <v>100</v>
      </c>
      <c r="V85" s="66">
        <f t="shared" si="17"/>
        <v>15</v>
      </c>
      <c r="W85" s="367">
        <f>IF('statement of marks'!EL85="","",'statement of marks'!EL85)</f>
        <v>100</v>
      </c>
      <c r="X85" s="66">
        <f t="shared" si="18"/>
        <v>15</v>
      </c>
      <c r="Y85" s="97">
        <f t="shared" si="19"/>
        <v>81</v>
      </c>
      <c r="Z85" s="367">
        <f>IF('statement of marks'!EZ85="","",'statement of marks'!EZ85)</f>
        <v>100</v>
      </c>
      <c r="AA85" s="66">
        <f>IF('statement of marks'!FA85="","",'statement of marks'!FA85)</f>
        <v>100</v>
      </c>
      <c r="AB85" s="367" t="str">
        <f>IF('statement of marks'!FB85="","",'statement of marks'!FB85)</f>
        <v>A</v>
      </c>
      <c r="AC85" s="66">
        <f>IF('statement of marks'!FJ85="","",'statement of marks'!FJ85)</f>
        <v>100</v>
      </c>
      <c r="AD85" s="66">
        <f>IF('statement of marks'!FK85="","",'statement of marks'!FK85)</f>
        <v>100</v>
      </c>
      <c r="AE85" s="66" t="str">
        <f>IF('statement of marks'!FL85="","",'statement of marks'!FL85)</f>
        <v>A</v>
      </c>
      <c r="AF85" s="367">
        <f>IF('statement of marks'!FT85="","",'statement of marks'!FT85)</f>
        <v>100</v>
      </c>
      <c r="AG85" s="367">
        <f>IF('statement of marks'!FU85="","",'statement of marks'!FU85)</f>
        <v>100</v>
      </c>
      <c r="AH85" s="392" t="str">
        <f>IF('statement of marks'!FV85="","",'statement of marks'!FV85)</f>
        <v>A</v>
      </c>
    </row>
    <row r="86" spans="1:34" ht="14">
      <c r="A86" s="147">
        <f>IF('statement of marks'!A86="","",'statement of marks'!A86)</f>
        <v>80</v>
      </c>
      <c r="B86" s="66" t="str">
        <f>IF('statement of marks'!B86="","",'statement of marks'!B86)</f>
        <v/>
      </c>
      <c r="C86" s="66" t="str">
        <f>IF('statement of marks'!C86="","",'statement of marks'!C86)</f>
        <v/>
      </c>
      <c r="D86" s="97">
        <f>IF('statement of marks'!D86="","",'statement of marks'!D86)</f>
        <v>880</v>
      </c>
      <c r="E86" s="97" t="str">
        <f>IF('statement of marks'!E86="","",'statement of marks'!E86)</f>
        <v/>
      </c>
      <c r="F86" s="66" t="str">
        <f>IF('statement of marks'!F86="","",'statement of marks'!F86)</f>
        <v/>
      </c>
      <c r="G86" s="361" t="str">
        <f>IF('statement of marks'!G86="","",'statement of marks'!G86)</f>
        <v/>
      </c>
      <c r="H86" s="75" t="str">
        <f>IF('statement of marks'!H86="","",'statement of marks'!H86)</f>
        <v/>
      </c>
      <c r="I86" s="75" t="str">
        <f>IF('statement of marks'!I86="","",'statement of marks'!I86)</f>
        <v>A80</v>
      </c>
      <c r="J86" s="75" t="str">
        <f>IF('statement of marks'!J86="","",'statement of marks'!J86)</f>
        <v>B80</v>
      </c>
      <c r="K86" s="75" t="str">
        <f>IF('statement of marks'!K86="","",'statement of marks'!K86)</f>
        <v>C80</v>
      </c>
      <c r="L86" s="367">
        <f>IF('statement of marks'!Z86="","",'statement of marks'!Z86)</f>
        <v>73</v>
      </c>
      <c r="M86" s="66">
        <f t="shared" si="13"/>
        <v>11</v>
      </c>
      <c r="N86" s="367">
        <f>IF('statement of marks'!AX86="","",'statement of marks'!AX86)</f>
        <v>73</v>
      </c>
      <c r="O86" s="66">
        <f t="shared" si="14"/>
        <v>11</v>
      </c>
      <c r="P86" s="388" t="str">
        <f>'statement of marks'!BH86</f>
        <v>s</v>
      </c>
      <c r="Q86" s="367">
        <f>IF('statement of marks'!BV86="","",'statement of marks'!BV86)</f>
        <v>100</v>
      </c>
      <c r="R86" s="66">
        <f t="shared" si="15"/>
        <v>15</v>
      </c>
      <c r="S86" s="367">
        <f>IF('statement of marks'!CS86="","",'statement of marks'!CS86)</f>
        <v>73</v>
      </c>
      <c r="T86" s="66">
        <f t="shared" si="16"/>
        <v>11</v>
      </c>
      <c r="U86" s="367">
        <f>IF('statement of marks'!DP86="","",'statement of marks'!DP86)</f>
        <v>100</v>
      </c>
      <c r="V86" s="66">
        <f t="shared" si="17"/>
        <v>15</v>
      </c>
      <c r="W86" s="367">
        <f>IF('statement of marks'!EL86="","",'statement of marks'!EL86)</f>
        <v>100</v>
      </c>
      <c r="X86" s="66">
        <f t="shared" si="18"/>
        <v>15</v>
      </c>
      <c r="Y86" s="97">
        <f t="shared" si="19"/>
        <v>78</v>
      </c>
      <c r="Z86" s="367">
        <f>IF('statement of marks'!EZ86="","",'statement of marks'!EZ86)</f>
        <v>100</v>
      </c>
      <c r="AA86" s="66">
        <f>IF('statement of marks'!FA86="","",'statement of marks'!FA86)</f>
        <v>100</v>
      </c>
      <c r="AB86" s="367" t="str">
        <f>IF('statement of marks'!FB86="","",'statement of marks'!FB86)</f>
        <v>A</v>
      </c>
      <c r="AC86" s="66">
        <f>IF('statement of marks'!FJ86="","",'statement of marks'!FJ86)</f>
        <v>100</v>
      </c>
      <c r="AD86" s="66">
        <f>IF('statement of marks'!FK86="","",'statement of marks'!FK86)</f>
        <v>100</v>
      </c>
      <c r="AE86" s="66" t="str">
        <f>IF('statement of marks'!FL86="","",'statement of marks'!FL86)</f>
        <v>A</v>
      </c>
      <c r="AF86" s="367">
        <f>IF('statement of marks'!FT86="","",'statement of marks'!FT86)</f>
        <v>100</v>
      </c>
      <c r="AG86" s="367">
        <f>IF('statement of marks'!FU86="","",'statement of marks'!FU86)</f>
        <v>100</v>
      </c>
      <c r="AH86" s="392" t="str">
        <f>IF('statement of marks'!FV86="","",'statement of marks'!FV86)</f>
        <v>A</v>
      </c>
    </row>
    <row r="87" spans="1:34" ht="14">
      <c r="A87" s="147">
        <f>IF('statement of marks'!A87="","",'statement of marks'!A87)</f>
        <v>81</v>
      </c>
      <c r="B87" s="66" t="str">
        <f>IF('statement of marks'!B87="","",'statement of marks'!B87)</f>
        <v/>
      </c>
      <c r="C87" s="66" t="str">
        <f>IF('statement of marks'!C87="","",'statement of marks'!C87)</f>
        <v/>
      </c>
      <c r="D87" s="97">
        <f>IF('statement of marks'!D87="","",'statement of marks'!D87)</f>
        <v>881</v>
      </c>
      <c r="E87" s="97" t="str">
        <f>IF('statement of marks'!E87="","",'statement of marks'!E87)</f>
        <v/>
      </c>
      <c r="F87" s="66" t="str">
        <f>IF('statement of marks'!F87="","",'statement of marks'!F87)</f>
        <v/>
      </c>
      <c r="G87" s="361" t="str">
        <f>IF('statement of marks'!G87="","",'statement of marks'!G87)</f>
        <v/>
      </c>
      <c r="H87" s="75" t="str">
        <f>IF('statement of marks'!H87="","",'statement of marks'!H87)</f>
        <v/>
      </c>
      <c r="I87" s="75" t="str">
        <f>IF('statement of marks'!I87="","",'statement of marks'!I87)</f>
        <v>A81</v>
      </c>
      <c r="J87" s="75" t="str">
        <f>IF('statement of marks'!J87="","",'statement of marks'!J87)</f>
        <v>B81</v>
      </c>
      <c r="K87" s="75" t="str">
        <f>IF('statement of marks'!K87="","",'statement of marks'!K87)</f>
        <v>C81</v>
      </c>
      <c r="L87" s="367">
        <f>IF('statement of marks'!Z87="","",'statement of marks'!Z87)</f>
        <v>100</v>
      </c>
      <c r="M87" s="66">
        <f t="shared" si="13"/>
        <v>15</v>
      </c>
      <c r="N87" s="367">
        <f>IF('statement of marks'!AX87="","",'statement of marks'!AX87)</f>
        <v>100</v>
      </c>
      <c r="O87" s="66">
        <f t="shared" si="14"/>
        <v>15</v>
      </c>
      <c r="P87" s="388" t="str">
        <f>'statement of marks'!BH87</f>
        <v>s</v>
      </c>
      <c r="Q87" s="367">
        <f>IF('statement of marks'!BV87="","",'statement of marks'!BV87)</f>
        <v>100</v>
      </c>
      <c r="R87" s="66">
        <f t="shared" si="15"/>
        <v>15</v>
      </c>
      <c r="S87" s="367">
        <f>IF('statement of marks'!CS87="","",'statement of marks'!CS87)</f>
        <v>100</v>
      </c>
      <c r="T87" s="66">
        <f t="shared" si="16"/>
        <v>15</v>
      </c>
      <c r="U87" s="367">
        <f>IF('statement of marks'!DP87="","",'statement of marks'!DP87)</f>
        <v>100</v>
      </c>
      <c r="V87" s="66">
        <f t="shared" si="17"/>
        <v>15</v>
      </c>
      <c r="W87" s="367">
        <f>IF('statement of marks'!EL87="","",'statement of marks'!EL87)</f>
        <v>100</v>
      </c>
      <c r="X87" s="66">
        <f t="shared" si="18"/>
        <v>15</v>
      </c>
      <c r="Y87" s="97">
        <f t="shared" si="19"/>
        <v>90</v>
      </c>
      <c r="Z87" s="367">
        <f>IF('statement of marks'!EZ87="","",'statement of marks'!EZ87)</f>
        <v>100</v>
      </c>
      <c r="AA87" s="66">
        <f>IF('statement of marks'!FA87="","",'statement of marks'!FA87)</f>
        <v>100</v>
      </c>
      <c r="AB87" s="367" t="str">
        <f>IF('statement of marks'!FB87="","",'statement of marks'!FB87)</f>
        <v>A</v>
      </c>
      <c r="AC87" s="66">
        <f>IF('statement of marks'!FJ87="","",'statement of marks'!FJ87)</f>
        <v>100</v>
      </c>
      <c r="AD87" s="66">
        <f>IF('statement of marks'!FK87="","",'statement of marks'!FK87)</f>
        <v>100</v>
      </c>
      <c r="AE87" s="66" t="str">
        <f>IF('statement of marks'!FL87="","",'statement of marks'!FL87)</f>
        <v>A</v>
      </c>
      <c r="AF87" s="367">
        <f>IF('statement of marks'!FT87="","",'statement of marks'!FT87)</f>
        <v>100</v>
      </c>
      <c r="AG87" s="367">
        <f>IF('statement of marks'!FU87="","",'statement of marks'!FU87)</f>
        <v>100</v>
      </c>
      <c r="AH87" s="392" t="str">
        <f>IF('statement of marks'!FV87="","",'statement of marks'!FV87)</f>
        <v>A</v>
      </c>
    </row>
    <row r="88" spans="1:34" ht="14">
      <c r="A88" s="147">
        <f>IF('statement of marks'!A88="","",'statement of marks'!A88)</f>
        <v>82</v>
      </c>
      <c r="B88" s="66" t="str">
        <f>IF('statement of marks'!B88="","",'statement of marks'!B88)</f>
        <v/>
      </c>
      <c r="C88" s="66" t="str">
        <f>IF('statement of marks'!C88="","",'statement of marks'!C88)</f>
        <v/>
      </c>
      <c r="D88" s="97">
        <f>IF('statement of marks'!D88="","",'statement of marks'!D88)</f>
        <v>882</v>
      </c>
      <c r="E88" s="97" t="str">
        <f>IF('statement of marks'!E88="","",'statement of marks'!E88)</f>
        <v/>
      </c>
      <c r="F88" s="66" t="str">
        <f>IF('statement of marks'!F88="","",'statement of marks'!F88)</f>
        <v/>
      </c>
      <c r="G88" s="361" t="str">
        <f>IF('statement of marks'!G88="","",'statement of marks'!G88)</f>
        <v/>
      </c>
      <c r="H88" s="75" t="str">
        <f>IF('statement of marks'!H88="","",'statement of marks'!H88)</f>
        <v/>
      </c>
      <c r="I88" s="75" t="str">
        <f>IF('statement of marks'!I88="","",'statement of marks'!I88)</f>
        <v>A82</v>
      </c>
      <c r="J88" s="75" t="str">
        <f>IF('statement of marks'!J88="","",'statement of marks'!J88)</f>
        <v>B82</v>
      </c>
      <c r="K88" s="75" t="str">
        <f>IF('statement of marks'!K88="","",'statement of marks'!K88)</f>
        <v>C82</v>
      </c>
      <c r="L88" s="367">
        <f>IF('statement of marks'!Z88="","",'statement of marks'!Z88)</f>
        <v>97</v>
      </c>
      <c r="M88" s="66">
        <f t="shared" si="13"/>
        <v>15</v>
      </c>
      <c r="N88" s="367">
        <f>IF('statement of marks'!AX88="","",'statement of marks'!AX88)</f>
        <v>97</v>
      </c>
      <c r="O88" s="66">
        <f t="shared" si="14"/>
        <v>15</v>
      </c>
      <c r="P88" s="388" t="str">
        <f>'statement of marks'!BH88</f>
        <v>s</v>
      </c>
      <c r="Q88" s="367">
        <f>IF('statement of marks'!BV88="","",'statement of marks'!BV88)</f>
        <v>100</v>
      </c>
      <c r="R88" s="66">
        <f t="shared" si="15"/>
        <v>15</v>
      </c>
      <c r="S88" s="367">
        <f>IF('statement of marks'!CS88="","",'statement of marks'!CS88)</f>
        <v>97</v>
      </c>
      <c r="T88" s="66">
        <f t="shared" si="16"/>
        <v>15</v>
      </c>
      <c r="U88" s="367">
        <f>IF('statement of marks'!DP88="","",'statement of marks'!DP88)</f>
        <v>100</v>
      </c>
      <c r="V88" s="66">
        <f t="shared" si="17"/>
        <v>15</v>
      </c>
      <c r="W88" s="367">
        <f>IF('statement of marks'!EL88="","",'statement of marks'!EL88)</f>
        <v>100</v>
      </c>
      <c r="X88" s="66">
        <f t="shared" si="18"/>
        <v>15</v>
      </c>
      <c r="Y88" s="97">
        <f t="shared" si="19"/>
        <v>90</v>
      </c>
      <c r="Z88" s="367">
        <f>IF('statement of marks'!EZ88="","",'statement of marks'!EZ88)</f>
        <v>100</v>
      </c>
      <c r="AA88" s="66">
        <f>IF('statement of marks'!FA88="","",'statement of marks'!FA88)</f>
        <v>100</v>
      </c>
      <c r="AB88" s="367" t="str">
        <f>IF('statement of marks'!FB88="","",'statement of marks'!FB88)</f>
        <v>A</v>
      </c>
      <c r="AC88" s="66">
        <f>IF('statement of marks'!FJ88="","",'statement of marks'!FJ88)</f>
        <v>100</v>
      </c>
      <c r="AD88" s="66">
        <f>IF('statement of marks'!FK88="","",'statement of marks'!FK88)</f>
        <v>100</v>
      </c>
      <c r="AE88" s="66" t="str">
        <f>IF('statement of marks'!FL88="","",'statement of marks'!FL88)</f>
        <v>A</v>
      </c>
      <c r="AF88" s="367">
        <f>IF('statement of marks'!FT88="","",'statement of marks'!FT88)</f>
        <v>100</v>
      </c>
      <c r="AG88" s="367">
        <f>IF('statement of marks'!FU88="","",'statement of marks'!FU88)</f>
        <v>100</v>
      </c>
      <c r="AH88" s="392" t="str">
        <f>IF('statement of marks'!FV88="","",'statement of marks'!FV88)</f>
        <v>A</v>
      </c>
    </row>
    <row r="89" spans="1:34" ht="14">
      <c r="A89" s="147">
        <f>IF('statement of marks'!A89="","",'statement of marks'!A89)</f>
        <v>83</v>
      </c>
      <c r="B89" s="66" t="str">
        <f>IF('statement of marks'!B89="","",'statement of marks'!B89)</f>
        <v/>
      </c>
      <c r="C89" s="66" t="str">
        <f>IF('statement of marks'!C89="","",'statement of marks'!C89)</f>
        <v/>
      </c>
      <c r="D89" s="97">
        <f>IF('statement of marks'!D89="","",'statement of marks'!D89)</f>
        <v>883</v>
      </c>
      <c r="E89" s="97" t="str">
        <f>IF('statement of marks'!E89="","",'statement of marks'!E89)</f>
        <v/>
      </c>
      <c r="F89" s="66" t="str">
        <f>IF('statement of marks'!F89="","",'statement of marks'!F89)</f>
        <v/>
      </c>
      <c r="G89" s="361" t="str">
        <f>IF('statement of marks'!G89="","",'statement of marks'!G89)</f>
        <v/>
      </c>
      <c r="H89" s="75" t="str">
        <f>IF('statement of marks'!H89="","",'statement of marks'!H89)</f>
        <v/>
      </c>
      <c r="I89" s="75" t="str">
        <f>IF('statement of marks'!I89="","",'statement of marks'!I89)</f>
        <v>A83</v>
      </c>
      <c r="J89" s="75" t="str">
        <f>IF('statement of marks'!J89="","",'statement of marks'!J89)</f>
        <v>B83</v>
      </c>
      <c r="K89" s="75" t="str">
        <f>IF('statement of marks'!K89="","",'statement of marks'!K89)</f>
        <v>C83</v>
      </c>
      <c r="L89" s="367">
        <f>IF('statement of marks'!Z89="","",'statement of marks'!Z89)</f>
        <v>94</v>
      </c>
      <c r="M89" s="66">
        <f t="shared" si="13"/>
        <v>15</v>
      </c>
      <c r="N89" s="367">
        <f>IF('statement of marks'!AX89="","",'statement of marks'!AX89)</f>
        <v>94</v>
      </c>
      <c r="O89" s="66">
        <f t="shared" si="14"/>
        <v>15</v>
      </c>
      <c r="P89" s="388" t="str">
        <f>'statement of marks'!BH89</f>
        <v>s</v>
      </c>
      <c r="Q89" s="367">
        <f>IF('statement of marks'!BV89="","",'statement of marks'!BV89)</f>
        <v>100</v>
      </c>
      <c r="R89" s="66">
        <f t="shared" si="15"/>
        <v>15</v>
      </c>
      <c r="S89" s="367">
        <f>IF('statement of marks'!CS89="","",'statement of marks'!CS89)</f>
        <v>94</v>
      </c>
      <c r="T89" s="66">
        <f t="shared" si="16"/>
        <v>15</v>
      </c>
      <c r="U89" s="367">
        <f>IF('statement of marks'!DP89="","",'statement of marks'!DP89)</f>
        <v>100</v>
      </c>
      <c r="V89" s="66">
        <f t="shared" si="17"/>
        <v>15</v>
      </c>
      <c r="W89" s="367">
        <f>IF('statement of marks'!EL89="","",'statement of marks'!EL89)</f>
        <v>100</v>
      </c>
      <c r="X89" s="66">
        <f t="shared" si="18"/>
        <v>15</v>
      </c>
      <c r="Y89" s="97">
        <f t="shared" si="19"/>
        <v>90</v>
      </c>
      <c r="Z89" s="367">
        <f>IF('statement of marks'!EZ89="","",'statement of marks'!EZ89)</f>
        <v>100</v>
      </c>
      <c r="AA89" s="66">
        <f>IF('statement of marks'!FA89="","",'statement of marks'!FA89)</f>
        <v>100</v>
      </c>
      <c r="AB89" s="367" t="str">
        <f>IF('statement of marks'!FB89="","",'statement of marks'!FB89)</f>
        <v>A</v>
      </c>
      <c r="AC89" s="66">
        <f>IF('statement of marks'!FJ89="","",'statement of marks'!FJ89)</f>
        <v>100</v>
      </c>
      <c r="AD89" s="66">
        <f>IF('statement of marks'!FK89="","",'statement of marks'!FK89)</f>
        <v>100</v>
      </c>
      <c r="AE89" s="66" t="str">
        <f>IF('statement of marks'!FL89="","",'statement of marks'!FL89)</f>
        <v>A</v>
      </c>
      <c r="AF89" s="367">
        <f>IF('statement of marks'!FT89="","",'statement of marks'!FT89)</f>
        <v>100</v>
      </c>
      <c r="AG89" s="367">
        <f>IF('statement of marks'!FU89="","",'statement of marks'!FU89)</f>
        <v>100</v>
      </c>
      <c r="AH89" s="392" t="str">
        <f>IF('statement of marks'!FV89="","",'statement of marks'!FV89)</f>
        <v>A</v>
      </c>
    </row>
    <row r="90" spans="1:34" ht="14">
      <c r="A90" s="147">
        <f>IF('statement of marks'!A90="","",'statement of marks'!A90)</f>
        <v>84</v>
      </c>
      <c r="B90" s="66" t="str">
        <f>IF('statement of marks'!B90="","",'statement of marks'!B90)</f>
        <v/>
      </c>
      <c r="C90" s="66" t="str">
        <f>IF('statement of marks'!C90="","",'statement of marks'!C90)</f>
        <v/>
      </c>
      <c r="D90" s="97">
        <f>IF('statement of marks'!D90="","",'statement of marks'!D90)</f>
        <v>884</v>
      </c>
      <c r="E90" s="97" t="str">
        <f>IF('statement of marks'!E90="","",'statement of marks'!E90)</f>
        <v/>
      </c>
      <c r="F90" s="66" t="str">
        <f>IF('statement of marks'!F90="","",'statement of marks'!F90)</f>
        <v/>
      </c>
      <c r="G90" s="361" t="str">
        <f>IF('statement of marks'!G90="","",'statement of marks'!G90)</f>
        <v/>
      </c>
      <c r="H90" s="75" t="str">
        <f>IF('statement of marks'!H90="","",'statement of marks'!H90)</f>
        <v/>
      </c>
      <c r="I90" s="75" t="str">
        <f>IF('statement of marks'!I90="","",'statement of marks'!I90)</f>
        <v>A84</v>
      </c>
      <c r="J90" s="75" t="str">
        <f>IF('statement of marks'!J90="","",'statement of marks'!J90)</f>
        <v>B84</v>
      </c>
      <c r="K90" s="75" t="str">
        <f>IF('statement of marks'!K90="","",'statement of marks'!K90)</f>
        <v>C84</v>
      </c>
      <c r="L90" s="367">
        <f>IF('statement of marks'!Z90="","",'statement of marks'!Z90)</f>
        <v>91</v>
      </c>
      <c r="M90" s="66">
        <f t="shared" si="13"/>
        <v>14</v>
      </c>
      <c r="N90" s="367">
        <f>IF('statement of marks'!AX90="","",'statement of marks'!AX90)</f>
        <v>91</v>
      </c>
      <c r="O90" s="66">
        <f t="shared" si="14"/>
        <v>14</v>
      </c>
      <c r="P90" s="388" t="str">
        <f>'statement of marks'!BH90</f>
        <v>s</v>
      </c>
      <c r="Q90" s="367">
        <f>IF('statement of marks'!BV90="","",'statement of marks'!BV90)</f>
        <v>100</v>
      </c>
      <c r="R90" s="66">
        <f t="shared" si="15"/>
        <v>15</v>
      </c>
      <c r="S90" s="367">
        <f>IF('statement of marks'!CS90="","",'statement of marks'!CS90)</f>
        <v>91</v>
      </c>
      <c r="T90" s="66">
        <f t="shared" si="16"/>
        <v>14</v>
      </c>
      <c r="U90" s="367">
        <f>IF('statement of marks'!DP90="","",'statement of marks'!DP90)</f>
        <v>100</v>
      </c>
      <c r="V90" s="66">
        <f t="shared" si="17"/>
        <v>15</v>
      </c>
      <c r="W90" s="367">
        <f>IF('statement of marks'!EL90="","",'statement of marks'!EL90)</f>
        <v>100</v>
      </c>
      <c r="X90" s="66">
        <f t="shared" si="18"/>
        <v>15</v>
      </c>
      <c r="Y90" s="97">
        <f t="shared" si="19"/>
        <v>87</v>
      </c>
      <c r="Z90" s="367">
        <f>IF('statement of marks'!EZ90="","",'statement of marks'!EZ90)</f>
        <v>100</v>
      </c>
      <c r="AA90" s="66">
        <f>IF('statement of marks'!FA90="","",'statement of marks'!FA90)</f>
        <v>100</v>
      </c>
      <c r="AB90" s="367" t="str">
        <f>IF('statement of marks'!FB90="","",'statement of marks'!FB90)</f>
        <v>A</v>
      </c>
      <c r="AC90" s="66">
        <f>IF('statement of marks'!FJ90="","",'statement of marks'!FJ90)</f>
        <v>100</v>
      </c>
      <c r="AD90" s="66">
        <f>IF('statement of marks'!FK90="","",'statement of marks'!FK90)</f>
        <v>100</v>
      </c>
      <c r="AE90" s="66" t="str">
        <f>IF('statement of marks'!FL90="","",'statement of marks'!FL90)</f>
        <v>A</v>
      </c>
      <c r="AF90" s="367">
        <f>IF('statement of marks'!FT90="","",'statement of marks'!FT90)</f>
        <v>100</v>
      </c>
      <c r="AG90" s="367">
        <f>IF('statement of marks'!FU90="","",'statement of marks'!FU90)</f>
        <v>100</v>
      </c>
      <c r="AH90" s="392" t="str">
        <f>IF('statement of marks'!FV90="","",'statement of marks'!FV90)</f>
        <v>A</v>
      </c>
    </row>
    <row r="91" spans="1:34" ht="14">
      <c r="A91" s="147">
        <f>IF('statement of marks'!A91="","",'statement of marks'!A91)</f>
        <v>85</v>
      </c>
      <c r="B91" s="66" t="str">
        <f>IF('statement of marks'!B91="","",'statement of marks'!B91)</f>
        <v/>
      </c>
      <c r="C91" s="66" t="str">
        <f>IF('statement of marks'!C91="","",'statement of marks'!C91)</f>
        <v/>
      </c>
      <c r="D91" s="97">
        <f>IF('statement of marks'!D91="","",'statement of marks'!D91)</f>
        <v>885</v>
      </c>
      <c r="E91" s="97" t="str">
        <f>IF('statement of marks'!E91="","",'statement of marks'!E91)</f>
        <v/>
      </c>
      <c r="F91" s="66" t="str">
        <f>IF('statement of marks'!F91="","",'statement of marks'!F91)</f>
        <v/>
      </c>
      <c r="G91" s="361" t="str">
        <f>IF('statement of marks'!G91="","",'statement of marks'!G91)</f>
        <v/>
      </c>
      <c r="H91" s="75" t="str">
        <f>IF('statement of marks'!H91="","",'statement of marks'!H91)</f>
        <v/>
      </c>
      <c r="I91" s="75" t="str">
        <f>IF('statement of marks'!I91="","",'statement of marks'!I91)</f>
        <v>A85</v>
      </c>
      <c r="J91" s="75" t="str">
        <f>IF('statement of marks'!J91="","",'statement of marks'!J91)</f>
        <v>B85</v>
      </c>
      <c r="K91" s="75" t="str">
        <f>IF('statement of marks'!K91="","",'statement of marks'!K91)</f>
        <v>C85</v>
      </c>
      <c r="L91" s="367">
        <f>IF('statement of marks'!Z91="","",'statement of marks'!Z91)</f>
        <v>88</v>
      </c>
      <c r="M91" s="66">
        <f t="shared" si="13"/>
        <v>14</v>
      </c>
      <c r="N91" s="367">
        <f>IF('statement of marks'!AX91="","",'statement of marks'!AX91)</f>
        <v>88</v>
      </c>
      <c r="O91" s="66">
        <f t="shared" si="14"/>
        <v>14</v>
      </c>
      <c r="P91" s="388" t="str">
        <f>'statement of marks'!BH91</f>
        <v>s</v>
      </c>
      <c r="Q91" s="367">
        <f>IF('statement of marks'!BV91="","",'statement of marks'!BV91)</f>
        <v>100</v>
      </c>
      <c r="R91" s="66">
        <f t="shared" si="15"/>
        <v>15</v>
      </c>
      <c r="S91" s="367">
        <f>IF('statement of marks'!CS91="","",'statement of marks'!CS91)</f>
        <v>88</v>
      </c>
      <c r="T91" s="66">
        <f t="shared" si="16"/>
        <v>14</v>
      </c>
      <c r="U91" s="367">
        <f>IF('statement of marks'!DP91="","",'statement of marks'!DP91)</f>
        <v>100</v>
      </c>
      <c r="V91" s="66">
        <f t="shared" si="17"/>
        <v>15</v>
      </c>
      <c r="W91" s="367">
        <f>IF('statement of marks'!EL91="","",'statement of marks'!EL91)</f>
        <v>100</v>
      </c>
      <c r="X91" s="66">
        <f t="shared" si="18"/>
        <v>15</v>
      </c>
      <c r="Y91" s="97">
        <f t="shared" si="19"/>
        <v>87</v>
      </c>
      <c r="Z91" s="367">
        <f>IF('statement of marks'!EZ91="","",'statement of marks'!EZ91)</f>
        <v>100</v>
      </c>
      <c r="AA91" s="66">
        <f>IF('statement of marks'!FA91="","",'statement of marks'!FA91)</f>
        <v>100</v>
      </c>
      <c r="AB91" s="367" t="str">
        <f>IF('statement of marks'!FB91="","",'statement of marks'!FB91)</f>
        <v>A</v>
      </c>
      <c r="AC91" s="66">
        <f>IF('statement of marks'!FJ91="","",'statement of marks'!FJ91)</f>
        <v>100</v>
      </c>
      <c r="AD91" s="66">
        <f>IF('statement of marks'!FK91="","",'statement of marks'!FK91)</f>
        <v>100</v>
      </c>
      <c r="AE91" s="66" t="str">
        <f>IF('statement of marks'!FL91="","",'statement of marks'!FL91)</f>
        <v>A</v>
      </c>
      <c r="AF91" s="367">
        <f>IF('statement of marks'!FT91="","",'statement of marks'!FT91)</f>
        <v>100</v>
      </c>
      <c r="AG91" s="367">
        <f>IF('statement of marks'!FU91="","",'statement of marks'!FU91)</f>
        <v>100</v>
      </c>
      <c r="AH91" s="392" t="str">
        <f>IF('statement of marks'!FV91="","",'statement of marks'!FV91)</f>
        <v>A</v>
      </c>
    </row>
    <row r="92" spans="1:34" ht="14">
      <c r="A92" s="147">
        <f>IF('statement of marks'!A92="","",'statement of marks'!A92)</f>
        <v>86</v>
      </c>
      <c r="B92" s="66" t="str">
        <f>IF('statement of marks'!B92="","",'statement of marks'!B92)</f>
        <v/>
      </c>
      <c r="C92" s="66" t="str">
        <f>IF('statement of marks'!C92="","",'statement of marks'!C92)</f>
        <v/>
      </c>
      <c r="D92" s="97">
        <f>IF('statement of marks'!D92="","",'statement of marks'!D92)</f>
        <v>886</v>
      </c>
      <c r="E92" s="97" t="str">
        <f>IF('statement of marks'!E92="","",'statement of marks'!E92)</f>
        <v/>
      </c>
      <c r="F92" s="66" t="str">
        <f>IF('statement of marks'!F92="","",'statement of marks'!F92)</f>
        <v/>
      </c>
      <c r="G92" s="361" t="str">
        <f>IF('statement of marks'!G92="","",'statement of marks'!G92)</f>
        <v/>
      </c>
      <c r="H92" s="75" t="str">
        <f>IF('statement of marks'!H92="","",'statement of marks'!H92)</f>
        <v/>
      </c>
      <c r="I92" s="75" t="str">
        <f>IF('statement of marks'!I92="","",'statement of marks'!I92)</f>
        <v>A86</v>
      </c>
      <c r="J92" s="75" t="str">
        <f>IF('statement of marks'!J92="","",'statement of marks'!J92)</f>
        <v>B86</v>
      </c>
      <c r="K92" s="75" t="str">
        <f>IF('statement of marks'!K92="","",'statement of marks'!K92)</f>
        <v>C86</v>
      </c>
      <c r="L92" s="367">
        <f>IF('statement of marks'!Z92="","",'statement of marks'!Z92)</f>
        <v>85</v>
      </c>
      <c r="M92" s="66">
        <f t="shared" si="13"/>
        <v>13</v>
      </c>
      <c r="N92" s="367">
        <f>IF('statement of marks'!AX92="","",'statement of marks'!AX92)</f>
        <v>85</v>
      </c>
      <c r="O92" s="66">
        <f t="shared" si="14"/>
        <v>13</v>
      </c>
      <c r="P92" s="388" t="str">
        <f>'statement of marks'!BH92</f>
        <v>s</v>
      </c>
      <c r="Q92" s="367">
        <f>IF('statement of marks'!BV92="","",'statement of marks'!BV92)</f>
        <v>100</v>
      </c>
      <c r="R92" s="66">
        <f t="shared" si="15"/>
        <v>15</v>
      </c>
      <c r="S92" s="367">
        <f>IF('statement of marks'!CS92="","",'statement of marks'!CS92)</f>
        <v>85</v>
      </c>
      <c r="T92" s="66">
        <f t="shared" si="16"/>
        <v>13</v>
      </c>
      <c r="U92" s="367">
        <f>IF('statement of marks'!DP92="","",'statement of marks'!DP92)</f>
        <v>100</v>
      </c>
      <c r="V92" s="66">
        <f t="shared" si="17"/>
        <v>15</v>
      </c>
      <c r="W92" s="367">
        <f>IF('statement of marks'!EL92="","",'statement of marks'!EL92)</f>
        <v>100</v>
      </c>
      <c r="X92" s="66">
        <f t="shared" si="18"/>
        <v>15</v>
      </c>
      <c r="Y92" s="97">
        <f t="shared" si="19"/>
        <v>84</v>
      </c>
      <c r="Z92" s="367">
        <f>IF('statement of marks'!EZ92="","",'statement of marks'!EZ92)</f>
        <v>100</v>
      </c>
      <c r="AA92" s="66">
        <f>IF('statement of marks'!FA92="","",'statement of marks'!FA92)</f>
        <v>100</v>
      </c>
      <c r="AB92" s="367" t="str">
        <f>IF('statement of marks'!FB92="","",'statement of marks'!FB92)</f>
        <v>A</v>
      </c>
      <c r="AC92" s="66">
        <f>IF('statement of marks'!FJ92="","",'statement of marks'!FJ92)</f>
        <v>100</v>
      </c>
      <c r="AD92" s="66">
        <f>IF('statement of marks'!FK92="","",'statement of marks'!FK92)</f>
        <v>100</v>
      </c>
      <c r="AE92" s="66" t="str">
        <f>IF('statement of marks'!FL92="","",'statement of marks'!FL92)</f>
        <v>A</v>
      </c>
      <c r="AF92" s="367">
        <f>IF('statement of marks'!FT92="","",'statement of marks'!FT92)</f>
        <v>100</v>
      </c>
      <c r="AG92" s="367">
        <f>IF('statement of marks'!FU92="","",'statement of marks'!FU92)</f>
        <v>100</v>
      </c>
      <c r="AH92" s="392" t="str">
        <f>IF('statement of marks'!FV92="","",'statement of marks'!FV92)</f>
        <v>A</v>
      </c>
    </row>
    <row r="93" spans="1:34" ht="14">
      <c r="A93" s="147">
        <f>IF('statement of marks'!A93="","",'statement of marks'!A93)</f>
        <v>87</v>
      </c>
      <c r="B93" s="66" t="str">
        <f>IF('statement of marks'!B93="","",'statement of marks'!B93)</f>
        <v/>
      </c>
      <c r="C93" s="66" t="str">
        <f>IF('statement of marks'!C93="","",'statement of marks'!C93)</f>
        <v/>
      </c>
      <c r="D93" s="97">
        <f>IF('statement of marks'!D93="","",'statement of marks'!D93)</f>
        <v>887</v>
      </c>
      <c r="E93" s="97" t="str">
        <f>IF('statement of marks'!E93="","",'statement of marks'!E93)</f>
        <v/>
      </c>
      <c r="F93" s="66" t="str">
        <f>IF('statement of marks'!F93="","",'statement of marks'!F93)</f>
        <v/>
      </c>
      <c r="G93" s="361" t="str">
        <f>IF('statement of marks'!G93="","",'statement of marks'!G93)</f>
        <v/>
      </c>
      <c r="H93" s="75" t="str">
        <f>IF('statement of marks'!H93="","",'statement of marks'!H93)</f>
        <v/>
      </c>
      <c r="I93" s="75" t="str">
        <f>IF('statement of marks'!I93="","",'statement of marks'!I93)</f>
        <v>A87</v>
      </c>
      <c r="J93" s="75" t="str">
        <f>IF('statement of marks'!J93="","",'statement of marks'!J93)</f>
        <v>B87</v>
      </c>
      <c r="K93" s="75" t="str">
        <f>IF('statement of marks'!K93="","",'statement of marks'!K93)</f>
        <v>C87</v>
      </c>
      <c r="L93" s="367">
        <f>IF('statement of marks'!Z93="","",'statement of marks'!Z93)</f>
        <v>82</v>
      </c>
      <c r="M93" s="66">
        <f t="shared" si="13"/>
        <v>13</v>
      </c>
      <c r="N93" s="367">
        <f>IF('statement of marks'!AX93="","",'statement of marks'!AX93)</f>
        <v>82</v>
      </c>
      <c r="O93" s="66">
        <f t="shared" si="14"/>
        <v>13</v>
      </c>
      <c r="P93" s="388" t="str">
        <f>'statement of marks'!BH93</f>
        <v>s</v>
      </c>
      <c r="Q93" s="367">
        <f>IF('statement of marks'!BV93="","",'statement of marks'!BV93)</f>
        <v>100</v>
      </c>
      <c r="R93" s="66">
        <f t="shared" si="15"/>
        <v>15</v>
      </c>
      <c r="S93" s="367">
        <f>IF('statement of marks'!CS93="","",'statement of marks'!CS93)</f>
        <v>82</v>
      </c>
      <c r="T93" s="66">
        <f t="shared" si="16"/>
        <v>13</v>
      </c>
      <c r="U93" s="367">
        <f>IF('statement of marks'!DP93="","",'statement of marks'!DP93)</f>
        <v>100</v>
      </c>
      <c r="V93" s="66">
        <f t="shared" si="17"/>
        <v>15</v>
      </c>
      <c r="W93" s="367">
        <f>IF('statement of marks'!EL93="","",'statement of marks'!EL93)</f>
        <v>100</v>
      </c>
      <c r="X93" s="66">
        <f t="shared" si="18"/>
        <v>15</v>
      </c>
      <c r="Y93" s="97">
        <f t="shared" si="19"/>
        <v>84</v>
      </c>
      <c r="Z93" s="367">
        <f>IF('statement of marks'!EZ93="","",'statement of marks'!EZ93)</f>
        <v>100</v>
      </c>
      <c r="AA93" s="66">
        <f>IF('statement of marks'!FA93="","",'statement of marks'!FA93)</f>
        <v>100</v>
      </c>
      <c r="AB93" s="367" t="str">
        <f>IF('statement of marks'!FB93="","",'statement of marks'!FB93)</f>
        <v>A</v>
      </c>
      <c r="AC93" s="66">
        <f>IF('statement of marks'!FJ93="","",'statement of marks'!FJ93)</f>
        <v>100</v>
      </c>
      <c r="AD93" s="66">
        <f>IF('statement of marks'!FK93="","",'statement of marks'!FK93)</f>
        <v>100</v>
      </c>
      <c r="AE93" s="66" t="str">
        <f>IF('statement of marks'!FL93="","",'statement of marks'!FL93)</f>
        <v>A</v>
      </c>
      <c r="AF93" s="367">
        <f>IF('statement of marks'!FT93="","",'statement of marks'!FT93)</f>
        <v>100</v>
      </c>
      <c r="AG93" s="367">
        <f>IF('statement of marks'!FU93="","",'statement of marks'!FU93)</f>
        <v>100</v>
      </c>
      <c r="AH93" s="392" t="str">
        <f>IF('statement of marks'!FV93="","",'statement of marks'!FV93)</f>
        <v>A</v>
      </c>
    </row>
    <row r="94" spans="1:34" ht="14">
      <c r="A94" s="147">
        <f>IF('statement of marks'!A94="","",'statement of marks'!A94)</f>
        <v>88</v>
      </c>
      <c r="B94" s="66" t="str">
        <f>IF('statement of marks'!B94="","",'statement of marks'!B94)</f>
        <v/>
      </c>
      <c r="C94" s="66" t="str">
        <f>IF('statement of marks'!C94="","",'statement of marks'!C94)</f>
        <v/>
      </c>
      <c r="D94" s="97">
        <f>IF('statement of marks'!D94="","",'statement of marks'!D94)</f>
        <v>888</v>
      </c>
      <c r="E94" s="97" t="str">
        <f>IF('statement of marks'!E94="","",'statement of marks'!E94)</f>
        <v/>
      </c>
      <c r="F94" s="66" t="str">
        <f>IF('statement of marks'!F94="","",'statement of marks'!F94)</f>
        <v/>
      </c>
      <c r="G94" s="361" t="str">
        <f>IF('statement of marks'!G94="","",'statement of marks'!G94)</f>
        <v/>
      </c>
      <c r="H94" s="75" t="str">
        <f>IF('statement of marks'!H94="","",'statement of marks'!H94)</f>
        <v/>
      </c>
      <c r="I94" s="75" t="str">
        <f>IF('statement of marks'!I94="","",'statement of marks'!I94)</f>
        <v>A88</v>
      </c>
      <c r="J94" s="75" t="str">
        <f>IF('statement of marks'!J94="","",'statement of marks'!J94)</f>
        <v>B88</v>
      </c>
      <c r="K94" s="75" t="str">
        <f>IF('statement of marks'!K94="","",'statement of marks'!K94)</f>
        <v>C88</v>
      </c>
      <c r="L94" s="367">
        <f>IF('statement of marks'!Z94="","",'statement of marks'!Z94)</f>
        <v>79</v>
      </c>
      <c r="M94" s="66">
        <f t="shared" si="13"/>
        <v>12</v>
      </c>
      <c r="N94" s="367">
        <f>IF('statement of marks'!AX94="","",'statement of marks'!AX94)</f>
        <v>79</v>
      </c>
      <c r="O94" s="66">
        <f t="shared" si="14"/>
        <v>12</v>
      </c>
      <c r="P94" s="388" t="str">
        <f>'statement of marks'!BH94</f>
        <v>s</v>
      </c>
      <c r="Q94" s="367">
        <f>IF('statement of marks'!BV94="","",'statement of marks'!BV94)</f>
        <v>100</v>
      </c>
      <c r="R94" s="66">
        <f t="shared" si="15"/>
        <v>15</v>
      </c>
      <c r="S94" s="367">
        <f>IF('statement of marks'!CS94="","",'statement of marks'!CS94)</f>
        <v>79</v>
      </c>
      <c r="T94" s="66">
        <f t="shared" si="16"/>
        <v>12</v>
      </c>
      <c r="U94" s="367">
        <f>IF('statement of marks'!DP94="","",'statement of marks'!DP94)</f>
        <v>100</v>
      </c>
      <c r="V94" s="66">
        <f t="shared" si="17"/>
        <v>15</v>
      </c>
      <c r="W94" s="367">
        <f>IF('statement of marks'!EL94="","",'statement of marks'!EL94)</f>
        <v>100</v>
      </c>
      <c r="X94" s="66">
        <f t="shared" si="18"/>
        <v>15</v>
      </c>
      <c r="Y94" s="97">
        <f t="shared" si="19"/>
        <v>81</v>
      </c>
      <c r="Z94" s="367">
        <f>IF('statement of marks'!EZ94="","",'statement of marks'!EZ94)</f>
        <v>100</v>
      </c>
      <c r="AA94" s="66">
        <f>IF('statement of marks'!FA94="","",'statement of marks'!FA94)</f>
        <v>100</v>
      </c>
      <c r="AB94" s="367" t="str">
        <f>IF('statement of marks'!FB94="","",'statement of marks'!FB94)</f>
        <v>A</v>
      </c>
      <c r="AC94" s="66">
        <f>IF('statement of marks'!FJ94="","",'statement of marks'!FJ94)</f>
        <v>100</v>
      </c>
      <c r="AD94" s="66">
        <f>IF('statement of marks'!FK94="","",'statement of marks'!FK94)</f>
        <v>100</v>
      </c>
      <c r="AE94" s="66" t="str">
        <f>IF('statement of marks'!FL94="","",'statement of marks'!FL94)</f>
        <v>A</v>
      </c>
      <c r="AF94" s="367">
        <f>IF('statement of marks'!FT94="","",'statement of marks'!FT94)</f>
        <v>100</v>
      </c>
      <c r="AG94" s="367">
        <f>IF('statement of marks'!FU94="","",'statement of marks'!FU94)</f>
        <v>100</v>
      </c>
      <c r="AH94" s="392" t="str">
        <f>IF('statement of marks'!FV94="","",'statement of marks'!FV94)</f>
        <v>A</v>
      </c>
    </row>
    <row r="95" spans="1:34" ht="14">
      <c r="A95" s="147">
        <f>IF('statement of marks'!A95="","",'statement of marks'!A95)</f>
        <v>89</v>
      </c>
      <c r="B95" s="66" t="str">
        <f>IF('statement of marks'!B95="","",'statement of marks'!B95)</f>
        <v/>
      </c>
      <c r="C95" s="66" t="str">
        <f>IF('statement of marks'!C95="","",'statement of marks'!C95)</f>
        <v/>
      </c>
      <c r="D95" s="97">
        <f>IF('statement of marks'!D95="","",'statement of marks'!D95)</f>
        <v>889</v>
      </c>
      <c r="E95" s="97" t="str">
        <f>IF('statement of marks'!E95="","",'statement of marks'!E95)</f>
        <v/>
      </c>
      <c r="F95" s="66" t="str">
        <f>IF('statement of marks'!F95="","",'statement of marks'!F95)</f>
        <v/>
      </c>
      <c r="G95" s="361" t="str">
        <f>IF('statement of marks'!G95="","",'statement of marks'!G95)</f>
        <v/>
      </c>
      <c r="H95" s="75" t="str">
        <f>IF('statement of marks'!H95="","",'statement of marks'!H95)</f>
        <v/>
      </c>
      <c r="I95" s="75" t="str">
        <f>IF('statement of marks'!I95="","",'statement of marks'!I95)</f>
        <v>A89</v>
      </c>
      <c r="J95" s="75" t="str">
        <f>IF('statement of marks'!J95="","",'statement of marks'!J95)</f>
        <v>B89</v>
      </c>
      <c r="K95" s="75" t="str">
        <f>IF('statement of marks'!K95="","",'statement of marks'!K95)</f>
        <v>C89</v>
      </c>
      <c r="L95" s="367">
        <f>IF('statement of marks'!Z95="","",'statement of marks'!Z95)</f>
        <v>76</v>
      </c>
      <c r="M95" s="66">
        <f t="shared" si="13"/>
        <v>12</v>
      </c>
      <c r="N95" s="367">
        <f>IF('statement of marks'!AX95="","",'statement of marks'!AX95)</f>
        <v>76</v>
      </c>
      <c r="O95" s="66">
        <f t="shared" si="14"/>
        <v>12</v>
      </c>
      <c r="P95" s="388" t="str">
        <f>'statement of marks'!BH95</f>
        <v>s</v>
      </c>
      <c r="Q95" s="367">
        <f>IF('statement of marks'!BV95="","",'statement of marks'!BV95)</f>
        <v>100</v>
      </c>
      <c r="R95" s="66">
        <f t="shared" si="15"/>
        <v>15</v>
      </c>
      <c r="S95" s="367">
        <f>IF('statement of marks'!CS95="","",'statement of marks'!CS95)</f>
        <v>76</v>
      </c>
      <c r="T95" s="66">
        <f t="shared" si="16"/>
        <v>12</v>
      </c>
      <c r="U95" s="367">
        <f>IF('statement of marks'!DP95="","",'statement of marks'!DP95)</f>
        <v>100</v>
      </c>
      <c r="V95" s="66">
        <f t="shared" si="17"/>
        <v>15</v>
      </c>
      <c r="W95" s="367">
        <f>IF('statement of marks'!EL95="","",'statement of marks'!EL95)</f>
        <v>100</v>
      </c>
      <c r="X95" s="66">
        <f t="shared" si="18"/>
        <v>15</v>
      </c>
      <c r="Y95" s="97">
        <f t="shared" si="19"/>
        <v>81</v>
      </c>
      <c r="Z95" s="367">
        <f>IF('statement of marks'!EZ95="","",'statement of marks'!EZ95)</f>
        <v>100</v>
      </c>
      <c r="AA95" s="66">
        <f>IF('statement of marks'!FA95="","",'statement of marks'!FA95)</f>
        <v>100</v>
      </c>
      <c r="AB95" s="367" t="str">
        <f>IF('statement of marks'!FB95="","",'statement of marks'!FB95)</f>
        <v>A</v>
      </c>
      <c r="AC95" s="66">
        <f>IF('statement of marks'!FJ95="","",'statement of marks'!FJ95)</f>
        <v>100</v>
      </c>
      <c r="AD95" s="66">
        <f>IF('statement of marks'!FK95="","",'statement of marks'!FK95)</f>
        <v>100</v>
      </c>
      <c r="AE95" s="66" t="str">
        <f>IF('statement of marks'!FL95="","",'statement of marks'!FL95)</f>
        <v>A</v>
      </c>
      <c r="AF95" s="367">
        <f>IF('statement of marks'!FT95="","",'statement of marks'!FT95)</f>
        <v>100</v>
      </c>
      <c r="AG95" s="367">
        <f>IF('statement of marks'!FU95="","",'statement of marks'!FU95)</f>
        <v>100</v>
      </c>
      <c r="AH95" s="392" t="str">
        <f>IF('statement of marks'!FV95="","",'statement of marks'!FV95)</f>
        <v>A</v>
      </c>
    </row>
    <row r="96" spans="1:34" ht="14">
      <c r="A96" s="147">
        <f>IF('statement of marks'!A96="","",'statement of marks'!A96)</f>
        <v>90</v>
      </c>
      <c r="B96" s="66" t="str">
        <f>IF('statement of marks'!B96="","",'statement of marks'!B96)</f>
        <v/>
      </c>
      <c r="C96" s="66" t="str">
        <f>IF('statement of marks'!C96="","",'statement of marks'!C96)</f>
        <v/>
      </c>
      <c r="D96" s="97">
        <f>IF('statement of marks'!D96="","",'statement of marks'!D96)</f>
        <v>890</v>
      </c>
      <c r="E96" s="97" t="str">
        <f>IF('statement of marks'!E96="","",'statement of marks'!E96)</f>
        <v/>
      </c>
      <c r="F96" s="66" t="str">
        <f>IF('statement of marks'!F96="","",'statement of marks'!F96)</f>
        <v/>
      </c>
      <c r="G96" s="361" t="str">
        <f>IF('statement of marks'!G96="","",'statement of marks'!G96)</f>
        <v/>
      </c>
      <c r="H96" s="75" t="str">
        <f>IF('statement of marks'!H96="","",'statement of marks'!H96)</f>
        <v/>
      </c>
      <c r="I96" s="75" t="str">
        <f>IF('statement of marks'!I96="","",'statement of marks'!I96)</f>
        <v>A90</v>
      </c>
      <c r="J96" s="75" t="str">
        <f>IF('statement of marks'!J96="","",'statement of marks'!J96)</f>
        <v>B90</v>
      </c>
      <c r="K96" s="75" t="str">
        <f>IF('statement of marks'!K96="","",'statement of marks'!K96)</f>
        <v>C90</v>
      </c>
      <c r="L96" s="367">
        <f>IF('statement of marks'!Z96="","",'statement of marks'!Z96)</f>
        <v>73</v>
      </c>
      <c r="M96" s="66">
        <f t="shared" si="13"/>
        <v>11</v>
      </c>
      <c r="N96" s="367">
        <f>IF('statement of marks'!AX96="","",'statement of marks'!AX96)</f>
        <v>73</v>
      </c>
      <c r="O96" s="66">
        <f t="shared" si="14"/>
        <v>11</v>
      </c>
      <c r="P96" s="388" t="str">
        <f>'statement of marks'!BH96</f>
        <v>s</v>
      </c>
      <c r="Q96" s="367">
        <f>IF('statement of marks'!BV96="","",'statement of marks'!BV96)</f>
        <v>100</v>
      </c>
      <c r="R96" s="66">
        <f t="shared" si="15"/>
        <v>15</v>
      </c>
      <c r="S96" s="367">
        <f>IF('statement of marks'!CS96="","",'statement of marks'!CS96)</f>
        <v>73</v>
      </c>
      <c r="T96" s="66">
        <f t="shared" si="16"/>
        <v>11</v>
      </c>
      <c r="U96" s="367">
        <f>IF('statement of marks'!DP96="","",'statement of marks'!DP96)</f>
        <v>100</v>
      </c>
      <c r="V96" s="66">
        <f t="shared" si="17"/>
        <v>15</v>
      </c>
      <c r="W96" s="367">
        <f>IF('statement of marks'!EL96="","",'statement of marks'!EL96)</f>
        <v>100</v>
      </c>
      <c r="X96" s="66">
        <f t="shared" si="18"/>
        <v>15</v>
      </c>
      <c r="Y96" s="97">
        <f t="shared" si="19"/>
        <v>78</v>
      </c>
      <c r="Z96" s="367">
        <f>IF('statement of marks'!EZ96="","",'statement of marks'!EZ96)</f>
        <v>100</v>
      </c>
      <c r="AA96" s="66">
        <f>IF('statement of marks'!FA96="","",'statement of marks'!FA96)</f>
        <v>100</v>
      </c>
      <c r="AB96" s="367" t="str">
        <f>IF('statement of marks'!FB96="","",'statement of marks'!FB96)</f>
        <v>A</v>
      </c>
      <c r="AC96" s="66">
        <f>IF('statement of marks'!FJ96="","",'statement of marks'!FJ96)</f>
        <v>100</v>
      </c>
      <c r="AD96" s="66">
        <f>IF('statement of marks'!FK96="","",'statement of marks'!FK96)</f>
        <v>100</v>
      </c>
      <c r="AE96" s="66" t="str">
        <f>IF('statement of marks'!FL96="","",'statement of marks'!FL96)</f>
        <v>A</v>
      </c>
      <c r="AF96" s="367">
        <f>IF('statement of marks'!FT96="","",'statement of marks'!FT96)</f>
        <v>100</v>
      </c>
      <c r="AG96" s="367">
        <f>IF('statement of marks'!FU96="","",'statement of marks'!FU96)</f>
        <v>100</v>
      </c>
      <c r="AH96" s="392" t="str">
        <f>IF('statement of marks'!FV96="","",'statement of marks'!FV96)</f>
        <v>A</v>
      </c>
    </row>
    <row r="97" spans="1:34" ht="14">
      <c r="A97" s="147">
        <f>IF('statement of marks'!A97="","",'statement of marks'!A97)</f>
        <v>91</v>
      </c>
      <c r="B97" s="66" t="str">
        <f>IF('statement of marks'!B97="","",'statement of marks'!B97)</f>
        <v/>
      </c>
      <c r="C97" s="66" t="str">
        <f>IF('statement of marks'!C97="","",'statement of marks'!C97)</f>
        <v/>
      </c>
      <c r="D97" s="97">
        <f>IF('statement of marks'!D97="","",'statement of marks'!D97)</f>
        <v>891</v>
      </c>
      <c r="E97" s="97" t="str">
        <f>IF('statement of marks'!E97="","",'statement of marks'!E97)</f>
        <v/>
      </c>
      <c r="F97" s="66" t="str">
        <f>IF('statement of marks'!F97="","",'statement of marks'!F97)</f>
        <v/>
      </c>
      <c r="G97" s="361" t="str">
        <f>IF('statement of marks'!G97="","",'statement of marks'!G97)</f>
        <v/>
      </c>
      <c r="H97" s="75" t="str">
        <f>IF('statement of marks'!H97="","",'statement of marks'!H97)</f>
        <v/>
      </c>
      <c r="I97" s="75" t="str">
        <f>IF('statement of marks'!I97="","",'statement of marks'!I97)</f>
        <v>A91</v>
      </c>
      <c r="J97" s="75" t="str">
        <f>IF('statement of marks'!J97="","",'statement of marks'!J97)</f>
        <v>B91</v>
      </c>
      <c r="K97" s="75" t="str">
        <f>IF('statement of marks'!K97="","",'statement of marks'!K97)</f>
        <v>C91</v>
      </c>
      <c r="L97" s="367">
        <f>IF('statement of marks'!Z97="","",'statement of marks'!Z97)</f>
        <v>100</v>
      </c>
      <c r="M97" s="66">
        <f t="shared" si="13"/>
        <v>15</v>
      </c>
      <c r="N97" s="367">
        <f>IF('statement of marks'!AX97="","",'statement of marks'!AX97)</f>
        <v>100</v>
      </c>
      <c r="O97" s="66">
        <f t="shared" si="14"/>
        <v>15</v>
      </c>
      <c r="P97" s="388" t="str">
        <f>'statement of marks'!BH97</f>
        <v>s</v>
      </c>
      <c r="Q97" s="367">
        <f>IF('statement of marks'!BV97="","",'statement of marks'!BV97)</f>
        <v>100</v>
      </c>
      <c r="R97" s="66">
        <f t="shared" si="15"/>
        <v>15</v>
      </c>
      <c r="S97" s="367">
        <f>IF('statement of marks'!CS97="","",'statement of marks'!CS97)</f>
        <v>100</v>
      </c>
      <c r="T97" s="66">
        <f t="shared" si="16"/>
        <v>15</v>
      </c>
      <c r="U97" s="367">
        <f>IF('statement of marks'!DP97="","",'statement of marks'!DP97)</f>
        <v>100</v>
      </c>
      <c r="V97" s="66">
        <f t="shared" si="17"/>
        <v>15</v>
      </c>
      <c r="W97" s="367">
        <f>IF('statement of marks'!EL97="","",'statement of marks'!EL97)</f>
        <v>100</v>
      </c>
      <c r="X97" s="66">
        <f t="shared" si="18"/>
        <v>15</v>
      </c>
      <c r="Y97" s="97">
        <f t="shared" si="19"/>
        <v>90</v>
      </c>
      <c r="Z97" s="367">
        <f>IF('statement of marks'!EZ97="","",'statement of marks'!EZ97)</f>
        <v>100</v>
      </c>
      <c r="AA97" s="66">
        <f>IF('statement of marks'!FA97="","",'statement of marks'!FA97)</f>
        <v>100</v>
      </c>
      <c r="AB97" s="367" t="str">
        <f>IF('statement of marks'!FB97="","",'statement of marks'!FB97)</f>
        <v>A</v>
      </c>
      <c r="AC97" s="66">
        <f>IF('statement of marks'!FJ97="","",'statement of marks'!FJ97)</f>
        <v>100</v>
      </c>
      <c r="AD97" s="66">
        <f>IF('statement of marks'!FK97="","",'statement of marks'!FK97)</f>
        <v>100</v>
      </c>
      <c r="AE97" s="66" t="str">
        <f>IF('statement of marks'!FL97="","",'statement of marks'!FL97)</f>
        <v>A</v>
      </c>
      <c r="AF97" s="367">
        <f>IF('statement of marks'!FT97="","",'statement of marks'!FT97)</f>
        <v>100</v>
      </c>
      <c r="AG97" s="367">
        <f>IF('statement of marks'!FU97="","",'statement of marks'!FU97)</f>
        <v>100</v>
      </c>
      <c r="AH97" s="392" t="str">
        <f>IF('statement of marks'!FV97="","",'statement of marks'!FV97)</f>
        <v>A</v>
      </c>
    </row>
    <row r="98" spans="1:34" ht="14">
      <c r="A98" s="147">
        <f>IF('statement of marks'!A98="","",'statement of marks'!A98)</f>
        <v>92</v>
      </c>
      <c r="B98" s="66" t="str">
        <f>IF('statement of marks'!B98="","",'statement of marks'!B98)</f>
        <v/>
      </c>
      <c r="C98" s="66" t="str">
        <f>IF('statement of marks'!C98="","",'statement of marks'!C98)</f>
        <v/>
      </c>
      <c r="D98" s="97">
        <f>IF('statement of marks'!D98="","",'statement of marks'!D98)</f>
        <v>892</v>
      </c>
      <c r="E98" s="97" t="str">
        <f>IF('statement of marks'!E98="","",'statement of marks'!E98)</f>
        <v/>
      </c>
      <c r="F98" s="66" t="str">
        <f>IF('statement of marks'!F98="","",'statement of marks'!F98)</f>
        <v/>
      </c>
      <c r="G98" s="361" t="str">
        <f>IF('statement of marks'!G98="","",'statement of marks'!G98)</f>
        <v/>
      </c>
      <c r="H98" s="75" t="str">
        <f>IF('statement of marks'!H98="","",'statement of marks'!H98)</f>
        <v/>
      </c>
      <c r="I98" s="75" t="str">
        <f>IF('statement of marks'!I98="","",'statement of marks'!I98)</f>
        <v>A92</v>
      </c>
      <c r="J98" s="75" t="str">
        <f>IF('statement of marks'!J98="","",'statement of marks'!J98)</f>
        <v>B92</v>
      </c>
      <c r="K98" s="75" t="str">
        <f>IF('statement of marks'!K98="","",'statement of marks'!K98)</f>
        <v>C92</v>
      </c>
      <c r="L98" s="367">
        <f>IF('statement of marks'!Z98="","",'statement of marks'!Z98)</f>
        <v>97</v>
      </c>
      <c r="M98" s="66">
        <f t="shared" si="13"/>
        <v>15</v>
      </c>
      <c r="N98" s="367">
        <f>IF('statement of marks'!AX98="","",'statement of marks'!AX98)</f>
        <v>97</v>
      </c>
      <c r="O98" s="66">
        <f t="shared" si="14"/>
        <v>15</v>
      </c>
      <c r="P98" s="388" t="str">
        <f>'statement of marks'!BH98</f>
        <v>s</v>
      </c>
      <c r="Q98" s="367">
        <f>IF('statement of marks'!BV98="","",'statement of marks'!BV98)</f>
        <v>100</v>
      </c>
      <c r="R98" s="66">
        <f t="shared" si="15"/>
        <v>15</v>
      </c>
      <c r="S98" s="367">
        <f>IF('statement of marks'!CS98="","",'statement of marks'!CS98)</f>
        <v>97</v>
      </c>
      <c r="T98" s="66">
        <f t="shared" si="16"/>
        <v>15</v>
      </c>
      <c r="U98" s="367">
        <f>IF('statement of marks'!DP98="","",'statement of marks'!DP98)</f>
        <v>100</v>
      </c>
      <c r="V98" s="66">
        <f t="shared" si="17"/>
        <v>15</v>
      </c>
      <c r="W98" s="367">
        <f>IF('statement of marks'!EL98="","",'statement of marks'!EL98)</f>
        <v>100</v>
      </c>
      <c r="X98" s="66">
        <f t="shared" si="18"/>
        <v>15</v>
      </c>
      <c r="Y98" s="97">
        <f t="shared" si="19"/>
        <v>90</v>
      </c>
      <c r="Z98" s="367">
        <f>IF('statement of marks'!EZ98="","",'statement of marks'!EZ98)</f>
        <v>100</v>
      </c>
      <c r="AA98" s="66">
        <f>IF('statement of marks'!FA98="","",'statement of marks'!FA98)</f>
        <v>100</v>
      </c>
      <c r="AB98" s="367" t="str">
        <f>IF('statement of marks'!FB98="","",'statement of marks'!FB98)</f>
        <v>A</v>
      </c>
      <c r="AC98" s="66">
        <f>IF('statement of marks'!FJ98="","",'statement of marks'!FJ98)</f>
        <v>100</v>
      </c>
      <c r="AD98" s="66">
        <f>IF('statement of marks'!FK98="","",'statement of marks'!FK98)</f>
        <v>100</v>
      </c>
      <c r="AE98" s="66" t="str">
        <f>IF('statement of marks'!FL98="","",'statement of marks'!FL98)</f>
        <v>A</v>
      </c>
      <c r="AF98" s="367">
        <f>IF('statement of marks'!FT98="","",'statement of marks'!FT98)</f>
        <v>100</v>
      </c>
      <c r="AG98" s="367">
        <f>IF('statement of marks'!FU98="","",'statement of marks'!FU98)</f>
        <v>100</v>
      </c>
      <c r="AH98" s="392" t="str">
        <f>IF('statement of marks'!FV98="","",'statement of marks'!FV98)</f>
        <v>A</v>
      </c>
    </row>
    <row r="99" spans="1:34" ht="14">
      <c r="A99" s="147">
        <f>IF('statement of marks'!A99="","",'statement of marks'!A99)</f>
        <v>93</v>
      </c>
      <c r="B99" s="66" t="str">
        <f>IF('statement of marks'!B99="","",'statement of marks'!B99)</f>
        <v/>
      </c>
      <c r="C99" s="66" t="str">
        <f>IF('statement of marks'!C99="","",'statement of marks'!C99)</f>
        <v/>
      </c>
      <c r="D99" s="97">
        <f>IF('statement of marks'!D99="","",'statement of marks'!D99)</f>
        <v>893</v>
      </c>
      <c r="E99" s="97" t="str">
        <f>IF('statement of marks'!E99="","",'statement of marks'!E99)</f>
        <v/>
      </c>
      <c r="F99" s="66" t="str">
        <f>IF('statement of marks'!F99="","",'statement of marks'!F99)</f>
        <v/>
      </c>
      <c r="G99" s="361" t="str">
        <f>IF('statement of marks'!G99="","",'statement of marks'!G99)</f>
        <v/>
      </c>
      <c r="H99" s="75" t="str">
        <f>IF('statement of marks'!H99="","",'statement of marks'!H99)</f>
        <v/>
      </c>
      <c r="I99" s="75" t="str">
        <f>IF('statement of marks'!I99="","",'statement of marks'!I99)</f>
        <v>A93</v>
      </c>
      <c r="J99" s="75" t="str">
        <f>IF('statement of marks'!J99="","",'statement of marks'!J99)</f>
        <v>B93</v>
      </c>
      <c r="K99" s="75" t="str">
        <f>IF('statement of marks'!K99="","",'statement of marks'!K99)</f>
        <v>C93</v>
      </c>
      <c r="L99" s="367">
        <f>IF('statement of marks'!Z99="","",'statement of marks'!Z99)</f>
        <v>94</v>
      </c>
      <c r="M99" s="66">
        <f t="shared" si="13"/>
        <v>15</v>
      </c>
      <c r="N99" s="367">
        <f>IF('statement of marks'!AX99="","",'statement of marks'!AX99)</f>
        <v>94</v>
      </c>
      <c r="O99" s="66">
        <f t="shared" si="14"/>
        <v>15</v>
      </c>
      <c r="P99" s="388" t="str">
        <f>'statement of marks'!BH99</f>
        <v>s</v>
      </c>
      <c r="Q99" s="367">
        <f>IF('statement of marks'!BV99="","",'statement of marks'!BV99)</f>
        <v>100</v>
      </c>
      <c r="R99" s="66">
        <f t="shared" si="15"/>
        <v>15</v>
      </c>
      <c r="S99" s="367">
        <f>IF('statement of marks'!CS99="","",'statement of marks'!CS99)</f>
        <v>94</v>
      </c>
      <c r="T99" s="66">
        <f t="shared" si="16"/>
        <v>15</v>
      </c>
      <c r="U99" s="367">
        <f>IF('statement of marks'!DP99="","",'statement of marks'!DP99)</f>
        <v>100</v>
      </c>
      <c r="V99" s="66">
        <f t="shared" si="17"/>
        <v>15</v>
      </c>
      <c r="W99" s="367">
        <f>IF('statement of marks'!EL99="","",'statement of marks'!EL99)</f>
        <v>100</v>
      </c>
      <c r="X99" s="66">
        <f t="shared" si="18"/>
        <v>15</v>
      </c>
      <c r="Y99" s="97">
        <f t="shared" si="19"/>
        <v>90</v>
      </c>
      <c r="Z99" s="367">
        <f>IF('statement of marks'!EZ99="","",'statement of marks'!EZ99)</f>
        <v>100</v>
      </c>
      <c r="AA99" s="66">
        <f>IF('statement of marks'!FA99="","",'statement of marks'!FA99)</f>
        <v>100</v>
      </c>
      <c r="AB99" s="367" t="str">
        <f>IF('statement of marks'!FB99="","",'statement of marks'!FB99)</f>
        <v>A</v>
      </c>
      <c r="AC99" s="66">
        <f>IF('statement of marks'!FJ99="","",'statement of marks'!FJ99)</f>
        <v>100</v>
      </c>
      <c r="AD99" s="66">
        <f>IF('statement of marks'!FK99="","",'statement of marks'!FK99)</f>
        <v>100</v>
      </c>
      <c r="AE99" s="66" t="str">
        <f>IF('statement of marks'!FL99="","",'statement of marks'!FL99)</f>
        <v>A</v>
      </c>
      <c r="AF99" s="367">
        <f>IF('statement of marks'!FT99="","",'statement of marks'!FT99)</f>
        <v>100</v>
      </c>
      <c r="AG99" s="367">
        <f>IF('statement of marks'!FU99="","",'statement of marks'!FU99)</f>
        <v>100</v>
      </c>
      <c r="AH99" s="392" t="str">
        <f>IF('statement of marks'!FV99="","",'statement of marks'!FV99)</f>
        <v>A</v>
      </c>
    </row>
    <row r="100" spans="1:34" ht="14">
      <c r="A100" s="147">
        <f>IF('statement of marks'!A100="","",'statement of marks'!A100)</f>
        <v>94</v>
      </c>
      <c r="B100" s="66" t="str">
        <f>IF('statement of marks'!B100="","",'statement of marks'!B100)</f>
        <v/>
      </c>
      <c r="C100" s="66" t="str">
        <f>IF('statement of marks'!C100="","",'statement of marks'!C100)</f>
        <v/>
      </c>
      <c r="D100" s="97">
        <f>IF('statement of marks'!D100="","",'statement of marks'!D100)</f>
        <v>894</v>
      </c>
      <c r="E100" s="97" t="str">
        <f>IF('statement of marks'!E100="","",'statement of marks'!E100)</f>
        <v/>
      </c>
      <c r="F100" s="66" t="str">
        <f>IF('statement of marks'!F100="","",'statement of marks'!F100)</f>
        <v/>
      </c>
      <c r="G100" s="361" t="str">
        <f>IF('statement of marks'!G100="","",'statement of marks'!G100)</f>
        <v/>
      </c>
      <c r="H100" s="75" t="str">
        <f>IF('statement of marks'!H100="","",'statement of marks'!H100)</f>
        <v/>
      </c>
      <c r="I100" s="75" t="str">
        <f>IF('statement of marks'!I100="","",'statement of marks'!I100)</f>
        <v>A94</v>
      </c>
      <c r="J100" s="75" t="str">
        <f>IF('statement of marks'!J100="","",'statement of marks'!J100)</f>
        <v>B94</v>
      </c>
      <c r="K100" s="75" t="str">
        <f>IF('statement of marks'!K100="","",'statement of marks'!K100)</f>
        <v>C94</v>
      </c>
      <c r="L100" s="367">
        <f>IF('statement of marks'!Z100="","",'statement of marks'!Z100)</f>
        <v>91</v>
      </c>
      <c r="M100" s="66">
        <f t="shared" si="13"/>
        <v>14</v>
      </c>
      <c r="N100" s="367">
        <f>IF('statement of marks'!AX100="","",'statement of marks'!AX100)</f>
        <v>91</v>
      </c>
      <c r="O100" s="66">
        <f t="shared" si="14"/>
        <v>14</v>
      </c>
      <c r="P100" s="388" t="str">
        <f>'statement of marks'!BH100</f>
        <v>s</v>
      </c>
      <c r="Q100" s="367">
        <f>IF('statement of marks'!BV100="","",'statement of marks'!BV100)</f>
        <v>100</v>
      </c>
      <c r="R100" s="66">
        <f t="shared" si="15"/>
        <v>15</v>
      </c>
      <c r="S100" s="367">
        <f>IF('statement of marks'!CS100="","",'statement of marks'!CS100)</f>
        <v>91</v>
      </c>
      <c r="T100" s="66">
        <f t="shared" si="16"/>
        <v>14</v>
      </c>
      <c r="U100" s="367">
        <f>IF('statement of marks'!DP100="","",'statement of marks'!DP100)</f>
        <v>100</v>
      </c>
      <c r="V100" s="66">
        <f t="shared" si="17"/>
        <v>15</v>
      </c>
      <c r="W100" s="367">
        <f>IF('statement of marks'!EL100="","",'statement of marks'!EL100)</f>
        <v>100</v>
      </c>
      <c r="X100" s="66">
        <f t="shared" si="18"/>
        <v>15</v>
      </c>
      <c r="Y100" s="97">
        <f t="shared" si="19"/>
        <v>87</v>
      </c>
      <c r="Z100" s="367">
        <f>IF('statement of marks'!EZ100="","",'statement of marks'!EZ100)</f>
        <v>100</v>
      </c>
      <c r="AA100" s="66">
        <f>IF('statement of marks'!FA100="","",'statement of marks'!FA100)</f>
        <v>100</v>
      </c>
      <c r="AB100" s="367" t="str">
        <f>IF('statement of marks'!FB100="","",'statement of marks'!FB100)</f>
        <v>A</v>
      </c>
      <c r="AC100" s="66">
        <f>IF('statement of marks'!FJ100="","",'statement of marks'!FJ100)</f>
        <v>100</v>
      </c>
      <c r="AD100" s="66">
        <f>IF('statement of marks'!FK100="","",'statement of marks'!FK100)</f>
        <v>100</v>
      </c>
      <c r="AE100" s="66" t="str">
        <f>IF('statement of marks'!FL100="","",'statement of marks'!FL100)</f>
        <v>A</v>
      </c>
      <c r="AF100" s="367">
        <f>IF('statement of marks'!FT100="","",'statement of marks'!FT100)</f>
        <v>100</v>
      </c>
      <c r="AG100" s="367">
        <f>IF('statement of marks'!FU100="","",'statement of marks'!FU100)</f>
        <v>100</v>
      </c>
      <c r="AH100" s="392" t="str">
        <f>IF('statement of marks'!FV100="","",'statement of marks'!FV100)</f>
        <v>A</v>
      </c>
    </row>
    <row r="101" spans="1:34" ht="14">
      <c r="A101" s="147">
        <f>IF('statement of marks'!A101="","",'statement of marks'!A101)</f>
        <v>95</v>
      </c>
      <c r="B101" s="66" t="str">
        <f>IF('statement of marks'!B101="","",'statement of marks'!B101)</f>
        <v/>
      </c>
      <c r="C101" s="66" t="str">
        <f>IF('statement of marks'!C101="","",'statement of marks'!C101)</f>
        <v/>
      </c>
      <c r="D101" s="97">
        <f>IF('statement of marks'!D101="","",'statement of marks'!D101)</f>
        <v>895</v>
      </c>
      <c r="E101" s="97" t="str">
        <f>IF('statement of marks'!E101="","",'statement of marks'!E101)</f>
        <v/>
      </c>
      <c r="F101" s="66" t="str">
        <f>IF('statement of marks'!F101="","",'statement of marks'!F101)</f>
        <v/>
      </c>
      <c r="G101" s="361" t="str">
        <f>IF('statement of marks'!G101="","",'statement of marks'!G101)</f>
        <v/>
      </c>
      <c r="H101" s="75" t="str">
        <f>IF('statement of marks'!H101="","",'statement of marks'!H101)</f>
        <v/>
      </c>
      <c r="I101" s="75" t="str">
        <f>IF('statement of marks'!I101="","",'statement of marks'!I101)</f>
        <v>A95</v>
      </c>
      <c r="J101" s="75" t="str">
        <f>IF('statement of marks'!J101="","",'statement of marks'!J101)</f>
        <v>B95</v>
      </c>
      <c r="K101" s="75" t="str">
        <f>IF('statement of marks'!K101="","",'statement of marks'!K101)</f>
        <v>C95</v>
      </c>
      <c r="L101" s="367">
        <f>IF('statement of marks'!Z101="","",'statement of marks'!Z101)</f>
        <v>88</v>
      </c>
      <c r="M101" s="66">
        <f t="shared" si="13"/>
        <v>14</v>
      </c>
      <c r="N101" s="367">
        <f>IF('statement of marks'!AX101="","",'statement of marks'!AX101)</f>
        <v>88</v>
      </c>
      <c r="O101" s="66">
        <f t="shared" si="14"/>
        <v>14</v>
      </c>
      <c r="P101" s="388" t="str">
        <f>'statement of marks'!BH101</f>
        <v>s</v>
      </c>
      <c r="Q101" s="367">
        <f>IF('statement of marks'!BV101="","",'statement of marks'!BV101)</f>
        <v>100</v>
      </c>
      <c r="R101" s="66">
        <f t="shared" si="15"/>
        <v>15</v>
      </c>
      <c r="S101" s="367">
        <f>IF('statement of marks'!CS101="","",'statement of marks'!CS101)</f>
        <v>88</v>
      </c>
      <c r="T101" s="66">
        <f t="shared" si="16"/>
        <v>14</v>
      </c>
      <c r="U101" s="367">
        <f>IF('statement of marks'!DP101="","",'statement of marks'!DP101)</f>
        <v>100</v>
      </c>
      <c r="V101" s="66">
        <f t="shared" si="17"/>
        <v>15</v>
      </c>
      <c r="W101" s="367">
        <f>IF('statement of marks'!EL101="","",'statement of marks'!EL101)</f>
        <v>100</v>
      </c>
      <c r="X101" s="66">
        <f t="shared" si="18"/>
        <v>15</v>
      </c>
      <c r="Y101" s="97">
        <f t="shared" si="19"/>
        <v>87</v>
      </c>
      <c r="Z101" s="367">
        <f>IF('statement of marks'!EZ101="","",'statement of marks'!EZ101)</f>
        <v>100</v>
      </c>
      <c r="AA101" s="66">
        <f>IF('statement of marks'!FA101="","",'statement of marks'!FA101)</f>
        <v>100</v>
      </c>
      <c r="AB101" s="367" t="str">
        <f>IF('statement of marks'!FB101="","",'statement of marks'!FB101)</f>
        <v>A</v>
      </c>
      <c r="AC101" s="66">
        <f>IF('statement of marks'!FJ101="","",'statement of marks'!FJ101)</f>
        <v>100</v>
      </c>
      <c r="AD101" s="66">
        <f>IF('statement of marks'!FK101="","",'statement of marks'!FK101)</f>
        <v>100</v>
      </c>
      <c r="AE101" s="66" t="str">
        <f>IF('statement of marks'!FL101="","",'statement of marks'!FL101)</f>
        <v>A</v>
      </c>
      <c r="AF101" s="367">
        <f>IF('statement of marks'!FT101="","",'statement of marks'!FT101)</f>
        <v>100</v>
      </c>
      <c r="AG101" s="367">
        <f>IF('statement of marks'!FU101="","",'statement of marks'!FU101)</f>
        <v>100</v>
      </c>
      <c r="AH101" s="392" t="str">
        <f>IF('statement of marks'!FV101="","",'statement of marks'!FV101)</f>
        <v>A</v>
      </c>
    </row>
    <row r="102" spans="1:34" ht="14">
      <c r="A102" s="147">
        <f>IF('statement of marks'!A102="","",'statement of marks'!A102)</f>
        <v>96</v>
      </c>
      <c r="B102" s="66" t="str">
        <f>IF('statement of marks'!B102="","",'statement of marks'!B102)</f>
        <v/>
      </c>
      <c r="C102" s="66" t="str">
        <f>IF('statement of marks'!C102="","",'statement of marks'!C102)</f>
        <v/>
      </c>
      <c r="D102" s="97">
        <f>IF('statement of marks'!D102="","",'statement of marks'!D102)</f>
        <v>896</v>
      </c>
      <c r="E102" s="97" t="str">
        <f>IF('statement of marks'!E102="","",'statement of marks'!E102)</f>
        <v/>
      </c>
      <c r="F102" s="66" t="str">
        <f>IF('statement of marks'!F102="","",'statement of marks'!F102)</f>
        <v/>
      </c>
      <c r="G102" s="361" t="str">
        <f>IF('statement of marks'!G102="","",'statement of marks'!G102)</f>
        <v/>
      </c>
      <c r="H102" s="75" t="str">
        <f>IF('statement of marks'!H102="","",'statement of marks'!H102)</f>
        <v/>
      </c>
      <c r="I102" s="75" t="str">
        <f>IF('statement of marks'!I102="","",'statement of marks'!I102)</f>
        <v>A96</v>
      </c>
      <c r="J102" s="75" t="str">
        <f>IF('statement of marks'!J102="","",'statement of marks'!J102)</f>
        <v>B96</v>
      </c>
      <c r="K102" s="75" t="str">
        <f>IF('statement of marks'!K102="","",'statement of marks'!K102)</f>
        <v>C96</v>
      </c>
      <c r="L102" s="367">
        <f>IF('statement of marks'!Z102="","",'statement of marks'!Z102)</f>
        <v>85</v>
      </c>
      <c r="M102" s="66">
        <f t="shared" ref="M102:M106" si="20">IF(L102="","",ROUNDUP(L102*15%,0))</f>
        <v>13</v>
      </c>
      <c r="N102" s="367">
        <f>IF('statement of marks'!AX102="","",'statement of marks'!AX102)</f>
        <v>85</v>
      </c>
      <c r="O102" s="66">
        <f t="shared" ref="O102:O106" si="21">IF(N102="","",ROUNDUP(N102*15%,0))</f>
        <v>13</v>
      </c>
      <c r="P102" s="388" t="str">
        <f>'statement of marks'!BH102</f>
        <v>s</v>
      </c>
      <c r="Q102" s="367">
        <f>IF('statement of marks'!BV102="","",'statement of marks'!BV102)</f>
        <v>100</v>
      </c>
      <c r="R102" s="66">
        <f t="shared" ref="R102:R106" si="22">IF(Q102="","",ROUNDUP(Q102*15%,0))</f>
        <v>15</v>
      </c>
      <c r="S102" s="367">
        <f>IF('statement of marks'!CS102="","",'statement of marks'!CS102)</f>
        <v>85</v>
      </c>
      <c r="T102" s="66">
        <f t="shared" ref="T102:T106" si="23">IF(S102="","",ROUNDUP(S102*15%,0))</f>
        <v>13</v>
      </c>
      <c r="U102" s="367">
        <f>IF('statement of marks'!DP102="","",'statement of marks'!DP102)</f>
        <v>100</v>
      </c>
      <c r="V102" s="66">
        <f t="shared" ref="V102:V106" si="24">IF(U102="","",ROUNDUP(U102*15%,0))</f>
        <v>15</v>
      </c>
      <c r="W102" s="367">
        <f>IF('statement of marks'!EL102="","",'statement of marks'!EL102)</f>
        <v>100</v>
      </c>
      <c r="X102" s="66">
        <f t="shared" ref="X102:X106" si="25">IF(W102="","",ROUNDUP(W102*15%,0))</f>
        <v>15</v>
      </c>
      <c r="Y102" s="97">
        <f t="shared" si="19"/>
        <v>84</v>
      </c>
      <c r="Z102" s="367">
        <f>IF('statement of marks'!EZ102="","",'statement of marks'!EZ102)</f>
        <v>100</v>
      </c>
      <c r="AA102" s="66">
        <f>IF('statement of marks'!FA102="","",'statement of marks'!FA102)</f>
        <v>100</v>
      </c>
      <c r="AB102" s="367" t="str">
        <f>IF('statement of marks'!FB102="","",'statement of marks'!FB102)</f>
        <v>A</v>
      </c>
      <c r="AC102" s="66">
        <f>IF('statement of marks'!FJ102="","",'statement of marks'!FJ102)</f>
        <v>100</v>
      </c>
      <c r="AD102" s="66">
        <f>IF('statement of marks'!FK102="","",'statement of marks'!FK102)</f>
        <v>100</v>
      </c>
      <c r="AE102" s="66" t="str">
        <f>IF('statement of marks'!FL102="","",'statement of marks'!FL102)</f>
        <v>A</v>
      </c>
      <c r="AF102" s="367">
        <f>IF('statement of marks'!FT102="","",'statement of marks'!FT102)</f>
        <v>100</v>
      </c>
      <c r="AG102" s="367">
        <f>IF('statement of marks'!FU102="","",'statement of marks'!FU102)</f>
        <v>100</v>
      </c>
      <c r="AH102" s="392" t="str">
        <f>IF('statement of marks'!FV102="","",'statement of marks'!FV102)</f>
        <v>A</v>
      </c>
    </row>
    <row r="103" spans="1:34" ht="14">
      <c r="A103" s="147">
        <f>IF('statement of marks'!A103="","",'statement of marks'!A103)</f>
        <v>97</v>
      </c>
      <c r="B103" s="66" t="str">
        <f>IF('statement of marks'!B103="","",'statement of marks'!B103)</f>
        <v/>
      </c>
      <c r="C103" s="66" t="str">
        <f>IF('statement of marks'!C103="","",'statement of marks'!C103)</f>
        <v/>
      </c>
      <c r="D103" s="97">
        <f>IF('statement of marks'!D103="","",'statement of marks'!D103)</f>
        <v>897</v>
      </c>
      <c r="E103" s="97" t="str">
        <f>IF('statement of marks'!E103="","",'statement of marks'!E103)</f>
        <v/>
      </c>
      <c r="F103" s="66" t="str">
        <f>IF('statement of marks'!F103="","",'statement of marks'!F103)</f>
        <v/>
      </c>
      <c r="G103" s="361" t="str">
        <f>IF('statement of marks'!G103="","",'statement of marks'!G103)</f>
        <v/>
      </c>
      <c r="H103" s="75" t="str">
        <f>IF('statement of marks'!H103="","",'statement of marks'!H103)</f>
        <v/>
      </c>
      <c r="I103" s="75" t="str">
        <f>IF('statement of marks'!I103="","",'statement of marks'!I103)</f>
        <v>A97</v>
      </c>
      <c r="J103" s="75" t="str">
        <f>IF('statement of marks'!J103="","",'statement of marks'!J103)</f>
        <v>B97</v>
      </c>
      <c r="K103" s="75" t="str">
        <f>IF('statement of marks'!K103="","",'statement of marks'!K103)</f>
        <v>C97</v>
      </c>
      <c r="L103" s="367">
        <f>IF('statement of marks'!Z103="","",'statement of marks'!Z103)</f>
        <v>82</v>
      </c>
      <c r="M103" s="66">
        <f t="shared" si="20"/>
        <v>13</v>
      </c>
      <c r="N103" s="367">
        <f>IF('statement of marks'!AX103="","",'statement of marks'!AX103)</f>
        <v>82</v>
      </c>
      <c r="O103" s="66">
        <f t="shared" si="21"/>
        <v>13</v>
      </c>
      <c r="P103" s="388" t="str">
        <f>'statement of marks'!BH103</f>
        <v>s</v>
      </c>
      <c r="Q103" s="367">
        <f>IF('statement of marks'!BV103="","",'statement of marks'!BV103)</f>
        <v>100</v>
      </c>
      <c r="R103" s="66">
        <f t="shared" si="22"/>
        <v>15</v>
      </c>
      <c r="S103" s="367">
        <f>IF('statement of marks'!CS103="","",'statement of marks'!CS103)</f>
        <v>82</v>
      </c>
      <c r="T103" s="66">
        <f t="shared" si="23"/>
        <v>13</v>
      </c>
      <c r="U103" s="367">
        <f>IF('statement of marks'!DP103="","",'statement of marks'!DP103)</f>
        <v>100</v>
      </c>
      <c r="V103" s="66">
        <f t="shared" si="24"/>
        <v>15</v>
      </c>
      <c r="W103" s="367">
        <f>IF('statement of marks'!EL103="","",'statement of marks'!EL103)</f>
        <v>100</v>
      </c>
      <c r="X103" s="66">
        <f t="shared" si="25"/>
        <v>15</v>
      </c>
      <c r="Y103" s="97">
        <f t="shared" si="19"/>
        <v>84</v>
      </c>
      <c r="Z103" s="367">
        <f>IF('statement of marks'!EZ103="","",'statement of marks'!EZ103)</f>
        <v>100</v>
      </c>
      <c r="AA103" s="66">
        <f>IF('statement of marks'!FA103="","",'statement of marks'!FA103)</f>
        <v>100</v>
      </c>
      <c r="AB103" s="367" t="str">
        <f>IF('statement of marks'!FB103="","",'statement of marks'!FB103)</f>
        <v>A</v>
      </c>
      <c r="AC103" s="66">
        <f>IF('statement of marks'!FJ103="","",'statement of marks'!FJ103)</f>
        <v>100</v>
      </c>
      <c r="AD103" s="66">
        <f>IF('statement of marks'!FK103="","",'statement of marks'!FK103)</f>
        <v>100</v>
      </c>
      <c r="AE103" s="66" t="str">
        <f>IF('statement of marks'!FL103="","",'statement of marks'!FL103)</f>
        <v>A</v>
      </c>
      <c r="AF103" s="367">
        <f>IF('statement of marks'!FT103="","",'statement of marks'!FT103)</f>
        <v>100</v>
      </c>
      <c r="AG103" s="367">
        <f>IF('statement of marks'!FU103="","",'statement of marks'!FU103)</f>
        <v>100</v>
      </c>
      <c r="AH103" s="392" t="str">
        <f>IF('statement of marks'!FV103="","",'statement of marks'!FV103)</f>
        <v>A</v>
      </c>
    </row>
    <row r="104" spans="1:34" ht="14">
      <c r="A104" s="147">
        <f>IF('statement of marks'!A104="","",'statement of marks'!A104)</f>
        <v>98</v>
      </c>
      <c r="B104" s="66" t="str">
        <f>IF('statement of marks'!B104="","",'statement of marks'!B104)</f>
        <v/>
      </c>
      <c r="C104" s="66" t="str">
        <f>IF('statement of marks'!C104="","",'statement of marks'!C104)</f>
        <v/>
      </c>
      <c r="D104" s="97">
        <f>IF('statement of marks'!D104="","",'statement of marks'!D104)</f>
        <v>898</v>
      </c>
      <c r="E104" s="97" t="str">
        <f>IF('statement of marks'!E104="","",'statement of marks'!E104)</f>
        <v/>
      </c>
      <c r="F104" s="66" t="str">
        <f>IF('statement of marks'!F104="","",'statement of marks'!F104)</f>
        <v/>
      </c>
      <c r="G104" s="361" t="str">
        <f>IF('statement of marks'!G104="","",'statement of marks'!G104)</f>
        <v/>
      </c>
      <c r="H104" s="75" t="str">
        <f>IF('statement of marks'!H104="","",'statement of marks'!H104)</f>
        <v/>
      </c>
      <c r="I104" s="75" t="str">
        <f>IF('statement of marks'!I104="","",'statement of marks'!I104)</f>
        <v>A98</v>
      </c>
      <c r="J104" s="75" t="str">
        <f>IF('statement of marks'!J104="","",'statement of marks'!J104)</f>
        <v>B98</v>
      </c>
      <c r="K104" s="75" t="str">
        <f>IF('statement of marks'!K104="","",'statement of marks'!K104)</f>
        <v>C98</v>
      </c>
      <c r="L104" s="367">
        <f>IF('statement of marks'!Z104="","",'statement of marks'!Z104)</f>
        <v>79</v>
      </c>
      <c r="M104" s="66">
        <f t="shared" si="20"/>
        <v>12</v>
      </c>
      <c r="N104" s="367">
        <f>IF('statement of marks'!AX104="","",'statement of marks'!AX104)</f>
        <v>79</v>
      </c>
      <c r="O104" s="66">
        <f t="shared" si="21"/>
        <v>12</v>
      </c>
      <c r="P104" s="388" t="str">
        <f>'statement of marks'!BH104</f>
        <v>s</v>
      </c>
      <c r="Q104" s="367">
        <f>IF('statement of marks'!BV104="","",'statement of marks'!BV104)</f>
        <v>100</v>
      </c>
      <c r="R104" s="66">
        <f t="shared" si="22"/>
        <v>15</v>
      </c>
      <c r="S104" s="367">
        <f>IF('statement of marks'!CS104="","",'statement of marks'!CS104)</f>
        <v>79</v>
      </c>
      <c r="T104" s="66">
        <f t="shared" si="23"/>
        <v>12</v>
      </c>
      <c r="U104" s="367">
        <f>IF('statement of marks'!DP104="","",'statement of marks'!DP104)</f>
        <v>100</v>
      </c>
      <c r="V104" s="66">
        <f t="shared" si="24"/>
        <v>15</v>
      </c>
      <c r="W104" s="367">
        <f>IF('statement of marks'!EL104="","",'statement of marks'!EL104)</f>
        <v>100</v>
      </c>
      <c r="X104" s="66">
        <f t="shared" si="25"/>
        <v>15</v>
      </c>
      <c r="Y104" s="97">
        <f t="shared" si="19"/>
        <v>81</v>
      </c>
      <c r="Z104" s="367">
        <f>IF('statement of marks'!EZ104="","",'statement of marks'!EZ104)</f>
        <v>100</v>
      </c>
      <c r="AA104" s="66">
        <f>IF('statement of marks'!FA104="","",'statement of marks'!FA104)</f>
        <v>100</v>
      </c>
      <c r="AB104" s="367" t="str">
        <f>IF('statement of marks'!FB104="","",'statement of marks'!FB104)</f>
        <v>A</v>
      </c>
      <c r="AC104" s="66">
        <f>IF('statement of marks'!FJ104="","",'statement of marks'!FJ104)</f>
        <v>100</v>
      </c>
      <c r="AD104" s="66">
        <f>IF('statement of marks'!FK104="","",'statement of marks'!FK104)</f>
        <v>100</v>
      </c>
      <c r="AE104" s="66" t="str">
        <f>IF('statement of marks'!FL104="","",'statement of marks'!FL104)</f>
        <v>A</v>
      </c>
      <c r="AF104" s="367">
        <f>IF('statement of marks'!FT104="","",'statement of marks'!FT104)</f>
        <v>100</v>
      </c>
      <c r="AG104" s="367">
        <f>IF('statement of marks'!FU104="","",'statement of marks'!FU104)</f>
        <v>100</v>
      </c>
      <c r="AH104" s="392" t="str">
        <f>IF('statement of marks'!FV104="","",'statement of marks'!FV104)</f>
        <v>A</v>
      </c>
    </row>
    <row r="105" spans="1:34" ht="14">
      <c r="A105" s="147">
        <f>IF('statement of marks'!A105="","",'statement of marks'!A105)</f>
        <v>99</v>
      </c>
      <c r="B105" s="66" t="str">
        <f>IF('statement of marks'!B105="","",'statement of marks'!B105)</f>
        <v/>
      </c>
      <c r="C105" s="66" t="str">
        <f>IF('statement of marks'!C105="","",'statement of marks'!C105)</f>
        <v/>
      </c>
      <c r="D105" s="97">
        <f>IF('statement of marks'!D105="","",'statement of marks'!D105)</f>
        <v>899</v>
      </c>
      <c r="E105" s="97" t="str">
        <f>IF('statement of marks'!E105="","",'statement of marks'!E105)</f>
        <v/>
      </c>
      <c r="F105" s="66" t="str">
        <f>IF('statement of marks'!F105="","",'statement of marks'!F105)</f>
        <v/>
      </c>
      <c r="G105" s="361" t="str">
        <f>IF('statement of marks'!G105="","",'statement of marks'!G105)</f>
        <v/>
      </c>
      <c r="H105" s="75" t="str">
        <f>IF('statement of marks'!H105="","",'statement of marks'!H105)</f>
        <v/>
      </c>
      <c r="I105" s="75" t="str">
        <f>IF('statement of marks'!I105="","",'statement of marks'!I105)</f>
        <v>A99</v>
      </c>
      <c r="J105" s="75" t="str">
        <f>IF('statement of marks'!J105="","",'statement of marks'!J105)</f>
        <v>B99</v>
      </c>
      <c r="K105" s="75" t="str">
        <f>IF('statement of marks'!K105="","",'statement of marks'!K105)</f>
        <v>C99</v>
      </c>
      <c r="L105" s="367">
        <f>IF('statement of marks'!Z105="","",'statement of marks'!Z105)</f>
        <v>76</v>
      </c>
      <c r="M105" s="66">
        <f t="shared" si="20"/>
        <v>12</v>
      </c>
      <c r="N105" s="367">
        <f>IF('statement of marks'!AX105="","",'statement of marks'!AX105)</f>
        <v>76</v>
      </c>
      <c r="O105" s="66">
        <f t="shared" si="21"/>
        <v>12</v>
      </c>
      <c r="P105" s="388" t="str">
        <f>'statement of marks'!BH105</f>
        <v>s</v>
      </c>
      <c r="Q105" s="367">
        <f>IF('statement of marks'!BV105="","",'statement of marks'!BV105)</f>
        <v>100</v>
      </c>
      <c r="R105" s="66">
        <f t="shared" si="22"/>
        <v>15</v>
      </c>
      <c r="S105" s="367">
        <f>IF('statement of marks'!CS105="","",'statement of marks'!CS105)</f>
        <v>76</v>
      </c>
      <c r="T105" s="66">
        <f t="shared" si="23"/>
        <v>12</v>
      </c>
      <c r="U105" s="367">
        <f>IF('statement of marks'!DP105="","",'statement of marks'!DP105)</f>
        <v>100</v>
      </c>
      <c r="V105" s="66">
        <f t="shared" si="24"/>
        <v>15</v>
      </c>
      <c r="W105" s="367">
        <f>IF('statement of marks'!EL105="","",'statement of marks'!EL105)</f>
        <v>100</v>
      </c>
      <c r="X105" s="66">
        <f t="shared" si="25"/>
        <v>15</v>
      </c>
      <c r="Y105" s="97">
        <f t="shared" si="19"/>
        <v>81</v>
      </c>
      <c r="Z105" s="367">
        <f>IF('statement of marks'!EZ105="","",'statement of marks'!EZ105)</f>
        <v>100</v>
      </c>
      <c r="AA105" s="66">
        <f>IF('statement of marks'!FA105="","",'statement of marks'!FA105)</f>
        <v>100</v>
      </c>
      <c r="AB105" s="367" t="str">
        <f>IF('statement of marks'!FB105="","",'statement of marks'!FB105)</f>
        <v>A</v>
      </c>
      <c r="AC105" s="66">
        <f>IF('statement of marks'!FJ105="","",'statement of marks'!FJ105)</f>
        <v>100</v>
      </c>
      <c r="AD105" s="66">
        <f>IF('statement of marks'!FK105="","",'statement of marks'!FK105)</f>
        <v>100</v>
      </c>
      <c r="AE105" s="66" t="str">
        <f>IF('statement of marks'!FL105="","",'statement of marks'!FL105)</f>
        <v>A</v>
      </c>
      <c r="AF105" s="367">
        <f>IF('statement of marks'!FT105="","",'statement of marks'!FT105)</f>
        <v>100</v>
      </c>
      <c r="AG105" s="367">
        <f>IF('statement of marks'!FU105="","",'statement of marks'!FU105)</f>
        <v>100</v>
      </c>
      <c r="AH105" s="392" t="str">
        <f>IF('statement of marks'!FV105="","",'statement of marks'!FV105)</f>
        <v>A</v>
      </c>
    </row>
    <row r="106" spans="1:34" ht="14">
      <c r="A106" s="147">
        <f>IF('statement of marks'!A106="","",'statement of marks'!A106)</f>
        <v>100</v>
      </c>
      <c r="B106" s="66" t="str">
        <f>IF('statement of marks'!B106="","",'statement of marks'!B106)</f>
        <v/>
      </c>
      <c r="C106" s="66" t="str">
        <f>IF('statement of marks'!C106="","",'statement of marks'!C106)</f>
        <v/>
      </c>
      <c r="D106" s="97">
        <f>IF('statement of marks'!D106="","",'statement of marks'!D106)</f>
        <v>900</v>
      </c>
      <c r="E106" s="97" t="str">
        <f>IF('statement of marks'!E106="","",'statement of marks'!E106)</f>
        <v/>
      </c>
      <c r="F106" s="66" t="str">
        <f>IF('statement of marks'!F106="","",'statement of marks'!F106)</f>
        <v/>
      </c>
      <c r="G106" s="361" t="str">
        <f>IF('statement of marks'!G106="","",'statement of marks'!G106)</f>
        <v/>
      </c>
      <c r="H106" s="75" t="str">
        <f>IF('statement of marks'!H106="","",'statement of marks'!H106)</f>
        <v/>
      </c>
      <c r="I106" s="75" t="str">
        <f>IF('statement of marks'!I106="","",'statement of marks'!I106)</f>
        <v>A100</v>
      </c>
      <c r="J106" s="75" t="str">
        <f>IF('statement of marks'!J106="","",'statement of marks'!J106)</f>
        <v>B100</v>
      </c>
      <c r="K106" s="75" t="str">
        <f>IF('statement of marks'!K106="","",'statement of marks'!K106)</f>
        <v>C100</v>
      </c>
      <c r="L106" s="367">
        <f>IF('statement of marks'!Z106="","",'statement of marks'!Z106)</f>
        <v>73</v>
      </c>
      <c r="M106" s="66">
        <f t="shared" si="20"/>
        <v>11</v>
      </c>
      <c r="N106" s="367">
        <f>IF('statement of marks'!AX106="","",'statement of marks'!AX106)</f>
        <v>73</v>
      </c>
      <c r="O106" s="66">
        <f t="shared" si="21"/>
        <v>11</v>
      </c>
      <c r="P106" s="388" t="str">
        <f>'statement of marks'!BH106</f>
        <v>s</v>
      </c>
      <c r="Q106" s="367">
        <f>IF('statement of marks'!BV106="","",'statement of marks'!BV106)</f>
        <v>100</v>
      </c>
      <c r="R106" s="66">
        <f t="shared" si="22"/>
        <v>15</v>
      </c>
      <c r="S106" s="367">
        <f>IF('statement of marks'!CS106="","",'statement of marks'!CS106)</f>
        <v>73</v>
      </c>
      <c r="T106" s="66">
        <f t="shared" si="23"/>
        <v>11</v>
      </c>
      <c r="U106" s="367">
        <f>IF('statement of marks'!DP106="","",'statement of marks'!DP106)</f>
        <v>100</v>
      </c>
      <c r="V106" s="66">
        <f t="shared" si="24"/>
        <v>15</v>
      </c>
      <c r="W106" s="367">
        <f>IF('statement of marks'!EL106="","",'statement of marks'!EL106)</f>
        <v>100</v>
      </c>
      <c r="X106" s="66">
        <f t="shared" si="25"/>
        <v>15</v>
      </c>
      <c r="Y106" s="97">
        <f t="shared" si="19"/>
        <v>78</v>
      </c>
      <c r="Z106" s="367">
        <f>IF('statement of marks'!EZ106="","",'statement of marks'!EZ106)</f>
        <v>100</v>
      </c>
      <c r="AA106" s="66">
        <f>IF('statement of marks'!FA106="","",'statement of marks'!FA106)</f>
        <v>100</v>
      </c>
      <c r="AB106" s="367" t="str">
        <f>IF('statement of marks'!FB106="","",'statement of marks'!FB106)</f>
        <v>A</v>
      </c>
      <c r="AC106" s="66">
        <f>IF('statement of marks'!FJ106="","",'statement of marks'!FJ106)</f>
        <v>100</v>
      </c>
      <c r="AD106" s="66">
        <f>IF('statement of marks'!FK106="","",'statement of marks'!FK106)</f>
        <v>100</v>
      </c>
      <c r="AE106" s="66" t="str">
        <f>IF('statement of marks'!FL106="","",'statement of marks'!FL106)</f>
        <v>A</v>
      </c>
      <c r="AF106" s="367">
        <f>IF('statement of marks'!FT106="","",'statement of marks'!FT106)</f>
        <v>100</v>
      </c>
      <c r="AG106" s="367">
        <f>IF('statement of marks'!FU106="","",'statement of marks'!FU106)</f>
        <v>100</v>
      </c>
      <c r="AH106" s="392" t="str">
        <f>IF('statement of marks'!FV106="","",'statement of marks'!FV106)</f>
        <v>A</v>
      </c>
    </row>
    <row r="107" spans="1:34" s="372" customFormat="1" ht="23" customHeight="1">
      <c r="A107" s="897" t="s">
        <v>227</v>
      </c>
      <c r="B107" s="898"/>
      <c r="C107" s="898"/>
      <c r="D107" s="898"/>
      <c r="E107" s="898"/>
      <c r="G107" s="373"/>
      <c r="H107" s="373"/>
      <c r="J107" s="900" t="s">
        <v>308</v>
      </c>
      <c r="K107" s="901"/>
      <c r="L107" s="901" t="str">
        <f>L3</f>
        <v>HINDI</v>
      </c>
      <c r="M107" s="901"/>
      <c r="N107" s="901" t="str">
        <f>N3</f>
        <v>ENGLISH</v>
      </c>
      <c r="O107" s="901"/>
      <c r="P107" s="901" t="str">
        <f>Q3</f>
        <v>SANSKRIT</v>
      </c>
      <c r="Q107" s="901"/>
      <c r="R107" s="901"/>
      <c r="S107" s="901" t="str">
        <f>S3</f>
        <v>MATHEMATICS</v>
      </c>
      <c r="T107" s="901"/>
      <c r="U107" s="901" t="str">
        <f>U3</f>
        <v>SCIENCE</v>
      </c>
      <c r="V107" s="901"/>
      <c r="W107" s="901" t="str">
        <f>W3</f>
        <v>SOCIAL STUDIES</v>
      </c>
      <c r="X107" s="901"/>
      <c r="Y107" s="395"/>
      <c r="Z107" s="901" t="str">
        <f>Z3</f>
        <v>WORK EXPERIENCE</v>
      </c>
      <c r="AA107" s="901"/>
      <c r="AB107" s="901"/>
      <c r="AC107" s="901" t="str">
        <f>AC3</f>
        <v>ART EDUCATION</v>
      </c>
      <c r="AD107" s="901"/>
      <c r="AE107" s="901"/>
      <c r="AF107" s="902" t="str">
        <f>AF3</f>
        <v>PHYSICIAL EDUCATION</v>
      </c>
      <c r="AG107" s="902"/>
      <c r="AH107" s="903"/>
    </row>
    <row r="108" spans="1:34" s="372" customFormat="1" ht="24" customHeight="1">
      <c r="A108" s="907" t="s">
        <v>309</v>
      </c>
      <c r="B108" s="908"/>
      <c r="C108" s="908"/>
      <c r="D108" s="908"/>
      <c r="E108" s="908"/>
      <c r="F108" s="908"/>
      <c r="G108" s="908"/>
      <c r="H108" s="908" t="str">
        <f>IF(details!I4="","",details!I4)</f>
        <v>Mr. BHAGGA LAL RAWAT</v>
      </c>
      <c r="I108" s="913"/>
      <c r="J108" s="900" t="s">
        <v>310</v>
      </c>
      <c r="K108" s="901"/>
      <c r="L108" s="900" t="str">
        <f>IF(details!L3="","",details!L3)</f>
        <v>BHANWAR LAL THANNA</v>
      </c>
      <c r="M108" s="917"/>
      <c r="N108" s="900" t="str">
        <f>IF(details!X3="","",details!X3)</f>
        <v>ASHOK KUMAR SHREEMALI</v>
      </c>
      <c r="O108" s="917"/>
      <c r="P108" s="900"/>
      <c r="Q108" s="901"/>
      <c r="R108" s="901"/>
      <c r="S108" s="904" t="str">
        <f>IF(details!AU3="","",details!AU3)</f>
        <v>BHAGGA LAL RAWAT</v>
      </c>
      <c r="T108" s="918"/>
      <c r="U108" s="904" t="str">
        <f>IF(details!BG3="","",details!BG3)</f>
        <v>RADHE SHYAM DHAKER</v>
      </c>
      <c r="V108" s="918"/>
      <c r="W108" s="904" t="str">
        <f>IF(details!BQ3="","",details!BQ3)</f>
        <v>SHREE RAM RAWAT</v>
      </c>
      <c r="X108" s="918"/>
      <c r="Y108" s="396"/>
      <c r="Z108" s="904" t="str">
        <f>IF(details!CA3="","",details!CA3)</f>
        <v>BHAGGA LAL RAWAT</v>
      </c>
      <c r="AA108" s="905"/>
      <c r="AB108" s="905"/>
      <c r="AC108" s="904" t="str">
        <f>IF(details!CF3="","",details!CF3)</f>
        <v>BHAGGA LAL RAWAT</v>
      </c>
      <c r="AD108" s="905"/>
      <c r="AE108" s="905"/>
      <c r="AF108" s="904" t="str">
        <f>IF(details!CK3="","",details!CK3)</f>
        <v>SURAJ KUMAR MEENA</v>
      </c>
      <c r="AG108" s="905"/>
      <c r="AH108" s="906"/>
    </row>
    <row r="109" spans="1:34" ht="12" customHeight="1">
      <c r="A109" s="374" t="s">
        <v>312</v>
      </c>
      <c r="B109" s="375"/>
      <c r="C109" s="909" t="s">
        <v>312</v>
      </c>
      <c r="D109" s="909"/>
      <c r="E109" s="909"/>
      <c r="F109" s="909"/>
      <c r="G109" s="909"/>
      <c r="H109" s="908"/>
      <c r="I109" s="908"/>
      <c r="J109" s="910" t="s">
        <v>311</v>
      </c>
      <c r="K109" s="910"/>
      <c r="L109" s="919"/>
      <c r="M109" s="919"/>
      <c r="N109" s="919"/>
      <c r="O109" s="919"/>
      <c r="P109" s="368">
        <v>1</v>
      </c>
      <c r="Q109" s="919"/>
      <c r="R109" s="919"/>
      <c r="S109" s="919"/>
      <c r="T109" s="919"/>
      <c r="U109" s="919"/>
      <c r="V109" s="919"/>
      <c r="W109" s="919"/>
      <c r="X109" s="919"/>
      <c r="Y109" s="397"/>
      <c r="Z109" s="920"/>
      <c r="AA109" s="921"/>
      <c r="AB109" s="922"/>
      <c r="AC109" s="920"/>
      <c r="AD109" s="921"/>
      <c r="AE109" s="922"/>
      <c r="AF109" s="920"/>
      <c r="AG109" s="921"/>
      <c r="AH109" s="929"/>
    </row>
    <row r="110" spans="1:34">
      <c r="A110" s="376"/>
      <c r="B110" s="377"/>
      <c r="C110" s="909"/>
      <c r="D110" s="909"/>
      <c r="E110" s="909"/>
      <c r="F110" s="909"/>
      <c r="G110" s="909"/>
      <c r="H110" s="908"/>
      <c r="I110" s="908"/>
      <c r="J110" s="911"/>
      <c r="K110" s="911"/>
      <c r="L110" s="908"/>
      <c r="M110" s="908"/>
      <c r="N110" s="908"/>
      <c r="O110" s="908"/>
      <c r="P110" s="368">
        <v>2</v>
      </c>
      <c r="Q110" s="908"/>
      <c r="R110" s="908"/>
      <c r="S110" s="908"/>
      <c r="T110" s="908"/>
      <c r="U110" s="908"/>
      <c r="V110" s="908"/>
      <c r="W110" s="908"/>
      <c r="X110" s="908"/>
      <c r="Y110" s="398"/>
      <c r="Z110" s="923"/>
      <c r="AA110" s="924"/>
      <c r="AB110" s="925"/>
      <c r="AC110" s="923"/>
      <c r="AD110" s="924"/>
      <c r="AE110" s="925"/>
      <c r="AF110" s="923"/>
      <c r="AG110" s="924"/>
      <c r="AH110" s="930"/>
    </row>
    <row r="111" spans="1:34">
      <c r="A111" s="376"/>
      <c r="B111" s="377"/>
      <c r="C111" s="909"/>
      <c r="D111" s="909"/>
      <c r="E111" s="909"/>
      <c r="F111" s="909"/>
      <c r="G111" s="909"/>
      <c r="H111" s="908"/>
      <c r="I111" s="908"/>
      <c r="J111" s="911"/>
      <c r="K111" s="911"/>
      <c r="L111" s="908"/>
      <c r="M111" s="908"/>
      <c r="N111" s="908"/>
      <c r="O111" s="908"/>
      <c r="P111" s="368">
        <v>3</v>
      </c>
      <c r="Q111" s="908"/>
      <c r="R111" s="908"/>
      <c r="S111" s="908"/>
      <c r="T111" s="908"/>
      <c r="U111" s="908"/>
      <c r="V111" s="908"/>
      <c r="W111" s="908"/>
      <c r="X111" s="908"/>
      <c r="Y111" s="398"/>
      <c r="Z111" s="923"/>
      <c r="AA111" s="924"/>
      <c r="AB111" s="925"/>
      <c r="AC111" s="923"/>
      <c r="AD111" s="924"/>
      <c r="AE111" s="925"/>
      <c r="AF111" s="923"/>
      <c r="AG111" s="924"/>
      <c r="AH111" s="930"/>
    </row>
    <row r="112" spans="1:34">
      <c r="A112" s="376"/>
      <c r="B112" s="377"/>
      <c r="C112" s="909"/>
      <c r="D112" s="909"/>
      <c r="E112" s="909"/>
      <c r="F112" s="909"/>
      <c r="G112" s="909"/>
      <c r="H112" s="908"/>
      <c r="I112" s="908"/>
      <c r="J112" s="911"/>
      <c r="K112" s="911"/>
      <c r="L112" s="908"/>
      <c r="M112" s="908"/>
      <c r="N112" s="908"/>
      <c r="O112" s="908"/>
      <c r="P112" s="368">
        <v>4</v>
      </c>
      <c r="Q112" s="908"/>
      <c r="R112" s="908"/>
      <c r="S112" s="908"/>
      <c r="T112" s="908"/>
      <c r="U112" s="908"/>
      <c r="V112" s="908"/>
      <c r="W112" s="908"/>
      <c r="X112" s="908"/>
      <c r="Y112" s="398"/>
      <c r="Z112" s="923"/>
      <c r="AA112" s="924"/>
      <c r="AB112" s="925"/>
      <c r="AC112" s="923"/>
      <c r="AD112" s="924"/>
      <c r="AE112" s="925"/>
      <c r="AF112" s="923"/>
      <c r="AG112" s="924"/>
      <c r="AH112" s="930"/>
    </row>
    <row r="113" spans="1:34">
      <c r="A113" s="376"/>
      <c r="B113" s="377"/>
      <c r="C113" s="909"/>
      <c r="D113" s="909"/>
      <c r="E113" s="909"/>
      <c r="F113" s="909"/>
      <c r="G113" s="909"/>
      <c r="H113" s="914"/>
      <c r="I113" s="914"/>
      <c r="J113" s="912"/>
      <c r="K113" s="912"/>
      <c r="L113" s="914"/>
      <c r="M113" s="914"/>
      <c r="N113" s="914"/>
      <c r="O113" s="914"/>
      <c r="P113" s="368">
        <v>5</v>
      </c>
      <c r="Q113" s="914"/>
      <c r="R113" s="914"/>
      <c r="S113" s="914"/>
      <c r="T113" s="914"/>
      <c r="U113" s="914"/>
      <c r="V113" s="914"/>
      <c r="W113" s="914"/>
      <c r="X113" s="914"/>
      <c r="Y113" s="399"/>
      <c r="Z113" s="926"/>
      <c r="AA113" s="927"/>
      <c r="AB113" s="928"/>
      <c r="AC113" s="926"/>
      <c r="AD113" s="927"/>
      <c r="AE113" s="928"/>
      <c r="AF113" s="926"/>
      <c r="AG113" s="927"/>
      <c r="AH113" s="931"/>
    </row>
    <row r="114" spans="1:34" ht="46" customHeight="1" thickBot="1">
      <c r="A114" s="378"/>
      <c r="B114" s="379"/>
      <c r="C114" s="379"/>
      <c r="D114" s="379"/>
      <c r="E114" s="379"/>
      <c r="F114" s="370"/>
      <c r="G114" s="370"/>
      <c r="H114" s="370"/>
      <c r="I114" s="371"/>
      <c r="J114" s="369"/>
      <c r="K114" s="369"/>
      <c r="L114" s="915" t="s">
        <v>313</v>
      </c>
      <c r="M114" s="915"/>
      <c r="N114" s="915"/>
      <c r="O114" s="915"/>
      <c r="P114" s="915"/>
      <c r="Q114" s="915"/>
      <c r="R114" s="915"/>
      <c r="S114" s="915"/>
      <c r="T114" s="915"/>
      <c r="U114" s="915"/>
      <c r="V114" s="915"/>
      <c r="W114" s="915"/>
      <c r="X114" s="915"/>
      <c r="Y114" s="915"/>
      <c r="Z114" s="915"/>
      <c r="AA114" s="915"/>
      <c r="AB114" s="915"/>
      <c r="AC114" s="915"/>
      <c r="AD114" s="915"/>
      <c r="AE114" s="915"/>
      <c r="AF114" s="915"/>
      <c r="AG114" s="915"/>
      <c r="AH114" s="916"/>
    </row>
  </sheetData>
  <sheetProtection password="CC1C" sheet="1" objects="1" scenarios="1" formatCells="0" formatColumns="0" formatRows="0" sort="0" autoFilter="0"/>
  <mergeCells count="81">
    <mergeCell ref="L114:AH114"/>
    <mergeCell ref="L108:M108"/>
    <mergeCell ref="N108:O108"/>
    <mergeCell ref="P108:R108"/>
    <mergeCell ref="S108:T108"/>
    <mergeCell ref="U108:V108"/>
    <mergeCell ref="W108:X108"/>
    <mergeCell ref="S109:T113"/>
    <mergeCell ref="U109:V113"/>
    <mergeCell ref="L109:M113"/>
    <mergeCell ref="N109:O113"/>
    <mergeCell ref="Q109:R113"/>
    <mergeCell ref="Z109:AB113"/>
    <mergeCell ref="AF109:AH113"/>
    <mergeCell ref="W109:X113"/>
    <mergeCell ref="AC109:AE113"/>
    <mergeCell ref="AF108:AH108"/>
    <mergeCell ref="A108:G108"/>
    <mergeCell ref="C109:G113"/>
    <mergeCell ref="J109:K113"/>
    <mergeCell ref="Z108:AB108"/>
    <mergeCell ref="AC108:AE108"/>
    <mergeCell ref="J108:K108"/>
    <mergeCell ref="H108:I108"/>
    <mergeCell ref="H109:I113"/>
    <mergeCell ref="Z107:AB107"/>
    <mergeCell ref="AC107:AE107"/>
    <mergeCell ref="AF107:AH107"/>
    <mergeCell ref="P107:R107"/>
    <mergeCell ref="S107:T107"/>
    <mergeCell ref="W107:X107"/>
    <mergeCell ref="U107:V107"/>
    <mergeCell ref="A3:B3"/>
    <mergeCell ref="L3:M3"/>
    <mergeCell ref="N3:O3"/>
    <mergeCell ref="A107:E107"/>
    <mergeCell ref="A4:A5"/>
    <mergeCell ref="B4:B5"/>
    <mergeCell ref="C4:C5"/>
    <mergeCell ref="D4:D5"/>
    <mergeCell ref="E4:E5"/>
    <mergeCell ref="B6:I6"/>
    <mergeCell ref="J107:K107"/>
    <mergeCell ref="L107:M107"/>
    <mergeCell ref="N107:O107"/>
    <mergeCell ref="Q3:R3"/>
    <mergeCell ref="S3:T3"/>
    <mergeCell ref="Q4:Q5"/>
    <mergeCell ref="P3:P5"/>
    <mergeCell ref="Z3:AB3"/>
    <mergeCell ref="AB4:AB5"/>
    <mergeCell ref="Y3:Y5"/>
    <mergeCell ref="AC3:AE3"/>
    <mergeCell ref="AC4:AC5"/>
    <mergeCell ref="AD4:AD5"/>
    <mergeCell ref="AF4:AF5"/>
    <mergeCell ref="AG4:AG5"/>
    <mergeCell ref="AH4:AH5"/>
    <mergeCell ref="H4:H5"/>
    <mergeCell ref="L4:L5"/>
    <mergeCell ref="M4:M5"/>
    <mergeCell ref="N4:N5"/>
    <mergeCell ref="O4:O5"/>
    <mergeCell ref="Z4:Z5"/>
    <mergeCell ref="AA4:AA5"/>
    <mergeCell ref="A1:AH1"/>
    <mergeCell ref="D3:E3"/>
    <mergeCell ref="I4:I5"/>
    <mergeCell ref="R4:R5"/>
    <mergeCell ref="S4:S5"/>
    <mergeCell ref="T4:T5"/>
    <mergeCell ref="F4:F5"/>
    <mergeCell ref="G4:G5"/>
    <mergeCell ref="AE4:AE5"/>
    <mergeCell ref="U3:V3"/>
    <mergeCell ref="W3:X3"/>
    <mergeCell ref="U4:U5"/>
    <mergeCell ref="V4:V5"/>
    <mergeCell ref="W4:W5"/>
    <mergeCell ref="X4:X5"/>
    <mergeCell ref="AF3:AH3"/>
  </mergeCells>
  <conditionalFormatting sqref="N6:N106 L6:L106">
    <cfRule type="cellIs" dxfId="12" priority="22" operator="equal">
      <formula>0</formula>
    </cfRule>
  </conditionalFormatting>
  <conditionalFormatting sqref="M6:M106">
    <cfRule type="cellIs" dxfId="11" priority="21" operator="equal">
      <formula>0</formula>
    </cfRule>
  </conditionalFormatting>
  <conditionalFormatting sqref="O6:P6 O7:O106">
    <cfRule type="cellIs" dxfId="10" priority="20" operator="equal">
      <formula>0</formula>
    </cfRule>
  </conditionalFormatting>
  <conditionalFormatting sqref="Q6:Q106 S6:S106">
    <cfRule type="cellIs" dxfId="9" priority="15" operator="equal">
      <formula>0</formula>
    </cfRule>
  </conditionalFormatting>
  <conditionalFormatting sqref="R6:R106">
    <cfRule type="cellIs" dxfId="8" priority="14" operator="equal">
      <formula>0</formula>
    </cfRule>
  </conditionalFormatting>
  <conditionalFormatting sqref="U6:U106">
    <cfRule type="cellIs" dxfId="7" priority="12" operator="equal">
      <formula>0</formula>
    </cfRule>
  </conditionalFormatting>
  <conditionalFormatting sqref="T6:T106">
    <cfRule type="cellIs" dxfId="6" priority="9" operator="equal">
      <formula>0</formula>
    </cfRule>
  </conditionalFormatting>
  <conditionalFormatting sqref="V6:V106">
    <cfRule type="cellIs" dxfId="5" priority="7" operator="equal">
      <formula>0</formula>
    </cfRule>
  </conditionalFormatting>
  <conditionalFormatting sqref="W6:W106">
    <cfRule type="cellIs" dxfId="4" priority="6" operator="equal">
      <formula>0</formula>
    </cfRule>
  </conditionalFormatting>
  <conditionalFormatting sqref="X6:Y106">
    <cfRule type="cellIs" dxfId="3" priority="4" operator="equal">
      <formula>0</formula>
    </cfRule>
  </conditionalFormatting>
  <conditionalFormatting sqref="Z6:Z106 AB6:AB106 AF6:AH106">
    <cfRule type="cellIs" dxfId="2" priority="3" operator="equal">
      <formula>0</formula>
    </cfRule>
  </conditionalFormatting>
  <conditionalFormatting sqref="AA6:AA106 AC6:AE106">
    <cfRule type="cellIs" dxfId="1" priority="2" operator="equal">
      <formula>0</formula>
    </cfRule>
  </conditionalFormatting>
  <conditionalFormatting sqref="Y6:Y106">
    <cfRule type="cellIs" dxfId="0" priority="1" operator="equal">
      <formula>0</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from the developer's desk</vt:lpstr>
      <vt:lpstr>details</vt:lpstr>
      <vt:lpstr>DOB</vt:lpstr>
      <vt:lpstr>statement of marks</vt:lpstr>
      <vt:lpstr>full report</vt:lpstr>
      <vt:lpstr>result aggregate</vt:lpstr>
      <vt:lpstr>sessional makrs</vt:lpstr>
      <vt:lpstr>details!Print_Titles</vt:lpstr>
      <vt:lpstr>'result aggregate'!Print_Titles</vt:lpstr>
      <vt:lpstr>'statement of marks'!Print_Titles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Microsoft Office User</cp:lastModifiedBy>
  <cp:lastPrinted>2019-04-27T15:45:10Z</cp:lastPrinted>
  <dcterms:created xsi:type="dcterms:W3CDTF">1996-10-14T23:33:28Z</dcterms:created>
  <dcterms:modified xsi:type="dcterms:W3CDTF">2022-12-29T08:05:26Z</dcterms:modified>
</cp:coreProperties>
</file>